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9555" yWindow="465" windowWidth="9600" windowHeight="8310" tabRatio="885"/>
  </bookViews>
  <sheets>
    <sheet name="Cost Benefit Summary" sheetId="154" r:id="rId1"/>
    <sheet name="Rev Reqt Summary" sheetId="112" r:id="rId2"/>
    <sheet name="100 Basis Point Incentive Value" sheetId="152" r:id="rId3"/>
    <sheet name="Assumptions (Inputs)" sheetId="3" r:id="rId4"/>
    <sheet name="CapEx (2014 Dollars)" sheetId="111" r:id="rId5"/>
    <sheet name="CapEx (Escalated)" sheetId="113" r:id="rId6"/>
    <sheet name="1-2017" sheetId="114" r:id="rId7"/>
    <sheet name="1-2026" sheetId="2" r:id="rId8"/>
    <sheet name="1 (w 100pt incentive)" sheetId="149" r:id="rId9"/>
    <sheet name="2a-2017" sheetId="116" r:id="rId10"/>
    <sheet name="2a-2026" sheetId="117" r:id="rId11"/>
    <sheet name="2a (w 100pt incentive)" sheetId="150" r:id="rId12"/>
    <sheet name="2b-2017" sheetId="119" r:id="rId13"/>
    <sheet name="2b-2026" sheetId="159" r:id="rId14"/>
    <sheet name="2b-2026 (w 100pt incentive)" sheetId="160" r:id="rId15"/>
    <sheet name="2c-2026" sheetId="120" r:id="rId16"/>
    <sheet name="2c-2026 (w 100pt incentive)" sheetId="161" r:id="rId17"/>
    <sheet name="3a-2017" sheetId="122" r:id="rId18"/>
    <sheet name="3a-2026" sheetId="123" r:id="rId19"/>
    <sheet name="5" sheetId="106" state="hidden" r:id="rId20"/>
    <sheet name="3b-2017" sheetId="125" r:id="rId21"/>
    <sheet name="3b-2026" sheetId="126" r:id="rId22"/>
    <sheet name="3c-2017" sheetId="128" r:id="rId23"/>
    <sheet name="3c-2026" sheetId="129" r:id="rId24"/>
    <sheet name="3d-2017" sheetId="130" r:id="rId25"/>
    <sheet name="3d-2026" sheetId="131" r:id="rId26"/>
    <sheet name="4a-2017" sheetId="133" r:id="rId27"/>
    <sheet name="4a-2026" sheetId="134" r:id="rId28"/>
    <sheet name="4b-2017" sheetId="136" r:id="rId29"/>
    <sheet name="4b-2026" sheetId="137" r:id="rId30"/>
    <sheet name="4c-2017" sheetId="139" r:id="rId31"/>
    <sheet name="4c-2026" sheetId="140" r:id="rId32"/>
    <sheet name="4d-2017" sheetId="142" r:id="rId33"/>
    <sheet name="4d-2026" sheetId="143" r:id="rId34"/>
    <sheet name="4e-2017" sheetId="145" r:id="rId35"/>
    <sheet name="4e-2026" sheetId="146" r:id="rId36"/>
    <sheet name="4f-2017" sheetId="155" r:id="rId37"/>
    <sheet name="4f-2026" sheetId="156" r:id="rId38"/>
    <sheet name="4g-2017" sheetId="157" r:id="rId39"/>
    <sheet name="4g-2026" sheetId="158" r:id="rId40"/>
    <sheet name="Capital Structure" sheetId="8" r:id="rId41"/>
    <sheet name="TaxDepr" sheetId="7" r:id="rId42"/>
    <sheet name="Book Depreciation Rate" sheetId="96" r:id="rId43"/>
    <sheet name="Tax Rates" sheetId="101" r:id="rId44"/>
  </sheets>
  <definedNames>
    <definedName name="_Fill" localSheetId="8" hidden="1">#REF!</definedName>
    <definedName name="_Fill" localSheetId="2" hidden="1">#REF!</definedName>
    <definedName name="_Fill" localSheetId="6" hidden="1">#REF!</definedName>
    <definedName name="_Fill" localSheetId="11" hidden="1">#REF!</definedName>
    <definedName name="_Fill" localSheetId="9" hidden="1">#REF!</definedName>
    <definedName name="_Fill" localSheetId="10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20" hidden="1">#REF!</definedName>
    <definedName name="_Fill" localSheetId="21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localSheetId="35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19" hidden="1">#REF!</definedName>
    <definedName name="_Fill" localSheetId="5" hidden="1">#REF!</definedName>
    <definedName name="_Fill" localSheetId="1" hidden="1">#REF!</definedName>
    <definedName name="_Fill" hidden="1">#REF!</definedName>
    <definedName name="_Key1" localSheetId="8" hidden="1">#REF!</definedName>
    <definedName name="_Key1" localSheetId="2" hidden="1">#REF!</definedName>
    <definedName name="_Key1" localSheetId="6" hidden="1">#REF!</definedName>
    <definedName name="_Key1" localSheetId="11" hidden="1">#REF!</definedName>
    <definedName name="_Key1" localSheetId="9" hidden="1">#REF!</definedName>
    <definedName name="_Key1" localSheetId="10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20" hidden="1">#REF!</definedName>
    <definedName name="_Key1" localSheetId="21" hidden="1">#REF!</definedName>
    <definedName name="_Key1" localSheetId="22" hidden="1">#REF!</definedName>
    <definedName name="_Key1" localSheetId="23" hidden="1">#REF!</definedName>
    <definedName name="_Key1" localSheetId="24" hidden="1">#REF!</definedName>
    <definedName name="_Key1" localSheetId="25" hidden="1">#REF!</definedName>
    <definedName name="_Key1" localSheetId="26" hidden="1">#REF!</definedName>
    <definedName name="_Key1" localSheetId="27" hidden="1">#REF!</definedName>
    <definedName name="_Key1" localSheetId="28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33" hidden="1">#REF!</definedName>
    <definedName name="_Key1" localSheetId="34" hidden="1">#REF!</definedName>
    <definedName name="_Key1" localSheetId="35" hidden="1">#REF!</definedName>
    <definedName name="_Key1" localSheetId="36" hidden="1">#REF!</definedName>
    <definedName name="_Key1" localSheetId="37" hidden="1">#REF!</definedName>
    <definedName name="_Key1" localSheetId="38" hidden="1">#REF!</definedName>
    <definedName name="_Key1" localSheetId="39" hidden="1">#REF!</definedName>
    <definedName name="_Key1" localSheetId="19" hidden="1">#REF!</definedName>
    <definedName name="_Key1" localSheetId="5" hidden="1">#REF!</definedName>
    <definedName name="_Key1" localSheetId="1" hidden="1">#REF!</definedName>
    <definedName name="_Key1" hidden="1">#REF!</definedName>
    <definedName name="_Key2" localSheetId="8" hidden="1">#REF!</definedName>
    <definedName name="_Key2" localSheetId="2" hidden="1">#REF!</definedName>
    <definedName name="_Key2" localSheetId="6" hidden="1">#REF!</definedName>
    <definedName name="_Key2" localSheetId="11" hidden="1">#REF!</definedName>
    <definedName name="_Key2" localSheetId="9" hidden="1">#REF!</definedName>
    <definedName name="_Key2" localSheetId="10" hidden="1">#REF!</definedName>
    <definedName name="_Key2" localSheetId="12" hidden="1">#REF!</definedName>
    <definedName name="_Key2" localSheetId="13" hidden="1">#REF!</definedName>
    <definedName name="_Key2" localSheetId="14" hidden="1">#REF!</definedName>
    <definedName name="_Key2" localSheetId="15" hidden="1">#REF!</definedName>
    <definedName name="_Key2" localSheetId="16" hidden="1">#REF!</definedName>
    <definedName name="_Key2" localSheetId="17" hidden="1">#REF!</definedName>
    <definedName name="_Key2" localSheetId="18" hidden="1">#REF!</definedName>
    <definedName name="_Key2" localSheetId="20" hidden="1">#REF!</definedName>
    <definedName name="_Key2" localSheetId="21" hidden="1">#REF!</definedName>
    <definedName name="_Key2" localSheetId="22" hidden="1">#REF!</definedName>
    <definedName name="_Key2" localSheetId="23" hidden="1">#REF!</definedName>
    <definedName name="_Key2" localSheetId="24" hidden="1">#REF!</definedName>
    <definedName name="_Key2" localSheetId="25" hidden="1">#REF!</definedName>
    <definedName name="_Key2" localSheetId="26" hidden="1">#REF!</definedName>
    <definedName name="_Key2" localSheetId="27" hidden="1">#REF!</definedName>
    <definedName name="_Key2" localSheetId="28" hidden="1">#REF!</definedName>
    <definedName name="_Key2" localSheetId="29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33" hidden="1">#REF!</definedName>
    <definedName name="_Key2" localSheetId="34" hidden="1">#REF!</definedName>
    <definedName name="_Key2" localSheetId="35" hidden="1">#REF!</definedName>
    <definedName name="_Key2" localSheetId="36" hidden="1">#REF!</definedName>
    <definedName name="_Key2" localSheetId="37" hidden="1">#REF!</definedName>
    <definedName name="_Key2" localSheetId="38" hidden="1">#REF!</definedName>
    <definedName name="_Key2" localSheetId="39" hidden="1">#REF!</definedName>
    <definedName name="_Key2" localSheetId="19" hidden="1">#REF!</definedName>
    <definedName name="_Key2" localSheetId="5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Sort" localSheetId="8" hidden="1">#REF!</definedName>
    <definedName name="_Sort" localSheetId="2" hidden="1">#REF!</definedName>
    <definedName name="_Sort" localSheetId="6" hidden="1">#REF!</definedName>
    <definedName name="_Sort" localSheetId="11" hidden="1">#REF!</definedName>
    <definedName name="_Sort" localSheetId="9" hidden="1">#REF!</definedName>
    <definedName name="_Sort" localSheetId="10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20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localSheetId="24" hidden="1">#REF!</definedName>
    <definedName name="_Sort" localSheetId="25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localSheetId="34" hidden="1">#REF!</definedName>
    <definedName name="_Sort" localSheetId="35" hidden="1">#REF!</definedName>
    <definedName name="_Sort" localSheetId="36" hidden="1">#REF!</definedName>
    <definedName name="_Sort" localSheetId="37" hidden="1">#REF!</definedName>
    <definedName name="_Sort" localSheetId="38" hidden="1">#REF!</definedName>
    <definedName name="_Sort" localSheetId="39" hidden="1">#REF!</definedName>
    <definedName name="_Sort" localSheetId="19" hidden="1">#REF!</definedName>
    <definedName name="_Sort" localSheetId="5" hidden="1">#REF!</definedName>
    <definedName name="_Sort" localSheetId="1" hidden="1">#REF!</definedName>
    <definedName name="_Sort" hidden="1">#REF!</definedName>
    <definedName name="Acct" localSheetId="19">#REF!</definedName>
    <definedName name="_xlnm.Database" localSheetId="19">#REF!</definedName>
    <definedName name="Dates" localSheetId="19">#REF!</definedName>
    <definedName name="INDIRECTS" localSheetId="19">#REF!</definedName>
    <definedName name="_xlnm.Print_Area" localSheetId="2">'100 Basis Point Incentive Value'!$A$1:$BR$40</definedName>
    <definedName name="_xlnm.Print_Area" localSheetId="19">'5'!$A$1:$L$76</definedName>
    <definedName name="_xlnm.Print_Area" localSheetId="1">'Rev Reqt Summary'!$A$1:$BS$55</definedName>
    <definedName name="_xlnm.Print_Titles" localSheetId="2">'100 Basis Point Incentive Value'!$A:$D</definedName>
    <definedName name="_xlnm.Print_Titles" localSheetId="19">'5'!$A:$A,'5'!$1:$7</definedName>
    <definedName name="_xlnm.Print_Titles" localSheetId="1">'Rev Reqt Summary'!$A:$D</definedName>
  </definedNames>
  <calcPr calcId="145621"/>
</workbook>
</file>

<file path=xl/calcChain.xml><?xml version="1.0" encoding="utf-8"?>
<calcChain xmlns="http://schemas.openxmlformats.org/spreadsheetml/2006/main">
  <c r="BS17" i="112" l="1"/>
  <c r="BS14" i="112"/>
  <c r="D2" i="113" l="1"/>
  <c r="BP31" i="112" l="1"/>
  <c r="BP30" i="112"/>
  <c r="BP37" i="112"/>
  <c r="BP36" i="112"/>
  <c r="BP43" i="112"/>
  <c r="BP42" i="112"/>
  <c r="BP46" i="112"/>
  <c r="BP45" i="112"/>
  <c r="BP48" i="112"/>
  <c r="BP49" i="112"/>
  <c r="BP51" i="112"/>
  <c r="BP52" i="112"/>
  <c r="G18" i="113"/>
  <c r="Q50" i="111"/>
  <c r="P50" i="111"/>
  <c r="O50" i="111"/>
  <c r="N50" i="111"/>
  <c r="M50" i="111"/>
  <c r="L50" i="111"/>
  <c r="K50" i="111"/>
  <c r="J50" i="111"/>
  <c r="I50" i="111"/>
  <c r="H50" i="111"/>
  <c r="G50" i="111"/>
  <c r="E50" i="111"/>
  <c r="F50" i="111"/>
  <c r="BF41" i="152" l="1"/>
  <c r="D60" i="161"/>
  <c r="E60" i="161" s="1"/>
  <c r="F60" i="161" s="1"/>
  <c r="G60" i="161" s="1"/>
  <c r="H60" i="161" s="1"/>
  <c r="I60" i="161" s="1"/>
  <c r="J60" i="161" s="1"/>
  <c r="K60" i="161" s="1"/>
  <c r="L60" i="161" s="1"/>
  <c r="M60" i="161" s="1"/>
  <c r="N60" i="161" s="1"/>
  <c r="O60" i="161" s="1"/>
  <c r="P60" i="161" s="1"/>
  <c r="Q60" i="161" s="1"/>
  <c r="R60" i="161" s="1"/>
  <c r="S60" i="161" s="1"/>
  <c r="T60" i="161" s="1"/>
  <c r="U60" i="161" s="1"/>
  <c r="V60" i="161" s="1"/>
  <c r="W60" i="161" s="1"/>
  <c r="X60" i="161" s="1"/>
  <c r="Y60" i="161" s="1"/>
  <c r="Z60" i="161" s="1"/>
  <c r="AA60" i="161" s="1"/>
  <c r="AB60" i="161" s="1"/>
  <c r="AC60" i="161" s="1"/>
  <c r="AD60" i="161" s="1"/>
  <c r="AE60" i="161" s="1"/>
  <c r="AF60" i="161" s="1"/>
  <c r="AG60" i="161" s="1"/>
  <c r="AH60" i="161" s="1"/>
  <c r="AI60" i="161" s="1"/>
  <c r="AJ60" i="161" s="1"/>
  <c r="AK60" i="161" s="1"/>
  <c r="AL60" i="161" s="1"/>
  <c r="AM60" i="161" s="1"/>
  <c r="AN60" i="161" s="1"/>
  <c r="AO60" i="161" s="1"/>
  <c r="AP60" i="161" s="1"/>
  <c r="AQ60" i="161" s="1"/>
  <c r="AR60" i="161" s="1"/>
  <c r="AS60" i="161" s="1"/>
  <c r="AT60" i="161" s="1"/>
  <c r="AU60" i="161" s="1"/>
  <c r="AV60" i="161" s="1"/>
  <c r="AW60" i="161" s="1"/>
  <c r="AX60" i="161" s="1"/>
  <c r="AY60" i="161" s="1"/>
  <c r="AZ60" i="161" s="1"/>
  <c r="BA60" i="161" s="1"/>
  <c r="BB60" i="161" s="1"/>
  <c r="BC60" i="161" s="1"/>
  <c r="BD60" i="161" s="1"/>
  <c r="BE60" i="161" s="1"/>
  <c r="BF60" i="161" s="1"/>
  <c r="BG60" i="161" s="1"/>
  <c r="BH60" i="161" s="1"/>
  <c r="BI60" i="161" s="1"/>
  <c r="BJ60" i="161" s="1"/>
  <c r="BK60" i="161" s="1"/>
  <c r="BL60" i="161" s="1"/>
  <c r="D63" i="160"/>
  <c r="C60" i="161"/>
  <c r="B60" i="161"/>
  <c r="B63" i="160"/>
  <c r="C63" i="160" s="1"/>
  <c r="BL114" i="161"/>
  <c r="BK114" i="161"/>
  <c r="BO113" i="161"/>
  <c r="BN113" i="161"/>
  <c r="BN112" i="161"/>
  <c r="BO111" i="161"/>
  <c r="BN111" i="161"/>
  <c r="BL98" i="161"/>
  <c r="BK98" i="161"/>
  <c r="BN97" i="161"/>
  <c r="BN96" i="161"/>
  <c r="BO95" i="161"/>
  <c r="BN95" i="161"/>
  <c r="BE82" i="161"/>
  <c r="BA82" i="161"/>
  <c r="AW82" i="161"/>
  <c r="B82" i="161"/>
  <c r="BL81" i="161"/>
  <c r="BL82" i="161" s="1"/>
  <c r="BK81" i="161"/>
  <c r="BK82" i="161" s="1"/>
  <c r="BJ81" i="161"/>
  <c r="BJ82" i="161" s="1"/>
  <c r="BI81" i="161"/>
  <c r="BI82" i="161" s="1"/>
  <c r="BH81" i="161"/>
  <c r="BH82" i="161" s="1"/>
  <c r="BG81" i="161"/>
  <c r="BG82" i="161" s="1"/>
  <c r="BF81" i="161"/>
  <c r="BF82" i="161" s="1"/>
  <c r="BE81" i="161"/>
  <c r="BD81" i="161"/>
  <c r="BD82" i="161" s="1"/>
  <c r="BC81" i="161"/>
  <c r="BC82" i="161" s="1"/>
  <c r="BB81" i="161"/>
  <c r="BB82" i="161" s="1"/>
  <c r="BA81" i="161"/>
  <c r="AZ81" i="161"/>
  <c r="AZ82" i="161" s="1"/>
  <c r="AY81" i="161"/>
  <c r="AY82" i="161" s="1"/>
  <c r="AX81" i="161"/>
  <c r="AX82" i="161" s="1"/>
  <c r="AW81" i="161"/>
  <c r="AV81" i="161"/>
  <c r="AV82" i="161" s="1"/>
  <c r="AU81" i="161"/>
  <c r="AU82" i="161" s="1"/>
  <c r="AT81" i="161"/>
  <c r="AT82" i="161" s="1"/>
  <c r="AS81" i="161"/>
  <c r="AS82" i="161" s="1"/>
  <c r="AR81" i="161"/>
  <c r="AR82" i="161" s="1"/>
  <c r="Z81" i="161"/>
  <c r="Z82" i="161" s="1"/>
  <c r="BL78" i="161"/>
  <c r="BK78" i="161"/>
  <c r="BJ78" i="161"/>
  <c r="BI78" i="161"/>
  <c r="BH78" i="161"/>
  <c r="BG78" i="161"/>
  <c r="BF78" i="161"/>
  <c r="BE78" i="161"/>
  <c r="BC78" i="161"/>
  <c r="N78" i="161"/>
  <c r="M78" i="161"/>
  <c r="L78" i="161"/>
  <c r="BJ75" i="161"/>
  <c r="BI75" i="161"/>
  <c r="BH75" i="161"/>
  <c r="BG75" i="161"/>
  <c r="BF75" i="161"/>
  <c r="BE75" i="161"/>
  <c r="BD75" i="161"/>
  <c r="BC75" i="161"/>
  <c r="BB75" i="161"/>
  <c r="BA75" i="161"/>
  <c r="AZ75" i="161"/>
  <c r="AY75" i="161"/>
  <c r="AX75" i="161"/>
  <c r="AW75" i="161"/>
  <c r="AV75" i="161"/>
  <c r="AU75" i="161"/>
  <c r="AT75" i="161"/>
  <c r="AS75" i="161"/>
  <c r="AR75" i="161"/>
  <c r="Z75" i="161"/>
  <c r="B75" i="161"/>
  <c r="BJ71" i="161"/>
  <c r="BI71" i="161"/>
  <c r="BH71" i="161"/>
  <c r="BG71" i="161"/>
  <c r="BF71" i="161"/>
  <c r="BE71" i="161"/>
  <c r="BC71" i="161"/>
  <c r="N71" i="161"/>
  <c r="M71" i="161"/>
  <c r="L71" i="161"/>
  <c r="BL64" i="161"/>
  <c r="BK64" i="161"/>
  <c r="BJ64" i="161"/>
  <c r="BI64" i="161"/>
  <c r="BH64" i="161"/>
  <c r="BG64" i="161"/>
  <c r="BF64" i="161"/>
  <c r="BE64" i="161"/>
  <c r="BD64" i="161"/>
  <c r="BC64" i="161"/>
  <c r="BB64" i="161"/>
  <c r="BA64" i="161"/>
  <c r="AZ64" i="161"/>
  <c r="AY64" i="161"/>
  <c r="AX64" i="161"/>
  <c r="AW64" i="161"/>
  <c r="AV64" i="161"/>
  <c r="AU64" i="161"/>
  <c r="AT64" i="161"/>
  <c r="AS64" i="161"/>
  <c r="AR64" i="161"/>
  <c r="AQ64" i="161"/>
  <c r="AP64" i="161"/>
  <c r="AO64" i="161"/>
  <c r="AN64" i="161"/>
  <c r="AM64" i="161"/>
  <c r="AL64" i="161"/>
  <c r="AK64" i="161"/>
  <c r="AJ64" i="161"/>
  <c r="AI64" i="161"/>
  <c r="AH64" i="161"/>
  <c r="AG64" i="161"/>
  <c r="AF64" i="161"/>
  <c r="AE64" i="161"/>
  <c r="AD64" i="161"/>
  <c r="AC64" i="161"/>
  <c r="AB64" i="161"/>
  <c r="AA64" i="161"/>
  <c r="Z64" i="161"/>
  <c r="Y64" i="161"/>
  <c r="X64" i="161"/>
  <c r="W64" i="161"/>
  <c r="V64" i="161"/>
  <c r="U64" i="161"/>
  <c r="T64" i="161"/>
  <c r="S64" i="161"/>
  <c r="R64" i="161"/>
  <c r="Q64" i="161"/>
  <c r="P64" i="161"/>
  <c r="O64" i="161"/>
  <c r="N64" i="161"/>
  <c r="M64" i="161"/>
  <c r="L64" i="161"/>
  <c r="K64" i="161"/>
  <c r="J64" i="161"/>
  <c r="I64" i="161"/>
  <c r="H64" i="161"/>
  <c r="G64" i="161"/>
  <c r="F64" i="161"/>
  <c r="E64" i="161"/>
  <c r="D64" i="161"/>
  <c r="C64" i="161"/>
  <c r="B64" i="161"/>
  <c r="BK34" i="161"/>
  <c r="BL33" i="161"/>
  <c r="BK33" i="161"/>
  <c r="B28" i="161"/>
  <c r="B29" i="161" s="1"/>
  <c r="BL27" i="161"/>
  <c r="BL46" i="161" s="1"/>
  <c r="BK27" i="161"/>
  <c r="BK46" i="161" s="1"/>
  <c r="BJ27" i="161"/>
  <c r="BI27" i="161"/>
  <c r="BH27" i="161"/>
  <c r="BG27" i="161"/>
  <c r="BF27" i="161"/>
  <c r="BE27" i="161"/>
  <c r="BD27" i="161"/>
  <c r="BC27" i="161"/>
  <c r="BB27" i="161"/>
  <c r="BA27" i="161"/>
  <c r="AZ27" i="161"/>
  <c r="AY27" i="161"/>
  <c r="AX27" i="161"/>
  <c r="AW27" i="161"/>
  <c r="AV27" i="161"/>
  <c r="AU27" i="161"/>
  <c r="AT27" i="161"/>
  <c r="AS27" i="161"/>
  <c r="AR27" i="161"/>
  <c r="Z27" i="161"/>
  <c r="B27" i="161"/>
  <c r="BL26" i="161"/>
  <c r="BL40" i="161" s="1"/>
  <c r="BK26" i="161"/>
  <c r="BK40" i="161" s="1"/>
  <c r="BJ26" i="161"/>
  <c r="BI26" i="161"/>
  <c r="BH26" i="161"/>
  <c r="BG26" i="161"/>
  <c r="BF26" i="161"/>
  <c r="BE26" i="161"/>
  <c r="BD26" i="161"/>
  <c r="BC26" i="161"/>
  <c r="BB26" i="161"/>
  <c r="BA26" i="161"/>
  <c r="AZ26" i="161"/>
  <c r="AY26" i="161"/>
  <c r="AX26" i="161"/>
  <c r="AW26" i="161"/>
  <c r="AV26" i="161"/>
  <c r="AU26" i="161"/>
  <c r="AT26" i="161"/>
  <c r="AS26" i="161"/>
  <c r="AR26" i="161"/>
  <c r="Z26" i="161"/>
  <c r="B26" i="161"/>
  <c r="C25" i="161"/>
  <c r="AY20" i="161"/>
  <c r="AX20" i="161"/>
  <c r="AW20" i="161"/>
  <c r="AV20" i="161"/>
  <c r="AU20" i="161"/>
  <c r="AT20" i="161"/>
  <c r="AS20" i="161"/>
  <c r="AR20" i="161"/>
  <c r="AQ20" i="161"/>
  <c r="AP20" i="161"/>
  <c r="AO20" i="161"/>
  <c r="AN20" i="161"/>
  <c r="AM20" i="161"/>
  <c r="AL20" i="161"/>
  <c r="AK20" i="161"/>
  <c r="AJ20" i="161"/>
  <c r="AI20" i="161"/>
  <c r="AH20" i="161"/>
  <c r="AG20" i="161"/>
  <c r="AF20" i="161"/>
  <c r="AE20" i="161"/>
  <c r="AD20" i="161"/>
  <c r="AC20" i="161"/>
  <c r="AB20" i="161"/>
  <c r="AA20" i="161"/>
  <c r="Z20" i="161"/>
  <c r="Y20" i="161"/>
  <c r="X20" i="161"/>
  <c r="W20" i="161"/>
  <c r="V20" i="161"/>
  <c r="U20" i="161"/>
  <c r="T20" i="161"/>
  <c r="S20" i="161"/>
  <c r="R20" i="161"/>
  <c r="Q20" i="161"/>
  <c r="P20" i="161"/>
  <c r="O20" i="161"/>
  <c r="K20" i="161"/>
  <c r="J20" i="161"/>
  <c r="I20" i="161"/>
  <c r="H20" i="161"/>
  <c r="G20" i="161"/>
  <c r="F20" i="161"/>
  <c r="B20" i="161"/>
  <c r="O16" i="161"/>
  <c r="P15" i="161"/>
  <c r="O15" i="161"/>
  <c r="Q11" i="161"/>
  <c r="P11" i="161"/>
  <c r="P16" i="161" s="1"/>
  <c r="L8" i="161"/>
  <c r="J8" i="161"/>
  <c r="I8" i="161"/>
  <c r="H8" i="161"/>
  <c r="G8" i="161"/>
  <c r="F8" i="161"/>
  <c r="E8" i="161"/>
  <c r="D8" i="161"/>
  <c r="C8" i="161"/>
  <c r="B8" i="161"/>
  <c r="B5" i="161"/>
  <c r="B4" i="161"/>
  <c r="B3" i="161"/>
  <c r="B2" i="161"/>
  <c r="D60" i="150"/>
  <c r="B60" i="150"/>
  <c r="E85" i="160"/>
  <c r="D85" i="160"/>
  <c r="C85" i="160"/>
  <c r="B85" i="160"/>
  <c r="E78" i="160"/>
  <c r="D78" i="160"/>
  <c r="C78" i="160"/>
  <c r="B78" i="160"/>
  <c r="O67" i="160"/>
  <c r="N67" i="160"/>
  <c r="M67" i="160"/>
  <c r="L67" i="160"/>
  <c r="K67" i="160"/>
  <c r="J67" i="160"/>
  <c r="I67" i="160"/>
  <c r="H67" i="160"/>
  <c r="G67" i="160"/>
  <c r="F67" i="160"/>
  <c r="E67" i="160"/>
  <c r="D67" i="160"/>
  <c r="C67" i="160"/>
  <c r="B67" i="160"/>
  <c r="E63" i="160"/>
  <c r="F63" i="160" s="1"/>
  <c r="G63" i="160" s="1"/>
  <c r="H63" i="160" s="1"/>
  <c r="I63" i="160" s="1"/>
  <c r="J63" i="160" s="1"/>
  <c r="K63" i="160" s="1"/>
  <c r="L63" i="160" s="1"/>
  <c r="M63" i="160" s="1"/>
  <c r="N63" i="160" s="1"/>
  <c r="O63" i="160" s="1"/>
  <c r="Q58" i="160"/>
  <c r="E28" i="160"/>
  <c r="D28" i="160"/>
  <c r="C28" i="160"/>
  <c r="B28" i="160"/>
  <c r="E27" i="160"/>
  <c r="D27" i="160"/>
  <c r="C27" i="160"/>
  <c r="B27" i="160"/>
  <c r="L21" i="160"/>
  <c r="K21" i="160"/>
  <c r="J21" i="160"/>
  <c r="I21" i="160"/>
  <c r="H21" i="160"/>
  <c r="G21" i="160"/>
  <c r="L9" i="160"/>
  <c r="J9" i="160"/>
  <c r="I9" i="160"/>
  <c r="H9" i="160"/>
  <c r="G9" i="160"/>
  <c r="E9" i="160"/>
  <c r="D9" i="160"/>
  <c r="C9" i="160"/>
  <c r="B9" i="160"/>
  <c r="B6" i="160"/>
  <c r="B5" i="160"/>
  <c r="B4" i="160"/>
  <c r="B3" i="160"/>
  <c r="B2" i="160"/>
  <c r="BP41" i="152"/>
  <c r="BO41" i="152"/>
  <c r="BN41" i="152"/>
  <c r="BM41" i="152"/>
  <c r="BL41" i="152"/>
  <c r="BK41" i="152"/>
  <c r="BJ41" i="152"/>
  <c r="BI41" i="152"/>
  <c r="BH41" i="152"/>
  <c r="BG41" i="152"/>
  <c r="BP44" i="152"/>
  <c r="Q15" i="161" l="1"/>
  <c r="R11" i="161" s="1"/>
  <c r="Q16" i="161"/>
  <c r="BH105" i="161"/>
  <c r="BD105" i="161"/>
  <c r="BF105" i="161"/>
  <c r="BA105" i="161"/>
  <c r="AW105" i="161"/>
  <c r="AS105" i="161"/>
  <c r="AO105" i="161"/>
  <c r="AK105" i="161"/>
  <c r="AG105" i="161"/>
  <c r="AC105" i="161"/>
  <c r="Y105" i="161"/>
  <c r="U105" i="161"/>
  <c r="Q105" i="161"/>
  <c r="M105" i="161"/>
  <c r="I105" i="161"/>
  <c r="BI105" i="161"/>
  <c r="BC105" i="161"/>
  <c r="AY105" i="161"/>
  <c r="AU105" i="161"/>
  <c r="AQ105" i="161"/>
  <c r="AM105" i="161"/>
  <c r="AI105" i="161"/>
  <c r="AE105" i="161"/>
  <c r="AA105" i="161"/>
  <c r="W105" i="161"/>
  <c r="S105" i="161"/>
  <c r="O105" i="161"/>
  <c r="K105" i="161"/>
  <c r="G105" i="161"/>
  <c r="BG105" i="161"/>
  <c r="AX105" i="161"/>
  <c r="AP105" i="161"/>
  <c r="AH105" i="161"/>
  <c r="Z105" i="161"/>
  <c r="R105" i="161"/>
  <c r="J105" i="161"/>
  <c r="BE105" i="161"/>
  <c r="AV105" i="161"/>
  <c r="AN105" i="161"/>
  <c r="AF105" i="161"/>
  <c r="X105" i="161"/>
  <c r="P105" i="161"/>
  <c r="H105" i="161"/>
  <c r="BB105" i="161"/>
  <c r="AT105" i="161"/>
  <c r="AL105" i="161"/>
  <c r="AD105" i="161"/>
  <c r="V105" i="161"/>
  <c r="N105" i="161"/>
  <c r="F105" i="161"/>
  <c r="BJ89" i="161"/>
  <c r="BF89" i="161"/>
  <c r="BB89" i="161"/>
  <c r="AX89" i="161"/>
  <c r="AT89" i="161"/>
  <c r="BJ105" i="161"/>
  <c r="AB105" i="161"/>
  <c r="AZ105" i="161"/>
  <c r="T105" i="161"/>
  <c r="AJ105" i="161"/>
  <c r="BH89" i="161"/>
  <c r="BC89" i="161"/>
  <c r="AW89" i="161"/>
  <c r="AR89" i="161"/>
  <c r="AN89" i="161"/>
  <c r="AJ89" i="161"/>
  <c r="AF89" i="161"/>
  <c r="AB89" i="161"/>
  <c r="X89" i="161"/>
  <c r="T89" i="161"/>
  <c r="P89" i="161"/>
  <c r="L89" i="161"/>
  <c r="H89" i="161"/>
  <c r="BI89" i="161"/>
  <c r="BA89" i="161"/>
  <c r="AU89" i="161"/>
  <c r="AO89" i="161"/>
  <c r="AI89" i="161"/>
  <c r="AD89" i="161"/>
  <c r="Y89" i="161"/>
  <c r="S89" i="161"/>
  <c r="N89" i="161"/>
  <c r="I89" i="161"/>
  <c r="BG89" i="161"/>
  <c r="AZ89" i="161"/>
  <c r="AS89" i="161"/>
  <c r="AM89" i="161"/>
  <c r="AH89" i="161"/>
  <c r="AC89" i="161"/>
  <c r="W89" i="161"/>
  <c r="R89" i="161"/>
  <c r="M89" i="161"/>
  <c r="G89" i="161"/>
  <c r="AR105" i="161"/>
  <c r="BE89" i="161"/>
  <c r="AY89" i="161"/>
  <c r="AQ89" i="161"/>
  <c r="AL89" i="161"/>
  <c r="AG89" i="161"/>
  <c r="AA89" i="161"/>
  <c r="V89" i="161"/>
  <c r="Q89" i="161"/>
  <c r="K89" i="161"/>
  <c r="F89" i="161"/>
  <c r="L105" i="161"/>
  <c r="BD89" i="161"/>
  <c r="AE89" i="161"/>
  <c r="J89" i="161"/>
  <c r="F71" i="161"/>
  <c r="AV89" i="161"/>
  <c r="Z89" i="161"/>
  <c r="AP89" i="161"/>
  <c r="U89" i="161"/>
  <c r="F78" i="161"/>
  <c r="AK89" i="161"/>
  <c r="O89" i="161"/>
  <c r="BG109" i="161"/>
  <c r="BC109" i="161"/>
  <c r="AY109" i="161"/>
  <c r="AU109" i="161"/>
  <c r="AQ109" i="161"/>
  <c r="AM109" i="161"/>
  <c r="AI109" i="161"/>
  <c r="AE109" i="161"/>
  <c r="AA109" i="161"/>
  <c r="W109" i="161"/>
  <c r="S109" i="161"/>
  <c r="O109" i="161"/>
  <c r="K109" i="161"/>
  <c r="BH109" i="161"/>
  <c r="BB109" i="161"/>
  <c r="AW109" i="161"/>
  <c r="AR109" i="161"/>
  <c r="AL109" i="161"/>
  <c r="AG109" i="161"/>
  <c r="AB109" i="161"/>
  <c r="V109" i="161"/>
  <c r="Q109" i="161"/>
  <c r="L109" i="161"/>
  <c r="BJ109" i="161"/>
  <c r="BE109" i="161"/>
  <c r="AZ109" i="161"/>
  <c r="AT109" i="161"/>
  <c r="AO109" i="161"/>
  <c r="AJ109" i="161"/>
  <c r="AD109" i="161"/>
  <c r="Y109" i="161"/>
  <c r="T109" i="161"/>
  <c r="N109" i="161"/>
  <c r="BH93" i="161"/>
  <c r="BD109" i="161"/>
  <c r="AS109" i="161"/>
  <c r="AH109" i="161"/>
  <c r="X109" i="161"/>
  <c r="M109" i="161"/>
  <c r="BG93" i="161"/>
  <c r="BC93" i="161"/>
  <c r="BA109" i="161"/>
  <c r="AP109" i="161"/>
  <c r="AF109" i="161"/>
  <c r="U109" i="161"/>
  <c r="J109" i="161"/>
  <c r="BI109" i="161"/>
  <c r="AX109" i="161"/>
  <c r="AN109" i="161"/>
  <c r="AC109" i="161"/>
  <c r="R109" i="161"/>
  <c r="BJ93" i="161"/>
  <c r="BE93" i="161"/>
  <c r="BA93" i="161"/>
  <c r="AW93" i="161"/>
  <c r="AS93" i="161"/>
  <c r="AO93" i="161"/>
  <c r="AK93" i="161"/>
  <c r="AG93" i="161"/>
  <c r="AC93" i="161"/>
  <c r="Y93" i="161"/>
  <c r="U93" i="161"/>
  <c r="Q93" i="161"/>
  <c r="M93" i="161"/>
  <c r="BF109" i="161"/>
  <c r="P109" i="161"/>
  <c r="AV109" i="161"/>
  <c r="Z109" i="161"/>
  <c r="BF93" i="161"/>
  <c r="AY93" i="161"/>
  <c r="AT93" i="161"/>
  <c r="AN93" i="161"/>
  <c r="AI93" i="161"/>
  <c r="AD93" i="161"/>
  <c r="X93" i="161"/>
  <c r="S93" i="161"/>
  <c r="N93" i="161"/>
  <c r="BI93" i="161"/>
  <c r="AX93" i="161"/>
  <c r="AQ93" i="161"/>
  <c r="AJ93" i="161"/>
  <c r="AB93" i="161"/>
  <c r="V93" i="161"/>
  <c r="O93" i="161"/>
  <c r="AK109" i="161"/>
  <c r="BD93" i="161"/>
  <c r="AV93" i="161"/>
  <c r="AP93" i="161"/>
  <c r="AH93" i="161"/>
  <c r="AA93" i="161"/>
  <c r="T93" i="161"/>
  <c r="L93" i="161"/>
  <c r="BB93" i="161"/>
  <c r="AU93" i="161"/>
  <c r="AM93" i="161"/>
  <c r="AF93" i="161"/>
  <c r="Z93" i="161"/>
  <c r="R93" i="161"/>
  <c r="K93" i="161"/>
  <c r="AL93" i="161"/>
  <c r="J93" i="161"/>
  <c r="J71" i="161"/>
  <c r="AE93" i="161"/>
  <c r="AZ93" i="161"/>
  <c r="W93" i="161"/>
  <c r="AR93" i="161"/>
  <c r="P93" i="161"/>
  <c r="J78" i="161"/>
  <c r="Q71" i="161"/>
  <c r="Q78" i="161"/>
  <c r="U71" i="161"/>
  <c r="U78" i="161"/>
  <c r="Y78" i="161"/>
  <c r="Y71" i="161"/>
  <c r="AC78" i="161"/>
  <c r="AC71" i="161"/>
  <c r="AG71" i="161"/>
  <c r="AG78" i="161"/>
  <c r="AK71" i="161"/>
  <c r="AK78" i="161"/>
  <c r="AO78" i="161"/>
  <c r="AO71" i="161"/>
  <c r="AS78" i="161"/>
  <c r="AS71" i="161"/>
  <c r="AW71" i="161"/>
  <c r="AW78" i="161"/>
  <c r="BI101" i="161"/>
  <c r="BE101" i="161"/>
  <c r="BA101" i="161"/>
  <c r="AW101" i="161"/>
  <c r="AS101" i="161"/>
  <c r="AO101" i="161"/>
  <c r="AK101" i="161"/>
  <c r="AG101" i="161"/>
  <c r="AC101" i="161"/>
  <c r="Y101" i="161"/>
  <c r="U101" i="161"/>
  <c r="Q101" i="161"/>
  <c r="M101" i="161"/>
  <c r="I101" i="161"/>
  <c r="E101" i="161"/>
  <c r="BJ101" i="161"/>
  <c r="BD101" i="161"/>
  <c r="AY101" i="161"/>
  <c r="AT101" i="161"/>
  <c r="AN101" i="161"/>
  <c r="AI101" i="161"/>
  <c r="AD101" i="161"/>
  <c r="X101" i="161"/>
  <c r="S101" i="161"/>
  <c r="N101" i="161"/>
  <c r="H101" i="161"/>
  <c r="C101" i="161"/>
  <c r="BH101" i="161"/>
  <c r="BC101" i="161"/>
  <c r="AX101" i="161"/>
  <c r="AR101" i="161"/>
  <c r="AM101" i="161"/>
  <c r="AH101" i="161"/>
  <c r="AB101" i="161"/>
  <c r="W101" i="161"/>
  <c r="R101" i="161"/>
  <c r="L101" i="161"/>
  <c r="G101" i="161"/>
  <c r="B101" i="161"/>
  <c r="BG101" i="161"/>
  <c r="BB101" i="161"/>
  <c r="AV101" i="161"/>
  <c r="AQ101" i="161"/>
  <c r="AL101" i="161"/>
  <c r="AF101" i="161"/>
  <c r="AA101" i="161"/>
  <c r="V101" i="161"/>
  <c r="P101" i="161"/>
  <c r="K101" i="161"/>
  <c r="F101" i="161"/>
  <c r="AU101" i="161"/>
  <c r="Z101" i="161"/>
  <c r="D101" i="161"/>
  <c r="AP101" i="161"/>
  <c r="T101" i="161"/>
  <c r="AZ101" i="161"/>
  <c r="AE101" i="161"/>
  <c r="J101" i="161"/>
  <c r="O101" i="161"/>
  <c r="BI85" i="161"/>
  <c r="BE85" i="161"/>
  <c r="BA85" i="161"/>
  <c r="AW85" i="161"/>
  <c r="AS85" i="161"/>
  <c r="AO85" i="161"/>
  <c r="AK85" i="161"/>
  <c r="AG85" i="161"/>
  <c r="AC85" i="161"/>
  <c r="Y85" i="161"/>
  <c r="U85" i="161"/>
  <c r="Q85" i="161"/>
  <c r="M85" i="161"/>
  <c r="I85" i="161"/>
  <c r="E85" i="161"/>
  <c r="BH85" i="161"/>
  <c r="BD85" i="161"/>
  <c r="AZ85" i="161"/>
  <c r="AV85" i="161"/>
  <c r="AR85" i="161"/>
  <c r="AN85" i="161"/>
  <c r="AJ85" i="161"/>
  <c r="AF85" i="161"/>
  <c r="AB85" i="161"/>
  <c r="X85" i="161"/>
  <c r="T85" i="161"/>
  <c r="P85" i="161"/>
  <c r="L85" i="161"/>
  <c r="H85" i="161"/>
  <c r="D85" i="161"/>
  <c r="BF101" i="161"/>
  <c r="BG85" i="161"/>
  <c r="BC85" i="161"/>
  <c r="AY85" i="161"/>
  <c r="AU85" i="161"/>
  <c r="AQ85" i="161"/>
  <c r="AM85" i="161"/>
  <c r="AI85" i="161"/>
  <c r="AE85" i="161"/>
  <c r="AA85" i="161"/>
  <c r="W85" i="161"/>
  <c r="S85" i="161"/>
  <c r="O85" i="161"/>
  <c r="K85" i="161"/>
  <c r="G85" i="161"/>
  <c r="C85" i="161"/>
  <c r="BF85" i="161"/>
  <c r="AP85" i="161"/>
  <c r="Z85" i="161"/>
  <c r="J85" i="161"/>
  <c r="B71" i="161"/>
  <c r="BB85" i="161"/>
  <c r="AL85" i="161"/>
  <c r="V85" i="161"/>
  <c r="F85" i="161"/>
  <c r="B78" i="161"/>
  <c r="AJ101" i="161"/>
  <c r="AX85" i="161"/>
  <c r="AH85" i="161"/>
  <c r="R85" i="161"/>
  <c r="B85" i="161"/>
  <c r="BJ85" i="161"/>
  <c r="AT85" i="161"/>
  <c r="AD85" i="161"/>
  <c r="N85" i="161"/>
  <c r="BC106" i="161"/>
  <c r="AY106" i="161"/>
  <c r="AU106" i="161"/>
  <c r="AQ106" i="161"/>
  <c r="AM106" i="161"/>
  <c r="AI106" i="161"/>
  <c r="AE106" i="161"/>
  <c r="AA106" i="161"/>
  <c r="W106" i="161"/>
  <c r="S106" i="161"/>
  <c r="O106" i="161"/>
  <c r="K106" i="161"/>
  <c r="G106" i="161"/>
  <c r="BB106" i="161"/>
  <c r="AW106" i="161"/>
  <c r="AR106" i="161"/>
  <c r="AL106" i="161"/>
  <c r="AG106" i="161"/>
  <c r="AB106" i="161"/>
  <c r="V106" i="161"/>
  <c r="Q106" i="161"/>
  <c r="L106" i="161"/>
  <c r="AZ106" i="161"/>
  <c r="AT106" i="161"/>
  <c r="AO106" i="161"/>
  <c r="AJ106" i="161"/>
  <c r="AD106" i="161"/>
  <c r="Y106" i="161"/>
  <c r="T106" i="161"/>
  <c r="N106" i="161"/>
  <c r="I106" i="161"/>
  <c r="BD106" i="161"/>
  <c r="AS106" i="161"/>
  <c r="AH106" i="161"/>
  <c r="X106" i="161"/>
  <c r="M106" i="161"/>
  <c r="BA106" i="161"/>
  <c r="AP106" i="161"/>
  <c r="AF106" i="161"/>
  <c r="U106" i="161"/>
  <c r="J106" i="161"/>
  <c r="AX106" i="161"/>
  <c r="AN106" i="161"/>
  <c r="AC106" i="161"/>
  <c r="R106" i="161"/>
  <c r="H106" i="161"/>
  <c r="BA90" i="161"/>
  <c r="AW90" i="161"/>
  <c r="AS90" i="161"/>
  <c r="AO90" i="161"/>
  <c r="AK90" i="161"/>
  <c r="AG90" i="161"/>
  <c r="AC90" i="161"/>
  <c r="Y90" i="161"/>
  <c r="U90" i="161"/>
  <c r="Q90" i="161"/>
  <c r="M90" i="161"/>
  <c r="I90" i="161"/>
  <c r="AV106" i="161"/>
  <c r="AK106" i="161"/>
  <c r="BO106" i="161"/>
  <c r="P106" i="161"/>
  <c r="BD90" i="161"/>
  <c r="AY90" i="161"/>
  <c r="AT90" i="161"/>
  <c r="AN90" i="161"/>
  <c r="AI90" i="161"/>
  <c r="AD90" i="161"/>
  <c r="X90" i="161"/>
  <c r="S90" i="161"/>
  <c r="N90" i="161"/>
  <c r="H90" i="161"/>
  <c r="BB90" i="161"/>
  <c r="AU90" i="161"/>
  <c r="AM90" i="161"/>
  <c r="AF90" i="161"/>
  <c r="Z90" i="161"/>
  <c r="R90" i="161"/>
  <c r="K90" i="161"/>
  <c r="Z106" i="161"/>
  <c r="AZ90" i="161"/>
  <c r="AR90" i="161"/>
  <c r="AL90" i="161"/>
  <c r="AE90" i="161"/>
  <c r="W90" i="161"/>
  <c r="P90" i="161"/>
  <c r="J90" i="161"/>
  <c r="AX90" i="161"/>
  <c r="AQ90" i="161"/>
  <c r="AJ90" i="161"/>
  <c r="AB90" i="161"/>
  <c r="V90" i="161"/>
  <c r="O90" i="161"/>
  <c r="G90" i="161"/>
  <c r="G78" i="161"/>
  <c r="BC90" i="161"/>
  <c r="AA90" i="161"/>
  <c r="AV90" i="161"/>
  <c r="T90" i="161"/>
  <c r="AP90" i="161"/>
  <c r="L90" i="161"/>
  <c r="AH90" i="161"/>
  <c r="G71" i="161"/>
  <c r="BJ110" i="161"/>
  <c r="BF110" i="161"/>
  <c r="BB110" i="161"/>
  <c r="AX110" i="161"/>
  <c r="AT110" i="161"/>
  <c r="AP110" i="161"/>
  <c r="AL110" i="161"/>
  <c r="AH110" i="161"/>
  <c r="AD110" i="161"/>
  <c r="Z110" i="161"/>
  <c r="V110" i="161"/>
  <c r="R110" i="161"/>
  <c r="N110" i="161"/>
  <c r="BH110" i="161"/>
  <c r="BC110" i="161"/>
  <c r="AW110" i="161"/>
  <c r="AR110" i="161"/>
  <c r="AM110" i="161"/>
  <c r="AG110" i="161"/>
  <c r="AB110" i="161"/>
  <c r="W110" i="161"/>
  <c r="Q110" i="161"/>
  <c r="L110" i="161"/>
  <c r="BE110" i="161"/>
  <c r="AZ110" i="161"/>
  <c r="AU110" i="161"/>
  <c r="AO110" i="161"/>
  <c r="AJ110" i="161"/>
  <c r="AE110" i="161"/>
  <c r="Y110" i="161"/>
  <c r="T110" i="161"/>
  <c r="O110" i="161"/>
  <c r="BG94" i="161"/>
  <c r="BC94" i="161"/>
  <c r="AY94" i="161"/>
  <c r="AU94" i="161"/>
  <c r="AQ94" i="161"/>
  <c r="AM94" i="161"/>
  <c r="AI94" i="161"/>
  <c r="AE94" i="161"/>
  <c r="AA94" i="161"/>
  <c r="W94" i="161"/>
  <c r="S94" i="161"/>
  <c r="O94" i="161"/>
  <c r="K94" i="161"/>
  <c r="BD110" i="161"/>
  <c r="AS110" i="161"/>
  <c r="AI110" i="161"/>
  <c r="X110" i="161"/>
  <c r="M110" i="161"/>
  <c r="BH94" i="161"/>
  <c r="BB94" i="161"/>
  <c r="AW94" i="161"/>
  <c r="AR94" i="161"/>
  <c r="AL94" i="161"/>
  <c r="AG94" i="161"/>
  <c r="AB94" i="161"/>
  <c r="V94" i="161"/>
  <c r="Q94" i="161"/>
  <c r="L94" i="161"/>
  <c r="BA110" i="161"/>
  <c r="AQ110" i="161"/>
  <c r="AF110" i="161"/>
  <c r="U110" i="161"/>
  <c r="K110" i="161"/>
  <c r="BI110" i="161"/>
  <c r="AY110" i="161"/>
  <c r="AN110" i="161"/>
  <c r="AC110" i="161"/>
  <c r="S110" i="161"/>
  <c r="BJ94" i="161"/>
  <c r="BE94" i="161"/>
  <c r="AZ94" i="161"/>
  <c r="AT94" i="161"/>
  <c r="AO94" i="161"/>
  <c r="AJ94" i="161"/>
  <c r="AD94" i="161"/>
  <c r="Y94" i="161"/>
  <c r="T94" i="161"/>
  <c r="N94" i="161"/>
  <c r="AV110" i="161"/>
  <c r="AK110" i="161"/>
  <c r="BG110" i="161"/>
  <c r="P110" i="161"/>
  <c r="BF94" i="161"/>
  <c r="AV94" i="161"/>
  <c r="AK94" i="161"/>
  <c r="Z94" i="161"/>
  <c r="P94" i="161"/>
  <c r="AA110" i="161"/>
  <c r="AX94" i="161"/>
  <c r="AH94" i="161"/>
  <c r="U94" i="161"/>
  <c r="BI94" i="161"/>
  <c r="AS94" i="161"/>
  <c r="AF94" i="161"/>
  <c r="R94" i="161"/>
  <c r="BD94" i="161"/>
  <c r="AP94" i="161"/>
  <c r="AC94" i="161"/>
  <c r="M94" i="161"/>
  <c r="K78" i="161"/>
  <c r="X94" i="161"/>
  <c r="BA94" i="161"/>
  <c r="AN94" i="161"/>
  <c r="K71" i="161"/>
  <c r="R71" i="161"/>
  <c r="R78" i="161"/>
  <c r="V71" i="161"/>
  <c r="V78" i="161"/>
  <c r="Z71" i="161"/>
  <c r="Z78" i="161"/>
  <c r="AD78" i="161"/>
  <c r="AD71" i="161"/>
  <c r="AH71" i="161"/>
  <c r="AH78" i="161"/>
  <c r="AL71" i="161"/>
  <c r="AL78" i="161"/>
  <c r="AP71" i="161"/>
  <c r="AP78" i="161"/>
  <c r="AT78" i="161"/>
  <c r="AT71" i="161"/>
  <c r="AX71" i="161"/>
  <c r="AX78" i="161"/>
  <c r="BD20" i="161"/>
  <c r="BH107" i="161"/>
  <c r="BD107" i="161"/>
  <c r="AZ107" i="161"/>
  <c r="AV107" i="161"/>
  <c r="AR107" i="161"/>
  <c r="AN107" i="161"/>
  <c r="AJ107" i="161"/>
  <c r="AF107" i="161"/>
  <c r="AB107" i="161"/>
  <c r="X107" i="161"/>
  <c r="T107" i="161"/>
  <c r="P107" i="161"/>
  <c r="L107" i="161"/>
  <c r="H107" i="161"/>
  <c r="BJ107" i="161"/>
  <c r="BE107" i="161"/>
  <c r="AY107" i="161"/>
  <c r="AT107" i="161"/>
  <c r="AO107" i="161"/>
  <c r="AI107" i="161"/>
  <c r="AD107" i="161"/>
  <c r="Y107" i="161"/>
  <c r="S107" i="161"/>
  <c r="N107" i="161"/>
  <c r="I107" i="161"/>
  <c r="BG107" i="161"/>
  <c r="BB107" i="161"/>
  <c r="AW107" i="161"/>
  <c r="AQ107" i="161"/>
  <c r="AL107" i="161"/>
  <c r="AG107" i="161"/>
  <c r="AA107" i="161"/>
  <c r="V107" i="161"/>
  <c r="Q107" i="161"/>
  <c r="K107" i="161"/>
  <c r="BF107" i="161"/>
  <c r="AU107" i="161"/>
  <c r="AK107" i="161"/>
  <c r="Z107" i="161"/>
  <c r="O107" i="161"/>
  <c r="BC107" i="161"/>
  <c r="AS107" i="161"/>
  <c r="AH107" i="161"/>
  <c r="W107" i="161"/>
  <c r="M107" i="161"/>
  <c r="BA107" i="161"/>
  <c r="AP107" i="161"/>
  <c r="AE107" i="161"/>
  <c r="U107" i="161"/>
  <c r="J107" i="161"/>
  <c r="BJ91" i="161"/>
  <c r="BF91" i="161"/>
  <c r="BB91" i="161"/>
  <c r="AX91" i="161"/>
  <c r="AT91" i="161"/>
  <c r="AP91" i="161"/>
  <c r="AL91" i="161"/>
  <c r="AH91" i="161"/>
  <c r="AD91" i="161"/>
  <c r="Z91" i="161"/>
  <c r="V91" i="161"/>
  <c r="R91" i="161"/>
  <c r="N91" i="161"/>
  <c r="J91" i="161"/>
  <c r="AM107" i="161"/>
  <c r="AC107" i="161"/>
  <c r="AX107" i="161"/>
  <c r="BG91" i="161"/>
  <c r="BA91" i="161"/>
  <c r="AV91" i="161"/>
  <c r="AQ91" i="161"/>
  <c r="AK91" i="161"/>
  <c r="AF91" i="161"/>
  <c r="AA91" i="161"/>
  <c r="U91" i="161"/>
  <c r="P91" i="161"/>
  <c r="K91" i="161"/>
  <c r="R107" i="161"/>
  <c r="BH91" i="161"/>
  <c r="AZ91" i="161"/>
  <c r="AS91" i="161"/>
  <c r="AM91" i="161"/>
  <c r="AE91" i="161"/>
  <c r="X91" i="161"/>
  <c r="Q91" i="161"/>
  <c r="I91" i="161"/>
  <c r="BE91" i="161"/>
  <c r="AY91" i="161"/>
  <c r="AR91" i="161"/>
  <c r="AJ91" i="161"/>
  <c r="AC91" i="161"/>
  <c r="W91" i="161"/>
  <c r="O91" i="161"/>
  <c r="H91" i="161"/>
  <c r="BD91" i="161"/>
  <c r="AW91" i="161"/>
  <c r="AO91" i="161"/>
  <c r="AI91" i="161"/>
  <c r="AB91" i="161"/>
  <c r="T91" i="161"/>
  <c r="M91" i="161"/>
  <c r="BI91" i="161"/>
  <c r="AG91" i="161"/>
  <c r="BC91" i="161"/>
  <c r="Y91" i="161"/>
  <c r="H78" i="161"/>
  <c r="AU91" i="161"/>
  <c r="S91" i="161"/>
  <c r="BI107" i="161"/>
  <c r="AN91" i="161"/>
  <c r="L91" i="161"/>
  <c r="H71" i="161"/>
  <c r="O78" i="161"/>
  <c r="O71" i="161"/>
  <c r="S78" i="161"/>
  <c r="S71" i="161"/>
  <c r="W78" i="161"/>
  <c r="W71" i="161"/>
  <c r="AA78" i="161"/>
  <c r="AA71" i="161"/>
  <c r="AE78" i="161"/>
  <c r="AE71" i="161"/>
  <c r="AI78" i="161"/>
  <c r="AI71" i="161"/>
  <c r="AM78" i="161"/>
  <c r="AM71" i="161"/>
  <c r="AQ78" i="161"/>
  <c r="AQ71" i="161"/>
  <c r="AU78" i="161"/>
  <c r="AU71" i="161"/>
  <c r="AY78" i="161"/>
  <c r="AY71" i="161"/>
  <c r="B21" i="161"/>
  <c r="BK54" i="161"/>
  <c r="BK53" i="161"/>
  <c r="BI108" i="161"/>
  <c r="BE108" i="161"/>
  <c r="BA108" i="161"/>
  <c r="AW108" i="161"/>
  <c r="AS108" i="161"/>
  <c r="AO108" i="161"/>
  <c r="AK108" i="161"/>
  <c r="AG108" i="161"/>
  <c r="AC108" i="161"/>
  <c r="Y108" i="161"/>
  <c r="U108" i="161"/>
  <c r="Q108" i="161"/>
  <c r="M108" i="161"/>
  <c r="I108" i="161"/>
  <c r="BH108" i="161"/>
  <c r="BC108" i="161"/>
  <c r="AX108" i="161"/>
  <c r="AR108" i="161"/>
  <c r="AM108" i="161"/>
  <c r="AH108" i="161"/>
  <c r="AB108" i="161"/>
  <c r="W108" i="161"/>
  <c r="R108" i="161"/>
  <c r="L108" i="161"/>
  <c r="BF108" i="161"/>
  <c r="AZ108" i="161"/>
  <c r="AU108" i="161"/>
  <c r="AP108" i="161"/>
  <c r="AJ108" i="161"/>
  <c r="AE108" i="161"/>
  <c r="Z108" i="161"/>
  <c r="T108" i="161"/>
  <c r="O108" i="161"/>
  <c r="J108" i="161"/>
  <c r="BD108" i="161"/>
  <c r="AT108" i="161"/>
  <c r="AI108" i="161"/>
  <c r="X108" i="161"/>
  <c r="N108" i="161"/>
  <c r="BB108" i="161"/>
  <c r="AQ108" i="161"/>
  <c r="AF108" i="161"/>
  <c r="V108" i="161"/>
  <c r="K108" i="161"/>
  <c r="BJ108" i="161"/>
  <c r="AY108" i="161"/>
  <c r="AN108" i="161"/>
  <c r="AD108" i="161"/>
  <c r="S108" i="161"/>
  <c r="BG92" i="161"/>
  <c r="BC92" i="161"/>
  <c r="AY92" i="161"/>
  <c r="AU92" i="161"/>
  <c r="AQ92" i="161"/>
  <c r="AM92" i="161"/>
  <c r="AI92" i="161"/>
  <c r="AE92" i="161"/>
  <c r="AA92" i="161"/>
  <c r="W92" i="161"/>
  <c r="S92" i="161"/>
  <c r="O92" i="161"/>
  <c r="K92" i="161"/>
  <c r="AA108" i="161"/>
  <c r="BG108" i="161"/>
  <c r="P108" i="161"/>
  <c r="AL108" i="161"/>
  <c r="BJ92" i="161"/>
  <c r="BE92" i="161"/>
  <c r="AZ92" i="161"/>
  <c r="AT92" i="161"/>
  <c r="AO92" i="161"/>
  <c r="AJ92" i="161"/>
  <c r="AD92" i="161"/>
  <c r="Y92" i="161"/>
  <c r="T92" i="161"/>
  <c r="N92" i="161"/>
  <c r="I92" i="161"/>
  <c r="BI92" i="161"/>
  <c r="BB92" i="161"/>
  <c r="AV92" i="161"/>
  <c r="AN92" i="161"/>
  <c r="AG92" i="161"/>
  <c r="Z92" i="161"/>
  <c r="R92" i="161"/>
  <c r="L92" i="161"/>
  <c r="BH92" i="161"/>
  <c r="BA92" i="161"/>
  <c r="AS92" i="161"/>
  <c r="AL92" i="161"/>
  <c r="AF92" i="161"/>
  <c r="X92" i="161"/>
  <c r="Q92" i="161"/>
  <c r="J92" i="161"/>
  <c r="AV108" i="161"/>
  <c r="BF92" i="161"/>
  <c r="AX92" i="161"/>
  <c r="AR92" i="161"/>
  <c r="AK92" i="161"/>
  <c r="AC92" i="161"/>
  <c r="V92" i="161"/>
  <c r="P92" i="161"/>
  <c r="AH92" i="161"/>
  <c r="I78" i="161"/>
  <c r="BD92" i="161"/>
  <c r="AB92" i="161"/>
  <c r="I71" i="161"/>
  <c r="AW92" i="161"/>
  <c r="U92" i="161"/>
  <c r="AP92" i="161"/>
  <c r="M92" i="161"/>
  <c r="P78" i="161"/>
  <c r="P71" i="161"/>
  <c r="T78" i="161"/>
  <c r="T71" i="161"/>
  <c r="X78" i="161"/>
  <c r="X71" i="161"/>
  <c r="AB78" i="161"/>
  <c r="AB71" i="161"/>
  <c r="AF78" i="161"/>
  <c r="AF71" i="161"/>
  <c r="AJ78" i="161"/>
  <c r="AJ71" i="161"/>
  <c r="AN78" i="161"/>
  <c r="AN71" i="161"/>
  <c r="AR78" i="161"/>
  <c r="AR71" i="161"/>
  <c r="AV78" i="161"/>
  <c r="AV71" i="161"/>
  <c r="BL54" i="161"/>
  <c r="BL53" i="161"/>
  <c r="J109" i="160"/>
  <c r="J95" i="160"/>
  <c r="I109" i="160"/>
  <c r="I95" i="160"/>
  <c r="L109" i="160"/>
  <c r="L95" i="160"/>
  <c r="I81" i="160"/>
  <c r="I74" i="160"/>
  <c r="K95" i="160"/>
  <c r="K109" i="160"/>
  <c r="J110" i="160"/>
  <c r="J96" i="160"/>
  <c r="J81" i="160"/>
  <c r="J74" i="160"/>
  <c r="L110" i="160"/>
  <c r="L96" i="160"/>
  <c r="K110" i="160"/>
  <c r="K96" i="160"/>
  <c r="B29" i="160"/>
  <c r="I107" i="160"/>
  <c r="I93" i="160"/>
  <c r="G81" i="160"/>
  <c r="G74" i="160"/>
  <c r="L107" i="160"/>
  <c r="H107" i="160"/>
  <c r="L93" i="160"/>
  <c r="H93" i="160"/>
  <c r="K107" i="160"/>
  <c r="G107" i="160"/>
  <c r="K93" i="160"/>
  <c r="G93" i="160"/>
  <c r="J107" i="160"/>
  <c r="J93" i="160"/>
  <c r="K111" i="160"/>
  <c r="Q111" i="160" s="1"/>
  <c r="K97" i="160"/>
  <c r="K81" i="160"/>
  <c r="K74" i="160"/>
  <c r="L97" i="160"/>
  <c r="L111" i="160"/>
  <c r="K108" i="160"/>
  <c r="K94" i="160"/>
  <c r="J108" i="160"/>
  <c r="J94" i="160"/>
  <c r="I108" i="160"/>
  <c r="I94" i="160"/>
  <c r="L94" i="160"/>
  <c r="H81" i="160"/>
  <c r="L108" i="160"/>
  <c r="H94" i="160"/>
  <c r="H74" i="160"/>
  <c r="H108" i="160"/>
  <c r="L112" i="160"/>
  <c r="Q112" i="160" s="1"/>
  <c r="L98" i="160"/>
  <c r="Q98" i="160" s="1"/>
  <c r="L81" i="160"/>
  <c r="L74" i="160"/>
  <c r="Q13" i="113"/>
  <c r="P13" i="113"/>
  <c r="O13" i="113"/>
  <c r="N13" i="113"/>
  <c r="M13" i="113"/>
  <c r="L13" i="113"/>
  <c r="K13" i="113"/>
  <c r="J13" i="113"/>
  <c r="I13" i="113"/>
  <c r="H13" i="113"/>
  <c r="G13" i="113"/>
  <c r="F13" i="113"/>
  <c r="E13" i="113"/>
  <c r="E12" i="113"/>
  <c r="B14" i="160" s="1"/>
  <c r="B15" i="160" s="1"/>
  <c r="R14" i="111"/>
  <c r="E85" i="159"/>
  <c r="D85" i="159"/>
  <c r="C85" i="159"/>
  <c r="B85" i="159"/>
  <c r="G81" i="159"/>
  <c r="E78" i="159"/>
  <c r="D78" i="159"/>
  <c r="C78" i="159"/>
  <c r="B78" i="159"/>
  <c r="K74" i="159"/>
  <c r="G74" i="159"/>
  <c r="O67" i="159"/>
  <c r="N67" i="159"/>
  <c r="M67" i="159"/>
  <c r="L67" i="159"/>
  <c r="K67" i="159"/>
  <c r="J67" i="159"/>
  <c r="I67" i="159"/>
  <c r="H67" i="159"/>
  <c r="G67" i="159"/>
  <c r="F67" i="159"/>
  <c r="E67" i="159"/>
  <c r="D67" i="159"/>
  <c r="C67" i="159"/>
  <c r="B67" i="159"/>
  <c r="E63" i="159"/>
  <c r="F63" i="159" s="1"/>
  <c r="G63" i="159" s="1"/>
  <c r="H63" i="159" s="1"/>
  <c r="I63" i="159" s="1"/>
  <c r="J63" i="159" s="1"/>
  <c r="K63" i="159" s="1"/>
  <c r="L63" i="159" s="1"/>
  <c r="M63" i="159" s="1"/>
  <c r="N63" i="159" s="1"/>
  <c r="O63" i="159" s="1"/>
  <c r="D63" i="159"/>
  <c r="C63" i="159"/>
  <c r="B63" i="159"/>
  <c r="Q58" i="159"/>
  <c r="E28" i="159"/>
  <c r="D28" i="159"/>
  <c r="C28" i="159"/>
  <c r="B28" i="159"/>
  <c r="E27" i="159"/>
  <c r="D27" i="159"/>
  <c r="C27" i="159"/>
  <c r="B27" i="159"/>
  <c r="B29" i="159" s="1"/>
  <c r="L21" i="159"/>
  <c r="K21" i="159"/>
  <c r="J21" i="159"/>
  <c r="I21" i="159"/>
  <c r="I81" i="159" s="1"/>
  <c r="H21" i="159"/>
  <c r="G21" i="159"/>
  <c r="L9" i="159"/>
  <c r="J9" i="159"/>
  <c r="I9" i="159"/>
  <c r="H9" i="159"/>
  <c r="G9" i="159"/>
  <c r="E9" i="159"/>
  <c r="D9" i="159"/>
  <c r="C9" i="159"/>
  <c r="B9" i="159"/>
  <c r="B6" i="159"/>
  <c r="B5" i="159"/>
  <c r="B4" i="159"/>
  <c r="B3" i="159"/>
  <c r="L107" i="159" s="1"/>
  <c r="B2" i="159"/>
  <c r="Q108" i="160" l="1"/>
  <c r="Q109" i="160"/>
  <c r="G13" i="120"/>
  <c r="G13" i="161"/>
  <c r="K13" i="120"/>
  <c r="K13" i="161"/>
  <c r="H13" i="161"/>
  <c r="H13" i="120"/>
  <c r="L13" i="161"/>
  <c r="L13" i="120"/>
  <c r="I13" i="161"/>
  <c r="I13" i="120"/>
  <c r="M13" i="161"/>
  <c r="M13" i="120"/>
  <c r="J13" i="120"/>
  <c r="J13" i="161"/>
  <c r="N13" i="161"/>
  <c r="N13" i="120"/>
  <c r="B13" i="161"/>
  <c r="B15" i="161" s="1"/>
  <c r="C11" i="161" s="1"/>
  <c r="B13" i="120"/>
  <c r="F13" i="161"/>
  <c r="F13" i="120"/>
  <c r="E13" i="161"/>
  <c r="E14" i="161" s="1"/>
  <c r="E13" i="120"/>
  <c r="D13" i="161"/>
  <c r="D14" i="161" s="1"/>
  <c r="D20" i="161" s="1"/>
  <c r="D13" i="120"/>
  <c r="C13" i="161"/>
  <c r="C13" i="120"/>
  <c r="R13" i="113"/>
  <c r="BN91" i="161"/>
  <c r="BN107" i="161"/>
  <c r="BD78" i="161"/>
  <c r="BD71" i="161"/>
  <c r="BN110" i="161"/>
  <c r="BN94" i="161"/>
  <c r="BJ98" i="161"/>
  <c r="BJ33" i="161" s="1"/>
  <c r="BE98" i="161"/>
  <c r="BE33" i="161" s="1"/>
  <c r="BC114" i="161"/>
  <c r="BD114" i="161"/>
  <c r="BI114" i="161"/>
  <c r="BN109" i="161"/>
  <c r="BN105" i="161"/>
  <c r="BN108" i="161"/>
  <c r="B55" i="161"/>
  <c r="B22" i="161"/>
  <c r="C19" i="161"/>
  <c r="B98" i="161"/>
  <c r="B33" i="161" s="1"/>
  <c r="BN85" i="161"/>
  <c r="BC98" i="161"/>
  <c r="BC33" i="161" s="1"/>
  <c r="BD98" i="161"/>
  <c r="BD33" i="161" s="1"/>
  <c r="BI98" i="161"/>
  <c r="BI33" i="161" s="1"/>
  <c r="BG114" i="161"/>
  <c r="BH114" i="161"/>
  <c r="BJ114" i="161"/>
  <c r="BN93" i="161"/>
  <c r="BN92" i="161"/>
  <c r="BN90" i="161"/>
  <c r="BD34" i="161" s="1"/>
  <c r="B80" i="161"/>
  <c r="BG98" i="161"/>
  <c r="BG33" i="161" s="1"/>
  <c r="BH98" i="161"/>
  <c r="BH33" i="161" s="1"/>
  <c r="B114" i="161"/>
  <c r="BN101" i="161"/>
  <c r="BN89" i="161"/>
  <c r="B16" i="161"/>
  <c r="BN106" i="161"/>
  <c r="BO90" i="161" s="1"/>
  <c r="B73" i="161"/>
  <c r="BF98" i="161"/>
  <c r="BF33" i="161" s="1"/>
  <c r="BF114" i="161"/>
  <c r="BE114" i="161"/>
  <c r="R16" i="161"/>
  <c r="R15" i="161"/>
  <c r="S11" i="161" s="1"/>
  <c r="B21" i="160"/>
  <c r="Q96" i="160"/>
  <c r="Q107" i="160"/>
  <c r="Q110" i="160"/>
  <c r="B16" i="160"/>
  <c r="Q94" i="160"/>
  <c r="Q97" i="160"/>
  <c r="Q93" i="160"/>
  <c r="C26" i="160"/>
  <c r="B30" i="160"/>
  <c r="Q95" i="160"/>
  <c r="B30" i="159"/>
  <c r="C26" i="159"/>
  <c r="K97" i="159"/>
  <c r="H93" i="159"/>
  <c r="K110" i="159"/>
  <c r="K96" i="159"/>
  <c r="J96" i="159"/>
  <c r="J81" i="159"/>
  <c r="L110" i="159"/>
  <c r="J110" i="159"/>
  <c r="L96" i="159"/>
  <c r="J74" i="159"/>
  <c r="L108" i="159"/>
  <c r="H108" i="159"/>
  <c r="L94" i="159"/>
  <c r="H94" i="159"/>
  <c r="H81" i="159"/>
  <c r="H74" i="159"/>
  <c r="I94" i="159"/>
  <c r="K108" i="159"/>
  <c r="J108" i="159"/>
  <c r="K94" i="159"/>
  <c r="I108" i="159"/>
  <c r="J94" i="159"/>
  <c r="L81" i="159"/>
  <c r="L74" i="159"/>
  <c r="L112" i="159"/>
  <c r="Q112" i="159" s="1"/>
  <c r="L98" i="159"/>
  <c r="Q98" i="159" s="1"/>
  <c r="K109" i="159"/>
  <c r="K95" i="159"/>
  <c r="I95" i="159"/>
  <c r="I74" i="159"/>
  <c r="L109" i="159"/>
  <c r="J109" i="159"/>
  <c r="L95" i="159"/>
  <c r="I109" i="159"/>
  <c r="J95" i="159"/>
  <c r="G107" i="159"/>
  <c r="J107" i="159"/>
  <c r="J93" i="159"/>
  <c r="L111" i="159"/>
  <c r="L97" i="159"/>
  <c r="K81" i="159"/>
  <c r="K93" i="159"/>
  <c r="I107" i="159"/>
  <c r="G93" i="159"/>
  <c r="L93" i="159"/>
  <c r="K107" i="159"/>
  <c r="I93" i="159"/>
  <c r="H107" i="159"/>
  <c r="K111" i="159"/>
  <c r="G10" i="3"/>
  <c r="Q110" i="159" l="1"/>
  <c r="BO104" i="161"/>
  <c r="E20" i="161"/>
  <c r="AS103" i="161"/>
  <c r="AC103" i="161"/>
  <c r="M103" i="161"/>
  <c r="AT103" i="161"/>
  <c r="X103" i="161"/>
  <c r="BO103" i="161"/>
  <c r="AH103" i="161"/>
  <c r="L103" i="161"/>
  <c r="AL103" i="161"/>
  <c r="P103" i="161"/>
  <c r="T103" i="161"/>
  <c r="Z103" i="161"/>
  <c r="AS87" i="161"/>
  <c r="AC87" i="161"/>
  <c r="M87" i="161"/>
  <c r="AZ87" i="161"/>
  <c r="AJ87" i="161"/>
  <c r="T87" i="161"/>
  <c r="D87" i="161"/>
  <c r="AQ87" i="161"/>
  <c r="AA87" i="161"/>
  <c r="K87" i="161"/>
  <c r="J87" i="161"/>
  <c r="V87" i="161"/>
  <c r="R87" i="161"/>
  <c r="D71" i="161"/>
  <c r="AO103" i="161"/>
  <c r="Y103" i="161"/>
  <c r="I103" i="161"/>
  <c r="AN103" i="161"/>
  <c r="S103" i="161"/>
  <c r="AX103" i="161"/>
  <c r="AB103" i="161"/>
  <c r="G103" i="161"/>
  <c r="AF103" i="161"/>
  <c r="K103" i="161"/>
  <c r="AJ103" i="161"/>
  <c r="D103" i="161"/>
  <c r="AO87" i="161"/>
  <c r="Y87" i="161"/>
  <c r="I87" i="161"/>
  <c r="AV87" i="161"/>
  <c r="AF87" i="161"/>
  <c r="P87" i="161"/>
  <c r="AE103" i="161"/>
  <c r="AM87" i="161"/>
  <c r="W87" i="161"/>
  <c r="G87" i="161"/>
  <c r="D78" i="161"/>
  <c r="F87" i="161"/>
  <c r="AT87" i="161"/>
  <c r="BA20" i="161"/>
  <c r="BA103" i="161"/>
  <c r="AK103" i="161"/>
  <c r="U103" i="161"/>
  <c r="E103" i="161"/>
  <c r="AI103" i="161"/>
  <c r="N103" i="161"/>
  <c r="AR103" i="161"/>
  <c r="W103" i="161"/>
  <c r="AV103" i="161"/>
  <c r="AA103" i="161"/>
  <c r="F103" i="161"/>
  <c r="O103" i="161"/>
  <c r="BA87" i="161"/>
  <c r="AK87" i="161"/>
  <c r="U87" i="161"/>
  <c r="E87" i="161"/>
  <c r="AR87" i="161"/>
  <c r="AB87" i="161"/>
  <c r="L87" i="161"/>
  <c r="AY87" i="161"/>
  <c r="AI87" i="161"/>
  <c r="S87" i="161"/>
  <c r="AP87" i="161"/>
  <c r="J103" i="161"/>
  <c r="AX87" i="161"/>
  <c r="AD87" i="161"/>
  <c r="AW103" i="161"/>
  <c r="AG103" i="161"/>
  <c r="Q103" i="161"/>
  <c r="AY103" i="161"/>
  <c r="AD103" i="161"/>
  <c r="H103" i="161"/>
  <c r="AM103" i="161"/>
  <c r="R103" i="161"/>
  <c r="AQ103" i="161"/>
  <c r="V103" i="161"/>
  <c r="AP103" i="161"/>
  <c r="AU103" i="161"/>
  <c r="AW87" i="161"/>
  <c r="AG87" i="161"/>
  <c r="Q87" i="161"/>
  <c r="AZ103" i="161"/>
  <c r="AN87" i="161"/>
  <c r="X87" i="161"/>
  <c r="H87" i="161"/>
  <c r="AU87" i="161"/>
  <c r="AE87" i="161"/>
  <c r="O87" i="161"/>
  <c r="Z87" i="161"/>
  <c r="AL87" i="161"/>
  <c r="AH87" i="161"/>
  <c r="N87" i="161"/>
  <c r="C14" i="161"/>
  <c r="BN13" i="161"/>
  <c r="S15" i="161"/>
  <c r="T11" i="161" s="1"/>
  <c r="C15" i="161"/>
  <c r="D11" i="161" s="1"/>
  <c r="BE40" i="161"/>
  <c r="BE46" i="161"/>
  <c r="B40" i="161"/>
  <c r="B46" i="161"/>
  <c r="BG46" i="161"/>
  <c r="BG40" i="161"/>
  <c r="BJ54" i="161"/>
  <c r="BJ53" i="161"/>
  <c r="BG54" i="161"/>
  <c r="BG53" i="161"/>
  <c r="BH46" i="161"/>
  <c r="BH40" i="161"/>
  <c r="BI54" i="161"/>
  <c r="BI53" i="161"/>
  <c r="BD54" i="161"/>
  <c r="BD53" i="161"/>
  <c r="BC54" i="161"/>
  <c r="BC53" i="161"/>
  <c r="B54" i="161"/>
  <c r="B53" i="161"/>
  <c r="B35" i="161"/>
  <c r="BC46" i="161"/>
  <c r="BC40" i="161"/>
  <c r="BE54" i="161"/>
  <c r="BE53" i="161"/>
  <c r="BH54" i="161"/>
  <c r="BH53" i="161"/>
  <c r="BF40" i="161"/>
  <c r="BF46" i="161"/>
  <c r="BF54" i="161"/>
  <c r="BF53" i="161"/>
  <c r="BJ40" i="161"/>
  <c r="BJ46" i="161"/>
  <c r="BI46" i="161"/>
  <c r="BI40" i="161"/>
  <c r="BD46" i="161"/>
  <c r="BD40" i="161"/>
  <c r="C29" i="160"/>
  <c r="D26" i="160" s="1"/>
  <c r="B17" i="160"/>
  <c r="C12" i="160"/>
  <c r="J102" i="160"/>
  <c r="F102" i="160"/>
  <c r="B102" i="160"/>
  <c r="K88" i="160"/>
  <c r="G88" i="160"/>
  <c r="C88" i="160"/>
  <c r="I102" i="160"/>
  <c r="E102" i="160"/>
  <c r="J88" i="160"/>
  <c r="F88" i="160"/>
  <c r="B88" i="160"/>
  <c r="B81" i="160"/>
  <c r="B74" i="160"/>
  <c r="L102" i="160"/>
  <c r="H102" i="160"/>
  <c r="D102" i="160"/>
  <c r="I88" i="160"/>
  <c r="E88" i="160"/>
  <c r="G102" i="160"/>
  <c r="H88" i="160"/>
  <c r="C102" i="160"/>
  <c r="D88" i="160"/>
  <c r="K102" i="160"/>
  <c r="B22" i="160"/>
  <c r="Q109" i="159"/>
  <c r="Q95" i="159"/>
  <c r="Q94" i="159"/>
  <c r="Q111" i="159"/>
  <c r="C29" i="159"/>
  <c r="D26" i="159" s="1"/>
  <c r="Q93" i="159"/>
  <c r="Q107" i="159"/>
  <c r="Q108" i="159"/>
  <c r="Q96" i="159"/>
  <c r="Q97" i="159"/>
  <c r="S12" i="152"/>
  <c r="R11" i="152"/>
  <c r="BL114" i="158"/>
  <c r="BO104" i="158"/>
  <c r="BL98" i="158"/>
  <c r="C82" i="158"/>
  <c r="B82" i="158"/>
  <c r="BL81" i="158"/>
  <c r="BL82" i="158" s="1"/>
  <c r="BK81" i="158"/>
  <c r="BK82" i="158" s="1"/>
  <c r="BJ81" i="158"/>
  <c r="BJ82" i="158" s="1"/>
  <c r="BI81" i="158"/>
  <c r="BI82" i="158" s="1"/>
  <c r="BH81" i="158"/>
  <c r="BH82" i="158" s="1"/>
  <c r="BG81" i="158"/>
  <c r="BG82" i="158" s="1"/>
  <c r="BF81" i="158"/>
  <c r="BF82" i="158" s="1"/>
  <c r="BE81" i="158"/>
  <c r="BE82" i="158" s="1"/>
  <c r="BD81" i="158"/>
  <c r="BD82" i="158" s="1"/>
  <c r="BC81" i="158"/>
  <c r="BC82" i="158" s="1"/>
  <c r="BB81" i="158"/>
  <c r="BB82" i="158" s="1"/>
  <c r="BA81" i="158"/>
  <c r="BA82" i="158" s="1"/>
  <c r="AZ81" i="158"/>
  <c r="AZ82" i="158" s="1"/>
  <c r="AY81" i="158"/>
  <c r="AY82" i="158" s="1"/>
  <c r="AX81" i="158"/>
  <c r="AX82" i="158" s="1"/>
  <c r="AW81" i="158"/>
  <c r="AW82" i="158" s="1"/>
  <c r="AV81" i="158"/>
  <c r="AV82" i="158" s="1"/>
  <c r="AU81" i="158"/>
  <c r="AU82" i="158" s="1"/>
  <c r="AT81" i="158"/>
  <c r="AT82" i="158" s="1"/>
  <c r="AS81" i="158"/>
  <c r="AS82" i="158" s="1"/>
  <c r="AR81" i="158"/>
  <c r="AR82" i="158" s="1"/>
  <c r="AQ81" i="158"/>
  <c r="AQ82" i="158" s="1"/>
  <c r="AP81" i="158"/>
  <c r="AP82" i="158" s="1"/>
  <c r="AE81" i="158"/>
  <c r="AE82" i="158" s="1"/>
  <c r="AA81" i="158"/>
  <c r="AA82" i="158" s="1"/>
  <c r="E81" i="158"/>
  <c r="E82" i="158" s="1"/>
  <c r="D81" i="158"/>
  <c r="BJ75" i="158"/>
  <c r="BI75" i="158"/>
  <c r="BH75" i="158"/>
  <c r="BG75" i="158"/>
  <c r="BF75" i="158"/>
  <c r="BE75" i="158"/>
  <c r="BD75" i="158"/>
  <c r="BC75" i="158"/>
  <c r="BB75" i="158"/>
  <c r="BA75" i="158"/>
  <c r="AZ75" i="158"/>
  <c r="AY75" i="158"/>
  <c r="AX75" i="158"/>
  <c r="AW75" i="158"/>
  <c r="AV75" i="158"/>
  <c r="AU75" i="158"/>
  <c r="AT75" i="158"/>
  <c r="AS75" i="158"/>
  <c r="AR75" i="158"/>
  <c r="AQ75" i="158"/>
  <c r="AP75" i="158"/>
  <c r="AE75" i="158"/>
  <c r="AA75" i="158"/>
  <c r="E75" i="158"/>
  <c r="D75" i="158"/>
  <c r="C75" i="158"/>
  <c r="B75" i="158"/>
  <c r="BL64" i="158"/>
  <c r="BK64" i="158"/>
  <c r="BJ64" i="158"/>
  <c r="BI64" i="158"/>
  <c r="BH64" i="158"/>
  <c r="BG64" i="158"/>
  <c r="BF64" i="158"/>
  <c r="BE64" i="158"/>
  <c r="BD64" i="158"/>
  <c r="BC64" i="158"/>
  <c r="BB64" i="158"/>
  <c r="BA64" i="158"/>
  <c r="AZ64" i="158"/>
  <c r="AY64" i="158"/>
  <c r="AX64" i="158"/>
  <c r="AW64" i="158"/>
  <c r="AV64" i="158"/>
  <c r="AU64" i="158"/>
  <c r="AT64" i="158"/>
  <c r="AS64" i="158"/>
  <c r="AR64" i="158"/>
  <c r="AQ64" i="158"/>
  <c r="AP64" i="158"/>
  <c r="AO64" i="158"/>
  <c r="AN64" i="158"/>
  <c r="AM64" i="158"/>
  <c r="AL64" i="158"/>
  <c r="AK64" i="158"/>
  <c r="AJ64" i="158"/>
  <c r="AI64" i="158"/>
  <c r="AH64" i="158"/>
  <c r="AG64" i="158"/>
  <c r="AF64" i="158"/>
  <c r="AE64" i="158"/>
  <c r="AD64" i="158"/>
  <c r="AC64" i="158"/>
  <c r="AB64" i="158"/>
  <c r="AA64" i="158"/>
  <c r="Z64" i="158"/>
  <c r="Y64" i="158"/>
  <c r="X64" i="158"/>
  <c r="W64" i="158"/>
  <c r="V64" i="158"/>
  <c r="U64" i="158"/>
  <c r="T64" i="158"/>
  <c r="S64" i="158"/>
  <c r="R64" i="158"/>
  <c r="Q64" i="158"/>
  <c r="P64" i="158"/>
  <c r="O64" i="158"/>
  <c r="N64" i="158"/>
  <c r="M64" i="158"/>
  <c r="L64" i="158"/>
  <c r="K64" i="158"/>
  <c r="J64" i="158"/>
  <c r="I64" i="158"/>
  <c r="H64" i="158"/>
  <c r="G64" i="158"/>
  <c r="F64" i="158"/>
  <c r="E64" i="158"/>
  <c r="D64" i="158"/>
  <c r="C64" i="158"/>
  <c r="B64" i="158"/>
  <c r="D60" i="158"/>
  <c r="E60" i="158" s="1"/>
  <c r="F60" i="158" s="1"/>
  <c r="G60" i="158" s="1"/>
  <c r="H60" i="158" s="1"/>
  <c r="I60" i="158" s="1"/>
  <c r="J60" i="158" s="1"/>
  <c r="K60" i="158" s="1"/>
  <c r="L60" i="158" s="1"/>
  <c r="M60" i="158" s="1"/>
  <c r="N60" i="158" s="1"/>
  <c r="O60" i="158" s="1"/>
  <c r="P60" i="158" s="1"/>
  <c r="Q60" i="158" s="1"/>
  <c r="R60" i="158" s="1"/>
  <c r="S60" i="158" s="1"/>
  <c r="T60" i="158" s="1"/>
  <c r="U60" i="158" s="1"/>
  <c r="V60" i="158" s="1"/>
  <c r="W60" i="158" s="1"/>
  <c r="X60" i="158" s="1"/>
  <c r="Y60" i="158" s="1"/>
  <c r="Z60" i="158" s="1"/>
  <c r="AA60" i="158" s="1"/>
  <c r="AB60" i="158" s="1"/>
  <c r="AC60" i="158" s="1"/>
  <c r="AD60" i="158" s="1"/>
  <c r="AE60" i="158" s="1"/>
  <c r="AF60" i="158" s="1"/>
  <c r="AG60" i="158" s="1"/>
  <c r="AH60" i="158" s="1"/>
  <c r="AI60" i="158" s="1"/>
  <c r="AJ60" i="158" s="1"/>
  <c r="AK60" i="158" s="1"/>
  <c r="AL60" i="158" s="1"/>
  <c r="AM60" i="158" s="1"/>
  <c r="AN60" i="158" s="1"/>
  <c r="AO60" i="158" s="1"/>
  <c r="AP60" i="158" s="1"/>
  <c r="AQ60" i="158" s="1"/>
  <c r="AR60" i="158" s="1"/>
  <c r="AS60" i="158" s="1"/>
  <c r="AT60" i="158" s="1"/>
  <c r="AU60" i="158" s="1"/>
  <c r="AV60" i="158" s="1"/>
  <c r="AW60" i="158" s="1"/>
  <c r="AX60" i="158" s="1"/>
  <c r="AY60" i="158" s="1"/>
  <c r="AZ60" i="158" s="1"/>
  <c r="BA60" i="158" s="1"/>
  <c r="BB60" i="158" s="1"/>
  <c r="BC60" i="158" s="1"/>
  <c r="BD60" i="158" s="1"/>
  <c r="BE60" i="158" s="1"/>
  <c r="BF60" i="158" s="1"/>
  <c r="BG60" i="158" s="1"/>
  <c r="BH60" i="158" s="1"/>
  <c r="BI60" i="158" s="1"/>
  <c r="BJ60" i="158" s="1"/>
  <c r="BK60" i="158" s="1"/>
  <c r="BL60" i="158" s="1"/>
  <c r="C60" i="158"/>
  <c r="B60" i="158"/>
  <c r="BL33" i="158"/>
  <c r="BL54" i="158" s="1"/>
  <c r="BL27" i="158"/>
  <c r="BK27" i="158"/>
  <c r="BJ27" i="158"/>
  <c r="BI27" i="158"/>
  <c r="BH27" i="158"/>
  <c r="BG27" i="158"/>
  <c r="BF27" i="158"/>
  <c r="BE27" i="158"/>
  <c r="BD27" i="158"/>
  <c r="BC27" i="158"/>
  <c r="BB27" i="158"/>
  <c r="BA27" i="158"/>
  <c r="AZ27" i="158"/>
  <c r="AY27" i="158"/>
  <c r="AX27" i="158"/>
  <c r="AW27" i="158"/>
  <c r="AV27" i="158"/>
  <c r="AU27" i="158"/>
  <c r="AT27" i="158"/>
  <c r="AS27" i="158"/>
  <c r="AR27" i="158"/>
  <c r="AQ27" i="158"/>
  <c r="AP27" i="158"/>
  <c r="AE27" i="158"/>
  <c r="AA27" i="158"/>
  <c r="E27" i="158"/>
  <c r="C27" i="158"/>
  <c r="B27" i="158"/>
  <c r="BL26" i="158"/>
  <c r="BL40" i="158" s="1"/>
  <c r="BK26" i="158"/>
  <c r="BJ26" i="158"/>
  <c r="BI26" i="158"/>
  <c r="BH26" i="158"/>
  <c r="BG26" i="158"/>
  <c r="BF26" i="158"/>
  <c r="BE26" i="158"/>
  <c r="BD26" i="158"/>
  <c r="BC26" i="158"/>
  <c r="BB26" i="158"/>
  <c r="BA26" i="158"/>
  <c r="AZ26" i="158"/>
  <c r="AY26" i="158"/>
  <c r="AX26" i="158"/>
  <c r="AW26" i="158"/>
  <c r="AV26" i="158"/>
  <c r="AU26" i="158"/>
  <c r="AT26" i="158"/>
  <c r="AS26" i="158"/>
  <c r="AR26" i="158"/>
  <c r="AQ26" i="158"/>
  <c r="AP26" i="158"/>
  <c r="AE26" i="158"/>
  <c r="AA26" i="158"/>
  <c r="E26" i="158"/>
  <c r="D26" i="158"/>
  <c r="C26" i="158"/>
  <c r="B26" i="158"/>
  <c r="BJ20" i="158"/>
  <c r="BF20" i="158"/>
  <c r="BB20" i="158"/>
  <c r="AX20" i="158"/>
  <c r="AW20" i="158"/>
  <c r="AV20" i="158"/>
  <c r="AU20" i="158"/>
  <c r="AT20" i="158"/>
  <c r="AS20" i="158"/>
  <c r="AR20" i="158"/>
  <c r="AQ20" i="158"/>
  <c r="AP20" i="158"/>
  <c r="AO20" i="158"/>
  <c r="AN20" i="158"/>
  <c r="AM20" i="158"/>
  <c r="AL20" i="158"/>
  <c r="AK20" i="158"/>
  <c r="AJ20" i="158"/>
  <c r="AI20" i="158"/>
  <c r="AH20" i="158"/>
  <c r="AG20" i="158"/>
  <c r="AF20" i="158"/>
  <c r="AE20" i="158"/>
  <c r="AD20" i="158"/>
  <c r="AC20" i="158"/>
  <c r="AB20" i="158"/>
  <c r="AA20" i="158"/>
  <c r="Z20" i="158"/>
  <c r="Y20" i="158"/>
  <c r="X20" i="158"/>
  <c r="W20" i="158"/>
  <c r="V20" i="158"/>
  <c r="U20" i="158"/>
  <c r="T20" i="158"/>
  <c r="S20" i="158"/>
  <c r="R20" i="158"/>
  <c r="Q20" i="158"/>
  <c r="P20" i="158"/>
  <c r="O20" i="158"/>
  <c r="N20" i="158"/>
  <c r="M20" i="158"/>
  <c r="L20" i="158"/>
  <c r="BI20" i="158" s="1"/>
  <c r="K20" i="158"/>
  <c r="J20" i="158"/>
  <c r="I20" i="158"/>
  <c r="H20" i="158"/>
  <c r="BE20" i="158" s="1"/>
  <c r="G20" i="158"/>
  <c r="E20" i="158"/>
  <c r="D20" i="158"/>
  <c r="BA20" i="158" s="1"/>
  <c r="C20" i="158"/>
  <c r="B20" i="158"/>
  <c r="L8" i="158"/>
  <c r="J8" i="158"/>
  <c r="I8" i="158"/>
  <c r="H8" i="158"/>
  <c r="G8" i="158"/>
  <c r="F8" i="158"/>
  <c r="E8" i="158"/>
  <c r="D8" i="158"/>
  <c r="C8" i="158"/>
  <c r="B8" i="158"/>
  <c r="B4" i="158"/>
  <c r="B2" i="158"/>
  <c r="BL114" i="157"/>
  <c r="BO104" i="157"/>
  <c r="BL98" i="157"/>
  <c r="BK82" i="157"/>
  <c r="AU82" i="157"/>
  <c r="AU27" i="157" s="1"/>
  <c r="AE82" i="157"/>
  <c r="AA82" i="157"/>
  <c r="C82" i="157"/>
  <c r="B82" i="157"/>
  <c r="BL81" i="157"/>
  <c r="BL82" i="157" s="1"/>
  <c r="BK81" i="157"/>
  <c r="BJ81" i="157"/>
  <c r="BJ82" i="157" s="1"/>
  <c r="BI81" i="157"/>
  <c r="BI82" i="157" s="1"/>
  <c r="BH81" i="157"/>
  <c r="BH82" i="157" s="1"/>
  <c r="BG81" i="157"/>
  <c r="BG82" i="157" s="1"/>
  <c r="BF81" i="157"/>
  <c r="BF82" i="157" s="1"/>
  <c r="BE81" i="157"/>
  <c r="BE82" i="157" s="1"/>
  <c r="BD81" i="157"/>
  <c r="BD82" i="157" s="1"/>
  <c r="BC81" i="157"/>
  <c r="BC82" i="157" s="1"/>
  <c r="BB81" i="157"/>
  <c r="BB82" i="157" s="1"/>
  <c r="BA81" i="157"/>
  <c r="BA82" i="157" s="1"/>
  <c r="AZ81" i="157"/>
  <c r="AZ82" i="157" s="1"/>
  <c r="AY81" i="157"/>
  <c r="AY82" i="157" s="1"/>
  <c r="AX81" i="157"/>
  <c r="AX82" i="157" s="1"/>
  <c r="AW81" i="157"/>
  <c r="AW82" i="157" s="1"/>
  <c r="AV81" i="157"/>
  <c r="AV82" i="157" s="1"/>
  <c r="AU81" i="157"/>
  <c r="AT81" i="157"/>
  <c r="AT82" i="157" s="1"/>
  <c r="AS81" i="157"/>
  <c r="AS82" i="157" s="1"/>
  <c r="AR81" i="157"/>
  <c r="AR82" i="157" s="1"/>
  <c r="AQ81" i="157"/>
  <c r="AQ82" i="157" s="1"/>
  <c r="AP81" i="157"/>
  <c r="AP82" i="157" s="1"/>
  <c r="AE81" i="157"/>
  <c r="AA81" i="157"/>
  <c r="E81" i="157"/>
  <c r="E82" i="157" s="1"/>
  <c r="D81" i="157"/>
  <c r="D82" i="157" s="1"/>
  <c r="BJ75" i="157"/>
  <c r="BI75" i="157"/>
  <c r="BH75" i="157"/>
  <c r="BG75" i="157"/>
  <c r="BF75" i="157"/>
  <c r="BE75" i="157"/>
  <c r="BD75" i="157"/>
  <c r="BC75" i="157"/>
  <c r="BB75" i="157"/>
  <c r="BA75" i="157"/>
  <c r="AZ75" i="157"/>
  <c r="AY75" i="157"/>
  <c r="AX75" i="157"/>
  <c r="AW75" i="157"/>
  <c r="AV75" i="157"/>
  <c r="AU75" i="157"/>
  <c r="AT75" i="157"/>
  <c r="AS75" i="157"/>
  <c r="AR75" i="157"/>
  <c r="AQ75" i="157"/>
  <c r="AP75" i="157"/>
  <c r="AE75" i="157"/>
  <c r="AA75" i="157"/>
  <c r="E75" i="157"/>
  <c r="D75" i="157"/>
  <c r="C75" i="157"/>
  <c r="B75" i="157"/>
  <c r="BL64" i="157"/>
  <c r="BK64" i="157"/>
  <c r="BJ64" i="157"/>
  <c r="BI64" i="157"/>
  <c r="BH64" i="157"/>
  <c r="BG64" i="157"/>
  <c r="BF64" i="157"/>
  <c r="BE64" i="157"/>
  <c r="BD64" i="157"/>
  <c r="BC64" i="157"/>
  <c r="BB64" i="157"/>
  <c r="BA64" i="157"/>
  <c r="AZ64" i="157"/>
  <c r="AY64" i="157"/>
  <c r="AX64" i="157"/>
  <c r="AW64" i="157"/>
  <c r="AV64" i="157"/>
  <c r="AU64" i="157"/>
  <c r="AT64" i="157"/>
  <c r="AS64" i="157"/>
  <c r="AR64" i="157"/>
  <c r="AQ64" i="157"/>
  <c r="AP64" i="157"/>
  <c r="AO64" i="157"/>
  <c r="AN64" i="157"/>
  <c r="AM64" i="157"/>
  <c r="AL64" i="157"/>
  <c r="AK64" i="157"/>
  <c r="AJ64" i="157"/>
  <c r="AI64" i="157"/>
  <c r="AH64" i="157"/>
  <c r="AG64" i="157"/>
  <c r="AF64" i="157"/>
  <c r="AE64" i="157"/>
  <c r="AD64" i="157"/>
  <c r="AC64" i="157"/>
  <c r="AB64" i="157"/>
  <c r="AA64" i="157"/>
  <c r="Z64" i="157"/>
  <c r="Y64" i="157"/>
  <c r="X64" i="157"/>
  <c r="W64" i="157"/>
  <c r="V64" i="157"/>
  <c r="U64" i="157"/>
  <c r="T64" i="157"/>
  <c r="S64" i="157"/>
  <c r="R64" i="157"/>
  <c r="Q64" i="157"/>
  <c r="P64" i="157"/>
  <c r="O64" i="157"/>
  <c r="N64" i="157"/>
  <c r="M64" i="157"/>
  <c r="L64" i="157"/>
  <c r="K64" i="157"/>
  <c r="J64" i="157"/>
  <c r="I64" i="157"/>
  <c r="H64" i="157"/>
  <c r="G64" i="157"/>
  <c r="F64" i="157"/>
  <c r="E64" i="157"/>
  <c r="D64" i="157"/>
  <c r="C64" i="157"/>
  <c r="B64" i="157"/>
  <c r="O60" i="157"/>
  <c r="P60" i="157" s="1"/>
  <c r="Q60" i="157" s="1"/>
  <c r="R60" i="157" s="1"/>
  <c r="S60" i="157" s="1"/>
  <c r="T60" i="157" s="1"/>
  <c r="U60" i="157" s="1"/>
  <c r="V60" i="157" s="1"/>
  <c r="W60" i="157" s="1"/>
  <c r="X60" i="157" s="1"/>
  <c r="Y60" i="157" s="1"/>
  <c r="Z60" i="157" s="1"/>
  <c r="AA60" i="157" s="1"/>
  <c r="AB60" i="157" s="1"/>
  <c r="AC60" i="157" s="1"/>
  <c r="AD60" i="157" s="1"/>
  <c r="AE60" i="157" s="1"/>
  <c r="AF60" i="157" s="1"/>
  <c r="AG60" i="157" s="1"/>
  <c r="AH60" i="157" s="1"/>
  <c r="AI60" i="157" s="1"/>
  <c r="AJ60" i="157" s="1"/>
  <c r="AK60" i="157" s="1"/>
  <c r="AL60" i="157" s="1"/>
  <c r="AM60" i="157" s="1"/>
  <c r="AN60" i="157" s="1"/>
  <c r="AO60" i="157" s="1"/>
  <c r="AP60" i="157" s="1"/>
  <c r="AQ60" i="157" s="1"/>
  <c r="AR60" i="157" s="1"/>
  <c r="AS60" i="157" s="1"/>
  <c r="AT60" i="157" s="1"/>
  <c r="AU60" i="157" s="1"/>
  <c r="AV60" i="157" s="1"/>
  <c r="AW60" i="157" s="1"/>
  <c r="AX60" i="157" s="1"/>
  <c r="AY60" i="157" s="1"/>
  <c r="AZ60" i="157" s="1"/>
  <c r="BA60" i="157" s="1"/>
  <c r="BB60" i="157" s="1"/>
  <c r="BC60" i="157" s="1"/>
  <c r="BD60" i="157" s="1"/>
  <c r="BE60" i="157" s="1"/>
  <c r="BF60" i="157" s="1"/>
  <c r="BG60" i="157" s="1"/>
  <c r="BH60" i="157" s="1"/>
  <c r="BI60" i="157" s="1"/>
  <c r="BJ60" i="157" s="1"/>
  <c r="BK60" i="157" s="1"/>
  <c r="BL60" i="157" s="1"/>
  <c r="G60" i="157"/>
  <c r="H60" i="157" s="1"/>
  <c r="I60" i="157" s="1"/>
  <c r="J60" i="157" s="1"/>
  <c r="K60" i="157" s="1"/>
  <c r="L60" i="157" s="1"/>
  <c r="M60" i="157" s="1"/>
  <c r="N60" i="157" s="1"/>
  <c r="E60" i="157"/>
  <c r="F60" i="157" s="1"/>
  <c r="D60" i="157"/>
  <c r="C60" i="157"/>
  <c r="B60" i="157"/>
  <c r="BL33" i="157"/>
  <c r="BL27" i="157"/>
  <c r="BK27" i="157"/>
  <c r="BJ27" i="157"/>
  <c r="BI27" i="157"/>
  <c r="BH27" i="157"/>
  <c r="BG27" i="157"/>
  <c r="BF27" i="157"/>
  <c r="BE27" i="157"/>
  <c r="BD27" i="157"/>
  <c r="BC27" i="157"/>
  <c r="BB27" i="157"/>
  <c r="BA27" i="157"/>
  <c r="AZ27" i="157"/>
  <c r="AY27" i="157"/>
  <c r="AX27" i="157"/>
  <c r="AW27" i="157"/>
  <c r="AV27" i="157"/>
  <c r="AT27" i="157"/>
  <c r="AS27" i="157"/>
  <c r="AR27" i="157"/>
  <c r="AQ27" i="157"/>
  <c r="AP27" i="157"/>
  <c r="AE27" i="157"/>
  <c r="AA27" i="157"/>
  <c r="E27" i="157"/>
  <c r="D27" i="157"/>
  <c r="C27" i="157"/>
  <c r="B27" i="157"/>
  <c r="BL26" i="157"/>
  <c r="BL40" i="157" s="1"/>
  <c r="BK26" i="157"/>
  <c r="BJ26" i="157"/>
  <c r="BI26" i="157"/>
  <c r="BH26" i="157"/>
  <c r="BG26" i="157"/>
  <c r="BF26" i="157"/>
  <c r="BE26" i="157"/>
  <c r="BD26" i="157"/>
  <c r="BC26" i="157"/>
  <c r="BB26" i="157"/>
  <c r="BA26" i="157"/>
  <c r="AZ26" i="157"/>
  <c r="AY26" i="157"/>
  <c r="AX26" i="157"/>
  <c r="AW26" i="157"/>
  <c r="AV26" i="157"/>
  <c r="AU26" i="157"/>
  <c r="AT26" i="157"/>
  <c r="AS26" i="157"/>
  <c r="AR26" i="157"/>
  <c r="AQ26" i="157"/>
  <c r="AP26" i="157"/>
  <c r="AE26" i="157"/>
  <c r="AA26" i="157"/>
  <c r="E26" i="157"/>
  <c r="D26" i="157"/>
  <c r="C26" i="157"/>
  <c r="B26" i="157"/>
  <c r="BK20" i="157"/>
  <c r="BK78" i="157" s="1"/>
  <c r="BI20" i="157"/>
  <c r="BG20" i="157"/>
  <c r="BE20" i="157"/>
  <c r="BA20" i="157"/>
  <c r="AY20" i="157"/>
  <c r="AY78" i="157" s="1"/>
  <c r="AX20" i="157"/>
  <c r="AW20" i="157"/>
  <c r="AV20" i="157"/>
  <c r="AU20" i="157"/>
  <c r="AT20" i="157"/>
  <c r="AS20" i="157"/>
  <c r="AR20" i="157"/>
  <c r="AQ20" i="157"/>
  <c r="AP20" i="157"/>
  <c r="AO20" i="157"/>
  <c r="AN20" i="157"/>
  <c r="AM20" i="157"/>
  <c r="AL20" i="157"/>
  <c r="AK20" i="157"/>
  <c r="AJ20" i="157"/>
  <c r="AI20" i="157"/>
  <c r="AH20" i="157"/>
  <c r="AG20" i="157"/>
  <c r="AF20" i="157"/>
  <c r="AE20" i="157"/>
  <c r="AD20" i="157"/>
  <c r="AD78" i="157" s="1"/>
  <c r="AC20" i="157"/>
  <c r="AB20" i="157"/>
  <c r="AA20" i="157"/>
  <c r="Z20" i="157"/>
  <c r="Y20" i="157"/>
  <c r="X20" i="157"/>
  <c r="W20" i="157"/>
  <c r="W71" i="157" s="1"/>
  <c r="V20" i="157"/>
  <c r="U20" i="157"/>
  <c r="T20" i="157"/>
  <c r="S20" i="157"/>
  <c r="R20" i="157"/>
  <c r="Q20" i="157"/>
  <c r="P20" i="157"/>
  <c r="O20" i="157"/>
  <c r="BL20" i="157" s="1"/>
  <c r="BL78" i="157" s="1"/>
  <c r="N20" i="157"/>
  <c r="M20" i="157"/>
  <c r="L20" i="157"/>
  <c r="K20" i="157"/>
  <c r="BH20" i="157" s="1"/>
  <c r="J20" i="157"/>
  <c r="I20" i="157"/>
  <c r="I71" i="157" s="1"/>
  <c r="H20" i="157"/>
  <c r="G20" i="157"/>
  <c r="BD20" i="157" s="1"/>
  <c r="E20" i="157"/>
  <c r="D20" i="157"/>
  <c r="C20" i="157"/>
  <c r="B20" i="157"/>
  <c r="O15" i="157"/>
  <c r="O16" i="157" s="1"/>
  <c r="L8" i="157"/>
  <c r="J8" i="157"/>
  <c r="I8" i="157"/>
  <c r="H8" i="157"/>
  <c r="G8" i="157"/>
  <c r="F8" i="157"/>
  <c r="E8" i="157"/>
  <c r="D8" i="157"/>
  <c r="C8" i="157"/>
  <c r="B8" i="157"/>
  <c r="B4" i="157"/>
  <c r="B2" i="157"/>
  <c r="BL114" i="156"/>
  <c r="BO104" i="156"/>
  <c r="BL98" i="156"/>
  <c r="BI82" i="156"/>
  <c r="BH82" i="156"/>
  <c r="BB82" i="156"/>
  <c r="AZ82" i="156"/>
  <c r="AX82" i="156"/>
  <c r="AT82" i="156"/>
  <c r="AR82" i="156"/>
  <c r="D82" i="156"/>
  <c r="C82" i="156"/>
  <c r="B82" i="156"/>
  <c r="BL81" i="156"/>
  <c r="BL82" i="156" s="1"/>
  <c r="BK81" i="156"/>
  <c r="BK82" i="156" s="1"/>
  <c r="BJ81" i="156"/>
  <c r="BJ82" i="156" s="1"/>
  <c r="BI81" i="156"/>
  <c r="BH81" i="156"/>
  <c r="BG81" i="156"/>
  <c r="BG82" i="156" s="1"/>
  <c r="BF81" i="156"/>
  <c r="BF82" i="156" s="1"/>
  <c r="BE81" i="156"/>
  <c r="BE82" i="156" s="1"/>
  <c r="BD81" i="156"/>
  <c r="BD82" i="156" s="1"/>
  <c r="BC81" i="156"/>
  <c r="BC82" i="156" s="1"/>
  <c r="BB81" i="156"/>
  <c r="BA81" i="156"/>
  <c r="BA82" i="156" s="1"/>
  <c r="AZ81" i="156"/>
  <c r="AY81" i="156"/>
  <c r="AY82" i="156" s="1"/>
  <c r="AX81" i="156"/>
  <c r="AW81" i="156"/>
  <c r="AW82" i="156" s="1"/>
  <c r="AV81" i="156"/>
  <c r="AV82" i="156" s="1"/>
  <c r="AU81" i="156"/>
  <c r="AU82" i="156" s="1"/>
  <c r="AT81" i="156"/>
  <c r="AS81" i="156"/>
  <c r="AS82" i="156" s="1"/>
  <c r="AR81" i="156"/>
  <c r="AQ81" i="156"/>
  <c r="AQ82" i="156" s="1"/>
  <c r="AP81" i="156"/>
  <c r="AP82" i="156" s="1"/>
  <c r="AE81" i="156"/>
  <c r="AE82" i="156" s="1"/>
  <c r="AA81" i="156"/>
  <c r="AA82" i="156" s="1"/>
  <c r="E81" i="156"/>
  <c r="E82" i="156" s="1"/>
  <c r="D81" i="156"/>
  <c r="BJ75" i="156"/>
  <c r="BI75" i="156"/>
  <c r="BH75" i="156"/>
  <c r="BG75" i="156"/>
  <c r="BF75" i="156"/>
  <c r="BE75" i="156"/>
  <c r="BD75" i="156"/>
  <c r="BC75" i="156"/>
  <c r="BB75" i="156"/>
  <c r="BA75" i="156"/>
  <c r="AZ75" i="156"/>
  <c r="AY75" i="156"/>
  <c r="AX75" i="156"/>
  <c r="AW75" i="156"/>
  <c r="AV75" i="156"/>
  <c r="AU75" i="156"/>
  <c r="AT75" i="156"/>
  <c r="AS75" i="156"/>
  <c r="AR75" i="156"/>
  <c r="AQ75" i="156"/>
  <c r="AP75" i="156"/>
  <c r="AE75" i="156"/>
  <c r="AA75" i="156"/>
  <c r="E75" i="156"/>
  <c r="D75" i="156"/>
  <c r="C75" i="156"/>
  <c r="B75" i="156"/>
  <c r="BL64" i="156"/>
  <c r="BK64" i="156"/>
  <c r="BJ64" i="156"/>
  <c r="BI64" i="156"/>
  <c r="BH64" i="156"/>
  <c r="BG64" i="156"/>
  <c r="BF64" i="156"/>
  <c r="BE64" i="156"/>
  <c r="BD64" i="156"/>
  <c r="BC64" i="156"/>
  <c r="BB64" i="156"/>
  <c r="BA64" i="156"/>
  <c r="AZ64" i="156"/>
  <c r="AY64" i="156"/>
  <c r="AX64" i="156"/>
  <c r="AW64" i="156"/>
  <c r="AV64" i="156"/>
  <c r="AU64" i="156"/>
  <c r="AT64" i="156"/>
  <c r="AS64" i="156"/>
  <c r="AR64" i="156"/>
  <c r="AQ64" i="156"/>
  <c r="AP64" i="156"/>
  <c r="AO64" i="156"/>
  <c r="AN64" i="156"/>
  <c r="AM64" i="156"/>
  <c r="AL64" i="156"/>
  <c r="AK64" i="156"/>
  <c r="AJ64" i="156"/>
  <c r="AI64" i="156"/>
  <c r="AH64" i="156"/>
  <c r="AG64" i="156"/>
  <c r="AF64" i="156"/>
  <c r="AE64" i="156"/>
  <c r="AD64" i="156"/>
  <c r="AC64" i="156"/>
  <c r="AB64" i="156"/>
  <c r="AA64" i="156"/>
  <c r="Z64" i="156"/>
  <c r="Y64" i="156"/>
  <c r="X64" i="156"/>
  <c r="W64" i="156"/>
  <c r="V64" i="156"/>
  <c r="U64" i="156"/>
  <c r="T64" i="156"/>
  <c r="S64" i="156"/>
  <c r="R64" i="156"/>
  <c r="Q64" i="156"/>
  <c r="P64" i="156"/>
  <c r="O64" i="156"/>
  <c r="N64" i="156"/>
  <c r="M64" i="156"/>
  <c r="L64" i="156"/>
  <c r="K64" i="156"/>
  <c r="J64" i="156"/>
  <c r="I64" i="156"/>
  <c r="H64" i="156"/>
  <c r="G64" i="156"/>
  <c r="F64" i="156"/>
  <c r="E64" i="156"/>
  <c r="D64" i="156"/>
  <c r="C64" i="156"/>
  <c r="B64" i="156"/>
  <c r="D60" i="156"/>
  <c r="E60" i="156" s="1"/>
  <c r="F60" i="156" s="1"/>
  <c r="G60" i="156" s="1"/>
  <c r="H60" i="156" s="1"/>
  <c r="I60" i="156" s="1"/>
  <c r="J60" i="156" s="1"/>
  <c r="K60" i="156" s="1"/>
  <c r="L60" i="156" s="1"/>
  <c r="M60" i="156" s="1"/>
  <c r="N60" i="156" s="1"/>
  <c r="O60" i="156" s="1"/>
  <c r="P60" i="156" s="1"/>
  <c r="Q60" i="156" s="1"/>
  <c r="R60" i="156" s="1"/>
  <c r="S60" i="156" s="1"/>
  <c r="T60" i="156" s="1"/>
  <c r="U60" i="156" s="1"/>
  <c r="V60" i="156" s="1"/>
  <c r="W60" i="156" s="1"/>
  <c r="X60" i="156" s="1"/>
  <c r="Y60" i="156" s="1"/>
  <c r="Z60" i="156" s="1"/>
  <c r="AA60" i="156" s="1"/>
  <c r="AB60" i="156" s="1"/>
  <c r="AC60" i="156" s="1"/>
  <c r="AD60" i="156" s="1"/>
  <c r="AE60" i="156" s="1"/>
  <c r="AF60" i="156" s="1"/>
  <c r="AG60" i="156" s="1"/>
  <c r="AH60" i="156" s="1"/>
  <c r="AI60" i="156" s="1"/>
  <c r="AJ60" i="156" s="1"/>
  <c r="AK60" i="156" s="1"/>
  <c r="AL60" i="156" s="1"/>
  <c r="AM60" i="156" s="1"/>
  <c r="AN60" i="156" s="1"/>
  <c r="AO60" i="156" s="1"/>
  <c r="AP60" i="156" s="1"/>
  <c r="AQ60" i="156" s="1"/>
  <c r="AR60" i="156" s="1"/>
  <c r="AS60" i="156" s="1"/>
  <c r="AT60" i="156" s="1"/>
  <c r="AU60" i="156" s="1"/>
  <c r="AV60" i="156" s="1"/>
  <c r="AW60" i="156" s="1"/>
  <c r="AX60" i="156" s="1"/>
  <c r="AY60" i="156" s="1"/>
  <c r="AZ60" i="156" s="1"/>
  <c r="BA60" i="156" s="1"/>
  <c r="BB60" i="156" s="1"/>
  <c r="BC60" i="156" s="1"/>
  <c r="BD60" i="156" s="1"/>
  <c r="BE60" i="156" s="1"/>
  <c r="BF60" i="156" s="1"/>
  <c r="BG60" i="156" s="1"/>
  <c r="BH60" i="156" s="1"/>
  <c r="BI60" i="156" s="1"/>
  <c r="BJ60" i="156" s="1"/>
  <c r="BK60" i="156" s="1"/>
  <c r="BL60" i="156" s="1"/>
  <c r="C60" i="156"/>
  <c r="B60" i="156"/>
  <c r="BL33" i="156"/>
  <c r="BL27" i="156"/>
  <c r="BK27" i="156"/>
  <c r="BJ27" i="156"/>
  <c r="BI27" i="156"/>
  <c r="BH27" i="156"/>
  <c r="BG27" i="156"/>
  <c r="BF27" i="156"/>
  <c r="BE27" i="156"/>
  <c r="BD27" i="156"/>
  <c r="BC27" i="156"/>
  <c r="BB27" i="156"/>
  <c r="BA27" i="156"/>
  <c r="AZ27" i="156"/>
  <c r="AY27" i="156"/>
  <c r="AX27" i="156"/>
  <c r="AW27" i="156"/>
  <c r="AV27" i="156"/>
  <c r="AU27" i="156"/>
  <c r="AT27" i="156"/>
  <c r="AS27" i="156"/>
  <c r="AR27" i="156"/>
  <c r="AQ27" i="156"/>
  <c r="AP27" i="156"/>
  <c r="AE27" i="156"/>
  <c r="AA27" i="156"/>
  <c r="E27" i="156"/>
  <c r="D27" i="156"/>
  <c r="C27" i="156"/>
  <c r="B27" i="156"/>
  <c r="BL26" i="156"/>
  <c r="BL40" i="156" s="1"/>
  <c r="BK26" i="156"/>
  <c r="BJ26" i="156"/>
  <c r="BI26" i="156"/>
  <c r="BH26" i="156"/>
  <c r="BG26" i="156"/>
  <c r="BF26" i="156"/>
  <c r="BE26" i="156"/>
  <c r="BD26" i="156"/>
  <c r="BC26" i="156"/>
  <c r="BB26" i="156"/>
  <c r="BA26" i="156"/>
  <c r="AZ26" i="156"/>
  <c r="AY26" i="156"/>
  <c r="AX26" i="156"/>
  <c r="AW26" i="156"/>
  <c r="AV26" i="156"/>
  <c r="AU26" i="156"/>
  <c r="AT26" i="156"/>
  <c r="AS26" i="156"/>
  <c r="AR26" i="156"/>
  <c r="AQ26" i="156"/>
  <c r="AP26" i="156"/>
  <c r="AE26" i="156"/>
  <c r="AA26" i="156"/>
  <c r="E26" i="156"/>
  <c r="D26" i="156"/>
  <c r="C26" i="156"/>
  <c r="B26" i="156"/>
  <c r="BI20" i="156"/>
  <c r="BE20" i="156"/>
  <c r="BA20" i="156"/>
  <c r="AX20" i="156"/>
  <c r="AW20" i="156"/>
  <c r="AV20" i="156"/>
  <c r="AU20" i="156"/>
  <c r="AT20" i="156"/>
  <c r="AS20" i="156"/>
  <c r="AR20" i="156"/>
  <c r="AQ20" i="156"/>
  <c r="AP20" i="156"/>
  <c r="AO20" i="156"/>
  <c r="AN20" i="156"/>
  <c r="AM20" i="156"/>
  <c r="AL20" i="156"/>
  <c r="AK20" i="156"/>
  <c r="AJ20" i="156"/>
  <c r="AI20" i="156"/>
  <c r="AH20" i="156"/>
  <c r="AG20" i="156"/>
  <c r="AF20" i="156"/>
  <c r="AE20" i="156"/>
  <c r="AD20" i="156"/>
  <c r="AC20" i="156"/>
  <c r="AB20" i="156"/>
  <c r="AA20" i="156"/>
  <c r="Z20" i="156"/>
  <c r="Y20" i="156"/>
  <c r="X20" i="156"/>
  <c r="W20" i="156"/>
  <c r="V20" i="156"/>
  <c r="U20" i="156"/>
  <c r="T20" i="156"/>
  <c r="S20" i="156"/>
  <c r="R20" i="156"/>
  <c r="Q20" i="156"/>
  <c r="P20" i="156"/>
  <c r="O20" i="156"/>
  <c r="BL20" i="156" s="1"/>
  <c r="BL78" i="156" s="1"/>
  <c r="N20" i="156"/>
  <c r="M20" i="156"/>
  <c r="L20" i="156"/>
  <c r="K20" i="156"/>
  <c r="BH20" i="156" s="1"/>
  <c r="J20" i="156"/>
  <c r="I20" i="156"/>
  <c r="H20" i="156"/>
  <c r="G20" i="156"/>
  <c r="BD20" i="156" s="1"/>
  <c r="E20" i="156"/>
  <c r="D20" i="156"/>
  <c r="C20" i="156"/>
  <c r="AZ20" i="156" s="1"/>
  <c r="B20" i="156"/>
  <c r="L8" i="156"/>
  <c r="J8" i="156"/>
  <c r="I8" i="156"/>
  <c r="H8" i="156"/>
  <c r="G8" i="156"/>
  <c r="F8" i="156"/>
  <c r="E8" i="156"/>
  <c r="D8" i="156"/>
  <c r="C8" i="156"/>
  <c r="B8" i="156"/>
  <c r="B4" i="156"/>
  <c r="B2" i="156"/>
  <c r="BL114" i="155"/>
  <c r="BO104" i="155"/>
  <c r="BL98" i="155"/>
  <c r="BK82" i="155"/>
  <c r="BG82" i="155"/>
  <c r="BE82" i="155"/>
  <c r="BC82" i="155"/>
  <c r="AU82" i="155"/>
  <c r="AQ82" i="155"/>
  <c r="AE82" i="155"/>
  <c r="C82" i="155"/>
  <c r="B82" i="155"/>
  <c r="BL81" i="155"/>
  <c r="BL82" i="155" s="1"/>
  <c r="BK81" i="155"/>
  <c r="BJ81" i="155"/>
  <c r="BJ82" i="155" s="1"/>
  <c r="BI81" i="155"/>
  <c r="BI82" i="155" s="1"/>
  <c r="BH81" i="155"/>
  <c r="BH82" i="155" s="1"/>
  <c r="BG81" i="155"/>
  <c r="BF81" i="155"/>
  <c r="BF82" i="155" s="1"/>
  <c r="BE81" i="155"/>
  <c r="BD81" i="155"/>
  <c r="BD82" i="155" s="1"/>
  <c r="BC81" i="155"/>
  <c r="BB81" i="155"/>
  <c r="BB82" i="155" s="1"/>
  <c r="BA81" i="155"/>
  <c r="BA82" i="155" s="1"/>
  <c r="AZ81" i="155"/>
  <c r="AZ82" i="155" s="1"/>
  <c r="AY81" i="155"/>
  <c r="AY82" i="155" s="1"/>
  <c r="AX81" i="155"/>
  <c r="AX82" i="155" s="1"/>
  <c r="AW81" i="155"/>
  <c r="AW82" i="155" s="1"/>
  <c r="AV81" i="155"/>
  <c r="AV82" i="155" s="1"/>
  <c r="AU81" i="155"/>
  <c r="AT81" i="155"/>
  <c r="AT82" i="155" s="1"/>
  <c r="AS81" i="155"/>
  <c r="AS82" i="155" s="1"/>
  <c r="AR81" i="155"/>
  <c r="AR82" i="155" s="1"/>
  <c r="AQ81" i="155"/>
  <c r="AP81" i="155"/>
  <c r="AP82" i="155" s="1"/>
  <c r="AE81" i="155"/>
  <c r="E81" i="155"/>
  <c r="E82" i="155" s="1"/>
  <c r="D81" i="155"/>
  <c r="BJ75" i="155"/>
  <c r="BI75" i="155"/>
  <c r="BH75" i="155"/>
  <c r="BG75" i="155"/>
  <c r="BF75" i="155"/>
  <c r="BE75" i="155"/>
  <c r="BD75" i="155"/>
  <c r="BC75" i="155"/>
  <c r="BB75" i="155"/>
  <c r="BA75" i="155"/>
  <c r="AZ75" i="155"/>
  <c r="AY75" i="155"/>
  <c r="AX75" i="155"/>
  <c r="AW75" i="155"/>
  <c r="AV75" i="155"/>
  <c r="AU75" i="155"/>
  <c r="AT75" i="155"/>
  <c r="AS75" i="155"/>
  <c r="AR75" i="155"/>
  <c r="AQ75" i="155"/>
  <c r="AP75" i="155"/>
  <c r="AE75" i="155"/>
  <c r="E75" i="155"/>
  <c r="D75" i="155"/>
  <c r="C75" i="155"/>
  <c r="B75" i="155"/>
  <c r="BL64" i="155"/>
  <c r="BK64" i="155"/>
  <c r="BJ64" i="155"/>
  <c r="BI64" i="155"/>
  <c r="BH64" i="155"/>
  <c r="BG64" i="155"/>
  <c r="BF64" i="155"/>
  <c r="BE64" i="155"/>
  <c r="BD64" i="155"/>
  <c r="BC64" i="155"/>
  <c r="BB64" i="155"/>
  <c r="BA64" i="155"/>
  <c r="AZ64" i="155"/>
  <c r="AY64" i="155"/>
  <c r="AX64" i="155"/>
  <c r="AW64" i="155"/>
  <c r="AV64" i="155"/>
  <c r="AU64" i="155"/>
  <c r="AT64" i="155"/>
  <c r="AS64" i="155"/>
  <c r="AR64" i="155"/>
  <c r="AQ64" i="155"/>
  <c r="AP64" i="155"/>
  <c r="AO64" i="155"/>
  <c r="AN64" i="155"/>
  <c r="AM64" i="155"/>
  <c r="AL64" i="155"/>
  <c r="AK64" i="155"/>
  <c r="AJ64" i="155"/>
  <c r="AI64" i="155"/>
  <c r="AH64" i="155"/>
  <c r="AG64" i="155"/>
  <c r="AF64" i="155"/>
  <c r="AE64" i="155"/>
  <c r="AD64" i="155"/>
  <c r="AC64" i="155"/>
  <c r="AB64" i="155"/>
  <c r="AA64" i="155"/>
  <c r="Z64" i="155"/>
  <c r="Y64" i="155"/>
  <c r="X64" i="155"/>
  <c r="W64" i="155"/>
  <c r="V64" i="155"/>
  <c r="U64" i="155"/>
  <c r="T64" i="155"/>
  <c r="S64" i="155"/>
  <c r="R64" i="155"/>
  <c r="Q64" i="155"/>
  <c r="P64" i="155"/>
  <c r="O64" i="155"/>
  <c r="N64" i="155"/>
  <c r="M64" i="155"/>
  <c r="L64" i="155"/>
  <c r="K64" i="155"/>
  <c r="J64" i="155"/>
  <c r="I64" i="155"/>
  <c r="H64" i="155"/>
  <c r="G64" i="155"/>
  <c r="F64" i="155"/>
  <c r="E64" i="155"/>
  <c r="D64" i="155"/>
  <c r="C64" i="155"/>
  <c r="B64" i="155"/>
  <c r="D60" i="155"/>
  <c r="E60" i="155" s="1"/>
  <c r="F60" i="155" s="1"/>
  <c r="G60" i="155" s="1"/>
  <c r="H60" i="155" s="1"/>
  <c r="I60" i="155" s="1"/>
  <c r="J60" i="155" s="1"/>
  <c r="K60" i="155" s="1"/>
  <c r="L60" i="155" s="1"/>
  <c r="M60" i="155" s="1"/>
  <c r="N60" i="155" s="1"/>
  <c r="O60" i="155" s="1"/>
  <c r="P60" i="155" s="1"/>
  <c r="Q60" i="155" s="1"/>
  <c r="R60" i="155" s="1"/>
  <c r="S60" i="155" s="1"/>
  <c r="T60" i="155" s="1"/>
  <c r="U60" i="155" s="1"/>
  <c r="V60" i="155" s="1"/>
  <c r="W60" i="155" s="1"/>
  <c r="X60" i="155" s="1"/>
  <c r="Y60" i="155" s="1"/>
  <c r="Z60" i="155" s="1"/>
  <c r="AA60" i="155" s="1"/>
  <c r="AB60" i="155" s="1"/>
  <c r="AC60" i="155" s="1"/>
  <c r="AD60" i="155" s="1"/>
  <c r="AE60" i="155" s="1"/>
  <c r="AF60" i="155" s="1"/>
  <c r="AG60" i="155" s="1"/>
  <c r="AH60" i="155" s="1"/>
  <c r="AI60" i="155" s="1"/>
  <c r="AJ60" i="155" s="1"/>
  <c r="AK60" i="155" s="1"/>
  <c r="AL60" i="155" s="1"/>
  <c r="AM60" i="155" s="1"/>
  <c r="AN60" i="155" s="1"/>
  <c r="AO60" i="155" s="1"/>
  <c r="AP60" i="155" s="1"/>
  <c r="AQ60" i="155" s="1"/>
  <c r="AR60" i="155" s="1"/>
  <c r="AS60" i="155" s="1"/>
  <c r="AT60" i="155" s="1"/>
  <c r="AU60" i="155" s="1"/>
  <c r="AV60" i="155" s="1"/>
  <c r="AW60" i="155" s="1"/>
  <c r="AX60" i="155" s="1"/>
  <c r="AY60" i="155" s="1"/>
  <c r="AZ60" i="155" s="1"/>
  <c r="BA60" i="155" s="1"/>
  <c r="BB60" i="155" s="1"/>
  <c r="BC60" i="155" s="1"/>
  <c r="BD60" i="155" s="1"/>
  <c r="BE60" i="155" s="1"/>
  <c r="BF60" i="155" s="1"/>
  <c r="BG60" i="155" s="1"/>
  <c r="BH60" i="155" s="1"/>
  <c r="BI60" i="155" s="1"/>
  <c r="BJ60" i="155" s="1"/>
  <c r="BK60" i="155" s="1"/>
  <c r="BL60" i="155" s="1"/>
  <c r="C60" i="155"/>
  <c r="B60" i="155"/>
  <c r="BL33" i="155"/>
  <c r="BL27" i="155"/>
  <c r="BK27" i="155"/>
  <c r="BJ27" i="155"/>
  <c r="BI27" i="155"/>
  <c r="BH27" i="155"/>
  <c r="BG27" i="155"/>
  <c r="BF27" i="155"/>
  <c r="BE27" i="155"/>
  <c r="BD27" i="155"/>
  <c r="BC27" i="155"/>
  <c r="BB27" i="155"/>
  <c r="BA27" i="155"/>
  <c r="AZ27" i="155"/>
  <c r="AY27" i="155"/>
  <c r="AX27" i="155"/>
  <c r="AW27" i="155"/>
  <c r="AV27" i="155"/>
  <c r="AU27" i="155"/>
  <c r="AT27" i="155"/>
  <c r="AS27" i="155"/>
  <c r="AR27" i="155"/>
  <c r="AQ27" i="155"/>
  <c r="AP27" i="155"/>
  <c r="AE27" i="155"/>
  <c r="E27" i="155"/>
  <c r="C27" i="155"/>
  <c r="B27" i="155"/>
  <c r="BL26" i="155"/>
  <c r="BL40" i="155" s="1"/>
  <c r="BK26" i="155"/>
  <c r="BJ26" i="155"/>
  <c r="BI26" i="155"/>
  <c r="BH26" i="155"/>
  <c r="BG26" i="155"/>
  <c r="BF26" i="155"/>
  <c r="BE26" i="155"/>
  <c r="BD26" i="155"/>
  <c r="BC26" i="155"/>
  <c r="BB26" i="155"/>
  <c r="BA26" i="155"/>
  <c r="AZ26" i="155"/>
  <c r="AY26" i="155"/>
  <c r="AX26" i="155"/>
  <c r="AW26" i="155"/>
  <c r="AV26" i="155"/>
  <c r="AU26" i="155"/>
  <c r="AT26" i="155"/>
  <c r="AS26" i="155"/>
  <c r="AR26" i="155"/>
  <c r="AQ26" i="155"/>
  <c r="AP26" i="155"/>
  <c r="AE26" i="155"/>
  <c r="E26" i="155"/>
  <c r="D26" i="155"/>
  <c r="C26" i="155"/>
  <c r="B26" i="155"/>
  <c r="BK20" i="155"/>
  <c r="BK78" i="155" s="1"/>
  <c r="AY20" i="155"/>
  <c r="AX20" i="155"/>
  <c r="AW20" i="155"/>
  <c r="AV20" i="155"/>
  <c r="AU20" i="155"/>
  <c r="AT20" i="155"/>
  <c r="AS20" i="155"/>
  <c r="AR20" i="155"/>
  <c r="AQ20" i="155"/>
  <c r="AP20" i="155"/>
  <c r="AO20" i="155"/>
  <c r="AN20" i="155"/>
  <c r="AM20" i="155"/>
  <c r="AL20" i="155"/>
  <c r="AK20" i="155"/>
  <c r="AJ20" i="155"/>
  <c r="AI20" i="155"/>
  <c r="AH20" i="155"/>
  <c r="AG20" i="155"/>
  <c r="AF20" i="155"/>
  <c r="AE20" i="155"/>
  <c r="AD20" i="155"/>
  <c r="AC20" i="155"/>
  <c r="AB20" i="155"/>
  <c r="AA20" i="155"/>
  <c r="Z20" i="155"/>
  <c r="Y20" i="155"/>
  <c r="X20" i="155"/>
  <c r="W20" i="155"/>
  <c r="V20" i="155"/>
  <c r="U20" i="155"/>
  <c r="T20" i="155"/>
  <c r="S20" i="155"/>
  <c r="R20" i="155"/>
  <c r="Q20" i="155"/>
  <c r="P20" i="155"/>
  <c r="O20" i="155"/>
  <c r="N20" i="155"/>
  <c r="M20" i="155"/>
  <c r="BJ20" i="155" s="1"/>
  <c r="L20" i="155"/>
  <c r="K20" i="155"/>
  <c r="I20" i="155"/>
  <c r="BF20" i="155" s="1"/>
  <c r="H20" i="155"/>
  <c r="G20" i="155"/>
  <c r="E20" i="155"/>
  <c r="BB20" i="155" s="1"/>
  <c r="D20" i="155"/>
  <c r="C20" i="155"/>
  <c r="B20" i="155"/>
  <c r="O15" i="155"/>
  <c r="P11" i="155" s="1"/>
  <c r="L8" i="155"/>
  <c r="J8" i="155"/>
  <c r="I8" i="155"/>
  <c r="H8" i="155"/>
  <c r="G8" i="155"/>
  <c r="F8" i="155"/>
  <c r="E8" i="155"/>
  <c r="D8" i="155"/>
  <c r="C8" i="155"/>
  <c r="B8" i="155"/>
  <c r="B4" i="155"/>
  <c r="B2" i="155"/>
  <c r="H21" i="3"/>
  <c r="I21" i="3" s="1"/>
  <c r="B5" i="158" s="1"/>
  <c r="G21" i="3"/>
  <c r="D21" i="3"/>
  <c r="B3" i="158" s="1"/>
  <c r="H20" i="3"/>
  <c r="G20" i="3"/>
  <c r="D20" i="3"/>
  <c r="B3" i="156" s="1"/>
  <c r="R47" i="111"/>
  <c r="R44" i="111"/>
  <c r="R41" i="111"/>
  <c r="R38" i="111"/>
  <c r="R35" i="111"/>
  <c r="R32" i="111"/>
  <c r="R29" i="111"/>
  <c r="R26" i="111"/>
  <c r="R23" i="111"/>
  <c r="R20" i="111"/>
  <c r="R17" i="111"/>
  <c r="R13" i="111"/>
  <c r="R10" i="111"/>
  <c r="R7" i="111"/>
  <c r="Q49" i="111"/>
  <c r="P49" i="111"/>
  <c r="O49" i="111"/>
  <c r="N49" i="111"/>
  <c r="M49" i="111"/>
  <c r="L49" i="111"/>
  <c r="K49" i="111"/>
  <c r="J49" i="111"/>
  <c r="I49" i="111"/>
  <c r="H49" i="111"/>
  <c r="G49" i="111"/>
  <c r="F49" i="111"/>
  <c r="E49" i="111"/>
  <c r="R46" i="111"/>
  <c r="R43" i="111"/>
  <c r="R50" i="111" l="1"/>
  <c r="AZ104" i="161"/>
  <c r="AJ104" i="161"/>
  <c r="T104" i="161"/>
  <c r="BB104" i="161"/>
  <c r="BB114" i="161" s="1"/>
  <c r="AL104" i="161"/>
  <c r="V104" i="161"/>
  <c r="F104" i="161"/>
  <c r="AC104" i="161"/>
  <c r="AY104" i="161"/>
  <c r="S104" i="161"/>
  <c r="AG104" i="161"/>
  <c r="AU104" i="161"/>
  <c r="W104" i="161"/>
  <c r="AM88" i="161"/>
  <c r="AR88" i="161"/>
  <c r="Z88" i="161"/>
  <c r="J88" i="161"/>
  <c r="AP88" i="161"/>
  <c r="Y88" i="161"/>
  <c r="I88" i="161"/>
  <c r="AO88" i="161"/>
  <c r="X88" i="161"/>
  <c r="H88" i="161"/>
  <c r="AI88" i="161"/>
  <c r="AE88" i="161"/>
  <c r="K88" i="161"/>
  <c r="AV104" i="161"/>
  <c r="AF104" i="161"/>
  <c r="AX104" i="161"/>
  <c r="R104" i="161"/>
  <c r="U104" i="161"/>
  <c r="K104" i="161"/>
  <c r="O104" i="161"/>
  <c r="AE104" i="161"/>
  <c r="V88" i="161"/>
  <c r="AK88" i="161"/>
  <c r="E88" i="161"/>
  <c r="T88" i="161"/>
  <c r="S88" i="161"/>
  <c r="E78" i="161"/>
  <c r="Q104" i="161"/>
  <c r="R88" i="161"/>
  <c r="Q88" i="161"/>
  <c r="P88" i="161"/>
  <c r="AS88" i="161"/>
  <c r="AH104" i="161"/>
  <c r="M104" i="161"/>
  <c r="BB88" i="161"/>
  <c r="BB98" i="161" s="1"/>
  <c r="BB33" i="161" s="1"/>
  <c r="AG88" i="161"/>
  <c r="AF88" i="161"/>
  <c r="E71" i="161"/>
  <c r="AN104" i="161"/>
  <c r="X104" i="161"/>
  <c r="H104" i="161"/>
  <c r="AP104" i="161"/>
  <c r="Z104" i="161"/>
  <c r="J104" i="161"/>
  <c r="AK104" i="161"/>
  <c r="E104" i="161"/>
  <c r="AA104" i="161"/>
  <c r="AO104" i="161"/>
  <c r="I104" i="161"/>
  <c r="G104" i="161"/>
  <c r="AQ88" i="161"/>
  <c r="AW88" i="161"/>
  <c r="AD88" i="161"/>
  <c r="N88" i="161"/>
  <c r="AV88" i="161"/>
  <c r="AC88" i="161"/>
  <c r="M88" i="161"/>
  <c r="AT88" i="161"/>
  <c r="AB88" i="161"/>
  <c r="L88" i="161"/>
  <c r="G88" i="161"/>
  <c r="AX88" i="161"/>
  <c r="AA88" i="161"/>
  <c r="P104" i="161"/>
  <c r="BA104" i="161"/>
  <c r="BA114" i="161" s="1"/>
  <c r="AQ104" i="161"/>
  <c r="Y104" i="161"/>
  <c r="AY88" i="161"/>
  <c r="AL88" i="161"/>
  <c r="F88" i="161"/>
  <c r="U88" i="161"/>
  <c r="AJ88" i="161"/>
  <c r="AN88" i="161"/>
  <c r="O88" i="161"/>
  <c r="AR104" i="161"/>
  <c r="AB104" i="161"/>
  <c r="L104" i="161"/>
  <c r="AT104" i="161"/>
  <c r="AD104" i="161"/>
  <c r="N104" i="161"/>
  <c r="AS104" i="161"/>
  <c r="AI104" i="161"/>
  <c r="AW104" i="161"/>
  <c r="AM104" i="161"/>
  <c r="AU88" i="161"/>
  <c r="AH88" i="161"/>
  <c r="BA88" i="161"/>
  <c r="BA98" i="161" s="1"/>
  <c r="BA33" i="161" s="1"/>
  <c r="AZ88" i="161"/>
  <c r="W88" i="161"/>
  <c r="BB20" i="161"/>
  <c r="BN87" i="161"/>
  <c r="BA34" i="161" s="1"/>
  <c r="BN103" i="161"/>
  <c r="BO87" i="161" s="1"/>
  <c r="BA71" i="161"/>
  <c r="BA78" i="161"/>
  <c r="C20" i="161"/>
  <c r="BN14" i="161"/>
  <c r="D15" i="161"/>
  <c r="E11" i="161" s="1"/>
  <c r="T15" i="161"/>
  <c r="U11" i="161" s="1"/>
  <c r="C32" i="161"/>
  <c r="B36" i="161"/>
  <c r="C16" i="161"/>
  <c r="S16" i="161"/>
  <c r="B56" i="161"/>
  <c r="B47" i="161"/>
  <c r="B41" i="161"/>
  <c r="C30" i="160"/>
  <c r="B76" i="160"/>
  <c r="D29" i="160"/>
  <c r="E26" i="160" s="1"/>
  <c r="C20" i="160"/>
  <c r="B23" i="160"/>
  <c r="B83" i="160"/>
  <c r="B99" i="160"/>
  <c r="B34" i="160" s="1"/>
  <c r="Q88" i="160"/>
  <c r="Q102" i="160"/>
  <c r="B113" i="160"/>
  <c r="C30" i="159"/>
  <c r="D30" i="159"/>
  <c r="D29" i="159"/>
  <c r="E26" i="159" s="1"/>
  <c r="I20" i="3"/>
  <c r="B3" i="155"/>
  <c r="B3" i="157"/>
  <c r="B5" i="157"/>
  <c r="BE78" i="158"/>
  <c r="BE71" i="158"/>
  <c r="BA78" i="158"/>
  <c r="BA71" i="158"/>
  <c r="BI78" i="158"/>
  <c r="BI71" i="158"/>
  <c r="BB104" i="158"/>
  <c r="BA104" i="158"/>
  <c r="AW104" i="158"/>
  <c r="AS104" i="158"/>
  <c r="AO104" i="158"/>
  <c r="AK104" i="158"/>
  <c r="AG104" i="158"/>
  <c r="AC104" i="158"/>
  <c r="Y104" i="158"/>
  <c r="U104" i="158"/>
  <c r="Q104" i="158"/>
  <c r="M104" i="158"/>
  <c r="I104" i="158"/>
  <c r="AV104" i="158"/>
  <c r="AQ104" i="158"/>
  <c r="AL104" i="158"/>
  <c r="AF104" i="158"/>
  <c r="AA104" i="158"/>
  <c r="V104" i="158"/>
  <c r="P104" i="158"/>
  <c r="K104" i="158"/>
  <c r="F104" i="158"/>
  <c r="AZ104" i="158"/>
  <c r="AT104" i="158"/>
  <c r="AM104" i="158"/>
  <c r="AE104" i="158"/>
  <c r="X104" i="158"/>
  <c r="R104" i="158"/>
  <c r="J104" i="158"/>
  <c r="AY104" i="158"/>
  <c r="AR104" i="158"/>
  <c r="AJ104" i="158"/>
  <c r="AD104" i="158"/>
  <c r="W104" i="158"/>
  <c r="O104" i="158"/>
  <c r="H104" i="158"/>
  <c r="AX104" i="158"/>
  <c r="AP104" i="158"/>
  <c r="AI104" i="158"/>
  <c r="AB104" i="158"/>
  <c r="T104" i="158"/>
  <c r="N104" i="158"/>
  <c r="G104" i="158"/>
  <c r="AU104" i="158"/>
  <c r="AN104" i="158"/>
  <c r="AH104" i="158"/>
  <c r="Z104" i="158"/>
  <c r="S104" i="158"/>
  <c r="L104" i="158"/>
  <c r="E104" i="158"/>
  <c r="BA88" i="158"/>
  <c r="AW88" i="158"/>
  <c r="AS88" i="158"/>
  <c r="AO88" i="158"/>
  <c r="AK88" i="158"/>
  <c r="AG88" i="158"/>
  <c r="AC88" i="158"/>
  <c r="Y88" i="158"/>
  <c r="U88" i="158"/>
  <c r="Q88" i="158"/>
  <c r="M88" i="158"/>
  <c r="I88" i="158"/>
  <c r="E88" i="158"/>
  <c r="BB88" i="158"/>
  <c r="AV88" i="158"/>
  <c r="AQ88" i="158"/>
  <c r="AL88" i="158"/>
  <c r="AF88" i="158"/>
  <c r="AA88" i="158"/>
  <c r="V88" i="158"/>
  <c r="P88" i="158"/>
  <c r="K88" i="158"/>
  <c r="F88" i="158"/>
  <c r="AZ88" i="158"/>
  <c r="AU88" i="158"/>
  <c r="AP88" i="158"/>
  <c r="AJ88" i="158"/>
  <c r="AE88" i="158"/>
  <c r="Z88" i="158"/>
  <c r="T88" i="158"/>
  <c r="O88" i="158"/>
  <c r="J88" i="158"/>
  <c r="E78" i="158"/>
  <c r="AY88" i="158"/>
  <c r="AT88" i="158"/>
  <c r="AN88" i="158"/>
  <c r="AI88" i="158"/>
  <c r="AD88" i="158"/>
  <c r="X88" i="158"/>
  <c r="S88" i="158"/>
  <c r="N88" i="158"/>
  <c r="H88" i="158"/>
  <c r="AX88" i="158"/>
  <c r="AR88" i="158"/>
  <c r="AM88" i="158"/>
  <c r="AH88" i="158"/>
  <c r="AB88" i="158"/>
  <c r="W88" i="158"/>
  <c r="R88" i="158"/>
  <c r="L88" i="158"/>
  <c r="G88" i="158"/>
  <c r="E71" i="158"/>
  <c r="BE108" i="158"/>
  <c r="BA108" i="158"/>
  <c r="AW108" i="158"/>
  <c r="AS108" i="158"/>
  <c r="AO108" i="158"/>
  <c r="BD108" i="158"/>
  <c r="AY108" i="158"/>
  <c r="AT108" i="158"/>
  <c r="AN108" i="158"/>
  <c r="AJ108" i="158"/>
  <c r="AF108" i="158"/>
  <c r="AB108" i="158"/>
  <c r="X108" i="158"/>
  <c r="T108" i="158"/>
  <c r="P108" i="158"/>
  <c r="L108" i="158"/>
  <c r="BC108" i="158"/>
  <c r="AX108" i="158"/>
  <c r="AR108" i="158"/>
  <c r="AM108" i="158"/>
  <c r="AI108" i="158"/>
  <c r="AE108" i="158"/>
  <c r="AA108" i="158"/>
  <c r="W108" i="158"/>
  <c r="S108" i="158"/>
  <c r="O108" i="158"/>
  <c r="K108" i="158"/>
  <c r="BF108" i="158"/>
  <c r="AU108" i="158"/>
  <c r="AK108" i="158"/>
  <c r="AC108" i="158"/>
  <c r="U108" i="158"/>
  <c r="M108" i="158"/>
  <c r="AQ108" i="158"/>
  <c r="AG108" i="158"/>
  <c r="V108" i="158"/>
  <c r="J108" i="158"/>
  <c r="BB108" i="158"/>
  <c r="AP108" i="158"/>
  <c r="AD108" i="158"/>
  <c r="R108" i="158"/>
  <c r="I108" i="158"/>
  <c r="AZ108" i="158"/>
  <c r="AL108" i="158"/>
  <c r="Z108" i="158"/>
  <c r="Q108" i="158"/>
  <c r="AV108" i="158"/>
  <c r="AH108" i="158"/>
  <c r="Y108" i="158"/>
  <c r="N108" i="158"/>
  <c r="BE92" i="158"/>
  <c r="BA92" i="158"/>
  <c r="AW92" i="158"/>
  <c r="AS92" i="158"/>
  <c r="AO92" i="158"/>
  <c r="AK92" i="158"/>
  <c r="AG92" i="158"/>
  <c r="AC92" i="158"/>
  <c r="Y92" i="158"/>
  <c r="U92" i="158"/>
  <c r="Q92" i="158"/>
  <c r="M92" i="158"/>
  <c r="I92" i="158"/>
  <c r="BC92" i="158"/>
  <c r="AY92" i="158"/>
  <c r="AU92" i="158"/>
  <c r="AQ92" i="158"/>
  <c r="AM92" i="158"/>
  <c r="AI92" i="158"/>
  <c r="AE92" i="158"/>
  <c r="AA92" i="158"/>
  <c r="W92" i="158"/>
  <c r="S92" i="158"/>
  <c r="O92" i="158"/>
  <c r="K92" i="158"/>
  <c r="BB92" i="158"/>
  <c r="AT92" i="158"/>
  <c r="AL92" i="158"/>
  <c r="AD92" i="158"/>
  <c r="V92" i="158"/>
  <c r="N92" i="158"/>
  <c r="AZ92" i="158"/>
  <c r="AR92" i="158"/>
  <c r="AJ92" i="158"/>
  <c r="AB92" i="158"/>
  <c r="T92" i="158"/>
  <c r="L92" i="158"/>
  <c r="I78" i="158"/>
  <c r="BF92" i="158"/>
  <c r="AX92" i="158"/>
  <c r="AP92" i="158"/>
  <c r="AH92" i="158"/>
  <c r="Z92" i="158"/>
  <c r="R92" i="158"/>
  <c r="J92" i="158"/>
  <c r="BD92" i="158"/>
  <c r="AV92" i="158"/>
  <c r="AN92" i="158"/>
  <c r="AF92" i="158"/>
  <c r="X92" i="158"/>
  <c r="P92" i="158"/>
  <c r="I71" i="158"/>
  <c r="BG112" i="158"/>
  <c r="BC112" i="158"/>
  <c r="AY112" i="158"/>
  <c r="AU112" i="158"/>
  <c r="AQ112" i="158"/>
  <c r="AM112" i="158"/>
  <c r="AI112" i="158"/>
  <c r="AE112" i="158"/>
  <c r="AA112" i="158"/>
  <c r="W112" i="158"/>
  <c r="S112" i="158"/>
  <c r="O112" i="158"/>
  <c r="BJ112" i="158"/>
  <c r="BF112" i="158"/>
  <c r="BB112" i="158"/>
  <c r="AX112" i="158"/>
  <c r="AT112" i="158"/>
  <c r="AP112" i="158"/>
  <c r="AL112" i="158"/>
  <c r="AH112" i="158"/>
  <c r="AD112" i="158"/>
  <c r="Z112" i="158"/>
  <c r="V112" i="158"/>
  <c r="R112" i="158"/>
  <c r="N112" i="158"/>
  <c r="BI112" i="158"/>
  <c r="BE112" i="158"/>
  <c r="BA112" i="158"/>
  <c r="AW112" i="158"/>
  <c r="AS112" i="158"/>
  <c r="AO112" i="158"/>
  <c r="AK112" i="158"/>
  <c r="AG112" i="158"/>
  <c r="AC112" i="158"/>
  <c r="Y112" i="158"/>
  <c r="U112" i="158"/>
  <c r="Q112" i="158"/>
  <c r="M112" i="158"/>
  <c r="BH112" i="158"/>
  <c r="BD112" i="158"/>
  <c r="AZ112" i="158"/>
  <c r="AV112" i="158"/>
  <c r="AR112" i="158"/>
  <c r="AN112" i="158"/>
  <c r="AJ112" i="158"/>
  <c r="AF112" i="158"/>
  <c r="AB112" i="158"/>
  <c r="X112" i="158"/>
  <c r="T112" i="158"/>
  <c r="P112" i="158"/>
  <c r="BI96" i="158"/>
  <c r="BE96" i="158"/>
  <c r="BA96" i="158"/>
  <c r="AW96" i="158"/>
  <c r="AS96" i="158"/>
  <c r="AO96" i="158"/>
  <c r="AK96" i="158"/>
  <c r="AG96" i="158"/>
  <c r="AC96" i="158"/>
  <c r="Y96" i="158"/>
  <c r="U96" i="158"/>
  <c r="Q96" i="158"/>
  <c r="M96" i="158"/>
  <c r="BH96" i="158"/>
  <c r="BD96" i="158"/>
  <c r="AZ96" i="158"/>
  <c r="AV96" i="158"/>
  <c r="AR96" i="158"/>
  <c r="AN96" i="158"/>
  <c r="AJ96" i="158"/>
  <c r="AF96" i="158"/>
  <c r="AB96" i="158"/>
  <c r="X96" i="158"/>
  <c r="T96" i="158"/>
  <c r="P96" i="158"/>
  <c r="BG96" i="158"/>
  <c r="BC96" i="158"/>
  <c r="AY96" i="158"/>
  <c r="AU96" i="158"/>
  <c r="AQ96" i="158"/>
  <c r="AM96" i="158"/>
  <c r="AI96" i="158"/>
  <c r="AE96" i="158"/>
  <c r="AA96" i="158"/>
  <c r="W96" i="158"/>
  <c r="S96" i="158"/>
  <c r="O96" i="158"/>
  <c r="BJ96" i="158"/>
  <c r="BF96" i="158"/>
  <c r="BB96" i="158"/>
  <c r="AX96" i="158"/>
  <c r="AT96" i="158"/>
  <c r="AP96" i="158"/>
  <c r="AL96" i="158"/>
  <c r="AH96" i="158"/>
  <c r="AD96" i="158"/>
  <c r="Z96" i="158"/>
  <c r="V96" i="158"/>
  <c r="R96" i="158"/>
  <c r="N96" i="158"/>
  <c r="M78" i="158"/>
  <c r="M71" i="158"/>
  <c r="Q78" i="158"/>
  <c r="Q71" i="158"/>
  <c r="U78" i="158"/>
  <c r="U71" i="158"/>
  <c r="Y78" i="158"/>
  <c r="Y71" i="158"/>
  <c r="AC78" i="158"/>
  <c r="AC71" i="158"/>
  <c r="AG78" i="158"/>
  <c r="AG71" i="158"/>
  <c r="AK78" i="158"/>
  <c r="AK71" i="158"/>
  <c r="AO78" i="158"/>
  <c r="AO71" i="158"/>
  <c r="AS78" i="158"/>
  <c r="AS71" i="158"/>
  <c r="AW78" i="158"/>
  <c r="AW71" i="158"/>
  <c r="AY101" i="158"/>
  <c r="AU101" i="158"/>
  <c r="AQ101" i="158"/>
  <c r="AM101" i="158"/>
  <c r="AI101" i="158"/>
  <c r="AE101" i="158"/>
  <c r="Y101" i="158"/>
  <c r="U101" i="158"/>
  <c r="Q101" i="158"/>
  <c r="M101" i="158"/>
  <c r="I101" i="158"/>
  <c r="E101" i="158"/>
  <c r="AX101" i="158"/>
  <c r="AS101" i="158"/>
  <c r="AN101" i="158"/>
  <c r="AH101" i="158"/>
  <c r="AC101" i="158"/>
  <c r="V101" i="158"/>
  <c r="P101" i="158"/>
  <c r="K101" i="158"/>
  <c r="F101" i="158"/>
  <c r="AW101" i="158"/>
  <c r="AR101" i="158"/>
  <c r="AL101" i="158"/>
  <c r="AG101" i="158"/>
  <c r="Z101" i="158"/>
  <c r="T101" i="158"/>
  <c r="O101" i="158"/>
  <c r="J101" i="158"/>
  <c r="D101" i="158"/>
  <c r="BA101" i="158"/>
  <c r="AV101" i="158"/>
  <c r="AP101" i="158"/>
  <c r="AK101" i="158"/>
  <c r="AF101" i="158"/>
  <c r="X101" i="158"/>
  <c r="S101" i="158"/>
  <c r="N101" i="158"/>
  <c r="H101" i="158"/>
  <c r="C101" i="158"/>
  <c r="AZ101" i="158"/>
  <c r="AT101" i="158"/>
  <c r="AO101" i="158"/>
  <c r="AJ101" i="158"/>
  <c r="AD101" i="158"/>
  <c r="W101" i="158"/>
  <c r="R101" i="158"/>
  <c r="L101" i="158"/>
  <c r="G101" i="158"/>
  <c r="B101" i="158"/>
  <c r="AV85" i="158"/>
  <c r="AR85" i="158"/>
  <c r="AN85" i="158"/>
  <c r="AJ85" i="158"/>
  <c r="AF85" i="158"/>
  <c r="AB85" i="158"/>
  <c r="X85" i="158"/>
  <c r="T85" i="158"/>
  <c r="P85" i="158"/>
  <c r="L85" i="158"/>
  <c r="H85" i="158"/>
  <c r="D85" i="158"/>
  <c r="AX85" i="158"/>
  <c r="AS85" i="158"/>
  <c r="AM85" i="158"/>
  <c r="AH85" i="158"/>
  <c r="AC85" i="158"/>
  <c r="W85" i="158"/>
  <c r="R85" i="158"/>
  <c r="M85" i="158"/>
  <c r="G85" i="158"/>
  <c r="B85" i="158"/>
  <c r="B78" i="158"/>
  <c r="AW85" i="158"/>
  <c r="AQ85" i="158"/>
  <c r="AL85" i="158"/>
  <c r="AG85" i="158"/>
  <c r="AA85" i="158"/>
  <c r="V85" i="158"/>
  <c r="Q85" i="158"/>
  <c r="K85" i="158"/>
  <c r="F85" i="158"/>
  <c r="AU85" i="158"/>
  <c r="AP85" i="158"/>
  <c r="AK85" i="158"/>
  <c r="AE85" i="158"/>
  <c r="Z85" i="158"/>
  <c r="U85" i="158"/>
  <c r="O85" i="158"/>
  <c r="J85" i="158"/>
  <c r="E85" i="158"/>
  <c r="AY85" i="158"/>
  <c r="AT85" i="158"/>
  <c r="AO85" i="158"/>
  <c r="AI85" i="158"/>
  <c r="AD85" i="158"/>
  <c r="Y85" i="158"/>
  <c r="S85" i="158"/>
  <c r="N85" i="158"/>
  <c r="I85" i="158"/>
  <c r="C85" i="158"/>
  <c r="B71" i="158"/>
  <c r="BG109" i="158"/>
  <c r="BC109" i="158"/>
  <c r="AY109" i="158"/>
  <c r="AU109" i="158"/>
  <c r="AQ109" i="158"/>
  <c r="AM109" i="158"/>
  <c r="AI109" i="158"/>
  <c r="AE109" i="158"/>
  <c r="AA109" i="158"/>
  <c r="W109" i="158"/>
  <c r="S109" i="158"/>
  <c r="O109" i="158"/>
  <c r="K109" i="158"/>
  <c r="BB109" i="158"/>
  <c r="AW109" i="158"/>
  <c r="AR109" i="158"/>
  <c r="AL109" i="158"/>
  <c r="AG109" i="158"/>
  <c r="AB109" i="158"/>
  <c r="V109" i="158"/>
  <c r="Q109" i="158"/>
  <c r="L109" i="158"/>
  <c r="BF109" i="158"/>
  <c r="BA109" i="158"/>
  <c r="AV109" i="158"/>
  <c r="AP109" i="158"/>
  <c r="AK109" i="158"/>
  <c r="AF109" i="158"/>
  <c r="Z109" i="158"/>
  <c r="U109" i="158"/>
  <c r="P109" i="158"/>
  <c r="J109" i="158"/>
  <c r="AX109" i="158"/>
  <c r="AN109" i="158"/>
  <c r="AC109" i="158"/>
  <c r="R109" i="158"/>
  <c r="AZ109" i="158"/>
  <c r="AJ109" i="158"/>
  <c r="X109" i="158"/>
  <c r="AT109" i="158"/>
  <c r="AH109" i="158"/>
  <c r="T109" i="158"/>
  <c r="BE109" i="158"/>
  <c r="AS109" i="158"/>
  <c r="AD109" i="158"/>
  <c r="N109" i="158"/>
  <c r="BD109" i="158"/>
  <c r="AO109" i="158"/>
  <c r="Y109" i="158"/>
  <c r="M109" i="158"/>
  <c r="BG93" i="158"/>
  <c r="BC93" i="158"/>
  <c r="AY93" i="158"/>
  <c r="AU93" i="158"/>
  <c r="AQ93" i="158"/>
  <c r="AM93" i="158"/>
  <c r="AI93" i="158"/>
  <c r="AE93" i="158"/>
  <c r="AA93" i="158"/>
  <c r="W93" i="158"/>
  <c r="S93" i="158"/>
  <c r="O93" i="158"/>
  <c r="K93" i="158"/>
  <c r="BF93" i="158"/>
  <c r="BB93" i="158"/>
  <c r="AX93" i="158"/>
  <c r="BE93" i="158"/>
  <c r="BA93" i="158"/>
  <c r="AW93" i="158"/>
  <c r="AS93" i="158"/>
  <c r="AO93" i="158"/>
  <c r="AK93" i="158"/>
  <c r="AG93" i="158"/>
  <c r="AC93" i="158"/>
  <c r="Y93" i="158"/>
  <c r="U93" i="158"/>
  <c r="Q93" i="158"/>
  <c r="M93" i="158"/>
  <c r="BD93" i="158"/>
  <c r="AR93" i="158"/>
  <c r="AJ93" i="158"/>
  <c r="AB93" i="158"/>
  <c r="T93" i="158"/>
  <c r="L93" i="158"/>
  <c r="J78" i="158"/>
  <c r="AZ93" i="158"/>
  <c r="AP93" i="158"/>
  <c r="AH93" i="158"/>
  <c r="Z93" i="158"/>
  <c r="R93" i="158"/>
  <c r="J93" i="158"/>
  <c r="AV93" i="158"/>
  <c r="AN93" i="158"/>
  <c r="AF93" i="158"/>
  <c r="X93" i="158"/>
  <c r="P93" i="158"/>
  <c r="AT93" i="158"/>
  <c r="AL93" i="158"/>
  <c r="AD93" i="158"/>
  <c r="V93" i="158"/>
  <c r="N93" i="158"/>
  <c r="J71" i="158"/>
  <c r="BO113" i="158"/>
  <c r="BI113" i="158"/>
  <c r="BE113" i="158"/>
  <c r="BA113" i="158"/>
  <c r="AW113" i="158"/>
  <c r="AS113" i="158"/>
  <c r="AO113" i="158"/>
  <c r="AK113" i="158"/>
  <c r="AG113" i="158"/>
  <c r="AC113" i="158"/>
  <c r="Y113" i="158"/>
  <c r="U113" i="158"/>
  <c r="Q113" i="158"/>
  <c r="BH113" i="158"/>
  <c r="BD113" i="158"/>
  <c r="AZ113" i="158"/>
  <c r="AV113" i="158"/>
  <c r="AR113" i="158"/>
  <c r="AN113" i="158"/>
  <c r="AJ113" i="158"/>
  <c r="AF113" i="158"/>
  <c r="AB113" i="158"/>
  <c r="X113" i="158"/>
  <c r="T113" i="158"/>
  <c r="P113" i="158"/>
  <c r="BK113" i="158"/>
  <c r="BK114" i="158" s="1"/>
  <c r="BG113" i="158"/>
  <c r="BC113" i="158"/>
  <c r="AY113" i="158"/>
  <c r="AU113" i="158"/>
  <c r="AQ113" i="158"/>
  <c r="AM113" i="158"/>
  <c r="AI113" i="158"/>
  <c r="AE113" i="158"/>
  <c r="AA113" i="158"/>
  <c r="W113" i="158"/>
  <c r="S113" i="158"/>
  <c r="O113" i="158"/>
  <c r="BJ113" i="158"/>
  <c r="BF113" i="158"/>
  <c r="BB113" i="158"/>
  <c r="AX113" i="158"/>
  <c r="AT113" i="158"/>
  <c r="AP113" i="158"/>
  <c r="AL113" i="158"/>
  <c r="AH113" i="158"/>
  <c r="AD113" i="158"/>
  <c r="Z113" i="158"/>
  <c r="V113" i="158"/>
  <c r="R113" i="158"/>
  <c r="N113" i="158"/>
  <c r="BK97" i="158"/>
  <c r="BK98" i="158" s="1"/>
  <c r="BK33" i="158" s="1"/>
  <c r="BG97" i="158"/>
  <c r="BC97" i="158"/>
  <c r="AY97" i="158"/>
  <c r="AU97" i="158"/>
  <c r="AQ97" i="158"/>
  <c r="AM97" i="158"/>
  <c r="AI97" i="158"/>
  <c r="BJ97" i="158"/>
  <c r="BH97" i="158"/>
  <c r="BD97" i="158"/>
  <c r="BF97" i="158"/>
  <c r="AZ97" i="158"/>
  <c r="AT97" i="158"/>
  <c r="AO97" i="158"/>
  <c r="AJ97" i="158"/>
  <c r="AE97" i="158"/>
  <c r="AA97" i="158"/>
  <c r="W97" i="158"/>
  <c r="S97" i="158"/>
  <c r="O97" i="158"/>
  <c r="BE97" i="158"/>
  <c r="AX97" i="158"/>
  <c r="AS97" i="158"/>
  <c r="AN97" i="158"/>
  <c r="AH97" i="158"/>
  <c r="AD97" i="158"/>
  <c r="Z97" i="158"/>
  <c r="V97" i="158"/>
  <c r="R97" i="158"/>
  <c r="N97" i="158"/>
  <c r="BB97" i="158"/>
  <c r="AW97" i="158"/>
  <c r="AR97" i="158"/>
  <c r="AL97" i="158"/>
  <c r="AG97" i="158"/>
  <c r="AC97" i="158"/>
  <c r="Y97" i="158"/>
  <c r="U97" i="158"/>
  <c r="Q97" i="158"/>
  <c r="BI97" i="158"/>
  <c r="BA97" i="158"/>
  <c r="AV97" i="158"/>
  <c r="AP97" i="158"/>
  <c r="AK97" i="158"/>
  <c r="AF97" i="158"/>
  <c r="AB97" i="158"/>
  <c r="X97" i="158"/>
  <c r="T97" i="158"/>
  <c r="P97" i="158"/>
  <c r="N78" i="158"/>
  <c r="N71" i="158"/>
  <c r="R78" i="158"/>
  <c r="R71" i="158"/>
  <c r="V78" i="158"/>
  <c r="V71" i="158"/>
  <c r="Z78" i="158"/>
  <c r="Z71" i="158"/>
  <c r="AD78" i="158"/>
  <c r="AD71" i="158"/>
  <c r="AH78" i="158"/>
  <c r="AH71" i="158"/>
  <c r="AL78" i="158"/>
  <c r="AL71" i="158"/>
  <c r="AP78" i="158"/>
  <c r="AP71" i="158"/>
  <c r="AT78" i="158"/>
  <c r="AT71" i="158"/>
  <c r="AX78" i="158"/>
  <c r="AX71" i="158"/>
  <c r="BB78" i="158"/>
  <c r="BB71" i="158"/>
  <c r="BF78" i="158"/>
  <c r="BF71" i="158"/>
  <c r="BJ78" i="158"/>
  <c r="BJ71" i="158"/>
  <c r="B21" i="158"/>
  <c r="B28" i="158"/>
  <c r="AZ102" i="158"/>
  <c r="AV102" i="158"/>
  <c r="AR102" i="158"/>
  <c r="AN102" i="158"/>
  <c r="AJ102" i="158"/>
  <c r="AF102" i="158"/>
  <c r="AA102" i="158"/>
  <c r="W102" i="158"/>
  <c r="S102" i="158"/>
  <c r="O102" i="158"/>
  <c r="K102" i="158"/>
  <c r="G102" i="158"/>
  <c r="C102" i="158"/>
  <c r="BA102" i="158"/>
  <c r="AU102" i="158"/>
  <c r="AP102" i="158"/>
  <c r="AK102" i="158"/>
  <c r="AE102" i="158"/>
  <c r="Y102" i="158"/>
  <c r="T102" i="158"/>
  <c r="N102" i="158"/>
  <c r="I102" i="158"/>
  <c r="D102" i="158"/>
  <c r="AY102" i="158"/>
  <c r="AT102" i="158"/>
  <c r="AO102" i="158"/>
  <c r="AI102" i="158"/>
  <c r="AD102" i="158"/>
  <c r="X102" i="158"/>
  <c r="R102" i="158"/>
  <c r="M102" i="158"/>
  <c r="H102" i="158"/>
  <c r="AX102" i="158"/>
  <c r="AS102" i="158"/>
  <c r="AM102" i="158"/>
  <c r="AH102" i="158"/>
  <c r="AC102" i="158"/>
  <c r="V102" i="158"/>
  <c r="Q102" i="158"/>
  <c r="L102" i="158"/>
  <c r="F102" i="158"/>
  <c r="AW102" i="158"/>
  <c r="AQ102" i="158"/>
  <c r="AL102" i="158"/>
  <c r="AG102" i="158"/>
  <c r="Z102" i="158"/>
  <c r="U102" i="158"/>
  <c r="P102" i="158"/>
  <c r="J102" i="158"/>
  <c r="E102" i="158"/>
  <c r="AX86" i="158"/>
  <c r="AT86" i="158"/>
  <c r="AP86" i="158"/>
  <c r="AL86" i="158"/>
  <c r="AH86" i="158"/>
  <c r="AD86" i="158"/>
  <c r="Z86" i="158"/>
  <c r="V86" i="158"/>
  <c r="R86" i="158"/>
  <c r="N86" i="158"/>
  <c r="J86" i="158"/>
  <c r="F86" i="158"/>
  <c r="AV86" i="158"/>
  <c r="AQ86" i="158"/>
  <c r="AK86" i="158"/>
  <c r="AF86" i="158"/>
  <c r="AA86" i="158"/>
  <c r="U86" i="158"/>
  <c r="P86" i="158"/>
  <c r="K86" i="158"/>
  <c r="E86" i="158"/>
  <c r="AZ86" i="158"/>
  <c r="AU86" i="158"/>
  <c r="AO86" i="158"/>
  <c r="AJ86" i="158"/>
  <c r="AE86" i="158"/>
  <c r="Y86" i="158"/>
  <c r="T86" i="158"/>
  <c r="O86" i="158"/>
  <c r="I86" i="158"/>
  <c r="D86" i="158"/>
  <c r="AY86" i="158"/>
  <c r="AS86" i="158"/>
  <c r="AN86" i="158"/>
  <c r="AI86" i="158"/>
  <c r="AC86" i="158"/>
  <c r="X86" i="158"/>
  <c r="S86" i="158"/>
  <c r="M86" i="158"/>
  <c r="H86" i="158"/>
  <c r="C86" i="158"/>
  <c r="AW86" i="158"/>
  <c r="AR86" i="158"/>
  <c r="AM86" i="158"/>
  <c r="AG86" i="158"/>
  <c r="AB86" i="158"/>
  <c r="W86" i="158"/>
  <c r="Q86" i="158"/>
  <c r="L86" i="158"/>
  <c r="G86" i="158"/>
  <c r="C78" i="158"/>
  <c r="C71" i="158"/>
  <c r="BA106" i="158"/>
  <c r="AW106" i="158"/>
  <c r="AS106" i="158"/>
  <c r="AO106" i="158"/>
  <c r="AK106" i="158"/>
  <c r="AG106" i="158"/>
  <c r="AC106" i="158"/>
  <c r="Y106" i="158"/>
  <c r="U106" i="158"/>
  <c r="Q106" i="158"/>
  <c r="M106" i="158"/>
  <c r="I106" i="158"/>
  <c r="BD106" i="158"/>
  <c r="AZ106" i="158"/>
  <c r="AV106" i="158"/>
  <c r="AR106" i="158"/>
  <c r="AN106" i="158"/>
  <c r="AJ106" i="158"/>
  <c r="AF106" i="158"/>
  <c r="AB106" i="158"/>
  <c r="X106" i="158"/>
  <c r="T106" i="158"/>
  <c r="P106" i="158"/>
  <c r="L106" i="158"/>
  <c r="H106" i="158"/>
  <c r="BO106" i="158"/>
  <c r="AX106" i="158"/>
  <c r="AP106" i="158"/>
  <c r="AH106" i="158"/>
  <c r="Z106" i="158"/>
  <c r="R106" i="158"/>
  <c r="J106" i="158"/>
  <c r="AU106" i="158"/>
  <c r="AL106" i="158"/>
  <c r="AA106" i="158"/>
  <c r="O106" i="158"/>
  <c r="BC106" i="158"/>
  <c r="AT106" i="158"/>
  <c r="AI106" i="158"/>
  <c r="W106" i="158"/>
  <c r="N106" i="158"/>
  <c r="BB106" i="158"/>
  <c r="AQ106" i="158"/>
  <c r="AE106" i="158"/>
  <c r="V106" i="158"/>
  <c r="K106" i="158"/>
  <c r="AY106" i="158"/>
  <c r="AM106" i="158"/>
  <c r="AD106" i="158"/>
  <c r="S106" i="158"/>
  <c r="G106" i="158"/>
  <c r="BD90" i="158"/>
  <c r="AZ90" i="158"/>
  <c r="AV90" i="158"/>
  <c r="AR90" i="158"/>
  <c r="AN90" i="158"/>
  <c r="AJ90" i="158"/>
  <c r="AF90" i="158"/>
  <c r="AB90" i="158"/>
  <c r="X90" i="158"/>
  <c r="T90" i="158"/>
  <c r="P90" i="158"/>
  <c r="L90" i="158"/>
  <c r="H90" i="158"/>
  <c r="BB90" i="158"/>
  <c r="AW90" i="158"/>
  <c r="AQ90" i="158"/>
  <c r="AL90" i="158"/>
  <c r="AG90" i="158"/>
  <c r="AA90" i="158"/>
  <c r="V90" i="158"/>
  <c r="Q90" i="158"/>
  <c r="K90" i="158"/>
  <c r="BA90" i="158"/>
  <c r="AU90" i="158"/>
  <c r="AP90" i="158"/>
  <c r="AK90" i="158"/>
  <c r="AE90" i="158"/>
  <c r="Z90" i="158"/>
  <c r="U90" i="158"/>
  <c r="O90" i="158"/>
  <c r="J90" i="158"/>
  <c r="AY90" i="158"/>
  <c r="AT90" i="158"/>
  <c r="AO90" i="158"/>
  <c r="AI90" i="158"/>
  <c r="AD90" i="158"/>
  <c r="Y90" i="158"/>
  <c r="S90" i="158"/>
  <c r="N90" i="158"/>
  <c r="I90" i="158"/>
  <c r="BC90" i="158"/>
  <c r="AX90" i="158"/>
  <c r="AS90" i="158"/>
  <c r="AM90" i="158"/>
  <c r="AH90" i="158"/>
  <c r="AC90" i="158"/>
  <c r="W90" i="158"/>
  <c r="R90" i="158"/>
  <c r="M90" i="158"/>
  <c r="G90" i="158"/>
  <c r="G78" i="158"/>
  <c r="G71" i="158"/>
  <c r="BH110" i="158"/>
  <c r="BD110" i="158"/>
  <c r="AZ110" i="158"/>
  <c r="AV110" i="158"/>
  <c r="BE110" i="158"/>
  <c r="BA110" i="158"/>
  <c r="AW110" i="158"/>
  <c r="AS110" i="158"/>
  <c r="AO110" i="158"/>
  <c r="AK110" i="158"/>
  <c r="AG110" i="158"/>
  <c r="AC110" i="158"/>
  <c r="Y110" i="158"/>
  <c r="U110" i="158"/>
  <c r="Q110" i="158"/>
  <c r="M110" i="158"/>
  <c r="BC110" i="158"/>
  <c r="AU110" i="158"/>
  <c r="AP110" i="158"/>
  <c r="AJ110" i="158"/>
  <c r="AE110" i="158"/>
  <c r="Z110" i="158"/>
  <c r="T110" i="158"/>
  <c r="O110" i="158"/>
  <c r="BB110" i="158"/>
  <c r="AT110" i="158"/>
  <c r="AN110" i="158"/>
  <c r="AI110" i="158"/>
  <c r="AD110" i="158"/>
  <c r="X110" i="158"/>
  <c r="S110" i="158"/>
  <c r="N110" i="158"/>
  <c r="BF110" i="158"/>
  <c r="AQ110" i="158"/>
  <c r="AF110" i="158"/>
  <c r="V110" i="158"/>
  <c r="K110" i="158"/>
  <c r="AR110" i="158"/>
  <c r="AB110" i="158"/>
  <c r="P110" i="158"/>
  <c r="BG110" i="158"/>
  <c r="AM110" i="158"/>
  <c r="AA110" i="158"/>
  <c r="L110" i="158"/>
  <c r="AY110" i="158"/>
  <c r="AL110" i="158"/>
  <c r="W110" i="158"/>
  <c r="AX110" i="158"/>
  <c r="AH110" i="158"/>
  <c r="R110" i="158"/>
  <c r="BE94" i="158"/>
  <c r="BA94" i="158"/>
  <c r="AW94" i="158"/>
  <c r="AS94" i="158"/>
  <c r="AO94" i="158"/>
  <c r="AK94" i="158"/>
  <c r="AG94" i="158"/>
  <c r="AC94" i="158"/>
  <c r="Y94" i="158"/>
  <c r="U94" i="158"/>
  <c r="Q94" i="158"/>
  <c r="M94" i="158"/>
  <c r="BH94" i="158"/>
  <c r="BD94" i="158"/>
  <c r="AZ94" i="158"/>
  <c r="AV94" i="158"/>
  <c r="AR94" i="158"/>
  <c r="AN94" i="158"/>
  <c r="AJ94" i="158"/>
  <c r="AF94" i="158"/>
  <c r="AB94" i="158"/>
  <c r="X94" i="158"/>
  <c r="T94" i="158"/>
  <c r="P94" i="158"/>
  <c r="L94" i="158"/>
  <c r="BG94" i="158"/>
  <c r="BC94" i="158"/>
  <c r="AY94" i="158"/>
  <c r="AU94" i="158"/>
  <c r="AQ94" i="158"/>
  <c r="AM94" i="158"/>
  <c r="AI94" i="158"/>
  <c r="AE94" i="158"/>
  <c r="AA94" i="158"/>
  <c r="W94" i="158"/>
  <c r="S94" i="158"/>
  <c r="O94" i="158"/>
  <c r="K94" i="158"/>
  <c r="BB94" i="158"/>
  <c r="AL94" i="158"/>
  <c r="V94" i="158"/>
  <c r="AX94" i="158"/>
  <c r="AH94" i="158"/>
  <c r="R94" i="158"/>
  <c r="AT94" i="158"/>
  <c r="AD94" i="158"/>
  <c r="N94" i="158"/>
  <c r="BF94" i="158"/>
  <c r="AP94" i="158"/>
  <c r="Z94" i="158"/>
  <c r="K78" i="158"/>
  <c r="K71" i="158"/>
  <c r="O78" i="158"/>
  <c r="O71" i="158"/>
  <c r="S78" i="158"/>
  <c r="S71" i="158"/>
  <c r="W78" i="158"/>
  <c r="W71" i="158"/>
  <c r="AA78" i="158"/>
  <c r="AA71" i="158"/>
  <c r="AE78" i="158"/>
  <c r="AE71" i="158"/>
  <c r="AI78" i="158"/>
  <c r="AI71" i="158"/>
  <c r="AM78" i="158"/>
  <c r="AM71" i="158"/>
  <c r="AQ78" i="158"/>
  <c r="AQ71" i="158"/>
  <c r="AU78" i="158"/>
  <c r="AU71" i="158"/>
  <c r="AY20" i="158"/>
  <c r="BG20" i="158"/>
  <c r="BK20" i="158"/>
  <c r="BK78" i="158" s="1"/>
  <c r="BK40" i="158"/>
  <c r="BA103" i="158"/>
  <c r="AW103" i="158"/>
  <c r="AS103" i="158"/>
  <c r="AO103" i="158"/>
  <c r="AK103" i="158"/>
  <c r="AG103" i="158"/>
  <c r="AC103" i="158"/>
  <c r="Y103" i="158"/>
  <c r="U103" i="158"/>
  <c r="Q103" i="158"/>
  <c r="M103" i="158"/>
  <c r="I103" i="158"/>
  <c r="E103" i="158"/>
  <c r="BO103" i="158"/>
  <c r="AX103" i="158"/>
  <c r="AR103" i="158"/>
  <c r="AM103" i="158"/>
  <c r="AH103" i="158"/>
  <c r="AB103" i="158"/>
  <c r="W103" i="158"/>
  <c r="R103" i="158"/>
  <c r="L103" i="158"/>
  <c r="G103" i="158"/>
  <c r="AV103" i="158"/>
  <c r="AQ103" i="158"/>
  <c r="AL103" i="158"/>
  <c r="AF103" i="158"/>
  <c r="AA103" i="158"/>
  <c r="V103" i="158"/>
  <c r="P103" i="158"/>
  <c r="K103" i="158"/>
  <c r="F103" i="158"/>
  <c r="AZ103" i="158"/>
  <c r="AU103" i="158"/>
  <c r="AP103" i="158"/>
  <c r="AJ103" i="158"/>
  <c r="AE103" i="158"/>
  <c r="Z103" i="158"/>
  <c r="T103" i="158"/>
  <c r="O103" i="158"/>
  <c r="J103" i="158"/>
  <c r="D103" i="158"/>
  <c r="AY103" i="158"/>
  <c r="AT103" i="158"/>
  <c r="AN103" i="158"/>
  <c r="AI103" i="158"/>
  <c r="AD103" i="158"/>
  <c r="X103" i="158"/>
  <c r="S103" i="158"/>
  <c r="N103" i="158"/>
  <c r="H103" i="158"/>
  <c r="AZ87" i="158"/>
  <c r="AV87" i="158"/>
  <c r="AR87" i="158"/>
  <c r="AN87" i="158"/>
  <c r="AJ87" i="158"/>
  <c r="AF87" i="158"/>
  <c r="AB87" i="158"/>
  <c r="X87" i="158"/>
  <c r="T87" i="158"/>
  <c r="P87" i="158"/>
  <c r="L87" i="158"/>
  <c r="H87" i="158"/>
  <c r="D87" i="158"/>
  <c r="AY87" i="158"/>
  <c r="AT87" i="158"/>
  <c r="AO87" i="158"/>
  <c r="AI87" i="158"/>
  <c r="AD87" i="158"/>
  <c r="Y87" i="158"/>
  <c r="S87" i="158"/>
  <c r="N87" i="158"/>
  <c r="I87" i="158"/>
  <c r="AX87" i="158"/>
  <c r="AS87" i="158"/>
  <c r="AM87" i="158"/>
  <c r="AH87" i="158"/>
  <c r="AC87" i="158"/>
  <c r="W87" i="158"/>
  <c r="R87" i="158"/>
  <c r="M87" i="158"/>
  <c r="G87" i="158"/>
  <c r="AW87" i="158"/>
  <c r="AQ87" i="158"/>
  <c r="AL87" i="158"/>
  <c r="AG87" i="158"/>
  <c r="AA87" i="158"/>
  <c r="V87" i="158"/>
  <c r="Q87" i="158"/>
  <c r="K87" i="158"/>
  <c r="F87" i="158"/>
  <c r="D78" i="158"/>
  <c r="BA87" i="158"/>
  <c r="AU87" i="158"/>
  <c r="AP87" i="158"/>
  <c r="AK87" i="158"/>
  <c r="AE87" i="158"/>
  <c r="Z87" i="158"/>
  <c r="U87" i="158"/>
  <c r="O87" i="158"/>
  <c r="J87" i="158"/>
  <c r="E87" i="158"/>
  <c r="D71" i="158"/>
  <c r="BB107" i="158"/>
  <c r="AX107" i="158"/>
  <c r="AT107" i="158"/>
  <c r="AP107" i="158"/>
  <c r="AL107" i="158"/>
  <c r="AH107" i="158"/>
  <c r="AD107" i="158"/>
  <c r="Z107" i="158"/>
  <c r="V107" i="158"/>
  <c r="R107" i="158"/>
  <c r="N107" i="158"/>
  <c r="J107" i="158"/>
  <c r="BE107" i="158"/>
  <c r="BA107" i="158"/>
  <c r="AW107" i="158"/>
  <c r="AS107" i="158"/>
  <c r="AO107" i="158"/>
  <c r="AK107" i="158"/>
  <c r="AG107" i="158"/>
  <c r="AC107" i="158"/>
  <c r="Y107" i="158"/>
  <c r="U107" i="158"/>
  <c r="Q107" i="158"/>
  <c r="M107" i="158"/>
  <c r="I107" i="158"/>
  <c r="BC107" i="158"/>
  <c r="AU107" i="158"/>
  <c r="AM107" i="158"/>
  <c r="AE107" i="158"/>
  <c r="W107" i="158"/>
  <c r="O107" i="158"/>
  <c r="AY107" i="158"/>
  <c r="AN107" i="158"/>
  <c r="AB107" i="158"/>
  <c r="S107" i="158"/>
  <c r="H107" i="158"/>
  <c r="AV107" i="158"/>
  <c r="AJ107" i="158"/>
  <c r="AA107" i="158"/>
  <c r="P107" i="158"/>
  <c r="BD107" i="158"/>
  <c r="AR107" i="158"/>
  <c r="AI107" i="158"/>
  <c r="X107" i="158"/>
  <c r="L107" i="158"/>
  <c r="AZ107" i="158"/>
  <c r="AQ107" i="158"/>
  <c r="AF107" i="158"/>
  <c r="T107" i="158"/>
  <c r="K107" i="158"/>
  <c r="BE91" i="158"/>
  <c r="BA91" i="158"/>
  <c r="AW91" i="158"/>
  <c r="AS91" i="158"/>
  <c r="AO91" i="158"/>
  <c r="AK91" i="158"/>
  <c r="AG91" i="158"/>
  <c r="AC91" i="158"/>
  <c r="Y91" i="158"/>
  <c r="U91" i="158"/>
  <c r="Q91" i="158"/>
  <c r="M91" i="158"/>
  <c r="I91" i="158"/>
  <c r="BD91" i="158"/>
  <c r="AY91" i="158"/>
  <c r="AT91" i="158"/>
  <c r="AN91" i="158"/>
  <c r="AI91" i="158"/>
  <c r="AD91" i="158"/>
  <c r="X91" i="158"/>
  <c r="S91" i="158"/>
  <c r="N91" i="158"/>
  <c r="H91" i="158"/>
  <c r="BC91" i="158"/>
  <c r="AX91" i="158"/>
  <c r="AR91" i="158"/>
  <c r="AM91" i="158"/>
  <c r="AH91" i="158"/>
  <c r="AB91" i="158"/>
  <c r="W91" i="158"/>
  <c r="R91" i="158"/>
  <c r="L91" i="158"/>
  <c r="BB91" i="158"/>
  <c r="AV91" i="158"/>
  <c r="AQ91" i="158"/>
  <c r="AL91" i="158"/>
  <c r="AF91" i="158"/>
  <c r="AA91" i="158"/>
  <c r="V91" i="158"/>
  <c r="P91" i="158"/>
  <c r="K91" i="158"/>
  <c r="H78" i="158"/>
  <c r="AZ91" i="158"/>
  <c r="AU91" i="158"/>
  <c r="AP91" i="158"/>
  <c r="AJ91" i="158"/>
  <c r="AE91" i="158"/>
  <c r="Z91" i="158"/>
  <c r="T91" i="158"/>
  <c r="O91" i="158"/>
  <c r="J91" i="158"/>
  <c r="H71" i="158"/>
  <c r="BF111" i="158"/>
  <c r="BB111" i="158"/>
  <c r="AX111" i="158"/>
  <c r="AT111" i="158"/>
  <c r="AP111" i="158"/>
  <c r="AL111" i="158"/>
  <c r="AH111" i="158"/>
  <c r="AD111" i="158"/>
  <c r="Z111" i="158"/>
  <c r="V111" i="158"/>
  <c r="R111" i="158"/>
  <c r="N111" i="158"/>
  <c r="BI111" i="158"/>
  <c r="BI114" i="158" s="1"/>
  <c r="BI40" i="158" s="1"/>
  <c r="BE111" i="158"/>
  <c r="BA111" i="158"/>
  <c r="AW111" i="158"/>
  <c r="AS111" i="158"/>
  <c r="AO111" i="158"/>
  <c r="BH111" i="158"/>
  <c r="BD111" i="158"/>
  <c r="AZ111" i="158"/>
  <c r="BO111" i="158"/>
  <c r="BG111" i="158"/>
  <c r="BC111" i="158"/>
  <c r="AY111" i="158"/>
  <c r="AU111" i="158"/>
  <c r="AQ111" i="158"/>
  <c r="AM111" i="158"/>
  <c r="AI111" i="158"/>
  <c r="AE111" i="158"/>
  <c r="AA111" i="158"/>
  <c r="W111" i="158"/>
  <c r="S111" i="158"/>
  <c r="O111" i="158"/>
  <c r="AK111" i="158"/>
  <c r="AC111" i="158"/>
  <c r="U111" i="158"/>
  <c r="M111" i="158"/>
  <c r="AV111" i="158"/>
  <c r="AJ111" i="158"/>
  <c r="AB111" i="158"/>
  <c r="T111" i="158"/>
  <c r="L111" i="158"/>
  <c r="AF111" i="158"/>
  <c r="AR111" i="158"/>
  <c r="AN111" i="158"/>
  <c r="X111" i="158"/>
  <c r="P111" i="158"/>
  <c r="AG111" i="158"/>
  <c r="Y111" i="158"/>
  <c r="Q111" i="158"/>
  <c r="BH95" i="158"/>
  <c r="BG95" i="158"/>
  <c r="BC95" i="158"/>
  <c r="AY95" i="158"/>
  <c r="AU95" i="158"/>
  <c r="AQ95" i="158"/>
  <c r="AM95" i="158"/>
  <c r="AI95" i="158"/>
  <c r="AE95" i="158"/>
  <c r="AA95" i="158"/>
  <c r="W95" i="158"/>
  <c r="S95" i="158"/>
  <c r="O95" i="158"/>
  <c r="BF95" i="158"/>
  <c r="BB95" i="158"/>
  <c r="AX95" i="158"/>
  <c r="AT95" i="158"/>
  <c r="AP95" i="158"/>
  <c r="AL95" i="158"/>
  <c r="AH95" i="158"/>
  <c r="AD95" i="158"/>
  <c r="Z95" i="158"/>
  <c r="V95" i="158"/>
  <c r="R95" i="158"/>
  <c r="N95" i="158"/>
  <c r="BI95" i="158"/>
  <c r="BI98" i="158" s="1"/>
  <c r="BI33" i="158" s="1"/>
  <c r="BE95" i="158"/>
  <c r="BA95" i="158"/>
  <c r="AW95" i="158"/>
  <c r="AS95" i="158"/>
  <c r="AO95" i="158"/>
  <c r="AK95" i="158"/>
  <c r="AG95" i="158"/>
  <c r="AC95" i="158"/>
  <c r="Y95" i="158"/>
  <c r="U95" i="158"/>
  <c r="Q95" i="158"/>
  <c r="M95" i="158"/>
  <c r="AZ95" i="158"/>
  <c r="AJ95" i="158"/>
  <c r="T95" i="158"/>
  <c r="AV95" i="158"/>
  <c r="AF95" i="158"/>
  <c r="P95" i="158"/>
  <c r="AR95" i="158"/>
  <c r="AB95" i="158"/>
  <c r="L95" i="158"/>
  <c r="L78" i="158"/>
  <c r="BD95" i="158"/>
  <c r="AN95" i="158"/>
  <c r="X95" i="158"/>
  <c r="L71" i="158"/>
  <c r="P78" i="158"/>
  <c r="P71" i="158"/>
  <c r="T78" i="158"/>
  <c r="T71" i="158"/>
  <c r="X78" i="158"/>
  <c r="X71" i="158"/>
  <c r="AB78" i="158"/>
  <c r="AB71" i="158"/>
  <c r="AF78" i="158"/>
  <c r="AF71" i="158"/>
  <c r="AJ78" i="158"/>
  <c r="AJ71" i="158"/>
  <c r="AN78" i="158"/>
  <c r="AN71" i="158"/>
  <c r="AR78" i="158"/>
  <c r="AR71" i="158"/>
  <c r="AV78" i="158"/>
  <c r="AV71" i="158"/>
  <c r="AZ20" i="158"/>
  <c r="BD20" i="158"/>
  <c r="BH20" i="158"/>
  <c r="BL20" i="158"/>
  <c r="BL78" i="158" s="1"/>
  <c r="D82" i="158"/>
  <c r="D27" i="158" s="1"/>
  <c r="BD78" i="157"/>
  <c r="BD71" i="157"/>
  <c r="BH78" i="157"/>
  <c r="BH71" i="157"/>
  <c r="AZ102" i="157"/>
  <c r="AV102" i="157"/>
  <c r="AR102" i="157"/>
  <c r="AN102" i="157"/>
  <c r="AW102" i="157"/>
  <c r="AQ102" i="157"/>
  <c r="AL102" i="157"/>
  <c r="AH102" i="157"/>
  <c r="AD102" i="157"/>
  <c r="Y102" i="157"/>
  <c r="U102" i="157"/>
  <c r="Q102" i="157"/>
  <c r="M102" i="157"/>
  <c r="I102" i="157"/>
  <c r="E102" i="157"/>
  <c r="BA102" i="157"/>
  <c r="AU102" i="157"/>
  <c r="AP102" i="157"/>
  <c r="AK102" i="157"/>
  <c r="AG102" i="157"/>
  <c r="AC102" i="157"/>
  <c r="X102" i="157"/>
  <c r="T102" i="157"/>
  <c r="P102" i="157"/>
  <c r="L102" i="157"/>
  <c r="H102" i="157"/>
  <c r="D102" i="157"/>
  <c r="AY102" i="157"/>
  <c r="AT102" i="157"/>
  <c r="AO102" i="157"/>
  <c r="AJ102" i="157"/>
  <c r="AF102" i="157"/>
  <c r="AA102" i="157"/>
  <c r="W102" i="157"/>
  <c r="S102" i="157"/>
  <c r="O102" i="157"/>
  <c r="K102" i="157"/>
  <c r="G102" i="157"/>
  <c r="C102" i="157"/>
  <c r="AM102" i="157"/>
  <c r="V102" i="157"/>
  <c r="F102" i="157"/>
  <c r="AI102" i="157"/>
  <c r="R102" i="157"/>
  <c r="AX102" i="157"/>
  <c r="AE102" i="157"/>
  <c r="N102" i="157"/>
  <c r="AV86" i="157"/>
  <c r="AN86" i="157"/>
  <c r="AF86" i="157"/>
  <c r="X86" i="157"/>
  <c r="P86" i="157"/>
  <c r="H86" i="157"/>
  <c r="AU86" i="157"/>
  <c r="AK86" i="157"/>
  <c r="Z86" i="157"/>
  <c r="O86" i="157"/>
  <c r="E86" i="157"/>
  <c r="AS102" i="157"/>
  <c r="AY86" i="157"/>
  <c r="AO86" i="157"/>
  <c r="AD86" i="157"/>
  <c r="S86" i="157"/>
  <c r="I86" i="157"/>
  <c r="Z102" i="157"/>
  <c r="AS86" i="157"/>
  <c r="AH86" i="157"/>
  <c r="W86" i="157"/>
  <c r="M86" i="157"/>
  <c r="AW86" i="157"/>
  <c r="F86" i="157"/>
  <c r="J102" i="157"/>
  <c r="AQ86" i="157"/>
  <c r="C78" i="157"/>
  <c r="Q86" i="157"/>
  <c r="C71" i="157"/>
  <c r="AG86" i="157"/>
  <c r="AM71" i="157"/>
  <c r="AM78" i="157"/>
  <c r="BA103" i="157"/>
  <c r="AW103" i="157"/>
  <c r="AS103" i="157"/>
  <c r="AO103" i="157"/>
  <c r="AK103" i="157"/>
  <c r="AG103" i="157"/>
  <c r="AC103" i="157"/>
  <c r="Y103" i="157"/>
  <c r="U103" i="157"/>
  <c r="Q103" i="157"/>
  <c r="M103" i="157"/>
  <c r="I103" i="157"/>
  <c r="E103" i="157"/>
  <c r="AY103" i="157"/>
  <c r="AT103" i="157"/>
  <c r="AN103" i="157"/>
  <c r="AI103" i="157"/>
  <c r="AD103" i="157"/>
  <c r="X103" i="157"/>
  <c r="S103" i="157"/>
  <c r="N103" i="157"/>
  <c r="H103" i="157"/>
  <c r="BO103" i="157"/>
  <c r="AX103" i="157"/>
  <c r="AR103" i="157"/>
  <c r="AM103" i="157"/>
  <c r="AH103" i="157"/>
  <c r="AB103" i="157"/>
  <c r="W103" i="157"/>
  <c r="R103" i="157"/>
  <c r="L103" i="157"/>
  <c r="G103" i="157"/>
  <c r="AV103" i="157"/>
  <c r="AQ103" i="157"/>
  <c r="AL103" i="157"/>
  <c r="AF103" i="157"/>
  <c r="AA103" i="157"/>
  <c r="V103" i="157"/>
  <c r="P103" i="157"/>
  <c r="K103" i="157"/>
  <c r="F103" i="157"/>
  <c r="AZ103" i="157"/>
  <c r="AE103" i="157"/>
  <c r="J103" i="157"/>
  <c r="AU103" i="157"/>
  <c r="Z103" i="157"/>
  <c r="D103" i="157"/>
  <c r="AP103" i="157"/>
  <c r="T103" i="157"/>
  <c r="AX87" i="157"/>
  <c r="AP87" i="157"/>
  <c r="AH87" i="157"/>
  <c r="Z87" i="157"/>
  <c r="R87" i="157"/>
  <c r="J87" i="157"/>
  <c r="O103" i="157"/>
  <c r="AS87" i="157"/>
  <c r="AI87" i="157"/>
  <c r="X87" i="157"/>
  <c r="M87" i="157"/>
  <c r="AW87" i="157"/>
  <c r="AM87" i="157"/>
  <c r="AB87" i="157"/>
  <c r="Q87" i="157"/>
  <c r="G87" i="157"/>
  <c r="AV87" i="157"/>
  <c r="AK87" i="157"/>
  <c r="AA87" i="157"/>
  <c r="P87" i="157"/>
  <c r="E87" i="157"/>
  <c r="D78" i="157"/>
  <c r="D71" i="157"/>
  <c r="AJ103" i="157"/>
  <c r="AO87" i="157"/>
  <c r="AJ87" i="157"/>
  <c r="AZ87" i="157"/>
  <c r="I87" i="157"/>
  <c r="D87" i="157"/>
  <c r="BD107" i="157"/>
  <c r="AZ107" i="157"/>
  <c r="AV107" i="157"/>
  <c r="AR107" i="157"/>
  <c r="AN107" i="157"/>
  <c r="AJ107" i="157"/>
  <c r="AF107" i="157"/>
  <c r="AB107" i="157"/>
  <c r="X107" i="157"/>
  <c r="T107" i="157"/>
  <c r="P107" i="157"/>
  <c r="L107" i="157"/>
  <c r="H107" i="157"/>
  <c r="BB107" i="157"/>
  <c r="AX107" i="157"/>
  <c r="AT107" i="157"/>
  <c r="AP107" i="157"/>
  <c r="AL107" i="157"/>
  <c r="AH107" i="157"/>
  <c r="AD107" i="157"/>
  <c r="Z107" i="157"/>
  <c r="V107" i="157"/>
  <c r="R107" i="157"/>
  <c r="N107" i="157"/>
  <c r="J107" i="157"/>
  <c r="AY107" i="157"/>
  <c r="AQ107" i="157"/>
  <c r="AI107" i="157"/>
  <c r="AA107" i="157"/>
  <c r="S107" i="157"/>
  <c r="K107" i="157"/>
  <c r="BE107" i="157"/>
  <c r="AW107" i="157"/>
  <c r="AO107" i="157"/>
  <c r="AG107" i="157"/>
  <c r="Y107" i="157"/>
  <c r="Q107" i="157"/>
  <c r="I107" i="157"/>
  <c r="BC107" i="157"/>
  <c r="AU107" i="157"/>
  <c r="AM107" i="157"/>
  <c r="AE107" i="157"/>
  <c r="W107" i="157"/>
  <c r="O107" i="157"/>
  <c r="BA107" i="157"/>
  <c r="U107" i="157"/>
  <c r="BA91" i="157"/>
  <c r="AS91" i="157"/>
  <c r="AK91" i="157"/>
  <c r="AC91" i="157"/>
  <c r="U91" i="157"/>
  <c r="M91" i="157"/>
  <c r="AS107" i="157"/>
  <c r="M107" i="157"/>
  <c r="AK107" i="157"/>
  <c r="AY91" i="157"/>
  <c r="AQ91" i="157"/>
  <c r="AI91" i="157"/>
  <c r="AA91" i="157"/>
  <c r="S91" i="157"/>
  <c r="K91" i="157"/>
  <c r="AR91" i="157"/>
  <c r="AB91" i="157"/>
  <c r="L91" i="157"/>
  <c r="AP91" i="157"/>
  <c r="Z91" i="157"/>
  <c r="J91" i="157"/>
  <c r="AC107" i="157"/>
  <c r="BD91" i="157"/>
  <c r="AN91" i="157"/>
  <c r="X91" i="157"/>
  <c r="H91" i="157"/>
  <c r="H78" i="157"/>
  <c r="H71" i="157"/>
  <c r="V91" i="157"/>
  <c r="N91" i="157"/>
  <c r="BF111" i="157"/>
  <c r="BB111" i="157"/>
  <c r="AX111" i="157"/>
  <c r="AT111" i="157"/>
  <c r="AP111" i="157"/>
  <c r="AL111" i="157"/>
  <c r="BH111" i="157"/>
  <c r="BD111" i="157"/>
  <c r="AZ111" i="157"/>
  <c r="AV111" i="157"/>
  <c r="AR111" i="157"/>
  <c r="AN111" i="157"/>
  <c r="AJ111" i="157"/>
  <c r="AF111" i="157"/>
  <c r="AB111" i="157"/>
  <c r="X111" i="157"/>
  <c r="T111" i="157"/>
  <c r="P111" i="157"/>
  <c r="L111" i="157"/>
  <c r="BI111" i="157"/>
  <c r="BA111" i="157"/>
  <c r="AS111" i="157"/>
  <c r="AK111" i="157"/>
  <c r="AE111" i="157"/>
  <c r="Z111" i="157"/>
  <c r="U111" i="157"/>
  <c r="O111" i="157"/>
  <c r="BG111" i="157"/>
  <c r="AY111" i="157"/>
  <c r="AQ111" i="157"/>
  <c r="AI111" i="157"/>
  <c r="AD111" i="157"/>
  <c r="Y111" i="157"/>
  <c r="S111" i="157"/>
  <c r="N111" i="157"/>
  <c r="BE111" i="157"/>
  <c r="AW111" i="157"/>
  <c r="AO111" i="157"/>
  <c r="AH111" i="157"/>
  <c r="AC111" i="157"/>
  <c r="W111" i="157"/>
  <c r="R111" i="157"/>
  <c r="M111" i="157"/>
  <c r="AM111" i="157"/>
  <c r="Q111" i="157"/>
  <c r="BO111" i="157"/>
  <c r="AG111" i="157"/>
  <c r="BC111" i="157"/>
  <c r="AA111" i="157"/>
  <c r="BE95" i="157"/>
  <c r="AW95" i="157"/>
  <c r="AO95" i="157"/>
  <c r="AG95" i="157"/>
  <c r="Y95" i="157"/>
  <c r="Q95" i="157"/>
  <c r="BD95" i="157"/>
  <c r="AT95" i="157"/>
  <c r="AI95" i="157"/>
  <c r="X95" i="157"/>
  <c r="N95" i="157"/>
  <c r="AU111" i="157"/>
  <c r="V111" i="157"/>
  <c r="BB95" i="157"/>
  <c r="AV95" i="157"/>
  <c r="AQ95" i="157"/>
  <c r="AL95" i="157"/>
  <c r="AF95" i="157"/>
  <c r="AA95" i="157"/>
  <c r="V95" i="157"/>
  <c r="P95" i="157"/>
  <c r="BC95" i="157"/>
  <c r="AR95" i="157"/>
  <c r="AH95" i="157"/>
  <c r="W95" i="157"/>
  <c r="L95" i="157"/>
  <c r="AZ95" i="157"/>
  <c r="AP95" i="157"/>
  <c r="AE95" i="157"/>
  <c r="T95" i="157"/>
  <c r="BH95" i="157"/>
  <c r="AX95" i="157"/>
  <c r="AM95" i="157"/>
  <c r="AB95" i="157"/>
  <c r="R95" i="157"/>
  <c r="L78" i="157"/>
  <c r="L71" i="157"/>
  <c r="BF95" i="157"/>
  <c r="O95" i="157"/>
  <c r="AU95" i="157"/>
  <c r="AJ95" i="157"/>
  <c r="Z95" i="157"/>
  <c r="P78" i="157"/>
  <c r="P71" i="157"/>
  <c r="T78" i="157"/>
  <c r="T71" i="157"/>
  <c r="X78" i="157"/>
  <c r="X71" i="157"/>
  <c r="AB78" i="157"/>
  <c r="AB71" i="157"/>
  <c r="AF78" i="157"/>
  <c r="AF71" i="157"/>
  <c r="AJ78" i="157"/>
  <c r="AJ71" i="157"/>
  <c r="AN78" i="157"/>
  <c r="AN71" i="157"/>
  <c r="AR78" i="157"/>
  <c r="AR71" i="157"/>
  <c r="AV78" i="157"/>
  <c r="AV71" i="157"/>
  <c r="AZ20" i="157"/>
  <c r="W78" i="157"/>
  <c r="O71" i="157"/>
  <c r="O78" i="157"/>
  <c r="AA78" i="157"/>
  <c r="AA71" i="157"/>
  <c r="AQ78" i="157"/>
  <c r="AQ71" i="157"/>
  <c r="P11" i="157"/>
  <c r="BB104" i="157"/>
  <c r="AX104" i="157"/>
  <c r="AT104" i="157"/>
  <c r="AP104" i="157"/>
  <c r="AL104" i="157"/>
  <c r="AH104" i="157"/>
  <c r="AD104" i="157"/>
  <c r="Z104" i="157"/>
  <c r="V104" i="157"/>
  <c r="R104" i="157"/>
  <c r="N104" i="157"/>
  <c r="J104" i="157"/>
  <c r="F104" i="157"/>
  <c r="BA104" i="157"/>
  <c r="AV104" i="157"/>
  <c r="AQ104" i="157"/>
  <c r="AK104" i="157"/>
  <c r="AF104" i="157"/>
  <c r="AA104" i="157"/>
  <c r="U104" i="157"/>
  <c r="P104" i="157"/>
  <c r="K104" i="157"/>
  <c r="E104" i="157"/>
  <c r="AZ104" i="157"/>
  <c r="AU104" i="157"/>
  <c r="AO104" i="157"/>
  <c r="AJ104" i="157"/>
  <c r="AE104" i="157"/>
  <c r="Y104" i="157"/>
  <c r="T104" i="157"/>
  <c r="O104" i="157"/>
  <c r="I104" i="157"/>
  <c r="AY104" i="157"/>
  <c r="AS104" i="157"/>
  <c r="AN104" i="157"/>
  <c r="AI104" i="157"/>
  <c r="AC104" i="157"/>
  <c r="X104" i="157"/>
  <c r="S104" i="157"/>
  <c r="M104" i="157"/>
  <c r="H104" i="157"/>
  <c r="AR104" i="157"/>
  <c r="W104" i="157"/>
  <c r="AM104" i="157"/>
  <c r="Q104" i="157"/>
  <c r="AG104" i="157"/>
  <c r="L104" i="157"/>
  <c r="AY88" i="157"/>
  <c r="AU88" i="157"/>
  <c r="AQ88" i="157"/>
  <c r="AM88" i="157"/>
  <c r="AI88" i="157"/>
  <c r="AE88" i="157"/>
  <c r="AA88" i="157"/>
  <c r="W88" i="157"/>
  <c r="S88" i="157"/>
  <c r="O88" i="157"/>
  <c r="K88" i="157"/>
  <c r="G88" i="157"/>
  <c r="AW104" i="157"/>
  <c r="BA88" i="157"/>
  <c r="AV88" i="157"/>
  <c r="AP88" i="157"/>
  <c r="AK88" i="157"/>
  <c r="AF88" i="157"/>
  <c r="Z88" i="157"/>
  <c r="U88" i="157"/>
  <c r="P88" i="157"/>
  <c r="J88" i="157"/>
  <c r="E88" i="157"/>
  <c r="AB104" i="157"/>
  <c r="AZ88" i="157"/>
  <c r="AT88" i="157"/>
  <c r="AO88" i="157"/>
  <c r="AJ88" i="157"/>
  <c r="AD88" i="157"/>
  <c r="Y88" i="157"/>
  <c r="T88" i="157"/>
  <c r="N88" i="157"/>
  <c r="I88" i="157"/>
  <c r="G104" i="157"/>
  <c r="AX88" i="157"/>
  <c r="AS88" i="157"/>
  <c r="AN88" i="157"/>
  <c r="AH88" i="157"/>
  <c r="AC88" i="157"/>
  <c r="X88" i="157"/>
  <c r="R88" i="157"/>
  <c r="M88" i="157"/>
  <c r="H88" i="157"/>
  <c r="BB88" i="157"/>
  <c r="AG88" i="157"/>
  <c r="L88" i="157"/>
  <c r="E78" i="157"/>
  <c r="AW88" i="157"/>
  <c r="AB88" i="157"/>
  <c r="F88" i="157"/>
  <c r="AR88" i="157"/>
  <c r="V88" i="157"/>
  <c r="E71" i="157"/>
  <c r="AL88" i="157"/>
  <c r="Q88" i="157"/>
  <c r="BF108" i="157"/>
  <c r="BB108" i="157"/>
  <c r="AX108" i="157"/>
  <c r="AT108" i="157"/>
  <c r="AP108" i="157"/>
  <c r="BA108" i="157"/>
  <c r="AV108" i="157"/>
  <c r="AQ108" i="157"/>
  <c r="AL108" i="157"/>
  <c r="AH108" i="157"/>
  <c r="AD108" i="157"/>
  <c r="Z108" i="157"/>
  <c r="V108" i="157"/>
  <c r="R108" i="157"/>
  <c r="N108" i="157"/>
  <c r="J108" i="157"/>
  <c r="BD108" i="157"/>
  <c r="AY108" i="157"/>
  <c r="AS108" i="157"/>
  <c r="AN108" i="157"/>
  <c r="AJ108" i="157"/>
  <c r="AF108" i="157"/>
  <c r="AB108" i="157"/>
  <c r="X108" i="157"/>
  <c r="T108" i="157"/>
  <c r="P108" i="157"/>
  <c r="L108" i="157"/>
  <c r="AZ108" i="157"/>
  <c r="AO108" i="157"/>
  <c r="AG108" i="157"/>
  <c r="Y108" i="157"/>
  <c r="Q108" i="157"/>
  <c r="I108" i="157"/>
  <c r="AW108" i="157"/>
  <c r="AM108" i="157"/>
  <c r="AE108" i="157"/>
  <c r="W108" i="157"/>
  <c r="O108" i="157"/>
  <c r="BE108" i="157"/>
  <c r="AU108" i="157"/>
  <c r="AK108" i="157"/>
  <c r="AC108" i="157"/>
  <c r="U108" i="157"/>
  <c r="M108" i="157"/>
  <c r="BC92" i="157"/>
  <c r="AY92" i="157"/>
  <c r="AU92" i="157"/>
  <c r="AQ92" i="157"/>
  <c r="AM92" i="157"/>
  <c r="AI92" i="157"/>
  <c r="AI108" i="157"/>
  <c r="BE92" i="157"/>
  <c r="AZ92" i="157"/>
  <c r="AT92" i="157"/>
  <c r="AO92" i="157"/>
  <c r="AJ92" i="157"/>
  <c r="AE92" i="157"/>
  <c r="AA92" i="157"/>
  <c r="W92" i="157"/>
  <c r="S92" i="157"/>
  <c r="O92" i="157"/>
  <c r="K92" i="157"/>
  <c r="AA108" i="157"/>
  <c r="BC108" i="157"/>
  <c r="S108" i="157"/>
  <c r="BB92" i="157"/>
  <c r="AW92" i="157"/>
  <c r="AR92" i="157"/>
  <c r="AL92" i="157"/>
  <c r="AG92" i="157"/>
  <c r="AC92" i="157"/>
  <c r="Y92" i="157"/>
  <c r="U92" i="157"/>
  <c r="Q92" i="157"/>
  <c r="M92" i="157"/>
  <c r="I92" i="157"/>
  <c r="AR108" i="157"/>
  <c r="BD92" i="157"/>
  <c r="AS92" i="157"/>
  <c r="AH92" i="157"/>
  <c r="Z92" i="157"/>
  <c r="R92" i="157"/>
  <c r="J92" i="157"/>
  <c r="K108" i="157"/>
  <c r="BA92" i="157"/>
  <c r="AP92" i="157"/>
  <c r="AF92" i="157"/>
  <c r="X92" i="157"/>
  <c r="P92" i="157"/>
  <c r="AX92" i="157"/>
  <c r="AN92" i="157"/>
  <c r="AD92" i="157"/>
  <c r="V92" i="157"/>
  <c r="N92" i="157"/>
  <c r="AK92" i="157"/>
  <c r="AB92" i="157"/>
  <c r="BF92" i="157"/>
  <c r="T92" i="157"/>
  <c r="I78" i="157"/>
  <c r="AV92" i="157"/>
  <c r="L92" i="157"/>
  <c r="BG112" i="157"/>
  <c r="BC112" i="157"/>
  <c r="AY112" i="157"/>
  <c r="AU112" i="157"/>
  <c r="AQ112" i="157"/>
  <c r="AM112" i="157"/>
  <c r="AI112" i="157"/>
  <c r="AE112" i="157"/>
  <c r="AA112" i="157"/>
  <c r="W112" i="157"/>
  <c r="S112" i="157"/>
  <c r="O112" i="157"/>
  <c r="BI112" i="157"/>
  <c r="BE112" i="157"/>
  <c r="BA112" i="157"/>
  <c r="AW112" i="157"/>
  <c r="AS112" i="157"/>
  <c r="AO112" i="157"/>
  <c r="AK112" i="157"/>
  <c r="AG112" i="157"/>
  <c r="AC112" i="157"/>
  <c r="Y112" i="157"/>
  <c r="U112" i="157"/>
  <c r="Q112" i="157"/>
  <c r="M112" i="157"/>
  <c r="BF112" i="157"/>
  <c r="AX112" i="157"/>
  <c r="AP112" i="157"/>
  <c r="AH112" i="157"/>
  <c r="Z112" i="157"/>
  <c r="R112" i="157"/>
  <c r="BD112" i="157"/>
  <c r="AV112" i="157"/>
  <c r="AN112" i="157"/>
  <c r="AF112" i="157"/>
  <c r="X112" i="157"/>
  <c r="P112" i="157"/>
  <c r="BJ112" i="157"/>
  <c r="BB112" i="157"/>
  <c r="AT112" i="157"/>
  <c r="AL112" i="157"/>
  <c r="AD112" i="157"/>
  <c r="V112" i="157"/>
  <c r="N112" i="157"/>
  <c r="AZ112" i="157"/>
  <c r="T112" i="157"/>
  <c r="BH96" i="157"/>
  <c r="BD96" i="157"/>
  <c r="AZ96" i="157"/>
  <c r="AV96" i="157"/>
  <c r="AR96" i="157"/>
  <c r="AN96" i="157"/>
  <c r="AJ96" i="157"/>
  <c r="AF96" i="157"/>
  <c r="AB96" i="157"/>
  <c r="X96" i="157"/>
  <c r="AR112" i="157"/>
  <c r="AJ112" i="157"/>
  <c r="BJ96" i="157"/>
  <c r="BF96" i="157"/>
  <c r="BB96" i="157"/>
  <c r="AX96" i="157"/>
  <c r="AT96" i="157"/>
  <c r="AP96" i="157"/>
  <c r="AL96" i="157"/>
  <c r="AH96" i="157"/>
  <c r="AD96" i="157"/>
  <c r="Z96" i="157"/>
  <c r="V96" i="157"/>
  <c r="R96" i="157"/>
  <c r="N96" i="157"/>
  <c r="AB112" i="157"/>
  <c r="BI96" i="157"/>
  <c r="BA96" i="157"/>
  <c r="AS96" i="157"/>
  <c r="AK96" i="157"/>
  <c r="AC96" i="157"/>
  <c r="U96" i="157"/>
  <c r="P96" i="157"/>
  <c r="BE96" i="157"/>
  <c r="AW96" i="157"/>
  <c r="AO96" i="157"/>
  <c r="AG96" i="157"/>
  <c r="Y96" i="157"/>
  <c r="S96" i="157"/>
  <c r="M96" i="157"/>
  <c r="BG96" i="157"/>
  <c r="AQ96" i="157"/>
  <c r="AA96" i="157"/>
  <c r="O96" i="157"/>
  <c r="BH112" i="157"/>
  <c r="BC96" i="157"/>
  <c r="AM96" i="157"/>
  <c r="W96" i="157"/>
  <c r="AY96" i="157"/>
  <c r="AI96" i="157"/>
  <c r="T96" i="157"/>
  <c r="M78" i="157"/>
  <c r="M71" i="157"/>
  <c r="AU96" i="157"/>
  <c r="AE96" i="157"/>
  <c r="Q96" i="157"/>
  <c r="Q71" i="157"/>
  <c r="Q78" i="157"/>
  <c r="U78" i="157"/>
  <c r="U71" i="157"/>
  <c r="Y78" i="157"/>
  <c r="Y71" i="157"/>
  <c r="AC78" i="157"/>
  <c r="AC71" i="157"/>
  <c r="AG71" i="157"/>
  <c r="AG78" i="157"/>
  <c r="AK78" i="157"/>
  <c r="AK71" i="157"/>
  <c r="AO78" i="157"/>
  <c r="AO71" i="157"/>
  <c r="AS78" i="157"/>
  <c r="AS71" i="157"/>
  <c r="AW71" i="157"/>
  <c r="AW78" i="157"/>
  <c r="BA78" i="157"/>
  <c r="BA71" i="157"/>
  <c r="BE78" i="157"/>
  <c r="BE71" i="157"/>
  <c r="BI78" i="157"/>
  <c r="BI71" i="157"/>
  <c r="B28" i="157"/>
  <c r="AD71" i="157"/>
  <c r="AD91" i="157"/>
  <c r="BC106" i="157"/>
  <c r="AY106" i="157"/>
  <c r="AU106" i="157"/>
  <c r="AQ106" i="157"/>
  <c r="AM106" i="157"/>
  <c r="AI106" i="157"/>
  <c r="AE106" i="157"/>
  <c r="AA106" i="157"/>
  <c r="W106" i="157"/>
  <c r="S106" i="157"/>
  <c r="O106" i="157"/>
  <c r="K106" i="157"/>
  <c r="G106" i="157"/>
  <c r="BA106" i="157"/>
  <c r="AW106" i="157"/>
  <c r="AS106" i="157"/>
  <c r="AO106" i="157"/>
  <c r="AK106" i="157"/>
  <c r="AG106" i="157"/>
  <c r="AC106" i="157"/>
  <c r="Y106" i="157"/>
  <c r="U106" i="157"/>
  <c r="Q106" i="157"/>
  <c r="M106" i="157"/>
  <c r="I106" i="157"/>
  <c r="BB106" i="157"/>
  <c r="AT106" i="157"/>
  <c r="AL106" i="157"/>
  <c r="AD106" i="157"/>
  <c r="V106" i="157"/>
  <c r="N106" i="157"/>
  <c r="AZ106" i="157"/>
  <c r="AR106" i="157"/>
  <c r="AJ106" i="157"/>
  <c r="AB106" i="157"/>
  <c r="T106" i="157"/>
  <c r="L106" i="157"/>
  <c r="BO106" i="157"/>
  <c r="AX106" i="157"/>
  <c r="AP106" i="157"/>
  <c r="AH106" i="157"/>
  <c r="Z106" i="157"/>
  <c r="R106" i="157"/>
  <c r="J106" i="157"/>
  <c r="AN106" i="157"/>
  <c r="H106" i="157"/>
  <c r="BD90" i="157"/>
  <c r="AZ90" i="157"/>
  <c r="AV90" i="157"/>
  <c r="AR90" i="157"/>
  <c r="AN90" i="157"/>
  <c r="AJ90" i="157"/>
  <c r="AF106" i="157"/>
  <c r="BD106" i="157"/>
  <c r="X106" i="157"/>
  <c r="BB90" i="157"/>
  <c r="AX90" i="157"/>
  <c r="AT90" i="157"/>
  <c r="AP90" i="157"/>
  <c r="AL90" i="157"/>
  <c r="AH90" i="157"/>
  <c r="AD90" i="157"/>
  <c r="Z90" i="157"/>
  <c r="V90" i="157"/>
  <c r="R90" i="157"/>
  <c r="N90" i="157"/>
  <c r="J90" i="157"/>
  <c r="P106" i="157"/>
  <c r="BC90" i="157"/>
  <c r="AU90" i="157"/>
  <c r="AM90" i="157"/>
  <c r="AF90" i="157"/>
  <c r="AA90" i="157"/>
  <c r="U90" i="157"/>
  <c r="P90" i="157"/>
  <c r="K90" i="157"/>
  <c r="BA90" i="157"/>
  <c r="AS90" i="157"/>
  <c r="AK90" i="157"/>
  <c r="AE90" i="157"/>
  <c r="Y90" i="157"/>
  <c r="T90" i="157"/>
  <c r="O90" i="157"/>
  <c r="I90" i="157"/>
  <c r="AY90" i="157"/>
  <c r="AQ90" i="157"/>
  <c r="AI90" i="157"/>
  <c r="AC90" i="157"/>
  <c r="X90" i="157"/>
  <c r="S90" i="157"/>
  <c r="M90" i="157"/>
  <c r="H90" i="157"/>
  <c r="AO90" i="157"/>
  <c r="Q90" i="157"/>
  <c r="G71" i="157"/>
  <c r="AG90" i="157"/>
  <c r="L90" i="157"/>
  <c r="AV106" i="157"/>
  <c r="AB90" i="157"/>
  <c r="G90" i="157"/>
  <c r="AW90" i="157"/>
  <c r="W90" i="157"/>
  <c r="G78" i="157"/>
  <c r="BF110" i="157"/>
  <c r="BB110" i="157"/>
  <c r="AX110" i="157"/>
  <c r="AT110" i="157"/>
  <c r="AP110" i="157"/>
  <c r="AL110" i="157"/>
  <c r="AH110" i="157"/>
  <c r="AD110" i="157"/>
  <c r="Z110" i="157"/>
  <c r="V110" i="157"/>
  <c r="R110" i="157"/>
  <c r="N110" i="157"/>
  <c r="BH110" i="157"/>
  <c r="BC110" i="157"/>
  <c r="AW110" i="157"/>
  <c r="AR110" i="157"/>
  <c r="AM110" i="157"/>
  <c r="AG110" i="157"/>
  <c r="AB110" i="157"/>
  <c r="W110" i="157"/>
  <c r="Q110" i="157"/>
  <c r="L110" i="157"/>
  <c r="BG110" i="157"/>
  <c r="BA110" i="157"/>
  <c r="AV110" i="157"/>
  <c r="AQ110" i="157"/>
  <c r="AK110" i="157"/>
  <c r="AF110" i="157"/>
  <c r="AA110" i="157"/>
  <c r="U110" i="157"/>
  <c r="P110" i="157"/>
  <c r="K110" i="157"/>
  <c r="BE110" i="157"/>
  <c r="AZ110" i="157"/>
  <c r="AU110" i="157"/>
  <c r="AO110" i="157"/>
  <c r="AJ110" i="157"/>
  <c r="AE110" i="157"/>
  <c r="Y110" i="157"/>
  <c r="T110" i="157"/>
  <c r="O110" i="157"/>
  <c r="AS110" i="157"/>
  <c r="X110" i="157"/>
  <c r="AN110" i="157"/>
  <c r="S110" i="157"/>
  <c r="BD110" i="157"/>
  <c r="AI110" i="157"/>
  <c r="M110" i="157"/>
  <c r="BG94" i="157"/>
  <c r="BC94" i="157"/>
  <c r="AY94" i="157"/>
  <c r="AU94" i="157"/>
  <c r="AQ94" i="157"/>
  <c r="AM94" i="157"/>
  <c r="AI94" i="157"/>
  <c r="AE94" i="157"/>
  <c r="AA94" i="157"/>
  <c r="W94" i="157"/>
  <c r="S94" i="157"/>
  <c r="O94" i="157"/>
  <c r="K94" i="157"/>
  <c r="AC110" i="157"/>
  <c r="BF94" i="157"/>
  <c r="BA94" i="157"/>
  <c r="AV94" i="157"/>
  <c r="AP94" i="157"/>
  <c r="AK94" i="157"/>
  <c r="AF94" i="157"/>
  <c r="Z94" i="157"/>
  <c r="U94" i="157"/>
  <c r="P94" i="157"/>
  <c r="BD94" i="157"/>
  <c r="AX94" i="157"/>
  <c r="AS94" i="157"/>
  <c r="AN94" i="157"/>
  <c r="AH94" i="157"/>
  <c r="AC94" i="157"/>
  <c r="X94" i="157"/>
  <c r="R94" i="157"/>
  <c r="M94" i="157"/>
  <c r="AZ94" i="157"/>
  <c r="AO94" i="157"/>
  <c r="AD94" i="157"/>
  <c r="T94" i="157"/>
  <c r="BH94" i="157"/>
  <c r="AW94" i="157"/>
  <c r="AL94" i="157"/>
  <c r="AB94" i="157"/>
  <c r="Q94" i="157"/>
  <c r="AY110" i="157"/>
  <c r="BE94" i="157"/>
  <c r="AT94" i="157"/>
  <c r="AJ94" i="157"/>
  <c r="Y94" i="157"/>
  <c r="N94" i="157"/>
  <c r="V94" i="157"/>
  <c r="BB94" i="157"/>
  <c r="L94" i="157"/>
  <c r="K78" i="157"/>
  <c r="K71" i="157"/>
  <c r="AR94" i="157"/>
  <c r="S78" i="157"/>
  <c r="S71" i="157"/>
  <c r="AE71" i="157"/>
  <c r="AE78" i="157"/>
  <c r="AI78" i="157"/>
  <c r="AI71" i="157"/>
  <c r="AU71" i="157"/>
  <c r="AU78" i="157"/>
  <c r="BG78" i="157"/>
  <c r="BG71" i="157"/>
  <c r="BA101" i="157"/>
  <c r="AW101" i="157"/>
  <c r="AS101" i="157"/>
  <c r="AO101" i="157"/>
  <c r="AK101" i="157"/>
  <c r="AG101" i="157"/>
  <c r="AC101" i="157"/>
  <c r="W101" i="157"/>
  <c r="S101" i="157"/>
  <c r="O101" i="157"/>
  <c r="K101" i="157"/>
  <c r="G101" i="157"/>
  <c r="C101" i="157"/>
  <c r="C114" i="157" s="1"/>
  <c r="C40" i="157" s="1"/>
  <c r="AZ101" i="157"/>
  <c r="AV101" i="157"/>
  <c r="AR101" i="157"/>
  <c r="AN101" i="157"/>
  <c r="AJ101" i="157"/>
  <c r="AF101" i="157"/>
  <c r="Z101" i="157"/>
  <c r="V101" i="157"/>
  <c r="R101" i="157"/>
  <c r="N101" i="157"/>
  <c r="J101" i="157"/>
  <c r="F101" i="157"/>
  <c r="B101" i="157"/>
  <c r="AY101" i="157"/>
  <c r="AU101" i="157"/>
  <c r="AQ101" i="157"/>
  <c r="AM101" i="157"/>
  <c r="AI101" i="157"/>
  <c r="AE101" i="157"/>
  <c r="Y101" i="157"/>
  <c r="U101" i="157"/>
  <c r="Q101" i="157"/>
  <c r="M101" i="157"/>
  <c r="I101" i="157"/>
  <c r="E101" i="157"/>
  <c r="AP101" i="157"/>
  <c r="X101" i="157"/>
  <c r="H101" i="157"/>
  <c r="AL101" i="157"/>
  <c r="T101" i="157"/>
  <c r="D101" i="157"/>
  <c r="D114" i="157" s="1"/>
  <c r="D40" i="157" s="1"/>
  <c r="AX101" i="157"/>
  <c r="AH101" i="157"/>
  <c r="P101" i="157"/>
  <c r="AX85" i="157"/>
  <c r="AT85" i="157"/>
  <c r="AP85" i="157"/>
  <c r="AL85" i="157"/>
  <c r="AH85" i="157"/>
  <c r="AD85" i="157"/>
  <c r="Z85" i="157"/>
  <c r="V85" i="157"/>
  <c r="R85" i="157"/>
  <c r="N85" i="157"/>
  <c r="J85" i="157"/>
  <c r="AT101" i="157"/>
  <c r="AW85" i="157"/>
  <c r="AR85" i="157"/>
  <c r="AM85" i="157"/>
  <c r="AG85" i="157"/>
  <c r="AB85" i="157"/>
  <c r="W85" i="157"/>
  <c r="Q85" i="157"/>
  <c r="L85" i="157"/>
  <c r="G85" i="157"/>
  <c r="C85" i="157"/>
  <c r="B78" i="157"/>
  <c r="AD101" i="157"/>
  <c r="AV85" i="157"/>
  <c r="AQ85" i="157"/>
  <c r="AK85" i="157"/>
  <c r="AF85" i="157"/>
  <c r="AA85" i="157"/>
  <c r="U85" i="157"/>
  <c r="P85" i="157"/>
  <c r="K85" i="157"/>
  <c r="F85" i="157"/>
  <c r="B85" i="157"/>
  <c r="L101" i="157"/>
  <c r="AU85" i="157"/>
  <c r="AO85" i="157"/>
  <c r="AJ85" i="157"/>
  <c r="AE85" i="157"/>
  <c r="Y85" i="157"/>
  <c r="T85" i="157"/>
  <c r="O85" i="157"/>
  <c r="I85" i="157"/>
  <c r="E85" i="157"/>
  <c r="AI85" i="157"/>
  <c r="M85" i="157"/>
  <c r="B71" i="157"/>
  <c r="AY85" i="157"/>
  <c r="AC85" i="157"/>
  <c r="H85" i="157"/>
  <c r="AS85" i="157"/>
  <c r="X85" i="157"/>
  <c r="D85" i="157"/>
  <c r="AN85" i="157"/>
  <c r="S85" i="157"/>
  <c r="BD109" i="157"/>
  <c r="AZ109" i="157"/>
  <c r="AV109" i="157"/>
  <c r="AR109" i="157"/>
  <c r="AN109" i="157"/>
  <c r="AJ109" i="157"/>
  <c r="AF109" i="157"/>
  <c r="AB109" i="157"/>
  <c r="X109" i="157"/>
  <c r="T109" i="157"/>
  <c r="P109" i="157"/>
  <c r="L109" i="157"/>
  <c r="BE109" i="157"/>
  <c r="AY109" i="157"/>
  <c r="AT109" i="157"/>
  <c r="AO109" i="157"/>
  <c r="AI109" i="157"/>
  <c r="AD109" i="157"/>
  <c r="Y109" i="157"/>
  <c r="S109" i="157"/>
  <c r="N109" i="157"/>
  <c r="BG109" i="157"/>
  <c r="BB109" i="157"/>
  <c r="AW109" i="157"/>
  <c r="AQ109" i="157"/>
  <c r="AL109" i="157"/>
  <c r="AG109" i="157"/>
  <c r="AA109" i="157"/>
  <c r="V109" i="157"/>
  <c r="Q109" i="157"/>
  <c r="K109" i="157"/>
  <c r="BC109" i="157"/>
  <c r="AS109" i="157"/>
  <c r="AH109" i="157"/>
  <c r="W109" i="157"/>
  <c r="M109" i="157"/>
  <c r="BA109" i="157"/>
  <c r="AP109" i="157"/>
  <c r="AE109" i="157"/>
  <c r="U109" i="157"/>
  <c r="J109" i="157"/>
  <c r="AX109" i="157"/>
  <c r="AM109" i="157"/>
  <c r="AC109" i="157"/>
  <c r="R109" i="157"/>
  <c r="BE93" i="157"/>
  <c r="BA93" i="157"/>
  <c r="AW93" i="157"/>
  <c r="AS93" i="157"/>
  <c r="AO93" i="157"/>
  <c r="AK93" i="157"/>
  <c r="AG93" i="157"/>
  <c r="AC93" i="157"/>
  <c r="Y93" i="157"/>
  <c r="U93" i="157"/>
  <c r="Q93" i="157"/>
  <c r="M93" i="157"/>
  <c r="Z109" i="157"/>
  <c r="BC93" i="157"/>
  <c r="AX93" i="157"/>
  <c r="AR93" i="157"/>
  <c r="AM93" i="157"/>
  <c r="AH93" i="157"/>
  <c r="AB93" i="157"/>
  <c r="W93" i="157"/>
  <c r="R93" i="157"/>
  <c r="L93" i="157"/>
  <c r="BF109" i="157"/>
  <c r="O109" i="157"/>
  <c r="AU109" i="157"/>
  <c r="BF93" i="157"/>
  <c r="AZ93" i="157"/>
  <c r="AU93" i="157"/>
  <c r="AP93" i="157"/>
  <c r="AJ93" i="157"/>
  <c r="AE93" i="157"/>
  <c r="Z93" i="157"/>
  <c r="T93" i="157"/>
  <c r="O93" i="157"/>
  <c r="J93" i="157"/>
  <c r="BG93" i="157"/>
  <c r="AV93" i="157"/>
  <c r="AL93" i="157"/>
  <c r="AA93" i="157"/>
  <c r="P93" i="157"/>
  <c r="J78" i="157"/>
  <c r="BD93" i="157"/>
  <c r="AT93" i="157"/>
  <c r="AI93" i="157"/>
  <c r="X93" i="157"/>
  <c r="N93" i="157"/>
  <c r="BB93" i="157"/>
  <c r="AQ93" i="157"/>
  <c r="AF93" i="157"/>
  <c r="V93" i="157"/>
  <c r="K93" i="157"/>
  <c r="AD93" i="157"/>
  <c r="AK109" i="157"/>
  <c r="S93" i="157"/>
  <c r="AY93" i="157"/>
  <c r="J71" i="157"/>
  <c r="AN93" i="157"/>
  <c r="BO113" i="157"/>
  <c r="BI113" i="157"/>
  <c r="BE113" i="157"/>
  <c r="BA113" i="157"/>
  <c r="AW113" i="157"/>
  <c r="AS113" i="157"/>
  <c r="AO113" i="157"/>
  <c r="AK113" i="157"/>
  <c r="AG113" i="157"/>
  <c r="AC113" i="157"/>
  <c r="Y113" i="157"/>
  <c r="U113" i="157"/>
  <c r="Q113" i="157"/>
  <c r="BK113" i="157"/>
  <c r="BK114" i="157" s="1"/>
  <c r="BG113" i="157"/>
  <c r="BC113" i="157"/>
  <c r="AY113" i="157"/>
  <c r="AU113" i="157"/>
  <c r="AQ113" i="157"/>
  <c r="AM113" i="157"/>
  <c r="AI113" i="157"/>
  <c r="AE113" i="157"/>
  <c r="AA113" i="157"/>
  <c r="W113" i="157"/>
  <c r="S113" i="157"/>
  <c r="O113" i="157"/>
  <c r="BD113" i="157"/>
  <c r="AV113" i="157"/>
  <c r="AN113" i="157"/>
  <c r="AF113" i="157"/>
  <c r="X113" i="157"/>
  <c r="P113" i="157"/>
  <c r="BJ113" i="157"/>
  <c r="BB113" i="157"/>
  <c r="AT113" i="157"/>
  <c r="AL113" i="157"/>
  <c r="AD113" i="157"/>
  <c r="V113" i="157"/>
  <c r="N113" i="157"/>
  <c r="BH113" i="157"/>
  <c r="AZ113" i="157"/>
  <c r="AR113" i="157"/>
  <c r="AJ113" i="157"/>
  <c r="AB113" i="157"/>
  <c r="T113" i="157"/>
  <c r="AH113" i="157"/>
  <c r="BJ97" i="157"/>
  <c r="BF97" i="157"/>
  <c r="BB97" i="157"/>
  <c r="AX97" i="157"/>
  <c r="AT97" i="157"/>
  <c r="AP97" i="157"/>
  <c r="AL97" i="157"/>
  <c r="AH97" i="157"/>
  <c r="AD97" i="157"/>
  <c r="Z97" i="157"/>
  <c r="V97" i="157"/>
  <c r="R97" i="157"/>
  <c r="N97" i="157"/>
  <c r="BF113" i="157"/>
  <c r="Z113" i="157"/>
  <c r="AX113" i="157"/>
  <c r="R113" i="157"/>
  <c r="BH97" i="157"/>
  <c r="BD97" i="157"/>
  <c r="AZ97" i="157"/>
  <c r="AV97" i="157"/>
  <c r="AR97" i="157"/>
  <c r="AN97" i="157"/>
  <c r="AJ97" i="157"/>
  <c r="AF97" i="157"/>
  <c r="AB97" i="157"/>
  <c r="X97" i="157"/>
  <c r="T97" i="157"/>
  <c r="P97" i="157"/>
  <c r="BG97" i="157"/>
  <c r="AY97" i="157"/>
  <c r="AQ97" i="157"/>
  <c r="AI97" i="157"/>
  <c r="AA97" i="157"/>
  <c r="S97" i="157"/>
  <c r="AP113" i="157"/>
  <c r="BK97" i="157"/>
  <c r="BK98" i="157" s="1"/>
  <c r="BK33" i="157" s="1"/>
  <c r="BC97" i="157"/>
  <c r="AU97" i="157"/>
  <c r="AM97" i="157"/>
  <c r="AE97" i="157"/>
  <c r="W97" i="157"/>
  <c r="O97" i="157"/>
  <c r="BE97" i="157"/>
  <c r="AO97" i="157"/>
  <c r="Y97" i="157"/>
  <c r="N78" i="157"/>
  <c r="BA97" i="157"/>
  <c r="AK97" i="157"/>
  <c r="U97" i="157"/>
  <c r="AW97" i="157"/>
  <c r="AG97" i="157"/>
  <c r="Q97" i="157"/>
  <c r="BI97" i="157"/>
  <c r="AS97" i="157"/>
  <c r="AC97" i="157"/>
  <c r="N71" i="157"/>
  <c r="R78" i="157"/>
  <c r="R71" i="157"/>
  <c r="V78" i="157"/>
  <c r="V71" i="157"/>
  <c r="Z78" i="157"/>
  <c r="Z71" i="157"/>
  <c r="AH78" i="157"/>
  <c r="AH71" i="157"/>
  <c r="AL78" i="157"/>
  <c r="AL71" i="157"/>
  <c r="AP78" i="157"/>
  <c r="AP71" i="157"/>
  <c r="AT78" i="157"/>
  <c r="AT71" i="157"/>
  <c r="AX78" i="157"/>
  <c r="AX71" i="157"/>
  <c r="BB20" i="157"/>
  <c r="BF20" i="157"/>
  <c r="BJ20" i="157"/>
  <c r="B21" i="157"/>
  <c r="AY71" i="157"/>
  <c r="K86" i="157"/>
  <c r="AG94" i="157"/>
  <c r="BL54" i="157"/>
  <c r="O16" i="156"/>
  <c r="P11" i="156"/>
  <c r="P15" i="156" s="1"/>
  <c r="Q11" i="156" s="1"/>
  <c r="BD78" i="156"/>
  <c r="BD71" i="156"/>
  <c r="AZ78" i="156"/>
  <c r="AZ71" i="156"/>
  <c r="BH78" i="156"/>
  <c r="BH71" i="156"/>
  <c r="BO103" i="156"/>
  <c r="AY103" i="156"/>
  <c r="AU103" i="156"/>
  <c r="AQ103" i="156"/>
  <c r="AM103" i="156"/>
  <c r="AI103" i="156"/>
  <c r="AE103" i="156"/>
  <c r="AA103" i="156"/>
  <c r="W103" i="156"/>
  <c r="S103" i="156"/>
  <c r="O103" i="156"/>
  <c r="K103" i="156"/>
  <c r="G103" i="156"/>
  <c r="BA103" i="156"/>
  <c r="AV103" i="156"/>
  <c r="AP103" i="156"/>
  <c r="AK103" i="156"/>
  <c r="AF103" i="156"/>
  <c r="Z103" i="156"/>
  <c r="U103" i="156"/>
  <c r="P103" i="156"/>
  <c r="J103" i="156"/>
  <c r="E103" i="156"/>
  <c r="AZ103" i="156"/>
  <c r="AT103" i="156"/>
  <c r="AO103" i="156"/>
  <c r="AJ103" i="156"/>
  <c r="AD103" i="156"/>
  <c r="Y103" i="156"/>
  <c r="T103" i="156"/>
  <c r="N103" i="156"/>
  <c r="I103" i="156"/>
  <c r="D103" i="156"/>
  <c r="AW103" i="156"/>
  <c r="AR103" i="156"/>
  <c r="AL103" i="156"/>
  <c r="AG103" i="156"/>
  <c r="AB103" i="156"/>
  <c r="V103" i="156"/>
  <c r="Q103" i="156"/>
  <c r="L103" i="156"/>
  <c r="F103" i="156"/>
  <c r="AS103" i="156"/>
  <c r="X103" i="156"/>
  <c r="AN103" i="156"/>
  <c r="R103" i="156"/>
  <c r="AX103" i="156"/>
  <c r="AC103" i="156"/>
  <c r="H103" i="156"/>
  <c r="M103" i="156"/>
  <c r="AH103" i="156"/>
  <c r="D78" i="156"/>
  <c r="D71" i="156"/>
  <c r="BC107" i="156"/>
  <c r="AY107" i="156"/>
  <c r="AU107" i="156"/>
  <c r="AQ107" i="156"/>
  <c r="AM107" i="156"/>
  <c r="AI107" i="156"/>
  <c r="AE107" i="156"/>
  <c r="AA107" i="156"/>
  <c r="W107" i="156"/>
  <c r="S107" i="156"/>
  <c r="O107" i="156"/>
  <c r="K107" i="156"/>
  <c r="BB107" i="156"/>
  <c r="AX107" i="156"/>
  <c r="AT107" i="156"/>
  <c r="AP107" i="156"/>
  <c r="AL107" i="156"/>
  <c r="AH107" i="156"/>
  <c r="AD107" i="156"/>
  <c r="Z107" i="156"/>
  <c r="V107" i="156"/>
  <c r="R107" i="156"/>
  <c r="N107" i="156"/>
  <c r="J107" i="156"/>
  <c r="BD107" i="156"/>
  <c r="AZ107" i="156"/>
  <c r="AV107" i="156"/>
  <c r="AR107" i="156"/>
  <c r="AN107" i="156"/>
  <c r="AJ107" i="156"/>
  <c r="AF107" i="156"/>
  <c r="AB107" i="156"/>
  <c r="X107" i="156"/>
  <c r="T107" i="156"/>
  <c r="P107" i="156"/>
  <c r="L107" i="156"/>
  <c r="H107" i="156"/>
  <c r="AS107" i="156"/>
  <c r="AC107" i="156"/>
  <c r="M107" i="156"/>
  <c r="BE107" i="156"/>
  <c r="AO107" i="156"/>
  <c r="Y107" i="156"/>
  <c r="I107" i="156"/>
  <c r="BA107" i="156"/>
  <c r="AK107" i="156"/>
  <c r="U107" i="156"/>
  <c r="AW107" i="156"/>
  <c r="AG107" i="156"/>
  <c r="Q107" i="156"/>
  <c r="H78" i="156"/>
  <c r="H71" i="156"/>
  <c r="BO111" i="156"/>
  <c r="BG111" i="156"/>
  <c r="BC111" i="156"/>
  <c r="AY111" i="156"/>
  <c r="AU111" i="156"/>
  <c r="AQ111" i="156"/>
  <c r="AM111" i="156"/>
  <c r="AI111" i="156"/>
  <c r="AE111" i="156"/>
  <c r="AA111" i="156"/>
  <c r="W111" i="156"/>
  <c r="S111" i="156"/>
  <c r="O111" i="156"/>
  <c r="BE111" i="156"/>
  <c r="AZ111" i="156"/>
  <c r="AT111" i="156"/>
  <c r="AO111" i="156"/>
  <c r="AJ111" i="156"/>
  <c r="AD111" i="156"/>
  <c r="Y111" i="156"/>
  <c r="T111" i="156"/>
  <c r="N111" i="156"/>
  <c r="BI111" i="156"/>
  <c r="BD111" i="156"/>
  <c r="AX111" i="156"/>
  <c r="AS111" i="156"/>
  <c r="AN111" i="156"/>
  <c r="AH111" i="156"/>
  <c r="AC111" i="156"/>
  <c r="X111" i="156"/>
  <c r="R111" i="156"/>
  <c r="M111" i="156"/>
  <c r="BH111" i="156"/>
  <c r="BB111" i="156"/>
  <c r="AW111" i="156"/>
  <c r="AR111" i="156"/>
  <c r="AL111" i="156"/>
  <c r="AG111" i="156"/>
  <c r="AB111" i="156"/>
  <c r="V111" i="156"/>
  <c r="Q111" i="156"/>
  <c r="L111" i="156"/>
  <c r="BF111" i="156"/>
  <c r="BA111" i="156"/>
  <c r="AV111" i="156"/>
  <c r="AP111" i="156"/>
  <c r="AK111" i="156"/>
  <c r="AF111" i="156"/>
  <c r="Z111" i="156"/>
  <c r="U111" i="156"/>
  <c r="P111" i="156"/>
  <c r="L78" i="156"/>
  <c r="L71" i="156"/>
  <c r="P78" i="156"/>
  <c r="P71" i="156"/>
  <c r="T78" i="156"/>
  <c r="T71" i="156"/>
  <c r="X78" i="156"/>
  <c r="X71" i="156"/>
  <c r="AB78" i="156"/>
  <c r="AB71" i="156"/>
  <c r="AF78" i="156"/>
  <c r="AF71" i="156"/>
  <c r="AJ78" i="156"/>
  <c r="AJ71" i="156"/>
  <c r="AN78" i="156"/>
  <c r="AN71" i="156"/>
  <c r="AR78" i="156"/>
  <c r="AR71" i="156"/>
  <c r="AV78" i="156"/>
  <c r="AV71" i="156"/>
  <c r="BL54" i="156"/>
  <c r="AZ104" i="156"/>
  <c r="AV104" i="156"/>
  <c r="AR104" i="156"/>
  <c r="AN104" i="156"/>
  <c r="AJ104" i="156"/>
  <c r="AF104" i="156"/>
  <c r="AB104" i="156"/>
  <c r="X104" i="156"/>
  <c r="T104" i="156"/>
  <c r="P104" i="156"/>
  <c r="L104" i="156"/>
  <c r="H104" i="156"/>
  <c r="AX104" i="156"/>
  <c r="AS104" i="156"/>
  <c r="AM104" i="156"/>
  <c r="AH104" i="156"/>
  <c r="AC104" i="156"/>
  <c r="W104" i="156"/>
  <c r="R104" i="156"/>
  <c r="M104" i="156"/>
  <c r="G104" i="156"/>
  <c r="BB104" i="156"/>
  <c r="AW104" i="156"/>
  <c r="AQ104" i="156"/>
  <c r="AL104" i="156"/>
  <c r="AG104" i="156"/>
  <c r="AA104" i="156"/>
  <c r="V104" i="156"/>
  <c r="Q104" i="156"/>
  <c r="K104" i="156"/>
  <c r="F104" i="156"/>
  <c r="BA104" i="156"/>
  <c r="AU104" i="156"/>
  <c r="AP104" i="156"/>
  <c r="AK104" i="156"/>
  <c r="AE104" i="156"/>
  <c r="Z104" i="156"/>
  <c r="U104" i="156"/>
  <c r="O104" i="156"/>
  <c r="J104" i="156"/>
  <c r="AY104" i="156"/>
  <c r="AT104" i="156"/>
  <c r="AO104" i="156"/>
  <c r="AI104" i="156"/>
  <c r="AD104" i="156"/>
  <c r="Y104" i="156"/>
  <c r="S104" i="156"/>
  <c r="N104" i="156"/>
  <c r="I104" i="156"/>
  <c r="E104" i="156"/>
  <c r="E78" i="156"/>
  <c r="E71" i="156"/>
  <c r="BE108" i="156"/>
  <c r="BA108" i="156"/>
  <c r="AW108" i="156"/>
  <c r="AS108" i="156"/>
  <c r="AO108" i="156"/>
  <c r="BF108" i="156"/>
  <c r="AZ108" i="156"/>
  <c r="AU108" i="156"/>
  <c r="AP108" i="156"/>
  <c r="AK108" i="156"/>
  <c r="AG108" i="156"/>
  <c r="AC108" i="156"/>
  <c r="Y108" i="156"/>
  <c r="U108" i="156"/>
  <c r="Q108" i="156"/>
  <c r="M108" i="156"/>
  <c r="I108" i="156"/>
  <c r="BD108" i="156"/>
  <c r="AY108" i="156"/>
  <c r="AT108" i="156"/>
  <c r="AN108" i="156"/>
  <c r="AJ108" i="156"/>
  <c r="AF108" i="156"/>
  <c r="AB108" i="156"/>
  <c r="X108" i="156"/>
  <c r="T108" i="156"/>
  <c r="P108" i="156"/>
  <c r="L108" i="156"/>
  <c r="BB108" i="156"/>
  <c r="AV108" i="156"/>
  <c r="AQ108" i="156"/>
  <c r="AL108" i="156"/>
  <c r="AH108" i="156"/>
  <c r="AD108" i="156"/>
  <c r="Z108" i="156"/>
  <c r="V108" i="156"/>
  <c r="R108" i="156"/>
  <c r="N108" i="156"/>
  <c r="J108" i="156"/>
  <c r="AR108" i="156"/>
  <c r="AA108" i="156"/>
  <c r="K108" i="156"/>
  <c r="AM108" i="156"/>
  <c r="W108" i="156"/>
  <c r="BC108" i="156"/>
  <c r="AI108" i="156"/>
  <c r="S108" i="156"/>
  <c r="AX108" i="156"/>
  <c r="AE108" i="156"/>
  <c r="O108" i="156"/>
  <c r="I78" i="156"/>
  <c r="I71" i="156"/>
  <c r="BG112" i="156"/>
  <c r="BC112" i="156"/>
  <c r="AY112" i="156"/>
  <c r="AU112" i="156"/>
  <c r="AQ112" i="156"/>
  <c r="AM112" i="156"/>
  <c r="AI112" i="156"/>
  <c r="AE112" i="156"/>
  <c r="AA112" i="156"/>
  <c r="W112" i="156"/>
  <c r="S112" i="156"/>
  <c r="O112" i="156"/>
  <c r="BJ112" i="156"/>
  <c r="BF112" i="156"/>
  <c r="BB112" i="156"/>
  <c r="AX112" i="156"/>
  <c r="AT112" i="156"/>
  <c r="BH112" i="156"/>
  <c r="BD112" i="156"/>
  <c r="AZ112" i="156"/>
  <c r="AV112" i="156"/>
  <c r="AR112" i="156"/>
  <c r="AN112" i="156"/>
  <c r="AJ112" i="156"/>
  <c r="AF112" i="156"/>
  <c r="AB112" i="156"/>
  <c r="X112" i="156"/>
  <c r="T112" i="156"/>
  <c r="P112" i="156"/>
  <c r="BI112" i="156"/>
  <c r="AS112" i="156"/>
  <c r="AK112" i="156"/>
  <c r="AC112" i="156"/>
  <c r="U112" i="156"/>
  <c r="M112" i="156"/>
  <c r="BE112" i="156"/>
  <c r="AP112" i="156"/>
  <c r="AH112" i="156"/>
  <c r="Z112" i="156"/>
  <c r="R112" i="156"/>
  <c r="BA112" i="156"/>
  <c r="AO112" i="156"/>
  <c r="AG112" i="156"/>
  <c r="Y112" i="156"/>
  <c r="Q112" i="156"/>
  <c r="AW112" i="156"/>
  <c r="AL112" i="156"/>
  <c r="AD112" i="156"/>
  <c r="V112" i="156"/>
  <c r="N112" i="156"/>
  <c r="M78" i="156"/>
  <c r="M71" i="156"/>
  <c r="Q78" i="156"/>
  <c r="Q71" i="156"/>
  <c r="U78" i="156"/>
  <c r="U71" i="156"/>
  <c r="Y78" i="156"/>
  <c r="Y71" i="156"/>
  <c r="AC78" i="156"/>
  <c r="AC71" i="156"/>
  <c r="AG78" i="156"/>
  <c r="AG71" i="156"/>
  <c r="AK78" i="156"/>
  <c r="AK71" i="156"/>
  <c r="AO78" i="156"/>
  <c r="AO71" i="156"/>
  <c r="AS78" i="156"/>
  <c r="AS71" i="156"/>
  <c r="AW78" i="156"/>
  <c r="AW71" i="156"/>
  <c r="BA78" i="156"/>
  <c r="BA71" i="156"/>
  <c r="BE78" i="156"/>
  <c r="BE71" i="156"/>
  <c r="BI78" i="156"/>
  <c r="BI71" i="156"/>
  <c r="BA101" i="156"/>
  <c r="AW101" i="156"/>
  <c r="AS101" i="156"/>
  <c r="AO101" i="156"/>
  <c r="AK101" i="156"/>
  <c r="AG101" i="156"/>
  <c r="AC101" i="156"/>
  <c r="W101" i="156"/>
  <c r="S101" i="156"/>
  <c r="O101" i="156"/>
  <c r="K101" i="156"/>
  <c r="G101" i="156"/>
  <c r="C101" i="156"/>
  <c r="AV101" i="156"/>
  <c r="AQ101" i="156"/>
  <c r="AL101" i="156"/>
  <c r="AF101" i="156"/>
  <c r="Y101" i="156"/>
  <c r="T101" i="156"/>
  <c r="N101" i="156"/>
  <c r="I101" i="156"/>
  <c r="D101" i="156"/>
  <c r="AZ101" i="156"/>
  <c r="AU101" i="156"/>
  <c r="AP101" i="156"/>
  <c r="AJ101" i="156"/>
  <c r="AE101" i="156"/>
  <c r="X101" i="156"/>
  <c r="R101" i="156"/>
  <c r="M101" i="156"/>
  <c r="H101" i="156"/>
  <c r="B101" i="156"/>
  <c r="AX101" i="156"/>
  <c r="AR101" i="156"/>
  <c r="AM101" i="156"/>
  <c r="AH101" i="156"/>
  <c r="Z101" i="156"/>
  <c r="U101" i="156"/>
  <c r="P101" i="156"/>
  <c r="J101" i="156"/>
  <c r="E101" i="156"/>
  <c r="AN101" i="156"/>
  <c r="Q101" i="156"/>
  <c r="AI101" i="156"/>
  <c r="L101" i="156"/>
  <c r="AT101" i="156"/>
  <c r="V101" i="156"/>
  <c r="AD101" i="156"/>
  <c r="AY101" i="156"/>
  <c r="B78" i="156"/>
  <c r="F101" i="156"/>
  <c r="B71" i="156"/>
  <c r="BG109" i="156"/>
  <c r="BC109" i="156"/>
  <c r="AY109" i="156"/>
  <c r="AU109" i="156"/>
  <c r="AQ109" i="156"/>
  <c r="AM109" i="156"/>
  <c r="AI109" i="156"/>
  <c r="AE109" i="156"/>
  <c r="AA109" i="156"/>
  <c r="W109" i="156"/>
  <c r="S109" i="156"/>
  <c r="O109" i="156"/>
  <c r="K109" i="156"/>
  <c r="BD109" i="156"/>
  <c r="AX109" i="156"/>
  <c r="AS109" i="156"/>
  <c r="AN109" i="156"/>
  <c r="AH109" i="156"/>
  <c r="AC109" i="156"/>
  <c r="X109" i="156"/>
  <c r="R109" i="156"/>
  <c r="M109" i="156"/>
  <c r="BB109" i="156"/>
  <c r="AW109" i="156"/>
  <c r="AR109" i="156"/>
  <c r="AL109" i="156"/>
  <c r="AG109" i="156"/>
  <c r="AB109" i="156"/>
  <c r="V109" i="156"/>
  <c r="Q109" i="156"/>
  <c r="L109" i="156"/>
  <c r="BE109" i="156"/>
  <c r="AZ109" i="156"/>
  <c r="AT109" i="156"/>
  <c r="AO109" i="156"/>
  <c r="AJ109" i="156"/>
  <c r="AD109" i="156"/>
  <c r="Y109" i="156"/>
  <c r="T109" i="156"/>
  <c r="N109" i="156"/>
  <c r="BF109" i="156"/>
  <c r="AK109" i="156"/>
  <c r="P109" i="156"/>
  <c r="BA109" i="156"/>
  <c r="AF109" i="156"/>
  <c r="J109" i="156"/>
  <c r="AV109" i="156"/>
  <c r="Z109" i="156"/>
  <c r="AP109" i="156"/>
  <c r="U109" i="156"/>
  <c r="J78" i="156"/>
  <c r="J71" i="156"/>
  <c r="BO113" i="156"/>
  <c r="BI113" i="156"/>
  <c r="BE113" i="156"/>
  <c r="BA113" i="156"/>
  <c r="AW113" i="156"/>
  <c r="AS113" i="156"/>
  <c r="AO113" i="156"/>
  <c r="AK113" i="156"/>
  <c r="AG113" i="156"/>
  <c r="AC113" i="156"/>
  <c r="Y113" i="156"/>
  <c r="U113" i="156"/>
  <c r="Q113" i="156"/>
  <c r="BH113" i="156"/>
  <c r="BD113" i="156"/>
  <c r="AZ113" i="156"/>
  <c r="AV113" i="156"/>
  <c r="AR113" i="156"/>
  <c r="AN113" i="156"/>
  <c r="AJ113" i="156"/>
  <c r="AF113" i="156"/>
  <c r="AB113" i="156"/>
  <c r="X113" i="156"/>
  <c r="T113" i="156"/>
  <c r="P113" i="156"/>
  <c r="BJ113" i="156"/>
  <c r="BF113" i="156"/>
  <c r="BB113" i="156"/>
  <c r="AX113" i="156"/>
  <c r="AT113" i="156"/>
  <c r="AP113" i="156"/>
  <c r="AL113" i="156"/>
  <c r="AH113" i="156"/>
  <c r="AD113" i="156"/>
  <c r="Z113" i="156"/>
  <c r="V113" i="156"/>
  <c r="R113" i="156"/>
  <c r="N113" i="156"/>
  <c r="BG113" i="156"/>
  <c r="AQ113" i="156"/>
  <c r="AA113" i="156"/>
  <c r="BC113" i="156"/>
  <c r="AM113" i="156"/>
  <c r="W113" i="156"/>
  <c r="AY113" i="156"/>
  <c r="AI113" i="156"/>
  <c r="S113" i="156"/>
  <c r="BK113" i="156"/>
  <c r="BK114" i="156" s="1"/>
  <c r="BK40" i="156" s="1"/>
  <c r="AU113" i="156"/>
  <c r="AE113" i="156"/>
  <c r="O113" i="156"/>
  <c r="N78" i="156"/>
  <c r="N71" i="156"/>
  <c r="R78" i="156"/>
  <c r="R71" i="156"/>
  <c r="V78" i="156"/>
  <c r="V71" i="156"/>
  <c r="Z78" i="156"/>
  <c r="Z71" i="156"/>
  <c r="AD78" i="156"/>
  <c r="AD71" i="156"/>
  <c r="AH78" i="156"/>
  <c r="AH71" i="156"/>
  <c r="AL78" i="156"/>
  <c r="AL71" i="156"/>
  <c r="AP78" i="156"/>
  <c r="AP71" i="156"/>
  <c r="AT78" i="156"/>
  <c r="AT71" i="156"/>
  <c r="AX78" i="156"/>
  <c r="AX71" i="156"/>
  <c r="BB20" i="156"/>
  <c r="BF20" i="156"/>
  <c r="BJ20" i="156"/>
  <c r="B21" i="156"/>
  <c r="B28" i="156"/>
  <c r="AX102" i="156"/>
  <c r="AT102" i="156"/>
  <c r="AP102" i="156"/>
  <c r="AL102" i="156"/>
  <c r="AH102" i="156"/>
  <c r="AD102" i="156"/>
  <c r="Y102" i="156"/>
  <c r="U102" i="156"/>
  <c r="Q102" i="156"/>
  <c r="M102" i="156"/>
  <c r="I102" i="156"/>
  <c r="E102" i="156"/>
  <c r="AY102" i="156"/>
  <c r="AS102" i="156"/>
  <c r="AN102" i="156"/>
  <c r="AI102" i="156"/>
  <c r="AC102" i="156"/>
  <c r="W102" i="156"/>
  <c r="R102" i="156"/>
  <c r="L102" i="156"/>
  <c r="G102" i="156"/>
  <c r="AW102" i="156"/>
  <c r="AR102" i="156"/>
  <c r="AM102" i="156"/>
  <c r="AG102" i="156"/>
  <c r="AA102" i="156"/>
  <c r="V102" i="156"/>
  <c r="P102" i="156"/>
  <c r="K102" i="156"/>
  <c r="F102" i="156"/>
  <c r="AZ102" i="156"/>
  <c r="AU102" i="156"/>
  <c r="AO102" i="156"/>
  <c r="AJ102" i="156"/>
  <c r="AE102" i="156"/>
  <c r="X102" i="156"/>
  <c r="S102" i="156"/>
  <c r="N102" i="156"/>
  <c r="H102" i="156"/>
  <c r="C102" i="156"/>
  <c r="BA102" i="156"/>
  <c r="AF102" i="156"/>
  <c r="J102" i="156"/>
  <c r="AV102" i="156"/>
  <c r="Z102" i="156"/>
  <c r="D102" i="156"/>
  <c r="AK102" i="156"/>
  <c r="O102" i="156"/>
  <c r="T102" i="156"/>
  <c r="C71" i="156"/>
  <c r="AQ102" i="156"/>
  <c r="C78" i="156"/>
  <c r="BO106" i="156"/>
  <c r="BB106" i="156"/>
  <c r="AX106" i="156"/>
  <c r="AT106" i="156"/>
  <c r="AP106" i="156"/>
  <c r="AL106" i="156"/>
  <c r="AH106" i="156"/>
  <c r="AD106" i="156"/>
  <c r="Z106" i="156"/>
  <c r="V106" i="156"/>
  <c r="R106" i="156"/>
  <c r="N106" i="156"/>
  <c r="J106" i="156"/>
  <c r="BA106" i="156"/>
  <c r="AW106" i="156"/>
  <c r="AS106" i="156"/>
  <c r="AO106" i="156"/>
  <c r="AK106" i="156"/>
  <c r="AG106" i="156"/>
  <c r="AC106" i="156"/>
  <c r="Y106" i="156"/>
  <c r="U106" i="156"/>
  <c r="Q106" i="156"/>
  <c r="M106" i="156"/>
  <c r="I106" i="156"/>
  <c r="BC106" i="156"/>
  <c r="AY106" i="156"/>
  <c r="AU106" i="156"/>
  <c r="AQ106" i="156"/>
  <c r="AM106" i="156"/>
  <c r="AI106" i="156"/>
  <c r="AE106" i="156"/>
  <c r="AA106" i="156"/>
  <c r="W106" i="156"/>
  <c r="S106" i="156"/>
  <c r="O106" i="156"/>
  <c r="K106" i="156"/>
  <c r="G106" i="156"/>
  <c r="AV106" i="156"/>
  <c r="AF106" i="156"/>
  <c r="P106" i="156"/>
  <c r="AR106" i="156"/>
  <c r="AB106" i="156"/>
  <c r="L106" i="156"/>
  <c r="BD106" i="156"/>
  <c r="AN106" i="156"/>
  <c r="X106" i="156"/>
  <c r="H106" i="156"/>
  <c r="AZ106" i="156"/>
  <c r="AJ106" i="156"/>
  <c r="T106" i="156"/>
  <c r="G78" i="156"/>
  <c r="G71" i="156"/>
  <c r="BE110" i="156"/>
  <c r="BA110" i="156"/>
  <c r="AW110" i="156"/>
  <c r="AS110" i="156"/>
  <c r="AO110" i="156"/>
  <c r="AK110" i="156"/>
  <c r="AG110" i="156"/>
  <c r="AC110" i="156"/>
  <c r="Y110" i="156"/>
  <c r="U110" i="156"/>
  <c r="Q110" i="156"/>
  <c r="M110" i="156"/>
  <c r="BG110" i="156"/>
  <c r="BB110" i="156"/>
  <c r="AV110" i="156"/>
  <c r="AQ110" i="156"/>
  <c r="AL110" i="156"/>
  <c r="AF110" i="156"/>
  <c r="AA110" i="156"/>
  <c r="V110" i="156"/>
  <c r="P110" i="156"/>
  <c r="K110" i="156"/>
  <c r="BF110" i="156"/>
  <c r="AZ110" i="156"/>
  <c r="AU110" i="156"/>
  <c r="AP110" i="156"/>
  <c r="AJ110" i="156"/>
  <c r="AE110" i="156"/>
  <c r="Z110" i="156"/>
  <c r="T110" i="156"/>
  <c r="O110" i="156"/>
  <c r="BD110" i="156"/>
  <c r="AY110" i="156"/>
  <c r="AT110" i="156"/>
  <c r="AN110" i="156"/>
  <c r="AI110" i="156"/>
  <c r="AD110" i="156"/>
  <c r="BH110" i="156"/>
  <c r="BC110" i="156"/>
  <c r="AX110" i="156"/>
  <c r="AR110" i="156"/>
  <c r="AM110" i="156"/>
  <c r="AH110" i="156"/>
  <c r="AB110" i="156"/>
  <c r="W110" i="156"/>
  <c r="R110" i="156"/>
  <c r="L110" i="156"/>
  <c r="X110" i="156"/>
  <c r="S110" i="156"/>
  <c r="N110" i="156"/>
  <c r="K78" i="156"/>
  <c r="K71" i="156"/>
  <c r="O71" i="156"/>
  <c r="O78" i="156"/>
  <c r="S71" i="156"/>
  <c r="S78" i="156"/>
  <c r="W78" i="156"/>
  <c r="W71" i="156"/>
  <c r="AA78" i="156"/>
  <c r="AA71" i="156"/>
  <c r="AE71" i="156"/>
  <c r="AE78" i="156"/>
  <c r="AI78" i="156"/>
  <c r="AI71" i="156"/>
  <c r="AM71" i="156"/>
  <c r="AM78" i="156"/>
  <c r="AQ78" i="156"/>
  <c r="AQ71" i="156"/>
  <c r="AU71" i="156"/>
  <c r="AU78" i="156"/>
  <c r="AY20" i="156"/>
  <c r="BG20" i="156"/>
  <c r="BK20" i="156"/>
  <c r="BK78" i="156" s="1"/>
  <c r="BJ78" i="155"/>
  <c r="BJ71" i="155"/>
  <c r="J20" i="155"/>
  <c r="P15" i="155"/>
  <c r="Q11" i="155" s="1"/>
  <c r="BB78" i="155"/>
  <c r="BB71" i="155"/>
  <c r="BF78" i="155"/>
  <c r="BF71" i="155"/>
  <c r="O16" i="155"/>
  <c r="AX101" i="155"/>
  <c r="AT101" i="155"/>
  <c r="AP101" i="155"/>
  <c r="AL101" i="155"/>
  <c r="AH101" i="155"/>
  <c r="AD101" i="155"/>
  <c r="X101" i="155"/>
  <c r="T101" i="155"/>
  <c r="P101" i="155"/>
  <c r="L101" i="155"/>
  <c r="H101" i="155"/>
  <c r="D101" i="155"/>
  <c r="BA101" i="155"/>
  <c r="AV101" i="155"/>
  <c r="AQ101" i="155"/>
  <c r="AK101" i="155"/>
  <c r="AF101" i="155"/>
  <c r="Y101" i="155"/>
  <c r="S101" i="155"/>
  <c r="N101" i="155"/>
  <c r="I101" i="155"/>
  <c r="C101" i="155"/>
  <c r="AW101" i="155"/>
  <c r="AR101" i="155"/>
  <c r="AM101" i="155"/>
  <c r="AG101" i="155"/>
  <c r="Z101" i="155"/>
  <c r="U101" i="155"/>
  <c r="O101" i="155"/>
  <c r="J101" i="155"/>
  <c r="E101" i="155"/>
  <c r="AU101" i="155"/>
  <c r="AJ101" i="155"/>
  <c r="W101" i="155"/>
  <c r="M101" i="155"/>
  <c r="B101" i="155"/>
  <c r="AS101" i="155"/>
  <c r="AI101" i="155"/>
  <c r="V101" i="155"/>
  <c r="K101" i="155"/>
  <c r="AZ101" i="155"/>
  <c r="AO101" i="155"/>
  <c r="AE101" i="155"/>
  <c r="R101" i="155"/>
  <c r="G101" i="155"/>
  <c r="AY101" i="155"/>
  <c r="AN101" i="155"/>
  <c r="AC101" i="155"/>
  <c r="Q101" i="155"/>
  <c r="F101" i="155"/>
  <c r="B78" i="155"/>
  <c r="B71" i="155"/>
  <c r="BO113" i="155"/>
  <c r="BI113" i="155"/>
  <c r="BE113" i="155"/>
  <c r="BA113" i="155"/>
  <c r="AW113" i="155"/>
  <c r="AS113" i="155"/>
  <c r="AO113" i="155"/>
  <c r="AK113" i="155"/>
  <c r="AG113" i="155"/>
  <c r="AC113" i="155"/>
  <c r="Y113" i="155"/>
  <c r="U113" i="155"/>
  <c r="Q113" i="155"/>
  <c r="BJ113" i="155"/>
  <c r="BF113" i="155"/>
  <c r="BB113" i="155"/>
  <c r="AX113" i="155"/>
  <c r="AT113" i="155"/>
  <c r="AP113" i="155"/>
  <c r="AL113" i="155"/>
  <c r="AH113" i="155"/>
  <c r="AD113" i="155"/>
  <c r="Z113" i="155"/>
  <c r="V113" i="155"/>
  <c r="R113" i="155"/>
  <c r="N113" i="155"/>
  <c r="BG113" i="155"/>
  <c r="AY113" i="155"/>
  <c r="AQ113" i="155"/>
  <c r="AI113" i="155"/>
  <c r="AA113" i="155"/>
  <c r="S113" i="155"/>
  <c r="BD113" i="155"/>
  <c r="AV113" i="155"/>
  <c r="AN113" i="155"/>
  <c r="AF113" i="155"/>
  <c r="X113" i="155"/>
  <c r="P113" i="155"/>
  <c r="BK113" i="155"/>
  <c r="BK114" i="155" s="1"/>
  <c r="BC113" i="155"/>
  <c r="AU113" i="155"/>
  <c r="AM113" i="155"/>
  <c r="AE113" i="155"/>
  <c r="W113" i="155"/>
  <c r="O113" i="155"/>
  <c r="BH113" i="155"/>
  <c r="AZ113" i="155"/>
  <c r="AR113" i="155"/>
  <c r="AJ113" i="155"/>
  <c r="AB113" i="155"/>
  <c r="T113" i="155"/>
  <c r="N78" i="155"/>
  <c r="N71" i="155"/>
  <c r="R78" i="155"/>
  <c r="R71" i="155"/>
  <c r="V78" i="155"/>
  <c r="V71" i="155"/>
  <c r="Z78" i="155"/>
  <c r="Z71" i="155"/>
  <c r="AD78" i="155"/>
  <c r="AD71" i="155"/>
  <c r="AH78" i="155"/>
  <c r="AH71" i="155"/>
  <c r="AL78" i="155"/>
  <c r="AL71" i="155"/>
  <c r="AP78" i="155"/>
  <c r="AP71" i="155"/>
  <c r="AT78" i="155"/>
  <c r="AT71" i="155"/>
  <c r="AX78" i="155"/>
  <c r="AX71" i="155"/>
  <c r="B21" i="155"/>
  <c r="AY102" i="155"/>
  <c r="AU102" i="155"/>
  <c r="AQ102" i="155"/>
  <c r="AM102" i="155"/>
  <c r="AI102" i="155"/>
  <c r="AE102" i="155"/>
  <c r="Z102" i="155"/>
  <c r="V102" i="155"/>
  <c r="R102" i="155"/>
  <c r="N102" i="155"/>
  <c r="J102" i="155"/>
  <c r="F102" i="155"/>
  <c r="AX102" i="155"/>
  <c r="AS102" i="155"/>
  <c r="AN102" i="155"/>
  <c r="AH102" i="155"/>
  <c r="AC102" i="155"/>
  <c r="W102" i="155"/>
  <c r="Q102" i="155"/>
  <c r="L102" i="155"/>
  <c r="G102" i="155"/>
  <c r="AZ102" i="155"/>
  <c r="AT102" i="155"/>
  <c r="AO102" i="155"/>
  <c r="AJ102" i="155"/>
  <c r="AD102" i="155"/>
  <c r="X102" i="155"/>
  <c r="S102" i="155"/>
  <c r="M102" i="155"/>
  <c r="H102" i="155"/>
  <c r="C102" i="155"/>
  <c r="AW102" i="155"/>
  <c r="AL102" i="155"/>
  <c r="AA102" i="155"/>
  <c r="P102" i="155"/>
  <c r="E102" i="155"/>
  <c r="AV102" i="155"/>
  <c r="AK102" i="155"/>
  <c r="Y102" i="155"/>
  <c r="O102" i="155"/>
  <c r="D102" i="155"/>
  <c r="AR102" i="155"/>
  <c r="AG102" i="155"/>
  <c r="U102" i="155"/>
  <c r="K102" i="155"/>
  <c r="BA102" i="155"/>
  <c r="AP102" i="155"/>
  <c r="AF102" i="155"/>
  <c r="T102" i="155"/>
  <c r="I102" i="155"/>
  <c r="C78" i="155"/>
  <c r="C71" i="155"/>
  <c r="BC106" i="155"/>
  <c r="AY106" i="155"/>
  <c r="AU106" i="155"/>
  <c r="AQ106" i="155"/>
  <c r="AM106" i="155"/>
  <c r="AI106" i="155"/>
  <c r="AE106" i="155"/>
  <c r="AA106" i="155"/>
  <c r="W106" i="155"/>
  <c r="S106" i="155"/>
  <c r="O106" i="155"/>
  <c r="K106" i="155"/>
  <c r="BD106" i="155"/>
  <c r="AZ106" i="155"/>
  <c r="AV106" i="155"/>
  <c r="AR106" i="155"/>
  <c r="AN106" i="155"/>
  <c r="AJ106" i="155"/>
  <c r="AF106" i="155"/>
  <c r="AB106" i="155"/>
  <c r="X106" i="155"/>
  <c r="T106" i="155"/>
  <c r="P106" i="155"/>
  <c r="L106" i="155"/>
  <c r="H106" i="155"/>
  <c r="BB106" i="155"/>
  <c r="AT106" i="155"/>
  <c r="AL106" i="155"/>
  <c r="AD106" i="155"/>
  <c r="V106" i="155"/>
  <c r="N106" i="155"/>
  <c r="G106" i="155"/>
  <c r="BA106" i="155"/>
  <c r="AS106" i="155"/>
  <c r="AK106" i="155"/>
  <c r="AC106" i="155"/>
  <c r="U106" i="155"/>
  <c r="M106" i="155"/>
  <c r="BO106" i="155"/>
  <c r="AX106" i="155"/>
  <c r="AP106" i="155"/>
  <c r="AH106" i="155"/>
  <c r="Z106" i="155"/>
  <c r="R106" i="155"/>
  <c r="J106" i="155"/>
  <c r="AW106" i="155"/>
  <c r="AO106" i="155"/>
  <c r="AG106" i="155"/>
  <c r="Y106" i="155"/>
  <c r="Q106" i="155"/>
  <c r="I106" i="155"/>
  <c r="G78" i="155"/>
  <c r="G71" i="155"/>
  <c r="BE110" i="155"/>
  <c r="BA110" i="155"/>
  <c r="AW110" i="155"/>
  <c r="AS110" i="155"/>
  <c r="AO110" i="155"/>
  <c r="AK110" i="155"/>
  <c r="AG110" i="155"/>
  <c r="AC110" i="155"/>
  <c r="Y110" i="155"/>
  <c r="U110" i="155"/>
  <c r="Q110" i="155"/>
  <c r="M110" i="155"/>
  <c r="BH110" i="155"/>
  <c r="BC110" i="155"/>
  <c r="AX110" i="155"/>
  <c r="AR110" i="155"/>
  <c r="AM110" i="155"/>
  <c r="AH110" i="155"/>
  <c r="AB110" i="155"/>
  <c r="W110" i="155"/>
  <c r="R110" i="155"/>
  <c r="L110" i="155"/>
  <c r="BG110" i="155"/>
  <c r="BB110" i="155"/>
  <c r="AV110" i="155"/>
  <c r="BF110" i="155"/>
  <c r="AZ110" i="155"/>
  <c r="BD110" i="155"/>
  <c r="AY110" i="155"/>
  <c r="AT110" i="155"/>
  <c r="AN110" i="155"/>
  <c r="AI110" i="155"/>
  <c r="AD110" i="155"/>
  <c r="X110" i="155"/>
  <c r="S110" i="155"/>
  <c r="N110" i="155"/>
  <c r="AL110" i="155"/>
  <c r="AA110" i="155"/>
  <c r="P110" i="155"/>
  <c r="AU110" i="155"/>
  <c r="AJ110" i="155"/>
  <c r="Z110" i="155"/>
  <c r="O110" i="155"/>
  <c r="AQ110" i="155"/>
  <c r="AF110" i="155"/>
  <c r="V110" i="155"/>
  <c r="K110" i="155"/>
  <c r="AP110" i="155"/>
  <c r="AE110" i="155"/>
  <c r="T110" i="155"/>
  <c r="K78" i="155"/>
  <c r="K71" i="155"/>
  <c r="O78" i="155"/>
  <c r="O71" i="155"/>
  <c r="S78" i="155"/>
  <c r="S71" i="155"/>
  <c r="W78" i="155"/>
  <c r="W71" i="155"/>
  <c r="AA78" i="155"/>
  <c r="AA71" i="155"/>
  <c r="AE78" i="155"/>
  <c r="AE71" i="155"/>
  <c r="AI78" i="155"/>
  <c r="AI71" i="155"/>
  <c r="AM78" i="155"/>
  <c r="AM71" i="155"/>
  <c r="AQ78" i="155"/>
  <c r="AQ71" i="155"/>
  <c r="AU78" i="155"/>
  <c r="AU71" i="155"/>
  <c r="AY78" i="155"/>
  <c r="AY71" i="155"/>
  <c r="B28" i="155"/>
  <c r="BK40" i="155"/>
  <c r="AZ103" i="155"/>
  <c r="AV103" i="155"/>
  <c r="AR103" i="155"/>
  <c r="AN103" i="155"/>
  <c r="AJ103" i="155"/>
  <c r="AF103" i="155"/>
  <c r="AB103" i="155"/>
  <c r="X103" i="155"/>
  <c r="T103" i="155"/>
  <c r="P103" i="155"/>
  <c r="L103" i="155"/>
  <c r="H103" i="155"/>
  <c r="D103" i="155"/>
  <c r="BA103" i="155"/>
  <c r="AU103" i="155"/>
  <c r="AP103" i="155"/>
  <c r="AK103" i="155"/>
  <c r="AE103" i="155"/>
  <c r="Z103" i="155"/>
  <c r="U103" i="155"/>
  <c r="O103" i="155"/>
  <c r="J103" i="155"/>
  <c r="E103" i="155"/>
  <c r="AY103" i="155"/>
  <c r="AT103" i="155"/>
  <c r="AO103" i="155"/>
  <c r="AI103" i="155"/>
  <c r="AD103" i="155"/>
  <c r="Y103" i="155"/>
  <c r="S103" i="155"/>
  <c r="N103" i="155"/>
  <c r="I103" i="155"/>
  <c r="BO103" i="155"/>
  <c r="AX103" i="155"/>
  <c r="AS103" i="155"/>
  <c r="AM103" i="155"/>
  <c r="AH103" i="155"/>
  <c r="AC103" i="155"/>
  <c r="AW103" i="155"/>
  <c r="AQ103" i="155"/>
  <c r="AL103" i="155"/>
  <c r="AG103" i="155"/>
  <c r="AA103" i="155"/>
  <c r="V103" i="155"/>
  <c r="Q103" i="155"/>
  <c r="K103" i="155"/>
  <c r="F103" i="155"/>
  <c r="M103" i="155"/>
  <c r="G103" i="155"/>
  <c r="W103" i="155"/>
  <c r="R103" i="155"/>
  <c r="D78" i="155"/>
  <c r="D71" i="155"/>
  <c r="BD107" i="155"/>
  <c r="AZ107" i="155"/>
  <c r="AV107" i="155"/>
  <c r="AR107" i="155"/>
  <c r="AN107" i="155"/>
  <c r="AJ107" i="155"/>
  <c r="AF107" i="155"/>
  <c r="AB107" i="155"/>
  <c r="X107" i="155"/>
  <c r="T107" i="155"/>
  <c r="P107" i="155"/>
  <c r="L107" i="155"/>
  <c r="H107" i="155"/>
  <c r="BE107" i="155"/>
  <c r="BA107" i="155"/>
  <c r="AW107" i="155"/>
  <c r="AS107" i="155"/>
  <c r="AO107" i="155"/>
  <c r="AK107" i="155"/>
  <c r="AG107" i="155"/>
  <c r="AC107" i="155"/>
  <c r="Y107" i="155"/>
  <c r="U107" i="155"/>
  <c r="Q107" i="155"/>
  <c r="M107" i="155"/>
  <c r="I107" i="155"/>
  <c r="AY107" i="155"/>
  <c r="AQ107" i="155"/>
  <c r="AI107" i="155"/>
  <c r="AA107" i="155"/>
  <c r="S107" i="155"/>
  <c r="K107" i="155"/>
  <c r="AX107" i="155"/>
  <c r="AP107" i="155"/>
  <c r="AH107" i="155"/>
  <c r="Z107" i="155"/>
  <c r="R107" i="155"/>
  <c r="J107" i="155"/>
  <c r="BC107" i="155"/>
  <c r="AU107" i="155"/>
  <c r="AM107" i="155"/>
  <c r="AE107" i="155"/>
  <c r="W107" i="155"/>
  <c r="O107" i="155"/>
  <c r="BB107" i="155"/>
  <c r="AT107" i="155"/>
  <c r="AL107" i="155"/>
  <c r="AD107" i="155"/>
  <c r="V107" i="155"/>
  <c r="N107" i="155"/>
  <c r="H78" i="155"/>
  <c r="H71" i="155"/>
  <c r="BO111" i="155"/>
  <c r="BG111" i="155"/>
  <c r="BC111" i="155"/>
  <c r="AY111" i="155"/>
  <c r="AU111" i="155"/>
  <c r="AQ111" i="155"/>
  <c r="AM111" i="155"/>
  <c r="AI111" i="155"/>
  <c r="AE111" i="155"/>
  <c r="AA111" i="155"/>
  <c r="W111" i="155"/>
  <c r="S111" i="155"/>
  <c r="O111" i="155"/>
  <c r="BF111" i="155"/>
  <c r="BA111" i="155"/>
  <c r="AV111" i="155"/>
  <c r="AP111" i="155"/>
  <c r="AK111" i="155"/>
  <c r="AF111" i="155"/>
  <c r="Z111" i="155"/>
  <c r="U111" i="155"/>
  <c r="P111" i="155"/>
  <c r="BE111" i="155"/>
  <c r="AZ111" i="155"/>
  <c r="AT111" i="155"/>
  <c r="AO111" i="155"/>
  <c r="AJ111" i="155"/>
  <c r="AD111" i="155"/>
  <c r="Y111" i="155"/>
  <c r="T111" i="155"/>
  <c r="N111" i="155"/>
  <c r="BI111" i="155"/>
  <c r="BD111" i="155"/>
  <c r="AX111" i="155"/>
  <c r="AS111" i="155"/>
  <c r="AN111" i="155"/>
  <c r="AH111" i="155"/>
  <c r="AC111" i="155"/>
  <c r="X111" i="155"/>
  <c r="R111" i="155"/>
  <c r="M111" i="155"/>
  <c r="BH111" i="155"/>
  <c r="BB111" i="155"/>
  <c r="AW111" i="155"/>
  <c r="AR111" i="155"/>
  <c r="AL111" i="155"/>
  <c r="AG111" i="155"/>
  <c r="AB111" i="155"/>
  <c r="V111" i="155"/>
  <c r="Q111" i="155"/>
  <c r="L111" i="155"/>
  <c r="L78" i="155"/>
  <c r="L71" i="155"/>
  <c r="P78" i="155"/>
  <c r="P71" i="155"/>
  <c r="T78" i="155"/>
  <c r="T71" i="155"/>
  <c r="X78" i="155"/>
  <c r="X71" i="155"/>
  <c r="AB78" i="155"/>
  <c r="AB71" i="155"/>
  <c r="AF78" i="155"/>
  <c r="AF71" i="155"/>
  <c r="AJ78" i="155"/>
  <c r="AJ71" i="155"/>
  <c r="AN78" i="155"/>
  <c r="AN71" i="155"/>
  <c r="AR78" i="155"/>
  <c r="AR71" i="155"/>
  <c r="AV78" i="155"/>
  <c r="AV71" i="155"/>
  <c r="AZ20" i="155"/>
  <c r="BD20" i="155"/>
  <c r="BH20" i="155"/>
  <c r="BL20" i="155"/>
  <c r="BL78" i="155" s="1"/>
  <c r="BL54" i="155"/>
  <c r="BA104" i="155"/>
  <c r="AW104" i="155"/>
  <c r="AS104" i="155"/>
  <c r="AO104" i="155"/>
  <c r="AK104" i="155"/>
  <c r="AG104" i="155"/>
  <c r="AC104" i="155"/>
  <c r="Y104" i="155"/>
  <c r="U104" i="155"/>
  <c r="Q104" i="155"/>
  <c r="M104" i="155"/>
  <c r="I104" i="155"/>
  <c r="E104" i="155"/>
  <c r="AX104" i="155"/>
  <c r="AR104" i="155"/>
  <c r="AM104" i="155"/>
  <c r="AH104" i="155"/>
  <c r="AB104" i="155"/>
  <c r="W104" i="155"/>
  <c r="R104" i="155"/>
  <c r="L104" i="155"/>
  <c r="G104" i="155"/>
  <c r="BB104" i="155"/>
  <c r="AV104" i="155"/>
  <c r="AQ104" i="155"/>
  <c r="AL104" i="155"/>
  <c r="AF104" i="155"/>
  <c r="AA104" i="155"/>
  <c r="V104" i="155"/>
  <c r="P104" i="155"/>
  <c r="K104" i="155"/>
  <c r="F104" i="155"/>
  <c r="AZ104" i="155"/>
  <c r="AU104" i="155"/>
  <c r="AP104" i="155"/>
  <c r="AJ104" i="155"/>
  <c r="AE104" i="155"/>
  <c r="Z104" i="155"/>
  <c r="T104" i="155"/>
  <c r="O104" i="155"/>
  <c r="J104" i="155"/>
  <c r="AY104" i="155"/>
  <c r="AT104" i="155"/>
  <c r="AN104" i="155"/>
  <c r="AI104" i="155"/>
  <c r="AD104" i="155"/>
  <c r="X104" i="155"/>
  <c r="S104" i="155"/>
  <c r="N104" i="155"/>
  <c r="H104" i="155"/>
  <c r="E78" i="155"/>
  <c r="E71" i="155"/>
  <c r="BE108" i="155"/>
  <c r="BA108" i="155"/>
  <c r="AW108" i="155"/>
  <c r="AS108" i="155"/>
  <c r="AO108" i="155"/>
  <c r="BB108" i="155"/>
  <c r="AV108" i="155"/>
  <c r="AQ108" i="155"/>
  <c r="AL108" i="155"/>
  <c r="AH108" i="155"/>
  <c r="AD108" i="155"/>
  <c r="Z108" i="155"/>
  <c r="V108" i="155"/>
  <c r="R108" i="155"/>
  <c r="N108" i="155"/>
  <c r="J108" i="155"/>
  <c r="BC108" i="155"/>
  <c r="AX108" i="155"/>
  <c r="AR108" i="155"/>
  <c r="AM108" i="155"/>
  <c r="AI108" i="155"/>
  <c r="AE108" i="155"/>
  <c r="AA108" i="155"/>
  <c r="W108" i="155"/>
  <c r="S108" i="155"/>
  <c r="O108" i="155"/>
  <c r="K108" i="155"/>
  <c r="AZ108" i="155"/>
  <c r="AP108" i="155"/>
  <c r="AG108" i="155"/>
  <c r="Y108" i="155"/>
  <c r="Q108" i="155"/>
  <c r="I108" i="155"/>
  <c r="AY108" i="155"/>
  <c r="AN108" i="155"/>
  <c r="AF108" i="155"/>
  <c r="X108" i="155"/>
  <c r="P108" i="155"/>
  <c r="BF108" i="155"/>
  <c r="AU108" i="155"/>
  <c r="AK108" i="155"/>
  <c r="AC108" i="155"/>
  <c r="U108" i="155"/>
  <c r="M108" i="155"/>
  <c r="BD108" i="155"/>
  <c r="AT108" i="155"/>
  <c r="AJ108" i="155"/>
  <c r="AB108" i="155"/>
  <c r="T108" i="155"/>
  <c r="L108" i="155"/>
  <c r="I78" i="155"/>
  <c r="I71" i="155"/>
  <c r="BH112" i="155"/>
  <c r="BD112" i="155"/>
  <c r="AZ112" i="155"/>
  <c r="AV112" i="155"/>
  <c r="AR112" i="155"/>
  <c r="AN112" i="155"/>
  <c r="AJ112" i="155"/>
  <c r="AF112" i="155"/>
  <c r="AB112" i="155"/>
  <c r="X112" i="155"/>
  <c r="T112" i="155"/>
  <c r="P112" i="155"/>
  <c r="BI112" i="155"/>
  <c r="BC112" i="155"/>
  <c r="AX112" i="155"/>
  <c r="AS112" i="155"/>
  <c r="AM112" i="155"/>
  <c r="AH112" i="155"/>
  <c r="AC112" i="155"/>
  <c r="W112" i="155"/>
  <c r="R112" i="155"/>
  <c r="M112" i="155"/>
  <c r="BG112" i="155"/>
  <c r="BB112" i="155"/>
  <c r="AW112" i="155"/>
  <c r="AQ112" i="155"/>
  <c r="AL112" i="155"/>
  <c r="AG112" i="155"/>
  <c r="AA112" i="155"/>
  <c r="V112" i="155"/>
  <c r="Q112" i="155"/>
  <c r="BF112" i="155"/>
  <c r="BA112" i="155"/>
  <c r="AU112" i="155"/>
  <c r="AP112" i="155"/>
  <c r="AK112" i="155"/>
  <c r="AE112" i="155"/>
  <c r="Z112" i="155"/>
  <c r="U112" i="155"/>
  <c r="O112" i="155"/>
  <c r="BJ112" i="155"/>
  <c r="BE112" i="155"/>
  <c r="AY112" i="155"/>
  <c r="AT112" i="155"/>
  <c r="AO112" i="155"/>
  <c r="AI112" i="155"/>
  <c r="AD112" i="155"/>
  <c r="Y112" i="155"/>
  <c r="S112" i="155"/>
  <c r="N112" i="155"/>
  <c r="M78" i="155"/>
  <c r="M71" i="155"/>
  <c r="Q78" i="155"/>
  <c r="Q71" i="155"/>
  <c r="U78" i="155"/>
  <c r="U71" i="155"/>
  <c r="Y78" i="155"/>
  <c r="Y71" i="155"/>
  <c r="AC78" i="155"/>
  <c r="AC71" i="155"/>
  <c r="AG78" i="155"/>
  <c r="AG71" i="155"/>
  <c r="AK78" i="155"/>
  <c r="AK71" i="155"/>
  <c r="AO78" i="155"/>
  <c r="AO71" i="155"/>
  <c r="AS78" i="155"/>
  <c r="AS71" i="155"/>
  <c r="AW78" i="155"/>
  <c r="AW71" i="155"/>
  <c r="BA20" i="155"/>
  <c r="BE20" i="155"/>
  <c r="BI20" i="155"/>
  <c r="D82" i="155"/>
  <c r="D27" i="155" s="1"/>
  <c r="BA46" i="161" l="1"/>
  <c r="BA40" i="161"/>
  <c r="BH114" i="156"/>
  <c r="BH40" i="156" s="1"/>
  <c r="BA54" i="161"/>
  <c r="BA53" i="161"/>
  <c r="BN88" i="161"/>
  <c r="BB34" i="161" s="1"/>
  <c r="BB53" i="161"/>
  <c r="BB54" i="161"/>
  <c r="BB46" i="161"/>
  <c r="BB40" i="161"/>
  <c r="BB78" i="161"/>
  <c r="BB71" i="161"/>
  <c r="BN104" i="161"/>
  <c r="BO88" i="161" s="1"/>
  <c r="Y74" i="161"/>
  <c r="X74" i="161"/>
  <c r="X102" i="161"/>
  <c r="X114" i="161" s="1"/>
  <c r="I102" i="161"/>
  <c r="I114" i="161" s="1"/>
  <c r="AB86" i="161"/>
  <c r="AB98" i="161" s="1"/>
  <c r="AB33" i="161" s="1"/>
  <c r="AI86" i="161"/>
  <c r="AI98" i="161" s="1"/>
  <c r="AI33" i="161" s="1"/>
  <c r="C86" i="161"/>
  <c r="F86" i="161"/>
  <c r="F98" i="161" s="1"/>
  <c r="F33" i="161" s="1"/>
  <c r="AK86" i="161"/>
  <c r="AK98" i="161" s="1"/>
  <c r="AK33" i="161" s="1"/>
  <c r="AZ102" i="161"/>
  <c r="AZ114" i="161" s="1"/>
  <c r="AJ102" i="161"/>
  <c r="AJ114" i="161" s="1"/>
  <c r="T102" i="161"/>
  <c r="T114" i="161" s="1"/>
  <c r="D102" i="161"/>
  <c r="D114" i="161" s="1"/>
  <c r="AG102" i="161"/>
  <c r="AG114" i="161" s="1"/>
  <c r="K102" i="161"/>
  <c r="K114" i="161" s="1"/>
  <c r="AK102" i="161"/>
  <c r="AK114" i="161" s="1"/>
  <c r="O102" i="161"/>
  <c r="O114" i="161" s="1"/>
  <c r="AT102" i="161"/>
  <c r="AT114" i="161" s="1"/>
  <c r="Y102" i="161"/>
  <c r="Y114" i="161" s="1"/>
  <c r="C102" i="161"/>
  <c r="AS102" i="161"/>
  <c r="AS114" i="161" s="1"/>
  <c r="AM102" i="161"/>
  <c r="AM114" i="161" s="1"/>
  <c r="AN86" i="161"/>
  <c r="AN98" i="161" s="1"/>
  <c r="AN33" i="161" s="1"/>
  <c r="X86" i="161"/>
  <c r="X98" i="161" s="1"/>
  <c r="X33" i="161" s="1"/>
  <c r="H86" i="161"/>
  <c r="H98" i="161" s="1"/>
  <c r="H33" i="161" s="1"/>
  <c r="AU86" i="161"/>
  <c r="AU98" i="161" s="1"/>
  <c r="AU33" i="161" s="1"/>
  <c r="AE86" i="161"/>
  <c r="AE98" i="161" s="1"/>
  <c r="AE33" i="161" s="1"/>
  <c r="O86" i="161"/>
  <c r="O98" i="161" s="1"/>
  <c r="O33" i="161" s="1"/>
  <c r="AX86" i="161"/>
  <c r="AX98" i="161" s="1"/>
  <c r="AX33" i="161" s="1"/>
  <c r="AH86" i="161"/>
  <c r="AH98" i="161" s="1"/>
  <c r="AH33" i="161" s="1"/>
  <c r="R86" i="161"/>
  <c r="R98" i="161" s="1"/>
  <c r="R33" i="161" s="1"/>
  <c r="C78" i="161"/>
  <c r="AO86" i="161"/>
  <c r="AO98" i="161" s="1"/>
  <c r="AO33" i="161" s="1"/>
  <c r="U86" i="161"/>
  <c r="U98" i="161" s="1"/>
  <c r="U33" i="161" s="1"/>
  <c r="Q86" i="161"/>
  <c r="Q98" i="161" s="1"/>
  <c r="Q33" i="161" s="1"/>
  <c r="AF102" i="161"/>
  <c r="AF114" i="161" s="1"/>
  <c r="W102" i="161"/>
  <c r="W114" i="161" s="1"/>
  <c r="AJ86" i="161"/>
  <c r="AJ98" i="161" s="1"/>
  <c r="AJ33" i="161" s="1"/>
  <c r="T86" i="161"/>
  <c r="T98" i="161" s="1"/>
  <c r="T33" i="161" s="1"/>
  <c r="AQ86" i="161"/>
  <c r="AQ98" i="161" s="1"/>
  <c r="AQ33" i="161" s="1"/>
  <c r="K86" i="161"/>
  <c r="K98" i="161" s="1"/>
  <c r="K33" i="161" s="1"/>
  <c r="AD86" i="161"/>
  <c r="AD98" i="161" s="1"/>
  <c r="AD33" i="161" s="1"/>
  <c r="N86" i="161"/>
  <c r="N98" i="161" s="1"/>
  <c r="N33" i="161" s="1"/>
  <c r="Y86" i="161"/>
  <c r="Y98" i="161" s="1"/>
  <c r="Y33" i="161" s="1"/>
  <c r="C71" i="161"/>
  <c r="AV102" i="161"/>
  <c r="AV114" i="161" s="1"/>
  <c r="P102" i="161"/>
  <c r="P114" i="161" s="1"/>
  <c r="AW102" i="161"/>
  <c r="AW114" i="161" s="1"/>
  <c r="AA102" i="161"/>
  <c r="AA114" i="161" s="1"/>
  <c r="F102" i="161"/>
  <c r="F114" i="161" s="1"/>
  <c r="AE102" i="161"/>
  <c r="AE114" i="161" s="1"/>
  <c r="J102" i="161"/>
  <c r="J114" i="161" s="1"/>
  <c r="AO102" i="161"/>
  <c r="AO114" i="161" s="1"/>
  <c r="S102" i="161"/>
  <c r="S114" i="161" s="1"/>
  <c r="AX102" i="161"/>
  <c r="AX114" i="161" s="1"/>
  <c r="AZ86" i="161"/>
  <c r="AZ98" i="161" s="1"/>
  <c r="AZ33" i="161" s="1"/>
  <c r="D86" i="161"/>
  <c r="D98" i="161" s="1"/>
  <c r="D33" i="161" s="1"/>
  <c r="AA86" i="161"/>
  <c r="AA98" i="161" s="1"/>
  <c r="AA33" i="161" s="1"/>
  <c r="AT86" i="161"/>
  <c r="AT98" i="161" s="1"/>
  <c r="AT33" i="161" s="1"/>
  <c r="AS86" i="161"/>
  <c r="AS98" i="161" s="1"/>
  <c r="AS33" i="161" s="1"/>
  <c r="E86" i="161"/>
  <c r="E98" i="161" s="1"/>
  <c r="E33" i="161" s="1"/>
  <c r="AR102" i="161"/>
  <c r="AR114" i="161" s="1"/>
  <c r="AB102" i="161"/>
  <c r="AB114" i="161" s="1"/>
  <c r="L102" i="161"/>
  <c r="L114" i="161" s="1"/>
  <c r="AQ102" i="161"/>
  <c r="AQ114" i="161" s="1"/>
  <c r="V102" i="161"/>
  <c r="V114" i="161" s="1"/>
  <c r="AU102" i="161"/>
  <c r="AU114" i="161" s="1"/>
  <c r="Z102" i="161"/>
  <c r="Z114" i="161" s="1"/>
  <c r="E102" i="161"/>
  <c r="E114" i="161" s="1"/>
  <c r="AI102" i="161"/>
  <c r="AI114" i="161" s="1"/>
  <c r="N102" i="161"/>
  <c r="N114" i="161" s="1"/>
  <c r="AC102" i="161"/>
  <c r="AC114" i="161" s="1"/>
  <c r="AH102" i="161"/>
  <c r="AH114" i="161" s="1"/>
  <c r="AV86" i="161"/>
  <c r="AV98" i="161" s="1"/>
  <c r="AV33" i="161" s="1"/>
  <c r="AF86" i="161"/>
  <c r="AF98" i="161" s="1"/>
  <c r="AF33" i="161" s="1"/>
  <c r="P86" i="161"/>
  <c r="P98" i="161" s="1"/>
  <c r="P33" i="161" s="1"/>
  <c r="R102" i="161"/>
  <c r="R114" i="161" s="1"/>
  <c r="AM86" i="161"/>
  <c r="AM98" i="161" s="1"/>
  <c r="AM33" i="161" s="1"/>
  <c r="W86" i="161"/>
  <c r="W98" i="161" s="1"/>
  <c r="W33" i="161" s="1"/>
  <c r="G86" i="161"/>
  <c r="G98" i="161" s="1"/>
  <c r="G33" i="161" s="1"/>
  <c r="AP86" i="161"/>
  <c r="AP98" i="161" s="1"/>
  <c r="AP33" i="161" s="1"/>
  <c r="Z86" i="161"/>
  <c r="Z98" i="161" s="1"/>
  <c r="Z33" i="161" s="1"/>
  <c r="J86" i="161"/>
  <c r="J98" i="161" s="1"/>
  <c r="J33" i="161" s="1"/>
  <c r="AC86" i="161"/>
  <c r="AC98" i="161" s="1"/>
  <c r="AC33" i="161" s="1"/>
  <c r="I86" i="161"/>
  <c r="I98" i="161" s="1"/>
  <c r="I33" i="161" s="1"/>
  <c r="AW86" i="161"/>
  <c r="AW98" i="161" s="1"/>
  <c r="AW33" i="161" s="1"/>
  <c r="AZ20" i="161"/>
  <c r="BN20" i="161" s="1"/>
  <c r="AN102" i="161"/>
  <c r="AN114" i="161" s="1"/>
  <c r="H102" i="161"/>
  <c r="H114" i="161" s="1"/>
  <c r="AL102" i="161"/>
  <c r="AL114" i="161" s="1"/>
  <c r="Q102" i="161"/>
  <c r="Q114" i="161" s="1"/>
  <c r="AP102" i="161"/>
  <c r="AP114" i="161" s="1"/>
  <c r="U102" i="161"/>
  <c r="U114" i="161" s="1"/>
  <c r="AY102" i="161"/>
  <c r="AY114" i="161" s="1"/>
  <c r="AD102" i="161"/>
  <c r="AD114" i="161" s="1"/>
  <c r="G102" i="161"/>
  <c r="G114" i="161" s="1"/>
  <c r="M102" i="161"/>
  <c r="M114" i="161" s="1"/>
  <c r="AR86" i="161"/>
  <c r="AR98" i="161" s="1"/>
  <c r="AR33" i="161" s="1"/>
  <c r="L86" i="161"/>
  <c r="L98" i="161" s="1"/>
  <c r="L33" i="161" s="1"/>
  <c r="AY86" i="161"/>
  <c r="AY98" i="161" s="1"/>
  <c r="AY33" i="161" s="1"/>
  <c r="S86" i="161"/>
  <c r="S98" i="161" s="1"/>
  <c r="S33" i="161" s="1"/>
  <c r="AL86" i="161"/>
  <c r="AL98" i="161" s="1"/>
  <c r="AL33" i="161" s="1"/>
  <c r="V86" i="161"/>
  <c r="V98" i="161" s="1"/>
  <c r="V33" i="161" s="1"/>
  <c r="M86" i="161"/>
  <c r="M98" i="161" s="1"/>
  <c r="M33" i="161" s="1"/>
  <c r="AG86" i="161"/>
  <c r="AG98" i="161" s="1"/>
  <c r="AG33" i="161" s="1"/>
  <c r="C21" i="161"/>
  <c r="C39" i="161"/>
  <c r="B42" i="161"/>
  <c r="B48" i="161"/>
  <c r="C45" i="161"/>
  <c r="B62" i="161"/>
  <c r="U15" i="161"/>
  <c r="V11" i="161" s="1"/>
  <c r="E15" i="161"/>
  <c r="F11" i="161" s="1"/>
  <c r="T16" i="161"/>
  <c r="D16" i="161"/>
  <c r="B49" i="160"/>
  <c r="B43" i="160"/>
  <c r="D30" i="160"/>
  <c r="B56" i="160"/>
  <c r="B35" i="160"/>
  <c r="B57" i="160"/>
  <c r="B37" i="160"/>
  <c r="E30" i="160"/>
  <c r="E29" i="160"/>
  <c r="F26" i="160" s="1"/>
  <c r="E30" i="159"/>
  <c r="E29" i="159"/>
  <c r="F26" i="159" s="1"/>
  <c r="AZ86" i="157"/>
  <c r="AR86" i="157"/>
  <c r="AJ86" i="157"/>
  <c r="AB86" i="157"/>
  <c r="T86" i="157"/>
  <c r="L86" i="157"/>
  <c r="D86" i="157"/>
  <c r="D98" i="157" s="1"/>
  <c r="D33" i="157" s="1"/>
  <c r="AP86" i="157"/>
  <c r="AE86" i="157"/>
  <c r="U86" i="157"/>
  <c r="J86" i="157"/>
  <c r="AT86" i="157"/>
  <c r="AI86" i="157"/>
  <c r="Y86" i="157"/>
  <c r="N86" i="157"/>
  <c r="C86" i="157"/>
  <c r="C98" i="157" s="1"/>
  <c r="C33" i="157" s="1"/>
  <c r="C54" i="157" s="1"/>
  <c r="AX86" i="157"/>
  <c r="AM86" i="157"/>
  <c r="AC86" i="157"/>
  <c r="R86" i="157"/>
  <c r="G86" i="157"/>
  <c r="AA86" i="157"/>
  <c r="V86" i="157"/>
  <c r="AL86" i="157"/>
  <c r="AT87" i="157"/>
  <c r="AL87" i="157"/>
  <c r="AD87" i="157"/>
  <c r="V87" i="157"/>
  <c r="N87" i="157"/>
  <c r="F87" i="157"/>
  <c r="AY87" i="157"/>
  <c r="AN87" i="157"/>
  <c r="AC87" i="157"/>
  <c r="S87" i="157"/>
  <c r="H87" i="157"/>
  <c r="AR87" i="157"/>
  <c r="AG87" i="157"/>
  <c r="W87" i="157"/>
  <c r="L87" i="157"/>
  <c r="BA87" i="157"/>
  <c r="AQ87" i="157"/>
  <c r="AF87" i="157"/>
  <c r="U87" i="157"/>
  <c r="K87" i="157"/>
  <c r="T87" i="157"/>
  <c r="O87" i="157"/>
  <c r="AE87" i="157"/>
  <c r="Y87" i="157"/>
  <c r="BE91" i="157"/>
  <c r="AW91" i="157"/>
  <c r="AO91" i="157"/>
  <c r="AG91" i="157"/>
  <c r="Y91" i="157"/>
  <c r="Q91" i="157"/>
  <c r="I91" i="157"/>
  <c r="BC91" i="157"/>
  <c r="AU91" i="157"/>
  <c r="AM91" i="157"/>
  <c r="AE91" i="157"/>
  <c r="W91" i="157"/>
  <c r="O91" i="157"/>
  <c r="AZ91" i="157"/>
  <c r="AJ91" i="157"/>
  <c r="T91" i="157"/>
  <c r="AX91" i="157"/>
  <c r="AH91" i="157"/>
  <c r="R91" i="157"/>
  <c r="AV91" i="157"/>
  <c r="AF91" i="157"/>
  <c r="P91" i="157"/>
  <c r="BB91" i="157"/>
  <c r="AT91" i="157"/>
  <c r="AL91" i="157"/>
  <c r="BI95" i="157"/>
  <c r="BA95" i="157"/>
  <c r="AS95" i="157"/>
  <c r="AK95" i="157"/>
  <c r="AC95" i="157"/>
  <c r="U95" i="157"/>
  <c r="M95" i="157"/>
  <c r="AY95" i="157"/>
  <c r="AN95" i="157"/>
  <c r="AD95" i="157"/>
  <c r="S95" i="157"/>
  <c r="BG95" i="157"/>
  <c r="BG98" i="157" s="1"/>
  <c r="BG33" i="157" s="1"/>
  <c r="BJ114" i="155"/>
  <c r="BJ40" i="155" s="1"/>
  <c r="BN104" i="156"/>
  <c r="BO88" i="156" s="1"/>
  <c r="AU87" i="157"/>
  <c r="BD114" i="156"/>
  <c r="BD40" i="156" s="1"/>
  <c r="B5" i="156"/>
  <c r="B5" i="155"/>
  <c r="BA93" i="155" s="1"/>
  <c r="BH114" i="158"/>
  <c r="BD78" i="158"/>
  <c r="BD71" i="158"/>
  <c r="BN111" i="158"/>
  <c r="BO95" i="158" s="1"/>
  <c r="BN91" i="158"/>
  <c r="BE34" i="158" s="1"/>
  <c r="BE114" i="158"/>
  <c r="BN87" i="158"/>
  <c r="BA34" i="158" s="1"/>
  <c r="BN90" i="158"/>
  <c r="BD34" i="158" s="1"/>
  <c r="BD114" i="158"/>
  <c r="BN86" i="158"/>
  <c r="AZ34" i="158" s="1"/>
  <c r="BN97" i="158"/>
  <c r="BK34" i="158" s="1"/>
  <c r="BN109" i="158"/>
  <c r="B98" i="158"/>
  <c r="B33" i="158" s="1"/>
  <c r="BN85" i="158"/>
  <c r="C114" i="158"/>
  <c r="E114" i="158"/>
  <c r="BJ114" i="158"/>
  <c r="BN92" i="158"/>
  <c r="BF34" i="158" s="1"/>
  <c r="AZ78" i="158"/>
  <c r="AZ71" i="158"/>
  <c r="BN95" i="158"/>
  <c r="BI34" i="158" s="1"/>
  <c r="BN107" i="158"/>
  <c r="AY78" i="158"/>
  <c r="AY71" i="158"/>
  <c r="BN110" i="158"/>
  <c r="BD98" i="158"/>
  <c r="BD33" i="158" s="1"/>
  <c r="BN93" i="158"/>
  <c r="BG34" i="158" s="1"/>
  <c r="BG98" i="158"/>
  <c r="BG33" i="158" s="1"/>
  <c r="E98" i="158"/>
  <c r="E33" i="158" s="1"/>
  <c r="BJ98" i="158"/>
  <c r="BJ33" i="158" s="1"/>
  <c r="BN108" i="158"/>
  <c r="BI54" i="158"/>
  <c r="BE98" i="158"/>
  <c r="BE33" i="158" s="1"/>
  <c r="BN103" i="158"/>
  <c r="BO87" i="158" s="1"/>
  <c r="BN94" i="158"/>
  <c r="BH34" i="158" s="1"/>
  <c r="BN106" i="158"/>
  <c r="BO90" i="158" s="1"/>
  <c r="BN102" i="158"/>
  <c r="B55" i="158"/>
  <c r="C19" i="158"/>
  <c r="B22" i="158"/>
  <c r="BK54" i="158"/>
  <c r="AN74" i="158"/>
  <c r="AJ74" i="158"/>
  <c r="AF74" i="158"/>
  <c r="AM74" i="158"/>
  <c r="AI74" i="158"/>
  <c r="AD74" i="158"/>
  <c r="AO74" i="158"/>
  <c r="AK74" i="158"/>
  <c r="AG74" i="158"/>
  <c r="AB74" i="158"/>
  <c r="AH74" i="158"/>
  <c r="AC74" i="158"/>
  <c r="AL74" i="158"/>
  <c r="B73" i="158"/>
  <c r="E73" i="158"/>
  <c r="D73" i="158"/>
  <c r="C73" i="158"/>
  <c r="D98" i="158"/>
  <c r="D33" i="158" s="1"/>
  <c r="B114" i="158"/>
  <c r="BN101" i="158"/>
  <c r="D114" i="158"/>
  <c r="D40" i="158" s="1"/>
  <c r="BN96" i="158"/>
  <c r="BJ34" i="158" s="1"/>
  <c r="BF98" i="158"/>
  <c r="BF33" i="158" s="1"/>
  <c r="BN88" i="158"/>
  <c r="BB34" i="158" s="1"/>
  <c r="BH78" i="158"/>
  <c r="BH71" i="158"/>
  <c r="BG78" i="158"/>
  <c r="BG71" i="158"/>
  <c r="BH98" i="158"/>
  <c r="BH33" i="158" s="1"/>
  <c r="C25" i="158"/>
  <c r="B29" i="158"/>
  <c r="BN113" i="158"/>
  <c r="BG114" i="158"/>
  <c r="C98" i="158"/>
  <c r="C33" i="158" s="1"/>
  <c r="C80" i="158"/>
  <c r="B80" i="158"/>
  <c r="E80" i="158"/>
  <c r="D80" i="158"/>
  <c r="BN112" i="158"/>
  <c r="BF114" i="158"/>
  <c r="BN104" i="158"/>
  <c r="BO88" i="158" s="1"/>
  <c r="BK40" i="157"/>
  <c r="BH98" i="157"/>
  <c r="BH33" i="157" s="1"/>
  <c r="BH114" i="157"/>
  <c r="BH40" i="157" s="1"/>
  <c r="BN90" i="157"/>
  <c r="BD34" i="157" s="1"/>
  <c r="BF78" i="157"/>
  <c r="BF71" i="157"/>
  <c r="B98" i="157"/>
  <c r="B33" i="157" s="1"/>
  <c r="BN85" i="157"/>
  <c r="BN94" i="157"/>
  <c r="BH34" i="157" s="1"/>
  <c r="BN104" i="157"/>
  <c r="BO88" i="157" s="1"/>
  <c r="BN111" i="157"/>
  <c r="BO95" i="157" s="1"/>
  <c r="BB78" i="157"/>
  <c r="BB71" i="157"/>
  <c r="BG114" i="157"/>
  <c r="BN110" i="157"/>
  <c r="BD98" i="157"/>
  <c r="BD33" i="157" s="1"/>
  <c r="BJ98" i="157"/>
  <c r="BJ33" i="157" s="1"/>
  <c r="BN92" i="157"/>
  <c r="BF34" i="157" s="1"/>
  <c r="BN88" i="157"/>
  <c r="BB34" i="157" s="1"/>
  <c r="AZ78" i="157"/>
  <c r="AZ71" i="157"/>
  <c r="BI98" i="157"/>
  <c r="BI33" i="157" s="1"/>
  <c r="BE98" i="157"/>
  <c r="BE33" i="157" s="1"/>
  <c r="BN102" i="157"/>
  <c r="BH54" i="157"/>
  <c r="BF98" i="157"/>
  <c r="BF33" i="157" s="1"/>
  <c r="BN108" i="157"/>
  <c r="B55" i="157"/>
  <c r="B22" i="157"/>
  <c r="C19" i="157"/>
  <c r="BK54" i="157"/>
  <c r="BN97" i="157"/>
  <c r="BK34" i="157" s="1"/>
  <c r="BN113" i="157"/>
  <c r="AN74" i="157"/>
  <c r="AJ74" i="157"/>
  <c r="AF74" i="157"/>
  <c r="AL74" i="157"/>
  <c r="AH74" i="157"/>
  <c r="AC74" i="157"/>
  <c r="AM74" i="157"/>
  <c r="AD74" i="157"/>
  <c r="AK74" i="157"/>
  <c r="AB74" i="157"/>
  <c r="AI74" i="157"/>
  <c r="AO74" i="157"/>
  <c r="AG74" i="157"/>
  <c r="BN109" i="157"/>
  <c r="E98" i="157"/>
  <c r="E33" i="157" s="1"/>
  <c r="BD114" i="157"/>
  <c r="B29" i="157"/>
  <c r="C25" i="157"/>
  <c r="BN96" i="157"/>
  <c r="BJ34" i="157" s="1"/>
  <c r="BJ114" i="157"/>
  <c r="BF114" i="157"/>
  <c r="BE114" i="157"/>
  <c r="BJ78" i="157"/>
  <c r="BJ71" i="157"/>
  <c r="BN93" i="157"/>
  <c r="BG34" i="157" s="1"/>
  <c r="C73" i="157"/>
  <c r="E73" i="157"/>
  <c r="D73" i="157"/>
  <c r="B73" i="157"/>
  <c r="C80" i="157"/>
  <c r="E80" i="157"/>
  <c r="D80" i="157"/>
  <c r="B80" i="157"/>
  <c r="E114" i="157"/>
  <c r="B114" i="157"/>
  <c r="BN101" i="157"/>
  <c r="BN106" i="157"/>
  <c r="BO90" i="157" s="1"/>
  <c r="BN112" i="157"/>
  <c r="P15" i="157"/>
  <c r="Q11" i="157" s="1"/>
  <c r="BI114" i="157"/>
  <c r="BN107" i="157"/>
  <c r="BN103" i="157"/>
  <c r="BO87" i="157" s="1"/>
  <c r="B55" i="156"/>
  <c r="B22" i="156"/>
  <c r="C19" i="156"/>
  <c r="E114" i="156"/>
  <c r="C114" i="156"/>
  <c r="BF114" i="156"/>
  <c r="BN111" i="156"/>
  <c r="BO95" i="156" s="1"/>
  <c r="BN106" i="156"/>
  <c r="BO90" i="156" s="1"/>
  <c r="BN102" i="156"/>
  <c r="B29" i="156"/>
  <c r="C25" i="156"/>
  <c r="BJ78" i="156"/>
  <c r="BJ71" i="156"/>
  <c r="BN109" i="156"/>
  <c r="E73" i="156"/>
  <c r="C73" i="156"/>
  <c r="B73" i="156"/>
  <c r="D73" i="156"/>
  <c r="B114" i="156"/>
  <c r="BN101" i="156"/>
  <c r="BN112" i="156"/>
  <c r="BN108" i="156"/>
  <c r="BG78" i="156"/>
  <c r="BG71" i="156"/>
  <c r="BN110" i="156"/>
  <c r="BF78" i="156"/>
  <c r="BF71" i="156"/>
  <c r="AN74" i="156"/>
  <c r="AJ74" i="156"/>
  <c r="AF74" i="156"/>
  <c r="AL74" i="156"/>
  <c r="AH74" i="156"/>
  <c r="AC74" i="156"/>
  <c r="AO74" i="156"/>
  <c r="AG74" i="156"/>
  <c r="AM74" i="156"/>
  <c r="AD74" i="156"/>
  <c r="AK74" i="156"/>
  <c r="AB74" i="156"/>
  <c r="AI74" i="156"/>
  <c r="BG114" i="156"/>
  <c r="BN103" i="156"/>
  <c r="BO87" i="156" s="1"/>
  <c r="AY78" i="156"/>
  <c r="AY71" i="156"/>
  <c r="BB78" i="156"/>
  <c r="BB71" i="156"/>
  <c r="BN113" i="156"/>
  <c r="C80" i="156"/>
  <c r="B80" i="156"/>
  <c r="E80" i="156"/>
  <c r="D80" i="156"/>
  <c r="D114" i="156"/>
  <c r="BJ114" i="156"/>
  <c r="BI114" i="156"/>
  <c r="BE114" i="156"/>
  <c r="BN107" i="156"/>
  <c r="Q15" i="156"/>
  <c r="R11" i="156" s="1"/>
  <c r="P16" i="156"/>
  <c r="AZ78" i="155"/>
  <c r="AZ71" i="155"/>
  <c r="BN102" i="155"/>
  <c r="E73" i="155"/>
  <c r="D73" i="155"/>
  <c r="B73" i="155"/>
  <c r="C73" i="155"/>
  <c r="E114" i="155"/>
  <c r="P16" i="155"/>
  <c r="BN108" i="155"/>
  <c r="BH114" i="155"/>
  <c r="BN106" i="155"/>
  <c r="BO90" i="155" s="1"/>
  <c r="B55" i="155"/>
  <c r="B22" i="155"/>
  <c r="C19" i="155"/>
  <c r="BN113" i="155"/>
  <c r="C80" i="155"/>
  <c r="D80" i="155"/>
  <c r="B80" i="155"/>
  <c r="E80" i="155"/>
  <c r="C114" i="155"/>
  <c r="Q15" i="155"/>
  <c r="R11" i="155" s="1"/>
  <c r="Q16" i="155"/>
  <c r="BI78" i="155"/>
  <c r="BI71" i="155"/>
  <c r="BE78" i="155"/>
  <c r="BE71" i="155"/>
  <c r="BN112" i="155"/>
  <c r="BH78" i="155"/>
  <c r="BH71" i="155"/>
  <c r="BI114" i="155"/>
  <c r="BN103" i="155"/>
  <c r="BO87" i="155" s="1"/>
  <c r="BG109" i="155"/>
  <c r="BG114" i="155" s="1"/>
  <c r="BC109" i="155"/>
  <c r="AY109" i="155"/>
  <c r="AU109" i="155"/>
  <c r="AQ109" i="155"/>
  <c r="AM109" i="155"/>
  <c r="AI109" i="155"/>
  <c r="AE109" i="155"/>
  <c r="AA109" i="155"/>
  <c r="W109" i="155"/>
  <c r="S109" i="155"/>
  <c r="O109" i="155"/>
  <c r="K109" i="155"/>
  <c r="BE109" i="155"/>
  <c r="BE114" i="155" s="1"/>
  <c r="AZ109" i="155"/>
  <c r="AT109" i="155"/>
  <c r="AO109" i="155"/>
  <c r="AJ109" i="155"/>
  <c r="AD109" i="155"/>
  <c r="Y109" i="155"/>
  <c r="T109" i="155"/>
  <c r="N109" i="155"/>
  <c r="BF109" i="155"/>
  <c r="BA109" i="155"/>
  <c r="AV109" i="155"/>
  <c r="AP109" i="155"/>
  <c r="AK109" i="155"/>
  <c r="AF109" i="155"/>
  <c r="Z109" i="155"/>
  <c r="U109" i="155"/>
  <c r="P109" i="155"/>
  <c r="J109" i="155"/>
  <c r="BD109" i="155"/>
  <c r="BD114" i="155" s="1"/>
  <c r="AS109" i="155"/>
  <c r="AH109" i="155"/>
  <c r="X109" i="155"/>
  <c r="M109" i="155"/>
  <c r="BB109" i="155"/>
  <c r="AR109" i="155"/>
  <c r="AG109" i="155"/>
  <c r="V109" i="155"/>
  <c r="L109" i="155"/>
  <c r="AX109" i="155"/>
  <c r="AN109" i="155"/>
  <c r="AC109" i="155"/>
  <c r="R109" i="155"/>
  <c r="AW109" i="155"/>
  <c r="AL109" i="155"/>
  <c r="AB109" i="155"/>
  <c r="Q109" i="155"/>
  <c r="BE93" i="155"/>
  <c r="AW93" i="155"/>
  <c r="AO93" i="155"/>
  <c r="AG93" i="155"/>
  <c r="Y93" i="155"/>
  <c r="Q93" i="155"/>
  <c r="BD93" i="155"/>
  <c r="AT93" i="155"/>
  <c r="AI93" i="155"/>
  <c r="X93" i="155"/>
  <c r="N93" i="155"/>
  <c r="AX93" i="155"/>
  <c r="AM93" i="155"/>
  <c r="AB93" i="155"/>
  <c r="R93" i="155"/>
  <c r="BG93" i="155"/>
  <c r="AV93" i="155"/>
  <c r="AL93" i="155"/>
  <c r="AA93" i="155"/>
  <c r="P93" i="155"/>
  <c r="BF93" i="155"/>
  <c r="AU93" i="155"/>
  <c r="AJ93" i="155"/>
  <c r="Z93" i="155"/>
  <c r="O93" i="155"/>
  <c r="J78" i="155"/>
  <c r="J71" i="155"/>
  <c r="BG20" i="155"/>
  <c r="BA78" i="155"/>
  <c r="BA71" i="155"/>
  <c r="BF114" i="155"/>
  <c r="BN104" i="155"/>
  <c r="BO88" i="155" s="1"/>
  <c r="BD78" i="155"/>
  <c r="BD71" i="155"/>
  <c r="BN111" i="155"/>
  <c r="BO95" i="155" s="1"/>
  <c r="BN107" i="155"/>
  <c r="B29" i="155"/>
  <c r="C25" i="155"/>
  <c r="BN110" i="155"/>
  <c r="B114" i="155"/>
  <c r="BN101" i="155"/>
  <c r="D114" i="155"/>
  <c r="D40" i="155" s="1"/>
  <c r="B50" i="161" l="1"/>
  <c r="B59" i="161" s="1"/>
  <c r="X81" i="161"/>
  <c r="X82" i="161" s="1"/>
  <c r="X27" i="161" s="1"/>
  <c r="X46" i="161" s="1"/>
  <c r="X75" i="161"/>
  <c r="X26" i="161" s="1"/>
  <c r="X40" i="161" s="1"/>
  <c r="Y81" i="161"/>
  <c r="Y82" i="161" s="1"/>
  <c r="Y27" i="161" s="1"/>
  <c r="Y75" i="161"/>
  <c r="Y26" i="161" s="1"/>
  <c r="E16" i="161"/>
  <c r="AG54" i="161"/>
  <c r="AG53" i="161"/>
  <c r="S54" i="161"/>
  <c r="S53" i="161"/>
  <c r="I54" i="161"/>
  <c r="I53" i="161"/>
  <c r="AP53" i="161"/>
  <c r="AP54" i="161"/>
  <c r="E53" i="161"/>
  <c r="E54" i="161"/>
  <c r="D53" i="161"/>
  <c r="D54" i="161"/>
  <c r="AC73" i="161"/>
  <c r="AT73" i="161"/>
  <c r="AQ73" i="161"/>
  <c r="S73" i="161"/>
  <c r="AO73" i="161"/>
  <c r="Y73" i="161"/>
  <c r="I73" i="161"/>
  <c r="AN73" i="161"/>
  <c r="X73" i="161"/>
  <c r="H73" i="161"/>
  <c r="AP73" i="161"/>
  <c r="Z73" i="161"/>
  <c r="J73" i="161"/>
  <c r="AA73" i="161"/>
  <c r="G73" i="161"/>
  <c r="C73" i="161"/>
  <c r="U73" i="161"/>
  <c r="E73" i="161"/>
  <c r="T73" i="161"/>
  <c r="AK73" i="161"/>
  <c r="AJ73" i="161"/>
  <c r="D73" i="161"/>
  <c r="AW73" i="161"/>
  <c r="AG73" i="161"/>
  <c r="Q73" i="161"/>
  <c r="AV73" i="161"/>
  <c r="AF73" i="161"/>
  <c r="P73" i="161"/>
  <c r="AX73" i="161"/>
  <c r="AH73" i="161"/>
  <c r="R73" i="161"/>
  <c r="AM73" i="161"/>
  <c r="AI73" i="161"/>
  <c r="AE73" i="161"/>
  <c r="AS73" i="161"/>
  <c r="M73" i="161"/>
  <c r="AR73" i="161"/>
  <c r="AB73" i="161"/>
  <c r="L73" i="161"/>
  <c r="AD73" i="161"/>
  <c r="N73" i="161"/>
  <c r="W73" i="161"/>
  <c r="O73" i="161"/>
  <c r="F73" i="161"/>
  <c r="AU73" i="161"/>
  <c r="AL73" i="161"/>
  <c r="K73" i="161"/>
  <c r="V73" i="161"/>
  <c r="AY73" i="161"/>
  <c r="AE74" i="161"/>
  <c r="AC74" i="161"/>
  <c r="K74" i="161"/>
  <c r="AG74" i="161"/>
  <c r="N74" i="161"/>
  <c r="AK74" i="161"/>
  <c r="AO74" i="161"/>
  <c r="P74" i="161"/>
  <c r="M74" i="161"/>
  <c r="AQ74" i="161"/>
  <c r="AA74" i="161"/>
  <c r="W74" i="161"/>
  <c r="G74" i="161"/>
  <c r="AB74" i="161"/>
  <c r="J74" i="161"/>
  <c r="AF74" i="161"/>
  <c r="AJ74" i="161"/>
  <c r="L74" i="161"/>
  <c r="I74" i="161"/>
  <c r="AM74" i="161"/>
  <c r="AN74" i="161"/>
  <c r="S74" i="161"/>
  <c r="C74" i="161"/>
  <c r="V74" i="161"/>
  <c r="F74" i="161"/>
  <c r="U74" i="161"/>
  <c r="AD74" i="161"/>
  <c r="H74" i="161"/>
  <c r="E74" i="161"/>
  <c r="AI74" i="161"/>
  <c r="AH74" i="161"/>
  <c r="O74" i="161"/>
  <c r="AL74" i="161"/>
  <c r="R74" i="161"/>
  <c r="AP74" i="161"/>
  <c r="Q74" i="161"/>
  <c r="T74" i="161"/>
  <c r="D74" i="161"/>
  <c r="K54" i="161"/>
  <c r="K53" i="161"/>
  <c r="AO53" i="161"/>
  <c r="AO54" i="161"/>
  <c r="AX53" i="161"/>
  <c r="AX54" i="161"/>
  <c r="H54" i="161"/>
  <c r="H53" i="161"/>
  <c r="AS40" i="161"/>
  <c r="AS46" i="161"/>
  <c r="AK53" i="161"/>
  <c r="AK54" i="161"/>
  <c r="AB53" i="161"/>
  <c r="AB54" i="161"/>
  <c r="M53" i="161"/>
  <c r="M54" i="161"/>
  <c r="AY54" i="161"/>
  <c r="AY53" i="161"/>
  <c r="AC54" i="161"/>
  <c r="AC53" i="161"/>
  <c r="G54" i="161"/>
  <c r="G53" i="161"/>
  <c r="P54" i="161"/>
  <c r="P53" i="161"/>
  <c r="Z40" i="161"/>
  <c r="Z46" i="161"/>
  <c r="AS54" i="161"/>
  <c r="AS53" i="161"/>
  <c r="AZ54" i="161"/>
  <c r="AZ53" i="161"/>
  <c r="AW46" i="161"/>
  <c r="AW40" i="161"/>
  <c r="Y54" i="161"/>
  <c r="Y53" i="161"/>
  <c r="AQ53" i="161"/>
  <c r="AQ54" i="161"/>
  <c r="AX80" i="161"/>
  <c r="AT80" i="161"/>
  <c r="L80" i="161"/>
  <c r="Z80" i="161"/>
  <c r="C80" i="161"/>
  <c r="AD80" i="161"/>
  <c r="D80" i="161"/>
  <c r="AK80" i="161"/>
  <c r="E80" i="161"/>
  <c r="AR80" i="161"/>
  <c r="AY80" i="161"/>
  <c r="AE80" i="161"/>
  <c r="M80" i="161"/>
  <c r="AB80" i="161"/>
  <c r="V80" i="161"/>
  <c r="I80" i="161"/>
  <c r="R80" i="161"/>
  <c r="AO80" i="161"/>
  <c r="AJ80" i="161"/>
  <c r="AC80" i="161"/>
  <c r="AW80" i="161"/>
  <c r="X80" i="161"/>
  <c r="N80" i="161"/>
  <c r="F80" i="161"/>
  <c r="AF80" i="161"/>
  <c r="S80" i="161"/>
  <c r="K80" i="161"/>
  <c r="Y80" i="161"/>
  <c r="Q80" i="161"/>
  <c r="AN80" i="161"/>
  <c r="AM80" i="161"/>
  <c r="AA80" i="161"/>
  <c r="AV80" i="161"/>
  <c r="AU80" i="161"/>
  <c r="AI80" i="161"/>
  <c r="AL80" i="161"/>
  <c r="AQ80" i="161"/>
  <c r="J80" i="161"/>
  <c r="W80" i="161"/>
  <c r="O80" i="161"/>
  <c r="T80" i="161"/>
  <c r="G80" i="161"/>
  <c r="U80" i="161"/>
  <c r="H80" i="161"/>
  <c r="AP80" i="161"/>
  <c r="AS80" i="161"/>
  <c r="AG80" i="161"/>
  <c r="P80" i="161"/>
  <c r="AH80" i="161"/>
  <c r="BH80" i="161"/>
  <c r="O54" i="161"/>
  <c r="O53" i="161"/>
  <c r="X53" i="161"/>
  <c r="X54" i="161"/>
  <c r="C114" i="161"/>
  <c r="BN102" i="161"/>
  <c r="F54" i="161"/>
  <c r="F53" i="161"/>
  <c r="C55" i="161"/>
  <c r="C22" i="161"/>
  <c r="D19" i="161"/>
  <c r="V53" i="161"/>
  <c r="V54" i="161"/>
  <c r="L53" i="161"/>
  <c r="L54" i="161"/>
  <c r="AZ71" i="161"/>
  <c r="BC73" i="161" s="1"/>
  <c r="AZ78" i="161"/>
  <c r="BA80" i="161" s="1"/>
  <c r="J53" i="161"/>
  <c r="J54" i="161"/>
  <c r="W54" i="161"/>
  <c r="W53" i="161"/>
  <c r="AF54" i="161"/>
  <c r="AF53" i="161"/>
  <c r="AU46" i="161"/>
  <c r="AU40" i="161"/>
  <c r="AT54" i="161"/>
  <c r="AT53" i="161"/>
  <c r="AX40" i="161"/>
  <c r="AX46" i="161"/>
  <c r="N53" i="161"/>
  <c r="N54" i="161"/>
  <c r="T54" i="161"/>
  <c r="T53" i="161"/>
  <c r="Q54" i="161"/>
  <c r="Q53" i="161"/>
  <c r="R54" i="161"/>
  <c r="R53" i="161"/>
  <c r="AE53" i="161"/>
  <c r="AE54" i="161"/>
  <c r="AN54" i="161"/>
  <c r="AN53" i="161"/>
  <c r="Y46" i="161"/>
  <c r="Y40" i="161"/>
  <c r="C98" i="161"/>
  <c r="C33" i="161" s="1"/>
  <c r="BN86" i="161"/>
  <c r="AL53" i="161"/>
  <c r="AL54" i="161"/>
  <c r="AR54" i="161"/>
  <c r="AR53" i="161"/>
  <c r="AY40" i="161"/>
  <c r="AY46" i="161"/>
  <c r="AW53" i="161"/>
  <c r="AW54" i="161"/>
  <c r="Z54" i="161"/>
  <c r="Z53" i="161"/>
  <c r="AM54" i="161"/>
  <c r="AM53" i="161"/>
  <c r="AV54" i="161"/>
  <c r="AV53" i="161"/>
  <c r="AR40" i="161"/>
  <c r="AR46" i="161"/>
  <c r="AA54" i="161"/>
  <c r="AA53" i="161"/>
  <c r="AV46" i="161"/>
  <c r="AV40" i="161"/>
  <c r="AD53" i="161"/>
  <c r="AD54" i="161"/>
  <c r="AJ53" i="161"/>
  <c r="AJ54" i="161"/>
  <c r="U54" i="161"/>
  <c r="U53" i="161"/>
  <c r="AH54" i="161"/>
  <c r="AH53" i="161"/>
  <c r="AU54" i="161"/>
  <c r="AU53" i="161"/>
  <c r="AT46" i="161"/>
  <c r="AT40" i="161"/>
  <c r="AZ40" i="161"/>
  <c r="AZ46" i="161"/>
  <c r="AI53" i="161"/>
  <c r="AI54" i="161"/>
  <c r="B61" i="161"/>
  <c r="B63" i="161" s="1"/>
  <c r="B65" i="161" s="1"/>
  <c r="E30" i="152" s="1"/>
  <c r="F15" i="161"/>
  <c r="G11" i="161" s="1"/>
  <c r="V16" i="161"/>
  <c r="V15" i="161"/>
  <c r="W11" i="161" s="1"/>
  <c r="U16" i="161"/>
  <c r="C33" i="160"/>
  <c r="B36" i="160"/>
  <c r="Q56" i="160"/>
  <c r="B59" i="160"/>
  <c r="B65" i="160" s="1"/>
  <c r="B39" i="160"/>
  <c r="B44" i="160"/>
  <c r="B50" i="160"/>
  <c r="BN95" i="157"/>
  <c r="BI34" i="157" s="1"/>
  <c r="BN91" i="157"/>
  <c r="BE34" i="157" s="1"/>
  <c r="BN87" i="157"/>
  <c r="BA34" i="157" s="1"/>
  <c r="J93" i="155"/>
  <c r="T93" i="155"/>
  <c r="AE93" i="155"/>
  <c r="AP93" i="155"/>
  <c r="AZ93" i="155"/>
  <c r="K93" i="155"/>
  <c r="V93" i="155"/>
  <c r="AF93" i="155"/>
  <c r="AQ93" i="155"/>
  <c r="BB93" i="155"/>
  <c r="L93" i="155"/>
  <c r="W93" i="155"/>
  <c r="AH93" i="155"/>
  <c r="AR93" i="155"/>
  <c r="BC93" i="155"/>
  <c r="S93" i="155"/>
  <c r="AD93" i="155"/>
  <c r="AN93" i="155"/>
  <c r="AY93" i="155"/>
  <c r="M93" i="155"/>
  <c r="U93" i="155"/>
  <c r="AC93" i="155"/>
  <c r="AK93" i="155"/>
  <c r="AS93" i="155"/>
  <c r="BN86" i="157"/>
  <c r="AZ34" i="157" s="1"/>
  <c r="AT85" i="155"/>
  <c r="AL85" i="155"/>
  <c r="AD85" i="155"/>
  <c r="AU85" i="155"/>
  <c r="AM85" i="155"/>
  <c r="AE85" i="155"/>
  <c r="W85" i="155"/>
  <c r="O85" i="155"/>
  <c r="G85" i="155"/>
  <c r="AS85" i="155"/>
  <c r="AC85" i="155"/>
  <c r="R85" i="155"/>
  <c r="H85" i="155"/>
  <c r="AR85" i="155"/>
  <c r="AB85" i="155"/>
  <c r="Q85" i="155"/>
  <c r="F85" i="155"/>
  <c r="AO85" i="155"/>
  <c r="Z85" i="155"/>
  <c r="P85" i="155"/>
  <c r="E85" i="155"/>
  <c r="AN85" i="155"/>
  <c r="Y85" i="155"/>
  <c r="N85" i="155"/>
  <c r="D85" i="155"/>
  <c r="AX85" i="155"/>
  <c r="AP85" i="155"/>
  <c r="AH85" i="155"/>
  <c r="AY85" i="155"/>
  <c r="AQ85" i="155"/>
  <c r="AI85" i="155"/>
  <c r="AA85" i="155"/>
  <c r="S85" i="155"/>
  <c r="K85" i="155"/>
  <c r="C85" i="155"/>
  <c r="AK85" i="155"/>
  <c r="X85" i="155"/>
  <c r="M85" i="155"/>
  <c r="B85" i="155"/>
  <c r="AJ85" i="155"/>
  <c r="V85" i="155"/>
  <c r="L85" i="155"/>
  <c r="AW85" i="155"/>
  <c r="AG85" i="155"/>
  <c r="U85" i="155"/>
  <c r="J85" i="155"/>
  <c r="AV85" i="155"/>
  <c r="AF85" i="155"/>
  <c r="T85" i="155"/>
  <c r="I85" i="155"/>
  <c r="BG97" i="155"/>
  <c r="AY97" i="155"/>
  <c r="AQ97" i="155"/>
  <c r="AI97" i="155"/>
  <c r="AA97" i="155"/>
  <c r="S97" i="155"/>
  <c r="BH97" i="155"/>
  <c r="AZ97" i="155"/>
  <c r="AR97" i="155"/>
  <c r="AJ97" i="155"/>
  <c r="AB97" i="155"/>
  <c r="T97" i="155"/>
  <c r="BE97" i="155"/>
  <c r="AO97" i="155"/>
  <c r="Y97" i="155"/>
  <c r="BJ97" i="155"/>
  <c r="AT97" i="155"/>
  <c r="AD97" i="155"/>
  <c r="N97" i="155"/>
  <c r="BA97" i="155"/>
  <c r="AK97" i="155"/>
  <c r="U97" i="155"/>
  <c r="AX97" i="155"/>
  <c r="AH97" i="155"/>
  <c r="R97" i="155"/>
  <c r="AZ86" i="155"/>
  <c r="AR86" i="155"/>
  <c r="AJ86" i="155"/>
  <c r="AB86" i="155"/>
  <c r="T86" i="155"/>
  <c r="L86" i="155"/>
  <c r="D86" i="155"/>
  <c r="AS86" i="155"/>
  <c r="AK86" i="155"/>
  <c r="AC86" i="155"/>
  <c r="U86" i="155"/>
  <c r="M86" i="155"/>
  <c r="E86" i="155"/>
  <c r="AQ86" i="155"/>
  <c r="AA86" i="155"/>
  <c r="K86" i="155"/>
  <c r="AX86" i="155"/>
  <c r="AH86" i="155"/>
  <c r="R86" i="155"/>
  <c r="AU86" i="155"/>
  <c r="AE86" i="155"/>
  <c r="O86" i="155"/>
  <c r="AT86" i="155"/>
  <c r="AD86" i="155"/>
  <c r="N86" i="155"/>
  <c r="AX90" i="155"/>
  <c r="AP90" i="155"/>
  <c r="AH90" i="155"/>
  <c r="Z90" i="155"/>
  <c r="R90" i="155"/>
  <c r="J90" i="155"/>
  <c r="BC90" i="155"/>
  <c r="AU90" i="155"/>
  <c r="AM90" i="155"/>
  <c r="AE90" i="155"/>
  <c r="W90" i="155"/>
  <c r="O90" i="155"/>
  <c r="G90" i="155"/>
  <c r="AO90" i="155"/>
  <c r="Y90" i="155"/>
  <c r="I90" i="155"/>
  <c r="AN90" i="155"/>
  <c r="X90" i="155"/>
  <c r="H90" i="155"/>
  <c r="AS90" i="155"/>
  <c r="AC90" i="155"/>
  <c r="M90" i="155"/>
  <c r="AR90" i="155"/>
  <c r="AB90" i="155"/>
  <c r="L90" i="155"/>
  <c r="BC94" i="155"/>
  <c r="AU94" i="155"/>
  <c r="AM94" i="155"/>
  <c r="AE94" i="155"/>
  <c r="W94" i="155"/>
  <c r="O94" i="155"/>
  <c r="BH94" i="155"/>
  <c r="AW94" i="155"/>
  <c r="AL94" i="155"/>
  <c r="AB94" i="155"/>
  <c r="Q94" i="155"/>
  <c r="BF94" i="155"/>
  <c r="AV94" i="155"/>
  <c r="AK94" i="155"/>
  <c r="Z94" i="155"/>
  <c r="P94" i="155"/>
  <c r="AZ94" i="155"/>
  <c r="AO94" i="155"/>
  <c r="AD94" i="155"/>
  <c r="T94" i="155"/>
  <c r="BD94" i="155"/>
  <c r="AS94" i="155"/>
  <c r="AH94" i="155"/>
  <c r="X94" i="155"/>
  <c r="M94" i="155"/>
  <c r="AT87" i="155"/>
  <c r="AL87" i="155"/>
  <c r="AD87" i="155"/>
  <c r="V87" i="155"/>
  <c r="N87" i="155"/>
  <c r="F87" i="155"/>
  <c r="AY87" i="155"/>
  <c r="AQ87" i="155"/>
  <c r="AI87" i="155"/>
  <c r="AA87" i="155"/>
  <c r="S87" i="155"/>
  <c r="K87" i="155"/>
  <c r="AW87" i="155"/>
  <c r="AG87" i="155"/>
  <c r="Q87" i="155"/>
  <c r="AV87" i="155"/>
  <c r="AF87" i="155"/>
  <c r="P87" i="155"/>
  <c r="BA87" i="155"/>
  <c r="AK87" i="155"/>
  <c r="U87" i="155"/>
  <c r="BK97" i="155"/>
  <c r="BK98" i="155" s="1"/>
  <c r="BK33" i="155" s="1"/>
  <c r="BC97" i="155"/>
  <c r="AU97" i="155"/>
  <c r="AM97" i="155"/>
  <c r="AE97" i="155"/>
  <c r="W97" i="155"/>
  <c r="O97" i="155"/>
  <c r="BD97" i="155"/>
  <c r="AV97" i="155"/>
  <c r="AN97" i="155"/>
  <c r="AF97" i="155"/>
  <c r="X97" i="155"/>
  <c r="P97" i="155"/>
  <c r="AW97" i="155"/>
  <c r="AG97" i="155"/>
  <c r="Q97" i="155"/>
  <c r="BB97" i="155"/>
  <c r="AL97" i="155"/>
  <c r="V97" i="155"/>
  <c r="BI97" i="155"/>
  <c r="AS97" i="155"/>
  <c r="AC97" i="155"/>
  <c r="BF97" i="155"/>
  <c r="AP97" i="155"/>
  <c r="Z97" i="155"/>
  <c r="AV86" i="155"/>
  <c r="AN86" i="155"/>
  <c r="AF86" i="155"/>
  <c r="X86" i="155"/>
  <c r="P86" i="155"/>
  <c r="H86" i="155"/>
  <c r="AW86" i="155"/>
  <c r="AO86" i="155"/>
  <c r="AG86" i="155"/>
  <c r="Y86" i="155"/>
  <c r="Q86" i="155"/>
  <c r="I86" i="155"/>
  <c r="AY86" i="155"/>
  <c r="AI86" i="155"/>
  <c r="S86" i="155"/>
  <c r="C86" i="155"/>
  <c r="AP86" i="155"/>
  <c r="Z86" i="155"/>
  <c r="J86" i="155"/>
  <c r="AM86" i="155"/>
  <c r="W86" i="155"/>
  <c r="G86" i="155"/>
  <c r="AL86" i="155"/>
  <c r="V86" i="155"/>
  <c r="F86" i="155"/>
  <c r="BB90" i="155"/>
  <c r="AT90" i="155"/>
  <c r="AL90" i="155"/>
  <c r="AD90" i="155"/>
  <c r="V90" i="155"/>
  <c r="N90" i="155"/>
  <c r="BA90" i="155"/>
  <c r="AY90" i="155"/>
  <c r="AQ90" i="155"/>
  <c r="AI90" i="155"/>
  <c r="AA90" i="155"/>
  <c r="S90" i="155"/>
  <c r="K90" i="155"/>
  <c r="AW90" i="155"/>
  <c r="AG90" i="155"/>
  <c r="Q90" i="155"/>
  <c r="AV90" i="155"/>
  <c r="AF90" i="155"/>
  <c r="P90" i="155"/>
  <c r="BD90" i="155"/>
  <c r="AK90" i="155"/>
  <c r="U90" i="155"/>
  <c r="AZ90" i="155"/>
  <c r="AJ90" i="155"/>
  <c r="T90" i="155"/>
  <c r="BG94" i="155"/>
  <c r="AY94" i="155"/>
  <c r="AQ94" i="155"/>
  <c r="AI94" i="155"/>
  <c r="AA94" i="155"/>
  <c r="S94" i="155"/>
  <c r="K94" i="155"/>
  <c r="BB94" i="155"/>
  <c r="AR94" i="155"/>
  <c r="AG94" i="155"/>
  <c r="V94" i="155"/>
  <c r="L94" i="155"/>
  <c r="BA94" i="155"/>
  <c r="AP94" i="155"/>
  <c r="AF94" i="155"/>
  <c r="U94" i="155"/>
  <c r="BE94" i="155"/>
  <c r="AT94" i="155"/>
  <c r="AJ94" i="155"/>
  <c r="Y94" i="155"/>
  <c r="N94" i="155"/>
  <c r="AX94" i="155"/>
  <c r="AN94" i="155"/>
  <c r="AC94" i="155"/>
  <c r="R94" i="155"/>
  <c r="AX87" i="155"/>
  <c r="AP87" i="155"/>
  <c r="AH87" i="155"/>
  <c r="Z87" i="155"/>
  <c r="R87" i="155"/>
  <c r="J87" i="155"/>
  <c r="AU87" i="155"/>
  <c r="AM87" i="155"/>
  <c r="AE87" i="155"/>
  <c r="W87" i="155"/>
  <c r="O87" i="155"/>
  <c r="G87" i="155"/>
  <c r="AO87" i="155"/>
  <c r="Y87" i="155"/>
  <c r="I87" i="155"/>
  <c r="AN87" i="155"/>
  <c r="X87" i="155"/>
  <c r="H87" i="155"/>
  <c r="AS87" i="155"/>
  <c r="AC87" i="155"/>
  <c r="M87" i="155"/>
  <c r="AR87" i="155"/>
  <c r="AB87" i="155"/>
  <c r="L87" i="155"/>
  <c r="BA91" i="155"/>
  <c r="AS91" i="155"/>
  <c r="BC91" i="155"/>
  <c r="AR91" i="155"/>
  <c r="AI91" i="155"/>
  <c r="AA91" i="155"/>
  <c r="S91" i="155"/>
  <c r="K91" i="155"/>
  <c r="AV91" i="155"/>
  <c r="AL91" i="155"/>
  <c r="AD91" i="155"/>
  <c r="V91" i="155"/>
  <c r="N91" i="155"/>
  <c r="BD91" i="155"/>
  <c r="AT91" i="155"/>
  <c r="AJ91" i="155"/>
  <c r="AB91" i="155"/>
  <c r="T91" i="155"/>
  <c r="L91" i="155"/>
  <c r="AU91" i="155"/>
  <c r="M91" i="155"/>
  <c r="Y91" i="155"/>
  <c r="AK91" i="155"/>
  <c r="AG91" i="155"/>
  <c r="BI95" i="155"/>
  <c r="BA95" i="155"/>
  <c r="AS95" i="155"/>
  <c r="AK95" i="155"/>
  <c r="AC95" i="155"/>
  <c r="U95" i="155"/>
  <c r="M95" i="155"/>
  <c r="AZ95" i="155"/>
  <c r="AP95" i="155"/>
  <c r="AE95" i="155"/>
  <c r="T95" i="155"/>
  <c r="BD95" i="155"/>
  <c r="AT95" i="155"/>
  <c r="AI95" i="155"/>
  <c r="X95" i="155"/>
  <c r="N95" i="155"/>
  <c r="BC95" i="155"/>
  <c r="AR95" i="155"/>
  <c r="AH95" i="155"/>
  <c r="W95" i="155"/>
  <c r="L95" i="155"/>
  <c r="BB95" i="155"/>
  <c r="AQ95" i="155"/>
  <c r="AF95" i="155"/>
  <c r="V95" i="155"/>
  <c r="AY88" i="155"/>
  <c r="AQ88" i="155"/>
  <c r="AI88" i="155"/>
  <c r="AA88" i="155"/>
  <c r="S88" i="155"/>
  <c r="K88" i="155"/>
  <c r="AZ88" i="155"/>
  <c r="AR88" i="155"/>
  <c r="AJ88" i="155"/>
  <c r="AB88" i="155"/>
  <c r="T88" i="155"/>
  <c r="L88" i="155"/>
  <c r="BB88" i="155"/>
  <c r="AL88" i="155"/>
  <c r="V88" i="155"/>
  <c r="F88" i="155"/>
  <c r="AS88" i="155"/>
  <c r="AC88" i="155"/>
  <c r="M88" i="155"/>
  <c r="AP88" i="155"/>
  <c r="Z88" i="155"/>
  <c r="J88" i="155"/>
  <c r="AO88" i="155"/>
  <c r="Y88" i="155"/>
  <c r="I88" i="155"/>
  <c r="BC92" i="155"/>
  <c r="AU92" i="155"/>
  <c r="AM92" i="155"/>
  <c r="AE92" i="155"/>
  <c r="W92" i="155"/>
  <c r="O92" i="155"/>
  <c r="BF92" i="155"/>
  <c r="AV92" i="155"/>
  <c r="AK92" i="155"/>
  <c r="Z92" i="155"/>
  <c r="P92" i="155"/>
  <c r="BE92" i="155"/>
  <c r="AT92" i="155"/>
  <c r="AJ92" i="155"/>
  <c r="Y92" i="155"/>
  <c r="N92" i="155"/>
  <c r="BD92" i="155"/>
  <c r="AS92" i="155"/>
  <c r="AH92" i="155"/>
  <c r="X92" i="155"/>
  <c r="M92" i="155"/>
  <c r="AW92" i="155"/>
  <c r="AL92" i="155"/>
  <c r="AB92" i="155"/>
  <c r="Q92" i="155"/>
  <c r="BI96" i="155"/>
  <c r="BA96" i="155"/>
  <c r="BJ96" i="155"/>
  <c r="BB96" i="155"/>
  <c r="AT96" i="155"/>
  <c r="AL96" i="155"/>
  <c r="AD96" i="155"/>
  <c r="V96" i="155"/>
  <c r="N96" i="155"/>
  <c r="AY96" i="155"/>
  <c r="AM96" i="155"/>
  <c r="AB96" i="155"/>
  <c r="Q96" i="155"/>
  <c r="AV96" i="155"/>
  <c r="AK96" i="155"/>
  <c r="AA96" i="155"/>
  <c r="P96" i="155"/>
  <c r="AU96" i="155"/>
  <c r="AJ96" i="155"/>
  <c r="Y96" i="155"/>
  <c r="O96" i="155"/>
  <c r="AZ96" i="155"/>
  <c r="AN96" i="155"/>
  <c r="AC96" i="155"/>
  <c r="S96" i="155"/>
  <c r="E87" i="155"/>
  <c r="AZ87" i="155"/>
  <c r="AJ87" i="155"/>
  <c r="T87" i="155"/>
  <c r="D87" i="155"/>
  <c r="BE91" i="155"/>
  <c r="AW91" i="155"/>
  <c r="AO91" i="155"/>
  <c r="AX91" i="155"/>
  <c r="AM91" i="155"/>
  <c r="AE91" i="155"/>
  <c r="W91" i="155"/>
  <c r="O91" i="155"/>
  <c r="BB91" i="155"/>
  <c r="AQ91" i="155"/>
  <c r="AH91" i="155"/>
  <c r="Z91" i="155"/>
  <c r="R91" i="155"/>
  <c r="J91" i="155"/>
  <c r="AY91" i="155"/>
  <c r="AN91" i="155"/>
  <c r="AF91" i="155"/>
  <c r="X91" i="155"/>
  <c r="P91" i="155"/>
  <c r="H91" i="155"/>
  <c r="AC91" i="155"/>
  <c r="AP91" i="155"/>
  <c r="I91" i="155"/>
  <c r="U91" i="155"/>
  <c r="AZ91" i="155"/>
  <c r="Q91" i="155"/>
  <c r="BE95" i="155"/>
  <c r="AW95" i="155"/>
  <c r="AO95" i="155"/>
  <c r="AG95" i="155"/>
  <c r="Y95" i="155"/>
  <c r="Q95" i="155"/>
  <c r="BF95" i="155"/>
  <c r="AU95" i="155"/>
  <c r="AJ95" i="155"/>
  <c r="Z95" i="155"/>
  <c r="O95" i="155"/>
  <c r="AY95" i="155"/>
  <c r="AN95" i="155"/>
  <c r="AD95" i="155"/>
  <c r="S95" i="155"/>
  <c r="BH95" i="155"/>
  <c r="AX95" i="155"/>
  <c r="AM95" i="155"/>
  <c r="AB95" i="155"/>
  <c r="R95" i="155"/>
  <c r="BG95" i="155"/>
  <c r="AV95" i="155"/>
  <c r="AL95" i="155"/>
  <c r="AA95" i="155"/>
  <c r="P95" i="155"/>
  <c r="AU88" i="155"/>
  <c r="AM88" i="155"/>
  <c r="AE88" i="155"/>
  <c r="W88" i="155"/>
  <c r="O88" i="155"/>
  <c r="G88" i="155"/>
  <c r="AV88" i="155"/>
  <c r="AN88" i="155"/>
  <c r="AF88" i="155"/>
  <c r="X88" i="155"/>
  <c r="P88" i="155"/>
  <c r="H88" i="155"/>
  <c r="AT88" i="155"/>
  <c r="AD88" i="155"/>
  <c r="N88" i="155"/>
  <c r="BA88" i="155"/>
  <c r="AK88" i="155"/>
  <c r="U88" i="155"/>
  <c r="E88" i="155"/>
  <c r="AX88" i="155"/>
  <c r="AH88" i="155"/>
  <c r="R88" i="155"/>
  <c r="AW88" i="155"/>
  <c r="AG88" i="155"/>
  <c r="Q88" i="155"/>
  <c r="AY92" i="155"/>
  <c r="AQ92" i="155"/>
  <c r="AI92" i="155"/>
  <c r="AA92" i="155"/>
  <c r="S92" i="155"/>
  <c r="K92" i="155"/>
  <c r="BA92" i="155"/>
  <c r="AP92" i="155"/>
  <c r="AF92" i="155"/>
  <c r="U92" i="155"/>
  <c r="J92" i="155"/>
  <c r="AZ92" i="155"/>
  <c r="AO92" i="155"/>
  <c r="AD92" i="155"/>
  <c r="T92" i="155"/>
  <c r="I92" i="155"/>
  <c r="AX92" i="155"/>
  <c r="AN92" i="155"/>
  <c r="AC92" i="155"/>
  <c r="R92" i="155"/>
  <c r="BB92" i="155"/>
  <c r="AR92" i="155"/>
  <c r="AG92" i="155"/>
  <c r="V92" i="155"/>
  <c r="L92" i="155"/>
  <c r="BE96" i="155"/>
  <c r="BE98" i="155" s="1"/>
  <c r="BE33" i="155" s="1"/>
  <c r="BE54" i="155" s="1"/>
  <c r="AW96" i="155"/>
  <c r="BF96" i="155"/>
  <c r="AX96" i="155"/>
  <c r="AP96" i="155"/>
  <c r="AH96" i="155"/>
  <c r="Z96" i="155"/>
  <c r="R96" i="155"/>
  <c r="BG96" i="155"/>
  <c r="AR96" i="155"/>
  <c r="AG96" i="155"/>
  <c r="W96" i="155"/>
  <c r="BD96" i="155"/>
  <c r="AQ96" i="155"/>
  <c r="AF96" i="155"/>
  <c r="U96" i="155"/>
  <c r="BC96" i="155"/>
  <c r="AO96" i="155"/>
  <c r="AE96" i="155"/>
  <c r="T96" i="155"/>
  <c r="BH96" i="155"/>
  <c r="AS96" i="155"/>
  <c r="AI96" i="155"/>
  <c r="X96" i="155"/>
  <c r="M96" i="155"/>
  <c r="AV87" i="156"/>
  <c r="AN87" i="156"/>
  <c r="AF87" i="156"/>
  <c r="X87" i="156"/>
  <c r="P87" i="156"/>
  <c r="H87" i="156"/>
  <c r="AS87" i="156"/>
  <c r="AH87" i="156"/>
  <c r="W87" i="156"/>
  <c r="M87" i="156"/>
  <c r="BA87" i="156"/>
  <c r="AL87" i="156"/>
  <c r="Y87" i="156"/>
  <c r="J87" i="156"/>
  <c r="AQ87" i="156"/>
  <c r="AD87" i="156"/>
  <c r="O87" i="156"/>
  <c r="AP87" i="156"/>
  <c r="AA87" i="156"/>
  <c r="N87" i="156"/>
  <c r="Z87" i="156"/>
  <c r="S87" i="156"/>
  <c r="K87" i="156"/>
  <c r="E87" i="156"/>
  <c r="AY91" i="156"/>
  <c r="AQ91" i="156"/>
  <c r="AI91" i="156"/>
  <c r="AA91" i="156"/>
  <c r="S91" i="156"/>
  <c r="K91" i="156"/>
  <c r="AV91" i="156"/>
  <c r="AK91" i="156"/>
  <c r="Z91" i="156"/>
  <c r="P91" i="156"/>
  <c r="BE91" i="156"/>
  <c r="AT91" i="156"/>
  <c r="AJ91" i="156"/>
  <c r="Y91" i="156"/>
  <c r="N91" i="156"/>
  <c r="BB91" i="156"/>
  <c r="AR91" i="156"/>
  <c r="AG91" i="156"/>
  <c r="V91" i="156"/>
  <c r="L91" i="156"/>
  <c r="AC91" i="156"/>
  <c r="BD91" i="156"/>
  <c r="AS91" i="156"/>
  <c r="AN91" i="156"/>
  <c r="AH91" i="156"/>
  <c r="BG95" i="156"/>
  <c r="AY95" i="156"/>
  <c r="AQ95" i="156"/>
  <c r="AI95" i="156"/>
  <c r="AA95" i="156"/>
  <c r="S95" i="156"/>
  <c r="BI95" i="156"/>
  <c r="AX95" i="156"/>
  <c r="AN95" i="156"/>
  <c r="AC95" i="156"/>
  <c r="R95" i="156"/>
  <c r="BH95" i="156"/>
  <c r="AW95" i="156"/>
  <c r="AL95" i="156"/>
  <c r="AB95" i="156"/>
  <c r="Q95" i="156"/>
  <c r="BE95" i="156"/>
  <c r="AT95" i="156"/>
  <c r="AJ95" i="156"/>
  <c r="Y95" i="156"/>
  <c r="N95" i="156"/>
  <c r="AF95" i="156"/>
  <c r="AZ87" i="156"/>
  <c r="AR87" i="156"/>
  <c r="AJ87" i="156"/>
  <c r="AB87" i="156"/>
  <c r="T87" i="156"/>
  <c r="L87" i="156"/>
  <c r="D87" i="156"/>
  <c r="AX87" i="156"/>
  <c r="AM87" i="156"/>
  <c r="AC87" i="156"/>
  <c r="R87" i="156"/>
  <c r="G87" i="156"/>
  <c r="AT87" i="156"/>
  <c r="AE87" i="156"/>
  <c r="Q87" i="156"/>
  <c r="AY87" i="156"/>
  <c r="AK87" i="156"/>
  <c r="V87" i="156"/>
  <c r="I87" i="156"/>
  <c r="AW87" i="156"/>
  <c r="AI87" i="156"/>
  <c r="U87" i="156"/>
  <c r="F87" i="156"/>
  <c r="AU87" i="156"/>
  <c r="AO87" i="156"/>
  <c r="AG87" i="156"/>
  <c r="BC91" i="156"/>
  <c r="AU91" i="156"/>
  <c r="AM91" i="156"/>
  <c r="AE91" i="156"/>
  <c r="W91" i="156"/>
  <c r="O91" i="156"/>
  <c r="BA91" i="156"/>
  <c r="AP91" i="156"/>
  <c r="AF91" i="156"/>
  <c r="U91" i="156"/>
  <c r="J91" i="156"/>
  <c r="AZ91" i="156"/>
  <c r="AO91" i="156"/>
  <c r="AD91" i="156"/>
  <c r="T91" i="156"/>
  <c r="I91" i="156"/>
  <c r="AW91" i="156"/>
  <c r="AL91" i="156"/>
  <c r="AB91" i="156"/>
  <c r="Q91" i="156"/>
  <c r="AX91" i="156"/>
  <c r="H91" i="156"/>
  <c r="X91" i="156"/>
  <c r="R91" i="156"/>
  <c r="M91" i="156"/>
  <c r="BC95" i="156"/>
  <c r="AU95" i="156"/>
  <c r="AM95" i="156"/>
  <c r="AE95" i="156"/>
  <c r="W95" i="156"/>
  <c r="O95" i="156"/>
  <c r="BD95" i="156"/>
  <c r="AS95" i="156"/>
  <c r="AH95" i="156"/>
  <c r="X95" i="156"/>
  <c r="M95" i="156"/>
  <c r="BB95" i="156"/>
  <c r="AR95" i="156"/>
  <c r="AG95" i="156"/>
  <c r="V95" i="156"/>
  <c r="L95" i="156"/>
  <c r="AZ95" i="156"/>
  <c r="AO95" i="156"/>
  <c r="AD95" i="156"/>
  <c r="T95" i="156"/>
  <c r="BA95" i="156"/>
  <c r="U95" i="156"/>
  <c r="AK95" i="156"/>
  <c r="P95" i="156"/>
  <c r="AW88" i="156"/>
  <c r="AO88" i="156"/>
  <c r="AG88" i="156"/>
  <c r="Y88" i="156"/>
  <c r="Q88" i="156"/>
  <c r="I88" i="156"/>
  <c r="AU88" i="156"/>
  <c r="AJ88" i="156"/>
  <c r="Z88" i="156"/>
  <c r="O88" i="156"/>
  <c r="AY88" i="156"/>
  <c r="AL88" i="156"/>
  <c r="W88" i="156"/>
  <c r="H88" i="156"/>
  <c r="AQ88" i="156"/>
  <c r="AB88" i="156"/>
  <c r="N88" i="156"/>
  <c r="AN88" i="156"/>
  <c r="AA88" i="156"/>
  <c r="L88" i="156"/>
  <c r="AF88" i="156"/>
  <c r="BB88" i="156"/>
  <c r="AT88" i="156"/>
  <c r="AM88" i="156"/>
  <c r="BE92" i="156"/>
  <c r="AW92" i="156"/>
  <c r="AO92" i="156"/>
  <c r="AG92" i="156"/>
  <c r="Y92" i="156"/>
  <c r="Q92" i="156"/>
  <c r="I92" i="156"/>
  <c r="AY92" i="156"/>
  <c r="AN92" i="156"/>
  <c r="AD92" i="156"/>
  <c r="S92" i="156"/>
  <c r="BC92" i="156"/>
  <c r="AR92" i="156"/>
  <c r="AH92" i="156"/>
  <c r="W92" i="156"/>
  <c r="L92" i="156"/>
  <c r="AZ92" i="156"/>
  <c r="AP92" i="156"/>
  <c r="AE92" i="156"/>
  <c r="T92" i="156"/>
  <c r="J92" i="156"/>
  <c r="AQ92" i="156"/>
  <c r="AF92" i="156"/>
  <c r="P92" i="156"/>
  <c r="BH96" i="156"/>
  <c r="AZ96" i="156"/>
  <c r="AR96" i="156"/>
  <c r="AJ96" i="156"/>
  <c r="AB96" i="156"/>
  <c r="T96" i="156"/>
  <c r="BF96" i="156"/>
  <c r="AU96" i="156"/>
  <c r="AK96" i="156"/>
  <c r="Z96" i="156"/>
  <c r="O96" i="156"/>
  <c r="BE96" i="156"/>
  <c r="AT96" i="156"/>
  <c r="AI96" i="156"/>
  <c r="Y96" i="156"/>
  <c r="N96" i="156"/>
  <c r="BB96" i="156"/>
  <c r="AQ96" i="156"/>
  <c r="AG96" i="156"/>
  <c r="V96" i="156"/>
  <c r="AS96" i="156"/>
  <c r="BC96" i="156"/>
  <c r="M96" i="156"/>
  <c r="AC96" i="156"/>
  <c r="BI96" i="156"/>
  <c r="AX96" i="156"/>
  <c r="AV85" i="156"/>
  <c r="AN85" i="156"/>
  <c r="AF85" i="156"/>
  <c r="X85" i="156"/>
  <c r="P85" i="156"/>
  <c r="H85" i="156"/>
  <c r="AP95" i="156"/>
  <c r="AV95" i="156"/>
  <c r="Z95" i="156"/>
  <c r="BF95" i="156"/>
  <c r="BA88" i="156"/>
  <c r="AS88" i="156"/>
  <c r="AK88" i="156"/>
  <c r="AC88" i="156"/>
  <c r="U88" i="156"/>
  <c r="M88" i="156"/>
  <c r="E88" i="156"/>
  <c r="AZ88" i="156"/>
  <c r="AP88" i="156"/>
  <c r="AE88" i="156"/>
  <c r="T88" i="156"/>
  <c r="J88" i="156"/>
  <c r="AR88" i="156"/>
  <c r="AD88" i="156"/>
  <c r="P88" i="156"/>
  <c r="AX88" i="156"/>
  <c r="AI88" i="156"/>
  <c r="V88" i="156"/>
  <c r="G88" i="156"/>
  <c r="AV88" i="156"/>
  <c r="AH88" i="156"/>
  <c r="S88" i="156"/>
  <c r="F88" i="156"/>
  <c r="X88" i="156"/>
  <c r="R88" i="156"/>
  <c r="K88" i="156"/>
  <c r="BA92" i="156"/>
  <c r="AS92" i="156"/>
  <c r="AK92" i="156"/>
  <c r="AC92" i="156"/>
  <c r="U92" i="156"/>
  <c r="M92" i="156"/>
  <c r="BD92" i="156"/>
  <c r="AT92" i="156"/>
  <c r="AI92" i="156"/>
  <c r="X92" i="156"/>
  <c r="N92" i="156"/>
  <c r="AX92" i="156"/>
  <c r="AM92" i="156"/>
  <c r="AB92" i="156"/>
  <c r="R92" i="156"/>
  <c r="BF92" i="156"/>
  <c r="AU92" i="156"/>
  <c r="AJ92" i="156"/>
  <c r="Z92" i="156"/>
  <c r="O92" i="156"/>
  <c r="BB92" i="156"/>
  <c r="V92" i="156"/>
  <c r="AA92" i="156"/>
  <c r="AV92" i="156"/>
  <c r="K92" i="156"/>
  <c r="AL92" i="156"/>
  <c r="BD96" i="156"/>
  <c r="AV96" i="156"/>
  <c r="AN96" i="156"/>
  <c r="AF96" i="156"/>
  <c r="X96" i="156"/>
  <c r="P96" i="156"/>
  <c r="BA96" i="156"/>
  <c r="AP96" i="156"/>
  <c r="AE96" i="156"/>
  <c r="U96" i="156"/>
  <c r="BJ96" i="156"/>
  <c r="AY96" i="156"/>
  <c r="AO96" i="156"/>
  <c r="AD96" i="156"/>
  <c r="S96" i="156"/>
  <c r="BG96" i="156"/>
  <c r="AW96" i="156"/>
  <c r="AL96" i="156"/>
  <c r="AA96" i="156"/>
  <c r="Q96" i="156"/>
  <c r="W96" i="156"/>
  <c r="AH96" i="156"/>
  <c r="AM96" i="156"/>
  <c r="R96" i="156"/>
  <c r="AR85" i="156"/>
  <c r="AJ85" i="156"/>
  <c r="AB85" i="156"/>
  <c r="T85" i="156"/>
  <c r="L85" i="156"/>
  <c r="D85" i="156"/>
  <c r="AW85" i="156"/>
  <c r="AL85" i="156"/>
  <c r="AA85" i="156"/>
  <c r="Q85" i="156"/>
  <c r="F85" i="156"/>
  <c r="AT85" i="156"/>
  <c r="AE85" i="156"/>
  <c r="R85" i="156"/>
  <c r="C85" i="156"/>
  <c r="AS85" i="156"/>
  <c r="AD85" i="156"/>
  <c r="AG85" i="156"/>
  <c r="K85" i="156"/>
  <c r="AM85" i="156"/>
  <c r="J85" i="156"/>
  <c r="AK85" i="156"/>
  <c r="O85" i="156"/>
  <c r="B85" i="156"/>
  <c r="AP85" i="156"/>
  <c r="AC85" i="156"/>
  <c r="N85" i="156"/>
  <c r="AO85" i="156"/>
  <c r="AH85" i="156"/>
  <c r="Z85" i="156"/>
  <c r="AU85" i="156"/>
  <c r="BG93" i="156"/>
  <c r="AY93" i="156"/>
  <c r="AQ93" i="156"/>
  <c r="AI93" i="156"/>
  <c r="AA93" i="156"/>
  <c r="S93" i="156"/>
  <c r="K93" i="156"/>
  <c r="AW93" i="156"/>
  <c r="AL93" i="156"/>
  <c r="AB93" i="156"/>
  <c r="Q93" i="156"/>
  <c r="BF93" i="156"/>
  <c r="AV93" i="156"/>
  <c r="AK93" i="156"/>
  <c r="Z93" i="156"/>
  <c r="P93" i="156"/>
  <c r="BD93" i="156"/>
  <c r="AS93" i="156"/>
  <c r="AH93" i="156"/>
  <c r="X93" i="156"/>
  <c r="M93" i="156"/>
  <c r="Y93" i="156"/>
  <c r="AJ93" i="156"/>
  <c r="T93" i="156"/>
  <c r="AZ93" i="156"/>
  <c r="BF97" i="156"/>
  <c r="AX97" i="156"/>
  <c r="AP97" i="156"/>
  <c r="AH97" i="156"/>
  <c r="Z97" i="156"/>
  <c r="R97" i="156"/>
  <c r="BI97" i="156"/>
  <c r="AY97" i="156"/>
  <c r="AN97" i="156"/>
  <c r="AC97" i="156"/>
  <c r="S97" i="156"/>
  <c r="BC97" i="156"/>
  <c r="AR97" i="156"/>
  <c r="AG97" i="156"/>
  <c r="W97" i="156"/>
  <c r="BK97" i="156"/>
  <c r="BK98" i="156" s="1"/>
  <c r="BK33" i="156" s="1"/>
  <c r="AZ97" i="156"/>
  <c r="AO97" i="156"/>
  <c r="AE97" i="156"/>
  <c r="T97" i="156"/>
  <c r="BG97" i="156"/>
  <c r="P97" i="156"/>
  <c r="AA97" i="156"/>
  <c r="BA97" i="156"/>
  <c r="AX86" i="156"/>
  <c r="AP86" i="156"/>
  <c r="AH86" i="156"/>
  <c r="Z86" i="156"/>
  <c r="R86" i="156"/>
  <c r="J86" i="156"/>
  <c r="AU86" i="156"/>
  <c r="AJ86" i="156"/>
  <c r="Y86" i="156"/>
  <c r="O86" i="156"/>
  <c r="D86" i="156"/>
  <c r="AM86" i="156"/>
  <c r="X86" i="156"/>
  <c r="K86" i="156"/>
  <c r="AY86" i="156"/>
  <c r="AK86" i="156"/>
  <c r="W86" i="156"/>
  <c r="H86" i="156"/>
  <c r="AQ86" i="156"/>
  <c r="AB86" i="156"/>
  <c r="M86" i="156"/>
  <c r="AV86" i="156"/>
  <c r="AN86" i="156"/>
  <c r="AG86" i="156"/>
  <c r="AX90" i="156"/>
  <c r="AP90" i="156"/>
  <c r="AH90" i="156"/>
  <c r="Z90" i="156"/>
  <c r="BD90" i="156"/>
  <c r="AS90" i="156"/>
  <c r="AI90" i="156"/>
  <c r="X90" i="156"/>
  <c r="AW90" i="156"/>
  <c r="AM90" i="156"/>
  <c r="AB90" i="156"/>
  <c r="AU90" i="156"/>
  <c r="AJ90" i="156"/>
  <c r="Y90" i="156"/>
  <c r="P90" i="156"/>
  <c r="H90" i="156"/>
  <c r="U90" i="156"/>
  <c r="J90" i="156"/>
  <c r="W90" i="156"/>
  <c r="G90" i="156"/>
  <c r="S90" i="156"/>
  <c r="AF90" i="156"/>
  <c r="K90" i="156"/>
  <c r="I90" i="156"/>
  <c r="BA90" i="156"/>
  <c r="AA90" i="156"/>
  <c r="BA94" i="156"/>
  <c r="AS94" i="156"/>
  <c r="AK94" i="156"/>
  <c r="AC94" i="156"/>
  <c r="U94" i="156"/>
  <c r="M94" i="156"/>
  <c r="AZ94" i="156"/>
  <c r="AP94" i="156"/>
  <c r="AE94" i="156"/>
  <c r="T94" i="156"/>
  <c r="BD94" i="156"/>
  <c r="AT94" i="156"/>
  <c r="AI94" i="156"/>
  <c r="X94" i="156"/>
  <c r="N94" i="156"/>
  <c r="BB94" i="156"/>
  <c r="AQ94" i="156"/>
  <c r="AF94" i="156"/>
  <c r="V94" i="156"/>
  <c r="K94" i="156"/>
  <c r="AM94" i="156"/>
  <c r="AX94" i="156"/>
  <c r="BC94" i="156"/>
  <c r="AR94" i="156"/>
  <c r="AQ85" i="156"/>
  <c r="V85" i="156"/>
  <c r="Y85" i="156"/>
  <c r="AY85" i="156"/>
  <c r="W85" i="156"/>
  <c r="I85" i="156"/>
  <c r="AX85" i="156"/>
  <c r="AI85" i="156"/>
  <c r="U85" i="156"/>
  <c r="G85" i="156"/>
  <c r="M85" i="156"/>
  <c r="E85" i="156"/>
  <c r="S85" i="156"/>
  <c r="BC93" i="156"/>
  <c r="AU93" i="156"/>
  <c r="AM93" i="156"/>
  <c r="AE93" i="156"/>
  <c r="W93" i="156"/>
  <c r="O93" i="156"/>
  <c r="BB93" i="156"/>
  <c r="AR93" i="156"/>
  <c r="AG93" i="156"/>
  <c r="V93" i="156"/>
  <c r="L93" i="156"/>
  <c r="BA93" i="156"/>
  <c r="AP93" i="156"/>
  <c r="AF93" i="156"/>
  <c r="U93" i="156"/>
  <c r="J93" i="156"/>
  <c r="AX93" i="156"/>
  <c r="AN93" i="156"/>
  <c r="AC93" i="156"/>
  <c r="R93" i="156"/>
  <c r="AT93" i="156"/>
  <c r="BE93" i="156"/>
  <c r="N93" i="156"/>
  <c r="AO93" i="156"/>
  <c r="AD93" i="156"/>
  <c r="BJ97" i="156"/>
  <c r="BB97" i="156"/>
  <c r="AT97" i="156"/>
  <c r="AL97" i="156"/>
  <c r="AD97" i="156"/>
  <c r="V97" i="156"/>
  <c r="N97" i="156"/>
  <c r="BD97" i="156"/>
  <c r="AS97" i="156"/>
  <c r="AI97" i="156"/>
  <c r="X97" i="156"/>
  <c r="BH97" i="156"/>
  <c r="AW97" i="156"/>
  <c r="AM97" i="156"/>
  <c r="AB97" i="156"/>
  <c r="Q97" i="156"/>
  <c r="BE97" i="156"/>
  <c r="AU97" i="156"/>
  <c r="AJ97" i="156"/>
  <c r="Y97" i="156"/>
  <c r="O97" i="156"/>
  <c r="AK97" i="156"/>
  <c r="AV97" i="156"/>
  <c r="AF97" i="156"/>
  <c r="U97" i="156"/>
  <c r="AQ97" i="156"/>
  <c r="AT86" i="156"/>
  <c r="AL86" i="156"/>
  <c r="AD86" i="156"/>
  <c r="V86" i="156"/>
  <c r="N86" i="156"/>
  <c r="F86" i="156"/>
  <c r="AZ86" i="156"/>
  <c r="AO86" i="156"/>
  <c r="AE86" i="156"/>
  <c r="T86" i="156"/>
  <c r="I86" i="156"/>
  <c r="AS86" i="156"/>
  <c r="AF86" i="156"/>
  <c r="Q86" i="156"/>
  <c r="C86" i="156"/>
  <c r="AR86" i="156"/>
  <c r="AC86" i="156"/>
  <c r="P86" i="156"/>
  <c r="AW86" i="156"/>
  <c r="AI86" i="156"/>
  <c r="U86" i="156"/>
  <c r="G86" i="156"/>
  <c r="S86" i="156"/>
  <c r="L86" i="156"/>
  <c r="E86" i="156"/>
  <c r="AA86" i="156"/>
  <c r="BB90" i="156"/>
  <c r="AT90" i="156"/>
  <c r="AL90" i="156"/>
  <c r="AD90" i="156"/>
  <c r="V90" i="156"/>
  <c r="AY90" i="156"/>
  <c r="AN90" i="156"/>
  <c r="AC90" i="156"/>
  <c r="BC90" i="156"/>
  <c r="AR90" i="156"/>
  <c r="AG90" i="156"/>
  <c r="AZ90" i="156"/>
  <c r="AO90" i="156"/>
  <c r="AE90" i="156"/>
  <c r="T90" i="156"/>
  <c r="L90" i="156"/>
  <c r="AK90" i="156"/>
  <c r="O90" i="156"/>
  <c r="AV90" i="156"/>
  <c r="N90" i="156"/>
  <c r="AQ90" i="156"/>
  <c r="M90" i="156"/>
  <c r="R90" i="156"/>
  <c r="Q90" i="156"/>
  <c r="BE94" i="156"/>
  <c r="AW94" i="156"/>
  <c r="AO94" i="156"/>
  <c r="AG94" i="156"/>
  <c r="Y94" i="156"/>
  <c r="Q94" i="156"/>
  <c r="BF94" i="156"/>
  <c r="AU94" i="156"/>
  <c r="AJ94" i="156"/>
  <c r="Z94" i="156"/>
  <c r="O94" i="156"/>
  <c r="AY94" i="156"/>
  <c r="AN94" i="156"/>
  <c r="AD94" i="156"/>
  <c r="S94" i="156"/>
  <c r="BG94" i="156"/>
  <c r="AV94" i="156"/>
  <c r="AL94" i="156"/>
  <c r="AA94" i="156"/>
  <c r="P94" i="156"/>
  <c r="BH94" i="156"/>
  <c r="R94" i="156"/>
  <c r="AB94" i="156"/>
  <c r="L94" i="156"/>
  <c r="AH94" i="156"/>
  <c r="W94" i="156"/>
  <c r="BH40" i="158"/>
  <c r="C54" i="158"/>
  <c r="D54" i="158"/>
  <c r="AB81" i="158"/>
  <c r="AB82" i="158" s="1"/>
  <c r="AB27" i="158" s="1"/>
  <c r="AB75" i="158"/>
  <c r="AB26" i="158" s="1"/>
  <c r="AD81" i="158"/>
  <c r="AD82" i="158" s="1"/>
  <c r="AD27" i="158" s="1"/>
  <c r="AD75" i="158"/>
  <c r="AD26" i="158" s="1"/>
  <c r="AJ81" i="158"/>
  <c r="AJ82" i="158" s="1"/>
  <c r="AJ27" i="158" s="1"/>
  <c r="AJ75" i="158"/>
  <c r="AJ26" i="158" s="1"/>
  <c r="BJ54" i="158"/>
  <c r="E54" i="158"/>
  <c r="BG54" i="158"/>
  <c r="C28" i="158"/>
  <c r="D25" i="158" s="1"/>
  <c r="C29" i="158"/>
  <c r="B40" i="158"/>
  <c r="AL81" i="158"/>
  <c r="AL82" i="158" s="1"/>
  <c r="AL27" i="158" s="1"/>
  <c r="AL75" i="158"/>
  <c r="AL26" i="158" s="1"/>
  <c r="AG81" i="158"/>
  <c r="AG82" i="158" s="1"/>
  <c r="AG27" i="158" s="1"/>
  <c r="AG75" i="158"/>
  <c r="AG26" i="158" s="1"/>
  <c r="AI75" i="158"/>
  <c r="AI26" i="158" s="1"/>
  <c r="AI81" i="158"/>
  <c r="AI82" i="158" s="1"/>
  <c r="AI27" i="158" s="1"/>
  <c r="AN81" i="158"/>
  <c r="AN82" i="158" s="1"/>
  <c r="AN27" i="158" s="1"/>
  <c r="AN75" i="158"/>
  <c r="AN26" i="158" s="1"/>
  <c r="C21" i="158"/>
  <c r="C22" i="158"/>
  <c r="BJ40" i="158"/>
  <c r="C40" i="158"/>
  <c r="AY34" i="158"/>
  <c r="BD40" i="158"/>
  <c r="BG40" i="158"/>
  <c r="BF54" i="158"/>
  <c r="AC81" i="158"/>
  <c r="AC82" i="158" s="1"/>
  <c r="AC27" i="158" s="1"/>
  <c r="AC75" i="158"/>
  <c r="AC26" i="158" s="1"/>
  <c r="AK81" i="158"/>
  <c r="AK82" i="158" s="1"/>
  <c r="AK27" i="158" s="1"/>
  <c r="AK75" i="158"/>
  <c r="AK26" i="158" s="1"/>
  <c r="AM75" i="158"/>
  <c r="AM26" i="158" s="1"/>
  <c r="AM81" i="158"/>
  <c r="AM82" i="158" s="1"/>
  <c r="AM27" i="158" s="1"/>
  <c r="BD54" i="158"/>
  <c r="E40" i="158"/>
  <c r="B54" i="158"/>
  <c r="B35" i="158"/>
  <c r="BE40" i="158"/>
  <c r="BF40" i="158"/>
  <c r="BH54" i="158"/>
  <c r="AH81" i="158"/>
  <c r="AH82" i="158" s="1"/>
  <c r="AH27" i="158" s="1"/>
  <c r="AH75" i="158"/>
  <c r="AH26" i="158" s="1"/>
  <c r="AO81" i="158"/>
  <c r="AO82" i="158" s="1"/>
  <c r="AO27" i="158" s="1"/>
  <c r="AO75" i="158"/>
  <c r="AO26" i="158" s="1"/>
  <c r="AF81" i="158"/>
  <c r="AF82" i="158" s="1"/>
  <c r="AF27" i="158" s="1"/>
  <c r="AF75" i="158"/>
  <c r="AF26" i="158" s="1"/>
  <c r="BE54" i="158"/>
  <c r="Q15" i="157"/>
  <c r="R11" i="157" s="1"/>
  <c r="Q16" i="157"/>
  <c r="E54" i="157"/>
  <c r="BG54" i="157"/>
  <c r="AB81" i="157"/>
  <c r="AB82" i="157" s="1"/>
  <c r="AB27" i="157" s="1"/>
  <c r="AB75" i="157"/>
  <c r="AB26" i="157" s="1"/>
  <c r="AJ81" i="157"/>
  <c r="AJ82" i="157" s="1"/>
  <c r="AJ27" i="157" s="1"/>
  <c r="AJ75" i="157"/>
  <c r="AJ26" i="157" s="1"/>
  <c r="BJ54" i="157"/>
  <c r="E40" i="157"/>
  <c r="BE40" i="157"/>
  <c r="BJ40" i="157"/>
  <c r="BD40" i="157"/>
  <c r="AG81" i="157"/>
  <c r="AG82" i="157" s="1"/>
  <c r="AG27" i="157" s="1"/>
  <c r="AG75" i="157"/>
  <c r="AG26" i="157" s="1"/>
  <c r="AK81" i="157"/>
  <c r="AK82" i="157" s="1"/>
  <c r="AK27" i="157" s="1"/>
  <c r="AK75" i="157"/>
  <c r="AK26" i="157" s="1"/>
  <c r="AH81" i="157"/>
  <c r="AH82" i="157" s="1"/>
  <c r="AH27" i="157" s="1"/>
  <c r="AH75" i="157"/>
  <c r="AH26" i="157" s="1"/>
  <c r="AN81" i="157"/>
  <c r="AN82" i="157" s="1"/>
  <c r="AN27" i="157" s="1"/>
  <c r="AN75" i="157"/>
  <c r="AN26" i="157" s="1"/>
  <c r="BE54" i="157"/>
  <c r="BD54" i="157"/>
  <c r="AC81" i="157"/>
  <c r="AC82" i="157" s="1"/>
  <c r="AC27" i="157" s="1"/>
  <c r="AC75" i="157"/>
  <c r="AC26" i="157" s="1"/>
  <c r="BI40" i="157"/>
  <c r="B40" i="157"/>
  <c r="BF40" i="157"/>
  <c r="AO81" i="157"/>
  <c r="AO82" i="157" s="1"/>
  <c r="AO27" i="157" s="1"/>
  <c r="AO75" i="157"/>
  <c r="AO26" i="157" s="1"/>
  <c r="AD81" i="157"/>
  <c r="AD82" i="157" s="1"/>
  <c r="AD27" i="157" s="1"/>
  <c r="AD75" i="157"/>
  <c r="AD26" i="157" s="1"/>
  <c r="AL81" i="157"/>
  <c r="AL82" i="157" s="1"/>
  <c r="AL27" i="157" s="1"/>
  <c r="AL75" i="157"/>
  <c r="AL26" i="157" s="1"/>
  <c r="C21" i="157"/>
  <c r="BI54" i="157"/>
  <c r="D54" i="157"/>
  <c r="AY34" i="157"/>
  <c r="P16" i="157"/>
  <c r="C28" i="157"/>
  <c r="D25" i="157" s="1"/>
  <c r="C29" i="157"/>
  <c r="AI75" i="157"/>
  <c r="AI26" i="157" s="1"/>
  <c r="AI81" i="157"/>
  <c r="AI82" i="157" s="1"/>
  <c r="AI27" i="157" s="1"/>
  <c r="AM75" i="157"/>
  <c r="AM26" i="157" s="1"/>
  <c r="AM81" i="157"/>
  <c r="AM82" i="157" s="1"/>
  <c r="AM27" i="157" s="1"/>
  <c r="AF81" i="157"/>
  <c r="AF82" i="157" s="1"/>
  <c r="AF27" i="157" s="1"/>
  <c r="AF75" i="157"/>
  <c r="AF26" i="157" s="1"/>
  <c r="BF54" i="157"/>
  <c r="BG40" i="157"/>
  <c r="B54" i="157"/>
  <c r="B35" i="157"/>
  <c r="Q16" i="156"/>
  <c r="R15" i="156"/>
  <c r="S11" i="156" s="1"/>
  <c r="BE40" i="156"/>
  <c r="BG40" i="156"/>
  <c r="AD81" i="156"/>
  <c r="AD82" i="156" s="1"/>
  <c r="AD27" i="156" s="1"/>
  <c r="AD75" i="156"/>
  <c r="AD26" i="156" s="1"/>
  <c r="AC81" i="156"/>
  <c r="AC82" i="156" s="1"/>
  <c r="AC27" i="156" s="1"/>
  <c r="AC75" i="156"/>
  <c r="AC26" i="156" s="1"/>
  <c r="AJ81" i="156"/>
  <c r="AJ82" i="156" s="1"/>
  <c r="AJ27" i="156" s="1"/>
  <c r="AJ75" i="156"/>
  <c r="AJ26" i="156" s="1"/>
  <c r="BF40" i="156"/>
  <c r="D40" i="156"/>
  <c r="AI75" i="156"/>
  <c r="AI26" i="156" s="1"/>
  <c r="AI81" i="156"/>
  <c r="AI82" i="156" s="1"/>
  <c r="AI27" i="156" s="1"/>
  <c r="AM75" i="156"/>
  <c r="AM26" i="156" s="1"/>
  <c r="AM81" i="156"/>
  <c r="AM82" i="156" s="1"/>
  <c r="AM27" i="156" s="1"/>
  <c r="AH81" i="156"/>
  <c r="AH82" i="156" s="1"/>
  <c r="AH27" i="156" s="1"/>
  <c r="AH75" i="156"/>
  <c r="AH26" i="156" s="1"/>
  <c r="AN81" i="156"/>
  <c r="AN82" i="156" s="1"/>
  <c r="AN27" i="156" s="1"/>
  <c r="AN75" i="156"/>
  <c r="AN26" i="156" s="1"/>
  <c r="E40" i="156"/>
  <c r="AB81" i="156"/>
  <c r="AB82" i="156" s="1"/>
  <c r="AB27" i="156" s="1"/>
  <c r="AB75" i="156"/>
  <c r="AB26" i="156" s="1"/>
  <c r="AG81" i="156"/>
  <c r="AG82" i="156" s="1"/>
  <c r="AG27" i="156" s="1"/>
  <c r="AG75" i="156"/>
  <c r="AG26" i="156" s="1"/>
  <c r="AL81" i="156"/>
  <c r="AL82" i="156" s="1"/>
  <c r="AL27" i="156" s="1"/>
  <c r="AL75" i="156"/>
  <c r="AL26" i="156" s="1"/>
  <c r="B40" i="156"/>
  <c r="C40" i="156"/>
  <c r="C21" i="156"/>
  <c r="C22" i="156"/>
  <c r="BI40" i="156"/>
  <c r="BJ40" i="156"/>
  <c r="AK81" i="156"/>
  <c r="AK82" i="156" s="1"/>
  <c r="AK27" i="156" s="1"/>
  <c r="AK75" i="156"/>
  <c r="AK26" i="156" s="1"/>
  <c r="AO81" i="156"/>
  <c r="AO82" i="156" s="1"/>
  <c r="AO27" i="156" s="1"/>
  <c r="AO75" i="156"/>
  <c r="AO26" i="156" s="1"/>
  <c r="AF81" i="156"/>
  <c r="AF82" i="156" s="1"/>
  <c r="AF27" i="156" s="1"/>
  <c r="AF75" i="156"/>
  <c r="AF26" i="156" s="1"/>
  <c r="C28" i="156"/>
  <c r="D25" i="156" s="1"/>
  <c r="BE40" i="155"/>
  <c r="BD40" i="155"/>
  <c r="B40" i="155"/>
  <c r="BF40" i="155"/>
  <c r="BN93" i="155"/>
  <c r="BG34" i="155" s="1"/>
  <c r="BG78" i="155"/>
  <c r="BG71" i="155"/>
  <c r="C28" i="155"/>
  <c r="D25" i="155" s="1"/>
  <c r="AN74" i="155"/>
  <c r="AJ74" i="155"/>
  <c r="AF74" i="155"/>
  <c r="AM74" i="155"/>
  <c r="AI74" i="155"/>
  <c r="AD74" i="155"/>
  <c r="AO74" i="155"/>
  <c r="AK74" i="155"/>
  <c r="AG74" i="155"/>
  <c r="AB74" i="155"/>
  <c r="AH74" i="155"/>
  <c r="AC74" i="155"/>
  <c r="AL74" i="155"/>
  <c r="R16" i="155"/>
  <c r="R15" i="155"/>
  <c r="S11" i="155" s="1"/>
  <c r="E40" i="155"/>
  <c r="BG40" i="155"/>
  <c r="BI40" i="155"/>
  <c r="BH40" i="155"/>
  <c r="BN109" i="155"/>
  <c r="C40" i="155"/>
  <c r="C21" i="155"/>
  <c r="C22" i="155" s="1"/>
  <c r="BJ98" i="155" l="1"/>
  <c r="BJ33" i="155" s="1"/>
  <c r="BK80" i="161"/>
  <c r="BI80" i="161"/>
  <c r="BG80" i="161"/>
  <c r="BL80" i="161"/>
  <c r="BC80" i="161"/>
  <c r="BB80" i="161"/>
  <c r="BE80" i="161"/>
  <c r="BF80" i="161"/>
  <c r="AZ34" i="161"/>
  <c r="BN34" i="161" s="1"/>
  <c r="BN98" i="161"/>
  <c r="BJ80" i="161"/>
  <c r="BH73" i="161"/>
  <c r="BJ73" i="161"/>
  <c r="BL73" i="161"/>
  <c r="D81" i="161"/>
  <c r="D82" i="161" s="1"/>
  <c r="D27" i="161" s="1"/>
  <c r="D46" i="161" s="1"/>
  <c r="D75" i="161"/>
  <c r="D26" i="161" s="1"/>
  <c r="D40" i="161" s="1"/>
  <c r="R81" i="161"/>
  <c r="R82" i="161" s="1"/>
  <c r="R27" i="161" s="1"/>
  <c r="R46" i="161" s="1"/>
  <c r="R75" i="161"/>
  <c r="R26" i="161" s="1"/>
  <c r="R40" i="161" s="1"/>
  <c r="AI81" i="161"/>
  <c r="AI82" i="161" s="1"/>
  <c r="AI27" i="161" s="1"/>
  <c r="AI46" i="161" s="1"/>
  <c r="AI75" i="161"/>
  <c r="AI26" i="161" s="1"/>
  <c r="AI40" i="161" s="1"/>
  <c r="U81" i="161"/>
  <c r="U82" i="161" s="1"/>
  <c r="U27" i="161" s="1"/>
  <c r="U46" i="161" s="1"/>
  <c r="U75" i="161"/>
  <c r="U26" i="161" s="1"/>
  <c r="U40" i="161" s="1"/>
  <c r="S81" i="161"/>
  <c r="S82" i="161" s="1"/>
  <c r="S27" i="161" s="1"/>
  <c r="S46" i="161" s="1"/>
  <c r="S75" i="161"/>
  <c r="S26" i="161" s="1"/>
  <c r="S40" i="161" s="1"/>
  <c r="L81" i="161"/>
  <c r="L82" i="161" s="1"/>
  <c r="L27" i="161" s="1"/>
  <c r="L46" i="161" s="1"/>
  <c r="L75" i="161"/>
  <c r="L26" i="161" s="1"/>
  <c r="L40" i="161" s="1"/>
  <c r="AB81" i="161"/>
  <c r="AB82" i="161" s="1"/>
  <c r="AB27" i="161" s="1"/>
  <c r="AB46" i="161" s="1"/>
  <c r="AB75" i="161"/>
  <c r="AB26" i="161" s="1"/>
  <c r="AB40" i="161" s="1"/>
  <c r="AQ81" i="161"/>
  <c r="AQ82" i="161" s="1"/>
  <c r="AQ27" i="161" s="1"/>
  <c r="AQ46" i="161" s="1"/>
  <c r="AQ75" i="161"/>
  <c r="AQ26" i="161" s="1"/>
  <c r="AQ40" i="161" s="1"/>
  <c r="AK81" i="161"/>
  <c r="AK82" i="161" s="1"/>
  <c r="AK27" i="161" s="1"/>
  <c r="AK46" i="161" s="1"/>
  <c r="AK75" i="161"/>
  <c r="AK26" i="161" s="1"/>
  <c r="AK40" i="161" s="1"/>
  <c r="AC81" i="161"/>
  <c r="AC82" i="161" s="1"/>
  <c r="AC27" i="161" s="1"/>
  <c r="AC46" i="161" s="1"/>
  <c r="AC75" i="161"/>
  <c r="AC26" i="161" s="1"/>
  <c r="AC40" i="161" s="1"/>
  <c r="C53" i="161"/>
  <c r="C54" i="161"/>
  <c r="BN54" i="161" s="1"/>
  <c r="BN33" i="161"/>
  <c r="C35" i="161"/>
  <c r="BD80" i="161"/>
  <c r="AZ80" i="161"/>
  <c r="BG73" i="161"/>
  <c r="AZ73" i="161"/>
  <c r="BA73" i="161"/>
  <c r="T75" i="161"/>
  <c r="T26" i="161" s="1"/>
  <c r="T40" i="161" s="1"/>
  <c r="T81" i="161"/>
  <c r="T82" i="161" s="1"/>
  <c r="T27" i="161" s="1"/>
  <c r="T46" i="161" s="1"/>
  <c r="AL75" i="161"/>
  <c r="AL26" i="161" s="1"/>
  <c r="AL40" i="161" s="1"/>
  <c r="AL81" i="161"/>
  <c r="AL82" i="161" s="1"/>
  <c r="AL27" i="161" s="1"/>
  <c r="AL46" i="161" s="1"/>
  <c r="E75" i="161"/>
  <c r="E26" i="161" s="1"/>
  <c r="E40" i="161" s="1"/>
  <c r="E81" i="161"/>
  <c r="E82" i="161" s="1"/>
  <c r="E27" i="161" s="1"/>
  <c r="E46" i="161" s="1"/>
  <c r="F81" i="161"/>
  <c r="F82" i="161" s="1"/>
  <c r="F27" i="161" s="1"/>
  <c r="F46" i="161" s="1"/>
  <c r="F75" i="161"/>
  <c r="F26" i="161" s="1"/>
  <c r="F40" i="161" s="1"/>
  <c r="AN81" i="161"/>
  <c r="AN82" i="161" s="1"/>
  <c r="AN27" i="161" s="1"/>
  <c r="AN46" i="161" s="1"/>
  <c r="AN75" i="161"/>
  <c r="AN26" i="161" s="1"/>
  <c r="AN40" i="161" s="1"/>
  <c r="AJ81" i="161"/>
  <c r="AJ82" i="161" s="1"/>
  <c r="AJ27" i="161" s="1"/>
  <c r="AJ46" i="161" s="1"/>
  <c r="AJ75" i="161"/>
  <c r="AJ26" i="161" s="1"/>
  <c r="AJ40" i="161" s="1"/>
  <c r="G81" i="161"/>
  <c r="G82" i="161" s="1"/>
  <c r="G27" i="161" s="1"/>
  <c r="G46" i="161" s="1"/>
  <c r="G75" i="161"/>
  <c r="G26" i="161" s="1"/>
  <c r="G40" i="161" s="1"/>
  <c r="M81" i="161"/>
  <c r="M82" i="161" s="1"/>
  <c r="M27" i="161" s="1"/>
  <c r="M46" i="161" s="1"/>
  <c r="M75" i="161"/>
  <c r="M26" i="161" s="1"/>
  <c r="M40" i="161" s="1"/>
  <c r="N75" i="161"/>
  <c r="N26" i="161" s="1"/>
  <c r="N40" i="161" s="1"/>
  <c r="N81" i="161"/>
  <c r="N82" i="161" s="1"/>
  <c r="N27" i="161" s="1"/>
  <c r="N46" i="161" s="1"/>
  <c r="AE75" i="161"/>
  <c r="AE26" i="161" s="1"/>
  <c r="AE40" i="161" s="1"/>
  <c r="AE81" i="161"/>
  <c r="AE82" i="161" s="1"/>
  <c r="AE27" i="161" s="1"/>
  <c r="AE46" i="161" s="1"/>
  <c r="BO102" i="161"/>
  <c r="D21" i="161"/>
  <c r="BD73" i="161"/>
  <c r="BE73" i="161"/>
  <c r="BF73" i="161"/>
  <c r="Q81" i="161"/>
  <c r="Q82" i="161" s="1"/>
  <c r="Q27" i="161" s="1"/>
  <c r="Q46" i="161" s="1"/>
  <c r="Q75" i="161"/>
  <c r="Q26" i="161" s="1"/>
  <c r="Q40" i="161" s="1"/>
  <c r="O81" i="161"/>
  <c r="O82" i="161" s="1"/>
  <c r="O27" i="161" s="1"/>
  <c r="O46" i="161" s="1"/>
  <c r="O75" i="161"/>
  <c r="O26" i="161" s="1"/>
  <c r="O40" i="161" s="1"/>
  <c r="H75" i="161"/>
  <c r="H26" i="161" s="1"/>
  <c r="H40" i="161" s="1"/>
  <c r="H81" i="161"/>
  <c r="H82" i="161" s="1"/>
  <c r="H27" i="161" s="1"/>
  <c r="H46" i="161" s="1"/>
  <c r="V75" i="161"/>
  <c r="V26" i="161" s="1"/>
  <c r="V40" i="161" s="1"/>
  <c r="V81" i="161"/>
  <c r="V82" i="161" s="1"/>
  <c r="V27" i="161" s="1"/>
  <c r="V46" i="161" s="1"/>
  <c r="AM81" i="161"/>
  <c r="AM82" i="161" s="1"/>
  <c r="AM27" i="161" s="1"/>
  <c r="AM46" i="161" s="1"/>
  <c r="AM75" i="161"/>
  <c r="AM26" i="161" s="1"/>
  <c r="AM40" i="161" s="1"/>
  <c r="AF81" i="161"/>
  <c r="AF82" i="161" s="1"/>
  <c r="AF27" i="161" s="1"/>
  <c r="AF46" i="161" s="1"/>
  <c r="AF75" i="161"/>
  <c r="AF26" i="161" s="1"/>
  <c r="AF40" i="161" s="1"/>
  <c r="W81" i="161"/>
  <c r="W82" i="161" s="1"/>
  <c r="W27" i="161" s="1"/>
  <c r="W46" i="161" s="1"/>
  <c r="W75" i="161"/>
  <c r="W26" i="161" s="1"/>
  <c r="W40" i="161" s="1"/>
  <c r="P81" i="161"/>
  <c r="P82" i="161" s="1"/>
  <c r="P27" i="161" s="1"/>
  <c r="P46" i="161" s="1"/>
  <c r="P75" i="161"/>
  <c r="P26" i="161" s="1"/>
  <c r="P40" i="161" s="1"/>
  <c r="AG75" i="161"/>
  <c r="AG26" i="161" s="1"/>
  <c r="AG40" i="161" s="1"/>
  <c r="AG81" i="161"/>
  <c r="AG82" i="161" s="1"/>
  <c r="AG27" i="161" s="1"/>
  <c r="AG46" i="161" s="1"/>
  <c r="BO86" i="161"/>
  <c r="BN114" i="161"/>
  <c r="BB73" i="161"/>
  <c r="BI73" i="161"/>
  <c r="BK73" i="161"/>
  <c r="AP75" i="161"/>
  <c r="AP26" i="161" s="1"/>
  <c r="AP40" i="161" s="1"/>
  <c r="AP81" i="161"/>
  <c r="AP82" i="161" s="1"/>
  <c r="AP27" i="161" s="1"/>
  <c r="AP46" i="161" s="1"/>
  <c r="AH75" i="161"/>
  <c r="AH26" i="161" s="1"/>
  <c r="AH40" i="161" s="1"/>
  <c r="AH81" i="161"/>
  <c r="AH82" i="161" s="1"/>
  <c r="AH27" i="161" s="1"/>
  <c r="AH46" i="161" s="1"/>
  <c r="AD81" i="161"/>
  <c r="AD82" i="161" s="1"/>
  <c r="AD27" i="161" s="1"/>
  <c r="AD46" i="161" s="1"/>
  <c r="AD75" i="161"/>
  <c r="AD26" i="161" s="1"/>
  <c r="AD40" i="161" s="1"/>
  <c r="C81" i="161"/>
  <c r="BN74" i="161"/>
  <c r="C75" i="161"/>
  <c r="C26" i="161" s="1"/>
  <c r="I81" i="161"/>
  <c r="I82" i="161" s="1"/>
  <c r="I27" i="161" s="1"/>
  <c r="I46" i="161" s="1"/>
  <c r="I75" i="161"/>
  <c r="I26" i="161" s="1"/>
  <c r="I40" i="161" s="1"/>
  <c r="J81" i="161"/>
  <c r="J82" i="161" s="1"/>
  <c r="J27" i="161" s="1"/>
  <c r="J46" i="161" s="1"/>
  <c r="J75" i="161"/>
  <c r="J26" i="161" s="1"/>
  <c r="J40" i="161" s="1"/>
  <c r="AA81" i="161"/>
  <c r="AA82" i="161" s="1"/>
  <c r="AA27" i="161" s="1"/>
  <c r="AA46" i="161" s="1"/>
  <c r="AA75" i="161"/>
  <c r="AA26" i="161" s="1"/>
  <c r="AA40" i="161" s="1"/>
  <c r="AO75" i="161"/>
  <c r="AO26" i="161" s="1"/>
  <c r="AO40" i="161" s="1"/>
  <c r="AO81" i="161"/>
  <c r="AO82" i="161" s="1"/>
  <c r="AO27" i="161" s="1"/>
  <c r="AO46" i="161" s="1"/>
  <c r="K75" i="161"/>
  <c r="K26" i="161" s="1"/>
  <c r="K40" i="161" s="1"/>
  <c r="K81" i="161"/>
  <c r="K82" i="161" s="1"/>
  <c r="K27" i="161" s="1"/>
  <c r="K46" i="161" s="1"/>
  <c r="W15" i="161"/>
  <c r="X11" i="161" s="1"/>
  <c r="G15" i="161"/>
  <c r="H11" i="161" s="1"/>
  <c r="F16" i="161"/>
  <c r="C48" i="160"/>
  <c r="B51" i="160"/>
  <c r="C42" i="160"/>
  <c r="B45" i="160"/>
  <c r="B62" i="160"/>
  <c r="BH98" i="156"/>
  <c r="BH33" i="156" s="1"/>
  <c r="BH54" i="156" s="1"/>
  <c r="BN96" i="155"/>
  <c r="BJ34" i="155" s="1"/>
  <c r="BG98" i="155"/>
  <c r="BG33" i="155" s="1"/>
  <c r="BG54" i="155" s="1"/>
  <c r="BF98" i="155"/>
  <c r="BF33" i="155" s="1"/>
  <c r="BF54" i="155" s="1"/>
  <c r="BN87" i="155"/>
  <c r="BA34" i="155" s="1"/>
  <c r="E98" i="156"/>
  <c r="E33" i="156" s="1"/>
  <c r="BN94" i="156"/>
  <c r="BH34" i="156" s="1"/>
  <c r="BN90" i="156"/>
  <c r="BD34" i="156" s="1"/>
  <c r="BK54" i="156"/>
  <c r="BG98" i="156"/>
  <c r="BG33" i="156" s="1"/>
  <c r="BN85" i="156"/>
  <c r="AY34" i="156" s="1"/>
  <c r="B98" i="156"/>
  <c r="B33" i="156" s="1"/>
  <c r="D98" i="156"/>
  <c r="D33" i="156" s="1"/>
  <c r="BF98" i="156"/>
  <c r="BF33" i="156" s="1"/>
  <c r="BN95" i="156"/>
  <c r="BI34" i="156" s="1"/>
  <c r="BN87" i="156"/>
  <c r="BA34" i="156" s="1"/>
  <c r="BI98" i="156"/>
  <c r="BI33" i="156" s="1"/>
  <c r="BJ54" i="155"/>
  <c r="BN94" i="155"/>
  <c r="BH34" i="155" s="1"/>
  <c r="BD98" i="155"/>
  <c r="BD33" i="155" s="1"/>
  <c r="BN90" i="155"/>
  <c r="BD34" i="155" s="1"/>
  <c r="BN97" i="155"/>
  <c r="BK34" i="155" s="1"/>
  <c r="B98" i="155"/>
  <c r="B33" i="155" s="1"/>
  <c r="BN85" i="155"/>
  <c r="C98" i="155"/>
  <c r="C33" i="155" s="1"/>
  <c r="D98" i="155"/>
  <c r="D33" i="155" s="1"/>
  <c r="E98" i="155"/>
  <c r="E33" i="155" s="1"/>
  <c r="BN86" i="156"/>
  <c r="AZ34" i="156" s="1"/>
  <c r="BN97" i="156"/>
  <c r="BK34" i="156" s="1"/>
  <c r="BN93" i="156"/>
  <c r="BG34" i="156" s="1"/>
  <c r="BD98" i="156"/>
  <c r="BD33" i="156" s="1"/>
  <c r="C98" i="156"/>
  <c r="C33" i="156" s="1"/>
  <c r="BJ98" i="156"/>
  <c r="BJ33" i="156" s="1"/>
  <c r="BN88" i="156"/>
  <c r="BB34" i="156" s="1"/>
  <c r="BN96" i="156"/>
  <c r="BJ34" i="156" s="1"/>
  <c r="BN92" i="156"/>
  <c r="BF34" i="156" s="1"/>
  <c r="BN91" i="156"/>
  <c r="BE34" i="156" s="1"/>
  <c r="BE98" i="156"/>
  <c r="BE33" i="156" s="1"/>
  <c r="BN92" i="155"/>
  <c r="BF34" i="155" s="1"/>
  <c r="BN88" i="155"/>
  <c r="BB34" i="155" s="1"/>
  <c r="BN91" i="155"/>
  <c r="BE34" i="155" s="1"/>
  <c r="BN95" i="155"/>
  <c r="BI34" i="155" s="1"/>
  <c r="BI98" i="155"/>
  <c r="BI33" i="155" s="1"/>
  <c r="BN86" i="155"/>
  <c r="AZ34" i="155" s="1"/>
  <c r="BK54" i="155"/>
  <c r="BH98" i="155"/>
  <c r="BH33" i="155" s="1"/>
  <c r="R16" i="156"/>
  <c r="C55" i="158"/>
  <c r="D19" i="158"/>
  <c r="D28" i="158"/>
  <c r="E25" i="158" s="1"/>
  <c r="B41" i="158"/>
  <c r="B36" i="158"/>
  <c r="C32" i="158"/>
  <c r="C32" i="157"/>
  <c r="B36" i="157"/>
  <c r="R15" i="157"/>
  <c r="S11" i="157" s="1"/>
  <c r="C55" i="157"/>
  <c r="D19" i="157"/>
  <c r="B41" i="157"/>
  <c r="D29" i="157"/>
  <c r="D28" i="157"/>
  <c r="E25" i="157" s="1"/>
  <c r="C22" i="157"/>
  <c r="C29" i="156"/>
  <c r="C55" i="156"/>
  <c r="D19" i="156"/>
  <c r="B41" i="156"/>
  <c r="S15" i="156"/>
  <c r="T11" i="156" s="1"/>
  <c r="D29" i="156"/>
  <c r="D28" i="156"/>
  <c r="E25" i="156" s="1"/>
  <c r="AB81" i="155"/>
  <c r="AB82" i="155" s="1"/>
  <c r="AB27" i="155" s="1"/>
  <c r="AB75" i="155"/>
  <c r="AB26" i="155" s="1"/>
  <c r="AA81" i="155"/>
  <c r="AA82" i="155" s="1"/>
  <c r="AA27" i="155" s="1"/>
  <c r="AA75" i="155"/>
  <c r="AA26" i="155" s="1"/>
  <c r="D28" i="155"/>
  <c r="E25" i="155" s="1"/>
  <c r="AC81" i="155"/>
  <c r="AC82" i="155" s="1"/>
  <c r="AC27" i="155" s="1"/>
  <c r="AC75" i="155"/>
  <c r="AC26" i="155" s="1"/>
  <c r="AG81" i="155"/>
  <c r="AG82" i="155" s="1"/>
  <c r="AG27" i="155" s="1"/>
  <c r="AG75" i="155"/>
  <c r="AG26" i="155" s="1"/>
  <c r="AD81" i="155"/>
  <c r="AD82" i="155" s="1"/>
  <c r="AD27" i="155" s="1"/>
  <c r="AD75" i="155"/>
  <c r="AD26" i="155" s="1"/>
  <c r="AF81" i="155"/>
  <c r="AF82" i="155" s="1"/>
  <c r="AF27" i="155" s="1"/>
  <c r="AF75" i="155"/>
  <c r="AF26" i="155" s="1"/>
  <c r="C29" i="155"/>
  <c r="AL81" i="155"/>
  <c r="AL82" i="155" s="1"/>
  <c r="AL27" i="155" s="1"/>
  <c r="AL75" i="155"/>
  <c r="AL26" i="155" s="1"/>
  <c r="AK81" i="155"/>
  <c r="AK82" i="155" s="1"/>
  <c r="AK27" i="155" s="1"/>
  <c r="AK75" i="155"/>
  <c r="AK26" i="155" s="1"/>
  <c r="AI75" i="155"/>
  <c r="AI26" i="155" s="1"/>
  <c r="AI81" i="155"/>
  <c r="AI82" i="155" s="1"/>
  <c r="AI27" i="155" s="1"/>
  <c r="AJ81" i="155"/>
  <c r="AJ82" i="155" s="1"/>
  <c r="AJ27" i="155" s="1"/>
  <c r="AJ75" i="155"/>
  <c r="AJ26" i="155" s="1"/>
  <c r="B41" i="155"/>
  <c r="C55" i="155"/>
  <c r="D19" i="155"/>
  <c r="S15" i="155"/>
  <c r="T11" i="155" s="1"/>
  <c r="S16" i="155"/>
  <c r="AH81" i="155"/>
  <c r="AH82" i="155" s="1"/>
  <c r="AH27" i="155" s="1"/>
  <c r="AH75" i="155"/>
  <c r="AH26" i="155" s="1"/>
  <c r="AO81" i="155"/>
  <c r="AO82" i="155" s="1"/>
  <c r="AO27" i="155" s="1"/>
  <c r="AO75" i="155"/>
  <c r="AO26" i="155" s="1"/>
  <c r="AM75" i="155"/>
  <c r="AM26" i="155" s="1"/>
  <c r="AM81" i="155"/>
  <c r="AM82" i="155" s="1"/>
  <c r="AM27" i="155" s="1"/>
  <c r="AN81" i="155"/>
  <c r="AN82" i="155" s="1"/>
  <c r="AN27" i="155" s="1"/>
  <c r="AN75" i="155"/>
  <c r="AN26" i="155" s="1"/>
  <c r="B53" i="160" l="1"/>
  <c r="C40" i="161"/>
  <c r="BN26" i="161"/>
  <c r="G16" i="161"/>
  <c r="C56" i="161"/>
  <c r="C62" i="161" s="1"/>
  <c r="BN53" i="161"/>
  <c r="D32" i="161"/>
  <c r="C36" i="161"/>
  <c r="C82" i="161"/>
  <c r="C27" i="161" s="1"/>
  <c r="C28" i="161" s="1"/>
  <c r="BN81" i="161"/>
  <c r="D22" i="161"/>
  <c r="D55" i="161"/>
  <c r="D56" i="161" s="1"/>
  <c r="D62" i="161" s="1"/>
  <c r="E19" i="161"/>
  <c r="E21" i="161" s="1"/>
  <c r="E22" i="161" s="1"/>
  <c r="X15" i="161"/>
  <c r="Y11" i="161" s="1"/>
  <c r="X16" i="161"/>
  <c r="H15" i="161"/>
  <c r="I11" i="161" s="1"/>
  <c r="W16" i="161"/>
  <c r="B64" i="160"/>
  <c r="B66" i="160" s="1"/>
  <c r="B68" i="160" s="1"/>
  <c r="E29" i="152" s="1"/>
  <c r="BH54" i="155"/>
  <c r="BI54" i="155"/>
  <c r="BJ54" i="156"/>
  <c r="BD54" i="156"/>
  <c r="E54" i="155"/>
  <c r="C54" i="155"/>
  <c r="B54" i="155"/>
  <c r="B35" i="155"/>
  <c r="BF54" i="156"/>
  <c r="BE54" i="156"/>
  <c r="C54" i="156"/>
  <c r="D54" i="155"/>
  <c r="AY34" i="155"/>
  <c r="BD54" i="155"/>
  <c r="BI54" i="156"/>
  <c r="D54" i="156"/>
  <c r="B35" i="156"/>
  <c r="B54" i="156"/>
  <c r="BG54" i="156"/>
  <c r="E54" i="156"/>
  <c r="B42" i="158"/>
  <c r="C39" i="158"/>
  <c r="D29" i="158"/>
  <c r="E28" i="158"/>
  <c r="F25" i="158" s="1"/>
  <c r="D21" i="158"/>
  <c r="D22" i="158"/>
  <c r="C35" i="158"/>
  <c r="D32" i="158" s="1"/>
  <c r="E28" i="157"/>
  <c r="F25" i="157" s="1"/>
  <c r="E29" i="157"/>
  <c r="C35" i="157"/>
  <c r="D32" i="157" s="1"/>
  <c r="S16" i="157"/>
  <c r="S15" i="157"/>
  <c r="T11" i="157" s="1"/>
  <c r="D22" i="157"/>
  <c r="D21" i="157"/>
  <c r="B42" i="157"/>
  <c r="C39" i="157"/>
  <c r="R16" i="157"/>
  <c r="S16" i="156"/>
  <c r="D22" i="156"/>
  <c r="D21" i="156"/>
  <c r="T15" i="156"/>
  <c r="U11" i="156" s="1"/>
  <c r="B42" i="156"/>
  <c r="C39" i="156"/>
  <c r="E28" i="156"/>
  <c r="F25" i="156" s="1"/>
  <c r="D29" i="155"/>
  <c r="E28" i="155"/>
  <c r="F25" i="155" s="1"/>
  <c r="T15" i="155"/>
  <c r="U11" i="155" s="1"/>
  <c r="T16" i="155"/>
  <c r="D21" i="155"/>
  <c r="B42" i="155"/>
  <c r="C39" i="155"/>
  <c r="F19" i="161" l="1"/>
  <c r="F21" i="161" s="1"/>
  <c r="F22" i="161" s="1"/>
  <c r="E55" i="161"/>
  <c r="E56" i="161" s="1"/>
  <c r="E62" i="161" s="1"/>
  <c r="H16" i="161"/>
  <c r="D25" i="161"/>
  <c r="C29" i="161"/>
  <c r="D35" i="161"/>
  <c r="E32" i="161" s="1"/>
  <c r="C46" i="161"/>
  <c r="BN27" i="161"/>
  <c r="BN40" i="161"/>
  <c r="C41" i="161"/>
  <c r="Y15" i="161"/>
  <c r="Z11" i="161" s="1"/>
  <c r="Y16" i="161"/>
  <c r="I15" i="161"/>
  <c r="J11" i="161" s="1"/>
  <c r="C36" i="158"/>
  <c r="B36" i="156"/>
  <c r="C32" i="156"/>
  <c r="B36" i="155"/>
  <c r="C32" i="155"/>
  <c r="D35" i="158"/>
  <c r="E32" i="158" s="1"/>
  <c r="C41" i="158"/>
  <c r="D39" i="158" s="1"/>
  <c r="D55" i="158"/>
  <c r="E19" i="158"/>
  <c r="E29" i="158"/>
  <c r="C41" i="157"/>
  <c r="D39" i="157" s="1"/>
  <c r="D55" i="157"/>
  <c r="E19" i="157"/>
  <c r="T16" i="157"/>
  <c r="T15" i="157"/>
  <c r="U11" i="157" s="1"/>
  <c r="C36" i="157"/>
  <c r="D35" i="157"/>
  <c r="E32" i="157" s="1"/>
  <c r="E29" i="156"/>
  <c r="D55" i="156"/>
  <c r="E19" i="156"/>
  <c r="U15" i="156"/>
  <c r="V11" i="156" s="1"/>
  <c r="C41" i="156"/>
  <c r="D39" i="156" s="1"/>
  <c r="T16" i="156"/>
  <c r="D55" i="155"/>
  <c r="E19" i="155"/>
  <c r="U15" i="155"/>
  <c r="V11" i="155" s="1"/>
  <c r="C41" i="155"/>
  <c r="D39" i="155" s="1"/>
  <c r="D22" i="155"/>
  <c r="E29" i="155"/>
  <c r="D39" i="161" l="1"/>
  <c r="C42" i="161"/>
  <c r="D36" i="161"/>
  <c r="E35" i="161"/>
  <c r="F32" i="161" s="1"/>
  <c r="BN46" i="161"/>
  <c r="C47" i="161"/>
  <c r="D28" i="161"/>
  <c r="E25" i="161" s="1"/>
  <c r="J15" i="161"/>
  <c r="K11" i="161" s="1"/>
  <c r="F55" i="161"/>
  <c r="F56" i="161" s="1"/>
  <c r="G19" i="161"/>
  <c r="I16" i="161"/>
  <c r="Z15" i="161"/>
  <c r="AA11" i="161" s="1"/>
  <c r="C42" i="156"/>
  <c r="C35" i="155"/>
  <c r="D32" i="155" s="1"/>
  <c r="D35" i="155" s="1"/>
  <c r="E32" i="155" s="1"/>
  <c r="E35" i="155" s="1"/>
  <c r="F32" i="155" s="1"/>
  <c r="C35" i="156"/>
  <c r="D32" i="156" s="1"/>
  <c r="D35" i="156" s="1"/>
  <c r="E32" i="156" s="1"/>
  <c r="E35" i="156" s="1"/>
  <c r="F32" i="156" s="1"/>
  <c r="C42" i="158"/>
  <c r="D36" i="158"/>
  <c r="E21" i="158"/>
  <c r="D41" i="158"/>
  <c r="E39" i="158" s="1"/>
  <c r="E35" i="158"/>
  <c r="F32" i="158" s="1"/>
  <c r="D36" i="157"/>
  <c r="E21" i="157"/>
  <c r="E22" i="157"/>
  <c r="C42" i="157"/>
  <c r="D41" i="157"/>
  <c r="E39" i="157" s="1"/>
  <c r="U15" i="157"/>
  <c r="V11" i="157" s="1"/>
  <c r="U16" i="157"/>
  <c r="E35" i="157"/>
  <c r="F32" i="157" s="1"/>
  <c r="D41" i="156"/>
  <c r="E39" i="156" s="1"/>
  <c r="U16" i="156"/>
  <c r="E21" i="156"/>
  <c r="E22" i="156" s="1"/>
  <c r="V15" i="156"/>
  <c r="W11" i="156" s="1"/>
  <c r="E21" i="155"/>
  <c r="E22" i="155" s="1"/>
  <c r="C42" i="155"/>
  <c r="U16" i="155"/>
  <c r="D41" i="155"/>
  <c r="E39" i="155" s="1"/>
  <c r="V15" i="155"/>
  <c r="W11" i="155" s="1"/>
  <c r="D36" i="155" l="1"/>
  <c r="E36" i="158"/>
  <c r="J16" i="161"/>
  <c r="D45" i="161"/>
  <c r="C48" i="161"/>
  <c r="C50" i="161" s="1"/>
  <c r="C59" i="161" s="1"/>
  <c r="C61" i="161" s="1"/>
  <c r="C63" i="161" s="1"/>
  <c r="C65" i="161" s="1"/>
  <c r="F30" i="152" s="1"/>
  <c r="E28" i="161"/>
  <c r="F25" i="161" s="1"/>
  <c r="F35" i="161"/>
  <c r="G32" i="161" s="1"/>
  <c r="D29" i="161"/>
  <c r="E36" i="161"/>
  <c r="D41" i="161"/>
  <c r="E39" i="161" s="1"/>
  <c r="G21" i="161"/>
  <c r="G22" i="161" s="1"/>
  <c r="AA16" i="161"/>
  <c r="AA15" i="161"/>
  <c r="AB11" i="161" s="1"/>
  <c r="F62" i="161"/>
  <c r="Z16" i="161"/>
  <c r="K15" i="161"/>
  <c r="L11" i="161" s="1"/>
  <c r="D42" i="156"/>
  <c r="C36" i="155"/>
  <c r="E36" i="155"/>
  <c r="D36" i="156"/>
  <c r="C36" i="156"/>
  <c r="D42" i="158"/>
  <c r="E41" i="158"/>
  <c r="F39" i="158" s="1"/>
  <c r="E55" i="158"/>
  <c r="F19" i="158"/>
  <c r="E22" i="158"/>
  <c r="E36" i="157"/>
  <c r="E41" i="157"/>
  <c r="F39" i="157" s="1"/>
  <c r="V15" i="157"/>
  <c r="W11" i="157" s="1"/>
  <c r="V16" i="157"/>
  <c r="D42" i="157"/>
  <c r="E55" i="157"/>
  <c r="F19" i="157"/>
  <c r="V16" i="156"/>
  <c r="E41" i="156"/>
  <c r="F39" i="156" s="1"/>
  <c r="E36" i="156"/>
  <c r="W15" i="156"/>
  <c r="X11" i="156" s="1"/>
  <c r="E55" i="156"/>
  <c r="F19" i="156"/>
  <c r="D42" i="155"/>
  <c r="V16" i="155"/>
  <c r="E41" i="155"/>
  <c r="F39" i="155" s="1"/>
  <c r="E55" i="155"/>
  <c r="F19" i="155"/>
  <c r="W15" i="155"/>
  <c r="X11" i="155" s="1"/>
  <c r="F36" i="161" l="1"/>
  <c r="D42" i="161"/>
  <c r="E29" i="161"/>
  <c r="F28" i="161"/>
  <c r="G25" i="161" s="1"/>
  <c r="E41" i="161"/>
  <c r="F39" i="161" s="1"/>
  <c r="G35" i="161"/>
  <c r="H32" i="161" s="1"/>
  <c r="D47" i="161"/>
  <c r="E45" i="161" s="1"/>
  <c r="AB15" i="161"/>
  <c r="AC11" i="161" s="1"/>
  <c r="AB16" i="161"/>
  <c r="G55" i="161"/>
  <c r="G56" i="161" s="1"/>
  <c r="H19" i="161"/>
  <c r="L15" i="161"/>
  <c r="M11" i="161" s="1"/>
  <c r="K16" i="161"/>
  <c r="E42" i="158"/>
  <c r="E42" i="157"/>
  <c r="W16" i="157"/>
  <c r="W15" i="157"/>
  <c r="X11" i="157" s="1"/>
  <c r="X15" i="156"/>
  <c r="Y11" i="156" s="1"/>
  <c r="E42" i="156"/>
  <c r="W16" i="156"/>
  <c r="X15" i="155"/>
  <c r="Y11" i="155" s="1"/>
  <c r="X16" i="155"/>
  <c r="W16" i="155"/>
  <c r="E42" i="155"/>
  <c r="G36" i="161" l="1"/>
  <c r="F29" i="161"/>
  <c r="E47" i="161"/>
  <c r="F45" i="161" s="1"/>
  <c r="E42" i="161"/>
  <c r="H35" i="161"/>
  <c r="I32" i="161" s="1"/>
  <c r="F41" i="161"/>
  <c r="G39" i="161" s="1"/>
  <c r="L16" i="161"/>
  <c r="D48" i="161"/>
  <c r="D50" i="161" s="1"/>
  <c r="D59" i="161" s="1"/>
  <c r="D61" i="161" s="1"/>
  <c r="D63" i="161" s="1"/>
  <c r="D65" i="161" s="1"/>
  <c r="G30" i="152" s="1"/>
  <c r="G28" i="161"/>
  <c r="H25" i="161" s="1"/>
  <c r="H21" i="161"/>
  <c r="G62" i="161"/>
  <c r="AC15" i="161"/>
  <c r="AD11" i="161" s="1"/>
  <c r="M15" i="161"/>
  <c r="N11" i="161" s="1"/>
  <c r="X15" i="157"/>
  <c r="Y11" i="157" s="1"/>
  <c r="X16" i="156"/>
  <c r="Y15" i="156"/>
  <c r="Z11" i="156" s="1"/>
  <c r="Y15" i="155"/>
  <c r="Z11" i="155" s="1"/>
  <c r="E48" i="161" l="1"/>
  <c r="H36" i="161"/>
  <c r="G29" i="161"/>
  <c r="F42" i="161"/>
  <c r="E50" i="161"/>
  <c r="E59" i="161" s="1"/>
  <c r="E61" i="161" s="1"/>
  <c r="E63" i="161" s="1"/>
  <c r="E65" i="161" s="1"/>
  <c r="H30" i="152" s="1"/>
  <c r="H28" i="161"/>
  <c r="I25" i="161" s="1"/>
  <c r="F47" i="161"/>
  <c r="G45" i="161" s="1"/>
  <c r="G41" i="161"/>
  <c r="H39" i="161" s="1"/>
  <c r="I35" i="161"/>
  <c r="J32" i="161" s="1"/>
  <c r="N15" i="161"/>
  <c r="N16" i="161" s="1"/>
  <c r="AC16" i="161"/>
  <c r="H55" i="161"/>
  <c r="H56" i="161" s="1"/>
  <c r="H62" i="161" s="1"/>
  <c r="I19" i="161"/>
  <c r="AD16" i="161"/>
  <c r="AD15" i="161"/>
  <c r="AE11" i="161" s="1"/>
  <c r="H22" i="161"/>
  <c r="M16" i="161"/>
  <c r="Y15" i="157"/>
  <c r="Z11" i="157" s="1"/>
  <c r="Y16" i="157"/>
  <c r="X16" i="157"/>
  <c r="Y16" i="156"/>
  <c r="Z15" i="156"/>
  <c r="AA11" i="156" s="1"/>
  <c r="Z16" i="156"/>
  <c r="Z16" i="155"/>
  <c r="Z15" i="155"/>
  <c r="AA11" i="155" s="1"/>
  <c r="Y16" i="155"/>
  <c r="F48" i="161" l="1"/>
  <c r="F50" i="161"/>
  <c r="F59" i="161" s="1"/>
  <c r="F61" i="161" s="1"/>
  <c r="F63" i="161" s="1"/>
  <c r="F65" i="161" s="1"/>
  <c r="I30" i="152" s="1"/>
  <c r="I36" i="161"/>
  <c r="H29" i="161"/>
  <c r="J35" i="161"/>
  <c r="K32" i="161" s="1"/>
  <c r="G47" i="161"/>
  <c r="H45" i="161" s="1"/>
  <c r="H41" i="161"/>
  <c r="I39" i="161" s="1"/>
  <c r="G42" i="161"/>
  <c r="I28" i="161"/>
  <c r="J25" i="161" s="1"/>
  <c r="AE15" i="161"/>
  <c r="AF11" i="161" s="1"/>
  <c r="I21" i="161"/>
  <c r="I22" i="161" s="1"/>
  <c r="Z15" i="157"/>
  <c r="AA11" i="157" s="1"/>
  <c r="Z16" i="157"/>
  <c r="AA15" i="156"/>
  <c r="AB11" i="156" s="1"/>
  <c r="AA15" i="155"/>
  <c r="AB11" i="155" s="1"/>
  <c r="AA16" i="155"/>
  <c r="H42" i="161" l="1"/>
  <c r="G48" i="161"/>
  <c r="G50" i="161"/>
  <c r="G59" i="161" s="1"/>
  <c r="G61" i="161" s="1"/>
  <c r="G63" i="161" s="1"/>
  <c r="G65" i="161" s="1"/>
  <c r="J30" i="152" s="1"/>
  <c r="H47" i="161"/>
  <c r="I45" i="161" s="1"/>
  <c r="K35" i="161"/>
  <c r="L32" i="161" s="1"/>
  <c r="I29" i="161"/>
  <c r="I41" i="161"/>
  <c r="J39" i="161" s="1"/>
  <c r="J36" i="161"/>
  <c r="J28" i="161"/>
  <c r="K25" i="161" s="1"/>
  <c r="I55" i="161"/>
  <c r="I56" i="161" s="1"/>
  <c r="I62" i="161" s="1"/>
  <c r="J19" i="161"/>
  <c r="AF16" i="161"/>
  <c r="AF15" i="161"/>
  <c r="AG11" i="161" s="1"/>
  <c r="AE16" i="161"/>
  <c r="AA15" i="157"/>
  <c r="AB11" i="157" s="1"/>
  <c r="AA16" i="156"/>
  <c r="AB15" i="156"/>
  <c r="AC11" i="156" s="1"/>
  <c r="AB15" i="155"/>
  <c r="AC11" i="155" s="1"/>
  <c r="AB16" i="155"/>
  <c r="K36" i="161" l="1"/>
  <c r="I42" i="161"/>
  <c r="J29" i="161"/>
  <c r="J41" i="161"/>
  <c r="K39" i="161" s="1"/>
  <c r="L35" i="161"/>
  <c r="M32" i="161" s="1"/>
  <c r="L36" i="161"/>
  <c r="I47" i="161"/>
  <c r="J45" i="161" s="1"/>
  <c r="K28" i="161"/>
  <c r="L25" i="161" s="1"/>
  <c r="H48" i="161"/>
  <c r="H50" i="161" s="1"/>
  <c r="H59" i="161" s="1"/>
  <c r="H61" i="161" s="1"/>
  <c r="H63" i="161" s="1"/>
  <c r="H65" i="161" s="1"/>
  <c r="K30" i="152" s="1"/>
  <c r="J21" i="161"/>
  <c r="AG15" i="161"/>
  <c r="AH11" i="161" s="1"/>
  <c r="AG16" i="161"/>
  <c r="AA16" i="157"/>
  <c r="AB15" i="157"/>
  <c r="AC11" i="157" s="1"/>
  <c r="AB16" i="156"/>
  <c r="AC15" i="156"/>
  <c r="AD11" i="156" s="1"/>
  <c r="AC16" i="156"/>
  <c r="AC15" i="155"/>
  <c r="AD11" i="155" s="1"/>
  <c r="AC16" i="155"/>
  <c r="K29" i="161" l="1"/>
  <c r="I48" i="161"/>
  <c r="I50" i="161" s="1"/>
  <c r="I59" i="161" s="1"/>
  <c r="I61" i="161" s="1"/>
  <c r="I63" i="161" s="1"/>
  <c r="I65" i="161" s="1"/>
  <c r="L30" i="152" s="1"/>
  <c r="J42" i="161"/>
  <c r="J48" i="161"/>
  <c r="J47" i="161"/>
  <c r="K45" i="161" s="1"/>
  <c r="K41" i="161"/>
  <c r="L39" i="161" s="1"/>
  <c r="L28" i="161"/>
  <c r="M25" i="161" s="1"/>
  <c r="M35" i="161"/>
  <c r="N32" i="161" s="1"/>
  <c r="AH15" i="161"/>
  <c r="AI11" i="161" s="1"/>
  <c r="J55" i="161"/>
  <c r="J56" i="161" s="1"/>
  <c r="J62" i="161" s="1"/>
  <c r="K19" i="161"/>
  <c r="J22" i="161"/>
  <c r="AB16" i="157"/>
  <c r="AC15" i="157"/>
  <c r="AD11" i="157" s="1"/>
  <c r="AD15" i="156"/>
  <c r="AE11" i="156" s="1"/>
  <c r="AD15" i="155"/>
  <c r="AE11" i="155" s="1"/>
  <c r="J50" i="161" l="1"/>
  <c r="J59" i="161" s="1"/>
  <c r="J61" i="161" s="1"/>
  <c r="J63" i="161" s="1"/>
  <c r="J65" i="161" s="1"/>
  <c r="M30" i="152" s="1"/>
  <c r="M36" i="161"/>
  <c r="L29" i="161"/>
  <c r="K47" i="161"/>
  <c r="L45" i="161" s="1"/>
  <c r="N35" i="161"/>
  <c r="O32" i="161" s="1"/>
  <c r="K42" i="161"/>
  <c r="M28" i="161"/>
  <c r="N25" i="161" s="1"/>
  <c r="L41" i="161"/>
  <c r="M39" i="161" s="1"/>
  <c r="K21" i="161"/>
  <c r="K22" i="161" s="1"/>
  <c r="AI15" i="161"/>
  <c r="AJ11" i="161" s="1"/>
  <c r="AH16" i="161"/>
  <c r="AC16" i="157"/>
  <c r="AD15" i="157"/>
  <c r="AE11" i="157" s="1"/>
  <c r="AD16" i="156"/>
  <c r="AE15" i="156"/>
  <c r="AF11" i="156" s="1"/>
  <c r="AD16" i="155"/>
  <c r="AE15" i="155"/>
  <c r="AF11" i="155" s="1"/>
  <c r="AE16" i="155"/>
  <c r="L42" i="161" l="1"/>
  <c r="M29" i="161"/>
  <c r="K48" i="161"/>
  <c r="K50" i="161" s="1"/>
  <c r="K59" i="161" s="1"/>
  <c r="K61" i="161" s="1"/>
  <c r="O35" i="161"/>
  <c r="P32" i="161" s="1"/>
  <c r="M41" i="161"/>
  <c r="N39" i="161" s="1"/>
  <c r="L47" i="161"/>
  <c r="M45" i="161" s="1"/>
  <c r="N28" i="161"/>
  <c r="O25" i="161" s="1"/>
  <c r="N36" i="161"/>
  <c r="AJ15" i="161"/>
  <c r="AK11" i="161" s="1"/>
  <c r="AI16" i="161"/>
  <c r="K55" i="161"/>
  <c r="K56" i="161" s="1"/>
  <c r="K62" i="161" s="1"/>
  <c r="L19" i="161"/>
  <c r="AD16" i="157"/>
  <c r="AE16" i="157"/>
  <c r="AE15" i="157"/>
  <c r="AF11" i="157" s="1"/>
  <c r="AE16" i="156"/>
  <c r="AF15" i="156"/>
  <c r="AG11" i="156" s="1"/>
  <c r="AF15" i="155"/>
  <c r="AG11" i="155" s="1"/>
  <c r="L48" i="161" l="1"/>
  <c r="K63" i="161"/>
  <c r="K65" i="161" s="1"/>
  <c r="N30" i="152" s="1"/>
  <c r="N41" i="161"/>
  <c r="O39" i="161" s="1"/>
  <c r="M42" i="161"/>
  <c r="P35" i="161"/>
  <c r="Q32" i="161" s="1"/>
  <c r="P36" i="161"/>
  <c r="O28" i="161"/>
  <c r="P25" i="161" s="1"/>
  <c r="N29" i="161"/>
  <c r="M47" i="161"/>
  <c r="N45" i="161" s="1"/>
  <c r="M48" i="161"/>
  <c r="O36" i="161"/>
  <c r="AK15" i="161"/>
  <c r="AL11" i="161" s="1"/>
  <c r="L21" i="161"/>
  <c r="L22" i="161"/>
  <c r="L50" i="161" s="1"/>
  <c r="L59" i="161" s="1"/>
  <c r="L61" i="161" s="1"/>
  <c r="AJ16" i="161"/>
  <c r="AF16" i="156"/>
  <c r="AF15" i="157"/>
  <c r="AG11" i="157" s="1"/>
  <c r="AG15" i="156"/>
  <c r="AH11" i="156" s="1"/>
  <c r="AG15" i="155"/>
  <c r="AH11" i="155" s="1"/>
  <c r="AG16" i="155"/>
  <c r="AF16" i="155"/>
  <c r="N42" i="161" l="1"/>
  <c r="O29" i="161"/>
  <c r="P28" i="161"/>
  <c r="Q25" i="161" s="1"/>
  <c r="N47" i="161"/>
  <c r="O45" i="161" s="1"/>
  <c r="Q35" i="161"/>
  <c r="R32" i="161" s="1"/>
  <c r="O41" i="161"/>
  <c r="P39" i="161" s="1"/>
  <c r="O42" i="161"/>
  <c r="AL15" i="161"/>
  <c r="AM11" i="161" s="1"/>
  <c r="AK16" i="161"/>
  <c r="L55" i="161"/>
  <c r="L56" i="161" s="1"/>
  <c r="L62" i="161" s="1"/>
  <c r="L63" i="161" s="1"/>
  <c r="L65" i="161" s="1"/>
  <c r="O30" i="152" s="1"/>
  <c r="M19" i="161"/>
  <c r="AG15" i="157"/>
  <c r="AH11" i="157" s="1"/>
  <c r="AF16" i="157"/>
  <c r="AH15" i="156"/>
  <c r="AI11" i="156" s="1"/>
  <c r="AG16" i="156"/>
  <c r="AH15" i="155"/>
  <c r="AI11" i="155" s="1"/>
  <c r="Q36" i="161" l="1"/>
  <c r="O47" i="161"/>
  <c r="P45" i="161" s="1"/>
  <c r="O48" i="161"/>
  <c r="P41" i="161"/>
  <c r="Q39" i="161" s="1"/>
  <c r="N48" i="161"/>
  <c r="Q28" i="161"/>
  <c r="R25" i="161" s="1"/>
  <c r="R35" i="161"/>
  <c r="S32" i="161" s="1"/>
  <c r="R36" i="161"/>
  <c r="P29" i="161"/>
  <c r="AM15" i="161"/>
  <c r="AN11" i="161" s="1"/>
  <c r="AM16" i="161"/>
  <c r="M21" i="161"/>
  <c r="M22" i="161" s="1"/>
  <c r="M50" i="161" s="1"/>
  <c r="M59" i="161" s="1"/>
  <c r="M61" i="161" s="1"/>
  <c r="AL16" i="161"/>
  <c r="AH15" i="157"/>
  <c r="AI11" i="157" s="1"/>
  <c r="AH16" i="157"/>
  <c r="AG16" i="157"/>
  <c r="AH16" i="156"/>
  <c r="AI15" i="156"/>
  <c r="AJ11" i="156" s="1"/>
  <c r="AI15" i="155"/>
  <c r="AJ11" i="155" s="1"/>
  <c r="AI16" i="155"/>
  <c r="AH16" i="155"/>
  <c r="Q29" i="161" l="1"/>
  <c r="P42" i="161"/>
  <c r="R28" i="161"/>
  <c r="S25" i="161" s="1"/>
  <c r="Q41" i="161"/>
  <c r="R39" i="161" s="1"/>
  <c r="S35" i="161"/>
  <c r="T32" i="161" s="1"/>
  <c r="P47" i="161"/>
  <c r="Q45" i="161" s="1"/>
  <c r="M55" i="161"/>
  <c r="M56" i="161" s="1"/>
  <c r="M62" i="161" s="1"/>
  <c r="M63" i="161" s="1"/>
  <c r="M65" i="161" s="1"/>
  <c r="P30" i="152" s="1"/>
  <c r="N19" i="161"/>
  <c r="AN15" i="161"/>
  <c r="AO11" i="161" s="1"/>
  <c r="AN16" i="161"/>
  <c r="AI15" i="157"/>
  <c r="AJ11" i="157" s="1"/>
  <c r="AI16" i="156"/>
  <c r="AJ15" i="156"/>
  <c r="AK11" i="156" s="1"/>
  <c r="AJ15" i="155"/>
  <c r="AK11" i="155" s="1"/>
  <c r="AJ16" i="155"/>
  <c r="P48" i="161" l="1"/>
  <c r="Q42" i="161"/>
  <c r="S36" i="161"/>
  <c r="R29" i="161"/>
  <c r="T35" i="161"/>
  <c r="U32" i="161" s="1"/>
  <c r="S28" i="161"/>
  <c r="T25" i="161" s="1"/>
  <c r="Q47" i="161"/>
  <c r="R45" i="161" s="1"/>
  <c r="R41" i="161"/>
  <c r="S39" i="161" s="1"/>
  <c r="AO15" i="161"/>
  <c r="AP11" i="161" s="1"/>
  <c r="AO16" i="161"/>
  <c r="N21" i="161"/>
  <c r="AJ15" i="157"/>
  <c r="AK11" i="157" s="1"/>
  <c r="AI16" i="157"/>
  <c r="AK15" i="156"/>
  <c r="AL11" i="156" s="1"/>
  <c r="AJ16" i="156"/>
  <c r="AK15" i="155"/>
  <c r="AL11" i="155" s="1"/>
  <c r="R42" i="161" l="1"/>
  <c r="S29" i="161"/>
  <c r="T36" i="161"/>
  <c r="R47" i="161"/>
  <c r="S45" i="161" s="1"/>
  <c r="U35" i="161"/>
  <c r="V32" i="161" s="1"/>
  <c r="S41" i="161"/>
  <c r="T39" i="161" s="1"/>
  <c r="Q48" i="161"/>
  <c r="T28" i="161"/>
  <c r="U25" i="161" s="1"/>
  <c r="AP15" i="161"/>
  <c r="AQ11" i="161" s="1"/>
  <c r="N55" i="161"/>
  <c r="N56" i="161" s="1"/>
  <c r="N62" i="161" s="1"/>
  <c r="O19" i="161"/>
  <c r="N22" i="161"/>
  <c r="N50" i="161" s="1"/>
  <c r="N59" i="161" s="1"/>
  <c r="N61" i="161" s="1"/>
  <c r="AK16" i="156"/>
  <c r="AK15" i="157"/>
  <c r="AL11" i="157" s="1"/>
  <c r="AK16" i="157"/>
  <c r="AJ16" i="157"/>
  <c r="AL15" i="156"/>
  <c r="AM11" i="156" s="1"/>
  <c r="AL16" i="156"/>
  <c r="AL15" i="155"/>
  <c r="AM11" i="155" s="1"/>
  <c r="AK16" i="155"/>
  <c r="U28" i="161" l="1"/>
  <c r="V25" i="161" s="1"/>
  <c r="U29" i="161"/>
  <c r="U36" i="161"/>
  <c r="V36" i="161"/>
  <c r="V35" i="161"/>
  <c r="W32" i="161" s="1"/>
  <c r="T41" i="161"/>
  <c r="U39" i="161" s="1"/>
  <c r="S47" i="161"/>
  <c r="T45" i="161" s="1"/>
  <c r="T29" i="161"/>
  <c r="S42" i="161"/>
  <c r="R48" i="161"/>
  <c r="O21" i="161"/>
  <c r="O22" i="161" s="1"/>
  <c r="O50" i="161" s="1"/>
  <c r="O59" i="161" s="1"/>
  <c r="O61" i="161" s="1"/>
  <c r="AQ15" i="161"/>
  <c r="AR11" i="161" s="1"/>
  <c r="N63" i="161"/>
  <c r="N65" i="161" s="1"/>
  <c r="Q30" i="152" s="1"/>
  <c r="AP16" i="161"/>
  <c r="AL15" i="157"/>
  <c r="AM11" i="157" s="1"/>
  <c r="AL16" i="157"/>
  <c r="AM15" i="156"/>
  <c r="AN11" i="156" s="1"/>
  <c r="AM15" i="155"/>
  <c r="AN11" i="155" s="1"/>
  <c r="AM16" i="155"/>
  <c r="AL16" i="155"/>
  <c r="T47" i="161" l="1"/>
  <c r="U45" i="161" s="1"/>
  <c r="T48" i="161"/>
  <c r="U41" i="161"/>
  <c r="V39" i="161" s="1"/>
  <c r="T42" i="161"/>
  <c r="S48" i="161"/>
  <c r="W35" i="161"/>
  <c r="X32" i="161" s="1"/>
  <c r="V28" i="161"/>
  <c r="W25" i="161" s="1"/>
  <c r="O55" i="161"/>
  <c r="O56" i="161" s="1"/>
  <c r="O62" i="161" s="1"/>
  <c r="O63" i="161" s="1"/>
  <c r="O65" i="161" s="1"/>
  <c r="R30" i="152" s="1"/>
  <c r="P19" i="161"/>
  <c r="AR15" i="161"/>
  <c r="AS11" i="161" s="1"/>
  <c r="AQ16" i="161"/>
  <c r="AM16" i="156"/>
  <c r="AM15" i="157"/>
  <c r="AN11" i="157" s="1"/>
  <c r="AN15" i="156"/>
  <c r="AO11" i="156" s="1"/>
  <c r="AN15" i="155"/>
  <c r="AO11" i="155" s="1"/>
  <c r="AN16" i="155"/>
  <c r="U42" i="161" l="1"/>
  <c r="V29" i="161"/>
  <c r="X35" i="161"/>
  <c r="Y32" i="161" s="1"/>
  <c r="V41" i="161"/>
  <c r="W39" i="161" s="1"/>
  <c r="W28" i="161"/>
  <c r="X25" i="161" s="1"/>
  <c r="W36" i="161"/>
  <c r="U47" i="161"/>
  <c r="V45" i="161" s="1"/>
  <c r="AS15" i="161"/>
  <c r="AT11" i="161" s="1"/>
  <c r="AS16" i="161"/>
  <c r="AR16" i="161"/>
  <c r="P21" i="161"/>
  <c r="P22" i="161" s="1"/>
  <c r="P50" i="161" s="1"/>
  <c r="P59" i="161" s="1"/>
  <c r="P61" i="161" s="1"/>
  <c r="AN15" i="157"/>
  <c r="AO11" i="157" s="1"/>
  <c r="AN16" i="157"/>
  <c r="AM16" i="157"/>
  <c r="AO15" i="156"/>
  <c r="AP11" i="156" s="1"/>
  <c r="AO16" i="156"/>
  <c r="AN16" i="156"/>
  <c r="AO15" i="155"/>
  <c r="AP11" i="155" s="1"/>
  <c r="W29" i="161" l="1"/>
  <c r="U48" i="161"/>
  <c r="V42" i="161"/>
  <c r="W41" i="161"/>
  <c r="X39" i="161" s="1"/>
  <c r="Y35" i="161"/>
  <c r="Z32" i="161" s="1"/>
  <c r="V47" i="161"/>
  <c r="W45" i="161" s="1"/>
  <c r="V48" i="161"/>
  <c r="X28" i="161"/>
  <c r="Y25" i="161" s="1"/>
  <c r="X36" i="161"/>
  <c r="P55" i="161"/>
  <c r="P56" i="161" s="1"/>
  <c r="P62" i="161" s="1"/>
  <c r="P63" i="161" s="1"/>
  <c r="P65" i="161" s="1"/>
  <c r="S30" i="152" s="1"/>
  <c r="Q19" i="161"/>
  <c r="AT16" i="161"/>
  <c r="AT15" i="161"/>
  <c r="AU11" i="161" s="1"/>
  <c r="AO15" i="157"/>
  <c r="AP11" i="157" s="1"/>
  <c r="AO16" i="157"/>
  <c r="AP15" i="156"/>
  <c r="AQ11" i="156" s="1"/>
  <c r="AP15" i="155"/>
  <c r="AQ11" i="155" s="1"/>
  <c r="AO16" i="155"/>
  <c r="W42" i="161" l="1"/>
  <c r="X29" i="161"/>
  <c r="Y36" i="161"/>
  <c r="Y28" i="161"/>
  <c r="Z25" i="161" s="1"/>
  <c r="Z35" i="161"/>
  <c r="AA32" i="161" s="1"/>
  <c r="W47" i="161"/>
  <c r="X45" i="161" s="1"/>
  <c r="W48" i="161"/>
  <c r="X41" i="161"/>
  <c r="Y39" i="161" s="1"/>
  <c r="AU15" i="161"/>
  <c r="AV11" i="161" s="1"/>
  <c r="AU16" i="161"/>
  <c r="Q21" i="161"/>
  <c r="Q22" i="161" s="1"/>
  <c r="Q50" i="161" s="1"/>
  <c r="Q59" i="161" s="1"/>
  <c r="Q61" i="161" s="1"/>
  <c r="AP15" i="157"/>
  <c r="AQ11" i="157" s="1"/>
  <c r="AP16" i="156"/>
  <c r="AQ15" i="156"/>
  <c r="AR11" i="156" s="1"/>
  <c r="AQ15" i="155"/>
  <c r="AR11" i="155" s="1"/>
  <c r="AQ16" i="155"/>
  <c r="AP16" i="155"/>
  <c r="Y29" i="161" l="1"/>
  <c r="Y41" i="161"/>
  <c r="Z39" i="161" s="1"/>
  <c r="Y42" i="161"/>
  <c r="AA35" i="161"/>
  <c r="AB32" i="161" s="1"/>
  <c r="X47" i="161"/>
  <c r="Y45" i="161" s="1"/>
  <c r="X48" i="161"/>
  <c r="Z28" i="161"/>
  <c r="AA25" i="161" s="1"/>
  <c r="Z29" i="161"/>
  <c r="X42" i="161"/>
  <c r="Z36" i="161"/>
  <c r="Q55" i="161"/>
  <c r="Q56" i="161" s="1"/>
  <c r="Q62" i="161" s="1"/>
  <c r="Q63" i="161" s="1"/>
  <c r="Q65" i="161" s="1"/>
  <c r="T30" i="152" s="1"/>
  <c r="R19" i="161"/>
  <c r="AV15" i="161"/>
  <c r="AW11" i="161" s="1"/>
  <c r="AQ15" i="157"/>
  <c r="AR11" i="157" s="1"/>
  <c r="AP16" i="157"/>
  <c r="AR15" i="156"/>
  <c r="AS11" i="156" s="1"/>
  <c r="AQ16" i="156"/>
  <c r="AR15" i="155"/>
  <c r="AS11" i="155" s="1"/>
  <c r="AR16" i="155"/>
  <c r="AA36" i="161" l="1"/>
  <c r="AA28" i="161"/>
  <c r="AB25" i="161" s="1"/>
  <c r="AB35" i="161"/>
  <c r="AC32" i="161" s="1"/>
  <c r="Y47" i="161"/>
  <c r="Z45" i="161" s="1"/>
  <c r="Z41" i="161"/>
  <c r="AA39" i="161" s="1"/>
  <c r="R21" i="161"/>
  <c r="AW15" i="161"/>
  <c r="AX11" i="161" s="1"/>
  <c r="AW16" i="161"/>
  <c r="AV16" i="161"/>
  <c r="AR15" i="157"/>
  <c r="AS11" i="157" s="1"/>
  <c r="AQ16" i="157"/>
  <c r="AS15" i="156"/>
  <c r="AT11" i="156" s="1"/>
  <c r="AR16" i="156"/>
  <c r="AS15" i="155"/>
  <c r="AT11" i="155" s="1"/>
  <c r="AS16" i="155"/>
  <c r="Y48" i="161" l="1"/>
  <c r="AA41" i="161"/>
  <c r="AB39" i="161" s="1"/>
  <c r="AA42" i="161"/>
  <c r="AC35" i="161"/>
  <c r="AD32" i="161" s="1"/>
  <c r="AB28" i="161"/>
  <c r="AC25" i="161" s="1"/>
  <c r="AB29" i="161"/>
  <c r="Z47" i="161"/>
  <c r="AA45" i="161" s="1"/>
  <c r="AA29" i="161"/>
  <c r="Z42" i="161"/>
  <c r="AB36" i="161"/>
  <c r="R55" i="161"/>
  <c r="R56" i="161" s="1"/>
  <c r="R62" i="161" s="1"/>
  <c r="S19" i="161"/>
  <c r="R22" i="161"/>
  <c r="R50" i="161" s="1"/>
  <c r="R59" i="161" s="1"/>
  <c r="R61" i="161" s="1"/>
  <c r="AX15" i="161"/>
  <c r="AY11" i="161" s="1"/>
  <c r="AS15" i="157"/>
  <c r="AT11" i="157" s="1"/>
  <c r="AS16" i="157"/>
  <c r="AR16" i="157"/>
  <c r="AS16" i="156"/>
  <c r="AT15" i="156"/>
  <c r="AU11" i="156" s="1"/>
  <c r="AT15" i="155"/>
  <c r="AU11" i="155" s="1"/>
  <c r="Z48" i="161" l="1"/>
  <c r="AC36" i="161"/>
  <c r="AA47" i="161"/>
  <c r="AB45" i="161" s="1"/>
  <c r="AD35" i="161"/>
  <c r="AE32" i="161" s="1"/>
  <c r="R63" i="161"/>
  <c r="R65" i="161" s="1"/>
  <c r="U30" i="152" s="1"/>
  <c r="AC28" i="161"/>
  <c r="AD25" i="161" s="1"/>
  <c r="AC29" i="161"/>
  <c r="AB41" i="161"/>
  <c r="AC39" i="161" s="1"/>
  <c r="AY15" i="161"/>
  <c r="AZ11" i="161" s="1"/>
  <c r="AY16" i="161"/>
  <c r="S21" i="161"/>
  <c r="S22" i="161" s="1"/>
  <c r="S50" i="161" s="1"/>
  <c r="S59" i="161" s="1"/>
  <c r="S61" i="161" s="1"/>
  <c r="AX16" i="161"/>
  <c r="AT15" i="157"/>
  <c r="AU11" i="157" s="1"/>
  <c r="AT16" i="157"/>
  <c r="AT16" i="156"/>
  <c r="AU15" i="156"/>
  <c r="AV11" i="156" s="1"/>
  <c r="AU15" i="155"/>
  <c r="AV11" i="155" s="1"/>
  <c r="AU16" i="155"/>
  <c r="AT16" i="155"/>
  <c r="AA48" i="161" l="1"/>
  <c r="AC41" i="161"/>
  <c r="AD39" i="161" s="1"/>
  <c r="AC42" i="161"/>
  <c r="AE35" i="161"/>
  <c r="AF32" i="161" s="1"/>
  <c r="AD36" i="161"/>
  <c r="AD28" i="161"/>
  <c r="AE25" i="161" s="1"/>
  <c r="AD29" i="161"/>
  <c r="AB42" i="161"/>
  <c r="AB47" i="161"/>
  <c r="AC45" i="161" s="1"/>
  <c r="AB48" i="161"/>
  <c r="AZ15" i="161"/>
  <c r="BA11" i="161" s="1"/>
  <c r="AZ16" i="161"/>
  <c r="S55" i="161"/>
  <c r="S56" i="161" s="1"/>
  <c r="S62" i="161" s="1"/>
  <c r="S63" i="161" s="1"/>
  <c r="S65" i="161" s="1"/>
  <c r="V30" i="152" s="1"/>
  <c r="T19" i="161"/>
  <c r="AU15" i="157"/>
  <c r="AV11" i="157" s="1"/>
  <c r="AV15" i="156"/>
  <c r="AW11" i="156" s="1"/>
  <c r="AU16" i="156"/>
  <c r="AV15" i="155"/>
  <c r="AW11" i="155" s="1"/>
  <c r="AV16" i="155"/>
  <c r="AE36" i="161" l="1"/>
  <c r="AF35" i="161"/>
  <c r="AG32" i="161" s="1"/>
  <c r="AF36" i="161"/>
  <c r="AE28" i="161"/>
  <c r="AF25" i="161" s="1"/>
  <c r="AC47" i="161"/>
  <c r="AD45" i="161" s="1"/>
  <c r="AC48" i="161"/>
  <c r="AD41" i="161"/>
  <c r="AE39" i="161" s="1"/>
  <c r="T21" i="161"/>
  <c r="T22" i="161" s="1"/>
  <c r="T50" i="161" s="1"/>
  <c r="T59" i="161" s="1"/>
  <c r="T61" i="161" s="1"/>
  <c r="BA15" i="161"/>
  <c r="BB11" i="161" s="1"/>
  <c r="BA16" i="161"/>
  <c r="AV16" i="157"/>
  <c r="AV15" i="157"/>
  <c r="AW11" i="157" s="1"/>
  <c r="AU16" i="157"/>
  <c r="AW15" i="156"/>
  <c r="AX11" i="156" s="1"/>
  <c r="AW16" i="156"/>
  <c r="AV16" i="156"/>
  <c r="AW15" i="155"/>
  <c r="AX11" i="155" s="1"/>
  <c r="AE29" i="161" l="1"/>
  <c r="AD42" i="161"/>
  <c r="AF28" i="161"/>
  <c r="AG25" i="161" s="1"/>
  <c r="AD47" i="161"/>
  <c r="AE45" i="161" s="1"/>
  <c r="AE41" i="161"/>
  <c r="AF39" i="161" s="1"/>
  <c r="AG35" i="161"/>
  <c r="AH32" i="161" s="1"/>
  <c r="AG36" i="161"/>
  <c r="T55" i="161"/>
  <c r="T56" i="161" s="1"/>
  <c r="T62" i="161" s="1"/>
  <c r="T63" i="161" s="1"/>
  <c r="T65" i="161" s="1"/>
  <c r="W30" i="152" s="1"/>
  <c r="U19" i="161"/>
  <c r="BB15" i="161"/>
  <c r="BC11" i="161" s="1"/>
  <c r="AW15" i="157"/>
  <c r="AX11" i="157" s="1"/>
  <c r="AW16" i="157"/>
  <c r="AX15" i="156"/>
  <c r="AY11" i="156" s="1"/>
  <c r="AX16" i="156"/>
  <c r="AX15" i="155"/>
  <c r="AY11" i="155" s="1"/>
  <c r="AW16" i="155"/>
  <c r="AE42" i="161" l="1"/>
  <c r="AE47" i="161"/>
  <c r="AF45" i="161" s="1"/>
  <c r="AE48" i="161"/>
  <c r="AH35" i="161"/>
  <c r="AI32" i="161" s="1"/>
  <c r="AD48" i="161"/>
  <c r="AG28" i="161"/>
  <c r="AH25" i="161" s="1"/>
  <c r="AF41" i="161"/>
  <c r="AG39" i="161" s="1"/>
  <c r="AF29" i="161"/>
  <c r="BC15" i="161"/>
  <c r="BD11" i="161" s="1"/>
  <c r="BC16" i="161"/>
  <c r="BB16" i="161"/>
  <c r="U21" i="161"/>
  <c r="AX15" i="157"/>
  <c r="AY11" i="157" s="1"/>
  <c r="AX16" i="157"/>
  <c r="AY15" i="156"/>
  <c r="AZ11" i="156" s="1"/>
  <c r="AY15" i="155"/>
  <c r="AZ11" i="155" s="1"/>
  <c r="AY16" i="155"/>
  <c r="AX16" i="155"/>
  <c r="AF42" i="161" l="1"/>
  <c r="AH36" i="161"/>
  <c r="AH28" i="161"/>
  <c r="AI25" i="161" s="1"/>
  <c r="AI35" i="161"/>
  <c r="AJ32" i="161" s="1"/>
  <c r="AG29" i="161"/>
  <c r="AG41" i="161"/>
  <c r="AH39" i="161" s="1"/>
  <c r="AF47" i="161"/>
  <c r="AG45" i="161" s="1"/>
  <c r="U55" i="161"/>
  <c r="U56" i="161" s="1"/>
  <c r="U62" i="161" s="1"/>
  <c r="V19" i="161"/>
  <c r="BD15" i="161"/>
  <c r="BE11" i="161" s="1"/>
  <c r="BD16" i="161"/>
  <c r="U22" i="161"/>
  <c r="U50" i="161" s="1"/>
  <c r="U59" i="161" s="1"/>
  <c r="U61" i="161" s="1"/>
  <c r="U63" i="161" s="1"/>
  <c r="U65" i="161" s="1"/>
  <c r="X30" i="152" s="1"/>
  <c r="AY15" i="157"/>
  <c r="AZ11" i="157" s="1"/>
  <c r="AZ15" i="156"/>
  <c r="BA11" i="156" s="1"/>
  <c r="AY16" i="156"/>
  <c r="AZ15" i="155"/>
  <c r="BA11" i="155" s="1"/>
  <c r="AZ16" i="155"/>
  <c r="AI36" i="161" l="1"/>
  <c r="AH29" i="161"/>
  <c r="AG42" i="161"/>
  <c r="AG47" i="161"/>
  <c r="AH45" i="161" s="1"/>
  <c r="AJ35" i="161"/>
  <c r="AK32" i="161" s="1"/>
  <c r="AH41" i="161"/>
  <c r="AI39" i="161" s="1"/>
  <c r="AH42" i="161"/>
  <c r="AF48" i="161"/>
  <c r="AI28" i="161"/>
  <c r="AJ25" i="161" s="1"/>
  <c r="BE15" i="161"/>
  <c r="BF11" i="161" s="1"/>
  <c r="V21" i="161"/>
  <c r="V22" i="161" s="1"/>
  <c r="V50" i="161" s="1"/>
  <c r="V59" i="161" s="1"/>
  <c r="V61" i="161" s="1"/>
  <c r="AZ15" i="157"/>
  <c r="BA11" i="157" s="1"/>
  <c r="AZ16" i="157"/>
  <c r="AY16" i="157"/>
  <c r="BA15" i="156"/>
  <c r="BB11" i="156" s="1"/>
  <c r="AZ16" i="156"/>
  <c r="BA15" i="155"/>
  <c r="BB11" i="155" s="1"/>
  <c r="BA16" i="155"/>
  <c r="AG48" i="161" l="1"/>
  <c r="AI29" i="161"/>
  <c r="AJ36" i="161"/>
  <c r="AK35" i="161"/>
  <c r="AL32" i="161" s="1"/>
  <c r="AJ28" i="161"/>
  <c r="AK25" i="161" s="1"/>
  <c r="AI41" i="161"/>
  <c r="AJ39" i="161" s="1"/>
  <c r="AH47" i="161"/>
  <c r="AI45" i="161" s="1"/>
  <c r="BF15" i="161"/>
  <c r="BG11" i="161" s="1"/>
  <c r="V55" i="161"/>
  <c r="V56" i="161" s="1"/>
  <c r="V62" i="161" s="1"/>
  <c r="V63" i="161" s="1"/>
  <c r="V65" i="161" s="1"/>
  <c r="Y30" i="152" s="1"/>
  <c r="W19" i="161"/>
  <c r="BE16" i="161"/>
  <c r="BA15" i="157"/>
  <c r="BB11" i="157" s="1"/>
  <c r="BA16" i="157"/>
  <c r="BB15" i="156"/>
  <c r="BC11" i="156" s="1"/>
  <c r="BA16" i="156"/>
  <c r="BB15" i="155"/>
  <c r="BC11" i="155" s="1"/>
  <c r="AI42" i="161" l="1"/>
  <c r="AK36" i="161"/>
  <c r="AH48" i="161"/>
  <c r="AK28" i="161"/>
  <c r="AL25" i="161" s="1"/>
  <c r="AI47" i="161"/>
  <c r="AJ45" i="161" s="1"/>
  <c r="AJ29" i="161"/>
  <c r="AJ41" i="161"/>
  <c r="AK39" i="161" s="1"/>
  <c r="AL35" i="161"/>
  <c r="AM32" i="161" s="1"/>
  <c r="W21" i="161"/>
  <c r="W22" i="161" s="1"/>
  <c r="W50" i="161" s="1"/>
  <c r="W59" i="161" s="1"/>
  <c r="W61" i="161" s="1"/>
  <c r="BG15" i="161"/>
  <c r="BH11" i="161" s="1"/>
  <c r="BF16" i="161"/>
  <c r="BB16" i="156"/>
  <c r="BB15" i="157"/>
  <c r="BC11" i="157" s="1"/>
  <c r="BC15" i="156"/>
  <c r="BD11" i="156" s="1"/>
  <c r="BC16" i="156"/>
  <c r="BC15" i="155"/>
  <c r="BD11" i="155" s="1"/>
  <c r="BC16" i="155"/>
  <c r="BB16" i="155"/>
  <c r="AK29" i="161" l="1"/>
  <c r="AL36" i="161"/>
  <c r="AI48" i="161"/>
  <c r="AK41" i="161"/>
  <c r="AL39" i="161" s="1"/>
  <c r="AJ42" i="161"/>
  <c r="AJ47" i="161"/>
  <c r="AK45" i="161" s="1"/>
  <c r="AM35" i="161"/>
  <c r="AN32" i="161" s="1"/>
  <c r="AL28" i="161"/>
  <c r="AM25" i="161" s="1"/>
  <c r="BH15" i="161"/>
  <c r="BI11" i="161" s="1"/>
  <c r="BG16" i="161"/>
  <c r="W55" i="161"/>
  <c r="W56" i="161" s="1"/>
  <c r="W62" i="161" s="1"/>
  <c r="W63" i="161" s="1"/>
  <c r="W65" i="161" s="1"/>
  <c r="Z30" i="152" s="1"/>
  <c r="X19" i="161"/>
  <c r="BC15" i="157"/>
  <c r="BD11" i="157" s="1"/>
  <c r="BB16" i="157"/>
  <c r="BD15" i="156"/>
  <c r="BE11" i="156" s="1"/>
  <c r="BD15" i="155"/>
  <c r="BE11" i="155" s="1"/>
  <c r="BD16" i="155"/>
  <c r="AK42" i="161" l="1"/>
  <c r="AJ48" i="161"/>
  <c r="AM36" i="161"/>
  <c r="AM28" i="161"/>
  <c r="AN25" i="161" s="1"/>
  <c r="AN35" i="161"/>
  <c r="AO32" i="161" s="1"/>
  <c r="AN36" i="161"/>
  <c r="AL29" i="161"/>
  <c r="AK47" i="161"/>
  <c r="AL45" i="161" s="1"/>
  <c r="AL41" i="161"/>
  <c r="AM39" i="161" s="1"/>
  <c r="AL42" i="161"/>
  <c r="BI15" i="161"/>
  <c r="BJ11" i="161" s="1"/>
  <c r="BI16" i="161"/>
  <c r="X21" i="161"/>
  <c r="BH16" i="161"/>
  <c r="BD16" i="157"/>
  <c r="BD15" i="157"/>
  <c r="BE11" i="157" s="1"/>
  <c r="BC16" i="157"/>
  <c r="BE15" i="156"/>
  <c r="BF11" i="156" s="1"/>
  <c r="BD16" i="156"/>
  <c r="BE15" i="155"/>
  <c r="BF11" i="155" s="1"/>
  <c r="AM29" i="161" l="1"/>
  <c r="AL47" i="161"/>
  <c r="AM45" i="161" s="1"/>
  <c r="AL48" i="161"/>
  <c r="AK48" i="161"/>
  <c r="AO35" i="161"/>
  <c r="AP32" i="161" s="1"/>
  <c r="AM41" i="161"/>
  <c r="AN39" i="161" s="1"/>
  <c r="AM42" i="161"/>
  <c r="AN28" i="161"/>
  <c r="AO25" i="161" s="1"/>
  <c r="X55" i="161"/>
  <c r="X56" i="161" s="1"/>
  <c r="X62" i="161" s="1"/>
  <c r="Y19" i="161"/>
  <c r="X22" i="161"/>
  <c r="X50" i="161" s="1"/>
  <c r="X59" i="161" s="1"/>
  <c r="X61" i="161" s="1"/>
  <c r="BJ15" i="161"/>
  <c r="BK11" i="161" s="1"/>
  <c r="BE15" i="157"/>
  <c r="BF11" i="157" s="1"/>
  <c r="BE16" i="157"/>
  <c r="BF15" i="156"/>
  <c r="BG11" i="156" s="1"/>
  <c r="BE16" i="156"/>
  <c r="BF15" i="155"/>
  <c r="BG11" i="155" s="1"/>
  <c r="BE16" i="155"/>
  <c r="AO28" i="161" l="1"/>
  <c r="AP25" i="161" s="1"/>
  <c r="AO29" i="161"/>
  <c r="AP35" i="161"/>
  <c r="AQ32" i="161" s="1"/>
  <c r="AN41" i="161"/>
  <c r="AO39" i="161" s="1"/>
  <c r="X63" i="161"/>
  <c r="X65" i="161" s="1"/>
  <c r="AA30" i="152" s="1"/>
  <c r="AN29" i="161"/>
  <c r="AO36" i="161"/>
  <c r="AM47" i="161"/>
  <c r="AN45" i="161" s="1"/>
  <c r="BJ16" i="161"/>
  <c r="BK15" i="161"/>
  <c r="BL11" i="161" s="1"/>
  <c r="BK16" i="161"/>
  <c r="Y21" i="161"/>
  <c r="BF15" i="157"/>
  <c r="BG11" i="157" s="1"/>
  <c r="BF16" i="157"/>
  <c r="BF16" i="156"/>
  <c r="BG15" i="156"/>
  <c r="BH11" i="156" s="1"/>
  <c r="BG15" i="155"/>
  <c r="BH11" i="155" s="1"/>
  <c r="BF16" i="155"/>
  <c r="AM48" i="161" l="1"/>
  <c r="AN42" i="161"/>
  <c r="AP36" i="161"/>
  <c r="AQ35" i="161"/>
  <c r="AR32" i="161" s="1"/>
  <c r="AN47" i="161"/>
  <c r="AO45" i="161" s="1"/>
  <c r="AO41" i="161"/>
  <c r="AP39" i="161" s="1"/>
  <c r="AP28" i="161"/>
  <c r="AQ25" i="161" s="1"/>
  <c r="Y55" i="161"/>
  <c r="Y56" i="161" s="1"/>
  <c r="Y62" i="161" s="1"/>
  <c r="Z19" i="161"/>
  <c r="BL15" i="161"/>
  <c r="BL16" i="161" s="1"/>
  <c r="Y22" i="161"/>
  <c r="Y50" i="161" s="1"/>
  <c r="Y59" i="161" s="1"/>
  <c r="Y61" i="161" s="1"/>
  <c r="BG15" i="157"/>
  <c r="BH11" i="157" s="1"/>
  <c r="BH15" i="156"/>
  <c r="BI11" i="156" s="1"/>
  <c r="BG16" i="156"/>
  <c r="BH15" i="155"/>
  <c r="BI11" i="155" s="1"/>
  <c r="BH16" i="155"/>
  <c r="BG16" i="155"/>
  <c r="AQ36" i="161" l="1"/>
  <c r="Y63" i="161"/>
  <c r="Y65" i="161" s="1"/>
  <c r="AB30" i="152" s="1"/>
  <c r="AO42" i="161"/>
  <c r="AQ28" i="161"/>
  <c r="AR25" i="161" s="1"/>
  <c r="AO47" i="161"/>
  <c r="AP45" i="161" s="1"/>
  <c r="AP41" i="161"/>
  <c r="AQ39" i="161" s="1"/>
  <c r="AP42" i="161"/>
  <c r="AR35" i="161"/>
  <c r="AS32" i="161" s="1"/>
  <c r="AP29" i="161"/>
  <c r="AN48" i="161"/>
  <c r="Z21" i="161"/>
  <c r="BH16" i="157"/>
  <c r="BH15" i="157"/>
  <c r="BI11" i="157" s="1"/>
  <c r="BG16" i="157"/>
  <c r="BI15" i="156"/>
  <c r="BJ11" i="156" s="1"/>
  <c r="BH16" i="156"/>
  <c r="BI15" i="155"/>
  <c r="BJ11" i="155" s="1"/>
  <c r="BI16" i="155"/>
  <c r="AR36" i="161" l="1"/>
  <c r="AO48" i="161"/>
  <c r="AS35" i="161"/>
  <c r="AT32" i="161" s="1"/>
  <c r="AP47" i="161"/>
  <c r="AQ45" i="161" s="1"/>
  <c r="AR28" i="161"/>
  <c r="AS25" i="161" s="1"/>
  <c r="AR29" i="161"/>
  <c r="AQ41" i="161"/>
  <c r="AR39" i="161" s="1"/>
  <c r="AQ29" i="161"/>
  <c r="Z55" i="161"/>
  <c r="Z56" i="161" s="1"/>
  <c r="Z62" i="161" s="1"/>
  <c r="AA19" i="161"/>
  <c r="Z22" i="161"/>
  <c r="Z50" i="161" s="1"/>
  <c r="Z59" i="161" s="1"/>
  <c r="Z61" i="161" s="1"/>
  <c r="BI16" i="156"/>
  <c r="BI15" i="157"/>
  <c r="BJ11" i="157" s="1"/>
  <c r="BI16" i="157"/>
  <c r="BJ15" i="156"/>
  <c r="BK11" i="156" s="1"/>
  <c r="BJ15" i="155"/>
  <c r="BK11" i="155" s="1"/>
  <c r="AS36" i="161" l="1"/>
  <c r="AQ42" i="161"/>
  <c r="AQ47" i="161"/>
  <c r="AR45" i="161" s="1"/>
  <c r="AR41" i="161"/>
  <c r="AS39" i="161" s="1"/>
  <c r="AP48" i="161"/>
  <c r="AS28" i="161"/>
  <c r="AT25" i="161" s="1"/>
  <c r="AT35" i="161"/>
  <c r="AU32" i="161" s="1"/>
  <c r="Z63" i="161"/>
  <c r="Z65" i="161" s="1"/>
  <c r="AC30" i="152" s="1"/>
  <c r="AA21" i="161"/>
  <c r="AA22" i="161" s="1"/>
  <c r="AA50" i="161" s="1"/>
  <c r="AA59" i="161" s="1"/>
  <c r="AA61" i="161" s="1"/>
  <c r="BJ16" i="156"/>
  <c r="BJ15" i="157"/>
  <c r="BK11" i="157" s="1"/>
  <c r="BJ16" i="157"/>
  <c r="BK15" i="156"/>
  <c r="BL11" i="156" s="1"/>
  <c r="BK15" i="155"/>
  <c r="BL11" i="155" s="1"/>
  <c r="BK16" i="155"/>
  <c r="BJ16" i="155"/>
  <c r="AS29" i="161" l="1"/>
  <c r="AQ48" i="161"/>
  <c r="AR42" i="161"/>
  <c r="AU35" i="161"/>
  <c r="AV32" i="161" s="1"/>
  <c r="AS41" i="161"/>
  <c r="AT39" i="161" s="1"/>
  <c r="AT28" i="161"/>
  <c r="AU25" i="161" s="1"/>
  <c r="AT36" i="161"/>
  <c r="AR47" i="161"/>
  <c r="AS45" i="161" s="1"/>
  <c r="AA55" i="161"/>
  <c r="AA56" i="161" s="1"/>
  <c r="AA62" i="161" s="1"/>
  <c r="AA63" i="161" s="1"/>
  <c r="AA65" i="161" s="1"/>
  <c r="AD30" i="152" s="1"/>
  <c r="AB19" i="161"/>
  <c r="BK16" i="157"/>
  <c r="BK15" i="157"/>
  <c r="BL11" i="157" s="1"/>
  <c r="BK16" i="156"/>
  <c r="BL15" i="156"/>
  <c r="BL16" i="156" s="1"/>
  <c r="BL15" i="155"/>
  <c r="BL16" i="155"/>
  <c r="AU36" i="161" l="1"/>
  <c r="AR48" i="161"/>
  <c r="AS42" i="161"/>
  <c r="AU28" i="161"/>
  <c r="AV25" i="161" s="1"/>
  <c r="AT41" i="161"/>
  <c r="AU39" i="161" s="1"/>
  <c r="AT29" i="161"/>
  <c r="AS47" i="161"/>
  <c r="AT45" i="161" s="1"/>
  <c r="AV35" i="161"/>
  <c r="AW32" i="161" s="1"/>
  <c r="AB21" i="161"/>
  <c r="BL15" i="157"/>
  <c r="BL16" i="157"/>
  <c r="AU29" i="161" l="1"/>
  <c r="AV36" i="161"/>
  <c r="AT42" i="161"/>
  <c r="AT47" i="161"/>
  <c r="AU45" i="161" s="1"/>
  <c r="AV28" i="161"/>
  <c r="AW25" i="161" s="1"/>
  <c r="AW35" i="161"/>
  <c r="AX32" i="161" s="1"/>
  <c r="AS48" i="161"/>
  <c r="AU41" i="161"/>
  <c r="AV39" i="161" s="1"/>
  <c r="AB55" i="161"/>
  <c r="AB56" i="161" s="1"/>
  <c r="AB62" i="161" s="1"/>
  <c r="AC19" i="161"/>
  <c r="AB22" i="161"/>
  <c r="AB50" i="161" s="1"/>
  <c r="AB59" i="161" s="1"/>
  <c r="AB61" i="161" s="1"/>
  <c r="G60" i="146"/>
  <c r="H60" i="146" s="1"/>
  <c r="I60" i="146" s="1"/>
  <c r="J60" i="146" s="1"/>
  <c r="K60" i="146" s="1"/>
  <c r="L60" i="146" s="1"/>
  <c r="M60" i="146" s="1"/>
  <c r="N60" i="146" s="1"/>
  <c r="O60" i="146" s="1"/>
  <c r="P60" i="146" s="1"/>
  <c r="Q60" i="146" s="1"/>
  <c r="R60" i="146" s="1"/>
  <c r="S60" i="146" s="1"/>
  <c r="T60" i="146" s="1"/>
  <c r="U60" i="146" s="1"/>
  <c r="V60" i="146" s="1"/>
  <c r="W60" i="146" s="1"/>
  <c r="X60" i="146" s="1"/>
  <c r="Y60" i="146" s="1"/>
  <c r="Z60" i="146" s="1"/>
  <c r="AA60" i="146" s="1"/>
  <c r="AB60" i="146" s="1"/>
  <c r="AC60" i="146" s="1"/>
  <c r="AD60" i="146" s="1"/>
  <c r="AE60" i="146" s="1"/>
  <c r="AF60" i="146" s="1"/>
  <c r="AG60" i="146" s="1"/>
  <c r="AH60" i="146" s="1"/>
  <c r="AI60" i="146" s="1"/>
  <c r="AJ60" i="146" s="1"/>
  <c r="AK60" i="146" s="1"/>
  <c r="AL60" i="146" s="1"/>
  <c r="AM60" i="146" s="1"/>
  <c r="AN60" i="146" s="1"/>
  <c r="AO60" i="146" s="1"/>
  <c r="AP60" i="146" s="1"/>
  <c r="AQ60" i="146" s="1"/>
  <c r="AR60" i="146" s="1"/>
  <c r="AS60" i="146" s="1"/>
  <c r="AT60" i="146" s="1"/>
  <c r="AU60" i="146" s="1"/>
  <c r="AV60" i="146" s="1"/>
  <c r="AW60" i="146" s="1"/>
  <c r="AX60" i="146" s="1"/>
  <c r="AY60" i="146" s="1"/>
  <c r="AZ60" i="146" s="1"/>
  <c r="BA60" i="146" s="1"/>
  <c r="BB60" i="146" s="1"/>
  <c r="BC60" i="146" s="1"/>
  <c r="BD60" i="146" s="1"/>
  <c r="BE60" i="146" s="1"/>
  <c r="BF60" i="146" s="1"/>
  <c r="BG60" i="146" s="1"/>
  <c r="BH60" i="146" s="1"/>
  <c r="BI60" i="146" s="1"/>
  <c r="BJ60" i="146" s="1"/>
  <c r="BK60" i="146" s="1"/>
  <c r="BL60" i="146" s="1"/>
  <c r="F60" i="146"/>
  <c r="E60" i="146"/>
  <c r="D60" i="146"/>
  <c r="G60" i="145"/>
  <c r="H60" i="145" s="1"/>
  <c r="I60" i="145" s="1"/>
  <c r="J60" i="145" s="1"/>
  <c r="K60" i="145" s="1"/>
  <c r="L60" i="145" s="1"/>
  <c r="M60" i="145" s="1"/>
  <c r="N60" i="145" s="1"/>
  <c r="O60" i="145" s="1"/>
  <c r="P60" i="145" s="1"/>
  <c r="Q60" i="145" s="1"/>
  <c r="R60" i="145" s="1"/>
  <c r="S60" i="145" s="1"/>
  <c r="T60" i="145" s="1"/>
  <c r="U60" i="145" s="1"/>
  <c r="V60" i="145" s="1"/>
  <c r="W60" i="145" s="1"/>
  <c r="X60" i="145" s="1"/>
  <c r="Y60" i="145" s="1"/>
  <c r="Z60" i="145" s="1"/>
  <c r="AA60" i="145" s="1"/>
  <c r="AB60" i="145" s="1"/>
  <c r="AC60" i="145" s="1"/>
  <c r="AD60" i="145" s="1"/>
  <c r="AE60" i="145" s="1"/>
  <c r="AF60" i="145" s="1"/>
  <c r="AG60" i="145" s="1"/>
  <c r="AH60" i="145" s="1"/>
  <c r="AI60" i="145" s="1"/>
  <c r="AJ60" i="145" s="1"/>
  <c r="AK60" i="145" s="1"/>
  <c r="AL60" i="145" s="1"/>
  <c r="AM60" i="145" s="1"/>
  <c r="AN60" i="145" s="1"/>
  <c r="AO60" i="145" s="1"/>
  <c r="AP60" i="145" s="1"/>
  <c r="AQ60" i="145" s="1"/>
  <c r="AR60" i="145" s="1"/>
  <c r="AS60" i="145" s="1"/>
  <c r="AT60" i="145" s="1"/>
  <c r="AU60" i="145" s="1"/>
  <c r="AV60" i="145" s="1"/>
  <c r="AW60" i="145" s="1"/>
  <c r="AX60" i="145" s="1"/>
  <c r="AY60" i="145" s="1"/>
  <c r="AZ60" i="145" s="1"/>
  <c r="BA60" i="145" s="1"/>
  <c r="BB60" i="145" s="1"/>
  <c r="BC60" i="145" s="1"/>
  <c r="BD60" i="145" s="1"/>
  <c r="BE60" i="145" s="1"/>
  <c r="BF60" i="145" s="1"/>
  <c r="BG60" i="145" s="1"/>
  <c r="BH60" i="145" s="1"/>
  <c r="BI60" i="145" s="1"/>
  <c r="BJ60" i="145" s="1"/>
  <c r="BK60" i="145" s="1"/>
  <c r="BL60" i="145" s="1"/>
  <c r="F60" i="145"/>
  <c r="E60" i="145"/>
  <c r="D60" i="145"/>
  <c r="F60" i="143"/>
  <c r="G60" i="143" s="1"/>
  <c r="H60" i="143" s="1"/>
  <c r="I60" i="143" s="1"/>
  <c r="J60" i="143" s="1"/>
  <c r="K60" i="143" s="1"/>
  <c r="L60" i="143" s="1"/>
  <c r="M60" i="143" s="1"/>
  <c r="N60" i="143" s="1"/>
  <c r="O60" i="143" s="1"/>
  <c r="P60" i="143" s="1"/>
  <c r="Q60" i="143" s="1"/>
  <c r="R60" i="143" s="1"/>
  <c r="S60" i="143" s="1"/>
  <c r="T60" i="143" s="1"/>
  <c r="U60" i="143" s="1"/>
  <c r="V60" i="143" s="1"/>
  <c r="W60" i="143" s="1"/>
  <c r="X60" i="143" s="1"/>
  <c r="Y60" i="143" s="1"/>
  <c r="Z60" i="143" s="1"/>
  <c r="AA60" i="143" s="1"/>
  <c r="AB60" i="143" s="1"/>
  <c r="AC60" i="143" s="1"/>
  <c r="AD60" i="143" s="1"/>
  <c r="AE60" i="143" s="1"/>
  <c r="AF60" i="143" s="1"/>
  <c r="AG60" i="143" s="1"/>
  <c r="AH60" i="143" s="1"/>
  <c r="AI60" i="143" s="1"/>
  <c r="AJ60" i="143" s="1"/>
  <c r="AK60" i="143" s="1"/>
  <c r="AL60" i="143" s="1"/>
  <c r="AM60" i="143" s="1"/>
  <c r="AN60" i="143" s="1"/>
  <c r="AO60" i="143" s="1"/>
  <c r="AP60" i="143" s="1"/>
  <c r="AQ60" i="143" s="1"/>
  <c r="AR60" i="143" s="1"/>
  <c r="AS60" i="143" s="1"/>
  <c r="AT60" i="143" s="1"/>
  <c r="AU60" i="143" s="1"/>
  <c r="AV60" i="143" s="1"/>
  <c r="AW60" i="143" s="1"/>
  <c r="AX60" i="143" s="1"/>
  <c r="AY60" i="143" s="1"/>
  <c r="AZ60" i="143" s="1"/>
  <c r="BA60" i="143" s="1"/>
  <c r="BB60" i="143" s="1"/>
  <c r="BC60" i="143" s="1"/>
  <c r="BD60" i="143" s="1"/>
  <c r="BE60" i="143" s="1"/>
  <c r="BF60" i="143" s="1"/>
  <c r="BG60" i="143" s="1"/>
  <c r="BH60" i="143" s="1"/>
  <c r="BI60" i="143" s="1"/>
  <c r="BJ60" i="143" s="1"/>
  <c r="BK60" i="143" s="1"/>
  <c r="BL60" i="143" s="1"/>
  <c r="E60" i="143"/>
  <c r="D60" i="143"/>
  <c r="G60" i="142"/>
  <c r="H60" i="142" s="1"/>
  <c r="I60" i="142" s="1"/>
  <c r="J60" i="142" s="1"/>
  <c r="K60" i="142" s="1"/>
  <c r="L60" i="142" s="1"/>
  <c r="M60" i="142" s="1"/>
  <c r="N60" i="142" s="1"/>
  <c r="O60" i="142" s="1"/>
  <c r="P60" i="142" s="1"/>
  <c r="Q60" i="142" s="1"/>
  <c r="R60" i="142" s="1"/>
  <c r="S60" i="142" s="1"/>
  <c r="T60" i="142" s="1"/>
  <c r="U60" i="142" s="1"/>
  <c r="V60" i="142" s="1"/>
  <c r="W60" i="142" s="1"/>
  <c r="X60" i="142" s="1"/>
  <c r="Y60" i="142" s="1"/>
  <c r="Z60" i="142" s="1"/>
  <c r="AA60" i="142" s="1"/>
  <c r="AB60" i="142" s="1"/>
  <c r="AC60" i="142" s="1"/>
  <c r="AD60" i="142" s="1"/>
  <c r="AE60" i="142" s="1"/>
  <c r="AF60" i="142" s="1"/>
  <c r="AG60" i="142" s="1"/>
  <c r="AH60" i="142" s="1"/>
  <c r="AI60" i="142" s="1"/>
  <c r="AJ60" i="142" s="1"/>
  <c r="AK60" i="142" s="1"/>
  <c r="AL60" i="142" s="1"/>
  <c r="AM60" i="142" s="1"/>
  <c r="AN60" i="142" s="1"/>
  <c r="AO60" i="142" s="1"/>
  <c r="AP60" i="142" s="1"/>
  <c r="AQ60" i="142" s="1"/>
  <c r="AR60" i="142" s="1"/>
  <c r="AS60" i="142" s="1"/>
  <c r="AT60" i="142" s="1"/>
  <c r="AU60" i="142" s="1"/>
  <c r="AV60" i="142" s="1"/>
  <c r="AW60" i="142" s="1"/>
  <c r="AX60" i="142" s="1"/>
  <c r="AY60" i="142" s="1"/>
  <c r="AZ60" i="142" s="1"/>
  <c r="BA60" i="142" s="1"/>
  <c r="BB60" i="142" s="1"/>
  <c r="BC60" i="142" s="1"/>
  <c r="BD60" i="142" s="1"/>
  <c r="BE60" i="142" s="1"/>
  <c r="BF60" i="142" s="1"/>
  <c r="BG60" i="142" s="1"/>
  <c r="BH60" i="142" s="1"/>
  <c r="BI60" i="142" s="1"/>
  <c r="BJ60" i="142" s="1"/>
  <c r="BK60" i="142" s="1"/>
  <c r="BL60" i="142" s="1"/>
  <c r="F60" i="142"/>
  <c r="E60" i="142"/>
  <c r="D60" i="142"/>
  <c r="G60" i="140"/>
  <c r="H60" i="140" s="1"/>
  <c r="I60" i="140" s="1"/>
  <c r="J60" i="140" s="1"/>
  <c r="K60" i="140" s="1"/>
  <c r="L60" i="140" s="1"/>
  <c r="M60" i="140" s="1"/>
  <c r="N60" i="140" s="1"/>
  <c r="O60" i="140" s="1"/>
  <c r="P60" i="140" s="1"/>
  <c r="Q60" i="140" s="1"/>
  <c r="R60" i="140" s="1"/>
  <c r="S60" i="140" s="1"/>
  <c r="T60" i="140" s="1"/>
  <c r="U60" i="140" s="1"/>
  <c r="V60" i="140" s="1"/>
  <c r="W60" i="140" s="1"/>
  <c r="X60" i="140" s="1"/>
  <c r="Y60" i="140" s="1"/>
  <c r="Z60" i="140" s="1"/>
  <c r="AA60" i="140" s="1"/>
  <c r="AB60" i="140" s="1"/>
  <c r="AC60" i="140" s="1"/>
  <c r="AD60" i="140" s="1"/>
  <c r="AE60" i="140" s="1"/>
  <c r="AF60" i="140" s="1"/>
  <c r="AG60" i="140" s="1"/>
  <c r="AH60" i="140" s="1"/>
  <c r="AI60" i="140" s="1"/>
  <c r="AJ60" i="140" s="1"/>
  <c r="AK60" i="140" s="1"/>
  <c r="AL60" i="140" s="1"/>
  <c r="AM60" i="140" s="1"/>
  <c r="AN60" i="140" s="1"/>
  <c r="AO60" i="140" s="1"/>
  <c r="AP60" i="140" s="1"/>
  <c r="AQ60" i="140" s="1"/>
  <c r="AR60" i="140" s="1"/>
  <c r="AS60" i="140" s="1"/>
  <c r="AT60" i="140" s="1"/>
  <c r="AU60" i="140" s="1"/>
  <c r="AV60" i="140" s="1"/>
  <c r="AW60" i="140" s="1"/>
  <c r="AX60" i="140" s="1"/>
  <c r="AY60" i="140" s="1"/>
  <c r="AZ60" i="140" s="1"/>
  <c r="BA60" i="140" s="1"/>
  <c r="BB60" i="140" s="1"/>
  <c r="BC60" i="140" s="1"/>
  <c r="BD60" i="140" s="1"/>
  <c r="BE60" i="140" s="1"/>
  <c r="BF60" i="140" s="1"/>
  <c r="BG60" i="140" s="1"/>
  <c r="BH60" i="140" s="1"/>
  <c r="BI60" i="140" s="1"/>
  <c r="BJ60" i="140" s="1"/>
  <c r="BK60" i="140" s="1"/>
  <c r="BL60" i="140" s="1"/>
  <c r="F60" i="140"/>
  <c r="E60" i="140"/>
  <c r="D60" i="140"/>
  <c r="F60" i="139"/>
  <c r="G60" i="139" s="1"/>
  <c r="H60" i="139" s="1"/>
  <c r="I60" i="139" s="1"/>
  <c r="J60" i="139" s="1"/>
  <c r="K60" i="139" s="1"/>
  <c r="L60" i="139" s="1"/>
  <c r="M60" i="139" s="1"/>
  <c r="N60" i="139" s="1"/>
  <c r="O60" i="139" s="1"/>
  <c r="P60" i="139" s="1"/>
  <c r="Q60" i="139" s="1"/>
  <c r="R60" i="139" s="1"/>
  <c r="S60" i="139" s="1"/>
  <c r="T60" i="139" s="1"/>
  <c r="U60" i="139" s="1"/>
  <c r="V60" i="139" s="1"/>
  <c r="W60" i="139" s="1"/>
  <c r="X60" i="139" s="1"/>
  <c r="Y60" i="139" s="1"/>
  <c r="Z60" i="139" s="1"/>
  <c r="AA60" i="139" s="1"/>
  <c r="AB60" i="139" s="1"/>
  <c r="AC60" i="139" s="1"/>
  <c r="AD60" i="139" s="1"/>
  <c r="AE60" i="139" s="1"/>
  <c r="AF60" i="139" s="1"/>
  <c r="AG60" i="139" s="1"/>
  <c r="AH60" i="139" s="1"/>
  <c r="AI60" i="139" s="1"/>
  <c r="AJ60" i="139" s="1"/>
  <c r="AK60" i="139" s="1"/>
  <c r="AL60" i="139" s="1"/>
  <c r="AM60" i="139" s="1"/>
  <c r="AN60" i="139" s="1"/>
  <c r="AO60" i="139" s="1"/>
  <c r="AP60" i="139" s="1"/>
  <c r="AQ60" i="139" s="1"/>
  <c r="AR60" i="139" s="1"/>
  <c r="AS60" i="139" s="1"/>
  <c r="AT60" i="139" s="1"/>
  <c r="AU60" i="139" s="1"/>
  <c r="AV60" i="139" s="1"/>
  <c r="AW60" i="139" s="1"/>
  <c r="AX60" i="139" s="1"/>
  <c r="AY60" i="139" s="1"/>
  <c r="AZ60" i="139" s="1"/>
  <c r="BA60" i="139" s="1"/>
  <c r="BB60" i="139" s="1"/>
  <c r="BC60" i="139" s="1"/>
  <c r="BD60" i="139" s="1"/>
  <c r="BE60" i="139" s="1"/>
  <c r="BF60" i="139" s="1"/>
  <c r="BG60" i="139" s="1"/>
  <c r="BH60" i="139" s="1"/>
  <c r="BI60" i="139" s="1"/>
  <c r="BJ60" i="139" s="1"/>
  <c r="BK60" i="139" s="1"/>
  <c r="BL60" i="139" s="1"/>
  <c r="E60" i="139"/>
  <c r="D60" i="139"/>
  <c r="F60" i="137"/>
  <c r="G60" i="137" s="1"/>
  <c r="H60" i="137" s="1"/>
  <c r="I60" i="137" s="1"/>
  <c r="J60" i="137" s="1"/>
  <c r="K60" i="137" s="1"/>
  <c r="L60" i="137" s="1"/>
  <c r="M60" i="137" s="1"/>
  <c r="N60" i="137" s="1"/>
  <c r="O60" i="137" s="1"/>
  <c r="P60" i="137" s="1"/>
  <c r="Q60" i="137" s="1"/>
  <c r="R60" i="137" s="1"/>
  <c r="S60" i="137" s="1"/>
  <c r="T60" i="137" s="1"/>
  <c r="U60" i="137" s="1"/>
  <c r="V60" i="137" s="1"/>
  <c r="W60" i="137" s="1"/>
  <c r="X60" i="137" s="1"/>
  <c r="Y60" i="137" s="1"/>
  <c r="Z60" i="137" s="1"/>
  <c r="AA60" i="137" s="1"/>
  <c r="AB60" i="137" s="1"/>
  <c r="AC60" i="137" s="1"/>
  <c r="AD60" i="137" s="1"/>
  <c r="AE60" i="137" s="1"/>
  <c r="AF60" i="137" s="1"/>
  <c r="AG60" i="137" s="1"/>
  <c r="AH60" i="137" s="1"/>
  <c r="AI60" i="137" s="1"/>
  <c r="AJ60" i="137" s="1"/>
  <c r="AK60" i="137" s="1"/>
  <c r="AL60" i="137" s="1"/>
  <c r="AM60" i="137" s="1"/>
  <c r="AN60" i="137" s="1"/>
  <c r="AO60" i="137" s="1"/>
  <c r="AP60" i="137" s="1"/>
  <c r="AQ60" i="137" s="1"/>
  <c r="AR60" i="137" s="1"/>
  <c r="AS60" i="137" s="1"/>
  <c r="AT60" i="137" s="1"/>
  <c r="AU60" i="137" s="1"/>
  <c r="AV60" i="137" s="1"/>
  <c r="AW60" i="137" s="1"/>
  <c r="AX60" i="137" s="1"/>
  <c r="AY60" i="137" s="1"/>
  <c r="AZ60" i="137" s="1"/>
  <c r="BA60" i="137" s="1"/>
  <c r="BB60" i="137" s="1"/>
  <c r="BC60" i="137" s="1"/>
  <c r="BD60" i="137" s="1"/>
  <c r="BE60" i="137" s="1"/>
  <c r="BF60" i="137" s="1"/>
  <c r="BG60" i="137" s="1"/>
  <c r="BH60" i="137" s="1"/>
  <c r="BI60" i="137" s="1"/>
  <c r="BJ60" i="137" s="1"/>
  <c r="BK60" i="137" s="1"/>
  <c r="BL60" i="137" s="1"/>
  <c r="E60" i="137"/>
  <c r="D60" i="137"/>
  <c r="G60" i="136"/>
  <c r="H60" i="136" s="1"/>
  <c r="I60" i="136" s="1"/>
  <c r="J60" i="136" s="1"/>
  <c r="K60" i="136" s="1"/>
  <c r="L60" i="136" s="1"/>
  <c r="M60" i="136" s="1"/>
  <c r="N60" i="136" s="1"/>
  <c r="O60" i="136" s="1"/>
  <c r="P60" i="136" s="1"/>
  <c r="Q60" i="136" s="1"/>
  <c r="R60" i="136" s="1"/>
  <c r="S60" i="136" s="1"/>
  <c r="T60" i="136" s="1"/>
  <c r="U60" i="136" s="1"/>
  <c r="V60" i="136" s="1"/>
  <c r="W60" i="136" s="1"/>
  <c r="X60" i="136" s="1"/>
  <c r="Y60" i="136" s="1"/>
  <c r="Z60" i="136" s="1"/>
  <c r="AA60" i="136" s="1"/>
  <c r="AB60" i="136" s="1"/>
  <c r="AC60" i="136" s="1"/>
  <c r="AD60" i="136" s="1"/>
  <c r="AE60" i="136" s="1"/>
  <c r="AF60" i="136" s="1"/>
  <c r="AG60" i="136" s="1"/>
  <c r="AH60" i="136" s="1"/>
  <c r="AI60" i="136" s="1"/>
  <c r="AJ60" i="136" s="1"/>
  <c r="AK60" i="136" s="1"/>
  <c r="AL60" i="136" s="1"/>
  <c r="AM60" i="136" s="1"/>
  <c r="AN60" i="136" s="1"/>
  <c r="AO60" i="136" s="1"/>
  <c r="AP60" i="136" s="1"/>
  <c r="AQ60" i="136" s="1"/>
  <c r="AR60" i="136" s="1"/>
  <c r="AS60" i="136" s="1"/>
  <c r="AT60" i="136" s="1"/>
  <c r="AU60" i="136" s="1"/>
  <c r="AV60" i="136" s="1"/>
  <c r="AW60" i="136" s="1"/>
  <c r="AX60" i="136" s="1"/>
  <c r="AY60" i="136" s="1"/>
  <c r="AZ60" i="136" s="1"/>
  <c r="BA60" i="136" s="1"/>
  <c r="BB60" i="136" s="1"/>
  <c r="BC60" i="136" s="1"/>
  <c r="BD60" i="136" s="1"/>
  <c r="BE60" i="136" s="1"/>
  <c r="BF60" i="136" s="1"/>
  <c r="BG60" i="136" s="1"/>
  <c r="BH60" i="136" s="1"/>
  <c r="BI60" i="136" s="1"/>
  <c r="BJ60" i="136" s="1"/>
  <c r="BK60" i="136" s="1"/>
  <c r="BL60" i="136" s="1"/>
  <c r="F60" i="136"/>
  <c r="E60" i="136"/>
  <c r="D60" i="136"/>
  <c r="F60" i="134"/>
  <c r="G60" i="134" s="1"/>
  <c r="H60" i="134" s="1"/>
  <c r="I60" i="134" s="1"/>
  <c r="J60" i="134" s="1"/>
  <c r="K60" i="134" s="1"/>
  <c r="L60" i="134" s="1"/>
  <c r="M60" i="134" s="1"/>
  <c r="N60" i="134" s="1"/>
  <c r="O60" i="134" s="1"/>
  <c r="P60" i="134" s="1"/>
  <c r="Q60" i="134" s="1"/>
  <c r="R60" i="134" s="1"/>
  <c r="S60" i="134" s="1"/>
  <c r="T60" i="134" s="1"/>
  <c r="U60" i="134" s="1"/>
  <c r="V60" i="134" s="1"/>
  <c r="W60" i="134" s="1"/>
  <c r="X60" i="134" s="1"/>
  <c r="Y60" i="134" s="1"/>
  <c r="Z60" i="134" s="1"/>
  <c r="AA60" i="134" s="1"/>
  <c r="AB60" i="134" s="1"/>
  <c r="AC60" i="134" s="1"/>
  <c r="AD60" i="134" s="1"/>
  <c r="AE60" i="134" s="1"/>
  <c r="AF60" i="134" s="1"/>
  <c r="AG60" i="134" s="1"/>
  <c r="AH60" i="134" s="1"/>
  <c r="AI60" i="134" s="1"/>
  <c r="AJ60" i="134" s="1"/>
  <c r="AK60" i="134" s="1"/>
  <c r="AL60" i="134" s="1"/>
  <c r="AM60" i="134" s="1"/>
  <c r="AN60" i="134" s="1"/>
  <c r="AO60" i="134" s="1"/>
  <c r="AP60" i="134" s="1"/>
  <c r="AQ60" i="134" s="1"/>
  <c r="AR60" i="134" s="1"/>
  <c r="AS60" i="134" s="1"/>
  <c r="AT60" i="134" s="1"/>
  <c r="AU60" i="134" s="1"/>
  <c r="AV60" i="134" s="1"/>
  <c r="AW60" i="134" s="1"/>
  <c r="AX60" i="134" s="1"/>
  <c r="AY60" i="134" s="1"/>
  <c r="AZ60" i="134" s="1"/>
  <c r="BA60" i="134" s="1"/>
  <c r="BB60" i="134" s="1"/>
  <c r="BC60" i="134" s="1"/>
  <c r="BD60" i="134" s="1"/>
  <c r="BE60" i="134" s="1"/>
  <c r="BF60" i="134" s="1"/>
  <c r="BG60" i="134" s="1"/>
  <c r="BH60" i="134" s="1"/>
  <c r="BI60" i="134" s="1"/>
  <c r="BJ60" i="134" s="1"/>
  <c r="BK60" i="134" s="1"/>
  <c r="BL60" i="134" s="1"/>
  <c r="E60" i="134"/>
  <c r="D60" i="134"/>
  <c r="G60" i="133"/>
  <c r="H60" i="133" s="1"/>
  <c r="I60" i="133" s="1"/>
  <c r="J60" i="133" s="1"/>
  <c r="K60" i="133" s="1"/>
  <c r="L60" i="133" s="1"/>
  <c r="M60" i="133" s="1"/>
  <c r="N60" i="133" s="1"/>
  <c r="O60" i="133" s="1"/>
  <c r="P60" i="133" s="1"/>
  <c r="Q60" i="133" s="1"/>
  <c r="R60" i="133" s="1"/>
  <c r="S60" i="133" s="1"/>
  <c r="T60" i="133" s="1"/>
  <c r="U60" i="133" s="1"/>
  <c r="V60" i="133" s="1"/>
  <c r="W60" i="133" s="1"/>
  <c r="X60" i="133" s="1"/>
  <c r="Y60" i="133" s="1"/>
  <c r="Z60" i="133" s="1"/>
  <c r="AA60" i="133" s="1"/>
  <c r="AB60" i="133" s="1"/>
  <c r="AC60" i="133" s="1"/>
  <c r="AD60" i="133" s="1"/>
  <c r="AE60" i="133" s="1"/>
  <c r="AF60" i="133" s="1"/>
  <c r="AG60" i="133" s="1"/>
  <c r="AH60" i="133" s="1"/>
  <c r="AI60" i="133" s="1"/>
  <c r="AJ60" i="133" s="1"/>
  <c r="AK60" i="133" s="1"/>
  <c r="AL60" i="133" s="1"/>
  <c r="AM60" i="133" s="1"/>
  <c r="AN60" i="133" s="1"/>
  <c r="AO60" i="133" s="1"/>
  <c r="AP60" i="133" s="1"/>
  <c r="AQ60" i="133" s="1"/>
  <c r="AR60" i="133" s="1"/>
  <c r="AS60" i="133" s="1"/>
  <c r="AT60" i="133" s="1"/>
  <c r="AU60" i="133" s="1"/>
  <c r="AV60" i="133" s="1"/>
  <c r="AW60" i="133" s="1"/>
  <c r="AX60" i="133" s="1"/>
  <c r="AY60" i="133" s="1"/>
  <c r="AZ60" i="133" s="1"/>
  <c r="BA60" i="133" s="1"/>
  <c r="BB60" i="133" s="1"/>
  <c r="BC60" i="133" s="1"/>
  <c r="BD60" i="133" s="1"/>
  <c r="BE60" i="133" s="1"/>
  <c r="BF60" i="133" s="1"/>
  <c r="BG60" i="133" s="1"/>
  <c r="BH60" i="133" s="1"/>
  <c r="BI60" i="133" s="1"/>
  <c r="BJ60" i="133" s="1"/>
  <c r="BK60" i="133" s="1"/>
  <c r="BL60" i="133" s="1"/>
  <c r="F60" i="133"/>
  <c r="E60" i="133"/>
  <c r="D60" i="133"/>
  <c r="G60" i="131"/>
  <c r="H60" i="131" s="1"/>
  <c r="I60" i="131" s="1"/>
  <c r="J60" i="131" s="1"/>
  <c r="K60" i="131" s="1"/>
  <c r="L60" i="131" s="1"/>
  <c r="M60" i="131" s="1"/>
  <c r="N60" i="131" s="1"/>
  <c r="O60" i="131" s="1"/>
  <c r="P60" i="131" s="1"/>
  <c r="Q60" i="131" s="1"/>
  <c r="R60" i="131" s="1"/>
  <c r="S60" i="131" s="1"/>
  <c r="T60" i="131" s="1"/>
  <c r="U60" i="131" s="1"/>
  <c r="V60" i="131" s="1"/>
  <c r="W60" i="131" s="1"/>
  <c r="X60" i="131" s="1"/>
  <c r="Y60" i="131" s="1"/>
  <c r="Z60" i="131" s="1"/>
  <c r="AA60" i="131" s="1"/>
  <c r="AB60" i="131" s="1"/>
  <c r="AC60" i="131" s="1"/>
  <c r="AD60" i="131" s="1"/>
  <c r="AE60" i="131" s="1"/>
  <c r="AF60" i="131" s="1"/>
  <c r="AG60" i="131" s="1"/>
  <c r="AH60" i="131" s="1"/>
  <c r="AI60" i="131" s="1"/>
  <c r="AJ60" i="131" s="1"/>
  <c r="AK60" i="131" s="1"/>
  <c r="AL60" i="131" s="1"/>
  <c r="AM60" i="131" s="1"/>
  <c r="AN60" i="131" s="1"/>
  <c r="AO60" i="131" s="1"/>
  <c r="AP60" i="131" s="1"/>
  <c r="AQ60" i="131" s="1"/>
  <c r="AR60" i="131" s="1"/>
  <c r="AS60" i="131" s="1"/>
  <c r="AT60" i="131" s="1"/>
  <c r="AU60" i="131" s="1"/>
  <c r="AV60" i="131" s="1"/>
  <c r="AW60" i="131" s="1"/>
  <c r="AX60" i="131" s="1"/>
  <c r="AY60" i="131" s="1"/>
  <c r="AZ60" i="131" s="1"/>
  <c r="BA60" i="131" s="1"/>
  <c r="BB60" i="131" s="1"/>
  <c r="BC60" i="131" s="1"/>
  <c r="BD60" i="131" s="1"/>
  <c r="BE60" i="131" s="1"/>
  <c r="BF60" i="131" s="1"/>
  <c r="BG60" i="131" s="1"/>
  <c r="BH60" i="131" s="1"/>
  <c r="BI60" i="131" s="1"/>
  <c r="BJ60" i="131" s="1"/>
  <c r="BK60" i="131" s="1"/>
  <c r="BL60" i="131" s="1"/>
  <c r="F60" i="131"/>
  <c r="E60" i="131"/>
  <c r="D60" i="131"/>
  <c r="G60" i="130"/>
  <c r="H60" i="130" s="1"/>
  <c r="I60" i="130" s="1"/>
  <c r="J60" i="130" s="1"/>
  <c r="K60" i="130" s="1"/>
  <c r="L60" i="130" s="1"/>
  <c r="M60" i="130" s="1"/>
  <c r="N60" i="130" s="1"/>
  <c r="O60" i="130" s="1"/>
  <c r="P60" i="130" s="1"/>
  <c r="Q60" i="130" s="1"/>
  <c r="R60" i="130" s="1"/>
  <c r="S60" i="130" s="1"/>
  <c r="T60" i="130" s="1"/>
  <c r="U60" i="130" s="1"/>
  <c r="V60" i="130" s="1"/>
  <c r="W60" i="130" s="1"/>
  <c r="X60" i="130" s="1"/>
  <c r="Y60" i="130" s="1"/>
  <c r="Z60" i="130" s="1"/>
  <c r="AA60" i="130" s="1"/>
  <c r="AB60" i="130" s="1"/>
  <c r="AC60" i="130" s="1"/>
  <c r="AD60" i="130" s="1"/>
  <c r="AE60" i="130" s="1"/>
  <c r="AF60" i="130" s="1"/>
  <c r="AG60" i="130" s="1"/>
  <c r="AH60" i="130" s="1"/>
  <c r="AI60" i="130" s="1"/>
  <c r="AJ60" i="130" s="1"/>
  <c r="AK60" i="130" s="1"/>
  <c r="AL60" i="130" s="1"/>
  <c r="AM60" i="130" s="1"/>
  <c r="AN60" i="130" s="1"/>
  <c r="AO60" i="130" s="1"/>
  <c r="AP60" i="130" s="1"/>
  <c r="AQ60" i="130" s="1"/>
  <c r="AR60" i="130" s="1"/>
  <c r="AS60" i="130" s="1"/>
  <c r="AT60" i="130" s="1"/>
  <c r="AU60" i="130" s="1"/>
  <c r="AV60" i="130" s="1"/>
  <c r="AW60" i="130" s="1"/>
  <c r="AX60" i="130" s="1"/>
  <c r="AY60" i="130" s="1"/>
  <c r="AZ60" i="130" s="1"/>
  <c r="BA60" i="130" s="1"/>
  <c r="BB60" i="130" s="1"/>
  <c r="BC60" i="130" s="1"/>
  <c r="BD60" i="130" s="1"/>
  <c r="BE60" i="130" s="1"/>
  <c r="BF60" i="130" s="1"/>
  <c r="BG60" i="130" s="1"/>
  <c r="BH60" i="130" s="1"/>
  <c r="BI60" i="130" s="1"/>
  <c r="BJ60" i="130" s="1"/>
  <c r="BK60" i="130" s="1"/>
  <c r="BL60" i="130" s="1"/>
  <c r="F60" i="130"/>
  <c r="E60" i="130"/>
  <c r="D60" i="130"/>
  <c r="F60" i="129"/>
  <c r="G60" i="129" s="1"/>
  <c r="H60" i="129" s="1"/>
  <c r="I60" i="129" s="1"/>
  <c r="J60" i="129" s="1"/>
  <c r="K60" i="129" s="1"/>
  <c r="L60" i="129" s="1"/>
  <c r="M60" i="129" s="1"/>
  <c r="N60" i="129" s="1"/>
  <c r="O60" i="129" s="1"/>
  <c r="P60" i="129" s="1"/>
  <c r="Q60" i="129" s="1"/>
  <c r="R60" i="129" s="1"/>
  <c r="S60" i="129" s="1"/>
  <c r="T60" i="129" s="1"/>
  <c r="U60" i="129" s="1"/>
  <c r="V60" i="129" s="1"/>
  <c r="W60" i="129" s="1"/>
  <c r="X60" i="129" s="1"/>
  <c r="Y60" i="129" s="1"/>
  <c r="Z60" i="129" s="1"/>
  <c r="AA60" i="129" s="1"/>
  <c r="AB60" i="129" s="1"/>
  <c r="AC60" i="129" s="1"/>
  <c r="AD60" i="129" s="1"/>
  <c r="AE60" i="129" s="1"/>
  <c r="AF60" i="129" s="1"/>
  <c r="AG60" i="129" s="1"/>
  <c r="AH60" i="129" s="1"/>
  <c r="AI60" i="129" s="1"/>
  <c r="AJ60" i="129" s="1"/>
  <c r="AK60" i="129" s="1"/>
  <c r="AL60" i="129" s="1"/>
  <c r="AM60" i="129" s="1"/>
  <c r="AN60" i="129" s="1"/>
  <c r="AO60" i="129" s="1"/>
  <c r="AP60" i="129" s="1"/>
  <c r="AQ60" i="129" s="1"/>
  <c r="AR60" i="129" s="1"/>
  <c r="AS60" i="129" s="1"/>
  <c r="AT60" i="129" s="1"/>
  <c r="AU60" i="129" s="1"/>
  <c r="AV60" i="129" s="1"/>
  <c r="AW60" i="129" s="1"/>
  <c r="AX60" i="129" s="1"/>
  <c r="AY60" i="129" s="1"/>
  <c r="AZ60" i="129" s="1"/>
  <c r="BA60" i="129" s="1"/>
  <c r="BB60" i="129" s="1"/>
  <c r="BC60" i="129" s="1"/>
  <c r="BD60" i="129" s="1"/>
  <c r="BE60" i="129" s="1"/>
  <c r="BF60" i="129" s="1"/>
  <c r="BG60" i="129" s="1"/>
  <c r="BH60" i="129" s="1"/>
  <c r="BI60" i="129" s="1"/>
  <c r="BJ60" i="129" s="1"/>
  <c r="BK60" i="129" s="1"/>
  <c r="BL60" i="129" s="1"/>
  <c r="E60" i="129"/>
  <c r="D60" i="129"/>
  <c r="F60" i="128"/>
  <c r="G60" i="128" s="1"/>
  <c r="H60" i="128" s="1"/>
  <c r="I60" i="128" s="1"/>
  <c r="J60" i="128" s="1"/>
  <c r="K60" i="128" s="1"/>
  <c r="L60" i="128" s="1"/>
  <c r="M60" i="128" s="1"/>
  <c r="N60" i="128" s="1"/>
  <c r="O60" i="128" s="1"/>
  <c r="P60" i="128" s="1"/>
  <c r="Q60" i="128" s="1"/>
  <c r="R60" i="128" s="1"/>
  <c r="S60" i="128" s="1"/>
  <c r="T60" i="128" s="1"/>
  <c r="U60" i="128" s="1"/>
  <c r="V60" i="128" s="1"/>
  <c r="W60" i="128" s="1"/>
  <c r="X60" i="128" s="1"/>
  <c r="Y60" i="128" s="1"/>
  <c r="Z60" i="128" s="1"/>
  <c r="AA60" i="128" s="1"/>
  <c r="AB60" i="128" s="1"/>
  <c r="AC60" i="128" s="1"/>
  <c r="AD60" i="128" s="1"/>
  <c r="AE60" i="128" s="1"/>
  <c r="AF60" i="128" s="1"/>
  <c r="AG60" i="128" s="1"/>
  <c r="AH60" i="128" s="1"/>
  <c r="AI60" i="128" s="1"/>
  <c r="AJ60" i="128" s="1"/>
  <c r="AK60" i="128" s="1"/>
  <c r="AL60" i="128" s="1"/>
  <c r="AM60" i="128" s="1"/>
  <c r="AN60" i="128" s="1"/>
  <c r="AO60" i="128" s="1"/>
  <c r="AP60" i="128" s="1"/>
  <c r="AQ60" i="128" s="1"/>
  <c r="AR60" i="128" s="1"/>
  <c r="AS60" i="128" s="1"/>
  <c r="AT60" i="128" s="1"/>
  <c r="AU60" i="128" s="1"/>
  <c r="AV60" i="128" s="1"/>
  <c r="AW60" i="128" s="1"/>
  <c r="AX60" i="128" s="1"/>
  <c r="AY60" i="128" s="1"/>
  <c r="AZ60" i="128" s="1"/>
  <c r="BA60" i="128" s="1"/>
  <c r="BB60" i="128" s="1"/>
  <c r="BC60" i="128" s="1"/>
  <c r="BD60" i="128" s="1"/>
  <c r="BE60" i="128" s="1"/>
  <c r="BF60" i="128" s="1"/>
  <c r="BG60" i="128" s="1"/>
  <c r="BH60" i="128" s="1"/>
  <c r="BI60" i="128" s="1"/>
  <c r="BJ60" i="128" s="1"/>
  <c r="BK60" i="128" s="1"/>
  <c r="BL60" i="128" s="1"/>
  <c r="E60" i="128"/>
  <c r="D60" i="128"/>
  <c r="F60" i="126"/>
  <c r="G60" i="126" s="1"/>
  <c r="H60" i="126" s="1"/>
  <c r="I60" i="126" s="1"/>
  <c r="J60" i="126" s="1"/>
  <c r="K60" i="126" s="1"/>
  <c r="L60" i="126" s="1"/>
  <c r="M60" i="126" s="1"/>
  <c r="N60" i="126" s="1"/>
  <c r="O60" i="126" s="1"/>
  <c r="P60" i="126" s="1"/>
  <c r="Q60" i="126" s="1"/>
  <c r="R60" i="126" s="1"/>
  <c r="S60" i="126" s="1"/>
  <c r="T60" i="126" s="1"/>
  <c r="U60" i="126" s="1"/>
  <c r="V60" i="126" s="1"/>
  <c r="W60" i="126" s="1"/>
  <c r="X60" i="126" s="1"/>
  <c r="Y60" i="126" s="1"/>
  <c r="Z60" i="126" s="1"/>
  <c r="AA60" i="126" s="1"/>
  <c r="AB60" i="126" s="1"/>
  <c r="AC60" i="126" s="1"/>
  <c r="AD60" i="126" s="1"/>
  <c r="AE60" i="126" s="1"/>
  <c r="AF60" i="126" s="1"/>
  <c r="AG60" i="126" s="1"/>
  <c r="AH60" i="126" s="1"/>
  <c r="AI60" i="126" s="1"/>
  <c r="AJ60" i="126" s="1"/>
  <c r="AK60" i="126" s="1"/>
  <c r="AL60" i="126" s="1"/>
  <c r="AM60" i="126" s="1"/>
  <c r="AN60" i="126" s="1"/>
  <c r="AO60" i="126" s="1"/>
  <c r="AP60" i="126" s="1"/>
  <c r="AQ60" i="126" s="1"/>
  <c r="AR60" i="126" s="1"/>
  <c r="AS60" i="126" s="1"/>
  <c r="AT60" i="126" s="1"/>
  <c r="AU60" i="126" s="1"/>
  <c r="AV60" i="126" s="1"/>
  <c r="AW60" i="126" s="1"/>
  <c r="AX60" i="126" s="1"/>
  <c r="AY60" i="126" s="1"/>
  <c r="AZ60" i="126" s="1"/>
  <c r="BA60" i="126" s="1"/>
  <c r="BB60" i="126" s="1"/>
  <c r="BC60" i="126" s="1"/>
  <c r="BD60" i="126" s="1"/>
  <c r="BE60" i="126" s="1"/>
  <c r="BF60" i="126" s="1"/>
  <c r="BG60" i="126" s="1"/>
  <c r="BH60" i="126" s="1"/>
  <c r="BI60" i="126" s="1"/>
  <c r="BJ60" i="126" s="1"/>
  <c r="BK60" i="126" s="1"/>
  <c r="BL60" i="126" s="1"/>
  <c r="E60" i="126"/>
  <c r="D60" i="126"/>
  <c r="F60" i="125"/>
  <c r="G60" i="125" s="1"/>
  <c r="H60" i="125" s="1"/>
  <c r="I60" i="125" s="1"/>
  <c r="J60" i="125" s="1"/>
  <c r="K60" i="125" s="1"/>
  <c r="L60" i="125" s="1"/>
  <c r="M60" i="125" s="1"/>
  <c r="N60" i="125" s="1"/>
  <c r="O60" i="125" s="1"/>
  <c r="P60" i="125" s="1"/>
  <c r="Q60" i="125" s="1"/>
  <c r="R60" i="125" s="1"/>
  <c r="S60" i="125" s="1"/>
  <c r="T60" i="125" s="1"/>
  <c r="U60" i="125" s="1"/>
  <c r="V60" i="125" s="1"/>
  <c r="W60" i="125" s="1"/>
  <c r="X60" i="125" s="1"/>
  <c r="Y60" i="125" s="1"/>
  <c r="Z60" i="125" s="1"/>
  <c r="AA60" i="125" s="1"/>
  <c r="AB60" i="125" s="1"/>
  <c r="AC60" i="125" s="1"/>
  <c r="AD60" i="125" s="1"/>
  <c r="AE60" i="125" s="1"/>
  <c r="AF60" i="125" s="1"/>
  <c r="AG60" i="125" s="1"/>
  <c r="AH60" i="125" s="1"/>
  <c r="AI60" i="125" s="1"/>
  <c r="AJ60" i="125" s="1"/>
  <c r="AK60" i="125" s="1"/>
  <c r="AL60" i="125" s="1"/>
  <c r="AM60" i="125" s="1"/>
  <c r="AN60" i="125" s="1"/>
  <c r="AO60" i="125" s="1"/>
  <c r="AP60" i="125" s="1"/>
  <c r="AQ60" i="125" s="1"/>
  <c r="AR60" i="125" s="1"/>
  <c r="AS60" i="125" s="1"/>
  <c r="AT60" i="125" s="1"/>
  <c r="AU60" i="125" s="1"/>
  <c r="AV60" i="125" s="1"/>
  <c r="AW60" i="125" s="1"/>
  <c r="AX60" i="125" s="1"/>
  <c r="AY60" i="125" s="1"/>
  <c r="AZ60" i="125" s="1"/>
  <c r="BA60" i="125" s="1"/>
  <c r="BB60" i="125" s="1"/>
  <c r="BC60" i="125" s="1"/>
  <c r="BD60" i="125" s="1"/>
  <c r="BE60" i="125" s="1"/>
  <c r="BF60" i="125" s="1"/>
  <c r="BG60" i="125" s="1"/>
  <c r="BH60" i="125" s="1"/>
  <c r="BI60" i="125" s="1"/>
  <c r="BJ60" i="125" s="1"/>
  <c r="BK60" i="125" s="1"/>
  <c r="BL60" i="125" s="1"/>
  <c r="E60" i="125"/>
  <c r="D60" i="125"/>
  <c r="F60" i="123"/>
  <c r="G60" i="123" s="1"/>
  <c r="H60" i="123" s="1"/>
  <c r="I60" i="123" s="1"/>
  <c r="J60" i="123" s="1"/>
  <c r="K60" i="123" s="1"/>
  <c r="L60" i="123" s="1"/>
  <c r="M60" i="123" s="1"/>
  <c r="N60" i="123" s="1"/>
  <c r="O60" i="123" s="1"/>
  <c r="P60" i="123" s="1"/>
  <c r="Q60" i="123" s="1"/>
  <c r="R60" i="123" s="1"/>
  <c r="S60" i="123" s="1"/>
  <c r="T60" i="123" s="1"/>
  <c r="U60" i="123" s="1"/>
  <c r="V60" i="123" s="1"/>
  <c r="W60" i="123" s="1"/>
  <c r="X60" i="123" s="1"/>
  <c r="Y60" i="123" s="1"/>
  <c r="Z60" i="123" s="1"/>
  <c r="AA60" i="123" s="1"/>
  <c r="AB60" i="123" s="1"/>
  <c r="AC60" i="123" s="1"/>
  <c r="AD60" i="123" s="1"/>
  <c r="AE60" i="123" s="1"/>
  <c r="AF60" i="123" s="1"/>
  <c r="AG60" i="123" s="1"/>
  <c r="AH60" i="123" s="1"/>
  <c r="AI60" i="123" s="1"/>
  <c r="AJ60" i="123" s="1"/>
  <c r="AK60" i="123" s="1"/>
  <c r="AL60" i="123" s="1"/>
  <c r="AM60" i="123" s="1"/>
  <c r="AN60" i="123" s="1"/>
  <c r="AO60" i="123" s="1"/>
  <c r="AP60" i="123" s="1"/>
  <c r="AQ60" i="123" s="1"/>
  <c r="AR60" i="123" s="1"/>
  <c r="AS60" i="123" s="1"/>
  <c r="AT60" i="123" s="1"/>
  <c r="AU60" i="123" s="1"/>
  <c r="AV60" i="123" s="1"/>
  <c r="AW60" i="123" s="1"/>
  <c r="AX60" i="123" s="1"/>
  <c r="AY60" i="123" s="1"/>
  <c r="AZ60" i="123" s="1"/>
  <c r="BA60" i="123" s="1"/>
  <c r="BB60" i="123" s="1"/>
  <c r="BC60" i="123" s="1"/>
  <c r="BD60" i="123" s="1"/>
  <c r="BE60" i="123" s="1"/>
  <c r="BF60" i="123" s="1"/>
  <c r="BG60" i="123" s="1"/>
  <c r="BH60" i="123" s="1"/>
  <c r="BI60" i="123" s="1"/>
  <c r="BJ60" i="123" s="1"/>
  <c r="BK60" i="123" s="1"/>
  <c r="BL60" i="123" s="1"/>
  <c r="E60" i="123"/>
  <c r="D60" i="123"/>
  <c r="F60" i="122"/>
  <c r="G60" i="122" s="1"/>
  <c r="H60" i="122" s="1"/>
  <c r="I60" i="122" s="1"/>
  <c r="J60" i="122" s="1"/>
  <c r="K60" i="122" s="1"/>
  <c r="L60" i="122" s="1"/>
  <c r="M60" i="122" s="1"/>
  <c r="N60" i="122" s="1"/>
  <c r="O60" i="122" s="1"/>
  <c r="P60" i="122" s="1"/>
  <c r="Q60" i="122" s="1"/>
  <c r="R60" i="122" s="1"/>
  <c r="S60" i="122" s="1"/>
  <c r="T60" i="122" s="1"/>
  <c r="U60" i="122" s="1"/>
  <c r="V60" i="122" s="1"/>
  <c r="W60" i="122" s="1"/>
  <c r="X60" i="122" s="1"/>
  <c r="Y60" i="122" s="1"/>
  <c r="Z60" i="122" s="1"/>
  <c r="AA60" i="122" s="1"/>
  <c r="AB60" i="122" s="1"/>
  <c r="AC60" i="122" s="1"/>
  <c r="AD60" i="122" s="1"/>
  <c r="AE60" i="122" s="1"/>
  <c r="AF60" i="122" s="1"/>
  <c r="AG60" i="122" s="1"/>
  <c r="AH60" i="122" s="1"/>
  <c r="AI60" i="122" s="1"/>
  <c r="AJ60" i="122" s="1"/>
  <c r="AK60" i="122" s="1"/>
  <c r="AL60" i="122" s="1"/>
  <c r="AM60" i="122" s="1"/>
  <c r="AN60" i="122" s="1"/>
  <c r="AO60" i="122" s="1"/>
  <c r="AP60" i="122" s="1"/>
  <c r="AQ60" i="122" s="1"/>
  <c r="AR60" i="122" s="1"/>
  <c r="AS60" i="122" s="1"/>
  <c r="AT60" i="122" s="1"/>
  <c r="AU60" i="122" s="1"/>
  <c r="AV60" i="122" s="1"/>
  <c r="AW60" i="122" s="1"/>
  <c r="AX60" i="122" s="1"/>
  <c r="AY60" i="122" s="1"/>
  <c r="AZ60" i="122" s="1"/>
  <c r="BA60" i="122" s="1"/>
  <c r="BB60" i="122" s="1"/>
  <c r="BC60" i="122" s="1"/>
  <c r="BD60" i="122" s="1"/>
  <c r="BE60" i="122" s="1"/>
  <c r="BF60" i="122" s="1"/>
  <c r="BG60" i="122" s="1"/>
  <c r="BH60" i="122" s="1"/>
  <c r="BI60" i="122" s="1"/>
  <c r="BJ60" i="122" s="1"/>
  <c r="BK60" i="122" s="1"/>
  <c r="BL60" i="122" s="1"/>
  <c r="E60" i="122"/>
  <c r="D60" i="122"/>
  <c r="F60" i="120"/>
  <c r="G60" i="120" s="1"/>
  <c r="H60" i="120" s="1"/>
  <c r="I60" i="120" s="1"/>
  <c r="J60" i="120" s="1"/>
  <c r="K60" i="120" s="1"/>
  <c r="L60" i="120" s="1"/>
  <c r="M60" i="120" s="1"/>
  <c r="N60" i="120" s="1"/>
  <c r="O60" i="120" s="1"/>
  <c r="P60" i="120" s="1"/>
  <c r="Q60" i="120" s="1"/>
  <c r="R60" i="120" s="1"/>
  <c r="S60" i="120" s="1"/>
  <c r="T60" i="120" s="1"/>
  <c r="U60" i="120" s="1"/>
  <c r="V60" i="120" s="1"/>
  <c r="W60" i="120" s="1"/>
  <c r="X60" i="120" s="1"/>
  <c r="Y60" i="120" s="1"/>
  <c r="Z60" i="120" s="1"/>
  <c r="AA60" i="120" s="1"/>
  <c r="AB60" i="120" s="1"/>
  <c r="AC60" i="120" s="1"/>
  <c r="AD60" i="120" s="1"/>
  <c r="AE60" i="120" s="1"/>
  <c r="AF60" i="120" s="1"/>
  <c r="AG60" i="120" s="1"/>
  <c r="AH60" i="120" s="1"/>
  <c r="AI60" i="120" s="1"/>
  <c r="AJ60" i="120" s="1"/>
  <c r="AK60" i="120" s="1"/>
  <c r="AL60" i="120" s="1"/>
  <c r="AM60" i="120" s="1"/>
  <c r="AN60" i="120" s="1"/>
  <c r="AO60" i="120" s="1"/>
  <c r="AP60" i="120" s="1"/>
  <c r="AQ60" i="120" s="1"/>
  <c r="AR60" i="120" s="1"/>
  <c r="AS60" i="120" s="1"/>
  <c r="AT60" i="120" s="1"/>
  <c r="AU60" i="120" s="1"/>
  <c r="AV60" i="120" s="1"/>
  <c r="AW60" i="120" s="1"/>
  <c r="AX60" i="120" s="1"/>
  <c r="AY60" i="120" s="1"/>
  <c r="AZ60" i="120" s="1"/>
  <c r="BA60" i="120" s="1"/>
  <c r="BB60" i="120" s="1"/>
  <c r="BC60" i="120" s="1"/>
  <c r="BD60" i="120" s="1"/>
  <c r="BE60" i="120" s="1"/>
  <c r="BF60" i="120" s="1"/>
  <c r="BG60" i="120" s="1"/>
  <c r="BH60" i="120" s="1"/>
  <c r="BI60" i="120" s="1"/>
  <c r="BJ60" i="120" s="1"/>
  <c r="BK60" i="120" s="1"/>
  <c r="BL60" i="120" s="1"/>
  <c r="E60" i="120"/>
  <c r="D60" i="120"/>
  <c r="G60" i="119"/>
  <c r="H60" i="119" s="1"/>
  <c r="I60" i="119" s="1"/>
  <c r="J60" i="119" s="1"/>
  <c r="K60" i="119" s="1"/>
  <c r="L60" i="119" s="1"/>
  <c r="M60" i="119" s="1"/>
  <c r="N60" i="119" s="1"/>
  <c r="O60" i="119" s="1"/>
  <c r="P60" i="119" s="1"/>
  <c r="Q60" i="119" s="1"/>
  <c r="R60" i="119" s="1"/>
  <c r="S60" i="119" s="1"/>
  <c r="T60" i="119" s="1"/>
  <c r="U60" i="119" s="1"/>
  <c r="V60" i="119" s="1"/>
  <c r="W60" i="119" s="1"/>
  <c r="X60" i="119" s="1"/>
  <c r="Y60" i="119" s="1"/>
  <c r="Z60" i="119" s="1"/>
  <c r="AA60" i="119" s="1"/>
  <c r="AB60" i="119" s="1"/>
  <c r="AC60" i="119" s="1"/>
  <c r="AD60" i="119" s="1"/>
  <c r="AE60" i="119" s="1"/>
  <c r="AF60" i="119" s="1"/>
  <c r="AG60" i="119" s="1"/>
  <c r="AH60" i="119" s="1"/>
  <c r="AI60" i="119" s="1"/>
  <c r="AJ60" i="119" s="1"/>
  <c r="AK60" i="119" s="1"/>
  <c r="AL60" i="119" s="1"/>
  <c r="AM60" i="119" s="1"/>
  <c r="AN60" i="119" s="1"/>
  <c r="AO60" i="119" s="1"/>
  <c r="AP60" i="119" s="1"/>
  <c r="AQ60" i="119" s="1"/>
  <c r="AR60" i="119" s="1"/>
  <c r="AS60" i="119" s="1"/>
  <c r="AT60" i="119" s="1"/>
  <c r="AU60" i="119" s="1"/>
  <c r="AV60" i="119" s="1"/>
  <c r="AW60" i="119" s="1"/>
  <c r="AX60" i="119" s="1"/>
  <c r="AY60" i="119" s="1"/>
  <c r="AZ60" i="119" s="1"/>
  <c r="BA60" i="119" s="1"/>
  <c r="BB60" i="119" s="1"/>
  <c r="BC60" i="119" s="1"/>
  <c r="BD60" i="119" s="1"/>
  <c r="BE60" i="119" s="1"/>
  <c r="BF60" i="119" s="1"/>
  <c r="BG60" i="119" s="1"/>
  <c r="BH60" i="119" s="1"/>
  <c r="BI60" i="119" s="1"/>
  <c r="BJ60" i="119" s="1"/>
  <c r="BK60" i="119" s="1"/>
  <c r="BL60" i="119" s="1"/>
  <c r="F60" i="119"/>
  <c r="E60" i="119"/>
  <c r="D60" i="119"/>
  <c r="F60" i="117"/>
  <c r="G60" i="117" s="1"/>
  <c r="H60" i="117" s="1"/>
  <c r="I60" i="117" s="1"/>
  <c r="J60" i="117" s="1"/>
  <c r="K60" i="117" s="1"/>
  <c r="L60" i="117" s="1"/>
  <c r="M60" i="117" s="1"/>
  <c r="N60" i="117" s="1"/>
  <c r="O60" i="117" s="1"/>
  <c r="P60" i="117" s="1"/>
  <c r="Q60" i="117" s="1"/>
  <c r="R60" i="117" s="1"/>
  <c r="S60" i="117" s="1"/>
  <c r="T60" i="117" s="1"/>
  <c r="U60" i="117" s="1"/>
  <c r="V60" i="117" s="1"/>
  <c r="W60" i="117" s="1"/>
  <c r="X60" i="117" s="1"/>
  <c r="Y60" i="117" s="1"/>
  <c r="Z60" i="117" s="1"/>
  <c r="AA60" i="117" s="1"/>
  <c r="AB60" i="117" s="1"/>
  <c r="AC60" i="117" s="1"/>
  <c r="AD60" i="117" s="1"/>
  <c r="AE60" i="117" s="1"/>
  <c r="AF60" i="117" s="1"/>
  <c r="AG60" i="117" s="1"/>
  <c r="AH60" i="117" s="1"/>
  <c r="AI60" i="117" s="1"/>
  <c r="AJ60" i="117" s="1"/>
  <c r="AK60" i="117" s="1"/>
  <c r="AL60" i="117" s="1"/>
  <c r="AM60" i="117" s="1"/>
  <c r="AN60" i="117" s="1"/>
  <c r="AO60" i="117" s="1"/>
  <c r="AP60" i="117" s="1"/>
  <c r="AQ60" i="117" s="1"/>
  <c r="AR60" i="117" s="1"/>
  <c r="AS60" i="117" s="1"/>
  <c r="AT60" i="117" s="1"/>
  <c r="AU60" i="117" s="1"/>
  <c r="AV60" i="117" s="1"/>
  <c r="AW60" i="117" s="1"/>
  <c r="AX60" i="117" s="1"/>
  <c r="AY60" i="117" s="1"/>
  <c r="AZ60" i="117" s="1"/>
  <c r="BA60" i="117" s="1"/>
  <c r="BB60" i="117" s="1"/>
  <c r="BC60" i="117" s="1"/>
  <c r="BD60" i="117" s="1"/>
  <c r="BE60" i="117" s="1"/>
  <c r="BF60" i="117" s="1"/>
  <c r="BG60" i="117" s="1"/>
  <c r="BH60" i="117" s="1"/>
  <c r="BI60" i="117" s="1"/>
  <c r="BJ60" i="117" s="1"/>
  <c r="BK60" i="117" s="1"/>
  <c r="BL60" i="117" s="1"/>
  <c r="E60" i="117"/>
  <c r="D60" i="117"/>
  <c r="F60" i="116"/>
  <c r="G60" i="116" s="1"/>
  <c r="H60" i="116" s="1"/>
  <c r="I60" i="116" s="1"/>
  <c r="J60" i="116" s="1"/>
  <c r="K60" i="116" s="1"/>
  <c r="L60" i="116" s="1"/>
  <c r="M60" i="116" s="1"/>
  <c r="N60" i="116" s="1"/>
  <c r="O60" i="116" s="1"/>
  <c r="P60" i="116" s="1"/>
  <c r="Q60" i="116" s="1"/>
  <c r="R60" i="116" s="1"/>
  <c r="S60" i="116" s="1"/>
  <c r="T60" i="116" s="1"/>
  <c r="U60" i="116" s="1"/>
  <c r="V60" i="116" s="1"/>
  <c r="W60" i="116" s="1"/>
  <c r="X60" i="116" s="1"/>
  <c r="Y60" i="116" s="1"/>
  <c r="Z60" i="116" s="1"/>
  <c r="AA60" i="116" s="1"/>
  <c r="AB60" i="116" s="1"/>
  <c r="AC60" i="116" s="1"/>
  <c r="AD60" i="116" s="1"/>
  <c r="AE60" i="116" s="1"/>
  <c r="AF60" i="116" s="1"/>
  <c r="AG60" i="116" s="1"/>
  <c r="AH60" i="116" s="1"/>
  <c r="AI60" i="116" s="1"/>
  <c r="AJ60" i="116" s="1"/>
  <c r="AK60" i="116" s="1"/>
  <c r="AL60" i="116" s="1"/>
  <c r="AM60" i="116" s="1"/>
  <c r="AN60" i="116" s="1"/>
  <c r="AO60" i="116" s="1"/>
  <c r="AP60" i="116" s="1"/>
  <c r="AQ60" i="116" s="1"/>
  <c r="AR60" i="116" s="1"/>
  <c r="AS60" i="116" s="1"/>
  <c r="AT60" i="116" s="1"/>
  <c r="AU60" i="116" s="1"/>
  <c r="AV60" i="116" s="1"/>
  <c r="AW60" i="116" s="1"/>
  <c r="AX60" i="116" s="1"/>
  <c r="AY60" i="116" s="1"/>
  <c r="AZ60" i="116" s="1"/>
  <c r="BA60" i="116" s="1"/>
  <c r="BB60" i="116" s="1"/>
  <c r="BC60" i="116" s="1"/>
  <c r="BD60" i="116" s="1"/>
  <c r="BE60" i="116" s="1"/>
  <c r="BF60" i="116" s="1"/>
  <c r="BG60" i="116" s="1"/>
  <c r="BH60" i="116" s="1"/>
  <c r="BI60" i="116" s="1"/>
  <c r="BJ60" i="116" s="1"/>
  <c r="BK60" i="116" s="1"/>
  <c r="BL60" i="116" s="1"/>
  <c r="E60" i="116"/>
  <c r="D60" i="116"/>
  <c r="D63" i="149"/>
  <c r="D63" i="2"/>
  <c r="D63" i="114"/>
  <c r="I25" i="8"/>
  <c r="J25" i="8" s="1"/>
  <c r="K25" i="8" s="1"/>
  <c r="K13" i="8"/>
  <c r="H26" i="8"/>
  <c r="H24" i="8"/>
  <c r="J23" i="8"/>
  <c r="K23" i="8" s="1"/>
  <c r="J22" i="8"/>
  <c r="J24" i="8" s="1"/>
  <c r="J13" i="8"/>
  <c r="H12" i="8"/>
  <c r="H14" i="8" s="1"/>
  <c r="J11" i="8"/>
  <c r="K11" i="8" s="1"/>
  <c r="J10" i="8"/>
  <c r="J12" i="8" s="1"/>
  <c r="AW36" i="161" l="1"/>
  <c r="AB63" i="161"/>
  <c r="AB65" i="161" s="1"/>
  <c r="AE30" i="152" s="1"/>
  <c r="AT48" i="161"/>
  <c r="AV41" i="161"/>
  <c r="AW39" i="161" s="1"/>
  <c r="AW28" i="161"/>
  <c r="AX25" i="161" s="1"/>
  <c r="AW29" i="161"/>
  <c r="AV29" i="161"/>
  <c r="AU42" i="161"/>
  <c r="AX35" i="161"/>
  <c r="AY32" i="161" s="1"/>
  <c r="AU47" i="161"/>
  <c r="AV45" i="161" s="1"/>
  <c r="AC21" i="161"/>
  <c r="AC22" i="161" s="1"/>
  <c r="AC50" i="161" s="1"/>
  <c r="AC59" i="161" s="1"/>
  <c r="AC61" i="161" s="1"/>
  <c r="J14" i="8"/>
  <c r="J26" i="8"/>
  <c r="K10" i="8"/>
  <c r="K12" i="8" s="1"/>
  <c r="K14" i="8" s="1"/>
  <c r="K16" i="8" s="1"/>
  <c r="K22" i="8"/>
  <c r="K24" i="8" s="1"/>
  <c r="K26" i="8" s="1"/>
  <c r="AV42" i="161" l="1"/>
  <c r="AU48" i="161"/>
  <c r="AX36" i="161"/>
  <c r="AX28" i="161"/>
  <c r="AY25" i="161" s="1"/>
  <c r="AV47" i="161"/>
  <c r="AW45" i="161" s="1"/>
  <c r="AY35" i="161"/>
  <c r="AZ32" i="161" s="1"/>
  <c r="AY36" i="161"/>
  <c r="AW41" i="161"/>
  <c r="AX39" i="161" s="1"/>
  <c r="AC55" i="161"/>
  <c r="AC56" i="161" s="1"/>
  <c r="AC62" i="161" s="1"/>
  <c r="AC63" i="161" s="1"/>
  <c r="AC65" i="161" s="1"/>
  <c r="AF30" i="152" s="1"/>
  <c r="AD19" i="161"/>
  <c r="O67" i="149"/>
  <c r="O67" i="2"/>
  <c r="AX29" i="161" l="1"/>
  <c r="AW42" i="161"/>
  <c r="AV48" i="161"/>
  <c r="AX41" i="161"/>
  <c r="AY39" i="161" s="1"/>
  <c r="AW47" i="161"/>
  <c r="AX45" i="161" s="1"/>
  <c r="AW48" i="161"/>
  <c r="AZ35" i="161"/>
  <c r="BA32" i="161" s="1"/>
  <c r="AY28" i="161"/>
  <c r="AZ25" i="161" s="1"/>
  <c r="AD21" i="161"/>
  <c r="E52" i="154"/>
  <c r="AZ36" i="161" l="1"/>
  <c r="AX42" i="161"/>
  <c r="AZ28" i="161"/>
  <c r="BA25" i="161" s="1"/>
  <c r="AX47" i="161"/>
  <c r="AY45" i="161" s="1"/>
  <c r="BA35" i="161"/>
  <c r="BB32" i="161" s="1"/>
  <c r="AY29" i="161"/>
  <c r="AY41" i="161"/>
  <c r="AZ39" i="161" s="1"/>
  <c r="AD55" i="161"/>
  <c r="AD56" i="161" s="1"/>
  <c r="AD62" i="161" s="1"/>
  <c r="AE19" i="161"/>
  <c r="AD22" i="161"/>
  <c r="AD50" i="161" s="1"/>
  <c r="AD59" i="161" s="1"/>
  <c r="AD61" i="161" s="1"/>
  <c r="BP43" i="152"/>
  <c r="AZ29" i="161" l="1"/>
  <c r="BA36" i="161"/>
  <c r="AZ41" i="161"/>
  <c r="BA39" i="161" s="1"/>
  <c r="AY47" i="161"/>
  <c r="AZ45" i="161" s="1"/>
  <c r="AX48" i="161"/>
  <c r="AY42" i="161"/>
  <c r="BB35" i="161"/>
  <c r="BC32" i="161" s="1"/>
  <c r="BA28" i="161"/>
  <c r="BB25" i="161" s="1"/>
  <c r="AD63" i="161"/>
  <c r="AD65" i="161" s="1"/>
  <c r="AG30" i="152" s="1"/>
  <c r="AE21" i="161"/>
  <c r="AE22" i="161" s="1"/>
  <c r="AE50" i="161" s="1"/>
  <c r="AE59" i="161" s="1"/>
  <c r="AE61" i="161" s="1"/>
  <c r="BP17" i="112"/>
  <c r="BP18" i="112"/>
  <c r="BP21" i="112"/>
  <c r="BP22" i="112"/>
  <c r="BP24" i="112"/>
  <c r="BP25" i="112"/>
  <c r="BP27" i="112"/>
  <c r="BP28" i="112"/>
  <c r="BP33" i="112"/>
  <c r="BP34" i="112"/>
  <c r="BP39" i="112"/>
  <c r="BP40" i="112"/>
  <c r="F44" i="96"/>
  <c r="BO36" i="152"/>
  <c r="BN36" i="152"/>
  <c r="BM36" i="152"/>
  <c r="BL36" i="152"/>
  <c r="BK36" i="152"/>
  <c r="BJ36" i="152"/>
  <c r="BI36" i="152"/>
  <c r="BH36" i="152"/>
  <c r="BG36" i="152"/>
  <c r="BF36" i="152"/>
  <c r="BE36" i="152"/>
  <c r="BD36" i="152"/>
  <c r="BC36" i="152"/>
  <c r="BB36" i="152"/>
  <c r="BA36" i="152"/>
  <c r="AZ36" i="152"/>
  <c r="AY36" i="152"/>
  <c r="AX36" i="152"/>
  <c r="AW36" i="152"/>
  <c r="AV36" i="152"/>
  <c r="AU36" i="152"/>
  <c r="AT36" i="152"/>
  <c r="AS36" i="152"/>
  <c r="AR36" i="152"/>
  <c r="AQ36" i="152"/>
  <c r="AP36" i="152"/>
  <c r="AO36" i="152"/>
  <c r="AN36" i="152"/>
  <c r="AM36" i="152"/>
  <c r="AL36" i="152"/>
  <c r="AK36" i="152"/>
  <c r="AJ36" i="152"/>
  <c r="AI36" i="152"/>
  <c r="AH36" i="152"/>
  <c r="AG36" i="152"/>
  <c r="AF36" i="152"/>
  <c r="AE36" i="152"/>
  <c r="AD36" i="152"/>
  <c r="AC36" i="152"/>
  <c r="AB36" i="152"/>
  <c r="AA36" i="152"/>
  <c r="Z36" i="152"/>
  <c r="Y36" i="152"/>
  <c r="X36" i="152"/>
  <c r="W36" i="152"/>
  <c r="V36" i="152"/>
  <c r="U36" i="152"/>
  <c r="T36" i="152"/>
  <c r="S36" i="152"/>
  <c r="R36" i="152"/>
  <c r="BO34" i="152"/>
  <c r="BN34" i="152"/>
  <c r="BM34" i="152"/>
  <c r="BL34" i="152"/>
  <c r="BK34" i="152"/>
  <c r="BJ34" i="152"/>
  <c r="BI34" i="152"/>
  <c r="BH34" i="152"/>
  <c r="BG34" i="152"/>
  <c r="BF34" i="152"/>
  <c r="BE34" i="152"/>
  <c r="BD34" i="152"/>
  <c r="BC34" i="152"/>
  <c r="BB34" i="152"/>
  <c r="BA34" i="152"/>
  <c r="AZ34" i="152"/>
  <c r="AY34" i="152"/>
  <c r="AX34" i="152"/>
  <c r="AW34" i="152"/>
  <c r="AV34" i="152"/>
  <c r="AU34" i="152"/>
  <c r="AT34" i="152"/>
  <c r="AS34" i="152"/>
  <c r="AR34" i="152"/>
  <c r="AQ34" i="152"/>
  <c r="AP34" i="152"/>
  <c r="AO34" i="152"/>
  <c r="AN34" i="152"/>
  <c r="AM34" i="152"/>
  <c r="AL34" i="152"/>
  <c r="AK34" i="152"/>
  <c r="AJ34" i="152"/>
  <c r="AI34" i="152"/>
  <c r="AH34" i="152"/>
  <c r="AG34" i="152"/>
  <c r="AF34" i="152"/>
  <c r="AE34" i="152"/>
  <c r="AD34" i="152"/>
  <c r="AC34" i="152"/>
  <c r="AB34" i="152"/>
  <c r="AA34" i="152"/>
  <c r="Z34" i="152"/>
  <c r="Y34" i="152"/>
  <c r="X34" i="152"/>
  <c r="W34" i="152"/>
  <c r="V34" i="152"/>
  <c r="U34" i="152"/>
  <c r="T34" i="152"/>
  <c r="S34" i="152"/>
  <c r="BO33" i="152"/>
  <c r="BN33" i="152"/>
  <c r="BM33" i="152"/>
  <c r="BL33" i="152"/>
  <c r="BK33" i="152"/>
  <c r="BJ33" i="152"/>
  <c r="BI33" i="152"/>
  <c r="BH33" i="152"/>
  <c r="BG33" i="152"/>
  <c r="BF33" i="152"/>
  <c r="BE33" i="152"/>
  <c r="BD33" i="152"/>
  <c r="BC33" i="152"/>
  <c r="BB33" i="152"/>
  <c r="BA33" i="152"/>
  <c r="AZ33" i="152"/>
  <c r="AY33" i="152"/>
  <c r="AX33" i="152"/>
  <c r="AW33" i="152"/>
  <c r="AV33" i="152"/>
  <c r="AU33" i="152"/>
  <c r="AT33" i="152"/>
  <c r="AS33" i="152"/>
  <c r="AR33" i="152"/>
  <c r="AQ33" i="152"/>
  <c r="AP33" i="152"/>
  <c r="AO33" i="152"/>
  <c r="AN33" i="152"/>
  <c r="AM33" i="152"/>
  <c r="AL33" i="152"/>
  <c r="AK33" i="152"/>
  <c r="AJ33" i="152"/>
  <c r="AI33" i="152"/>
  <c r="AH33" i="152"/>
  <c r="AG33" i="152"/>
  <c r="AF33" i="152"/>
  <c r="AE33" i="152"/>
  <c r="AD33" i="152"/>
  <c r="AC33" i="152"/>
  <c r="AB33" i="152"/>
  <c r="AA33" i="152"/>
  <c r="Z33" i="152"/>
  <c r="Y33" i="152"/>
  <c r="X33" i="152"/>
  <c r="W33" i="152"/>
  <c r="V33" i="152"/>
  <c r="U33" i="152"/>
  <c r="T33" i="152"/>
  <c r="S33" i="152"/>
  <c r="R33" i="152"/>
  <c r="BQ28" i="152"/>
  <c r="BQ25" i="152"/>
  <c r="BQ22" i="152"/>
  <c r="BP18" i="152"/>
  <c r="BP17" i="152"/>
  <c r="BP15" i="152"/>
  <c r="E60" i="150"/>
  <c r="F60" i="150" s="1"/>
  <c r="G60" i="150" s="1"/>
  <c r="H60" i="150" s="1"/>
  <c r="I60" i="150" s="1"/>
  <c r="J60" i="150" s="1"/>
  <c r="K60" i="150" s="1"/>
  <c r="L60" i="150" s="1"/>
  <c r="M60" i="150" s="1"/>
  <c r="N60" i="150" s="1"/>
  <c r="O60" i="150" s="1"/>
  <c r="P60" i="150" s="1"/>
  <c r="Q60" i="150" s="1"/>
  <c r="R60" i="150" s="1"/>
  <c r="S60" i="150" s="1"/>
  <c r="T60" i="150" s="1"/>
  <c r="U60" i="150" s="1"/>
  <c r="V60" i="150" s="1"/>
  <c r="W60" i="150" s="1"/>
  <c r="X60" i="150" s="1"/>
  <c r="Y60" i="150" s="1"/>
  <c r="Z60" i="150" s="1"/>
  <c r="AA60" i="150" s="1"/>
  <c r="AB60" i="150" s="1"/>
  <c r="AC60" i="150" s="1"/>
  <c r="AD60" i="150" s="1"/>
  <c r="AE60" i="150" s="1"/>
  <c r="AF60" i="150" s="1"/>
  <c r="AG60" i="150" s="1"/>
  <c r="AH60" i="150" s="1"/>
  <c r="AI60" i="150" s="1"/>
  <c r="AJ60" i="150" s="1"/>
  <c r="AK60" i="150" s="1"/>
  <c r="AL60" i="150" s="1"/>
  <c r="AM60" i="150" s="1"/>
  <c r="AN60" i="150" s="1"/>
  <c r="AO60" i="150" s="1"/>
  <c r="AP60" i="150" s="1"/>
  <c r="AQ60" i="150" s="1"/>
  <c r="AR60" i="150" s="1"/>
  <c r="AS60" i="150" s="1"/>
  <c r="AT60" i="150" s="1"/>
  <c r="AU60" i="150" s="1"/>
  <c r="AV60" i="150" s="1"/>
  <c r="AW60" i="150" s="1"/>
  <c r="AX60" i="150" s="1"/>
  <c r="AY60" i="150" s="1"/>
  <c r="AZ60" i="150" s="1"/>
  <c r="BA60" i="150" s="1"/>
  <c r="BB60" i="150" s="1"/>
  <c r="BC60" i="150" s="1"/>
  <c r="BD60" i="150" s="1"/>
  <c r="BE60" i="150" s="1"/>
  <c r="BF60" i="150" s="1"/>
  <c r="BG60" i="150" s="1"/>
  <c r="BH60" i="150" s="1"/>
  <c r="BI60" i="150" s="1"/>
  <c r="BJ60" i="150" s="1"/>
  <c r="BK60" i="150" s="1"/>
  <c r="BL60" i="150" s="1"/>
  <c r="C60" i="150"/>
  <c r="BL114" i="150"/>
  <c r="BK114" i="150"/>
  <c r="BN113" i="150"/>
  <c r="BN112" i="150"/>
  <c r="BL98" i="150"/>
  <c r="BK98" i="150"/>
  <c r="BN97" i="150"/>
  <c r="BN96" i="150"/>
  <c r="BL82" i="150"/>
  <c r="B82" i="150"/>
  <c r="BL81" i="150"/>
  <c r="BK81" i="150"/>
  <c r="BK82" i="150" s="1"/>
  <c r="BJ81" i="150"/>
  <c r="BJ82" i="150" s="1"/>
  <c r="BI81" i="150"/>
  <c r="BI82" i="150" s="1"/>
  <c r="BH81" i="150"/>
  <c r="BH82" i="150" s="1"/>
  <c r="BG81" i="150"/>
  <c r="BG82" i="150" s="1"/>
  <c r="BF81" i="150"/>
  <c r="BF82" i="150" s="1"/>
  <c r="BE81" i="150"/>
  <c r="BE82" i="150" s="1"/>
  <c r="BD81" i="150"/>
  <c r="BD82" i="150" s="1"/>
  <c r="BC81" i="150"/>
  <c r="BC82" i="150" s="1"/>
  <c r="BB81" i="150"/>
  <c r="BB82" i="150" s="1"/>
  <c r="BA81" i="150"/>
  <c r="BA82" i="150" s="1"/>
  <c r="AZ81" i="150"/>
  <c r="AZ82" i="150" s="1"/>
  <c r="AY81" i="150"/>
  <c r="AY82" i="150" s="1"/>
  <c r="AX81" i="150"/>
  <c r="AX82" i="150" s="1"/>
  <c r="AW81" i="150"/>
  <c r="AW82" i="150" s="1"/>
  <c r="AV81" i="150"/>
  <c r="AV82" i="150" s="1"/>
  <c r="AU81" i="150"/>
  <c r="AU82" i="150" s="1"/>
  <c r="AT81" i="150"/>
  <c r="AT82" i="150" s="1"/>
  <c r="AS81" i="150"/>
  <c r="AS82" i="150" s="1"/>
  <c r="AR81" i="150"/>
  <c r="AR82" i="150" s="1"/>
  <c r="AQ81" i="150"/>
  <c r="AQ82" i="150" s="1"/>
  <c r="AP81" i="150"/>
  <c r="AP82" i="150" s="1"/>
  <c r="AO81" i="150"/>
  <c r="AO82" i="150" s="1"/>
  <c r="AN81" i="150"/>
  <c r="AN82" i="150" s="1"/>
  <c r="AM81" i="150"/>
  <c r="AM82" i="150" s="1"/>
  <c r="AL81" i="150"/>
  <c r="AL82" i="150" s="1"/>
  <c r="AK81" i="150"/>
  <c r="AK82" i="150" s="1"/>
  <c r="AJ81" i="150"/>
  <c r="AJ82" i="150" s="1"/>
  <c r="AI81" i="150"/>
  <c r="AI82" i="150" s="1"/>
  <c r="AH81" i="150"/>
  <c r="AH82" i="150" s="1"/>
  <c r="AG81" i="150"/>
  <c r="AG82" i="150" s="1"/>
  <c r="AF81" i="150"/>
  <c r="AF82" i="150" s="1"/>
  <c r="AE81" i="150"/>
  <c r="AE82" i="150" s="1"/>
  <c r="AD81" i="150"/>
  <c r="AD82" i="150" s="1"/>
  <c r="AC81" i="150"/>
  <c r="AC82" i="150" s="1"/>
  <c r="AB81" i="150"/>
  <c r="AB82" i="150" s="1"/>
  <c r="AA81" i="150"/>
  <c r="AA82" i="150" s="1"/>
  <c r="Z81" i="150"/>
  <c r="Z82" i="150" s="1"/>
  <c r="Y81" i="150"/>
  <c r="Y82" i="150" s="1"/>
  <c r="X81" i="150"/>
  <c r="X82" i="150" s="1"/>
  <c r="W81" i="150"/>
  <c r="W82" i="150" s="1"/>
  <c r="V81" i="150"/>
  <c r="V82" i="150" s="1"/>
  <c r="U81" i="150"/>
  <c r="U82" i="150" s="1"/>
  <c r="T81" i="150"/>
  <c r="T82" i="150" s="1"/>
  <c r="S81" i="150"/>
  <c r="S82" i="150" s="1"/>
  <c r="R81" i="150"/>
  <c r="R82" i="150" s="1"/>
  <c r="Q81" i="150"/>
  <c r="Q82" i="150" s="1"/>
  <c r="P81" i="150"/>
  <c r="P82" i="150" s="1"/>
  <c r="O81" i="150"/>
  <c r="O82" i="150" s="1"/>
  <c r="N81" i="150"/>
  <c r="N82" i="150" s="1"/>
  <c r="M81" i="150"/>
  <c r="M82" i="150" s="1"/>
  <c r="BL78" i="150"/>
  <c r="BK78" i="150"/>
  <c r="BJ78" i="150"/>
  <c r="BI78" i="150"/>
  <c r="BH78" i="150"/>
  <c r="BG78" i="150"/>
  <c r="BF78" i="150"/>
  <c r="BE78" i="150"/>
  <c r="BC78" i="150"/>
  <c r="BB78" i="150"/>
  <c r="BA78" i="150"/>
  <c r="BJ75" i="150"/>
  <c r="BI75" i="150"/>
  <c r="BH75" i="150"/>
  <c r="BG75" i="150"/>
  <c r="BF75" i="150"/>
  <c r="BE75" i="150"/>
  <c r="BD75" i="150"/>
  <c r="BC75" i="150"/>
  <c r="BB75" i="150"/>
  <c r="BA75" i="150"/>
  <c r="AZ75" i="150"/>
  <c r="AY75" i="150"/>
  <c r="AX75" i="150"/>
  <c r="AW75" i="150"/>
  <c r="AV75" i="150"/>
  <c r="AU75" i="150"/>
  <c r="AT75" i="150"/>
  <c r="AS75" i="150"/>
  <c r="AR75" i="150"/>
  <c r="AQ75" i="150"/>
  <c r="AP75" i="150"/>
  <c r="AO75" i="150"/>
  <c r="AN75" i="150"/>
  <c r="AM75" i="150"/>
  <c r="AL75" i="150"/>
  <c r="AK75" i="150"/>
  <c r="AJ75" i="150"/>
  <c r="AI75" i="150"/>
  <c r="AH75" i="150"/>
  <c r="AG75" i="150"/>
  <c r="AF75" i="150"/>
  <c r="AE75" i="150"/>
  <c r="AD75" i="150"/>
  <c r="AC75" i="150"/>
  <c r="AB75" i="150"/>
  <c r="AA75" i="150"/>
  <c r="Z75" i="150"/>
  <c r="Y75" i="150"/>
  <c r="X75" i="150"/>
  <c r="W75" i="150"/>
  <c r="V75" i="150"/>
  <c r="U75" i="150"/>
  <c r="T75" i="150"/>
  <c r="S75" i="150"/>
  <c r="R75" i="150"/>
  <c r="Q75" i="150"/>
  <c r="P75" i="150"/>
  <c r="O75" i="150"/>
  <c r="N75" i="150"/>
  <c r="M75" i="150"/>
  <c r="B75" i="150"/>
  <c r="BJ71" i="150"/>
  <c r="BI71" i="150"/>
  <c r="BH71" i="150"/>
  <c r="BG71" i="150"/>
  <c r="BF71" i="150"/>
  <c r="BE71" i="150"/>
  <c r="BC71" i="150"/>
  <c r="BB71" i="150"/>
  <c r="BA71" i="150"/>
  <c r="BL64" i="150"/>
  <c r="BK64" i="150"/>
  <c r="BJ64" i="150"/>
  <c r="BI64" i="150"/>
  <c r="BH64" i="150"/>
  <c r="BG64" i="150"/>
  <c r="BF64" i="150"/>
  <c r="BE64" i="150"/>
  <c r="BD64" i="150"/>
  <c r="BC64" i="150"/>
  <c r="BB64" i="150"/>
  <c r="BA64" i="150"/>
  <c r="AZ64" i="150"/>
  <c r="AY64" i="150"/>
  <c r="AX64" i="150"/>
  <c r="AW64" i="150"/>
  <c r="AV64" i="150"/>
  <c r="AU64" i="150"/>
  <c r="AT64" i="150"/>
  <c r="AS64" i="150"/>
  <c r="AR64" i="150"/>
  <c r="AQ64" i="150"/>
  <c r="AP64" i="150"/>
  <c r="AO64" i="150"/>
  <c r="AN64" i="150"/>
  <c r="AM64" i="150"/>
  <c r="AL64" i="150"/>
  <c r="AK64" i="150"/>
  <c r="AJ64" i="150"/>
  <c r="AI64" i="150"/>
  <c r="AH64" i="150"/>
  <c r="AG64" i="150"/>
  <c r="AF64" i="150"/>
  <c r="AE64" i="150"/>
  <c r="AD64" i="150"/>
  <c r="AC64" i="150"/>
  <c r="AB64" i="150"/>
  <c r="AA64" i="150"/>
  <c r="Z64" i="150"/>
  <c r="Y64" i="150"/>
  <c r="X64" i="150"/>
  <c r="W64" i="150"/>
  <c r="V64" i="150"/>
  <c r="U64" i="150"/>
  <c r="T64" i="150"/>
  <c r="S64" i="150"/>
  <c r="R64" i="150"/>
  <c r="Q64" i="150"/>
  <c r="P64" i="150"/>
  <c r="O64" i="150"/>
  <c r="N64" i="150"/>
  <c r="M64" i="150"/>
  <c r="L64" i="150"/>
  <c r="K64" i="150"/>
  <c r="J64" i="150"/>
  <c r="I64" i="150"/>
  <c r="H64" i="150"/>
  <c r="G64" i="150"/>
  <c r="F64" i="150"/>
  <c r="E64" i="150"/>
  <c r="D64" i="150"/>
  <c r="C64" i="150"/>
  <c r="B64" i="150"/>
  <c r="BK34" i="150"/>
  <c r="BL33" i="150"/>
  <c r="BK33" i="150"/>
  <c r="BL27" i="150"/>
  <c r="BK27" i="150"/>
  <c r="BJ27" i="150"/>
  <c r="BI27" i="150"/>
  <c r="BH27" i="150"/>
  <c r="BG27" i="150"/>
  <c r="BF27" i="150"/>
  <c r="BE27" i="150"/>
  <c r="BD27" i="150"/>
  <c r="BC27" i="150"/>
  <c r="BB27" i="150"/>
  <c r="BA27" i="150"/>
  <c r="AZ27" i="150"/>
  <c r="AY27" i="150"/>
  <c r="AX27" i="150"/>
  <c r="AW27" i="150"/>
  <c r="AV27" i="150"/>
  <c r="AU27" i="150"/>
  <c r="AT27" i="150"/>
  <c r="AS27" i="150"/>
  <c r="AR27" i="150"/>
  <c r="AQ27" i="150"/>
  <c r="AP27" i="150"/>
  <c r="AO27" i="150"/>
  <c r="AN27" i="150"/>
  <c r="AM27" i="150"/>
  <c r="AL27" i="150"/>
  <c r="AK27" i="150"/>
  <c r="AJ27" i="150"/>
  <c r="AI27" i="150"/>
  <c r="AH27" i="150"/>
  <c r="AG27" i="150"/>
  <c r="AF27" i="150"/>
  <c r="AE27" i="150"/>
  <c r="AD27" i="150"/>
  <c r="AC27" i="150"/>
  <c r="AB27" i="150"/>
  <c r="AA27" i="150"/>
  <c r="Z27" i="150"/>
  <c r="Y27" i="150"/>
  <c r="X27" i="150"/>
  <c r="W27" i="150"/>
  <c r="V27" i="150"/>
  <c r="U27" i="150"/>
  <c r="T27" i="150"/>
  <c r="S27" i="150"/>
  <c r="R27" i="150"/>
  <c r="Q27" i="150"/>
  <c r="P27" i="150"/>
  <c r="O27" i="150"/>
  <c r="N27" i="150"/>
  <c r="M27" i="150"/>
  <c r="B27" i="150"/>
  <c r="BL26" i="150"/>
  <c r="BL40" i="150" s="1"/>
  <c r="BK26" i="150"/>
  <c r="BK40" i="150" s="1"/>
  <c r="BJ26" i="150"/>
  <c r="BI26" i="150"/>
  <c r="BH26" i="150"/>
  <c r="BG26" i="150"/>
  <c r="BF26" i="150"/>
  <c r="BE26" i="150"/>
  <c r="BD26" i="150"/>
  <c r="BC26" i="150"/>
  <c r="BB26" i="150"/>
  <c r="BA26" i="150"/>
  <c r="AZ26" i="150"/>
  <c r="AY26" i="150"/>
  <c r="AX26" i="150"/>
  <c r="AW26" i="150"/>
  <c r="AV26" i="150"/>
  <c r="AU26" i="150"/>
  <c r="AT26" i="150"/>
  <c r="AS26" i="150"/>
  <c r="AR26" i="150"/>
  <c r="AQ26" i="150"/>
  <c r="AP26" i="150"/>
  <c r="AO26" i="150"/>
  <c r="AN26" i="150"/>
  <c r="AM26" i="150"/>
  <c r="AL26" i="150"/>
  <c r="AK26" i="150"/>
  <c r="AJ26" i="150"/>
  <c r="AI26" i="150"/>
  <c r="AH26" i="150"/>
  <c r="AG26" i="150"/>
  <c r="AF26" i="150"/>
  <c r="AE26" i="150"/>
  <c r="AD26" i="150"/>
  <c r="AC26" i="150"/>
  <c r="AB26" i="150"/>
  <c r="AA26" i="150"/>
  <c r="Z26" i="150"/>
  <c r="Y26" i="150"/>
  <c r="X26" i="150"/>
  <c r="W26" i="150"/>
  <c r="V26" i="150"/>
  <c r="U26" i="150"/>
  <c r="T26" i="150"/>
  <c r="S26" i="150"/>
  <c r="R26" i="150"/>
  <c r="Q26" i="150"/>
  <c r="P26" i="150"/>
  <c r="O26" i="150"/>
  <c r="N26" i="150"/>
  <c r="M26" i="150"/>
  <c r="B26" i="150"/>
  <c r="BD20" i="150"/>
  <c r="AZ20" i="150"/>
  <c r="AY20" i="150"/>
  <c r="AX20" i="150"/>
  <c r="AW20" i="150"/>
  <c r="AV20" i="150"/>
  <c r="AU20" i="150"/>
  <c r="AT20" i="150"/>
  <c r="AS20" i="150"/>
  <c r="AR20" i="150"/>
  <c r="AQ20" i="150"/>
  <c r="AP20" i="150"/>
  <c r="AO20" i="150"/>
  <c r="AN20" i="150"/>
  <c r="AM20" i="150"/>
  <c r="AL20" i="150"/>
  <c r="AK20" i="150"/>
  <c r="AJ20" i="150"/>
  <c r="AI20" i="150"/>
  <c r="AH20" i="150"/>
  <c r="AG20" i="150"/>
  <c r="AF20" i="150"/>
  <c r="AE20" i="150"/>
  <c r="AD20" i="150"/>
  <c r="AC20" i="150"/>
  <c r="AB20" i="150"/>
  <c r="AA20" i="150"/>
  <c r="Z20" i="150"/>
  <c r="Y20" i="150"/>
  <c r="X20" i="150"/>
  <c r="W20" i="150"/>
  <c r="V20" i="150"/>
  <c r="U20" i="150"/>
  <c r="T20" i="150"/>
  <c r="S20" i="150"/>
  <c r="R20" i="150"/>
  <c r="Q20" i="150"/>
  <c r="P20" i="150"/>
  <c r="O20" i="150"/>
  <c r="K20" i="150"/>
  <c r="J20" i="150"/>
  <c r="I20" i="150"/>
  <c r="H20" i="150"/>
  <c r="G20" i="150"/>
  <c r="F20" i="150"/>
  <c r="B20" i="150"/>
  <c r="B21" i="150" s="1"/>
  <c r="O16" i="150"/>
  <c r="O15" i="150"/>
  <c r="P11" i="150"/>
  <c r="P15" i="150" s="1"/>
  <c r="Q11" i="150" s="1"/>
  <c r="L8" i="150"/>
  <c r="J8" i="150"/>
  <c r="I8" i="150"/>
  <c r="H8" i="150"/>
  <c r="G8" i="150"/>
  <c r="F8" i="150"/>
  <c r="E8" i="150"/>
  <c r="D8" i="150"/>
  <c r="C8" i="150"/>
  <c r="B8" i="150"/>
  <c r="B5" i="150"/>
  <c r="B4" i="150"/>
  <c r="B3" i="150"/>
  <c r="B2" i="150"/>
  <c r="B63" i="149"/>
  <c r="C63" i="149" s="1"/>
  <c r="E63" i="149" s="1"/>
  <c r="F63" i="149" s="1"/>
  <c r="G63" i="149" s="1"/>
  <c r="H63" i="149" s="1"/>
  <c r="I63" i="149" s="1"/>
  <c r="J63" i="149" s="1"/>
  <c r="K63" i="149" s="1"/>
  <c r="L63" i="149" s="1"/>
  <c r="M63" i="149" s="1"/>
  <c r="N63" i="149" s="1"/>
  <c r="O63" i="149" s="1"/>
  <c r="E85" i="149"/>
  <c r="D85" i="149"/>
  <c r="C85" i="149"/>
  <c r="B85" i="149"/>
  <c r="E78" i="149"/>
  <c r="D78" i="149"/>
  <c r="C78" i="149"/>
  <c r="B78" i="149"/>
  <c r="N67" i="149"/>
  <c r="M67" i="149"/>
  <c r="L67" i="149"/>
  <c r="K67" i="149"/>
  <c r="J67" i="149"/>
  <c r="I67" i="149"/>
  <c r="H67" i="149"/>
  <c r="G67" i="149"/>
  <c r="F67" i="149"/>
  <c r="E67" i="149"/>
  <c r="D67" i="149"/>
  <c r="C67" i="149"/>
  <c r="B67" i="149"/>
  <c r="Q58" i="149"/>
  <c r="E28" i="149"/>
  <c r="D28" i="149"/>
  <c r="C28" i="149"/>
  <c r="B28" i="149"/>
  <c r="E27" i="149"/>
  <c r="D27" i="149"/>
  <c r="C27" i="149"/>
  <c r="B27" i="149"/>
  <c r="B29" i="149" s="1"/>
  <c r="B30" i="149" s="1"/>
  <c r="C26" i="149"/>
  <c r="L21" i="149"/>
  <c r="K21" i="149"/>
  <c r="J21" i="149"/>
  <c r="I21" i="149"/>
  <c r="H21" i="149"/>
  <c r="G21" i="149"/>
  <c r="L9" i="149"/>
  <c r="J9" i="149"/>
  <c r="I9" i="149"/>
  <c r="H9" i="149"/>
  <c r="G9" i="149"/>
  <c r="E9" i="149"/>
  <c r="D9" i="149"/>
  <c r="C9" i="149"/>
  <c r="B9" i="149"/>
  <c r="B5" i="149"/>
  <c r="B4" i="149"/>
  <c r="B3" i="149"/>
  <c r="B2" i="149"/>
  <c r="BL55" i="119"/>
  <c r="BK55" i="119"/>
  <c r="BJ55" i="119"/>
  <c r="BI55" i="119"/>
  <c r="BH55" i="119"/>
  <c r="BG55" i="119"/>
  <c r="BF55" i="119"/>
  <c r="BE55" i="119"/>
  <c r="BD55" i="119"/>
  <c r="BC55" i="119"/>
  <c r="BB55" i="119"/>
  <c r="BA55" i="119"/>
  <c r="AZ55" i="119"/>
  <c r="AY55" i="119"/>
  <c r="AX55" i="119"/>
  <c r="AW55" i="119"/>
  <c r="AV55" i="119"/>
  <c r="AU55" i="119"/>
  <c r="AT55" i="119"/>
  <c r="AS55" i="119"/>
  <c r="AR55" i="119"/>
  <c r="AQ55" i="119"/>
  <c r="AP55" i="119"/>
  <c r="AO55" i="119"/>
  <c r="AN55" i="119"/>
  <c r="AM55" i="119"/>
  <c r="AL55" i="119"/>
  <c r="AK55" i="119"/>
  <c r="AJ55" i="119"/>
  <c r="AI55" i="119"/>
  <c r="AH55" i="119"/>
  <c r="AG55" i="119"/>
  <c r="AF55" i="119"/>
  <c r="AE55" i="119"/>
  <c r="AD55" i="119"/>
  <c r="AC55" i="119"/>
  <c r="AB55" i="119"/>
  <c r="AA55" i="119"/>
  <c r="Z55" i="119"/>
  <c r="Y55" i="119"/>
  <c r="X55" i="119"/>
  <c r="W55" i="119"/>
  <c r="V55" i="119"/>
  <c r="U55" i="119"/>
  <c r="T55" i="119"/>
  <c r="S55" i="119"/>
  <c r="R55" i="119"/>
  <c r="Q55" i="119"/>
  <c r="P55" i="119"/>
  <c r="O55" i="119"/>
  <c r="N55" i="119"/>
  <c r="M55" i="119"/>
  <c r="L55" i="119"/>
  <c r="K55" i="119"/>
  <c r="J55" i="119"/>
  <c r="I55" i="119"/>
  <c r="H55" i="119"/>
  <c r="G55" i="119"/>
  <c r="F55" i="119"/>
  <c r="E55" i="119"/>
  <c r="D55" i="119"/>
  <c r="C55" i="119"/>
  <c r="B55" i="119"/>
  <c r="BP15" i="112"/>
  <c r="BL55" i="116"/>
  <c r="BK55" i="116"/>
  <c r="BJ55" i="116"/>
  <c r="BI55" i="116"/>
  <c r="BH55" i="116"/>
  <c r="BG55" i="116"/>
  <c r="BF55" i="116"/>
  <c r="BE55" i="116"/>
  <c r="BD55" i="116"/>
  <c r="BC55" i="116"/>
  <c r="BB55" i="116"/>
  <c r="BA55" i="116"/>
  <c r="AZ55" i="116"/>
  <c r="AY55" i="116"/>
  <c r="AX55" i="116"/>
  <c r="AW55" i="116"/>
  <c r="AV55" i="116"/>
  <c r="AU55" i="116"/>
  <c r="AT55" i="116"/>
  <c r="AS55" i="116"/>
  <c r="AR55" i="116"/>
  <c r="AQ55" i="116"/>
  <c r="AP55" i="116"/>
  <c r="AO55" i="116"/>
  <c r="AN55" i="116"/>
  <c r="AM55" i="116"/>
  <c r="AL55" i="116"/>
  <c r="AK55" i="116"/>
  <c r="AJ55" i="116"/>
  <c r="AI55" i="116"/>
  <c r="AH55" i="116"/>
  <c r="AG55" i="116"/>
  <c r="AF55" i="116"/>
  <c r="AE55" i="116"/>
  <c r="AD55" i="116"/>
  <c r="AC55" i="116"/>
  <c r="AB55" i="116"/>
  <c r="AA55" i="116"/>
  <c r="Z55" i="116"/>
  <c r="Y55" i="116"/>
  <c r="X55" i="116"/>
  <c r="W55" i="116"/>
  <c r="V55" i="116"/>
  <c r="U55" i="116"/>
  <c r="T55" i="116"/>
  <c r="S55" i="116"/>
  <c r="R55" i="116"/>
  <c r="Q55" i="116"/>
  <c r="P55" i="116"/>
  <c r="O55" i="116"/>
  <c r="N55" i="116"/>
  <c r="M55" i="116"/>
  <c r="L55" i="116"/>
  <c r="K55" i="116"/>
  <c r="J55" i="116"/>
  <c r="I55" i="116"/>
  <c r="H55" i="116"/>
  <c r="G55" i="116"/>
  <c r="F55" i="116"/>
  <c r="E55" i="116"/>
  <c r="D55" i="116"/>
  <c r="C55" i="116"/>
  <c r="B55" i="116"/>
  <c r="BL114" i="146"/>
  <c r="BL98" i="146"/>
  <c r="BJ82" i="146"/>
  <c r="BI82" i="146"/>
  <c r="BF82" i="146"/>
  <c r="BE82" i="146"/>
  <c r="AX82" i="146"/>
  <c r="AT82" i="146"/>
  <c r="AS82" i="146"/>
  <c r="AP82" i="146"/>
  <c r="C82" i="146"/>
  <c r="B82" i="146"/>
  <c r="BL81" i="146"/>
  <c r="BL82" i="146" s="1"/>
  <c r="BK81" i="146"/>
  <c r="BK82" i="146" s="1"/>
  <c r="BJ81" i="146"/>
  <c r="BI81" i="146"/>
  <c r="BH81" i="146"/>
  <c r="BH82" i="146" s="1"/>
  <c r="BG81" i="146"/>
  <c r="BG82" i="146" s="1"/>
  <c r="BF81" i="146"/>
  <c r="BE81" i="146"/>
  <c r="BD81" i="146"/>
  <c r="BD82" i="146" s="1"/>
  <c r="BC81" i="146"/>
  <c r="BC82" i="146" s="1"/>
  <c r="BB81" i="146"/>
  <c r="BB82" i="146" s="1"/>
  <c r="BA81" i="146"/>
  <c r="BA82" i="146" s="1"/>
  <c r="AZ81" i="146"/>
  <c r="AZ82" i="146" s="1"/>
  <c r="AY81" i="146"/>
  <c r="AY82" i="146" s="1"/>
  <c r="AX81" i="146"/>
  <c r="AW81" i="146"/>
  <c r="AW82" i="146" s="1"/>
  <c r="AV81" i="146"/>
  <c r="AV82" i="146" s="1"/>
  <c r="AU81" i="146"/>
  <c r="AU82" i="146" s="1"/>
  <c r="AT81" i="146"/>
  <c r="AS81" i="146"/>
  <c r="AR81" i="146"/>
  <c r="AR82" i="146" s="1"/>
  <c r="AQ81" i="146"/>
  <c r="AQ82" i="146" s="1"/>
  <c r="AP81" i="146"/>
  <c r="F81" i="146"/>
  <c r="F82" i="146" s="1"/>
  <c r="E81" i="146"/>
  <c r="E82" i="146" s="1"/>
  <c r="D81" i="146"/>
  <c r="BJ75" i="146"/>
  <c r="BI75" i="146"/>
  <c r="BH75" i="146"/>
  <c r="BG75" i="146"/>
  <c r="BF75" i="146"/>
  <c r="BE75" i="146"/>
  <c r="BD75" i="146"/>
  <c r="BC75" i="146"/>
  <c r="BB75" i="146"/>
  <c r="BA75" i="146"/>
  <c r="AZ75" i="146"/>
  <c r="AY75" i="146"/>
  <c r="AX75" i="146"/>
  <c r="AW75" i="146"/>
  <c r="AV75" i="146"/>
  <c r="AU75" i="146"/>
  <c r="AT75" i="146"/>
  <c r="AS75" i="146"/>
  <c r="AR75" i="146"/>
  <c r="AQ75" i="146"/>
  <c r="AP75" i="146"/>
  <c r="F75" i="146"/>
  <c r="E75" i="146"/>
  <c r="D75" i="146"/>
  <c r="C75" i="146"/>
  <c r="B75" i="146"/>
  <c r="BL64" i="146"/>
  <c r="BK64" i="146"/>
  <c r="BJ64" i="146"/>
  <c r="BI64" i="146"/>
  <c r="BH64" i="146"/>
  <c r="BG64" i="146"/>
  <c r="BF64" i="146"/>
  <c r="BE64" i="146"/>
  <c r="BD64" i="146"/>
  <c r="BC64" i="146"/>
  <c r="BB64" i="146"/>
  <c r="BA64" i="146"/>
  <c r="AZ64" i="146"/>
  <c r="AY64" i="146"/>
  <c r="AX64" i="146"/>
  <c r="AW64" i="146"/>
  <c r="AV64" i="146"/>
  <c r="AU64" i="146"/>
  <c r="AT64" i="146"/>
  <c r="AS64" i="146"/>
  <c r="AR64" i="146"/>
  <c r="AQ64" i="146"/>
  <c r="AP64" i="146"/>
  <c r="AO64" i="146"/>
  <c r="AN64" i="146"/>
  <c r="AM64" i="146"/>
  <c r="AL64" i="146"/>
  <c r="AK64" i="146"/>
  <c r="AJ64" i="146"/>
  <c r="AI64" i="146"/>
  <c r="AH64" i="146"/>
  <c r="AG64" i="146"/>
  <c r="AF64" i="146"/>
  <c r="AE64" i="146"/>
  <c r="AD64" i="146"/>
  <c r="AC64" i="146"/>
  <c r="AB64" i="146"/>
  <c r="AA64" i="146"/>
  <c r="Z64" i="146"/>
  <c r="Y64" i="146"/>
  <c r="X64" i="146"/>
  <c r="W64" i="146"/>
  <c r="V64" i="146"/>
  <c r="U64" i="146"/>
  <c r="T64" i="146"/>
  <c r="S64" i="146"/>
  <c r="R64" i="146"/>
  <c r="Q64" i="146"/>
  <c r="P64" i="146"/>
  <c r="O64" i="146"/>
  <c r="N64" i="146"/>
  <c r="M64" i="146"/>
  <c r="L64" i="146"/>
  <c r="K64" i="146"/>
  <c r="J64" i="146"/>
  <c r="I64" i="146"/>
  <c r="H64" i="146"/>
  <c r="G64" i="146"/>
  <c r="F64" i="146"/>
  <c r="E64" i="146"/>
  <c r="D64" i="146"/>
  <c r="C64" i="146"/>
  <c r="B64" i="146"/>
  <c r="C60" i="146"/>
  <c r="B60" i="146"/>
  <c r="BL33" i="146"/>
  <c r="BL27" i="146"/>
  <c r="BK27" i="146"/>
  <c r="BJ27" i="146"/>
  <c r="BI27" i="146"/>
  <c r="BH27" i="146"/>
  <c r="BG27" i="146"/>
  <c r="BF27" i="146"/>
  <c r="BE27" i="146"/>
  <c r="BD27" i="146"/>
  <c r="BC27" i="146"/>
  <c r="BB27" i="146"/>
  <c r="BA27" i="146"/>
  <c r="AZ27" i="146"/>
  <c r="AY27" i="146"/>
  <c r="AX27" i="146"/>
  <c r="AW27" i="146"/>
  <c r="AV27" i="146"/>
  <c r="AU27" i="146"/>
  <c r="AT27" i="146"/>
  <c r="AS27" i="146"/>
  <c r="AR27" i="146"/>
  <c r="AQ27" i="146"/>
  <c r="AP27" i="146"/>
  <c r="F27" i="146"/>
  <c r="E27" i="146"/>
  <c r="C27" i="146"/>
  <c r="B27" i="146"/>
  <c r="BL26" i="146"/>
  <c r="BL40" i="146" s="1"/>
  <c r="BK26" i="146"/>
  <c r="BJ26" i="146"/>
  <c r="BI26" i="146"/>
  <c r="BH26" i="146"/>
  <c r="BG26" i="146"/>
  <c r="BF26" i="146"/>
  <c r="BE26" i="146"/>
  <c r="BD26" i="146"/>
  <c r="BC26" i="146"/>
  <c r="BB26" i="146"/>
  <c r="BA26" i="146"/>
  <c r="AZ26" i="146"/>
  <c r="AY26" i="146"/>
  <c r="AX26" i="146"/>
  <c r="AW26" i="146"/>
  <c r="AV26" i="146"/>
  <c r="AU26" i="146"/>
  <c r="AT26" i="146"/>
  <c r="AS26" i="146"/>
  <c r="AR26" i="146"/>
  <c r="AQ26" i="146"/>
  <c r="AP26" i="146"/>
  <c r="F26" i="146"/>
  <c r="E26" i="146"/>
  <c r="D26" i="146"/>
  <c r="C26" i="146"/>
  <c r="B26" i="146"/>
  <c r="BL20" i="146"/>
  <c r="BL78" i="146" s="1"/>
  <c r="BH20" i="146"/>
  <c r="AZ20" i="146"/>
  <c r="AX20" i="146"/>
  <c r="AW20" i="146"/>
  <c r="AV20" i="146"/>
  <c r="AU20" i="146"/>
  <c r="AT20" i="146"/>
  <c r="AS20" i="146"/>
  <c r="AR20" i="146"/>
  <c r="AQ20" i="146"/>
  <c r="AP20" i="146"/>
  <c r="AO20" i="146"/>
  <c r="AN20" i="146"/>
  <c r="AM20" i="146"/>
  <c r="AL20" i="146"/>
  <c r="AK20" i="146"/>
  <c r="AJ20" i="146"/>
  <c r="AI20" i="146"/>
  <c r="AH20" i="146"/>
  <c r="AG20" i="146"/>
  <c r="AF20" i="146"/>
  <c r="AE20" i="146"/>
  <c r="AD20" i="146"/>
  <c r="AC20" i="146"/>
  <c r="AB20" i="146"/>
  <c r="AA20" i="146"/>
  <c r="Z20" i="146"/>
  <c r="Y20" i="146"/>
  <c r="X20" i="146"/>
  <c r="W20" i="146"/>
  <c r="V20" i="146"/>
  <c r="U20" i="146"/>
  <c r="T20" i="146"/>
  <c r="S20" i="146"/>
  <c r="R20" i="146"/>
  <c r="Q20" i="146"/>
  <c r="P20" i="146"/>
  <c r="O20" i="146"/>
  <c r="N20" i="146"/>
  <c r="BK20" i="146" s="1"/>
  <c r="BK78" i="146" s="1"/>
  <c r="M20" i="146"/>
  <c r="K20" i="146"/>
  <c r="I20" i="146"/>
  <c r="H20" i="146"/>
  <c r="F20" i="146"/>
  <c r="BC20" i="146" s="1"/>
  <c r="D20" i="146"/>
  <c r="C20" i="146"/>
  <c r="B20" i="146"/>
  <c r="O16" i="146"/>
  <c r="O15" i="146"/>
  <c r="P11" i="146"/>
  <c r="L8" i="146"/>
  <c r="J8" i="146"/>
  <c r="I8" i="146"/>
  <c r="H8" i="146"/>
  <c r="G8" i="146"/>
  <c r="F8" i="146"/>
  <c r="E8" i="146"/>
  <c r="D8" i="146"/>
  <c r="C8" i="146"/>
  <c r="B8" i="146"/>
  <c r="B4" i="146"/>
  <c r="B2" i="146"/>
  <c r="AP75" i="145"/>
  <c r="AP26" i="145" s="1"/>
  <c r="AO81" i="145"/>
  <c r="AO82" i="145" s="1"/>
  <c r="AO27" i="145" s="1"/>
  <c r="AL75" i="145"/>
  <c r="AL26" i="145" s="1"/>
  <c r="AK81" i="145"/>
  <c r="AK82" i="145" s="1"/>
  <c r="AK27" i="145" s="1"/>
  <c r="BL114" i="145"/>
  <c r="BL98" i="145"/>
  <c r="BL82" i="145"/>
  <c r="BJ82" i="145"/>
  <c r="BH82" i="145"/>
  <c r="AZ82" i="145"/>
  <c r="AV82" i="145"/>
  <c r="AT82" i="145"/>
  <c r="AR82" i="145"/>
  <c r="E82" i="145"/>
  <c r="C82" i="145"/>
  <c r="B82" i="145"/>
  <c r="BL81" i="145"/>
  <c r="BK81" i="145"/>
  <c r="BK82" i="145" s="1"/>
  <c r="BJ81" i="145"/>
  <c r="BI81" i="145"/>
  <c r="BI82" i="145" s="1"/>
  <c r="BH81" i="145"/>
  <c r="BG81" i="145"/>
  <c r="BG82" i="145" s="1"/>
  <c r="BF81" i="145"/>
  <c r="BF82" i="145" s="1"/>
  <c r="BE81" i="145"/>
  <c r="BE82" i="145" s="1"/>
  <c r="BD81" i="145"/>
  <c r="BD82" i="145" s="1"/>
  <c r="BD27" i="145" s="1"/>
  <c r="BC81" i="145"/>
  <c r="BC82" i="145" s="1"/>
  <c r="BB81" i="145"/>
  <c r="BB82" i="145" s="1"/>
  <c r="BA81" i="145"/>
  <c r="BA82" i="145" s="1"/>
  <c r="AZ81" i="145"/>
  <c r="AY81" i="145"/>
  <c r="AY82" i="145" s="1"/>
  <c r="AX81" i="145"/>
  <c r="AX82" i="145" s="1"/>
  <c r="AW81" i="145"/>
  <c r="AW82" i="145" s="1"/>
  <c r="AV81" i="145"/>
  <c r="AU81" i="145"/>
  <c r="AU82" i="145" s="1"/>
  <c r="AT81" i="145"/>
  <c r="AS81" i="145"/>
  <c r="AS82" i="145" s="1"/>
  <c r="AR81" i="145"/>
  <c r="AQ81" i="145"/>
  <c r="AQ82" i="145" s="1"/>
  <c r="AP81" i="145"/>
  <c r="AP82" i="145" s="1"/>
  <c r="AP27" i="145" s="1"/>
  <c r="AN81" i="145"/>
  <c r="AN82" i="145" s="1"/>
  <c r="AN27" i="145" s="1"/>
  <c r="AM81" i="145"/>
  <c r="AM82" i="145" s="1"/>
  <c r="AM27" i="145" s="1"/>
  <c r="AL81" i="145"/>
  <c r="AL82" i="145" s="1"/>
  <c r="AJ81" i="145"/>
  <c r="AJ82" i="145" s="1"/>
  <c r="AJ27" i="145" s="1"/>
  <c r="AI81" i="145"/>
  <c r="AI82" i="145" s="1"/>
  <c r="K81" i="145"/>
  <c r="K82" i="145" s="1"/>
  <c r="J81" i="145"/>
  <c r="J82" i="145" s="1"/>
  <c r="I81" i="145"/>
  <c r="I82" i="145" s="1"/>
  <c r="H81" i="145"/>
  <c r="H82" i="145" s="1"/>
  <c r="G81" i="145"/>
  <c r="G82" i="145" s="1"/>
  <c r="F81" i="145"/>
  <c r="F82" i="145" s="1"/>
  <c r="E81" i="145"/>
  <c r="D81" i="145"/>
  <c r="D82" i="145" s="1"/>
  <c r="BJ75" i="145"/>
  <c r="BI75" i="145"/>
  <c r="BH75" i="145"/>
  <c r="BG75" i="145"/>
  <c r="BF75" i="145"/>
  <c r="BE75" i="145"/>
  <c r="BD75" i="145"/>
  <c r="BC75" i="145"/>
  <c r="BB75" i="145"/>
  <c r="BA75" i="145"/>
  <c r="AZ75" i="145"/>
  <c r="AY75" i="145"/>
  <c r="AX75" i="145"/>
  <c r="AW75" i="145"/>
  <c r="AV75" i="145"/>
  <c r="AU75" i="145"/>
  <c r="AT75" i="145"/>
  <c r="AS75" i="145"/>
  <c r="AR75" i="145"/>
  <c r="AQ75" i="145"/>
  <c r="AQ26" i="145" s="1"/>
  <c r="AO75" i="145"/>
  <c r="AN75" i="145"/>
  <c r="AM75" i="145"/>
  <c r="AK75" i="145"/>
  <c r="AK26" i="145" s="1"/>
  <c r="AJ75" i="145"/>
  <c r="AI75" i="145"/>
  <c r="K75" i="145"/>
  <c r="J75" i="145"/>
  <c r="I75" i="145"/>
  <c r="H75" i="145"/>
  <c r="G75" i="145"/>
  <c r="F75" i="145"/>
  <c r="E75" i="145"/>
  <c r="D75" i="145"/>
  <c r="C75" i="145"/>
  <c r="B75" i="145"/>
  <c r="BL64" i="145"/>
  <c r="BK64" i="145"/>
  <c r="BJ64" i="145"/>
  <c r="BI64" i="145"/>
  <c r="BH64" i="145"/>
  <c r="BG64" i="145"/>
  <c r="BF64" i="145"/>
  <c r="BE64" i="145"/>
  <c r="BD64" i="145"/>
  <c r="BC64" i="145"/>
  <c r="BB64" i="145"/>
  <c r="BA64" i="145"/>
  <c r="AZ64" i="145"/>
  <c r="AY64" i="145"/>
  <c r="AX64" i="145"/>
  <c r="AW64" i="145"/>
  <c r="AV64" i="145"/>
  <c r="AU64" i="145"/>
  <c r="AT64" i="145"/>
  <c r="AS64" i="145"/>
  <c r="AR64" i="145"/>
  <c r="AQ64" i="145"/>
  <c r="AP64" i="145"/>
  <c r="AO64" i="145"/>
  <c r="AN64" i="145"/>
  <c r="AM64" i="145"/>
  <c r="AL64" i="145"/>
  <c r="AK64" i="145"/>
  <c r="AJ64" i="145"/>
  <c r="AI64" i="145"/>
  <c r="AH64" i="145"/>
  <c r="AG64" i="145"/>
  <c r="AF64" i="145"/>
  <c r="AE64" i="145"/>
  <c r="AD64" i="145"/>
  <c r="AC64" i="145"/>
  <c r="AB64" i="145"/>
  <c r="AA64" i="145"/>
  <c r="Z64" i="145"/>
  <c r="Y64" i="145"/>
  <c r="X64" i="145"/>
  <c r="W64" i="145"/>
  <c r="V64" i="145"/>
  <c r="U64" i="145"/>
  <c r="T64" i="145"/>
  <c r="S64" i="145"/>
  <c r="R64" i="145"/>
  <c r="Q64" i="145"/>
  <c r="P64" i="145"/>
  <c r="O64" i="145"/>
  <c r="N64" i="145"/>
  <c r="M64" i="145"/>
  <c r="L64" i="145"/>
  <c r="K64" i="145"/>
  <c r="J64" i="145"/>
  <c r="I64" i="145"/>
  <c r="H64" i="145"/>
  <c r="G64" i="145"/>
  <c r="F64" i="145"/>
  <c r="E64" i="145"/>
  <c r="D64" i="145"/>
  <c r="C64" i="145"/>
  <c r="B64" i="145"/>
  <c r="C60" i="145"/>
  <c r="B60" i="145"/>
  <c r="BL33" i="145"/>
  <c r="BL27" i="145"/>
  <c r="BK27" i="145"/>
  <c r="BJ27" i="145"/>
  <c r="BI27" i="145"/>
  <c r="BH27" i="145"/>
  <c r="BG27" i="145"/>
  <c r="BF27" i="145"/>
  <c r="BE27" i="145"/>
  <c r="BC27" i="145"/>
  <c r="BB27" i="145"/>
  <c r="BA27" i="145"/>
  <c r="AZ27" i="145"/>
  <c r="AY27" i="145"/>
  <c r="AX27" i="145"/>
  <c r="AW27" i="145"/>
  <c r="AV27" i="145"/>
  <c r="AU27" i="145"/>
  <c r="AT27" i="145"/>
  <c r="AS27" i="145"/>
  <c r="AR27" i="145"/>
  <c r="AQ27" i="145"/>
  <c r="AL27" i="145"/>
  <c r="AI27" i="145"/>
  <c r="K27" i="145"/>
  <c r="J27" i="145"/>
  <c r="I27" i="145"/>
  <c r="H27" i="145"/>
  <c r="G27" i="145"/>
  <c r="F27" i="145"/>
  <c r="E27" i="145"/>
  <c r="D27" i="145"/>
  <c r="C27" i="145"/>
  <c r="B27" i="145"/>
  <c r="BL26" i="145"/>
  <c r="BL40" i="145" s="1"/>
  <c r="BK26" i="145"/>
  <c r="BJ26" i="145"/>
  <c r="BI26" i="145"/>
  <c r="BH26" i="145"/>
  <c r="BG26" i="145"/>
  <c r="BF26" i="145"/>
  <c r="BE26" i="145"/>
  <c r="BD26" i="145"/>
  <c r="BC26" i="145"/>
  <c r="BB26" i="145"/>
  <c r="BA26" i="145"/>
  <c r="AZ26" i="145"/>
  <c r="AY26" i="145"/>
  <c r="AX26" i="145"/>
  <c r="AW26" i="145"/>
  <c r="AV26" i="145"/>
  <c r="AU26" i="145"/>
  <c r="AT26" i="145"/>
  <c r="AS26" i="145"/>
  <c r="AR26" i="145"/>
  <c r="AO26" i="145"/>
  <c r="AN26" i="145"/>
  <c r="AM26" i="145"/>
  <c r="AJ26" i="145"/>
  <c r="AI26" i="145"/>
  <c r="K26" i="145"/>
  <c r="J26" i="145"/>
  <c r="I26" i="145"/>
  <c r="H26" i="145"/>
  <c r="G26" i="145"/>
  <c r="F26" i="145"/>
  <c r="E26" i="145"/>
  <c r="D26" i="145"/>
  <c r="C26" i="145"/>
  <c r="B26" i="145"/>
  <c r="B28" i="145" s="1"/>
  <c r="BG20" i="145"/>
  <c r="BE20" i="145"/>
  <c r="BC20" i="145"/>
  <c r="BA20" i="145"/>
  <c r="AY20" i="145"/>
  <c r="AX20" i="145"/>
  <c r="AW20" i="145"/>
  <c r="AV20" i="145"/>
  <c r="AU20" i="145"/>
  <c r="AT20" i="145"/>
  <c r="AS20" i="145"/>
  <c r="AR20" i="145"/>
  <c r="AQ20" i="145"/>
  <c r="AP20" i="145"/>
  <c r="AO20" i="145"/>
  <c r="AN20" i="145"/>
  <c r="AN78" i="145" s="1"/>
  <c r="AM20" i="145"/>
  <c r="AL20" i="145"/>
  <c r="AK20" i="145"/>
  <c r="AJ20" i="145"/>
  <c r="AI20" i="145"/>
  <c r="AH20" i="145"/>
  <c r="AG20" i="145"/>
  <c r="AF20" i="145"/>
  <c r="AE20" i="145"/>
  <c r="AD20" i="145"/>
  <c r="AC20" i="145"/>
  <c r="AB20" i="145"/>
  <c r="AA20" i="145"/>
  <c r="Z20" i="145"/>
  <c r="Y20" i="145"/>
  <c r="X20" i="145"/>
  <c r="W20" i="145"/>
  <c r="V20" i="145"/>
  <c r="U20" i="145"/>
  <c r="T20" i="145"/>
  <c r="S20" i="145"/>
  <c r="R20" i="145"/>
  <c r="Q20" i="145"/>
  <c r="P20" i="145"/>
  <c r="O20" i="145"/>
  <c r="M20" i="145"/>
  <c r="K20" i="145"/>
  <c r="J20" i="145"/>
  <c r="I20" i="145"/>
  <c r="H20" i="145"/>
  <c r="G20" i="145"/>
  <c r="F20" i="145"/>
  <c r="D20" i="145"/>
  <c r="C20" i="145"/>
  <c r="B20" i="145"/>
  <c r="O15" i="145"/>
  <c r="L8" i="145"/>
  <c r="J8" i="145"/>
  <c r="I8" i="145"/>
  <c r="H8" i="145"/>
  <c r="G8" i="145"/>
  <c r="F8" i="145"/>
  <c r="E8" i="145"/>
  <c r="D8" i="145"/>
  <c r="C8" i="145"/>
  <c r="B8" i="145"/>
  <c r="B4" i="145"/>
  <c r="B2" i="145"/>
  <c r="AV75" i="143"/>
  <c r="AV26" i="143" s="1"/>
  <c r="AT81" i="143"/>
  <c r="AT82" i="143" s="1"/>
  <c r="AT27" i="143" s="1"/>
  <c r="AR75" i="143"/>
  <c r="AR26" i="143" s="1"/>
  <c r="AP81" i="143"/>
  <c r="AP82" i="143" s="1"/>
  <c r="AP27" i="143" s="1"/>
  <c r="AN75" i="143"/>
  <c r="AN26" i="143" s="1"/>
  <c r="AL81" i="143"/>
  <c r="AL82" i="143" s="1"/>
  <c r="AL27" i="143" s="1"/>
  <c r="AJ75" i="143"/>
  <c r="AJ26" i="143" s="1"/>
  <c r="BL114" i="143"/>
  <c r="BL98" i="143"/>
  <c r="BK82" i="143"/>
  <c r="BK27" i="143" s="1"/>
  <c r="BE82" i="143"/>
  <c r="BC82" i="143"/>
  <c r="AW82" i="143"/>
  <c r="C82" i="143"/>
  <c r="B82" i="143"/>
  <c r="BL81" i="143"/>
  <c r="BL82" i="143" s="1"/>
  <c r="BK81" i="143"/>
  <c r="BJ81" i="143"/>
  <c r="BJ82" i="143" s="1"/>
  <c r="BI81" i="143"/>
  <c r="BI82" i="143" s="1"/>
  <c r="BH81" i="143"/>
  <c r="BH82" i="143" s="1"/>
  <c r="BG81" i="143"/>
  <c r="BG82" i="143" s="1"/>
  <c r="BF81" i="143"/>
  <c r="BF82" i="143" s="1"/>
  <c r="BE81" i="143"/>
  <c r="BD81" i="143"/>
  <c r="BD82" i="143" s="1"/>
  <c r="BC81" i="143"/>
  <c r="BB81" i="143"/>
  <c r="BB82" i="143" s="1"/>
  <c r="BA81" i="143"/>
  <c r="BA82" i="143" s="1"/>
  <c r="AZ81" i="143"/>
  <c r="AZ82" i="143" s="1"/>
  <c r="AY81" i="143"/>
  <c r="AY82" i="143" s="1"/>
  <c r="AX81" i="143"/>
  <c r="AX82" i="143" s="1"/>
  <c r="AW81" i="143"/>
  <c r="AV81" i="143"/>
  <c r="AV82" i="143" s="1"/>
  <c r="AV27" i="143" s="1"/>
  <c r="AU81" i="143"/>
  <c r="AU82" i="143" s="1"/>
  <c r="AU27" i="143" s="1"/>
  <c r="AS81" i="143"/>
  <c r="AS82" i="143" s="1"/>
  <c r="AR81" i="143"/>
  <c r="AR82" i="143" s="1"/>
  <c r="AQ81" i="143"/>
  <c r="AQ82" i="143" s="1"/>
  <c r="AQ27" i="143" s="1"/>
  <c r="AO81" i="143"/>
  <c r="AO82" i="143" s="1"/>
  <c r="AO27" i="143" s="1"/>
  <c r="AN81" i="143"/>
  <c r="AN82" i="143" s="1"/>
  <c r="AM81" i="143"/>
  <c r="AM82" i="143" s="1"/>
  <c r="AM27" i="143" s="1"/>
  <c r="AK81" i="143"/>
  <c r="AK82" i="143" s="1"/>
  <c r="AK27" i="143" s="1"/>
  <c r="AJ81" i="143"/>
  <c r="AJ82" i="143" s="1"/>
  <c r="AI81" i="143"/>
  <c r="AI82" i="143" s="1"/>
  <c r="AI27" i="143" s="1"/>
  <c r="D81" i="143"/>
  <c r="D82" i="143" s="1"/>
  <c r="BJ75" i="143"/>
  <c r="BI75" i="143"/>
  <c r="BH75" i="143"/>
  <c r="BG75" i="143"/>
  <c r="BF75" i="143"/>
  <c r="BE75" i="143"/>
  <c r="BD75" i="143"/>
  <c r="BC75" i="143"/>
  <c r="BB75" i="143"/>
  <c r="BA75" i="143"/>
  <c r="AZ75" i="143"/>
  <c r="AY75" i="143"/>
  <c r="AX75" i="143"/>
  <c r="AW75" i="143"/>
  <c r="AU75" i="143"/>
  <c r="AU26" i="143" s="1"/>
  <c r="AT75" i="143"/>
  <c r="AS75" i="143"/>
  <c r="AQ75" i="143"/>
  <c r="AP75" i="143"/>
  <c r="AO75" i="143"/>
  <c r="AM75" i="143"/>
  <c r="AL75" i="143"/>
  <c r="AK75" i="143"/>
  <c r="AI75" i="143"/>
  <c r="D75" i="143"/>
  <c r="C75" i="143"/>
  <c r="B75" i="143"/>
  <c r="BL64" i="143"/>
  <c r="BK64" i="143"/>
  <c r="BJ64" i="143"/>
  <c r="BI64" i="143"/>
  <c r="BH64" i="143"/>
  <c r="BG64" i="143"/>
  <c r="BF64" i="143"/>
  <c r="BE64" i="143"/>
  <c r="BD64" i="143"/>
  <c r="BC64" i="143"/>
  <c r="BB64" i="143"/>
  <c r="BA64" i="143"/>
  <c r="AZ64" i="143"/>
  <c r="AY64" i="143"/>
  <c r="AX64" i="143"/>
  <c r="AW64" i="143"/>
  <c r="AV64" i="143"/>
  <c r="AU64" i="143"/>
  <c r="AT64" i="143"/>
  <c r="AS64" i="143"/>
  <c r="AR64" i="143"/>
  <c r="AQ64" i="143"/>
  <c r="AP64" i="143"/>
  <c r="AO64" i="143"/>
  <c r="AN64" i="143"/>
  <c r="AM64" i="143"/>
  <c r="AL64" i="143"/>
  <c r="AK64" i="143"/>
  <c r="AJ64" i="143"/>
  <c r="AI64" i="143"/>
  <c r="AH64" i="143"/>
  <c r="AG64" i="143"/>
  <c r="AF64" i="143"/>
  <c r="AE64" i="143"/>
  <c r="AD64" i="143"/>
  <c r="AC64" i="143"/>
  <c r="AB64" i="143"/>
  <c r="AA64" i="143"/>
  <c r="Z64" i="143"/>
  <c r="Y64" i="143"/>
  <c r="X64" i="143"/>
  <c r="W64" i="143"/>
  <c r="V64" i="143"/>
  <c r="U64" i="143"/>
  <c r="T64" i="143"/>
  <c r="S64" i="143"/>
  <c r="R64" i="143"/>
  <c r="Q64" i="143"/>
  <c r="P64" i="143"/>
  <c r="O64" i="143"/>
  <c r="N64" i="143"/>
  <c r="M64" i="143"/>
  <c r="L64" i="143"/>
  <c r="K64" i="143"/>
  <c r="J64" i="143"/>
  <c r="I64" i="143"/>
  <c r="H64" i="143"/>
  <c r="G64" i="143"/>
  <c r="F64" i="143"/>
  <c r="E64" i="143"/>
  <c r="D64" i="143"/>
  <c r="C64" i="143"/>
  <c r="B64" i="143"/>
  <c r="C60" i="143"/>
  <c r="B60" i="143"/>
  <c r="BL33" i="143"/>
  <c r="BL27" i="143"/>
  <c r="BJ27" i="143"/>
  <c r="BI27" i="143"/>
  <c r="BH27" i="143"/>
  <c r="BG27" i="143"/>
  <c r="BF27" i="143"/>
  <c r="BE27" i="143"/>
  <c r="BD27" i="143"/>
  <c r="BC27" i="143"/>
  <c r="BB27" i="143"/>
  <c r="BA27" i="143"/>
  <c r="AZ27" i="143"/>
  <c r="AY27" i="143"/>
  <c r="AX27" i="143"/>
  <c r="AW27" i="143"/>
  <c r="AS27" i="143"/>
  <c r="AR27" i="143"/>
  <c r="AN27" i="143"/>
  <c r="AJ27" i="143"/>
  <c r="D27" i="143"/>
  <c r="C27" i="143"/>
  <c r="B27" i="143"/>
  <c r="BL26" i="143"/>
  <c r="BL40" i="143" s="1"/>
  <c r="BK26" i="143"/>
  <c r="BJ26" i="143"/>
  <c r="BI26" i="143"/>
  <c r="BH26" i="143"/>
  <c r="BG26" i="143"/>
  <c r="BF26" i="143"/>
  <c r="BE26" i="143"/>
  <c r="BD26" i="143"/>
  <c r="BC26" i="143"/>
  <c r="BB26" i="143"/>
  <c r="BA26" i="143"/>
  <c r="AZ26" i="143"/>
  <c r="AY26" i="143"/>
  <c r="AX26" i="143"/>
  <c r="AW26" i="143"/>
  <c r="AT26" i="143"/>
  <c r="AS26" i="143"/>
  <c r="AQ26" i="143"/>
  <c r="AP26" i="143"/>
  <c r="AO26" i="143"/>
  <c r="AM26" i="143"/>
  <c r="AL26" i="143"/>
  <c r="AK26" i="143"/>
  <c r="AI26" i="143"/>
  <c r="D26" i="143"/>
  <c r="C26" i="143"/>
  <c r="B26" i="143"/>
  <c r="BG20" i="143"/>
  <c r="BE20" i="143"/>
  <c r="BC20" i="143"/>
  <c r="BA20" i="143"/>
  <c r="AY20" i="143"/>
  <c r="AX20" i="143"/>
  <c r="AW20" i="143"/>
  <c r="AV20" i="143"/>
  <c r="AU20" i="143"/>
  <c r="AT20" i="143"/>
  <c r="AS20" i="143"/>
  <c r="AR20" i="143"/>
  <c r="AQ20" i="143"/>
  <c r="AP20" i="143"/>
  <c r="AO20" i="143"/>
  <c r="AN20" i="143"/>
  <c r="AM20" i="143"/>
  <c r="AL20" i="143"/>
  <c r="AK20" i="143"/>
  <c r="AJ20" i="143"/>
  <c r="AI20" i="143"/>
  <c r="AH20" i="143"/>
  <c r="AG20" i="143"/>
  <c r="AF20" i="143"/>
  <c r="AE20" i="143"/>
  <c r="AD20" i="143"/>
  <c r="AC20" i="143"/>
  <c r="AB20" i="143"/>
  <c r="AA20" i="143"/>
  <c r="AA78" i="143" s="1"/>
  <c r="Z20" i="143"/>
  <c r="Y20" i="143"/>
  <c r="X20" i="143"/>
  <c r="W20" i="143"/>
  <c r="V20" i="143"/>
  <c r="U20" i="143"/>
  <c r="T20" i="143"/>
  <c r="S20" i="143"/>
  <c r="R20" i="143"/>
  <c r="Q20" i="143"/>
  <c r="P20" i="143"/>
  <c r="O20" i="143"/>
  <c r="K20" i="143"/>
  <c r="J20" i="143"/>
  <c r="I20" i="143"/>
  <c r="H20" i="143"/>
  <c r="G20" i="143"/>
  <c r="F20" i="143"/>
  <c r="D20" i="143"/>
  <c r="C20" i="143"/>
  <c r="B20" i="143"/>
  <c r="O15" i="143"/>
  <c r="O16" i="143" s="1"/>
  <c r="P11" i="143"/>
  <c r="L8" i="143"/>
  <c r="J8" i="143"/>
  <c r="I8" i="143"/>
  <c r="H8" i="143"/>
  <c r="G8" i="143"/>
  <c r="F8" i="143"/>
  <c r="E8" i="143"/>
  <c r="D8" i="143"/>
  <c r="C8" i="143"/>
  <c r="B8" i="143"/>
  <c r="B4" i="143"/>
  <c r="B2" i="143"/>
  <c r="AM75" i="142"/>
  <c r="AM26" i="142" s="1"/>
  <c r="AI75" i="142"/>
  <c r="AI26" i="142" s="1"/>
  <c r="BL114" i="142"/>
  <c r="BL98" i="142"/>
  <c r="C82" i="142"/>
  <c r="B82" i="142"/>
  <c r="BL81" i="142"/>
  <c r="BL82" i="142" s="1"/>
  <c r="BK81" i="142"/>
  <c r="BK82" i="142" s="1"/>
  <c r="BJ81" i="142"/>
  <c r="BJ82" i="142" s="1"/>
  <c r="BI81" i="142"/>
  <c r="BI82" i="142" s="1"/>
  <c r="BH81" i="142"/>
  <c r="BH82" i="142" s="1"/>
  <c r="BG81" i="142"/>
  <c r="BG82" i="142" s="1"/>
  <c r="BF81" i="142"/>
  <c r="BF82" i="142" s="1"/>
  <c r="BE81" i="142"/>
  <c r="BE82" i="142" s="1"/>
  <c r="BD81" i="142"/>
  <c r="BD82" i="142" s="1"/>
  <c r="BC81" i="142"/>
  <c r="BC82" i="142" s="1"/>
  <c r="BB81" i="142"/>
  <c r="BB82" i="142" s="1"/>
  <c r="BA81" i="142"/>
  <c r="BA82" i="142" s="1"/>
  <c r="AZ81" i="142"/>
  <c r="AZ82" i="142" s="1"/>
  <c r="AY81" i="142"/>
  <c r="AY82" i="142" s="1"/>
  <c r="AX81" i="142"/>
  <c r="AX82" i="142" s="1"/>
  <c r="AW81" i="142"/>
  <c r="AW82" i="142" s="1"/>
  <c r="AV81" i="142"/>
  <c r="AV82" i="142" s="1"/>
  <c r="AU81" i="142"/>
  <c r="AU82" i="142" s="1"/>
  <c r="AT81" i="142"/>
  <c r="AT82" i="142" s="1"/>
  <c r="AS81" i="142"/>
  <c r="AS82" i="142" s="1"/>
  <c r="AR81" i="142"/>
  <c r="AR82" i="142" s="1"/>
  <c r="AQ81" i="142"/>
  <c r="AQ82" i="142" s="1"/>
  <c r="AP81" i="142"/>
  <c r="AP82" i="142" s="1"/>
  <c r="AO81" i="142"/>
  <c r="AO82" i="142" s="1"/>
  <c r="AN81" i="142"/>
  <c r="AN82" i="142" s="1"/>
  <c r="AM81" i="142"/>
  <c r="AM82" i="142" s="1"/>
  <c r="AM27" i="142" s="1"/>
  <c r="AL81" i="142"/>
  <c r="AL82" i="142" s="1"/>
  <c r="AK81" i="142"/>
  <c r="AK82" i="142" s="1"/>
  <c r="AJ81" i="142"/>
  <c r="AJ82" i="142" s="1"/>
  <c r="AI81" i="142"/>
  <c r="AI82" i="142" s="1"/>
  <c r="AI27" i="142" s="1"/>
  <c r="D81" i="142"/>
  <c r="BJ75" i="142"/>
  <c r="BI75" i="142"/>
  <c r="BH75" i="142"/>
  <c r="BG75" i="142"/>
  <c r="BF75" i="142"/>
  <c r="BE75" i="142"/>
  <c r="BD75" i="142"/>
  <c r="BC75" i="142"/>
  <c r="BB75" i="142"/>
  <c r="BA75" i="142"/>
  <c r="AZ75" i="142"/>
  <c r="AY75" i="142"/>
  <c r="AX75" i="142"/>
  <c r="AW75" i="142"/>
  <c r="AV75" i="142"/>
  <c r="AU75" i="142"/>
  <c r="AT75" i="142"/>
  <c r="AS75" i="142"/>
  <c r="AR75" i="142"/>
  <c r="AQ75" i="142"/>
  <c r="AP75" i="142"/>
  <c r="AO75" i="142"/>
  <c r="AN75" i="142"/>
  <c r="AL75" i="142"/>
  <c r="AL26" i="142" s="1"/>
  <c r="AK75" i="142"/>
  <c r="AJ75" i="142"/>
  <c r="D75" i="142"/>
  <c r="C75" i="142"/>
  <c r="B75" i="142"/>
  <c r="BL64" i="142"/>
  <c r="BK64" i="142"/>
  <c r="BJ64" i="142"/>
  <c r="BI64" i="142"/>
  <c r="BH64" i="142"/>
  <c r="BG64" i="142"/>
  <c r="BF64" i="142"/>
  <c r="BE64" i="142"/>
  <c r="BD64" i="142"/>
  <c r="BC64" i="142"/>
  <c r="BB64" i="142"/>
  <c r="BA64" i="142"/>
  <c r="AZ64" i="142"/>
  <c r="AY64" i="142"/>
  <c r="AX64" i="142"/>
  <c r="AW64" i="142"/>
  <c r="AV64" i="142"/>
  <c r="AU64" i="142"/>
  <c r="AT64" i="142"/>
  <c r="AS64" i="142"/>
  <c r="AR64" i="142"/>
  <c r="AQ64" i="142"/>
  <c r="AP64" i="142"/>
  <c r="AO64" i="142"/>
  <c r="AN64" i="142"/>
  <c r="AM64" i="142"/>
  <c r="AL64" i="142"/>
  <c r="AK64" i="142"/>
  <c r="AJ64" i="142"/>
  <c r="AI64" i="142"/>
  <c r="AH64" i="142"/>
  <c r="AG64" i="142"/>
  <c r="AF64" i="142"/>
  <c r="AE64" i="142"/>
  <c r="AD64" i="142"/>
  <c r="AC64" i="142"/>
  <c r="AB64" i="142"/>
  <c r="AA64" i="142"/>
  <c r="Z64" i="142"/>
  <c r="Y64" i="142"/>
  <c r="X64" i="142"/>
  <c r="W64" i="142"/>
  <c r="V64" i="142"/>
  <c r="U64" i="142"/>
  <c r="T64" i="142"/>
  <c r="S64" i="142"/>
  <c r="R64" i="142"/>
  <c r="Q64" i="142"/>
  <c r="P64" i="142"/>
  <c r="O64" i="142"/>
  <c r="N64" i="142"/>
  <c r="M64" i="142"/>
  <c r="L64" i="142"/>
  <c r="K64" i="142"/>
  <c r="J64" i="142"/>
  <c r="I64" i="142"/>
  <c r="H64" i="142"/>
  <c r="G64" i="142"/>
  <c r="F64" i="142"/>
  <c r="E64" i="142"/>
  <c r="D64" i="142"/>
  <c r="C64" i="142"/>
  <c r="B64" i="142"/>
  <c r="C60" i="142"/>
  <c r="B60" i="142"/>
  <c r="BL33" i="142"/>
  <c r="BL27" i="142"/>
  <c r="BK27" i="142"/>
  <c r="BJ27" i="142"/>
  <c r="BI27" i="142"/>
  <c r="BH27" i="142"/>
  <c r="BG27" i="142"/>
  <c r="BF27" i="142"/>
  <c r="BE27" i="142"/>
  <c r="BD27" i="142"/>
  <c r="BC27" i="142"/>
  <c r="BB27" i="142"/>
  <c r="BA27" i="142"/>
  <c r="AZ27" i="142"/>
  <c r="AY27" i="142"/>
  <c r="AX27" i="142"/>
  <c r="AW27" i="142"/>
  <c r="AV27" i="142"/>
  <c r="AU27" i="142"/>
  <c r="AT27" i="142"/>
  <c r="AS27" i="142"/>
  <c r="AR27" i="142"/>
  <c r="AQ27" i="142"/>
  <c r="AP27" i="142"/>
  <c r="AO27" i="142"/>
  <c r="AN27" i="142"/>
  <c r="AL27" i="142"/>
  <c r="AK27" i="142"/>
  <c r="AJ27" i="142"/>
  <c r="C27" i="142"/>
  <c r="B27" i="142"/>
  <c r="BL26" i="142"/>
  <c r="BL40" i="142" s="1"/>
  <c r="BK26" i="142"/>
  <c r="BJ26" i="142"/>
  <c r="BI26" i="142"/>
  <c r="BH26" i="142"/>
  <c r="BG26" i="142"/>
  <c r="BF26" i="142"/>
  <c r="BE26" i="142"/>
  <c r="BD26" i="142"/>
  <c r="BC26" i="142"/>
  <c r="BB26" i="142"/>
  <c r="BA26" i="142"/>
  <c r="AZ26" i="142"/>
  <c r="AY26" i="142"/>
  <c r="AX26" i="142"/>
  <c r="AW26" i="142"/>
  <c r="AV26" i="142"/>
  <c r="AU26" i="142"/>
  <c r="AT26" i="142"/>
  <c r="AS26" i="142"/>
  <c r="AR26" i="142"/>
  <c r="AQ26" i="142"/>
  <c r="AP26" i="142"/>
  <c r="AO26" i="142"/>
  <c r="AN26" i="142"/>
  <c r="AK26" i="142"/>
  <c r="AJ26" i="142"/>
  <c r="D26" i="142"/>
  <c r="C26" i="142"/>
  <c r="B26" i="142"/>
  <c r="B28" i="142" s="1"/>
  <c r="BL20" i="142"/>
  <c r="BL78" i="142" s="1"/>
  <c r="BH20" i="142"/>
  <c r="BD20" i="142"/>
  <c r="AZ20" i="142"/>
  <c r="AX20" i="142"/>
  <c r="AW20" i="142"/>
  <c r="AV20" i="142"/>
  <c r="AU20" i="142"/>
  <c r="AT20" i="142"/>
  <c r="AS20" i="142"/>
  <c r="AR20" i="142"/>
  <c r="AQ20" i="142"/>
  <c r="AP20" i="142"/>
  <c r="AO20" i="142"/>
  <c r="AN20" i="142"/>
  <c r="AM20" i="142"/>
  <c r="AL20" i="142"/>
  <c r="AK20" i="142"/>
  <c r="AJ20" i="142"/>
  <c r="AI20" i="142"/>
  <c r="AH20" i="142"/>
  <c r="AG20" i="142"/>
  <c r="AF20" i="142"/>
  <c r="AE20" i="142"/>
  <c r="AD20" i="142"/>
  <c r="AC20" i="142"/>
  <c r="AB20" i="142"/>
  <c r="AA20" i="142"/>
  <c r="Z20" i="142"/>
  <c r="Y20" i="142"/>
  <c r="X20" i="142"/>
  <c r="W20" i="142"/>
  <c r="V20" i="142"/>
  <c r="U20" i="142"/>
  <c r="T20" i="142"/>
  <c r="S20" i="142"/>
  <c r="R20" i="142"/>
  <c r="Q20" i="142"/>
  <c r="P20" i="142"/>
  <c r="O20" i="142"/>
  <c r="M20" i="142"/>
  <c r="L20" i="142"/>
  <c r="K20" i="142"/>
  <c r="J20" i="142"/>
  <c r="BG20" i="142" s="1"/>
  <c r="I20" i="142"/>
  <c r="H20" i="142"/>
  <c r="G20" i="142"/>
  <c r="F20" i="142"/>
  <c r="BC20" i="142" s="1"/>
  <c r="D20" i="142"/>
  <c r="C20" i="142"/>
  <c r="B20" i="142"/>
  <c r="AY20" i="142" s="1"/>
  <c r="O16" i="142"/>
  <c r="P15" i="142"/>
  <c r="O15" i="142"/>
  <c r="Q11" i="142"/>
  <c r="P11" i="142"/>
  <c r="L8" i="142"/>
  <c r="J8" i="142"/>
  <c r="I8" i="142"/>
  <c r="H8" i="142"/>
  <c r="G8" i="142"/>
  <c r="F8" i="142"/>
  <c r="E8" i="142"/>
  <c r="D8" i="142"/>
  <c r="C8" i="142"/>
  <c r="B8" i="142"/>
  <c r="B4" i="142"/>
  <c r="B2" i="142"/>
  <c r="AR81" i="140"/>
  <c r="AR82" i="140" s="1"/>
  <c r="AR27" i="140" s="1"/>
  <c r="AP75" i="140"/>
  <c r="AP26" i="140" s="1"/>
  <c r="AN81" i="140"/>
  <c r="AN82" i="140" s="1"/>
  <c r="AN27" i="140" s="1"/>
  <c r="AL75" i="140"/>
  <c r="AL26" i="140" s="1"/>
  <c r="AJ81" i="140"/>
  <c r="AJ82" i="140" s="1"/>
  <c r="AJ27" i="140" s="1"/>
  <c r="BL114" i="140"/>
  <c r="BL98" i="140"/>
  <c r="C82" i="140"/>
  <c r="B82" i="140"/>
  <c r="BL81" i="140"/>
  <c r="BL82" i="140" s="1"/>
  <c r="BK81" i="140"/>
  <c r="BK82" i="140" s="1"/>
  <c r="BJ81" i="140"/>
  <c r="BJ82" i="140" s="1"/>
  <c r="BI81" i="140"/>
  <c r="BI82" i="140" s="1"/>
  <c r="BH81" i="140"/>
  <c r="BH82" i="140" s="1"/>
  <c r="BG81" i="140"/>
  <c r="BG82" i="140" s="1"/>
  <c r="BF81" i="140"/>
  <c r="BF82" i="140" s="1"/>
  <c r="BE81" i="140"/>
  <c r="BE82" i="140" s="1"/>
  <c r="BD81" i="140"/>
  <c r="BD82" i="140" s="1"/>
  <c r="BC81" i="140"/>
  <c r="BC82" i="140" s="1"/>
  <c r="BB81" i="140"/>
  <c r="BB82" i="140" s="1"/>
  <c r="BA81" i="140"/>
  <c r="BA82" i="140" s="1"/>
  <c r="AZ81" i="140"/>
  <c r="AZ82" i="140" s="1"/>
  <c r="AY81" i="140"/>
  <c r="AY82" i="140" s="1"/>
  <c r="AX81" i="140"/>
  <c r="AX82" i="140" s="1"/>
  <c r="AW81" i="140"/>
  <c r="AW82" i="140" s="1"/>
  <c r="AV81" i="140"/>
  <c r="AV82" i="140" s="1"/>
  <c r="AU81" i="140"/>
  <c r="AU82" i="140" s="1"/>
  <c r="AT81" i="140"/>
  <c r="AT82" i="140" s="1"/>
  <c r="AS81" i="140"/>
  <c r="AS82" i="140" s="1"/>
  <c r="AQ81" i="140"/>
  <c r="AQ82" i="140" s="1"/>
  <c r="AQ27" i="140" s="1"/>
  <c r="AP81" i="140"/>
  <c r="AP82" i="140" s="1"/>
  <c r="AO81" i="140"/>
  <c r="AO82" i="140" s="1"/>
  <c r="AM81" i="140"/>
  <c r="AM82" i="140" s="1"/>
  <c r="AM27" i="140" s="1"/>
  <c r="AL81" i="140"/>
  <c r="AL82" i="140" s="1"/>
  <c r="AK81" i="140"/>
  <c r="AK82" i="140" s="1"/>
  <c r="AI81" i="140"/>
  <c r="AI82" i="140" s="1"/>
  <c r="AI27" i="140" s="1"/>
  <c r="D81" i="140"/>
  <c r="BJ75" i="140"/>
  <c r="BI75" i="140"/>
  <c r="BH75" i="140"/>
  <c r="BG75" i="140"/>
  <c r="BF75" i="140"/>
  <c r="BE75" i="140"/>
  <c r="BD75" i="140"/>
  <c r="BC75" i="140"/>
  <c r="BB75" i="140"/>
  <c r="BA75" i="140"/>
  <c r="AZ75" i="140"/>
  <c r="AY75" i="140"/>
  <c r="AX75" i="140"/>
  <c r="AW75" i="140"/>
  <c r="AV75" i="140"/>
  <c r="AU75" i="140"/>
  <c r="AT75" i="140"/>
  <c r="AS75" i="140"/>
  <c r="AR75" i="140"/>
  <c r="AR26" i="140" s="1"/>
  <c r="AQ75" i="140"/>
  <c r="AQ26" i="140" s="1"/>
  <c r="AO75" i="140"/>
  <c r="AO26" i="140" s="1"/>
  <c r="AN75" i="140"/>
  <c r="AN26" i="140" s="1"/>
  <c r="AM75" i="140"/>
  <c r="AK75" i="140"/>
  <c r="AK26" i="140" s="1"/>
  <c r="AJ75" i="140"/>
  <c r="AJ26" i="140" s="1"/>
  <c r="AI75" i="140"/>
  <c r="D75" i="140"/>
  <c r="C75" i="140"/>
  <c r="B75" i="140"/>
  <c r="BL64" i="140"/>
  <c r="BK64" i="140"/>
  <c r="BJ64" i="140"/>
  <c r="BI64" i="140"/>
  <c r="BH64" i="140"/>
  <c r="BG64" i="140"/>
  <c r="BF64" i="140"/>
  <c r="BE64" i="140"/>
  <c r="BD64" i="140"/>
  <c r="BC64" i="140"/>
  <c r="BB64" i="140"/>
  <c r="BA64" i="140"/>
  <c r="AZ64" i="140"/>
  <c r="AY64" i="140"/>
  <c r="AX64" i="140"/>
  <c r="AW64" i="140"/>
  <c r="AV64" i="140"/>
  <c r="AU64" i="140"/>
  <c r="AT64" i="140"/>
  <c r="AS64" i="140"/>
  <c r="AR64" i="140"/>
  <c r="AQ64" i="140"/>
  <c r="AP64" i="140"/>
  <c r="AO64" i="140"/>
  <c r="AN64" i="140"/>
  <c r="AM64" i="140"/>
  <c r="AL64" i="140"/>
  <c r="AK64" i="140"/>
  <c r="AJ64" i="140"/>
  <c r="AI64" i="140"/>
  <c r="AH64" i="140"/>
  <c r="AG64" i="140"/>
  <c r="AF64" i="140"/>
  <c r="AE64" i="140"/>
  <c r="AD64" i="140"/>
  <c r="AC64" i="140"/>
  <c r="AB64" i="140"/>
  <c r="AA64" i="140"/>
  <c r="Z64" i="140"/>
  <c r="Y64" i="140"/>
  <c r="X64" i="140"/>
  <c r="W64" i="140"/>
  <c r="V64" i="140"/>
  <c r="U64" i="140"/>
  <c r="T64" i="140"/>
  <c r="S64" i="140"/>
  <c r="R64" i="140"/>
  <c r="Q64" i="140"/>
  <c r="P64" i="140"/>
  <c r="O64" i="140"/>
  <c r="N64" i="140"/>
  <c r="M64" i="140"/>
  <c r="L64" i="140"/>
  <c r="K64" i="140"/>
  <c r="J64" i="140"/>
  <c r="I64" i="140"/>
  <c r="H64" i="140"/>
  <c r="G64" i="140"/>
  <c r="F64" i="140"/>
  <c r="E64" i="140"/>
  <c r="D64" i="140"/>
  <c r="C64" i="140"/>
  <c r="B64" i="140"/>
  <c r="C60" i="140"/>
  <c r="B60" i="140"/>
  <c r="BL33" i="140"/>
  <c r="BL27" i="140"/>
  <c r="BK27" i="140"/>
  <c r="BJ27" i="140"/>
  <c r="BI27" i="140"/>
  <c r="BH27" i="140"/>
  <c r="BG27" i="140"/>
  <c r="BF27" i="140"/>
  <c r="BE27" i="140"/>
  <c r="BD27" i="140"/>
  <c r="BC27" i="140"/>
  <c r="BB27" i="140"/>
  <c r="BA27" i="140"/>
  <c r="AZ27" i="140"/>
  <c r="AY27" i="140"/>
  <c r="AX27" i="140"/>
  <c r="AW27" i="140"/>
  <c r="AV27" i="140"/>
  <c r="AU27" i="140"/>
  <c r="AT27" i="140"/>
  <c r="AS27" i="140"/>
  <c r="AP27" i="140"/>
  <c r="AO27" i="140"/>
  <c r="AL27" i="140"/>
  <c r="AK27" i="140"/>
  <c r="C27" i="140"/>
  <c r="B27" i="140"/>
  <c r="BL26" i="140"/>
  <c r="BL40" i="140" s="1"/>
  <c r="BK26" i="140"/>
  <c r="BJ26" i="140"/>
  <c r="BI26" i="140"/>
  <c r="BH26" i="140"/>
  <c r="BG26" i="140"/>
  <c r="BF26" i="140"/>
  <c r="BE26" i="140"/>
  <c r="BD26" i="140"/>
  <c r="BC26" i="140"/>
  <c r="BB26" i="140"/>
  <c r="BA26" i="140"/>
  <c r="AZ26" i="140"/>
  <c r="AY26" i="140"/>
  <c r="AX26" i="140"/>
  <c r="AW26" i="140"/>
  <c r="AV26" i="140"/>
  <c r="AU26" i="140"/>
  <c r="AT26" i="140"/>
  <c r="AS26" i="140"/>
  <c r="AM26" i="140"/>
  <c r="AI26" i="140"/>
  <c r="D26" i="140"/>
  <c r="C26" i="140"/>
  <c r="B26" i="140"/>
  <c r="BE20" i="140"/>
  <c r="BA20" i="140"/>
  <c r="AX20" i="140"/>
  <c r="AW20" i="140"/>
  <c r="AV20" i="140"/>
  <c r="AU20" i="140"/>
  <c r="AT20" i="140"/>
  <c r="AS20" i="140"/>
  <c r="AR20" i="140"/>
  <c r="AQ20" i="140"/>
  <c r="AP20" i="140"/>
  <c r="AO20" i="140"/>
  <c r="AN20" i="140"/>
  <c r="AM20" i="140"/>
  <c r="AL20" i="140"/>
  <c r="AK20" i="140"/>
  <c r="AJ20" i="140"/>
  <c r="AI20" i="140"/>
  <c r="AH20" i="140"/>
  <c r="AG20" i="140"/>
  <c r="AF20" i="140"/>
  <c r="AE20" i="140"/>
  <c r="AD20" i="140"/>
  <c r="AC20" i="140"/>
  <c r="AB20" i="140"/>
  <c r="AA20" i="140"/>
  <c r="Z20" i="140"/>
  <c r="Y20" i="140"/>
  <c r="X20" i="140"/>
  <c r="W20" i="140"/>
  <c r="V20" i="140"/>
  <c r="U20" i="140"/>
  <c r="T20" i="140"/>
  <c r="S20" i="140"/>
  <c r="R20" i="140"/>
  <c r="Q20" i="140"/>
  <c r="P20" i="140"/>
  <c r="O20" i="140"/>
  <c r="BL20" i="140" s="1"/>
  <c r="BL78" i="140" s="1"/>
  <c r="M20" i="140"/>
  <c r="K20" i="140"/>
  <c r="BH20" i="140" s="1"/>
  <c r="J20" i="140"/>
  <c r="I20" i="140"/>
  <c r="H20" i="140"/>
  <c r="G20" i="140"/>
  <c r="BD20" i="140" s="1"/>
  <c r="F20" i="140"/>
  <c r="D20" i="140"/>
  <c r="C20" i="140"/>
  <c r="AZ20" i="140" s="1"/>
  <c r="B20" i="140"/>
  <c r="O16" i="140"/>
  <c r="O15" i="140"/>
  <c r="BO104" i="140"/>
  <c r="P11" i="140"/>
  <c r="L8" i="140"/>
  <c r="J8" i="140"/>
  <c r="I8" i="140"/>
  <c r="H8" i="140"/>
  <c r="G8" i="140"/>
  <c r="F8" i="140"/>
  <c r="E8" i="140"/>
  <c r="D8" i="140"/>
  <c r="C8" i="140"/>
  <c r="B8" i="140"/>
  <c r="B4" i="140"/>
  <c r="B2" i="140"/>
  <c r="AO81" i="139"/>
  <c r="AO82" i="139" s="1"/>
  <c r="AO27" i="139" s="1"/>
  <c r="AK81" i="139"/>
  <c r="AK82" i="139" s="1"/>
  <c r="AK27" i="139" s="1"/>
  <c r="AG81" i="139"/>
  <c r="AG82" i="139" s="1"/>
  <c r="AG27" i="139" s="1"/>
  <c r="AC81" i="139"/>
  <c r="AC82" i="139" s="1"/>
  <c r="AC27" i="139" s="1"/>
  <c r="BL114" i="139"/>
  <c r="BL98" i="139"/>
  <c r="BK82" i="139"/>
  <c r="BG82" i="139"/>
  <c r="BF82" i="139"/>
  <c r="BC82" i="139"/>
  <c r="BB82" i="139"/>
  <c r="BA82" i="139"/>
  <c r="BA27" i="139" s="1"/>
  <c r="AW82" i="139"/>
  <c r="AU82" i="139"/>
  <c r="AQ82" i="139"/>
  <c r="C82" i="139"/>
  <c r="B82" i="139"/>
  <c r="BL81" i="139"/>
  <c r="BL82" i="139" s="1"/>
  <c r="BK81" i="139"/>
  <c r="BJ81" i="139"/>
  <c r="BJ82" i="139" s="1"/>
  <c r="BJ27" i="139" s="1"/>
  <c r="BI81" i="139"/>
  <c r="BI82" i="139" s="1"/>
  <c r="BH81" i="139"/>
  <c r="BH82" i="139" s="1"/>
  <c r="BG81" i="139"/>
  <c r="BF81" i="139"/>
  <c r="BE81" i="139"/>
  <c r="BE82" i="139" s="1"/>
  <c r="BD81" i="139"/>
  <c r="BD82" i="139" s="1"/>
  <c r="BC81" i="139"/>
  <c r="BB81" i="139"/>
  <c r="BA81" i="139"/>
  <c r="AZ81" i="139"/>
  <c r="AZ82" i="139" s="1"/>
  <c r="AY81" i="139"/>
  <c r="AY82" i="139" s="1"/>
  <c r="AX81" i="139"/>
  <c r="AX82" i="139" s="1"/>
  <c r="AX27" i="139" s="1"/>
  <c r="AW81" i="139"/>
  <c r="AV81" i="139"/>
  <c r="AV82" i="139" s="1"/>
  <c r="AU81" i="139"/>
  <c r="AT81" i="139"/>
  <c r="AT82" i="139" s="1"/>
  <c r="AT27" i="139" s="1"/>
  <c r="AS81" i="139"/>
  <c r="AS82" i="139" s="1"/>
  <c r="AR81" i="139"/>
  <c r="AR82" i="139" s="1"/>
  <c r="AQ81" i="139"/>
  <c r="AP81" i="139"/>
  <c r="AP82" i="139" s="1"/>
  <c r="AP27" i="139" s="1"/>
  <c r="AN81" i="139"/>
  <c r="AN82" i="139" s="1"/>
  <c r="AM81" i="139"/>
  <c r="AM82" i="139" s="1"/>
  <c r="AM27" i="139" s="1"/>
  <c r="AL81" i="139"/>
  <c r="AL82" i="139" s="1"/>
  <c r="AL27" i="139" s="1"/>
  <c r="AJ81" i="139"/>
  <c r="AJ82" i="139" s="1"/>
  <c r="AI81" i="139"/>
  <c r="AI82" i="139" s="1"/>
  <c r="AH81" i="139"/>
  <c r="AH82" i="139" s="1"/>
  <c r="AH27" i="139" s="1"/>
  <c r="AF81" i="139"/>
  <c r="AF82" i="139" s="1"/>
  <c r="AE81" i="139"/>
  <c r="AE82" i="139" s="1"/>
  <c r="AE27" i="139" s="1"/>
  <c r="AD81" i="139"/>
  <c r="AD82" i="139" s="1"/>
  <c r="AD27" i="139" s="1"/>
  <c r="AB81" i="139"/>
  <c r="AB82" i="139" s="1"/>
  <c r="D81" i="139"/>
  <c r="D82" i="139" s="1"/>
  <c r="AW78" i="139"/>
  <c r="AK78" i="139"/>
  <c r="F78" i="139"/>
  <c r="BJ75" i="139"/>
  <c r="BI75" i="139"/>
  <c r="BH75" i="139"/>
  <c r="BG75" i="139"/>
  <c r="BF75" i="139"/>
  <c r="BE75" i="139"/>
  <c r="BD75" i="139"/>
  <c r="BC75" i="139"/>
  <c r="BB75" i="139"/>
  <c r="BA75" i="139"/>
  <c r="AZ75" i="139"/>
  <c r="AY75" i="139"/>
  <c r="AX75" i="139"/>
  <c r="AW75" i="139"/>
  <c r="AV75" i="139"/>
  <c r="AU75" i="139"/>
  <c r="AT75" i="139"/>
  <c r="AS75" i="139"/>
  <c r="AR75" i="139"/>
  <c r="AQ75" i="139"/>
  <c r="AP75" i="139"/>
  <c r="AN75" i="139"/>
  <c r="AM75" i="139"/>
  <c r="AM26" i="139" s="1"/>
  <c r="AL75" i="139"/>
  <c r="AJ75" i="139"/>
  <c r="AI75" i="139"/>
  <c r="AI26" i="139" s="1"/>
  <c r="AH75" i="139"/>
  <c r="AF75" i="139"/>
  <c r="AE75" i="139"/>
  <c r="AE26" i="139" s="1"/>
  <c r="AD75" i="139"/>
  <c r="AB75" i="139"/>
  <c r="D75" i="139"/>
  <c r="C75" i="139"/>
  <c r="B75" i="139"/>
  <c r="AS71" i="139"/>
  <c r="AL71" i="139"/>
  <c r="AC71" i="139"/>
  <c r="V71" i="139"/>
  <c r="M71" i="139"/>
  <c r="F71" i="139"/>
  <c r="BL64" i="139"/>
  <c r="BK64" i="139"/>
  <c r="BJ64" i="139"/>
  <c r="BI64" i="139"/>
  <c r="BH64" i="139"/>
  <c r="BG64" i="139"/>
  <c r="BF64" i="139"/>
  <c r="BE64" i="139"/>
  <c r="BD64" i="139"/>
  <c r="BC64" i="139"/>
  <c r="BB64" i="139"/>
  <c r="BA64" i="139"/>
  <c r="AZ64" i="139"/>
  <c r="AY64" i="139"/>
  <c r="AX64" i="139"/>
  <c r="AW64" i="139"/>
  <c r="AV64" i="139"/>
  <c r="AU64" i="139"/>
  <c r="AT64" i="139"/>
  <c r="AS64" i="139"/>
  <c r="AR64" i="139"/>
  <c r="AQ64" i="139"/>
  <c r="AP64" i="139"/>
  <c r="AO64" i="139"/>
  <c r="AN64" i="139"/>
  <c r="AM64" i="139"/>
  <c r="AL64" i="139"/>
  <c r="AK64" i="139"/>
  <c r="AJ64" i="139"/>
  <c r="AI64" i="139"/>
  <c r="AH64" i="139"/>
  <c r="AG64" i="139"/>
  <c r="AF64" i="139"/>
  <c r="AE64" i="139"/>
  <c r="AD64" i="139"/>
  <c r="AC64" i="139"/>
  <c r="AB64" i="139"/>
  <c r="AA64" i="139"/>
  <c r="Z64" i="139"/>
  <c r="Y64" i="139"/>
  <c r="X64" i="139"/>
  <c r="W64" i="139"/>
  <c r="V64" i="139"/>
  <c r="U64" i="139"/>
  <c r="T64" i="139"/>
  <c r="S64" i="139"/>
  <c r="R64" i="139"/>
  <c r="Q64" i="139"/>
  <c r="P64" i="139"/>
  <c r="O64" i="139"/>
  <c r="N64" i="139"/>
  <c r="M64" i="139"/>
  <c r="L64" i="139"/>
  <c r="K64" i="139"/>
  <c r="J64" i="139"/>
  <c r="I64" i="139"/>
  <c r="H64" i="139"/>
  <c r="G64" i="139"/>
  <c r="F64" i="139"/>
  <c r="E64" i="139"/>
  <c r="D64" i="139"/>
  <c r="C64" i="139"/>
  <c r="B64" i="139"/>
  <c r="C60" i="139"/>
  <c r="B60" i="139"/>
  <c r="BL40" i="139"/>
  <c r="BL33" i="139"/>
  <c r="BL27" i="139"/>
  <c r="BK27" i="139"/>
  <c r="BI27" i="139"/>
  <c r="BH27" i="139"/>
  <c r="BG27" i="139"/>
  <c r="BF27" i="139"/>
  <c r="BE27" i="139"/>
  <c r="BD27" i="139"/>
  <c r="BC27" i="139"/>
  <c r="BB27" i="139"/>
  <c r="AZ27" i="139"/>
  <c r="AY27" i="139"/>
  <c r="AW27" i="139"/>
  <c r="AV27" i="139"/>
  <c r="AU27" i="139"/>
  <c r="AS27" i="139"/>
  <c r="AR27" i="139"/>
  <c r="AQ27" i="139"/>
  <c r="AN27" i="139"/>
  <c r="AJ27" i="139"/>
  <c r="AI27" i="139"/>
  <c r="AF27" i="139"/>
  <c r="AB27" i="139"/>
  <c r="D27" i="139"/>
  <c r="C27" i="139"/>
  <c r="B27" i="139"/>
  <c r="BL26" i="139"/>
  <c r="BK26" i="139"/>
  <c r="BJ26" i="139"/>
  <c r="BI26" i="139"/>
  <c r="BH26" i="139"/>
  <c r="BG26" i="139"/>
  <c r="BF26" i="139"/>
  <c r="BE26" i="139"/>
  <c r="BD26" i="139"/>
  <c r="BC26" i="139"/>
  <c r="BB26" i="139"/>
  <c r="BA26" i="139"/>
  <c r="AZ26" i="139"/>
  <c r="AY26" i="139"/>
  <c r="AX26" i="139"/>
  <c r="AW26" i="139"/>
  <c r="AV26" i="139"/>
  <c r="AU26" i="139"/>
  <c r="AT26" i="139"/>
  <c r="AS26" i="139"/>
  <c r="AR26" i="139"/>
  <c r="AQ26" i="139"/>
  <c r="AP26" i="139"/>
  <c r="AN26" i="139"/>
  <c r="AL26" i="139"/>
  <c r="AJ26" i="139"/>
  <c r="AH26" i="139"/>
  <c r="AF26" i="139"/>
  <c r="AD26" i="139"/>
  <c r="AB26" i="139"/>
  <c r="D26" i="139"/>
  <c r="C26" i="139"/>
  <c r="B26" i="139"/>
  <c r="BL20" i="139"/>
  <c r="BL78" i="139" s="1"/>
  <c r="BK20" i="139"/>
  <c r="BK78" i="139" s="1"/>
  <c r="BG20" i="139"/>
  <c r="BC20" i="139"/>
  <c r="AY20" i="139"/>
  <c r="AX20" i="139"/>
  <c r="AW20" i="139"/>
  <c r="AW71" i="139" s="1"/>
  <c r="AV20" i="139"/>
  <c r="AU20" i="139"/>
  <c r="AT20" i="139"/>
  <c r="AT78" i="139" s="1"/>
  <c r="AS20" i="139"/>
  <c r="AS78" i="139" s="1"/>
  <c r="AR20" i="139"/>
  <c r="AQ20" i="139"/>
  <c r="AP20" i="139"/>
  <c r="AO20" i="139"/>
  <c r="AN20" i="139"/>
  <c r="AM20" i="139"/>
  <c r="AL20" i="139"/>
  <c r="AL78" i="139" s="1"/>
  <c r="AK20" i="139"/>
  <c r="AK71" i="139" s="1"/>
  <c r="AJ20" i="139"/>
  <c r="AI20" i="139"/>
  <c r="AH20" i="139"/>
  <c r="AG20" i="139"/>
  <c r="AF20" i="139"/>
  <c r="AE20" i="139"/>
  <c r="AD20" i="139"/>
  <c r="AD78" i="139" s="1"/>
  <c r="AC20" i="139"/>
  <c r="AC78" i="139" s="1"/>
  <c r="AB20" i="139"/>
  <c r="AA20" i="139"/>
  <c r="Z20" i="139"/>
  <c r="Z71" i="139" s="1"/>
  <c r="Y20" i="139"/>
  <c r="X20" i="139"/>
  <c r="W20" i="139"/>
  <c r="V20" i="139"/>
  <c r="V78" i="139" s="1"/>
  <c r="U20" i="139"/>
  <c r="U78" i="139" s="1"/>
  <c r="T20" i="139"/>
  <c r="S20" i="139"/>
  <c r="R20" i="139"/>
  <c r="Q20" i="139"/>
  <c r="Q71" i="139" s="1"/>
  <c r="P20" i="139"/>
  <c r="O20" i="139"/>
  <c r="O71" i="139" s="1"/>
  <c r="N20" i="139"/>
  <c r="M20" i="139"/>
  <c r="L20" i="139"/>
  <c r="K20" i="139"/>
  <c r="J20" i="139"/>
  <c r="I20" i="139"/>
  <c r="H20" i="139"/>
  <c r="F20" i="139"/>
  <c r="D20" i="139"/>
  <c r="C20" i="139"/>
  <c r="B20" i="139"/>
  <c r="O15" i="139"/>
  <c r="L8" i="139"/>
  <c r="J8" i="139"/>
  <c r="I8" i="139"/>
  <c r="H8" i="139"/>
  <c r="G8" i="139"/>
  <c r="F8" i="139"/>
  <c r="E8" i="139"/>
  <c r="D8" i="139"/>
  <c r="C8" i="139"/>
  <c r="B8" i="139"/>
  <c r="B4" i="139"/>
  <c r="B2" i="139"/>
  <c r="AH75" i="137"/>
  <c r="AH26" i="137" s="1"/>
  <c r="AD75" i="137"/>
  <c r="AD26" i="137" s="1"/>
  <c r="BL114" i="137"/>
  <c r="BO104" i="137"/>
  <c r="BL98" i="137"/>
  <c r="BL82" i="137"/>
  <c r="BH82" i="137"/>
  <c r="BF82" i="137"/>
  <c r="BD82" i="137"/>
  <c r="AV82" i="137"/>
  <c r="AR82" i="137"/>
  <c r="AP82" i="137"/>
  <c r="AN82" i="137"/>
  <c r="C82" i="137"/>
  <c r="B82" i="137"/>
  <c r="BL81" i="137"/>
  <c r="BK81" i="137"/>
  <c r="BK82" i="137" s="1"/>
  <c r="BJ81" i="137"/>
  <c r="BJ82" i="137" s="1"/>
  <c r="BI81" i="137"/>
  <c r="BI82" i="137" s="1"/>
  <c r="BH81" i="137"/>
  <c r="BG81" i="137"/>
  <c r="BG82" i="137" s="1"/>
  <c r="BF81" i="137"/>
  <c r="BE81" i="137"/>
  <c r="BE82" i="137" s="1"/>
  <c r="BD81" i="137"/>
  <c r="BC81" i="137"/>
  <c r="BC82" i="137" s="1"/>
  <c r="BB81" i="137"/>
  <c r="BB82" i="137" s="1"/>
  <c r="BA81" i="137"/>
  <c r="BA82" i="137" s="1"/>
  <c r="AZ81" i="137"/>
  <c r="AZ82" i="137" s="1"/>
  <c r="AY81" i="137"/>
  <c r="AY82" i="137" s="1"/>
  <c r="AX81" i="137"/>
  <c r="AX82" i="137" s="1"/>
  <c r="AW81" i="137"/>
  <c r="AW82" i="137" s="1"/>
  <c r="AV81" i="137"/>
  <c r="AU81" i="137"/>
  <c r="AU82" i="137" s="1"/>
  <c r="AT81" i="137"/>
  <c r="AT82" i="137" s="1"/>
  <c r="AS81" i="137"/>
  <c r="AS82" i="137" s="1"/>
  <c r="AR81" i="137"/>
  <c r="AQ81" i="137"/>
  <c r="AQ82" i="137" s="1"/>
  <c r="AP81" i="137"/>
  <c r="AO81" i="137"/>
  <c r="AO82" i="137" s="1"/>
  <c r="AN81" i="137"/>
  <c r="AM81" i="137"/>
  <c r="AM82" i="137" s="1"/>
  <c r="AL81" i="137"/>
  <c r="AL82" i="137" s="1"/>
  <c r="AK81" i="137"/>
  <c r="AK82" i="137" s="1"/>
  <c r="AJ81" i="137"/>
  <c r="AJ82" i="137" s="1"/>
  <c r="AI81" i="137"/>
  <c r="AI82" i="137" s="1"/>
  <c r="AI27" i="137" s="1"/>
  <c r="AH81" i="137"/>
  <c r="AH82" i="137" s="1"/>
  <c r="AH27" i="137" s="1"/>
  <c r="AG81" i="137"/>
  <c r="AG82" i="137" s="1"/>
  <c r="AG27" i="137" s="1"/>
  <c r="AF81" i="137"/>
  <c r="AF82" i="137" s="1"/>
  <c r="AF27" i="137" s="1"/>
  <c r="AE81" i="137"/>
  <c r="AE82" i="137" s="1"/>
  <c r="AE27" i="137" s="1"/>
  <c r="AD81" i="137"/>
  <c r="AD82" i="137" s="1"/>
  <c r="AC81" i="137"/>
  <c r="AC82" i="137" s="1"/>
  <c r="AC27" i="137" s="1"/>
  <c r="AB81" i="137"/>
  <c r="AB82" i="137" s="1"/>
  <c r="AB27" i="137" s="1"/>
  <c r="BJ75" i="137"/>
  <c r="BI75" i="137"/>
  <c r="BH75" i="137"/>
  <c r="BG75" i="137"/>
  <c r="BF75" i="137"/>
  <c r="BE75" i="137"/>
  <c r="BD75" i="137"/>
  <c r="BC75" i="137"/>
  <c r="BB75" i="137"/>
  <c r="BA75" i="137"/>
  <c r="AZ75" i="137"/>
  <c r="AY75" i="137"/>
  <c r="AX75" i="137"/>
  <c r="AW75" i="137"/>
  <c r="AV75" i="137"/>
  <c r="AU75" i="137"/>
  <c r="AT75" i="137"/>
  <c r="AS75" i="137"/>
  <c r="AR75" i="137"/>
  <c r="AQ75" i="137"/>
  <c r="AP75" i="137"/>
  <c r="AO75" i="137"/>
  <c r="AN75" i="137"/>
  <c r="AM75" i="137"/>
  <c r="AL75" i="137"/>
  <c r="AK75" i="137"/>
  <c r="AJ75" i="137"/>
  <c r="AI75" i="137"/>
  <c r="AI26" i="137" s="1"/>
  <c r="AG75" i="137"/>
  <c r="AG26" i="137" s="1"/>
  <c r="AF75" i="137"/>
  <c r="AE75" i="137"/>
  <c r="AC75" i="137"/>
  <c r="AC26" i="137" s="1"/>
  <c r="AB75" i="137"/>
  <c r="AB26" i="137" s="1"/>
  <c r="C75" i="137"/>
  <c r="B75" i="137"/>
  <c r="BL64" i="137"/>
  <c r="BK64" i="137"/>
  <c r="BJ64" i="137"/>
  <c r="BI64" i="137"/>
  <c r="BH64" i="137"/>
  <c r="BG64" i="137"/>
  <c r="BF64" i="137"/>
  <c r="BE64" i="137"/>
  <c r="BD64" i="137"/>
  <c r="BC64" i="137"/>
  <c r="BB64" i="137"/>
  <c r="BA64" i="137"/>
  <c r="AZ64" i="137"/>
  <c r="AY64" i="137"/>
  <c r="AX64" i="137"/>
  <c r="AW64" i="137"/>
  <c r="AV64" i="137"/>
  <c r="AU64" i="137"/>
  <c r="AT64" i="137"/>
  <c r="AS64" i="137"/>
  <c r="AR64" i="137"/>
  <c r="AQ64" i="137"/>
  <c r="AP64" i="137"/>
  <c r="AO64" i="137"/>
  <c r="AN64" i="137"/>
  <c r="AM64" i="137"/>
  <c r="AL64" i="137"/>
  <c r="AK64" i="137"/>
  <c r="AJ64" i="137"/>
  <c r="AI64" i="137"/>
  <c r="AH64" i="137"/>
  <c r="AG64" i="137"/>
  <c r="AF64" i="137"/>
  <c r="AE64" i="137"/>
  <c r="AD64" i="137"/>
  <c r="AC64" i="137"/>
  <c r="AB64" i="137"/>
  <c r="AA64" i="137"/>
  <c r="Z64" i="137"/>
  <c r="Y64" i="137"/>
  <c r="X64" i="137"/>
  <c r="W64" i="137"/>
  <c r="V64" i="137"/>
  <c r="U64" i="137"/>
  <c r="T64" i="137"/>
  <c r="S64" i="137"/>
  <c r="R64" i="137"/>
  <c r="Q64" i="137"/>
  <c r="P64" i="137"/>
  <c r="O64" i="137"/>
  <c r="N64" i="137"/>
  <c r="M64" i="137"/>
  <c r="L64" i="137"/>
  <c r="K64" i="137"/>
  <c r="J64" i="137"/>
  <c r="I64" i="137"/>
  <c r="H64" i="137"/>
  <c r="G64" i="137"/>
  <c r="F64" i="137"/>
  <c r="E64" i="137"/>
  <c r="D64" i="137"/>
  <c r="C64" i="137"/>
  <c r="B64" i="137"/>
  <c r="C60" i="137"/>
  <c r="B60" i="137"/>
  <c r="BL33" i="137"/>
  <c r="BL27" i="137"/>
  <c r="BK27" i="137"/>
  <c r="BJ27" i="137"/>
  <c r="BI27" i="137"/>
  <c r="BH27" i="137"/>
  <c r="BG27" i="137"/>
  <c r="BF27" i="137"/>
  <c r="BE27" i="137"/>
  <c r="BD27" i="137"/>
  <c r="BC27" i="137"/>
  <c r="BB27" i="137"/>
  <c r="BA27" i="137"/>
  <c r="AZ27" i="137"/>
  <c r="AY27" i="137"/>
  <c r="AX27" i="137"/>
  <c r="AW27" i="137"/>
  <c r="AV27" i="137"/>
  <c r="AU27" i="137"/>
  <c r="AT27" i="137"/>
  <c r="AS27" i="137"/>
  <c r="AR27" i="137"/>
  <c r="AQ27" i="137"/>
  <c r="AP27" i="137"/>
  <c r="AO27" i="137"/>
  <c r="AN27" i="137"/>
  <c r="AM27" i="137"/>
  <c r="AL27" i="137"/>
  <c r="AK27" i="137"/>
  <c r="AJ27" i="137"/>
  <c r="AD27" i="137"/>
  <c r="C27" i="137"/>
  <c r="B27" i="137"/>
  <c r="BL26" i="137"/>
  <c r="BL40" i="137" s="1"/>
  <c r="BK26" i="137"/>
  <c r="BJ26" i="137"/>
  <c r="BI26" i="137"/>
  <c r="BH26" i="137"/>
  <c r="BG26" i="137"/>
  <c r="BF26" i="137"/>
  <c r="BE26" i="137"/>
  <c r="BD26" i="137"/>
  <c r="BC26" i="137"/>
  <c r="BB26" i="137"/>
  <c r="BA26" i="137"/>
  <c r="AZ26" i="137"/>
  <c r="AY26" i="137"/>
  <c r="AX26" i="137"/>
  <c r="AW26" i="137"/>
  <c r="AV26" i="137"/>
  <c r="AU26" i="137"/>
  <c r="AT26" i="137"/>
  <c r="AS26" i="137"/>
  <c r="AR26" i="137"/>
  <c r="AQ26" i="137"/>
  <c r="AP26" i="137"/>
  <c r="AO26" i="137"/>
  <c r="AN26" i="137"/>
  <c r="AM26" i="137"/>
  <c r="AL26" i="137"/>
  <c r="AK26" i="137"/>
  <c r="AJ26" i="137"/>
  <c r="AF26" i="137"/>
  <c r="AE26" i="137"/>
  <c r="C26" i="137"/>
  <c r="B26" i="137"/>
  <c r="BK20" i="137"/>
  <c r="BK78" i="137" s="1"/>
  <c r="BG20" i="137"/>
  <c r="BC20" i="137"/>
  <c r="AY20" i="137"/>
  <c r="AX20" i="137"/>
  <c r="AW20" i="137"/>
  <c r="AV20" i="137"/>
  <c r="AU20" i="137"/>
  <c r="AT20" i="137"/>
  <c r="AS20" i="137"/>
  <c r="AR20" i="137"/>
  <c r="AQ20" i="137"/>
  <c r="AP20" i="137"/>
  <c r="AO20" i="137"/>
  <c r="AN20" i="137"/>
  <c r="AM20" i="137"/>
  <c r="AL20" i="137"/>
  <c r="AK20" i="137"/>
  <c r="AJ20" i="137"/>
  <c r="AI20" i="137"/>
  <c r="AH20" i="137"/>
  <c r="AG20" i="137"/>
  <c r="AF20" i="137"/>
  <c r="AE20" i="137"/>
  <c r="AD20" i="137"/>
  <c r="AC20" i="137"/>
  <c r="AB20" i="137"/>
  <c r="AA20" i="137"/>
  <c r="Z20" i="137"/>
  <c r="Y20" i="137"/>
  <c r="X20" i="137"/>
  <c r="W20" i="137"/>
  <c r="V20" i="137"/>
  <c r="U20" i="137"/>
  <c r="T20" i="137"/>
  <c r="S20" i="137"/>
  <c r="R20" i="137"/>
  <c r="Q20" i="137"/>
  <c r="P20" i="137"/>
  <c r="O20" i="137"/>
  <c r="N20" i="137"/>
  <c r="M20" i="137"/>
  <c r="BJ20" i="137" s="1"/>
  <c r="L20" i="137"/>
  <c r="K20" i="137"/>
  <c r="J20" i="137"/>
  <c r="I20" i="137"/>
  <c r="BF20" i="137" s="1"/>
  <c r="H20" i="137"/>
  <c r="F20" i="137"/>
  <c r="E20" i="137"/>
  <c r="BB20" i="137" s="1"/>
  <c r="C20" i="137"/>
  <c r="B20" i="137"/>
  <c r="O15" i="137"/>
  <c r="L8" i="137"/>
  <c r="J8" i="137"/>
  <c r="I8" i="137"/>
  <c r="H8" i="137"/>
  <c r="G8" i="137"/>
  <c r="F8" i="137"/>
  <c r="E8" i="137"/>
  <c r="D8" i="137"/>
  <c r="C8" i="137"/>
  <c r="B8" i="137"/>
  <c r="B4" i="137"/>
  <c r="B2" i="137"/>
  <c r="BL114" i="136"/>
  <c r="BO104" i="136"/>
  <c r="BL98" i="136"/>
  <c r="C82" i="136"/>
  <c r="B82" i="136"/>
  <c r="BL81" i="136"/>
  <c r="BL82" i="136" s="1"/>
  <c r="BK81" i="136"/>
  <c r="BK82" i="136" s="1"/>
  <c r="BJ81" i="136"/>
  <c r="BJ82" i="136" s="1"/>
  <c r="BI81" i="136"/>
  <c r="BI82" i="136" s="1"/>
  <c r="BH81" i="136"/>
  <c r="BH82" i="136" s="1"/>
  <c r="BG81" i="136"/>
  <c r="BG82" i="136" s="1"/>
  <c r="BF81" i="136"/>
  <c r="BF82" i="136" s="1"/>
  <c r="BE81" i="136"/>
  <c r="BE82" i="136" s="1"/>
  <c r="BD81" i="136"/>
  <c r="BD82" i="136" s="1"/>
  <c r="BC81" i="136"/>
  <c r="BC82" i="136" s="1"/>
  <c r="BB81" i="136"/>
  <c r="BB82" i="136" s="1"/>
  <c r="BA81" i="136"/>
  <c r="BA82" i="136" s="1"/>
  <c r="AZ81" i="136"/>
  <c r="AZ82" i="136" s="1"/>
  <c r="AY81" i="136"/>
  <c r="AY82" i="136" s="1"/>
  <c r="AX81" i="136"/>
  <c r="AX82" i="136" s="1"/>
  <c r="AW81" i="136"/>
  <c r="AW82" i="136" s="1"/>
  <c r="AV81" i="136"/>
  <c r="AV82" i="136" s="1"/>
  <c r="AU81" i="136"/>
  <c r="AU82" i="136" s="1"/>
  <c r="AT81" i="136"/>
  <c r="AT82" i="136" s="1"/>
  <c r="AS81" i="136"/>
  <c r="AS82" i="136" s="1"/>
  <c r="AR81" i="136"/>
  <c r="AR82" i="136" s="1"/>
  <c r="AQ81" i="136"/>
  <c r="AQ82" i="136" s="1"/>
  <c r="AP81" i="136"/>
  <c r="AP82" i="136" s="1"/>
  <c r="AO81" i="136"/>
  <c r="AO82" i="136" s="1"/>
  <c r="AN81" i="136"/>
  <c r="AN82" i="136" s="1"/>
  <c r="AM81" i="136"/>
  <c r="AM82" i="136" s="1"/>
  <c r="AL81" i="136"/>
  <c r="AL82" i="136" s="1"/>
  <c r="AK81" i="136"/>
  <c r="AK82" i="136" s="1"/>
  <c r="AJ81" i="136"/>
  <c r="AJ82" i="136" s="1"/>
  <c r="AI81" i="136"/>
  <c r="AI82" i="136" s="1"/>
  <c r="AH81" i="136"/>
  <c r="AH82" i="136" s="1"/>
  <c r="AG81" i="136"/>
  <c r="AG82" i="136" s="1"/>
  <c r="AF81" i="136"/>
  <c r="AF82" i="136" s="1"/>
  <c r="AE81" i="136"/>
  <c r="AE82" i="136" s="1"/>
  <c r="AD81" i="136"/>
  <c r="AD82" i="136" s="1"/>
  <c r="AC81" i="136"/>
  <c r="AC82" i="136" s="1"/>
  <c r="AB81" i="136"/>
  <c r="AB82" i="136" s="1"/>
  <c r="AA81" i="136"/>
  <c r="AA82" i="136" s="1"/>
  <c r="Z81" i="136"/>
  <c r="Z82" i="136" s="1"/>
  <c r="Y81" i="136"/>
  <c r="Y82" i="136" s="1"/>
  <c r="BJ75" i="136"/>
  <c r="BI75" i="136"/>
  <c r="BH75" i="136"/>
  <c r="BG75" i="136"/>
  <c r="BF75" i="136"/>
  <c r="BE75" i="136"/>
  <c r="BD75" i="136"/>
  <c r="BC75" i="136"/>
  <c r="BB75" i="136"/>
  <c r="BA75" i="136"/>
  <c r="AZ75" i="136"/>
  <c r="AY75" i="136"/>
  <c r="AX75" i="136"/>
  <c r="AW75" i="136"/>
  <c r="AV75" i="136"/>
  <c r="AU75" i="136"/>
  <c r="AT75" i="136"/>
  <c r="AS75" i="136"/>
  <c r="AR75" i="136"/>
  <c r="AQ75" i="136"/>
  <c r="AP75" i="136"/>
  <c r="AO75" i="136"/>
  <c r="AN75" i="136"/>
  <c r="AM75" i="136"/>
  <c r="AL75" i="136"/>
  <c r="AK75" i="136"/>
  <c r="AJ75" i="136"/>
  <c r="AI75" i="136"/>
  <c r="AH75" i="136"/>
  <c r="AG75" i="136"/>
  <c r="AF75" i="136"/>
  <c r="AE75" i="136"/>
  <c r="AD75" i="136"/>
  <c r="AC75" i="136"/>
  <c r="AB75" i="136"/>
  <c r="AA75" i="136"/>
  <c r="Z75" i="136"/>
  <c r="Y75" i="136"/>
  <c r="C75" i="136"/>
  <c r="B75" i="136"/>
  <c r="BL64" i="136"/>
  <c r="BK64" i="136"/>
  <c r="BJ64" i="136"/>
  <c r="BI64" i="136"/>
  <c r="BH64" i="136"/>
  <c r="BG64" i="136"/>
  <c r="BF64" i="136"/>
  <c r="BE64" i="136"/>
  <c r="BD64" i="136"/>
  <c r="BC64" i="136"/>
  <c r="BB64" i="136"/>
  <c r="BA64" i="136"/>
  <c r="AZ64" i="136"/>
  <c r="AY64" i="136"/>
  <c r="AX64" i="136"/>
  <c r="AW64" i="136"/>
  <c r="AV64" i="136"/>
  <c r="AU64" i="136"/>
  <c r="AT64" i="136"/>
  <c r="AS64" i="136"/>
  <c r="AR64" i="136"/>
  <c r="AQ64" i="136"/>
  <c r="AP64" i="136"/>
  <c r="AO64" i="136"/>
  <c r="AN64" i="136"/>
  <c r="AM64" i="136"/>
  <c r="AL64" i="136"/>
  <c r="AK64" i="136"/>
  <c r="AJ64" i="136"/>
  <c r="AI64" i="136"/>
  <c r="AH64" i="136"/>
  <c r="AG64" i="136"/>
  <c r="AF64" i="136"/>
  <c r="AE64" i="136"/>
  <c r="AD64" i="136"/>
  <c r="AC64" i="136"/>
  <c r="AB64" i="136"/>
  <c r="AA64" i="136"/>
  <c r="Z64" i="136"/>
  <c r="Y64" i="136"/>
  <c r="X64" i="136"/>
  <c r="W64" i="136"/>
  <c r="V64" i="136"/>
  <c r="U64" i="136"/>
  <c r="T64" i="136"/>
  <c r="S64" i="136"/>
  <c r="R64" i="136"/>
  <c r="Q64" i="136"/>
  <c r="P64" i="136"/>
  <c r="O64" i="136"/>
  <c r="N64" i="136"/>
  <c r="M64" i="136"/>
  <c r="L64" i="136"/>
  <c r="K64" i="136"/>
  <c r="J64" i="136"/>
  <c r="I64" i="136"/>
  <c r="H64" i="136"/>
  <c r="G64" i="136"/>
  <c r="F64" i="136"/>
  <c r="E64" i="136"/>
  <c r="D64" i="136"/>
  <c r="C64" i="136"/>
  <c r="B64" i="136"/>
  <c r="C60" i="136"/>
  <c r="B60" i="136"/>
  <c r="BL33" i="136"/>
  <c r="BL27" i="136"/>
  <c r="BK27" i="136"/>
  <c r="BJ27" i="136"/>
  <c r="BI27" i="136"/>
  <c r="BH27" i="136"/>
  <c r="BG27" i="136"/>
  <c r="BF27" i="136"/>
  <c r="BE27" i="136"/>
  <c r="BD27" i="136"/>
  <c r="BC27" i="136"/>
  <c r="BB27" i="136"/>
  <c r="BA27" i="136"/>
  <c r="AZ27" i="136"/>
  <c r="AY27" i="136"/>
  <c r="AX27" i="136"/>
  <c r="AW27" i="136"/>
  <c r="AV27" i="136"/>
  <c r="AU27" i="136"/>
  <c r="AT27" i="136"/>
  <c r="AS27" i="136"/>
  <c r="AR27" i="136"/>
  <c r="AQ27" i="136"/>
  <c r="AP27" i="136"/>
  <c r="AO27" i="136"/>
  <c r="AN27" i="136"/>
  <c r="AM27" i="136"/>
  <c r="AL27" i="136"/>
  <c r="AK27" i="136"/>
  <c r="AJ27" i="136"/>
  <c r="AI27" i="136"/>
  <c r="AH27" i="136"/>
  <c r="AG27" i="136"/>
  <c r="AF27" i="136"/>
  <c r="AE27" i="136"/>
  <c r="AD27" i="136"/>
  <c r="AC27" i="136"/>
  <c r="AB27" i="136"/>
  <c r="AA27" i="136"/>
  <c r="Z27" i="136"/>
  <c r="Y27" i="136"/>
  <c r="C27" i="136"/>
  <c r="B27" i="136"/>
  <c r="BL26" i="136"/>
  <c r="BL40" i="136" s="1"/>
  <c r="BK26" i="136"/>
  <c r="BJ26" i="136"/>
  <c r="BI26" i="136"/>
  <c r="BH26" i="136"/>
  <c r="BG26" i="136"/>
  <c r="BF26" i="136"/>
  <c r="BE26" i="136"/>
  <c r="BD26" i="136"/>
  <c r="BC26" i="136"/>
  <c r="BB26" i="136"/>
  <c r="BA26" i="136"/>
  <c r="AZ26" i="136"/>
  <c r="AY26" i="136"/>
  <c r="AX26" i="136"/>
  <c r="AW26" i="136"/>
  <c r="AV26" i="136"/>
  <c r="AU26" i="136"/>
  <c r="AT26" i="136"/>
  <c r="AS26" i="136"/>
  <c r="AR26" i="136"/>
  <c r="AQ26" i="136"/>
  <c r="AP26" i="136"/>
  <c r="AO26" i="136"/>
  <c r="AN26" i="136"/>
  <c r="AM26" i="136"/>
  <c r="AL26" i="136"/>
  <c r="AK26" i="136"/>
  <c r="AJ26" i="136"/>
  <c r="AI26" i="136"/>
  <c r="AH26" i="136"/>
  <c r="AG26" i="136"/>
  <c r="AF26" i="136"/>
  <c r="AE26" i="136"/>
  <c r="AD26" i="136"/>
  <c r="AC26" i="136"/>
  <c r="AB26" i="136"/>
  <c r="AA26" i="136"/>
  <c r="Z26" i="136"/>
  <c r="Y26" i="136"/>
  <c r="C26" i="136"/>
  <c r="B26" i="136"/>
  <c r="BL20" i="136"/>
  <c r="BL78" i="136" s="1"/>
  <c r="BH20" i="136"/>
  <c r="BD20" i="136"/>
  <c r="AZ20" i="136"/>
  <c r="AX20" i="136"/>
  <c r="AW20" i="136"/>
  <c r="AV20" i="136"/>
  <c r="AU20" i="136"/>
  <c r="AT20" i="136"/>
  <c r="AS20" i="136"/>
  <c r="AR20" i="136"/>
  <c r="AQ20" i="136"/>
  <c r="AP20" i="136"/>
  <c r="AO20" i="136"/>
  <c r="AN20" i="136"/>
  <c r="AM20" i="136"/>
  <c r="AL20" i="136"/>
  <c r="AK20" i="136"/>
  <c r="AJ20" i="136"/>
  <c r="AI20" i="136"/>
  <c r="AH20" i="136"/>
  <c r="AG20" i="136"/>
  <c r="AF20" i="136"/>
  <c r="AE20" i="136"/>
  <c r="AD20" i="136"/>
  <c r="AC20" i="136"/>
  <c r="AB20" i="136"/>
  <c r="AA20" i="136"/>
  <c r="Z20" i="136"/>
  <c r="Y20" i="136"/>
  <c r="X20" i="136"/>
  <c r="W20" i="136"/>
  <c r="V20" i="136"/>
  <c r="U20" i="136"/>
  <c r="T20" i="136"/>
  <c r="S20" i="136"/>
  <c r="R20" i="136"/>
  <c r="Q20" i="136"/>
  <c r="P20" i="136"/>
  <c r="O20" i="136"/>
  <c r="N20" i="136"/>
  <c r="BK20" i="136" s="1"/>
  <c r="BK78" i="136" s="1"/>
  <c r="M20" i="136"/>
  <c r="L20" i="136"/>
  <c r="K20" i="136"/>
  <c r="J20" i="136"/>
  <c r="BG20" i="136" s="1"/>
  <c r="I20" i="136"/>
  <c r="H20" i="136"/>
  <c r="G20" i="136"/>
  <c r="F20" i="136"/>
  <c r="BC20" i="136" s="1"/>
  <c r="E20" i="136"/>
  <c r="C20" i="136"/>
  <c r="B20" i="136"/>
  <c r="AY20" i="136" s="1"/>
  <c r="O16" i="136"/>
  <c r="O15" i="136"/>
  <c r="P11" i="136"/>
  <c r="P15" i="136" s="1"/>
  <c r="Q11" i="136" s="1"/>
  <c r="L8" i="136"/>
  <c r="J8" i="136"/>
  <c r="I8" i="136"/>
  <c r="H8" i="136"/>
  <c r="G8" i="136"/>
  <c r="F8" i="136"/>
  <c r="E8" i="136"/>
  <c r="D8" i="136"/>
  <c r="C8" i="136"/>
  <c r="B8" i="136"/>
  <c r="B4" i="136"/>
  <c r="B2" i="136"/>
  <c r="BL114" i="134"/>
  <c r="BO104" i="134"/>
  <c r="BL98" i="134"/>
  <c r="BJ82" i="134"/>
  <c r="BF82" i="134"/>
  <c r="AX82" i="134"/>
  <c r="AT82" i="134"/>
  <c r="AP82" i="134"/>
  <c r="AH82" i="134"/>
  <c r="AD82" i="134"/>
  <c r="Z82" i="134"/>
  <c r="C82" i="134"/>
  <c r="B82" i="134"/>
  <c r="BL81" i="134"/>
  <c r="BL82" i="134" s="1"/>
  <c r="BK81" i="134"/>
  <c r="BK82" i="134" s="1"/>
  <c r="BJ81" i="134"/>
  <c r="BI81" i="134"/>
  <c r="BI82" i="134" s="1"/>
  <c r="BH81" i="134"/>
  <c r="BH82" i="134" s="1"/>
  <c r="BG81" i="134"/>
  <c r="BG82" i="134" s="1"/>
  <c r="BF81" i="134"/>
  <c r="BE81" i="134"/>
  <c r="BE82" i="134" s="1"/>
  <c r="BD81" i="134"/>
  <c r="BD82" i="134" s="1"/>
  <c r="BC81" i="134"/>
  <c r="BC82" i="134" s="1"/>
  <c r="BB81" i="134"/>
  <c r="BB82" i="134" s="1"/>
  <c r="BA81" i="134"/>
  <c r="BA82" i="134" s="1"/>
  <c r="AZ81" i="134"/>
  <c r="AZ82" i="134" s="1"/>
  <c r="AY81" i="134"/>
  <c r="AY82" i="134" s="1"/>
  <c r="AX81" i="134"/>
  <c r="AW81" i="134"/>
  <c r="AW82" i="134" s="1"/>
  <c r="AV81" i="134"/>
  <c r="AV82" i="134" s="1"/>
  <c r="AU81" i="134"/>
  <c r="AU82" i="134" s="1"/>
  <c r="AT81" i="134"/>
  <c r="AS81" i="134"/>
  <c r="AS82" i="134" s="1"/>
  <c r="AR81" i="134"/>
  <c r="AR82" i="134" s="1"/>
  <c r="AQ81" i="134"/>
  <c r="AQ82" i="134" s="1"/>
  <c r="AP81" i="134"/>
  <c r="AO81" i="134"/>
  <c r="AO82" i="134" s="1"/>
  <c r="AN81" i="134"/>
  <c r="AN82" i="134" s="1"/>
  <c r="AM81" i="134"/>
  <c r="AM82" i="134" s="1"/>
  <c r="AL81" i="134"/>
  <c r="AL82" i="134" s="1"/>
  <c r="AK81" i="134"/>
  <c r="AK82" i="134" s="1"/>
  <c r="AJ81" i="134"/>
  <c r="AJ82" i="134" s="1"/>
  <c r="AI81" i="134"/>
  <c r="AI82" i="134" s="1"/>
  <c r="AH81" i="134"/>
  <c r="AG81" i="134"/>
  <c r="AG82" i="134" s="1"/>
  <c r="AF81" i="134"/>
  <c r="AF82" i="134" s="1"/>
  <c r="AE81" i="134"/>
  <c r="AE82" i="134" s="1"/>
  <c r="AD81" i="134"/>
  <c r="AC81" i="134"/>
  <c r="AC82" i="134" s="1"/>
  <c r="AB81" i="134"/>
  <c r="AB82" i="134" s="1"/>
  <c r="AA81" i="134"/>
  <c r="AA82" i="134" s="1"/>
  <c r="Z81" i="134"/>
  <c r="Y81" i="134"/>
  <c r="Y82" i="134" s="1"/>
  <c r="BJ75" i="134"/>
  <c r="BI75" i="134"/>
  <c r="BH75" i="134"/>
  <c r="BG75" i="134"/>
  <c r="BF75" i="134"/>
  <c r="BE75" i="134"/>
  <c r="BD75" i="134"/>
  <c r="BC75" i="134"/>
  <c r="BB75" i="134"/>
  <c r="BA75" i="134"/>
  <c r="AZ75" i="134"/>
  <c r="AY75" i="134"/>
  <c r="AX75" i="134"/>
  <c r="AW75" i="134"/>
  <c r="AV75" i="134"/>
  <c r="AU75" i="134"/>
  <c r="AT75" i="134"/>
  <c r="AS75" i="134"/>
  <c r="AR75" i="134"/>
  <c r="AQ75" i="134"/>
  <c r="AP75" i="134"/>
  <c r="AO75" i="134"/>
  <c r="AN75" i="134"/>
  <c r="AM75" i="134"/>
  <c r="AL75" i="134"/>
  <c r="AK75" i="134"/>
  <c r="AJ75" i="134"/>
  <c r="AI75" i="134"/>
  <c r="AH75" i="134"/>
  <c r="AG75" i="134"/>
  <c r="AF75" i="134"/>
  <c r="AE75" i="134"/>
  <c r="AD75" i="134"/>
  <c r="AC75" i="134"/>
  <c r="AB75" i="134"/>
  <c r="AA75" i="134"/>
  <c r="Z75" i="134"/>
  <c r="Y75" i="134"/>
  <c r="C75" i="134"/>
  <c r="B75" i="134"/>
  <c r="BL64" i="134"/>
  <c r="BK64" i="134"/>
  <c r="BJ64" i="134"/>
  <c r="BI64" i="134"/>
  <c r="BH64" i="134"/>
  <c r="BG64" i="134"/>
  <c r="BF64" i="134"/>
  <c r="BE64" i="134"/>
  <c r="BD64" i="134"/>
  <c r="BC64" i="134"/>
  <c r="BB64" i="134"/>
  <c r="BA64" i="134"/>
  <c r="AZ64" i="134"/>
  <c r="AY64" i="134"/>
  <c r="AX64" i="134"/>
  <c r="AW64" i="134"/>
  <c r="AV64" i="134"/>
  <c r="AU64" i="134"/>
  <c r="AT64" i="134"/>
  <c r="AS64" i="134"/>
  <c r="AR64" i="134"/>
  <c r="AQ64" i="134"/>
  <c r="AP64" i="134"/>
  <c r="AO64" i="134"/>
  <c r="AN64" i="134"/>
  <c r="AM64" i="134"/>
  <c r="AL64" i="134"/>
  <c r="AK64" i="134"/>
  <c r="AJ64" i="134"/>
  <c r="AI64" i="134"/>
  <c r="AH64" i="134"/>
  <c r="AG64" i="134"/>
  <c r="AF64" i="134"/>
  <c r="AE64" i="134"/>
  <c r="AD64" i="134"/>
  <c r="AC64" i="134"/>
  <c r="AB64" i="134"/>
  <c r="AA64" i="134"/>
  <c r="Z64" i="134"/>
  <c r="Y64" i="134"/>
  <c r="X64" i="134"/>
  <c r="W64" i="134"/>
  <c r="V64" i="134"/>
  <c r="U64" i="134"/>
  <c r="T64" i="134"/>
  <c r="S64" i="134"/>
  <c r="R64" i="134"/>
  <c r="Q64" i="134"/>
  <c r="P64" i="134"/>
  <c r="O64" i="134"/>
  <c r="N64" i="134"/>
  <c r="M64" i="134"/>
  <c r="L64" i="134"/>
  <c r="K64" i="134"/>
  <c r="J64" i="134"/>
  <c r="I64" i="134"/>
  <c r="H64" i="134"/>
  <c r="G64" i="134"/>
  <c r="F64" i="134"/>
  <c r="E64" i="134"/>
  <c r="D64" i="134"/>
  <c r="C64" i="134"/>
  <c r="B64" i="134"/>
  <c r="C60" i="134"/>
  <c r="B60" i="134"/>
  <c r="BL33" i="134"/>
  <c r="BL27" i="134"/>
  <c r="BK27" i="134"/>
  <c r="BJ27" i="134"/>
  <c r="BI27" i="134"/>
  <c r="BH27" i="134"/>
  <c r="BG27" i="134"/>
  <c r="BF27" i="134"/>
  <c r="BE27" i="134"/>
  <c r="BD27" i="134"/>
  <c r="BC27" i="134"/>
  <c r="BB27" i="134"/>
  <c r="BA27" i="134"/>
  <c r="AZ27" i="134"/>
  <c r="AY27" i="134"/>
  <c r="AX27" i="134"/>
  <c r="AW27" i="134"/>
  <c r="AV27" i="134"/>
  <c r="AU27" i="134"/>
  <c r="AT27" i="134"/>
  <c r="AS27" i="134"/>
  <c r="AR27" i="134"/>
  <c r="AQ27" i="134"/>
  <c r="AP27" i="134"/>
  <c r="AO27" i="134"/>
  <c r="AN27" i="134"/>
  <c r="AM27" i="134"/>
  <c r="AL27" i="134"/>
  <c r="AK27" i="134"/>
  <c r="AJ27" i="134"/>
  <c r="AI27" i="134"/>
  <c r="AH27" i="134"/>
  <c r="AG27" i="134"/>
  <c r="AF27" i="134"/>
  <c r="AE27" i="134"/>
  <c r="AD27" i="134"/>
  <c r="AC27" i="134"/>
  <c r="AB27" i="134"/>
  <c r="AA27" i="134"/>
  <c r="Z27" i="134"/>
  <c r="Y27" i="134"/>
  <c r="C27" i="134"/>
  <c r="B27" i="134"/>
  <c r="BL26" i="134"/>
  <c r="BL40" i="134" s="1"/>
  <c r="BK26" i="134"/>
  <c r="BJ26" i="134"/>
  <c r="BI26" i="134"/>
  <c r="BH26" i="134"/>
  <c r="BG26" i="134"/>
  <c r="BF26" i="134"/>
  <c r="BE26" i="134"/>
  <c r="BD26" i="134"/>
  <c r="BC26" i="134"/>
  <c r="BB26" i="134"/>
  <c r="BA26" i="134"/>
  <c r="AZ26" i="134"/>
  <c r="AY26" i="134"/>
  <c r="AX26" i="134"/>
  <c r="AW26" i="134"/>
  <c r="AV26" i="134"/>
  <c r="AU26" i="134"/>
  <c r="AT26" i="134"/>
  <c r="AS26" i="134"/>
  <c r="AR26" i="134"/>
  <c r="AQ26" i="134"/>
  <c r="AP26" i="134"/>
  <c r="AO26" i="134"/>
  <c r="AN26" i="134"/>
  <c r="AM26" i="134"/>
  <c r="AL26" i="134"/>
  <c r="AK26" i="134"/>
  <c r="AJ26" i="134"/>
  <c r="AI26" i="134"/>
  <c r="AH26" i="134"/>
  <c r="AG26" i="134"/>
  <c r="AF26" i="134"/>
  <c r="AE26" i="134"/>
  <c r="AD26" i="134"/>
  <c r="AC26" i="134"/>
  <c r="AB26" i="134"/>
  <c r="AA26" i="134"/>
  <c r="Z26" i="134"/>
  <c r="Y26" i="134"/>
  <c r="C26" i="134"/>
  <c r="B26" i="134"/>
  <c r="BI20" i="134"/>
  <c r="BE20" i="134"/>
  <c r="AX20" i="134"/>
  <c r="AW20" i="134"/>
  <c r="AV20" i="134"/>
  <c r="AU20" i="134"/>
  <c r="AT20" i="134"/>
  <c r="AS20" i="134"/>
  <c r="AR20" i="134"/>
  <c r="AQ20" i="134"/>
  <c r="AP20" i="134"/>
  <c r="AO20" i="134"/>
  <c r="AN20" i="134"/>
  <c r="AM20" i="134"/>
  <c r="AL20" i="134"/>
  <c r="AK20" i="134"/>
  <c r="AJ20" i="134"/>
  <c r="AI20" i="134"/>
  <c r="AH20" i="134"/>
  <c r="AG20" i="134"/>
  <c r="AF20" i="134"/>
  <c r="AE20" i="134"/>
  <c r="AD20" i="134"/>
  <c r="AC20" i="134"/>
  <c r="AB20" i="134"/>
  <c r="AA20" i="134"/>
  <c r="Z20" i="134"/>
  <c r="Y20" i="134"/>
  <c r="X20" i="134"/>
  <c r="W20" i="134"/>
  <c r="V20" i="134"/>
  <c r="U20" i="134"/>
  <c r="T20" i="134"/>
  <c r="S20" i="134"/>
  <c r="R20" i="134"/>
  <c r="Q20" i="134"/>
  <c r="P20" i="134"/>
  <c r="O20" i="134"/>
  <c r="BL20" i="134" s="1"/>
  <c r="BL78" i="134" s="1"/>
  <c r="N20" i="134"/>
  <c r="M20" i="134"/>
  <c r="L20" i="134"/>
  <c r="K20" i="134"/>
  <c r="BH20" i="134" s="1"/>
  <c r="J20" i="134"/>
  <c r="I20" i="134"/>
  <c r="H20" i="134"/>
  <c r="G20" i="134"/>
  <c r="BD20" i="134" s="1"/>
  <c r="F20" i="134"/>
  <c r="E20" i="134"/>
  <c r="C20" i="134"/>
  <c r="AZ20" i="134" s="1"/>
  <c r="B20" i="134"/>
  <c r="O16" i="134"/>
  <c r="O15" i="134"/>
  <c r="P11" i="134"/>
  <c r="L8" i="134"/>
  <c r="J8" i="134"/>
  <c r="I8" i="134"/>
  <c r="H8" i="134"/>
  <c r="G8" i="134"/>
  <c r="F8" i="134"/>
  <c r="E8" i="134"/>
  <c r="D8" i="134"/>
  <c r="C8" i="134"/>
  <c r="B8" i="134"/>
  <c r="B4" i="134"/>
  <c r="B2" i="134"/>
  <c r="AF75" i="133"/>
  <c r="AF26" i="133" s="1"/>
  <c r="AE81" i="133"/>
  <c r="AE82" i="133" s="1"/>
  <c r="AE27" i="133" s="1"/>
  <c r="AB75" i="133"/>
  <c r="AB26" i="133" s="1"/>
  <c r="BL114" i="133"/>
  <c r="BO104" i="133"/>
  <c r="BL98" i="133"/>
  <c r="BL82" i="133"/>
  <c r="BI82" i="133"/>
  <c r="BH82" i="133"/>
  <c r="BD82" i="133"/>
  <c r="AV82" i="133"/>
  <c r="AR82" i="133"/>
  <c r="AN82" i="133"/>
  <c r="C82" i="133"/>
  <c r="B82" i="133"/>
  <c r="BL81" i="133"/>
  <c r="BK81" i="133"/>
  <c r="BK82" i="133" s="1"/>
  <c r="BJ81" i="133"/>
  <c r="BJ82" i="133" s="1"/>
  <c r="BI81" i="133"/>
  <c r="BH81" i="133"/>
  <c r="BG81" i="133"/>
  <c r="BG82" i="133" s="1"/>
  <c r="BF81" i="133"/>
  <c r="BF82" i="133" s="1"/>
  <c r="BE81" i="133"/>
  <c r="BE82" i="133" s="1"/>
  <c r="BD81" i="133"/>
  <c r="BC81" i="133"/>
  <c r="BC82" i="133" s="1"/>
  <c r="BB81" i="133"/>
  <c r="BB82" i="133" s="1"/>
  <c r="BA81" i="133"/>
  <c r="BA82" i="133" s="1"/>
  <c r="AZ81" i="133"/>
  <c r="AZ82" i="133" s="1"/>
  <c r="AY81" i="133"/>
  <c r="AY82" i="133" s="1"/>
  <c r="AX81" i="133"/>
  <c r="AX82" i="133" s="1"/>
  <c r="AW81" i="133"/>
  <c r="AW82" i="133" s="1"/>
  <c r="AV81" i="133"/>
  <c r="AU81" i="133"/>
  <c r="AU82" i="133" s="1"/>
  <c r="AT81" i="133"/>
  <c r="AT82" i="133" s="1"/>
  <c r="AS81" i="133"/>
  <c r="AS82" i="133" s="1"/>
  <c r="AR81" i="133"/>
  <c r="AQ81" i="133"/>
  <c r="AQ82" i="133" s="1"/>
  <c r="AP81" i="133"/>
  <c r="AP82" i="133" s="1"/>
  <c r="AO81" i="133"/>
  <c r="AO82" i="133" s="1"/>
  <c r="AN81" i="133"/>
  <c r="AM81" i="133"/>
  <c r="AM82" i="133" s="1"/>
  <c r="AL81" i="133"/>
  <c r="AL82" i="133" s="1"/>
  <c r="AK81" i="133"/>
  <c r="AK82" i="133" s="1"/>
  <c r="AJ81" i="133"/>
  <c r="AJ82" i="133" s="1"/>
  <c r="AI81" i="133"/>
  <c r="AI82" i="133" s="1"/>
  <c r="AH81" i="133"/>
  <c r="AH82" i="133" s="1"/>
  <c r="AG81" i="133"/>
  <c r="AG82" i="133" s="1"/>
  <c r="AF81" i="133"/>
  <c r="AF82" i="133" s="1"/>
  <c r="AF27" i="133" s="1"/>
  <c r="AD81" i="133"/>
  <c r="AD82" i="133" s="1"/>
  <c r="AD27" i="133" s="1"/>
  <c r="AC81" i="133"/>
  <c r="AC82" i="133" s="1"/>
  <c r="AB81" i="133"/>
  <c r="AB82" i="133" s="1"/>
  <c r="AB27" i="133" s="1"/>
  <c r="BJ75" i="133"/>
  <c r="BI75" i="133"/>
  <c r="BH75" i="133"/>
  <c r="BG75" i="133"/>
  <c r="BF75" i="133"/>
  <c r="BE75" i="133"/>
  <c r="BD75" i="133"/>
  <c r="BC75" i="133"/>
  <c r="BB75" i="133"/>
  <c r="BA75" i="133"/>
  <c r="AZ75" i="133"/>
  <c r="AY75" i="133"/>
  <c r="AX75" i="133"/>
  <c r="AW75" i="133"/>
  <c r="AV75" i="133"/>
  <c r="AU75" i="133"/>
  <c r="AT75" i="133"/>
  <c r="AS75" i="133"/>
  <c r="AR75" i="133"/>
  <c r="AQ75" i="133"/>
  <c r="AP75" i="133"/>
  <c r="AO75" i="133"/>
  <c r="AN75" i="133"/>
  <c r="AM75" i="133"/>
  <c r="AL75" i="133"/>
  <c r="AK75" i="133"/>
  <c r="AJ75" i="133"/>
  <c r="AI75" i="133"/>
  <c r="AH75" i="133"/>
  <c r="AG75" i="133"/>
  <c r="AE75" i="133"/>
  <c r="AE26" i="133" s="1"/>
  <c r="AD75" i="133"/>
  <c r="AC75" i="133"/>
  <c r="C75" i="133"/>
  <c r="B75" i="133"/>
  <c r="AJ71" i="133"/>
  <c r="BL64" i="133"/>
  <c r="BK64" i="133"/>
  <c r="BJ64" i="133"/>
  <c r="BI64" i="133"/>
  <c r="BH64" i="133"/>
  <c r="BG64" i="133"/>
  <c r="BF64" i="133"/>
  <c r="BE64" i="133"/>
  <c r="BD64" i="133"/>
  <c r="BC64" i="133"/>
  <c r="BB64" i="133"/>
  <c r="BA64" i="133"/>
  <c r="AZ64" i="133"/>
  <c r="AY64" i="133"/>
  <c r="AX64" i="133"/>
  <c r="AW64" i="133"/>
  <c r="AV64" i="133"/>
  <c r="AU64" i="133"/>
  <c r="AT64" i="133"/>
  <c r="AS64" i="133"/>
  <c r="AR64" i="133"/>
  <c r="AQ64" i="133"/>
  <c r="AP64" i="133"/>
  <c r="AO64" i="133"/>
  <c r="AN64" i="133"/>
  <c r="AM64" i="133"/>
  <c r="AL64" i="133"/>
  <c r="AK64" i="133"/>
  <c r="AJ64" i="133"/>
  <c r="AI64" i="133"/>
  <c r="AH64" i="133"/>
  <c r="AG64" i="133"/>
  <c r="AF64" i="133"/>
  <c r="AE64" i="133"/>
  <c r="AD64" i="133"/>
  <c r="AC64" i="133"/>
  <c r="AB64" i="133"/>
  <c r="AA64" i="133"/>
  <c r="Z64" i="133"/>
  <c r="Y64" i="133"/>
  <c r="X64" i="133"/>
  <c r="W64" i="133"/>
  <c r="V64" i="133"/>
  <c r="U64" i="133"/>
  <c r="T64" i="133"/>
  <c r="S64" i="133"/>
  <c r="R64" i="133"/>
  <c r="Q64" i="133"/>
  <c r="P64" i="133"/>
  <c r="O64" i="133"/>
  <c r="N64" i="133"/>
  <c r="M64" i="133"/>
  <c r="L64" i="133"/>
  <c r="K64" i="133"/>
  <c r="J64" i="133"/>
  <c r="I64" i="133"/>
  <c r="H64" i="133"/>
  <c r="G64" i="133"/>
  <c r="F64" i="133"/>
  <c r="E64" i="133"/>
  <c r="D64" i="133"/>
  <c r="C64" i="133"/>
  <c r="B64" i="133"/>
  <c r="C60" i="133"/>
  <c r="B60" i="133"/>
  <c r="BL33" i="133"/>
  <c r="B29" i="133"/>
  <c r="BL27" i="133"/>
  <c r="BK27" i="133"/>
  <c r="BJ27" i="133"/>
  <c r="BI27" i="133"/>
  <c r="BH27" i="133"/>
  <c r="BG27" i="133"/>
  <c r="BF27" i="133"/>
  <c r="BE27" i="133"/>
  <c r="BD27" i="133"/>
  <c r="BC27" i="133"/>
  <c r="BB27" i="133"/>
  <c r="BA27" i="133"/>
  <c r="AZ27" i="133"/>
  <c r="AY27" i="133"/>
  <c r="AX27" i="133"/>
  <c r="AW27" i="133"/>
  <c r="AV27" i="133"/>
  <c r="AU27" i="133"/>
  <c r="AT27" i="133"/>
  <c r="AS27" i="133"/>
  <c r="AR27" i="133"/>
  <c r="AQ27" i="133"/>
  <c r="AP27" i="133"/>
  <c r="AO27" i="133"/>
  <c r="AN27" i="133"/>
  <c r="AM27" i="133"/>
  <c r="AL27" i="133"/>
  <c r="AK27" i="133"/>
  <c r="AJ27" i="133"/>
  <c r="AI27" i="133"/>
  <c r="AH27" i="133"/>
  <c r="AG27" i="133"/>
  <c r="AC27" i="133"/>
  <c r="C27" i="133"/>
  <c r="B27" i="133"/>
  <c r="BL26" i="133"/>
  <c r="BL40" i="133" s="1"/>
  <c r="BK26" i="133"/>
  <c r="BJ26" i="133"/>
  <c r="BI26" i="133"/>
  <c r="BH26" i="133"/>
  <c r="BG26" i="133"/>
  <c r="BF26" i="133"/>
  <c r="BE26" i="133"/>
  <c r="BD26" i="133"/>
  <c r="BC26" i="133"/>
  <c r="BB26" i="133"/>
  <c r="BA26" i="133"/>
  <c r="AZ26" i="133"/>
  <c r="AY26" i="133"/>
  <c r="AX26" i="133"/>
  <c r="AW26" i="133"/>
  <c r="AV26" i="133"/>
  <c r="AU26" i="133"/>
  <c r="AT26" i="133"/>
  <c r="AS26" i="133"/>
  <c r="AR26" i="133"/>
  <c r="AQ26" i="133"/>
  <c r="AP26" i="133"/>
  <c r="AO26" i="133"/>
  <c r="AN26" i="133"/>
  <c r="AM26" i="133"/>
  <c r="AL26" i="133"/>
  <c r="AK26" i="133"/>
  <c r="AJ26" i="133"/>
  <c r="AI26" i="133"/>
  <c r="AH26" i="133"/>
  <c r="AG26" i="133"/>
  <c r="AD26" i="133"/>
  <c r="AC26" i="133"/>
  <c r="C26" i="133"/>
  <c r="B26" i="133"/>
  <c r="B28" i="133" s="1"/>
  <c r="C25" i="133" s="1"/>
  <c r="BI20" i="133"/>
  <c r="BG20" i="133"/>
  <c r="BE20" i="133"/>
  <c r="BC20" i="133"/>
  <c r="AY20" i="133"/>
  <c r="AX20" i="133"/>
  <c r="AW20" i="133"/>
  <c r="AV20" i="133"/>
  <c r="AU20" i="133"/>
  <c r="AU71" i="133" s="1"/>
  <c r="AT20" i="133"/>
  <c r="AS20" i="133"/>
  <c r="AR20" i="133"/>
  <c r="AQ20" i="133"/>
  <c r="AP20" i="133"/>
  <c r="AO20" i="133"/>
  <c r="AN20" i="133"/>
  <c r="AM20" i="133"/>
  <c r="AL20" i="133"/>
  <c r="AK20" i="133"/>
  <c r="AJ20" i="133"/>
  <c r="AJ78" i="133" s="1"/>
  <c r="AI20" i="133"/>
  <c r="AH20" i="133"/>
  <c r="AG20" i="133"/>
  <c r="AF20" i="133"/>
  <c r="AE20" i="133"/>
  <c r="AD20" i="133"/>
  <c r="AC20" i="133"/>
  <c r="AB20" i="133"/>
  <c r="AA20" i="133"/>
  <c r="Z20" i="133"/>
  <c r="Z71" i="133" s="1"/>
  <c r="Y20" i="133"/>
  <c r="X20" i="133"/>
  <c r="W20" i="133"/>
  <c r="V20" i="133"/>
  <c r="U20" i="133"/>
  <c r="T20" i="133"/>
  <c r="T78" i="133" s="1"/>
  <c r="S20" i="133"/>
  <c r="R20" i="133"/>
  <c r="Q20" i="133"/>
  <c r="P20" i="133"/>
  <c r="O20" i="133"/>
  <c r="BL20" i="133" s="1"/>
  <c r="BL78" i="133" s="1"/>
  <c r="M20" i="133"/>
  <c r="L20" i="133"/>
  <c r="K20" i="133"/>
  <c r="BH20" i="133" s="1"/>
  <c r="J20" i="133"/>
  <c r="I20" i="133"/>
  <c r="H20" i="133"/>
  <c r="F20" i="133"/>
  <c r="E20" i="133"/>
  <c r="C20" i="133"/>
  <c r="AZ20" i="133" s="1"/>
  <c r="B20" i="133"/>
  <c r="O15" i="133"/>
  <c r="O16" i="133" s="1"/>
  <c r="G20" i="133"/>
  <c r="L8" i="133"/>
  <c r="J8" i="133"/>
  <c r="I8" i="133"/>
  <c r="H8" i="133"/>
  <c r="G8" i="133"/>
  <c r="F8" i="133"/>
  <c r="E8" i="133"/>
  <c r="D8" i="133"/>
  <c r="C8" i="133"/>
  <c r="B8" i="133"/>
  <c r="B4" i="133"/>
  <c r="B2" i="133"/>
  <c r="AC81" i="131"/>
  <c r="AC82" i="131" s="1"/>
  <c r="AC27" i="131" s="1"/>
  <c r="AB81" i="131"/>
  <c r="AB82" i="131" s="1"/>
  <c r="AB27" i="131" s="1"/>
  <c r="BL114" i="131"/>
  <c r="BO104" i="131"/>
  <c r="BL98" i="131"/>
  <c r="BH82" i="131"/>
  <c r="BD82" i="131"/>
  <c r="BC82" i="131"/>
  <c r="AZ82" i="131"/>
  <c r="AX82" i="131"/>
  <c r="C82" i="131"/>
  <c r="B82" i="131"/>
  <c r="BL81" i="131"/>
  <c r="BL82" i="131" s="1"/>
  <c r="BK81" i="131"/>
  <c r="BK82" i="131" s="1"/>
  <c r="BJ81" i="131"/>
  <c r="BJ82" i="131" s="1"/>
  <c r="BI81" i="131"/>
  <c r="BI82" i="131" s="1"/>
  <c r="BH81" i="131"/>
  <c r="BG81" i="131"/>
  <c r="BG82" i="131" s="1"/>
  <c r="BF81" i="131"/>
  <c r="BF82" i="131" s="1"/>
  <c r="BE81" i="131"/>
  <c r="BE82" i="131" s="1"/>
  <c r="BD81" i="131"/>
  <c r="BC81" i="131"/>
  <c r="BB81" i="131"/>
  <c r="BB82" i="131" s="1"/>
  <c r="BA81" i="131"/>
  <c r="BA82" i="131" s="1"/>
  <c r="AZ81" i="131"/>
  <c r="AY81" i="131"/>
  <c r="AY82" i="131" s="1"/>
  <c r="AX81" i="131"/>
  <c r="AW81" i="131"/>
  <c r="AW82" i="131" s="1"/>
  <c r="AV81" i="131"/>
  <c r="AV82" i="131" s="1"/>
  <c r="AU81" i="131"/>
  <c r="AU82" i="131" s="1"/>
  <c r="AT81" i="131"/>
  <c r="AT82" i="131" s="1"/>
  <c r="AS81" i="131"/>
  <c r="AS82" i="131" s="1"/>
  <c r="AR81" i="131"/>
  <c r="AR82" i="131" s="1"/>
  <c r="AQ81" i="131"/>
  <c r="AQ82" i="131" s="1"/>
  <c r="AP81" i="131"/>
  <c r="AP82" i="131" s="1"/>
  <c r="AO81" i="131"/>
  <c r="AO82" i="131" s="1"/>
  <c r="AN81" i="131"/>
  <c r="AN82" i="131" s="1"/>
  <c r="AM81" i="131"/>
  <c r="AM82" i="131" s="1"/>
  <c r="AL81" i="131"/>
  <c r="AL82" i="131" s="1"/>
  <c r="AK81" i="131"/>
  <c r="AK82" i="131" s="1"/>
  <c r="AJ81" i="131"/>
  <c r="AJ82" i="131" s="1"/>
  <c r="AI81" i="131"/>
  <c r="AI82" i="131" s="1"/>
  <c r="AH81" i="131"/>
  <c r="AH82" i="131" s="1"/>
  <c r="AG81" i="131"/>
  <c r="AG82" i="131" s="1"/>
  <c r="AF81" i="131"/>
  <c r="AF82" i="131" s="1"/>
  <c r="AE81" i="131"/>
  <c r="AE82" i="131" s="1"/>
  <c r="AD81" i="131"/>
  <c r="AD82" i="131" s="1"/>
  <c r="BJ75" i="131"/>
  <c r="BI75" i="131"/>
  <c r="BH75" i="131"/>
  <c r="BG75" i="131"/>
  <c r="BF75" i="131"/>
  <c r="BE75" i="131"/>
  <c r="BD75" i="131"/>
  <c r="BC75" i="131"/>
  <c r="BB75" i="131"/>
  <c r="BA75" i="131"/>
  <c r="AZ75" i="131"/>
  <c r="AY75" i="131"/>
  <c r="AX75" i="131"/>
  <c r="AW75" i="131"/>
  <c r="AV75" i="131"/>
  <c r="AU75" i="131"/>
  <c r="AT75" i="131"/>
  <c r="AS75" i="131"/>
  <c r="AR75" i="131"/>
  <c r="AQ75" i="131"/>
  <c r="AP75" i="131"/>
  <c r="AO75" i="131"/>
  <c r="AN75" i="131"/>
  <c r="AM75" i="131"/>
  <c r="AL75" i="131"/>
  <c r="AK75" i="131"/>
  <c r="AJ75" i="131"/>
  <c r="AI75" i="131"/>
  <c r="AH75" i="131"/>
  <c r="AG75" i="131"/>
  <c r="AF75" i="131"/>
  <c r="AE75" i="131"/>
  <c r="AD75" i="131"/>
  <c r="AB75" i="131"/>
  <c r="AB26" i="131" s="1"/>
  <c r="C75" i="131"/>
  <c r="B75" i="131"/>
  <c r="BL64" i="131"/>
  <c r="BK64" i="131"/>
  <c r="BJ64" i="131"/>
  <c r="BI64" i="131"/>
  <c r="BH64" i="131"/>
  <c r="BG64" i="131"/>
  <c r="BF64" i="131"/>
  <c r="BE64" i="131"/>
  <c r="BD64" i="131"/>
  <c r="BC64" i="131"/>
  <c r="BB64" i="131"/>
  <c r="BA64" i="131"/>
  <c r="AZ64" i="131"/>
  <c r="AY64" i="131"/>
  <c r="AX64" i="131"/>
  <c r="AW64" i="131"/>
  <c r="AV64" i="131"/>
  <c r="AU64" i="131"/>
  <c r="AT64" i="131"/>
  <c r="AS64" i="131"/>
  <c r="AR64" i="131"/>
  <c r="AQ64" i="131"/>
  <c r="AP64" i="131"/>
  <c r="AO64" i="131"/>
  <c r="AN64" i="131"/>
  <c r="AM64" i="131"/>
  <c r="AL64" i="131"/>
  <c r="AK64" i="131"/>
  <c r="AJ64" i="131"/>
  <c r="AI64" i="131"/>
  <c r="AH64" i="131"/>
  <c r="AG64" i="131"/>
  <c r="AF64" i="131"/>
  <c r="AE64" i="131"/>
  <c r="AD64" i="131"/>
  <c r="AC64" i="131"/>
  <c r="AB64" i="131"/>
  <c r="AA64" i="131"/>
  <c r="Z64" i="131"/>
  <c r="Y64" i="131"/>
  <c r="X64" i="131"/>
  <c r="W64" i="131"/>
  <c r="V64" i="131"/>
  <c r="U64" i="131"/>
  <c r="T64" i="131"/>
  <c r="S64" i="131"/>
  <c r="R64" i="131"/>
  <c r="Q64" i="131"/>
  <c r="P64" i="131"/>
  <c r="O64" i="131"/>
  <c r="N64" i="131"/>
  <c r="M64" i="131"/>
  <c r="L64" i="131"/>
  <c r="K64" i="131"/>
  <c r="J64" i="131"/>
  <c r="I64" i="131"/>
  <c r="H64" i="131"/>
  <c r="G64" i="131"/>
  <c r="F64" i="131"/>
  <c r="E64" i="131"/>
  <c r="D64" i="131"/>
  <c r="C64" i="131"/>
  <c r="B64" i="131"/>
  <c r="C60" i="131"/>
  <c r="B60" i="131"/>
  <c r="BL33" i="131"/>
  <c r="BL27" i="131"/>
  <c r="BK27" i="131"/>
  <c r="BJ27" i="131"/>
  <c r="BI27" i="131"/>
  <c r="BH27" i="131"/>
  <c r="BG27" i="131"/>
  <c r="BF27" i="131"/>
  <c r="BE27" i="131"/>
  <c r="BD27" i="131"/>
  <c r="BC27" i="131"/>
  <c r="BB27" i="131"/>
  <c r="BA27" i="131"/>
  <c r="AZ27" i="131"/>
  <c r="AY27" i="131"/>
  <c r="AX27" i="131"/>
  <c r="AW27" i="131"/>
  <c r="AV27" i="131"/>
  <c r="AU27" i="131"/>
  <c r="AT27" i="131"/>
  <c r="AS27" i="131"/>
  <c r="AR27" i="131"/>
  <c r="AQ27" i="131"/>
  <c r="AP27" i="131"/>
  <c r="AO27" i="131"/>
  <c r="AN27" i="131"/>
  <c r="AM27" i="131"/>
  <c r="AL27" i="131"/>
  <c r="AK27" i="131"/>
  <c r="AJ27" i="131"/>
  <c r="AI27" i="131"/>
  <c r="AH27" i="131"/>
  <c r="AG27" i="131"/>
  <c r="AF27" i="131"/>
  <c r="AE27" i="131"/>
  <c r="AD27" i="131"/>
  <c r="C27" i="131"/>
  <c r="B27" i="131"/>
  <c r="BL26" i="131"/>
  <c r="BL40" i="131" s="1"/>
  <c r="BK26" i="131"/>
  <c r="BJ26" i="131"/>
  <c r="BI26" i="131"/>
  <c r="BH26" i="131"/>
  <c r="BG26" i="131"/>
  <c r="BF26" i="131"/>
  <c r="BE26" i="131"/>
  <c r="BD26" i="131"/>
  <c r="BC26" i="131"/>
  <c r="BB26" i="131"/>
  <c r="BA26" i="131"/>
  <c r="AZ26" i="131"/>
  <c r="AY26" i="131"/>
  <c r="AX26" i="131"/>
  <c r="AW26" i="131"/>
  <c r="AV26" i="131"/>
  <c r="AU26" i="131"/>
  <c r="AT26" i="131"/>
  <c r="AS26" i="131"/>
  <c r="AR26" i="131"/>
  <c r="AQ26" i="131"/>
  <c r="AP26" i="131"/>
  <c r="AO26" i="131"/>
  <c r="AN26" i="131"/>
  <c r="AM26" i="131"/>
  <c r="AL26" i="131"/>
  <c r="AK26" i="131"/>
  <c r="AJ26" i="131"/>
  <c r="AI26" i="131"/>
  <c r="AH26" i="131"/>
  <c r="AG26" i="131"/>
  <c r="AF26" i="131"/>
  <c r="AE26" i="131"/>
  <c r="AD26" i="131"/>
  <c r="C26" i="131"/>
  <c r="B26" i="131"/>
  <c r="BI20" i="131"/>
  <c r="BE20" i="131"/>
  <c r="AX20" i="131"/>
  <c r="AW20" i="131"/>
  <c r="AV20" i="131"/>
  <c r="AU20" i="131"/>
  <c r="AT20" i="131"/>
  <c r="AS20" i="131"/>
  <c r="AR20" i="131"/>
  <c r="AQ20" i="131"/>
  <c r="AP20" i="131"/>
  <c r="AO20" i="131"/>
  <c r="AN20" i="131"/>
  <c r="AM20" i="131"/>
  <c r="AL20" i="131"/>
  <c r="AK20" i="131"/>
  <c r="AJ20" i="131"/>
  <c r="AI20" i="131"/>
  <c r="AH20" i="131"/>
  <c r="AG20" i="131"/>
  <c r="AF20" i="131"/>
  <c r="AE20" i="131"/>
  <c r="AD20" i="131"/>
  <c r="AC20" i="131"/>
  <c r="AB20" i="131"/>
  <c r="AA20" i="131"/>
  <c r="Z20" i="131"/>
  <c r="Y20" i="131"/>
  <c r="X20" i="131"/>
  <c r="W20" i="131"/>
  <c r="V20" i="131"/>
  <c r="U20" i="131"/>
  <c r="T20" i="131"/>
  <c r="S20" i="131"/>
  <c r="R20" i="131"/>
  <c r="Q20" i="131"/>
  <c r="P20" i="131"/>
  <c r="O20" i="131"/>
  <c r="BL20" i="131" s="1"/>
  <c r="BL78" i="131" s="1"/>
  <c r="M20" i="131"/>
  <c r="L20" i="131"/>
  <c r="K20" i="131"/>
  <c r="BH20" i="131" s="1"/>
  <c r="J20" i="131"/>
  <c r="I20" i="131"/>
  <c r="H20" i="131"/>
  <c r="F20" i="131"/>
  <c r="E20" i="131"/>
  <c r="C20" i="131"/>
  <c r="AZ20" i="131" s="1"/>
  <c r="B20" i="131"/>
  <c r="O16" i="131"/>
  <c r="O15" i="131"/>
  <c r="P11" i="131" s="1"/>
  <c r="L8" i="131"/>
  <c r="J8" i="131"/>
  <c r="I8" i="131"/>
  <c r="H8" i="131"/>
  <c r="G8" i="131"/>
  <c r="F8" i="131"/>
  <c r="E8" i="131"/>
  <c r="D8" i="131"/>
  <c r="C8" i="131"/>
  <c r="B8" i="131"/>
  <c r="B4" i="131"/>
  <c r="B2" i="131"/>
  <c r="BL114" i="130"/>
  <c r="BO104" i="130"/>
  <c r="BL98" i="130"/>
  <c r="BJ82" i="130"/>
  <c r="BF82" i="130"/>
  <c r="AT82" i="130"/>
  <c r="AP82" i="130"/>
  <c r="AD82" i="130"/>
  <c r="Z82" i="130"/>
  <c r="C82" i="130"/>
  <c r="B82" i="130"/>
  <c r="BL81" i="130"/>
  <c r="BL82" i="130" s="1"/>
  <c r="BK81" i="130"/>
  <c r="BK82" i="130" s="1"/>
  <c r="BJ81" i="130"/>
  <c r="BI81" i="130"/>
  <c r="BI82" i="130" s="1"/>
  <c r="BH81" i="130"/>
  <c r="BH82" i="130" s="1"/>
  <c r="BG81" i="130"/>
  <c r="BG82" i="130" s="1"/>
  <c r="BF81" i="130"/>
  <c r="BE81" i="130"/>
  <c r="BE82" i="130" s="1"/>
  <c r="BD81" i="130"/>
  <c r="BD82" i="130" s="1"/>
  <c r="BC81" i="130"/>
  <c r="BC82" i="130" s="1"/>
  <c r="BB81" i="130"/>
  <c r="BB82" i="130" s="1"/>
  <c r="BA81" i="130"/>
  <c r="BA82" i="130" s="1"/>
  <c r="AZ81" i="130"/>
  <c r="AZ82" i="130" s="1"/>
  <c r="AY81" i="130"/>
  <c r="AY82" i="130" s="1"/>
  <c r="AX81" i="130"/>
  <c r="AX82" i="130" s="1"/>
  <c r="AW81" i="130"/>
  <c r="AW82" i="130" s="1"/>
  <c r="AV81" i="130"/>
  <c r="AV82" i="130" s="1"/>
  <c r="AU81" i="130"/>
  <c r="AU82" i="130" s="1"/>
  <c r="AT81" i="130"/>
  <c r="AS81" i="130"/>
  <c r="AS82" i="130" s="1"/>
  <c r="AR81" i="130"/>
  <c r="AR82" i="130" s="1"/>
  <c r="AQ81" i="130"/>
  <c r="AQ82" i="130" s="1"/>
  <c r="AP81" i="130"/>
  <c r="AO81" i="130"/>
  <c r="AO82" i="130" s="1"/>
  <c r="AN81" i="130"/>
  <c r="AN82" i="130" s="1"/>
  <c r="AM81" i="130"/>
  <c r="AM82" i="130" s="1"/>
  <c r="AL81" i="130"/>
  <c r="AL82" i="130" s="1"/>
  <c r="AK81" i="130"/>
  <c r="AK82" i="130" s="1"/>
  <c r="AJ81" i="130"/>
  <c r="AJ82" i="130" s="1"/>
  <c r="AI81" i="130"/>
  <c r="AI82" i="130" s="1"/>
  <c r="AH81" i="130"/>
  <c r="AH82" i="130" s="1"/>
  <c r="AG81" i="130"/>
  <c r="AG82" i="130" s="1"/>
  <c r="AF81" i="130"/>
  <c r="AF82" i="130" s="1"/>
  <c r="AE81" i="130"/>
  <c r="AE82" i="130" s="1"/>
  <c r="AD81" i="130"/>
  <c r="AC81" i="130"/>
  <c r="AC82" i="130" s="1"/>
  <c r="AB81" i="130"/>
  <c r="AB82" i="130" s="1"/>
  <c r="AA81" i="130"/>
  <c r="AA82" i="130" s="1"/>
  <c r="Z81" i="130"/>
  <c r="Y81" i="130"/>
  <c r="Y82" i="130" s="1"/>
  <c r="BJ75" i="130"/>
  <c r="BI75" i="130"/>
  <c r="BH75" i="130"/>
  <c r="BG75" i="130"/>
  <c r="BF75" i="130"/>
  <c r="BE75" i="130"/>
  <c r="BD75" i="130"/>
  <c r="BC75" i="130"/>
  <c r="BB75" i="130"/>
  <c r="BA75" i="130"/>
  <c r="AZ75" i="130"/>
  <c r="AY75" i="130"/>
  <c r="AX75" i="130"/>
  <c r="AW75" i="130"/>
  <c r="AV75" i="130"/>
  <c r="AU75" i="130"/>
  <c r="AT75" i="130"/>
  <c r="AS75" i="130"/>
  <c r="AR75" i="130"/>
  <c r="AQ75" i="130"/>
  <c r="AP75" i="130"/>
  <c r="AO75" i="130"/>
  <c r="AN75" i="130"/>
  <c r="AM75" i="130"/>
  <c r="AL75" i="130"/>
  <c r="AK75" i="130"/>
  <c r="AJ75" i="130"/>
  <c r="AI75" i="130"/>
  <c r="AH75" i="130"/>
  <c r="AG75" i="130"/>
  <c r="AF75" i="130"/>
  <c r="AE75" i="130"/>
  <c r="AD75" i="130"/>
  <c r="AC75" i="130"/>
  <c r="AB75" i="130"/>
  <c r="AA75" i="130"/>
  <c r="Z75" i="130"/>
  <c r="Y75" i="130"/>
  <c r="C75" i="130"/>
  <c r="B75" i="130"/>
  <c r="BL64" i="130"/>
  <c r="BK64" i="130"/>
  <c r="BJ64" i="130"/>
  <c r="BI64" i="130"/>
  <c r="BH64" i="130"/>
  <c r="BG64" i="130"/>
  <c r="BF64" i="130"/>
  <c r="BE64" i="130"/>
  <c r="BD64" i="130"/>
  <c r="BC64" i="130"/>
  <c r="BB64" i="130"/>
  <c r="BA64" i="130"/>
  <c r="AZ64" i="130"/>
  <c r="AY64" i="130"/>
  <c r="AX64" i="130"/>
  <c r="AW64" i="130"/>
  <c r="AV64" i="130"/>
  <c r="AU64" i="130"/>
  <c r="AT64" i="130"/>
  <c r="AS64" i="130"/>
  <c r="AR64" i="130"/>
  <c r="AQ64" i="130"/>
  <c r="AP64" i="130"/>
  <c r="AO64" i="130"/>
  <c r="AN64" i="130"/>
  <c r="AM64" i="130"/>
  <c r="AL64" i="130"/>
  <c r="AK64" i="130"/>
  <c r="AJ64" i="130"/>
  <c r="AI64" i="130"/>
  <c r="AH64" i="130"/>
  <c r="AG64" i="130"/>
  <c r="AF64" i="130"/>
  <c r="AE64" i="130"/>
  <c r="AD64" i="130"/>
  <c r="AC64" i="130"/>
  <c r="AB64" i="130"/>
  <c r="AA64" i="130"/>
  <c r="Z64" i="130"/>
  <c r="Y64" i="130"/>
  <c r="X64" i="130"/>
  <c r="W64" i="130"/>
  <c r="V64" i="130"/>
  <c r="U64" i="130"/>
  <c r="T64" i="130"/>
  <c r="S64" i="130"/>
  <c r="R64" i="130"/>
  <c r="Q64" i="130"/>
  <c r="P64" i="130"/>
  <c r="O64" i="130"/>
  <c r="N64" i="130"/>
  <c r="M64" i="130"/>
  <c r="L64" i="130"/>
  <c r="K64" i="130"/>
  <c r="J64" i="130"/>
  <c r="I64" i="130"/>
  <c r="H64" i="130"/>
  <c r="G64" i="130"/>
  <c r="F64" i="130"/>
  <c r="E64" i="130"/>
  <c r="D64" i="130"/>
  <c r="C64" i="130"/>
  <c r="B64" i="130"/>
  <c r="C60" i="130"/>
  <c r="B60" i="130"/>
  <c r="BL33" i="130"/>
  <c r="BL54" i="130" s="1"/>
  <c r="BL27" i="130"/>
  <c r="BK27" i="130"/>
  <c r="BJ27" i="130"/>
  <c r="BI27" i="130"/>
  <c r="BH27" i="130"/>
  <c r="BG27" i="130"/>
  <c r="BF27" i="130"/>
  <c r="BE27" i="130"/>
  <c r="BD27" i="130"/>
  <c r="BC27" i="130"/>
  <c r="BB27" i="130"/>
  <c r="BA27" i="130"/>
  <c r="AZ27" i="130"/>
  <c r="AY27" i="130"/>
  <c r="AX27" i="130"/>
  <c r="AW27" i="130"/>
  <c r="AV27" i="130"/>
  <c r="AU27" i="130"/>
  <c r="AT27" i="130"/>
  <c r="AS27" i="130"/>
  <c r="AR27" i="130"/>
  <c r="AQ27" i="130"/>
  <c r="AP27" i="130"/>
  <c r="AO27" i="130"/>
  <c r="AN27" i="130"/>
  <c r="AM27" i="130"/>
  <c r="AL27" i="130"/>
  <c r="AK27" i="130"/>
  <c r="AJ27" i="130"/>
  <c r="AI27" i="130"/>
  <c r="AH27" i="130"/>
  <c r="AG27" i="130"/>
  <c r="AF27" i="130"/>
  <c r="AE27" i="130"/>
  <c r="AD27" i="130"/>
  <c r="AC27" i="130"/>
  <c r="AB27" i="130"/>
  <c r="AA27" i="130"/>
  <c r="Z27" i="130"/>
  <c r="Y27" i="130"/>
  <c r="C27" i="130"/>
  <c r="B27" i="130"/>
  <c r="BL26" i="130"/>
  <c r="BL40" i="130" s="1"/>
  <c r="BK26" i="130"/>
  <c r="BJ26" i="130"/>
  <c r="BI26" i="130"/>
  <c r="BH26" i="130"/>
  <c r="BG26" i="130"/>
  <c r="BF26" i="130"/>
  <c r="BE26" i="130"/>
  <c r="BD26" i="130"/>
  <c r="BC26" i="130"/>
  <c r="BB26" i="130"/>
  <c r="BA26" i="130"/>
  <c r="AZ26" i="130"/>
  <c r="AY26" i="130"/>
  <c r="AX26" i="130"/>
  <c r="AW26" i="130"/>
  <c r="AV26" i="130"/>
  <c r="AU26" i="130"/>
  <c r="AT26" i="130"/>
  <c r="AS26" i="130"/>
  <c r="AR26" i="130"/>
  <c r="AQ26" i="130"/>
  <c r="AP26" i="130"/>
  <c r="AO26" i="130"/>
  <c r="AN26" i="130"/>
  <c r="AM26" i="130"/>
  <c r="AL26" i="130"/>
  <c r="AK26" i="130"/>
  <c r="AJ26" i="130"/>
  <c r="AI26" i="130"/>
  <c r="AH26" i="130"/>
  <c r="AG26" i="130"/>
  <c r="AF26" i="130"/>
  <c r="AE26" i="130"/>
  <c r="AD26" i="130"/>
  <c r="AC26" i="130"/>
  <c r="AB26" i="130"/>
  <c r="AA26" i="130"/>
  <c r="Z26" i="130"/>
  <c r="Y26" i="130"/>
  <c r="C26" i="130"/>
  <c r="B26" i="130"/>
  <c r="BJ20" i="130"/>
  <c r="BF20" i="130"/>
  <c r="BB20" i="130"/>
  <c r="AX20" i="130"/>
  <c r="AW20" i="130"/>
  <c r="AV20" i="130"/>
  <c r="AU20" i="130"/>
  <c r="AT20" i="130"/>
  <c r="AS20" i="130"/>
  <c r="AR20" i="130"/>
  <c r="AQ20" i="130"/>
  <c r="AP20" i="130"/>
  <c r="AO20" i="130"/>
  <c r="AN20" i="130"/>
  <c r="AM20" i="130"/>
  <c r="AL20" i="130"/>
  <c r="AK20" i="130"/>
  <c r="AJ20" i="130"/>
  <c r="AI20" i="130"/>
  <c r="AH20" i="130"/>
  <c r="AG20" i="130"/>
  <c r="AF20" i="130"/>
  <c r="AE20" i="130"/>
  <c r="AD20" i="130"/>
  <c r="AC20" i="130"/>
  <c r="AB20" i="130"/>
  <c r="AA20" i="130"/>
  <c r="Z20" i="130"/>
  <c r="Y20" i="130"/>
  <c r="X20" i="130"/>
  <c r="W20" i="130"/>
  <c r="V20" i="130"/>
  <c r="U20" i="130"/>
  <c r="T20" i="130"/>
  <c r="S20" i="130"/>
  <c r="R20" i="130"/>
  <c r="Q20" i="130"/>
  <c r="P20" i="130"/>
  <c r="O20" i="130"/>
  <c r="M20" i="130"/>
  <c r="L20" i="130"/>
  <c r="BI20" i="130" s="1"/>
  <c r="K20" i="130"/>
  <c r="J20" i="130"/>
  <c r="I20" i="130"/>
  <c r="H20" i="130"/>
  <c r="BE20" i="130" s="1"/>
  <c r="G20" i="130"/>
  <c r="F20" i="130"/>
  <c r="E20" i="130"/>
  <c r="C20" i="130"/>
  <c r="B20" i="130"/>
  <c r="O16" i="130"/>
  <c r="O15" i="130"/>
  <c r="P11" i="130" s="1"/>
  <c r="L8" i="130"/>
  <c r="J8" i="130"/>
  <c r="I8" i="130"/>
  <c r="H8" i="130"/>
  <c r="G8" i="130"/>
  <c r="F8" i="130"/>
  <c r="E8" i="130"/>
  <c r="D8" i="130"/>
  <c r="C8" i="130"/>
  <c r="B8" i="130"/>
  <c r="B4" i="130"/>
  <c r="B2" i="130"/>
  <c r="BL114" i="129"/>
  <c r="BO104" i="129"/>
  <c r="BL98" i="129"/>
  <c r="BJ82" i="129"/>
  <c r="BF82" i="129"/>
  <c r="BE82" i="129"/>
  <c r="BB82" i="129"/>
  <c r="AT82" i="129"/>
  <c r="AP82" i="129"/>
  <c r="AL82" i="129"/>
  <c r="AD82" i="129"/>
  <c r="Z82" i="129"/>
  <c r="C82" i="129"/>
  <c r="B82" i="129"/>
  <c r="BL81" i="129"/>
  <c r="BL82" i="129" s="1"/>
  <c r="BK81" i="129"/>
  <c r="BK82" i="129" s="1"/>
  <c r="BJ81" i="129"/>
  <c r="BI81" i="129"/>
  <c r="BI82" i="129" s="1"/>
  <c r="BH81" i="129"/>
  <c r="BH82" i="129" s="1"/>
  <c r="BG81" i="129"/>
  <c r="BG82" i="129" s="1"/>
  <c r="BF81" i="129"/>
  <c r="BE81" i="129"/>
  <c r="BD81" i="129"/>
  <c r="BD82" i="129" s="1"/>
  <c r="BC81" i="129"/>
  <c r="BC82" i="129" s="1"/>
  <c r="BB81" i="129"/>
  <c r="BA81" i="129"/>
  <c r="BA82" i="129" s="1"/>
  <c r="AZ81" i="129"/>
  <c r="AZ82" i="129" s="1"/>
  <c r="AY81" i="129"/>
  <c r="AY82" i="129" s="1"/>
  <c r="AX81" i="129"/>
  <c r="AX82" i="129" s="1"/>
  <c r="AW81" i="129"/>
  <c r="AW82" i="129" s="1"/>
  <c r="AV81" i="129"/>
  <c r="AV82" i="129" s="1"/>
  <c r="AU81" i="129"/>
  <c r="AU82" i="129" s="1"/>
  <c r="AT81" i="129"/>
  <c r="AS81" i="129"/>
  <c r="AS82" i="129" s="1"/>
  <c r="AR81" i="129"/>
  <c r="AR82" i="129" s="1"/>
  <c r="AQ81" i="129"/>
  <c r="AQ82" i="129" s="1"/>
  <c r="AP81" i="129"/>
  <c r="AO81" i="129"/>
  <c r="AO82" i="129" s="1"/>
  <c r="AN81" i="129"/>
  <c r="AN82" i="129" s="1"/>
  <c r="AM81" i="129"/>
  <c r="AM82" i="129" s="1"/>
  <c r="AL81" i="129"/>
  <c r="AK81" i="129"/>
  <c r="AK82" i="129" s="1"/>
  <c r="AJ81" i="129"/>
  <c r="AJ82" i="129" s="1"/>
  <c r="AI81" i="129"/>
  <c r="AI82" i="129" s="1"/>
  <c r="AH81" i="129"/>
  <c r="AH82" i="129" s="1"/>
  <c r="AG81" i="129"/>
  <c r="AG82" i="129" s="1"/>
  <c r="AF81" i="129"/>
  <c r="AF82" i="129" s="1"/>
  <c r="AE81" i="129"/>
  <c r="AE82" i="129" s="1"/>
  <c r="AD81" i="129"/>
  <c r="AC81" i="129"/>
  <c r="AC82" i="129" s="1"/>
  <c r="AB81" i="129"/>
  <c r="AB82" i="129" s="1"/>
  <c r="AA81" i="129"/>
  <c r="AA82" i="129" s="1"/>
  <c r="Z81" i="129"/>
  <c r="Y81" i="129"/>
  <c r="Y82" i="129" s="1"/>
  <c r="BJ75" i="129"/>
  <c r="BI75" i="129"/>
  <c r="BH75" i="129"/>
  <c r="BG75" i="129"/>
  <c r="BF75" i="129"/>
  <c r="BE75" i="129"/>
  <c r="BD75" i="129"/>
  <c r="BC75" i="129"/>
  <c r="BB75" i="129"/>
  <c r="BA75" i="129"/>
  <c r="AZ75" i="129"/>
  <c r="AY75" i="129"/>
  <c r="AX75" i="129"/>
  <c r="AW75" i="129"/>
  <c r="AV75" i="129"/>
  <c r="AU75" i="129"/>
  <c r="AT75" i="129"/>
  <c r="AS75" i="129"/>
  <c r="AR75" i="129"/>
  <c r="AQ75" i="129"/>
  <c r="AP75" i="129"/>
  <c r="AO75" i="129"/>
  <c r="AN75" i="129"/>
  <c r="AM75" i="129"/>
  <c r="AL75" i="129"/>
  <c r="AK75" i="129"/>
  <c r="AJ75" i="129"/>
  <c r="AI75" i="129"/>
  <c r="AH75" i="129"/>
  <c r="AG75" i="129"/>
  <c r="AF75" i="129"/>
  <c r="AE75" i="129"/>
  <c r="AD75" i="129"/>
  <c r="AC75" i="129"/>
  <c r="AB75" i="129"/>
  <c r="AA75" i="129"/>
  <c r="Z75" i="129"/>
  <c r="Y75" i="129"/>
  <c r="C75" i="129"/>
  <c r="B75" i="129"/>
  <c r="BL64" i="129"/>
  <c r="BK64" i="129"/>
  <c r="BJ64" i="129"/>
  <c r="BI64" i="129"/>
  <c r="BH64" i="129"/>
  <c r="BG64" i="129"/>
  <c r="BF64" i="129"/>
  <c r="BE64" i="129"/>
  <c r="BD64" i="129"/>
  <c r="BC64" i="129"/>
  <c r="BB64" i="129"/>
  <c r="BA64" i="129"/>
  <c r="AZ64" i="129"/>
  <c r="AY64" i="129"/>
  <c r="AX64" i="129"/>
  <c r="AW64" i="129"/>
  <c r="AV64" i="129"/>
  <c r="AU64" i="129"/>
  <c r="AT64" i="129"/>
  <c r="AS64" i="129"/>
  <c r="AR64" i="129"/>
  <c r="AQ64" i="129"/>
  <c r="AP64" i="129"/>
  <c r="AO64" i="129"/>
  <c r="AN64" i="129"/>
  <c r="AM64" i="129"/>
  <c r="AL64" i="129"/>
  <c r="AK64" i="129"/>
  <c r="AJ64" i="129"/>
  <c r="AI64" i="129"/>
  <c r="AH64" i="129"/>
  <c r="AG64" i="129"/>
  <c r="AF64" i="129"/>
  <c r="AE64" i="129"/>
  <c r="AD64" i="129"/>
  <c r="AC64" i="129"/>
  <c r="AB64" i="129"/>
  <c r="AA64" i="129"/>
  <c r="Z64" i="129"/>
  <c r="Y64" i="129"/>
  <c r="X64" i="129"/>
  <c r="W64" i="129"/>
  <c r="V64" i="129"/>
  <c r="U64" i="129"/>
  <c r="T64" i="129"/>
  <c r="S64" i="129"/>
  <c r="R64" i="129"/>
  <c r="Q64" i="129"/>
  <c r="P64" i="129"/>
  <c r="O64" i="129"/>
  <c r="N64" i="129"/>
  <c r="M64" i="129"/>
  <c r="L64" i="129"/>
  <c r="K64" i="129"/>
  <c r="J64" i="129"/>
  <c r="I64" i="129"/>
  <c r="H64" i="129"/>
  <c r="G64" i="129"/>
  <c r="F64" i="129"/>
  <c r="E64" i="129"/>
  <c r="D64" i="129"/>
  <c r="C64" i="129"/>
  <c r="B64" i="129"/>
  <c r="C60" i="129"/>
  <c r="B60" i="129"/>
  <c r="BL33" i="129"/>
  <c r="BL27" i="129"/>
  <c r="BK27" i="129"/>
  <c r="BJ27" i="129"/>
  <c r="BI27" i="129"/>
  <c r="BH27" i="129"/>
  <c r="BG27" i="129"/>
  <c r="BF27" i="129"/>
  <c r="BE27" i="129"/>
  <c r="BD27" i="129"/>
  <c r="BC27" i="129"/>
  <c r="BB27" i="129"/>
  <c r="BA27" i="129"/>
  <c r="AZ27" i="129"/>
  <c r="AY27" i="129"/>
  <c r="AX27" i="129"/>
  <c r="AW27" i="129"/>
  <c r="AV27" i="129"/>
  <c r="AU27" i="129"/>
  <c r="AT27" i="129"/>
  <c r="AS27" i="129"/>
  <c r="AR27" i="129"/>
  <c r="AQ27" i="129"/>
  <c r="AP27" i="129"/>
  <c r="AO27" i="129"/>
  <c r="AN27" i="129"/>
  <c r="AM27" i="129"/>
  <c r="AL27" i="129"/>
  <c r="AK27" i="129"/>
  <c r="AJ27" i="129"/>
  <c r="AI27" i="129"/>
  <c r="AH27" i="129"/>
  <c r="AG27" i="129"/>
  <c r="AF27" i="129"/>
  <c r="AE27" i="129"/>
  <c r="AD27" i="129"/>
  <c r="AC27" i="129"/>
  <c r="AB27" i="129"/>
  <c r="AA27" i="129"/>
  <c r="Z27" i="129"/>
  <c r="Y27" i="129"/>
  <c r="C27" i="129"/>
  <c r="B27" i="129"/>
  <c r="BL26" i="129"/>
  <c r="BL40" i="129" s="1"/>
  <c r="BK26" i="129"/>
  <c r="BJ26" i="129"/>
  <c r="BI26" i="129"/>
  <c r="BH26" i="129"/>
  <c r="BG26" i="129"/>
  <c r="BF26" i="129"/>
  <c r="BE26" i="129"/>
  <c r="BD26" i="129"/>
  <c r="BC26" i="129"/>
  <c r="BB26" i="129"/>
  <c r="BA26" i="129"/>
  <c r="AZ26" i="129"/>
  <c r="AY26" i="129"/>
  <c r="AX26" i="129"/>
  <c r="AW26" i="129"/>
  <c r="AV26" i="129"/>
  <c r="AU26" i="129"/>
  <c r="AT26" i="129"/>
  <c r="AS26" i="129"/>
  <c r="AR26" i="129"/>
  <c r="AQ26" i="129"/>
  <c r="AP26" i="129"/>
  <c r="AO26" i="129"/>
  <c r="AN26" i="129"/>
  <c r="AM26" i="129"/>
  <c r="AL26" i="129"/>
  <c r="AK26" i="129"/>
  <c r="AJ26" i="129"/>
  <c r="AI26" i="129"/>
  <c r="AH26" i="129"/>
  <c r="AG26" i="129"/>
  <c r="AF26" i="129"/>
  <c r="AE26" i="129"/>
  <c r="AD26" i="129"/>
  <c r="AC26" i="129"/>
  <c r="AB26" i="129"/>
  <c r="AA26" i="129"/>
  <c r="Z26" i="129"/>
  <c r="Y26" i="129"/>
  <c r="C26" i="129"/>
  <c r="B26" i="129"/>
  <c r="BG20" i="129"/>
  <c r="BC20" i="129"/>
  <c r="AY20" i="129"/>
  <c r="AX20" i="129"/>
  <c r="AW20" i="129"/>
  <c r="AV20" i="129"/>
  <c r="AU20" i="129"/>
  <c r="AT20" i="129"/>
  <c r="AS20" i="129"/>
  <c r="AR20" i="129"/>
  <c r="AQ20" i="129"/>
  <c r="AP20" i="129"/>
  <c r="AO20" i="129"/>
  <c r="AN20" i="129"/>
  <c r="AM20" i="129"/>
  <c r="AL20" i="129"/>
  <c r="AK20" i="129"/>
  <c r="AJ20" i="129"/>
  <c r="AI20" i="129"/>
  <c r="AH20" i="129"/>
  <c r="AG20" i="129"/>
  <c r="AF20" i="129"/>
  <c r="AE20" i="129"/>
  <c r="AD20" i="129"/>
  <c r="AC20" i="129"/>
  <c r="AB20" i="129"/>
  <c r="AA20" i="129"/>
  <c r="Z20" i="129"/>
  <c r="Y20" i="129"/>
  <c r="X20" i="129"/>
  <c r="W20" i="129"/>
  <c r="V20" i="129"/>
  <c r="U20" i="129"/>
  <c r="T20" i="129"/>
  <c r="S20" i="129"/>
  <c r="R20" i="129"/>
  <c r="Q20" i="129"/>
  <c r="P20" i="129"/>
  <c r="O20" i="129"/>
  <c r="M20" i="129"/>
  <c r="BJ20" i="129" s="1"/>
  <c r="L20" i="129"/>
  <c r="K20" i="129"/>
  <c r="J20" i="129"/>
  <c r="I20" i="129"/>
  <c r="BF20" i="129" s="1"/>
  <c r="H20" i="129"/>
  <c r="G20" i="129"/>
  <c r="F20" i="129"/>
  <c r="E20" i="129"/>
  <c r="BB20" i="129" s="1"/>
  <c r="C20" i="129"/>
  <c r="B20" i="129"/>
  <c r="O15" i="129"/>
  <c r="O16" i="129" s="1"/>
  <c r="P11" i="129"/>
  <c r="P15" i="129" s="1"/>
  <c r="Q11" i="129" s="1"/>
  <c r="L8" i="129"/>
  <c r="J8" i="129"/>
  <c r="I8" i="129"/>
  <c r="H8" i="129"/>
  <c r="G8" i="129"/>
  <c r="F8" i="129"/>
  <c r="E8" i="129"/>
  <c r="D8" i="129"/>
  <c r="C8" i="129"/>
  <c r="B8" i="129"/>
  <c r="B4" i="129"/>
  <c r="B2" i="129"/>
  <c r="BL114" i="128"/>
  <c r="BO104" i="128"/>
  <c r="BL98" i="128"/>
  <c r="BF82" i="128"/>
  <c r="BB82" i="128"/>
  <c r="AT82" i="128"/>
  <c r="AP82" i="128"/>
  <c r="AL82" i="128"/>
  <c r="AD82" i="128"/>
  <c r="Z82" i="128"/>
  <c r="C82" i="128"/>
  <c r="B82" i="128"/>
  <c r="BL81" i="128"/>
  <c r="BL82" i="128" s="1"/>
  <c r="BK81" i="128"/>
  <c r="BK82" i="128" s="1"/>
  <c r="BJ81" i="128"/>
  <c r="BJ82" i="128" s="1"/>
  <c r="BI81" i="128"/>
  <c r="BI82" i="128" s="1"/>
  <c r="BH81" i="128"/>
  <c r="BH82" i="128" s="1"/>
  <c r="BG81" i="128"/>
  <c r="BG82" i="128" s="1"/>
  <c r="BF81" i="128"/>
  <c r="BE81" i="128"/>
  <c r="BE82" i="128" s="1"/>
  <c r="BD81" i="128"/>
  <c r="BD82" i="128" s="1"/>
  <c r="BC81" i="128"/>
  <c r="BC82" i="128" s="1"/>
  <c r="BB81" i="128"/>
  <c r="BA81" i="128"/>
  <c r="BA82" i="128" s="1"/>
  <c r="AZ81" i="128"/>
  <c r="AZ82" i="128" s="1"/>
  <c r="AY81" i="128"/>
  <c r="AY82" i="128" s="1"/>
  <c r="AX81" i="128"/>
  <c r="AX82" i="128" s="1"/>
  <c r="AW81" i="128"/>
  <c r="AW82" i="128" s="1"/>
  <c r="AV81" i="128"/>
  <c r="AV82" i="128" s="1"/>
  <c r="AU81" i="128"/>
  <c r="AU82" i="128" s="1"/>
  <c r="AT81" i="128"/>
  <c r="AS81" i="128"/>
  <c r="AS82" i="128" s="1"/>
  <c r="AR81" i="128"/>
  <c r="AR82" i="128" s="1"/>
  <c r="AQ81" i="128"/>
  <c r="AQ82" i="128" s="1"/>
  <c r="AP81" i="128"/>
  <c r="AO81" i="128"/>
  <c r="AO82" i="128" s="1"/>
  <c r="AN81" i="128"/>
  <c r="AN82" i="128" s="1"/>
  <c r="AM81" i="128"/>
  <c r="AM82" i="128" s="1"/>
  <c r="AL81" i="128"/>
  <c r="AK81" i="128"/>
  <c r="AK82" i="128" s="1"/>
  <c r="AJ81" i="128"/>
  <c r="AJ82" i="128" s="1"/>
  <c r="AI81" i="128"/>
  <c r="AI82" i="128" s="1"/>
  <c r="AH81" i="128"/>
  <c r="AH82" i="128" s="1"/>
  <c r="AG81" i="128"/>
  <c r="AG82" i="128" s="1"/>
  <c r="AF81" i="128"/>
  <c r="AF82" i="128" s="1"/>
  <c r="AE81" i="128"/>
  <c r="AE82" i="128" s="1"/>
  <c r="AD81" i="128"/>
  <c r="AC81" i="128"/>
  <c r="AC82" i="128" s="1"/>
  <c r="AB81" i="128"/>
  <c r="AB82" i="128" s="1"/>
  <c r="AA81" i="128"/>
  <c r="AA82" i="128" s="1"/>
  <c r="Z81" i="128"/>
  <c r="Y81" i="128"/>
  <c r="Y82" i="128" s="1"/>
  <c r="BJ75" i="128"/>
  <c r="BI75" i="128"/>
  <c r="BH75" i="128"/>
  <c r="BG75" i="128"/>
  <c r="BF75" i="128"/>
  <c r="BE75" i="128"/>
  <c r="BD75" i="128"/>
  <c r="BC75" i="128"/>
  <c r="BB75" i="128"/>
  <c r="BA75" i="128"/>
  <c r="AZ75" i="128"/>
  <c r="AY75" i="128"/>
  <c r="AX75" i="128"/>
  <c r="AW75" i="128"/>
  <c r="AV75" i="128"/>
  <c r="AU75" i="128"/>
  <c r="AT75" i="128"/>
  <c r="AS75" i="128"/>
  <c r="AR75" i="128"/>
  <c r="AQ75" i="128"/>
  <c r="AP75" i="128"/>
  <c r="AO75" i="128"/>
  <c r="AN75" i="128"/>
  <c r="AM75" i="128"/>
  <c r="AL75" i="128"/>
  <c r="AK75" i="128"/>
  <c r="AJ75" i="128"/>
  <c r="AI75" i="128"/>
  <c r="AH75" i="128"/>
  <c r="AG75" i="128"/>
  <c r="AF75" i="128"/>
  <c r="AE75" i="128"/>
  <c r="AD75" i="128"/>
  <c r="AC75" i="128"/>
  <c r="AB75" i="128"/>
  <c r="AA75" i="128"/>
  <c r="Z75" i="128"/>
  <c r="Y75" i="128"/>
  <c r="C75" i="128"/>
  <c r="B75" i="128"/>
  <c r="BL64" i="128"/>
  <c r="BK64" i="128"/>
  <c r="BJ64" i="128"/>
  <c r="BI64" i="128"/>
  <c r="BH64" i="128"/>
  <c r="BG64" i="128"/>
  <c r="BF64" i="128"/>
  <c r="BE64" i="128"/>
  <c r="BD64" i="128"/>
  <c r="BC64" i="128"/>
  <c r="BB64" i="128"/>
  <c r="BA64" i="128"/>
  <c r="AZ64" i="128"/>
  <c r="AY64" i="128"/>
  <c r="AX64" i="128"/>
  <c r="AW64" i="128"/>
  <c r="AV64" i="128"/>
  <c r="AU64" i="128"/>
  <c r="AT64" i="128"/>
  <c r="AS64" i="128"/>
  <c r="AR64" i="128"/>
  <c r="AQ64" i="128"/>
  <c r="AP64" i="128"/>
  <c r="AO64" i="128"/>
  <c r="AN64" i="128"/>
  <c r="AM64" i="128"/>
  <c r="AL64" i="128"/>
  <c r="AK64" i="128"/>
  <c r="AJ64" i="128"/>
  <c r="AI64" i="128"/>
  <c r="AH64" i="128"/>
  <c r="AG64" i="128"/>
  <c r="AF64" i="128"/>
  <c r="AE64" i="128"/>
  <c r="AD64" i="128"/>
  <c r="AC64" i="128"/>
  <c r="AB64" i="128"/>
  <c r="AA64" i="128"/>
  <c r="Z64" i="128"/>
  <c r="Y64" i="128"/>
  <c r="X64" i="128"/>
  <c r="W64" i="128"/>
  <c r="V64" i="128"/>
  <c r="U64" i="128"/>
  <c r="T64" i="128"/>
  <c r="S64" i="128"/>
  <c r="R64" i="128"/>
  <c r="Q64" i="128"/>
  <c r="P64" i="128"/>
  <c r="O64" i="128"/>
  <c r="N64" i="128"/>
  <c r="M64" i="128"/>
  <c r="L64" i="128"/>
  <c r="K64" i="128"/>
  <c r="J64" i="128"/>
  <c r="I64" i="128"/>
  <c r="H64" i="128"/>
  <c r="G64" i="128"/>
  <c r="F64" i="128"/>
  <c r="E64" i="128"/>
  <c r="D64" i="128"/>
  <c r="C64" i="128"/>
  <c r="B64" i="128"/>
  <c r="C60" i="128"/>
  <c r="B60" i="128"/>
  <c r="BL33" i="128"/>
  <c r="BL27" i="128"/>
  <c r="BK27" i="128"/>
  <c r="BJ27" i="128"/>
  <c r="BI27" i="128"/>
  <c r="BH27" i="128"/>
  <c r="BG27" i="128"/>
  <c r="BF27" i="128"/>
  <c r="BE27" i="128"/>
  <c r="BD27" i="128"/>
  <c r="BC27" i="128"/>
  <c r="BB27" i="128"/>
  <c r="BA27" i="128"/>
  <c r="AZ27" i="128"/>
  <c r="AY27" i="128"/>
  <c r="AX27" i="128"/>
  <c r="AW27" i="128"/>
  <c r="AV27" i="128"/>
  <c r="AU27" i="128"/>
  <c r="AT27" i="128"/>
  <c r="AS27" i="128"/>
  <c r="AR27" i="128"/>
  <c r="AQ27" i="128"/>
  <c r="AP27" i="128"/>
  <c r="AO27" i="128"/>
  <c r="AN27" i="128"/>
  <c r="AM27" i="128"/>
  <c r="AL27" i="128"/>
  <c r="AK27" i="128"/>
  <c r="AJ27" i="128"/>
  <c r="AI27" i="128"/>
  <c r="AH27" i="128"/>
  <c r="AG27" i="128"/>
  <c r="AF27" i="128"/>
  <c r="AE27" i="128"/>
  <c r="AD27" i="128"/>
  <c r="AC27" i="128"/>
  <c r="AB27" i="128"/>
  <c r="AA27" i="128"/>
  <c r="Z27" i="128"/>
  <c r="Y27" i="128"/>
  <c r="C27" i="128"/>
  <c r="B27" i="128"/>
  <c r="BL26" i="128"/>
  <c r="BL40" i="128" s="1"/>
  <c r="BK26" i="128"/>
  <c r="BJ26" i="128"/>
  <c r="BI26" i="128"/>
  <c r="BH26" i="128"/>
  <c r="BG26" i="128"/>
  <c r="BF26" i="128"/>
  <c r="BE26" i="128"/>
  <c r="BD26" i="128"/>
  <c r="BC26" i="128"/>
  <c r="BB26" i="128"/>
  <c r="BA26" i="128"/>
  <c r="AZ26" i="128"/>
  <c r="AY26" i="128"/>
  <c r="AX26" i="128"/>
  <c r="AW26" i="128"/>
  <c r="AV26" i="128"/>
  <c r="AU26" i="128"/>
  <c r="AT26" i="128"/>
  <c r="AS26" i="128"/>
  <c r="AR26" i="128"/>
  <c r="AQ26" i="128"/>
  <c r="AP26" i="128"/>
  <c r="AO26" i="128"/>
  <c r="AN26" i="128"/>
  <c r="AM26" i="128"/>
  <c r="AL26" i="128"/>
  <c r="AK26" i="128"/>
  <c r="AJ26" i="128"/>
  <c r="AI26" i="128"/>
  <c r="AH26" i="128"/>
  <c r="AG26" i="128"/>
  <c r="AF26" i="128"/>
  <c r="AE26" i="128"/>
  <c r="AD26" i="128"/>
  <c r="AC26" i="128"/>
  <c r="AB26" i="128"/>
  <c r="AA26" i="128"/>
  <c r="Z26" i="128"/>
  <c r="Y26" i="128"/>
  <c r="C26" i="128"/>
  <c r="B26" i="128"/>
  <c r="BL20" i="128"/>
  <c r="BL78" i="128" s="1"/>
  <c r="BH20" i="128"/>
  <c r="BD20" i="128"/>
  <c r="AZ20" i="128"/>
  <c r="AX20" i="128"/>
  <c r="AW20" i="128"/>
  <c r="AV20" i="128"/>
  <c r="AU20" i="128"/>
  <c r="AT20" i="128"/>
  <c r="AS20" i="128"/>
  <c r="AR20" i="128"/>
  <c r="AQ20" i="128"/>
  <c r="AP20" i="128"/>
  <c r="AO20" i="128"/>
  <c r="AN20" i="128"/>
  <c r="AM20" i="128"/>
  <c r="AL20" i="128"/>
  <c r="AK20" i="128"/>
  <c r="AJ20" i="128"/>
  <c r="AI20" i="128"/>
  <c r="AH20" i="128"/>
  <c r="AG20" i="128"/>
  <c r="AF20" i="128"/>
  <c r="AE20" i="128"/>
  <c r="AD20" i="128"/>
  <c r="AC20" i="128"/>
  <c r="AB20" i="128"/>
  <c r="AA20" i="128"/>
  <c r="Z20" i="128"/>
  <c r="Y20" i="128"/>
  <c r="X20" i="128"/>
  <c r="W20" i="128"/>
  <c r="V20" i="128"/>
  <c r="U20" i="128"/>
  <c r="T20" i="128"/>
  <c r="S20" i="128"/>
  <c r="R20" i="128"/>
  <c r="Q20" i="128"/>
  <c r="P20" i="128"/>
  <c r="O20" i="128"/>
  <c r="M20" i="128"/>
  <c r="L20" i="128"/>
  <c r="K20" i="128"/>
  <c r="J20" i="128"/>
  <c r="BG20" i="128" s="1"/>
  <c r="I20" i="128"/>
  <c r="H20" i="128"/>
  <c r="G20" i="128"/>
  <c r="F20" i="128"/>
  <c r="BC20" i="128" s="1"/>
  <c r="E20" i="128"/>
  <c r="C20" i="128"/>
  <c r="B20" i="128"/>
  <c r="AY20" i="128" s="1"/>
  <c r="O16" i="128"/>
  <c r="O15" i="128"/>
  <c r="P11" i="128"/>
  <c r="P15" i="128" s="1"/>
  <c r="Q11" i="128" s="1"/>
  <c r="L8" i="128"/>
  <c r="J8" i="128"/>
  <c r="I8" i="128"/>
  <c r="H8" i="128"/>
  <c r="G8" i="128"/>
  <c r="F8" i="128"/>
  <c r="E8" i="128"/>
  <c r="D8" i="128"/>
  <c r="C8" i="128"/>
  <c r="B8" i="128"/>
  <c r="B4" i="128"/>
  <c r="B2" i="128"/>
  <c r="BL114" i="126"/>
  <c r="BO104" i="126"/>
  <c r="BL98" i="126"/>
  <c r="BL82" i="126"/>
  <c r="BI82" i="126"/>
  <c r="BD82" i="126"/>
  <c r="AV82" i="126"/>
  <c r="AS82" i="126"/>
  <c r="AN82" i="126"/>
  <c r="AF82" i="126"/>
  <c r="AC82" i="126"/>
  <c r="C82" i="126"/>
  <c r="B82" i="126"/>
  <c r="BL81" i="126"/>
  <c r="BK81" i="126"/>
  <c r="BK82" i="126" s="1"/>
  <c r="BJ81" i="126"/>
  <c r="BJ82" i="126" s="1"/>
  <c r="BI81" i="126"/>
  <c r="BH81" i="126"/>
  <c r="BH82" i="126" s="1"/>
  <c r="BG81" i="126"/>
  <c r="BG82" i="126" s="1"/>
  <c r="BF81" i="126"/>
  <c r="BF82" i="126" s="1"/>
  <c r="BE81" i="126"/>
  <c r="BE82" i="126" s="1"/>
  <c r="BD81" i="126"/>
  <c r="BC81" i="126"/>
  <c r="BC82" i="126" s="1"/>
  <c r="BB81" i="126"/>
  <c r="BB82" i="126" s="1"/>
  <c r="BA81" i="126"/>
  <c r="BA82" i="126" s="1"/>
  <c r="AZ81" i="126"/>
  <c r="AZ82" i="126" s="1"/>
  <c r="AY81" i="126"/>
  <c r="AY82" i="126" s="1"/>
  <c r="AX81" i="126"/>
  <c r="AX82" i="126" s="1"/>
  <c r="AW81" i="126"/>
  <c r="AW82" i="126" s="1"/>
  <c r="AV81" i="126"/>
  <c r="AU81" i="126"/>
  <c r="AU82" i="126" s="1"/>
  <c r="AT81" i="126"/>
  <c r="AT82" i="126" s="1"/>
  <c r="AS81" i="126"/>
  <c r="AR81" i="126"/>
  <c r="AR82" i="126" s="1"/>
  <c r="AQ81" i="126"/>
  <c r="AQ82" i="126" s="1"/>
  <c r="AP81" i="126"/>
  <c r="AP82" i="126" s="1"/>
  <c r="AO81" i="126"/>
  <c r="AO82" i="126" s="1"/>
  <c r="AN81" i="126"/>
  <c r="AM81" i="126"/>
  <c r="AM82" i="126" s="1"/>
  <c r="AL81" i="126"/>
  <c r="AL82" i="126" s="1"/>
  <c r="AK81" i="126"/>
  <c r="AK82" i="126" s="1"/>
  <c r="AJ81" i="126"/>
  <c r="AJ82" i="126" s="1"/>
  <c r="AI81" i="126"/>
  <c r="AI82" i="126" s="1"/>
  <c r="AH81" i="126"/>
  <c r="AH82" i="126" s="1"/>
  <c r="AG81" i="126"/>
  <c r="AG82" i="126" s="1"/>
  <c r="AF81" i="126"/>
  <c r="AE81" i="126"/>
  <c r="AE82" i="126" s="1"/>
  <c r="AD81" i="126"/>
  <c r="AD82" i="126" s="1"/>
  <c r="AC81" i="126"/>
  <c r="AB81" i="126"/>
  <c r="AB82" i="126" s="1"/>
  <c r="AA81" i="126"/>
  <c r="AA82" i="126" s="1"/>
  <c r="Z81" i="126"/>
  <c r="Z82" i="126" s="1"/>
  <c r="Y81" i="126"/>
  <c r="Y82" i="126" s="1"/>
  <c r="BJ75" i="126"/>
  <c r="BI75" i="126"/>
  <c r="BH75" i="126"/>
  <c r="BG75" i="126"/>
  <c r="BF75" i="126"/>
  <c r="BE75" i="126"/>
  <c r="BD75" i="126"/>
  <c r="BC75" i="126"/>
  <c r="BB75" i="126"/>
  <c r="BA75" i="126"/>
  <c r="AZ75" i="126"/>
  <c r="AY75" i="126"/>
  <c r="AX75" i="126"/>
  <c r="AW75" i="126"/>
  <c r="AV75" i="126"/>
  <c r="AU75" i="126"/>
  <c r="AT75" i="126"/>
  <c r="AS75" i="126"/>
  <c r="AR75" i="126"/>
  <c r="AQ75" i="126"/>
  <c r="AP75" i="126"/>
  <c r="AO75" i="126"/>
  <c r="AN75" i="126"/>
  <c r="AM75" i="126"/>
  <c r="AL75" i="126"/>
  <c r="AK75" i="126"/>
  <c r="AJ75" i="126"/>
  <c r="AI75" i="126"/>
  <c r="AH75" i="126"/>
  <c r="AG75" i="126"/>
  <c r="AF75" i="126"/>
  <c r="AE75" i="126"/>
  <c r="AD75" i="126"/>
  <c r="AC75" i="126"/>
  <c r="AB75" i="126"/>
  <c r="AA75" i="126"/>
  <c r="Z75" i="126"/>
  <c r="Y75" i="126"/>
  <c r="C75" i="126"/>
  <c r="B75" i="126"/>
  <c r="BL64" i="126"/>
  <c r="BK64" i="126"/>
  <c r="BJ64" i="126"/>
  <c r="BI64" i="126"/>
  <c r="BH64" i="126"/>
  <c r="BG64" i="126"/>
  <c r="BF64" i="126"/>
  <c r="BE64" i="126"/>
  <c r="BD64" i="126"/>
  <c r="BC64" i="126"/>
  <c r="BB64" i="126"/>
  <c r="BA64" i="126"/>
  <c r="AZ64" i="126"/>
  <c r="AY64" i="126"/>
  <c r="AX64" i="126"/>
  <c r="AW64" i="126"/>
  <c r="AV64" i="126"/>
  <c r="AU64" i="126"/>
  <c r="AT64" i="126"/>
  <c r="AS64" i="126"/>
  <c r="AR64" i="126"/>
  <c r="AQ64" i="126"/>
  <c r="AP64" i="126"/>
  <c r="AO64" i="126"/>
  <c r="AN64" i="126"/>
  <c r="AM64" i="126"/>
  <c r="AL64" i="126"/>
  <c r="AK64" i="126"/>
  <c r="AJ64" i="126"/>
  <c r="AI64" i="126"/>
  <c r="AH64" i="126"/>
  <c r="AG64" i="126"/>
  <c r="AF64" i="126"/>
  <c r="AE64" i="126"/>
  <c r="AD64" i="126"/>
  <c r="AC64" i="126"/>
  <c r="AB64" i="126"/>
  <c r="AA64" i="126"/>
  <c r="Z64" i="126"/>
  <c r="Y64" i="126"/>
  <c r="X64" i="126"/>
  <c r="W64" i="126"/>
  <c r="V64" i="126"/>
  <c r="U64" i="126"/>
  <c r="T64" i="126"/>
  <c r="S64" i="126"/>
  <c r="R64" i="126"/>
  <c r="Q64" i="126"/>
  <c r="P64" i="126"/>
  <c r="O64" i="126"/>
  <c r="N64" i="126"/>
  <c r="M64" i="126"/>
  <c r="L64" i="126"/>
  <c r="K64" i="126"/>
  <c r="J64" i="126"/>
  <c r="I64" i="126"/>
  <c r="H64" i="126"/>
  <c r="G64" i="126"/>
  <c r="F64" i="126"/>
  <c r="E64" i="126"/>
  <c r="D64" i="126"/>
  <c r="C64" i="126"/>
  <c r="B64" i="126"/>
  <c r="C60" i="126"/>
  <c r="B60" i="126"/>
  <c r="BL33" i="126"/>
  <c r="BL27" i="126"/>
  <c r="BK27" i="126"/>
  <c r="BJ27" i="126"/>
  <c r="BI27" i="126"/>
  <c r="BH27" i="126"/>
  <c r="BG27" i="126"/>
  <c r="BF27" i="126"/>
  <c r="BE27" i="126"/>
  <c r="BD27" i="126"/>
  <c r="BC27" i="126"/>
  <c r="BB27" i="126"/>
  <c r="BA27" i="126"/>
  <c r="AZ27" i="126"/>
  <c r="AY27" i="126"/>
  <c r="AX27" i="126"/>
  <c r="AW27" i="126"/>
  <c r="AV27" i="126"/>
  <c r="AU27" i="126"/>
  <c r="AT27" i="126"/>
  <c r="AS27" i="126"/>
  <c r="AR27" i="126"/>
  <c r="AQ27" i="126"/>
  <c r="AP27" i="126"/>
  <c r="AO27" i="126"/>
  <c r="AN27" i="126"/>
  <c r="AM27" i="126"/>
  <c r="AL27" i="126"/>
  <c r="AK27" i="126"/>
  <c r="AJ27" i="126"/>
  <c r="AI27" i="126"/>
  <c r="AH27" i="126"/>
  <c r="AG27" i="126"/>
  <c r="AF27" i="126"/>
  <c r="AE27" i="126"/>
  <c r="AD27" i="126"/>
  <c r="AC27" i="126"/>
  <c r="AB27" i="126"/>
  <c r="AA27" i="126"/>
  <c r="Z27" i="126"/>
  <c r="Y27" i="126"/>
  <c r="C27" i="126"/>
  <c r="B27" i="126"/>
  <c r="BL26" i="126"/>
  <c r="BL40" i="126" s="1"/>
  <c r="BK26" i="126"/>
  <c r="BJ26" i="126"/>
  <c r="BI26" i="126"/>
  <c r="BH26" i="126"/>
  <c r="BG26" i="126"/>
  <c r="BF26" i="126"/>
  <c r="BE26" i="126"/>
  <c r="BD26" i="126"/>
  <c r="BC26" i="126"/>
  <c r="BB26" i="126"/>
  <c r="BA26" i="126"/>
  <c r="AZ26" i="126"/>
  <c r="AY26" i="126"/>
  <c r="AX26" i="126"/>
  <c r="AW26" i="126"/>
  <c r="AV26" i="126"/>
  <c r="AU26" i="126"/>
  <c r="AT26" i="126"/>
  <c r="AS26" i="126"/>
  <c r="AR26" i="126"/>
  <c r="AQ26" i="126"/>
  <c r="AP26" i="126"/>
  <c r="AO26" i="126"/>
  <c r="AN26" i="126"/>
  <c r="AM26" i="126"/>
  <c r="AL26" i="126"/>
  <c r="AK26" i="126"/>
  <c r="AJ26" i="126"/>
  <c r="AI26" i="126"/>
  <c r="AH26" i="126"/>
  <c r="AG26" i="126"/>
  <c r="AF26" i="126"/>
  <c r="AE26" i="126"/>
  <c r="AD26" i="126"/>
  <c r="AC26" i="126"/>
  <c r="AB26" i="126"/>
  <c r="AA26" i="126"/>
  <c r="Z26" i="126"/>
  <c r="Y26" i="126"/>
  <c r="C26" i="126"/>
  <c r="B26" i="126"/>
  <c r="BG20" i="126"/>
  <c r="BC20" i="126"/>
  <c r="AY20" i="126"/>
  <c r="AX20" i="126"/>
  <c r="AW20" i="126"/>
  <c r="AV20" i="126"/>
  <c r="AU20" i="126"/>
  <c r="AT20" i="126"/>
  <c r="AS20" i="126"/>
  <c r="AR20" i="126"/>
  <c r="AQ20" i="126"/>
  <c r="AP20" i="126"/>
  <c r="AO20" i="126"/>
  <c r="AN20" i="126"/>
  <c r="AM20" i="126"/>
  <c r="AL20" i="126"/>
  <c r="AK20" i="126"/>
  <c r="AJ20" i="126"/>
  <c r="AI20" i="126"/>
  <c r="AH20" i="126"/>
  <c r="AG20" i="126"/>
  <c r="AF20" i="126"/>
  <c r="AE20" i="126"/>
  <c r="AD20" i="126"/>
  <c r="AC20" i="126"/>
  <c r="AB20" i="126"/>
  <c r="AA20" i="126"/>
  <c r="Z20" i="126"/>
  <c r="Y20" i="126"/>
  <c r="X20" i="126"/>
  <c r="W20" i="126"/>
  <c r="V20" i="126"/>
  <c r="U20" i="126"/>
  <c r="T20" i="126"/>
  <c r="S20" i="126"/>
  <c r="R20" i="126"/>
  <c r="Q20" i="126"/>
  <c r="P20" i="126"/>
  <c r="O20" i="126"/>
  <c r="M20" i="126"/>
  <c r="BJ20" i="126" s="1"/>
  <c r="L20" i="126"/>
  <c r="K20" i="126"/>
  <c r="J20" i="126"/>
  <c r="I20" i="126"/>
  <c r="BF20" i="126" s="1"/>
  <c r="H20" i="126"/>
  <c r="G20" i="126"/>
  <c r="F20" i="126"/>
  <c r="E20" i="126"/>
  <c r="BB20" i="126" s="1"/>
  <c r="C20" i="126"/>
  <c r="B20" i="126"/>
  <c r="O15" i="126"/>
  <c r="P11" i="126" s="1"/>
  <c r="L8" i="126"/>
  <c r="J8" i="126"/>
  <c r="I8" i="126"/>
  <c r="H8" i="126"/>
  <c r="G8" i="126"/>
  <c r="F8" i="126"/>
  <c r="E8" i="126"/>
  <c r="D8" i="126"/>
  <c r="C8" i="126"/>
  <c r="B8" i="126"/>
  <c r="B4" i="126"/>
  <c r="B2" i="126"/>
  <c r="AW81" i="125"/>
  <c r="AW82" i="125" s="1"/>
  <c r="AW27" i="125" s="1"/>
  <c r="AQ81" i="125"/>
  <c r="AQ82" i="125" s="1"/>
  <c r="AQ27" i="125" s="1"/>
  <c r="AM81" i="125"/>
  <c r="AM82" i="125" s="1"/>
  <c r="AM27" i="125" s="1"/>
  <c r="AI81" i="125"/>
  <c r="AI82" i="125" s="1"/>
  <c r="AI27" i="125" s="1"/>
  <c r="BL114" i="125"/>
  <c r="BO104" i="125"/>
  <c r="BL98" i="125"/>
  <c r="BI82" i="125"/>
  <c r="BH82" i="125"/>
  <c r="BE82" i="125"/>
  <c r="BD82" i="125"/>
  <c r="C82" i="125"/>
  <c r="B82" i="125"/>
  <c r="BL81" i="125"/>
  <c r="BL82" i="125" s="1"/>
  <c r="BK81" i="125"/>
  <c r="BK82" i="125" s="1"/>
  <c r="BJ81" i="125"/>
  <c r="BJ82" i="125" s="1"/>
  <c r="BI81" i="125"/>
  <c r="BH81" i="125"/>
  <c r="BG81" i="125"/>
  <c r="BG82" i="125" s="1"/>
  <c r="BF81" i="125"/>
  <c r="BF82" i="125" s="1"/>
  <c r="BE81" i="125"/>
  <c r="BD81" i="125"/>
  <c r="BC81" i="125"/>
  <c r="BC82" i="125" s="1"/>
  <c r="BB81" i="125"/>
  <c r="BB82" i="125" s="1"/>
  <c r="BA81" i="125"/>
  <c r="BA82" i="125" s="1"/>
  <c r="AZ81" i="125"/>
  <c r="AZ82" i="125" s="1"/>
  <c r="AY81" i="125"/>
  <c r="AY82" i="125" s="1"/>
  <c r="AX81" i="125"/>
  <c r="AX82" i="125" s="1"/>
  <c r="AV81" i="125"/>
  <c r="AV82" i="125" s="1"/>
  <c r="AU81" i="125"/>
  <c r="AU82" i="125" s="1"/>
  <c r="AU27" i="125" s="1"/>
  <c r="AT81" i="125"/>
  <c r="AT82" i="125" s="1"/>
  <c r="AS81" i="125"/>
  <c r="AS82" i="125" s="1"/>
  <c r="AS27" i="125" s="1"/>
  <c r="AR81" i="125"/>
  <c r="AR82" i="125" s="1"/>
  <c r="AR27" i="125" s="1"/>
  <c r="AP81" i="125"/>
  <c r="AP82" i="125" s="1"/>
  <c r="AO81" i="125"/>
  <c r="AO82" i="125" s="1"/>
  <c r="AO27" i="125" s="1"/>
  <c r="AN81" i="125"/>
  <c r="AN82" i="125" s="1"/>
  <c r="AN27" i="125" s="1"/>
  <c r="AL81" i="125"/>
  <c r="AL82" i="125" s="1"/>
  <c r="AK81" i="125"/>
  <c r="AK82" i="125" s="1"/>
  <c r="AK27" i="125" s="1"/>
  <c r="AJ81" i="125"/>
  <c r="AJ82" i="125" s="1"/>
  <c r="AJ27" i="125" s="1"/>
  <c r="BJ75" i="125"/>
  <c r="BI75" i="125"/>
  <c r="BH75" i="125"/>
  <c r="BG75" i="125"/>
  <c r="BF75" i="125"/>
  <c r="BE75" i="125"/>
  <c r="BD75" i="125"/>
  <c r="BC75" i="125"/>
  <c r="BB75" i="125"/>
  <c r="BA75" i="125"/>
  <c r="AZ75" i="125"/>
  <c r="AY75" i="125"/>
  <c r="AX75" i="125"/>
  <c r="AV75" i="125"/>
  <c r="AV26" i="125" s="1"/>
  <c r="AU75" i="125"/>
  <c r="AU26" i="125" s="1"/>
  <c r="AT75" i="125"/>
  <c r="AT26" i="125" s="1"/>
  <c r="AS75" i="125"/>
  <c r="AR75" i="125"/>
  <c r="AP75" i="125"/>
  <c r="AP26" i="125" s="1"/>
  <c r="AO75" i="125"/>
  <c r="AN75" i="125"/>
  <c r="AN26" i="125" s="1"/>
  <c r="AL75" i="125"/>
  <c r="AL26" i="125" s="1"/>
  <c r="AK75" i="125"/>
  <c r="AJ75" i="125"/>
  <c r="C75" i="125"/>
  <c r="B75" i="125"/>
  <c r="BL64" i="125"/>
  <c r="BK64" i="125"/>
  <c r="BJ64" i="125"/>
  <c r="BI64" i="125"/>
  <c r="BH64" i="125"/>
  <c r="BG64" i="125"/>
  <c r="BF64" i="125"/>
  <c r="BE64" i="125"/>
  <c r="BD64" i="125"/>
  <c r="BC64" i="125"/>
  <c r="BB64" i="125"/>
  <c r="BA64" i="125"/>
  <c r="AZ64" i="125"/>
  <c r="AY64" i="125"/>
  <c r="AX64" i="125"/>
  <c r="AW64" i="125"/>
  <c r="AV64" i="125"/>
  <c r="AU64" i="125"/>
  <c r="AT64" i="125"/>
  <c r="AS64" i="125"/>
  <c r="AR64" i="125"/>
  <c r="AQ64" i="125"/>
  <c r="AP64" i="125"/>
  <c r="AO64" i="125"/>
  <c r="AN64" i="125"/>
  <c r="AM64" i="125"/>
  <c r="AL64" i="125"/>
  <c r="AK64" i="125"/>
  <c r="AJ64" i="125"/>
  <c r="AI64" i="125"/>
  <c r="AH64" i="125"/>
  <c r="AG64" i="125"/>
  <c r="AF64" i="125"/>
  <c r="AE64" i="125"/>
  <c r="AD64" i="125"/>
  <c r="AC64" i="125"/>
  <c r="AB64" i="125"/>
  <c r="AA64" i="125"/>
  <c r="Z64" i="125"/>
  <c r="Y64" i="125"/>
  <c r="X64" i="125"/>
  <c r="W64" i="125"/>
  <c r="V64" i="125"/>
  <c r="U64" i="125"/>
  <c r="T64" i="125"/>
  <c r="S64" i="125"/>
  <c r="R64" i="125"/>
  <c r="Q64" i="125"/>
  <c r="P64" i="125"/>
  <c r="O64" i="125"/>
  <c r="N64" i="125"/>
  <c r="M64" i="125"/>
  <c r="L64" i="125"/>
  <c r="K64" i="125"/>
  <c r="J64" i="125"/>
  <c r="I64" i="125"/>
  <c r="H64" i="125"/>
  <c r="G64" i="125"/>
  <c r="F64" i="125"/>
  <c r="E64" i="125"/>
  <c r="D64" i="125"/>
  <c r="C64" i="125"/>
  <c r="B64" i="125"/>
  <c r="C60" i="125"/>
  <c r="B60" i="125"/>
  <c r="BL33" i="125"/>
  <c r="BL27" i="125"/>
  <c r="BK27" i="125"/>
  <c r="BJ27" i="125"/>
  <c r="BI27" i="125"/>
  <c r="BH27" i="125"/>
  <c r="BG27" i="125"/>
  <c r="BF27" i="125"/>
  <c r="BE27" i="125"/>
  <c r="BD27" i="125"/>
  <c r="BC27" i="125"/>
  <c r="BB27" i="125"/>
  <c r="BA27" i="125"/>
  <c r="AZ27" i="125"/>
  <c r="AY27" i="125"/>
  <c r="AX27" i="125"/>
  <c r="AV27" i="125"/>
  <c r="AT27" i="125"/>
  <c r="AP27" i="125"/>
  <c r="AL27" i="125"/>
  <c r="C27" i="125"/>
  <c r="B27" i="125"/>
  <c r="BL26" i="125"/>
  <c r="BL40" i="125" s="1"/>
  <c r="BK26" i="125"/>
  <c r="BJ26" i="125"/>
  <c r="BI26" i="125"/>
  <c r="BH26" i="125"/>
  <c r="BG26" i="125"/>
  <c r="BF26" i="125"/>
  <c r="BE26" i="125"/>
  <c r="BD26" i="125"/>
  <c r="BC26" i="125"/>
  <c r="BB26" i="125"/>
  <c r="BA26" i="125"/>
  <c r="AZ26" i="125"/>
  <c r="AY26" i="125"/>
  <c r="AX26" i="125"/>
  <c r="AS26" i="125"/>
  <c r="AR26" i="125"/>
  <c r="AO26" i="125"/>
  <c r="AK26" i="125"/>
  <c r="AJ26" i="125"/>
  <c r="C26" i="125"/>
  <c r="B26" i="125"/>
  <c r="B28" i="125" s="1"/>
  <c r="BL20" i="125"/>
  <c r="BL78" i="125" s="1"/>
  <c r="BH20" i="125"/>
  <c r="BD20" i="125"/>
  <c r="AZ20" i="125"/>
  <c r="AX20" i="125"/>
  <c r="AW20" i="125"/>
  <c r="AV20" i="125"/>
  <c r="AU20" i="125"/>
  <c r="AT20" i="125"/>
  <c r="AS20" i="125"/>
  <c r="AR20" i="125"/>
  <c r="AQ20" i="125"/>
  <c r="AP20" i="125"/>
  <c r="AO20" i="125"/>
  <c r="AN20" i="125"/>
  <c r="AM20" i="125"/>
  <c r="AL20" i="125"/>
  <c r="AK20" i="125"/>
  <c r="AJ20" i="125"/>
  <c r="AI20" i="125"/>
  <c r="AH20" i="125"/>
  <c r="AG20" i="125"/>
  <c r="AF20" i="125"/>
  <c r="AE20" i="125"/>
  <c r="AD20" i="125"/>
  <c r="AC20" i="125"/>
  <c r="AB20" i="125"/>
  <c r="AA20" i="125"/>
  <c r="Z20" i="125"/>
  <c r="Y20" i="125"/>
  <c r="X20" i="125"/>
  <c r="W20" i="125"/>
  <c r="V20" i="125"/>
  <c r="U20" i="125"/>
  <c r="T20" i="125"/>
  <c r="S20" i="125"/>
  <c r="R20" i="125"/>
  <c r="Q20" i="125"/>
  <c r="P20" i="125"/>
  <c r="O20" i="125"/>
  <c r="M20" i="125"/>
  <c r="L20" i="125"/>
  <c r="K20" i="125"/>
  <c r="J20" i="125"/>
  <c r="BG20" i="125" s="1"/>
  <c r="I20" i="125"/>
  <c r="H20" i="125"/>
  <c r="G20" i="125"/>
  <c r="F20" i="125"/>
  <c r="BC20" i="125" s="1"/>
  <c r="E20" i="125"/>
  <c r="C20" i="125"/>
  <c r="B20" i="125"/>
  <c r="AY20" i="125" s="1"/>
  <c r="O16" i="125"/>
  <c r="P15" i="125"/>
  <c r="Q11" i="125" s="1"/>
  <c r="O15" i="125"/>
  <c r="P11" i="125"/>
  <c r="L8" i="125"/>
  <c r="J8" i="125"/>
  <c r="I8" i="125"/>
  <c r="H8" i="125"/>
  <c r="G8" i="125"/>
  <c r="F8" i="125"/>
  <c r="E8" i="125"/>
  <c r="D8" i="125"/>
  <c r="C8" i="125"/>
  <c r="B8" i="125"/>
  <c r="B4" i="125"/>
  <c r="B2" i="125"/>
  <c r="AI75" i="123"/>
  <c r="AI26" i="123" s="1"/>
  <c r="AV75" i="123"/>
  <c r="AV26" i="123" s="1"/>
  <c r="AR75" i="123"/>
  <c r="AR26" i="123" s="1"/>
  <c r="AN75" i="123"/>
  <c r="AN26" i="123" s="1"/>
  <c r="AJ75" i="123"/>
  <c r="AJ26" i="123" s="1"/>
  <c r="BL40" i="123"/>
  <c r="BL114" i="123"/>
  <c r="BL98" i="123"/>
  <c r="C82" i="123"/>
  <c r="B82" i="123"/>
  <c r="BL81" i="123"/>
  <c r="BL82" i="123" s="1"/>
  <c r="BK81" i="123"/>
  <c r="BK82" i="123" s="1"/>
  <c r="BJ81" i="123"/>
  <c r="BJ82" i="123" s="1"/>
  <c r="BI81" i="123"/>
  <c r="BI82" i="123" s="1"/>
  <c r="BH81" i="123"/>
  <c r="BH82" i="123" s="1"/>
  <c r="BG81" i="123"/>
  <c r="BG82" i="123" s="1"/>
  <c r="BG27" i="123" s="1"/>
  <c r="BF81" i="123"/>
  <c r="BF82" i="123" s="1"/>
  <c r="BE81" i="123"/>
  <c r="BE82" i="123" s="1"/>
  <c r="BD81" i="123"/>
  <c r="BD82" i="123" s="1"/>
  <c r="BC81" i="123"/>
  <c r="BC82" i="123" s="1"/>
  <c r="BC27" i="123" s="1"/>
  <c r="BB81" i="123"/>
  <c r="BB82" i="123" s="1"/>
  <c r="BB27" i="123" s="1"/>
  <c r="BA81" i="123"/>
  <c r="BA82" i="123" s="1"/>
  <c r="AZ81" i="123"/>
  <c r="AZ82" i="123" s="1"/>
  <c r="AY81" i="123"/>
  <c r="AY82" i="123" s="1"/>
  <c r="AY27" i="123" s="1"/>
  <c r="AX81" i="123"/>
  <c r="AX82" i="123" s="1"/>
  <c r="AW81" i="123"/>
  <c r="AW82" i="123" s="1"/>
  <c r="AW27" i="123" s="1"/>
  <c r="AV81" i="123"/>
  <c r="AV82" i="123" s="1"/>
  <c r="AU81" i="123"/>
  <c r="AU82" i="123" s="1"/>
  <c r="AT81" i="123"/>
  <c r="AT82" i="123" s="1"/>
  <c r="AS81" i="123"/>
  <c r="AS82" i="123" s="1"/>
  <c r="AS27" i="123" s="1"/>
  <c r="AR81" i="123"/>
  <c r="AR82" i="123" s="1"/>
  <c r="AQ81" i="123"/>
  <c r="AQ82" i="123" s="1"/>
  <c r="AQ27" i="123" s="1"/>
  <c r="AP81" i="123"/>
  <c r="AP82" i="123" s="1"/>
  <c r="AO81" i="123"/>
  <c r="AO82" i="123" s="1"/>
  <c r="AO27" i="123" s="1"/>
  <c r="AN81" i="123"/>
  <c r="AN82" i="123" s="1"/>
  <c r="AM81" i="123"/>
  <c r="AM82" i="123" s="1"/>
  <c r="AM27" i="123" s="1"/>
  <c r="AL81" i="123"/>
  <c r="AL82" i="123" s="1"/>
  <c r="AL27" i="123" s="1"/>
  <c r="AK81" i="123"/>
  <c r="AK82" i="123" s="1"/>
  <c r="AK27" i="123" s="1"/>
  <c r="AJ81" i="123"/>
  <c r="AJ82" i="123" s="1"/>
  <c r="AI81" i="123"/>
  <c r="AI82" i="123" s="1"/>
  <c r="AI27" i="123" s="1"/>
  <c r="BJ75" i="123"/>
  <c r="BI75" i="123"/>
  <c r="BH75" i="123"/>
  <c r="BG75" i="123"/>
  <c r="BF75" i="123"/>
  <c r="BE75" i="123"/>
  <c r="BD75" i="123"/>
  <c r="BC75" i="123"/>
  <c r="BB75" i="123"/>
  <c r="BA75" i="123"/>
  <c r="AZ75" i="123"/>
  <c r="AY75" i="123"/>
  <c r="AX75" i="123"/>
  <c r="AW75" i="123"/>
  <c r="AU75" i="123"/>
  <c r="AT75" i="123"/>
  <c r="AT26" i="123" s="1"/>
  <c r="AS75" i="123"/>
  <c r="AQ75" i="123"/>
  <c r="AP75" i="123"/>
  <c r="AP26" i="123" s="1"/>
  <c r="AO75" i="123"/>
  <c r="AM75" i="123"/>
  <c r="AL75" i="123"/>
  <c r="AL26" i="123" s="1"/>
  <c r="AK75" i="123"/>
  <c r="C75" i="123"/>
  <c r="C26" i="123" s="1"/>
  <c r="B75" i="123"/>
  <c r="BL64" i="123"/>
  <c r="BK64" i="123"/>
  <c r="BJ64" i="123"/>
  <c r="BI64" i="123"/>
  <c r="BH64" i="123"/>
  <c r="BG64" i="123"/>
  <c r="BF64" i="123"/>
  <c r="BE64" i="123"/>
  <c r="BD64" i="123"/>
  <c r="BC64" i="123"/>
  <c r="BB64" i="123"/>
  <c r="BA64" i="123"/>
  <c r="AZ64" i="123"/>
  <c r="AY64" i="123"/>
  <c r="AX64" i="123"/>
  <c r="AW64" i="123"/>
  <c r="AV64" i="123"/>
  <c r="AU64" i="123"/>
  <c r="AT64" i="123"/>
  <c r="AS64" i="123"/>
  <c r="AR64" i="123"/>
  <c r="AQ64" i="123"/>
  <c r="AP64" i="123"/>
  <c r="AO64" i="123"/>
  <c r="AN64" i="123"/>
  <c r="AM64" i="123"/>
  <c r="AL64" i="123"/>
  <c r="AK64" i="123"/>
  <c r="AJ64" i="123"/>
  <c r="AI64" i="123"/>
  <c r="AH64" i="123"/>
  <c r="AG64" i="123"/>
  <c r="AF64" i="123"/>
  <c r="AE64" i="123"/>
  <c r="AD64" i="123"/>
  <c r="AC64" i="123"/>
  <c r="AB64" i="123"/>
  <c r="AA64" i="123"/>
  <c r="Z64" i="123"/>
  <c r="Y64" i="123"/>
  <c r="X64" i="123"/>
  <c r="W64" i="123"/>
  <c r="V64" i="123"/>
  <c r="U64" i="123"/>
  <c r="T64" i="123"/>
  <c r="S64" i="123"/>
  <c r="R64" i="123"/>
  <c r="Q64" i="123"/>
  <c r="P64" i="123"/>
  <c r="O64" i="123"/>
  <c r="N64" i="123"/>
  <c r="M64" i="123"/>
  <c r="L64" i="123"/>
  <c r="K64" i="123"/>
  <c r="J64" i="123"/>
  <c r="I64" i="123"/>
  <c r="H64" i="123"/>
  <c r="G64" i="123"/>
  <c r="F64" i="123"/>
  <c r="E64" i="123"/>
  <c r="D64" i="123"/>
  <c r="C64" i="123"/>
  <c r="B64" i="123"/>
  <c r="C60" i="123"/>
  <c r="B60" i="123"/>
  <c r="BL33" i="123"/>
  <c r="BL27" i="123"/>
  <c r="BK27" i="123"/>
  <c r="BJ27" i="123"/>
  <c r="BI27" i="123"/>
  <c r="BH27" i="123"/>
  <c r="BF27" i="123"/>
  <c r="BE27" i="123"/>
  <c r="BD27" i="123"/>
  <c r="BA27" i="123"/>
  <c r="AZ27" i="123"/>
  <c r="AX27" i="123"/>
  <c r="AV27" i="123"/>
  <c r="AU27" i="123"/>
  <c r="AT27" i="123"/>
  <c r="AR27" i="123"/>
  <c r="AP27" i="123"/>
  <c r="AN27" i="123"/>
  <c r="AJ27" i="123"/>
  <c r="C27" i="123"/>
  <c r="B27" i="123"/>
  <c r="BL26" i="123"/>
  <c r="BK26" i="123"/>
  <c r="BJ26" i="123"/>
  <c r="BI26" i="123"/>
  <c r="BH26" i="123"/>
  <c r="BG26" i="123"/>
  <c r="BF26" i="123"/>
  <c r="BE26" i="123"/>
  <c r="BD26" i="123"/>
  <c r="BC26" i="123"/>
  <c r="BB26" i="123"/>
  <c r="BA26" i="123"/>
  <c r="AZ26" i="123"/>
  <c r="AY26" i="123"/>
  <c r="AX26" i="123"/>
  <c r="AW26" i="123"/>
  <c r="AU26" i="123"/>
  <c r="AS26" i="123"/>
  <c r="AQ26" i="123"/>
  <c r="AO26" i="123"/>
  <c r="AM26" i="123"/>
  <c r="AK26" i="123"/>
  <c r="B26" i="123"/>
  <c r="B22" i="123"/>
  <c r="B21" i="123"/>
  <c r="B55" i="123" s="1"/>
  <c r="BL20" i="123"/>
  <c r="BL78" i="123" s="1"/>
  <c r="AX20" i="123"/>
  <c r="AW20" i="123"/>
  <c r="AV20" i="123"/>
  <c r="AU20" i="123"/>
  <c r="AT20" i="123"/>
  <c r="AS20" i="123"/>
  <c r="AR20" i="123"/>
  <c r="AQ20" i="123"/>
  <c r="AP20" i="123"/>
  <c r="AO20" i="123"/>
  <c r="AN20" i="123"/>
  <c r="AM20" i="123"/>
  <c r="AL20" i="123"/>
  <c r="AK20" i="123"/>
  <c r="AJ20" i="123"/>
  <c r="AI20" i="123"/>
  <c r="AH20" i="123"/>
  <c r="AG20" i="123"/>
  <c r="AF20" i="123"/>
  <c r="AE20" i="123"/>
  <c r="AD20" i="123"/>
  <c r="AC20" i="123"/>
  <c r="AB20" i="123"/>
  <c r="AA20" i="123"/>
  <c r="Z20" i="123"/>
  <c r="Y20" i="123"/>
  <c r="X20" i="123"/>
  <c r="W20" i="123"/>
  <c r="V20" i="123"/>
  <c r="U20" i="123"/>
  <c r="T20" i="123"/>
  <c r="S20" i="123"/>
  <c r="R20" i="123"/>
  <c r="Q20" i="123"/>
  <c r="P20" i="123"/>
  <c r="O20" i="123"/>
  <c r="K20" i="123"/>
  <c r="J20" i="123"/>
  <c r="I20" i="123"/>
  <c r="H20" i="123"/>
  <c r="G20" i="123"/>
  <c r="F20" i="123"/>
  <c r="D20" i="123"/>
  <c r="C20" i="123"/>
  <c r="B20" i="123"/>
  <c r="C19" i="123"/>
  <c r="O15" i="123"/>
  <c r="L8" i="123"/>
  <c r="J8" i="123"/>
  <c r="I8" i="123"/>
  <c r="H8" i="123"/>
  <c r="G8" i="123"/>
  <c r="F8" i="123"/>
  <c r="E8" i="123"/>
  <c r="D8" i="123"/>
  <c r="C8" i="123"/>
  <c r="B8" i="123"/>
  <c r="B4" i="123"/>
  <c r="B2" i="123"/>
  <c r="AZ75" i="122"/>
  <c r="AZ26" i="122" s="1"/>
  <c r="AY81" i="122"/>
  <c r="AY82" i="122" s="1"/>
  <c r="AY27" i="122" s="1"/>
  <c r="AV75" i="122"/>
  <c r="AV26" i="122" s="1"/>
  <c r="AU81" i="122"/>
  <c r="AU82" i="122" s="1"/>
  <c r="AU27" i="122" s="1"/>
  <c r="AR75" i="122"/>
  <c r="AR26" i="122" s="1"/>
  <c r="AQ81" i="122"/>
  <c r="AQ82" i="122" s="1"/>
  <c r="AQ27" i="122" s="1"/>
  <c r="AN75" i="122"/>
  <c r="AN26" i="122" s="1"/>
  <c r="AM81" i="122"/>
  <c r="AM82" i="122" s="1"/>
  <c r="AM27" i="122" s="1"/>
  <c r="AJ75" i="122"/>
  <c r="AJ26" i="122" s="1"/>
  <c r="AI81" i="122"/>
  <c r="AI82" i="122" s="1"/>
  <c r="AI27" i="122" s="1"/>
  <c r="AF75" i="122"/>
  <c r="AF26" i="122" s="1"/>
  <c r="AE81" i="122"/>
  <c r="AE82" i="122" s="1"/>
  <c r="AE27" i="122" s="1"/>
  <c r="AB75" i="122"/>
  <c r="AB26" i="122" s="1"/>
  <c r="AA81" i="122"/>
  <c r="AA82" i="122" s="1"/>
  <c r="AA27" i="122" s="1"/>
  <c r="BL20" i="122"/>
  <c r="BL78" i="122" s="1"/>
  <c r="BK20" i="122"/>
  <c r="BK78" i="122" s="1"/>
  <c r="BJ20" i="122"/>
  <c r="BJ78" i="122" s="1"/>
  <c r="BI20" i="122"/>
  <c r="BI78" i="122" s="1"/>
  <c r="BH20" i="122"/>
  <c r="BH78" i="122" s="1"/>
  <c r="BG20" i="122"/>
  <c r="BG71" i="122" s="1"/>
  <c r="BF20" i="122"/>
  <c r="BF71" i="122" s="1"/>
  <c r="BE20" i="122"/>
  <c r="BE71" i="122" s="1"/>
  <c r="BD20" i="122"/>
  <c r="BC20" i="122"/>
  <c r="BC78" i="122" s="1"/>
  <c r="BA20" i="122"/>
  <c r="BA78" i="122" s="1"/>
  <c r="AZ20" i="122"/>
  <c r="AY20" i="122"/>
  <c r="BL114" i="122"/>
  <c r="BL98" i="122"/>
  <c r="BL82" i="122"/>
  <c r="BE82" i="122"/>
  <c r="C82" i="122"/>
  <c r="B82" i="122"/>
  <c r="BL81" i="122"/>
  <c r="BK81" i="122"/>
  <c r="BK82" i="122" s="1"/>
  <c r="BJ81" i="122"/>
  <c r="BJ82" i="122" s="1"/>
  <c r="BI81" i="122"/>
  <c r="BI82" i="122" s="1"/>
  <c r="BH81" i="122"/>
  <c r="BH82" i="122" s="1"/>
  <c r="BG81" i="122"/>
  <c r="BG82" i="122" s="1"/>
  <c r="BF81" i="122"/>
  <c r="BF82" i="122" s="1"/>
  <c r="BE81" i="122"/>
  <c r="BD81" i="122"/>
  <c r="BD82" i="122" s="1"/>
  <c r="BC81" i="122"/>
  <c r="BC82" i="122" s="1"/>
  <c r="BB81" i="122"/>
  <c r="BB82" i="122" s="1"/>
  <c r="BA81" i="122"/>
  <c r="BA82" i="122" s="1"/>
  <c r="BA27" i="122" s="1"/>
  <c r="AZ81" i="122"/>
  <c r="AZ82" i="122" s="1"/>
  <c r="AX81" i="122"/>
  <c r="AX82" i="122" s="1"/>
  <c r="AW81" i="122"/>
  <c r="AW82" i="122" s="1"/>
  <c r="AW27" i="122" s="1"/>
  <c r="AV81" i="122"/>
  <c r="AV82" i="122" s="1"/>
  <c r="AT81" i="122"/>
  <c r="AT82" i="122" s="1"/>
  <c r="AS81" i="122"/>
  <c r="AS82" i="122" s="1"/>
  <c r="AS27" i="122" s="1"/>
  <c r="AR81" i="122"/>
  <c r="AR82" i="122" s="1"/>
  <c r="AP81" i="122"/>
  <c r="AP82" i="122" s="1"/>
  <c r="AO81" i="122"/>
  <c r="AO82" i="122" s="1"/>
  <c r="AO27" i="122" s="1"/>
  <c r="AN81" i="122"/>
  <c r="AN82" i="122" s="1"/>
  <c r="AL81" i="122"/>
  <c r="AL82" i="122" s="1"/>
  <c r="AK81" i="122"/>
  <c r="AK82" i="122" s="1"/>
  <c r="AK27" i="122" s="1"/>
  <c r="AJ81" i="122"/>
  <c r="AJ82" i="122" s="1"/>
  <c r="AJ27" i="122" s="1"/>
  <c r="AH81" i="122"/>
  <c r="AH82" i="122" s="1"/>
  <c r="AG81" i="122"/>
  <c r="AG82" i="122" s="1"/>
  <c r="AG27" i="122" s="1"/>
  <c r="AF81" i="122"/>
  <c r="AF82" i="122" s="1"/>
  <c r="AD81" i="122"/>
  <c r="AD82" i="122" s="1"/>
  <c r="AC81" i="122"/>
  <c r="AC82" i="122" s="1"/>
  <c r="AC27" i="122" s="1"/>
  <c r="AB81" i="122"/>
  <c r="AB82" i="122" s="1"/>
  <c r="AB27" i="122" s="1"/>
  <c r="Z81" i="122"/>
  <c r="Z82" i="122" s="1"/>
  <c r="Z27" i="122" s="1"/>
  <c r="BG78" i="122"/>
  <c r="BF78" i="122"/>
  <c r="BE78" i="122"/>
  <c r="BJ75" i="122"/>
  <c r="BI75" i="122"/>
  <c r="BH75" i="122"/>
  <c r="BG75" i="122"/>
  <c r="BF75" i="122"/>
  <c r="BE75" i="122"/>
  <c r="BD75" i="122"/>
  <c r="BC75" i="122"/>
  <c r="BC26" i="122" s="1"/>
  <c r="BB75" i="122"/>
  <c r="BA75" i="122"/>
  <c r="BA26" i="122" s="1"/>
  <c r="AY75" i="122"/>
  <c r="AY26" i="122" s="1"/>
  <c r="AX75" i="122"/>
  <c r="AW75" i="122"/>
  <c r="AU75" i="122"/>
  <c r="AU26" i="122" s="1"/>
  <c r="AT75" i="122"/>
  <c r="AS75" i="122"/>
  <c r="AQ75" i="122"/>
  <c r="AQ26" i="122" s="1"/>
  <c r="AP75" i="122"/>
  <c r="AO75" i="122"/>
  <c r="AM75" i="122"/>
  <c r="AM26" i="122" s="1"/>
  <c r="AL75" i="122"/>
  <c r="AK75" i="122"/>
  <c r="AK26" i="122" s="1"/>
  <c r="AI75" i="122"/>
  <c r="AI26" i="122" s="1"/>
  <c r="AH75" i="122"/>
  <c r="AG75" i="122"/>
  <c r="AE75" i="122"/>
  <c r="AE26" i="122" s="1"/>
  <c r="AD75" i="122"/>
  <c r="AC75" i="122"/>
  <c r="AC26" i="122" s="1"/>
  <c r="AA75" i="122"/>
  <c r="AA26" i="122" s="1"/>
  <c r="Z75" i="122"/>
  <c r="C75" i="122"/>
  <c r="B75" i="122"/>
  <c r="BI71" i="122"/>
  <c r="BH71" i="122"/>
  <c r="BC71" i="122"/>
  <c r="BL64" i="122"/>
  <c r="BK64" i="122"/>
  <c r="BJ64" i="122"/>
  <c r="BI64" i="122"/>
  <c r="BH64" i="122"/>
  <c r="BG64" i="122"/>
  <c r="BF64" i="122"/>
  <c r="BE64" i="122"/>
  <c r="BD64" i="122"/>
  <c r="BC64" i="122"/>
  <c r="BB64" i="122"/>
  <c r="BA64" i="122"/>
  <c r="AZ64" i="122"/>
  <c r="AY64" i="122"/>
  <c r="AX64" i="122"/>
  <c r="AW64" i="122"/>
  <c r="AV64" i="122"/>
  <c r="AU64" i="122"/>
  <c r="AT64" i="122"/>
  <c r="AS64" i="122"/>
  <c r="AR64" i="122"/>
  <c r="AQ64" i="122"/>
  <c r="AP64" i="122"/>
  <c r="AO64" i="122"/>
  <c r="AN64" i="122"/>
  <c r="AM64" i="122"/>
  <c r="AL64" i="122"/>
  <c r="AK64" i="122"/>
  <c r="AJ64" i="122"/>
  <c r="AI64" i="122"/>
  <c r="AH64" i="122"/>
  <c r="AG64" i="122"/>
  <c r="AF64" i="122"/>
  <c r="AE64" i="122"/>
  <c r="AD64" i="122"/>
  <c r="AC64" i="122"/>
  <c r="AB64" i="122"/>
  <c r="AA64" i="122"/>
  <c r="Z64" i="122"/>
  <c r="Y64" i="122"/>
  <c r="X64" i="122"/>
  <c r="W64" i="122"/>
  <c r="V64" i="122"/>
  <c r="U64" i="122"/>
  <c r="T64" i="122"/>
  <c r="S64" i="122"/>
  <c r="R64" i="122"/>
  <c r="Q64" i="122"/>
  <c r="P64" i="122"/>
  <c r="O64" i="122"/>
  <c r="N64" i="122"/>
  <c r="M64" i="122"/>
  <c r="L64" i="122"/>
  <c r="K64" i="122"/>
  <c r="J64" i="122"/>
  <c r="I64" i="122"/>
  <c r="H64" i="122"/>
  <c r="G64" i="122"/>
  <c r="F64" i="122"/>
  <c r="E64" i="122"/>
  <c r="D64" i="122"/>
  <c r="C64" i="122"/>
  <c r="B64" i="122"/>
  <c r="C60" i="122"/>
  <c r="B60" i="122"/>
  <c r="BL33" i="122"/>
  <c r="BL27" i="122"/>
  <c r="BK27" i="122"/>
  <c r="BJ27" i="122"/>
  <c r="BI27" i="122"/>
  <c r="BH27" i="122"/>
  <c r="BG27" i="122"/>
  <c r="BF27" i="122"/>
  <c r="BE27" i="122"/>
  <c r="BD27" i="122"/>
  <c r="BC27" i="122"/>
  <c r="BB27" i="122"/>
  <c r="AZ27" i="122"/>
  <c r="AX27" i="122"/>
  <c r="AV27" i="122"/>
  <c r="AT27" i="122"/>
  <c r="AR27" i="122"/>
  <c r="AP27" i="122"/>
  <c r="AN27" i="122"/>
  <c r="AL27" i="122"/>
  <c r="AH27" i="122"/>
  <c r="AF27" i="122"/>
  <c r="AD27" i="122"/>
  <c r="C27" i="122"/>
  <c r="B27" i="122"/>
  <c r="BL26" i="122"/>
  <c r="BK26" i="122"/>
  <c r="BJ26" i="122"/>
  <c r="BI26" i="122"/>
  <c r="BH26" i="122"/>
  <c r="BG26" i="122"/>
  <c r="BF26" i="122"/>
  <c r="BE26" i="122"/>
  <c r="BD26" i="122"/>
  <c r="BB26" i="122"/>
  <c r="AX26" i="122"/>
  <c r="AW26" i="122"/>
  <c r="AT26" i="122"/>
  <c r="AS26" i="122"/>
  <c r="AP26" i="122"/>
  <c r="AO26" i="122"/>
  <c r="AL26" i="122"/>
  <c r="AH26" i="122"/>
  <c r="AG26" i="122"/>
  <c r="AD26" i="122"/>
  <c r="Z26" i="122"/>
  <c r="C26" i="122"/>
  <c r="B26" i="122"/>
  <c r="B21" i="122"/>
  <c r="C19" i="122" s="1"/>
  <c r="AX20" i="122"/>
  <c r="AW20" i="122"/>
  <c r="AV20" i="122"/>
  <c r="AU20" i="122"/>
  <c r="AT20" i="122"/>
  <c r="AS20" i="122"/>
  <c r="AR20" i="122"/>
  <c r="AQ20" i="122"/>
  <c r="AP20" i="122"/>
  <c r="AO20" i="122"/>
  <c r="AN20" i="122"/>
  <c r="AM20" i="122"/>
  <c r="AL20" i="122"/>
  <c r="AK20" i="122"/>
  <c r="AJ20" i="122"/>
  <c r="AI20" i="122"/>
  <c r="AH20" i="122"/>
  <c r="AG20" i="122"/>
  <c r="AF20" i="122"/>
  <c r="AE20" i="122"/>
  <c r="AD20" i="122"/>
  <c r="AC20" i="122"/>
  <c r="AB20" i="122"/>
  <c r="AA20" i="122"/>
  <c r="Z20" i="122"/>
  <c r="Y20" i="122"/>
  <c r="X20" i="122"/>
  <c r="W20" i="122"/>
  <c r="V20" i="122"/>
  <c r="U20" i="122"/>
  <c r="T20" i="122"/>
  <c r="S20" i="122"/>
  <c r="R20" i="122"/>
  <c r="Q20" i="122"/>
  <c r="P20" i="122"/>
  <c r="O20" i="122"/>
  <c r="L20" i="122"/>
  <c r="K20" i="122"/>
  <c r="J20" i="122"/>
  <c r="I20" i="122"/>
  <c r="H20" i="122"/>
  <c r="G20" i="122"/>
  <c r="F20" i="122"/>
  <c r="C20" i="122"/>
  <c r="B20" i="122"/>
  <c r="O15" i="122"/>
  <c r="O16" i="122" s="1"/>
  <c r="P11" i="122"/>
  <c r="L8" i="122"/>
  <c r="J8" i="122"/>
  <c r="I8" i="122"/>
  <c r="H8" i="122"/>
  <c r="G8" i="122"/>
  <c r="F8" i="122"/>
  <c r="E8" i="122"/>
  <c r="D8" i="122"/>
  <c r="C8" i="122"/>
  <c r="B8" i="122"/>
  <c r="B4" i="122"/>
  <c r="B2" i="122"/>
  <c r="BL114" i="120"/>
  <c r="BK114" i="120"/>
  <c r="BN113" i="120"/>
  <c r="BN112" i="120"/>
  <c r="BL98" i="120"/>
  <c r="BK98" i="120"/>
  <c r="BN97" i="120"/>
  <c r="BN96" i="120"/>
  <c r="BB82" i="120"/>
  <c r="AX82" i="120"/>
  <c r="B82" i="120"/>
  <c r="BL81" i="120"/>
  <c r="BL82" i="120" s="1"/>
  <c r="BK81" i="120"/>
  <c r="BK82" i="120" s="1"/>
  <c r="BJ81" i="120"/>
  <c r="BJ82" i="120" s="1"/>
  <c r="BI81" i="120"/>
  <c r="BI82" i="120" s="1"/>
  <c r="BH81" i="120"/>
  <c r="BH82" i="120" s="1"/>
  <c r="BG81" i="120"/>
  <c r="BG82" i="120" s="1"/>
  <c r="BF81" i="120"/>
  <c r="BF82" i="120" s="1"/>
  <c r="BE81" i="120"/>
  <c r="BE82" i="120" s="1"/>
  <c r="BD81" i="120"/>
  <c r="BD82" i="120" s="1"/>
  <c r="BC81" i="120"/>
  <c r="BC82" i="120" s="1"/>
  <c r="BB81" i="120"/>
  <c r="BA81" i="120"/>
  <c r="BA82" i="120" s="1"/>
  <c r="AZ81" i="120"/>
  <c r="AZ82" i="120" s="1"/>
  <c r="AY81" i="120"/>
  <c r="AY82" i="120" s="1"/>
  <c r="AX81" i="120"/>
  <c r="AW81" i="120"/>
  <c r="AW82" i="120" s="1"/>
  <c r="AV81" i="120"/>
  <c r="AV82" i="120" s="1"/>
  <c r="AU81" i="120"/>
  <c r="AU82" i="120" s="1"/>
  <c r="AT81" i="120"/>
  <c r="AT82" i="120" s="1"/>
  <c r="AS81" i="120"/>
  <c r="AS82" i="120" s="1"/>
  <c r="AR81" i="120"/>
  <c r="AR82" i="120" s="1"/>
  <c r="Z81" i="120"/>
  <c r="Z82" i="120" s="1"/>
  <c r="BL78" i="120"/>
  <c r="BK78" i="120"/>
  <c r="BJ78" i="120"/>
  <c r="BI78" i="120"/>
  <c r="BH78" i="120"/>
  <c r="BG78" i="120"/>
  <c r="BF78" i="120"/>
  <c r="BE78" i="120"/>
  <c r="BC78" i="120"/>
  <c r="BJ75" i="120"/>
  <c r="BI75" i="120"/>
  <c r="BH75" i="120"/>
  <c r="BG75" i="120"/>
  <c r="BF75" i="120"/>
  <c r="BE75" i="120"/>
  <c r="BD75" i="120"/>
  <c r="BC75" i="120"/>
  <c r="BB75" i="120"/>
  <c r="BA75" i="120"/>
  <c r="AZ75" i="120"/>
  <c r="AY75" i="120"/>
  <c r="AX75" i="120"/>
  <c r="AW75" i="120"/>
  <c r="AV75" i="120"/>
  <c r="AU75" i="120"/>
  <c r="AT75" i="120"/>
  <c r="AS75" i="120"/>
  <c r="AR75" i="120"/>
  <c r="Z75" i="120"/>
  <c r="Z26" i="120" s="1"/>
  <c r="B75" i="120"/>
  <c r="BJ71" i="120"/>
  <c r="BI71" i="120"/>
  <c r="BH71" i="120"/>
  <c r="BG71" i="120"/>
  <c r="BF71" i="120"/>
  <c r="BE71" i="120"/>
  <c r="BC71" i="120"/>
  <c r="BL64" i="120"/>
  <c r="BK64" i="120"/>
  <c r="BJ64" i="120"/>
  <c r="BI64" i="120"/>
  <c r="BH64" i="120"/>
  <c r="BG64" i="120"/>
  <c r="BF64" i="120"/>
  <c r="BE64" i="120"/>
  <c r="BD64" i="120"/>
  <c r="BC64" i="120"/>
  <c r="BB64" i="120"/>
  <c r="BA64" i="120"/>
  <c r="AZ64" i="120"/>
  <c r="AY64" i="120"/>
  <c r="AX64" i="120"/>
  <c r="AW64" i="120"/>
  <c r="AV64" i="120"/>
  <c r="AU64" i="120"/>
  <c r="AT64" i="120"/>
  <c r="AS64" i="120"/>
  <c r="AR64" i="120"/>
  <c r="AQ64" i="120"/>
  <c r="AP64" i="120"/>
  <c r="AO64" i="120"/>
  <c r="AN64" i="120"/>
  <c r="AM64" i="120"/>
  <c r="AL64" i="120"/>
  <c r="AK64" i="120"/>
  <c r="AJ64" i="120"/>
  <c r="AI64" i="120"/>
  <c r="AH64" i="120"/>
  <c r="AG64" i="120"/>
  <c r="AF64" i="120"/>
  <c r="AE64" i="120"/>
  <c r="AD64" i="120"/>
  <c r="AC64" i="120"/>
  <c r="AB64" i="120"/>
  <c r="AA64" i="120"/>
  <c r="Z64" i="120"/>
  <c r="Y64" i="120"/>
  <c r="X64" i="120"/>
  <c r="W64" i="120"/>
  <c r="V64" i="120"/>
  <c r="U64" i="120"/>
  <c r="T64" i="120"/>
  <c r="S64" i="120"/>
  <c r="R64" i="120"/>
  <c r="Q64" i="120"/>
  <c r="P64" i="120"/>
  <c r="O64" i="120"/>
  <c r="N64" i="120"/>
  <c r="M64" i="120"/>
  <c r="L64" i="120"/>
  <c r="K64" i="120"/>
  <c r="J64" i="120"/>
  <c r="I64" i="120"/>
  <c r="H64" i="120"/>
  <c r="G64" i="120"/>
  <c r="F64" i="120"/>
  <c r="E64" i="120"/>
  <c r="D64" i="120"/>
  <c r="C64" i="120"/>
  <c r="B64" i="120"/>
  <c r="C60" i="120"/>
  <c r="B60" i="120"/>
  <c r="BK34" i="120"/>
  <c r="BL33" i="120"/>
  <c r="BK33" i="120"/>
  <c r="BL27" i="120"/>
  <c r="BK27" i="120"/>
  <c r="BJ27" i="120"/>
  <c r="BI27" i="120"/>
  <c r="BH27" i="120"/>
  <c r="BG27" i="120"/>
  <c r="BF27" i="120"/>
  <c r="BE27" i="120"/>
  <c r="BD27" i="120"/>
  <c r="BC27" i="120"/>
  <c r="BB27" i="120"/>
  <c r="BA27" i="120"/>
  <c r="AZ27" i="120"/>
  <c r="AY27" i="120"/>
  <c r="AX27" i="120"/>
  <c r="AW27" i="120"/>
  <c r="AV27" i="120"/>
  <c r="AU27" i="120"/>
  <c r="AT27" i="120"/>
  <c r="AS27" i="120"/>
  <c r="AR27" i="120"/>
  <c r="Z27" i="120"/>
  <c r="B27" i="120"/>
  <c r="BL26" i="120"/>
  <c r="BK26" i="120"/>
  <c r="BK40" i="120" s="1"/>
  <c r="BJ26" i="120"/>
  <c r="BI26" i="120"/>
  <c r="BH26" i="120"/>
  <c r="BG26" i="120"/>
  <c r="BF26" i="120"/>
  <c r="BE26" i="120"/>
  <c r="BD26" i="120"/>
  <c r="BC26" i="120"/>
  <c r="BB26" i="120"/>
  <c r="BA26" i="120"/>
  <c r="AZ26" i="120"/>
  <c r="AY26" i="120"/>
  <c r="AX26" i="120"/>
  <c r="AW26" i="120"/>
  <c r="AV26" i="120"/>
  <c r="AU26" i="120"/>
  <c r="AT26" i="120"/>
  <c r="AS26" i="120"/>
  <c r="AR26" i="120"/>
  <c r="B26" i="120"/>
  <c r="B28" i="120" s="1"/>
  <c r="B21" i="120"/>
  <c r="BD20" i="120"/>
  <c r="AY20" i="120"/>
  <c r="AX20" i="120"/>
  <c r="AW20" i="120"/>
  <c r="AV20" i="120"/>
  <c r="AU20" i="120"/>
  <c r="AT20" i="120"/>
  <c r="AS20" i="120"/>
  <c r="AR20" i="120"/>
  <c r="AQ20" i="120"/>
  <c r="AP20" i="120"/>
  <c r="AO20" i="120"/>
  <c r="AN20" i="120"/>
  <c r="AM20" i="120"/>
  <c r="AL20" i="120"/>
  <c r="AK20" i="120"/>
  <c r="AJ20" i="120"/>
  <c r="AI20" i="120"/>
  <c r="AH20" i="120"/>
  <c r="AG20" i="120"/>
  <c r="AF20" i="120"/>
  <c r="AE20" i="120"/>
  <c r="AD20" i="120"/>
  <c r="AC20" i="120"/>
  <c r="AB20" i="120"/>
  <c r="AA20" i="120"/>
  <c r="Z20" i="120"/>
  <c r="Y20" i="120"/>
  <c r="X20" i="120"/>
  <c r="W20" i="120"/>
  <c r="V20" i="120"/>
  <c r="U20" i="120"/>
  <c r="T20" i="120"/>
  <c r="S20" i="120"/>
  <c r="R20" i="120"/>
  <c r="Q20" i="120"/>
  <c r="P20" i="120"/>
  <c r="O20" i="120"/>
  <c r="K20" i="120"/>
  <c r="J20" i="120"/>
  <c r="I20" i="120"/>
  <c r="H20" i="120"/>
  <c r="G20" i="120"/>
  <c r="F20" i="120"/>
  <c r="B20" i="120"/>
  <c r="C19" i="120"/>
  <c r="O15" i="120"/>
  <c r="O16" i="120" s="1"/>
  <c r="P11" i="120"/>
  <c r="P15" i="120" s="1"/>
  <c r="Q11" i="120" s="1"/>
  <c r="L8" i="120"/>
  <c r="J8" i="120"/>
  <c r="I8" i="120"/>
  <c r="H8" i="120"/>
  <c r="G8" i="120"/>
  <c r="F8" i="120"/>
  <c r="E8" i="120"/>
  <c r="D8" i="120"/>
  <c r="C8" i="120"/>
  <c r="B8" i="120"/>
  <c r="B5" i="120"/>
  <c r="B4" i="120"/>
  <c r="B3" i="120"/>
  <c r="B2" i="120"/>
  <c r="BL114" i="119"/>
  <c r="BO104" i="119"/>
  <c r="BL98" i="119"/>
  <c r="C82" i="119"/>
  <c r="B82" i="119"/>
  <c r="BL81" i="119"/>
  <c r="BL82" i="119" s="1"/>
  <c r="BK81" i="119"/>
  <c r="BK82" i="119" s="1"/>
  <c r="BJ81" i="119"/>
  <c r="BJ82" i="119" s="1"/>
  <c r="BI81" i="119"/>
  <c r="BI82" i="119" s="1"/>
  <c r="BH81" i="119"/>
  <c r="BH82" i="119" s="1"/>
  <c r="BG81" i="119"/>
  <c r="BG82" i="119" s="1"/>
  <c r="BF81" i="119"/>
  <c r="BF82" i="119" s="1"/>
  <c r="BE81" i="119"/>
  <c r="BE82" i="119" s="1"/>
  <c r="BD81" i="119"/>
  <c r="BD82" i="119" s="1"/>
  <c r="BC81" i="119"/>
  <c r="BC82" i="119" s="1"/>
  <c r="BB81" i="119"/>
  <c r="BB82" i="119" s="1"/>
  <c r="BA81" i="119"/>
  <c r="BA82" i="119" s="1"/>
  <c r="AZ81" i="119"/>
  <c r="AZ82" i="119" s="1"/>
  <c r="AY81" i="119"/>
  <c r="AY82" i="119" s="1"/>
  <c r="AX81" i="119"/>
  <c r="AX82" i="119" s="1"/>
  <c r="AW81" i="119"/>
  <c r="AW82" i="119" s="1"/>
  <c r="AV81" i="119"/>
  <c r="AV82" i="119" s="1"/>
  <c r="AU81" i="119"/>
  <c r="AU82" i="119" s="1"/>
  <c r="AT81" i="119"/>
  <c r="AT82" i="119" s="1"/>
  <c r="AS81" i="119"/>
  <c r="AS82" i="119" s="1"/>
  <c r="AR81" i="119"/>
  <c r="AR82" i="119" s="1"/>
  <c r="AQ81" i="119"/>
  <c r="AQ82" i="119" s="1"/>
  <c r="AP81" i="119"/>
  <c r="AP82" i="119" s="1"/>
  <c r="AO81" i="119"/>
  <c r="AO82" i="119" s="1"/>
  <c r="AN81" i="119"/>
  <c r="AN82" i="119" s="1"/>
  <c r="AM81" i="119"/>
  <c r="AM82" i="119" s="1"/>
  <c r="AL81" i="119"/>
  <c r="AL82" i="119" s="1"/>
  <c r="AK81" i="119"/>
  <c r="AK82" i="119" s="1"/>
  <c r="AJ81" i="119"/>
  <c r="AJ82" i="119" s="1"/>
  <c r="AI81" i="119"/>
  <c r="AI82" i="119" s="1"/>
  <c r="BL78" i="119"/>
  <c r="BJ78" i="119"/>
  <c r="BI78" i="119"/>
  <c r="BH78" i="119"/>
  <c r="BG78" i="119"/>
  <c r="BF78" i="119"/>
  <c r="BE78" i="119"/>
  <c r="BC78" i="119"/>
  <c r="BB78" i="119"/>
  <c r="BJ75" i="119"/>
  <c r="BI75" i="119"/>
  <c r="BH75" i="119"/>
  <c r="BG75" i="119"/>
  <c r="BF75" i="119"/>
  <c r="BE75" i="119"/>
  <c r="BD75" i="119"/>
  <c r="BC75" i="119"/>
  <c r="BB75" i="119"/>
  <c r="BA75" i="119"/>
  <c r="AZ75" i="119"/>
  <c r="AY75" i="119"/>
  <c r="AX75" i="119"/>
  <c r="AW75" i="119"/>
  <c r="AV75" i="119"/>
  <c r="AU75" i="119"/>
  <c r="AT75" i="119"/>
  <c r="AS75" i="119"/>
  <c r="AR75" i="119"/>
  <c r="AQ75" i="119"/>
  <c r="AP75" i="119"/>
  <c r="AO75" i="119"/>
  <c r="AN75" i="119"/>
  <c r="AM75" i="119"/>
  <c r="AL75" i="119"/>
  <c r="AK75" i="119"/>
  <c r="AJ75" i="119"/>
  <c r="AI75" i="119"/>
  <c r="C75" i="119"/>
  <c r="B75" i="119"/>
  <c r="BJ71" i="119"/>
  <c r="BI71" i="119"/>
  <c r="BH71" i="119"/>
  <c r="BG71" i="119"/>
  <c r="BF71" i="119"/>
  <c r="BE71" i="119"/>
  <c r="BC71" i="119"/>
  <c r="BB71" i="119"/>
  <c r="BL64" i="119"/>
  <c r="BK64" i="119"/>
  <c r="BJ64" i="119"/>
  <c r="BI64" i="119"/>
  <c r="BH64" i="119"/>
  <c r="BG64" i="119"/>
  <c r="BF64" i="119"/>
  <c r="BE64" i="119"/>
  <c r="BD64" i="119"/>
  <c r="BC64" i="119"/>
  <c r="BB64" i="119"/>
  <c r="BA64" i="119"/>
  <c r="AZ64" i="119"/>
  <c r="AY64" i="119"/>
  <c r="AX64" i="119"/>
  <c r="AW64" i="119"/>
  <c r="AV64" i="119"/>
  <c r="AU64" i="119"/>
  <c r="AT64" i="119"/>
  <c r="AS64" i="119"/>
  <c r="AR64" i="119"/>
  <c r="AQ64" i="119"/>
  <c r="AP64" i="119"/>
  <c r="AO64" i="119"/>
  <c r="AN64" i="119"/>
  <c r="AM64" i="119"/>
  <c r="AL64" i="119"/>
  <c r="AK64" i="119"/>
  <c r="AJ64" i="119"/>
  <c r="AI64" i="119"/>
  <c r="AH64" i="119"/>
  <c r="AG64" i="119"/>
  <c r="AF64" i="119"/>
  <c r="AE64" i="119"/>
  <c r="AD64" i="119"/>
  <c r="AC64" i="119"/>
  <c r="AB64" i="119"/>
  <c r="AA64" i="119"/>
  <c r="Z64" i="119"/>
  <c r="Y64" i="119"/>
  <c r="X64" i="119"/>
  <c r="W64" i="119"/>
  <c r="V64" i="119"/>
  <c r="U64" i="119"/>
  <c r="T64" i="119"/>
  <c r="S64" i="119"/>
  <c r="R64" i="119"/>
  <c r="Q64" i="119"/>
  <c r="P64" i="119"/>
  <c r="O64" i="119"/>
  <c r="N64" i="119"/>
  <c r="M64" i="119"/>
  <c r="L64" i="119"/>
  <c r="K64" i="119"/>
  <c r="J64" i="119"/>
  <c r="I64" i="119"/>
  <c r="H64" i="119"/>
  <c r="G64" i="119"/>
  <c r="F64" i="119"/>
  <c r="E64" i="119"/>
  <c r="D64" i="119"/>
  <c r="C64" i="119"/>
  <c r="B64" i="119"/>
  <c r="C60" i="119"/>
  <c r="B60" i="119"/>
  <c r="BL33" i="119"/>
  <c r="BL27" i="119"/>
  <c r="BK27" i="119"/>
  <c r="BJ27" i="119"/>
  <c r="BI27" i="119"/>
  <c r="BH27" i="119"/>
  <c r="BG27" i="119"/>
  <c r="BF27" i="119"/>
  <c r="BE27" i="119"/>
  <c r="BD27" i="119"/>
  <c r="BC27" i="119"/>
  <c r="BB27" i="119"/>
  <c r="BA27" i="119"/>
  <c r="AZ27" i="119"/>
  <c r="AY27" i="119"/>
  <c r="AX27" i="119"/>
  <c r="AW27" i="119"/>
  <c r="AV27" i="119"/>
  <c r="AU27" i="119"/>
  <c r="AT27" i="119"/>
  <c r="AS27" i="119"/>
  <c r="AR27" i="119"/>
  <c r="AQ27" i="119"/>
  <c r="AP27" i="119"/>
  <c r="AO27" i="119"/>
  <c r="AN27" i="119"/>
  <c r="AM27" i="119"/>
  <c r="AL27" i="119"/>
  <c r="AK27" i="119"/>
  <c r="AJ27" i="119"/>
  <c r="AI27" i="119"/>
  <c r="C27" i="119"/>
  <c r="B27" i="119"/>
  <c r="BL26" i="119"/>
  <c r="BL40" i="119" s="1"/>
  <c r="BK26" i="119"/>
  <c r="BJ26" i="119"/>
  <c r="BI26" i="119"/>
  <c r="BH26" i="119"/>
  <c r="BG26" i="119"/>
  <c r="BF26" i="119"/>
  <c r="BE26" i="119"/>
  <c r="BD26" i="119"/>
  <c r="BC26" i="119"/>
  <c r="BB26" i="119"/>
  <c r="BA26" i="119"/>
  <c r="AZ26" i="119"/>
  <c r="AY26" i="119"/>
  <c r="AX26" i="119"/>
  <c r="AW26" i="119"/>
  <c r="AV26" i="119"/>
  <c r="AU26" i="119"/>
  <c r="AT26" i="119"/>
  <c r="AS26" i="119"/>
  <c r="AR26" i="119"/>
  <c r="AQ26" i="119"/>
  <c r="AP26" i="119"/>
  <c r="AO26" i="119"/>
  <c r="AN26" i="119"/>
  <c r="AM26" i="119"/>
  <c r="AL26" i="119"/>
  <c r="AK26" i="119"/>
  <c r="AJ26" i="119"/>
  <c r="AI26" i="119"/>
  <c r="C26" i="119"/>
  <c r="B26" i="119"/>
  <c r="B21" i="119"/>
  <c r="B22" i="119" s="1"/>
  <c r="BK20" i="119"/>
  <c r="BK78" i="119" s="1"/>
  <c r="BA20" i="119"/>
  <c r="AZ20" i="119"/>
  <c r="AY20" i="119"/>
  <c r="AX20" i="119"/>
  <c r="AW20" i="119"/>
  <c r="AV20" i="119"/>
  <c r="AU20" i="119"/>
  <c r="AT20" i="119"/>
  <c r="AS20" i="119"/>
  <c r="AR20" i="119"/>
  <c r="AQ20" i="119"/>
  <c r="AP20" i="119"/>
  <c r="AO20" i="119"/>
  <c r="AN20" i="119"/>
  <c r="AM20" i="119"/>
  <c r="AL20" i="119"/>
  <c r="AK20" i="119"/>
  <c r="AJ20" i="119"/>
  <c r="AI20" i="119"/>
  <c r="AH20" i="119"/>
  <c r="AG20" i="119"/>
  <c r="AF20" i="119"/>
  <c r="AE20" i="119"/>
  <c r="AD20" i="119"/>
  <c r="AC20" i="119"/>
  <c r="AB20" i="119"/>
  <c r="AA20" i="119"/>
  <c r="Z20" i="119"/>
  <c r="Y20" i="119"/>
  <c r="X20" i="119"/>
  <c r="W20" i="119"/>
  <c r="V20" i="119"/>
  <c r="U20" i="119"/>
  <c r="T20" i="119"/>
  <c r="S20" i="119"/>
  <c r="R20" i="119"/>
  <c r="Q20" i="119"/>
  <c r="P20" i="119"/>
  <c r="O20" i="119"/>
  <c r="N20" i="119"/>
  <c r="M20" i="119"/>
  <c r="L20" i="119"/>
  <c r="K20" i="119"/>
  <c r="J20" i="119"/>
  <c r="I20" i="119"/>
  <c r="H20" i="119"/>
  <c r="G20" i="119"/>
  <c r="BD20" i="119" s="1"/>
  <c r="F20" i="119"/>
  <c r="E20" i="119"/>
  <c r="D20" i="119"/>
  <c r="C20" i="119"/>
  <c r="B20" i="119"/>
  <c r="O15" i="119"/>
  <c r="O16" i="119" s="1"/>
  <c r="BN14" i="119"/>
  <c r="P11" i="119"/>
  <c r="L8" i="119"/>
  <c r="J8" i="119"/>
  <c r="I8" i="119"/>
  <c r="H8" i="119"/>
  <c r="G8" i="119"/>
  <c r="F8" i="119"/>
  <c r="E8" i="119"/>
  <c r="D8" i="119"/>
  <c r="C8" i="119"/>
  <c r="B8" i="119"/>
  <c r="B5" i="119"/>
  <c r="B4" i="119"/>
  <c r="B3" i="119"/>
  <c r="B2" i="119"/>
  <c r="B55" i="117"/>
  <c r="BL114" i="117"/>
  <c r="BL98" i="117"/>
  <c r="BK82" i="117"/>
  <c r="AU82" i="117"/>
  <c r="B82" i="117"/>
  <c r="BL81" i="117"/>
  <c r="BL82" i="117" s="1"/>
  <c r="BK81" i="117"/>
  <c r="BJ81" i="117"/>
  <c r="BJ82" i="117" s="1"/>
  <c r="BI81" i="117"/>
  <c r="BI82" i="117" s="1"/>
  <c r="BH81" i="117"/>
  <c r="BH82" i="117" s="1"/>
  <c r="BG81" i="117"/>
  <c r="BG82" i="117" s="1"/>
  <c r="BF81" i="117"/>
  <c r="BF82" i="117" s="1"/>
  <c r="BE81" i="117"/>
  <c r="BE82" i="117" s="1"/>
  <c r="BD81" i="117"/>
  <c r="BD82" i="117" s="1"/>
  <c r="BC81" i="117"/>
  <c r="BC82" i="117" s="1"/>
  <c r="BB81" i="117"/>
  <c r="BB82" i="117" s="1"/>
  <c r="BA81" i="117"/>
  <c r="BA82" i="117" s="1"/>
  <c r="AZ81" i="117"/>
  <c r="AZ82" i="117" s="1"/>
  <c r="AY81" i="117"/>
  <c r="AY82" i="117" s="1"/>
  <c r="AX81" i="117"/>
  <c r="AX82" i="117" s="1"/>
  <c r="AW81" i="117"/>
  <c r="AW82" i="117" s="1"/>
  <c r="AV81" i="117"/>
  <c r="AV82" i="117" s="1"/>
  <c r="AU81" i="117"/>
  <c r="AT81" i="117"/>
  <c r="AT82" i="117" s="1"/>
  <c r="AS81" i="117"/>
  <c r="AS82" i="117" s="1"/>
  <c r="AR81" i="117"/>
  <c r="AR82" i="117" s="1"/>
  <c r="AQ81" i="117"/>
  <c r="AQ82" i="117" s="1"/>
  <c r="AP81" i="117"/>
  <c r="AP82" i="117" s="1"/>
  <c r="AO81" i="117"/>
  <c r="AO82" i="117" s="1"/>
  <c r="AN81" i="117"/>
  <c r="AN82" i="117" s="1"/>
  <c r="AM81" i="117"/>
  <c r="AM82" i="117" s="1"/>
  <c r="AL81" i="117"/>
  <c r="AL82" i="117" s="1"/>
  <c r="AK81" i="117"/>
  <c r="AK82" i="117" s="1"/>
  <c r="AJ81" i="117"/>
  <c r="AJ82" i="117" s="1"/>
  <c r="AJ27" i="117" s="1"/>
  <c r="AI81" i="117"/>
  <c r="AI82" i="117" s="1"/>
  <c r="AI27" i="117" s="1"/>
  <c r="BL78" i="117"/>
  <c r="BJ78" i="117"/>
  <c r="BI78" i="117"/>
  <c r="BH78" i="117"/>
  <c r="BG78" i="117"/>
  <c r="BF78" i="117"/>
  <c r="BE78" i="117"/>
  <c r="BC78" i="117"/>
  <c r="BB78" i="117"/>
  <c r="BJ75" i="117"/>
  <c r="BI75" i="117"/>
  <c r="BH75" i="117"/>
  <c r="BG75" i="117"/>
  <c r="BF75" i="117"/>
  <c r="BE75" i="117"/>
  <c r="BD75" i="117"/>
  <c r="BC75" i="117"/>
  <c r="BB75" i="117"/>
  <c r="BA75" i="117"/>
  <c r="AZ75" i="117"/>
  <c r="AY75" i="117"/>
  <c r="AX75" i="117"/>
  <c r="AW75" i="117"/>
  <c r="AV75" i="117"/>
  <c r="AU75" i="117"/>
  <c r="AT75" i="117"/>
  <c r="AS75" i="117"/>
  <c r="AR75" i="117"/>
  <c r="AQ75" i="117"/>
  <c r="AP75" i="117"/>
  <c r="AO75" i="117"/>
  <c r="AN75" i="117"/>
  <c r="AM75" i="117"/>
  <c r="AL75" i="117"/>
  <c r="AK75" i="117"/>
  <c r="AK26" i="117" s="1"/>
  <c r="AJ75" i="117"/>
  <c r="AI75" i="117"/>
  <c r="AI26" i="117" s="1"/>
  <c r="B75" i="117"/>
  <c r="BJ71" i="117"/>
  <c r="BI71" i="117"/>
  <c r="BH71" i="117"/>
  <c r="BG71" i="117"/>
  <c r="BF71" i="117"/>
  <c r="BE71" i="117"/>
  <c r="BC71" i="117"/>
  <c r="BB71" i="117"/>
  <c r="BL64" i="117"/>
  <c r="BK64" i="117"/>
  <c r="BJ64" i="117"/>
  <c r="BI64" i="117"/>
  <c r="BH64" i="117"/>
  <c r="BG64" i="117"/>
  <c r="BF64" i="117"/>
  <c r="BE64" i="117"/>
  <c r="BD64" i="117"/>
  <c r="BC64" i="117"/>
  <c r="BB64" i="117"/>
  <c r="BA64" i="117"/>
  <c r="AZ64" i="117"/>
  <c r="AY64" i="117"/>
  <c r="AX64" i="117"/>
  <c r="AW64" i="117"/>
  <c r="AV64" i="117"/>
  <c r="AU64" i="117"/>
  <c r="AT64" i="117"/>
  <c r="AS64" i="117"/>
  <c r="AR64" i="117"/>
  <c r="AQ64" i="117"/>
  <c r="AP64" i="117"/>
  <c r="AO64" i="117"/>
  <c r="AN64" i="117"/>
  <c r="AM64" i="117"/>
  <c r="AL64" i="117"/>
  <c r="AK64" i="117"/>
  <c r="AJ64" i="117"/>
  <c r="AI64" i="117"/>
  <c r="AH64" i="117"/>
  <c r="AG64" i="117"/>
  <c r="AF64" i="117"/>
  <c r="AE64" i="117"/>
  <c r="AD64" i="117"/>
  <c r="AC64" i="117"/>
  <c r="AB64" i="117"/>
  <c r="AA64" i="117"/>
  <c r="Z64" i="117"/>
  <c r="Y64" i="117"/>
  <c r="X64" i="117"/>
  <c r="W64" i="117"/>
  <c r="V64" i="117"/>
  <c r="U64" i="117"/>
  <c r="T64" i="117"/>
  <c r="S64" i="117"/>
  <c r="R64" i="117"/>
  <c r="Q64" i="117"/>
  <c r="P64" i="117"/>
  <c r="O64" i="117"/>
  <c r="N64" i="117"/>
  <c r="M64" i="117"/>
  <c r="L64" i="117"/>
  <c r="K64" i="117"/>
  <c r="J64" i="117"/>
  <c r="I64" i="117"/>
  <c r="H64" i="117"/>
  <c r="G64" i="117"/>
  <c r="F64" i="117"/>
  <c r="E64" i="117"/>
  <c r="D64" i="117"/>
  <c r="C64" i="117"/>
  <c r="B64" i="117"/>
  <c r="C60" i="117"/>
  <c r="B60" i="117"/>
  <c r="BL33" i="117"/>
  <c r="BL54" i="117" s="1"/>
  <c r="BL27" i="117"/>
  <c r="BK27" i="117"/>
  <c r="BJ27" i="117"/>
  <c r="BI27" i="117"/>
  <c r="BH27" i="117"/>
  <c r="BG27" i="117"/>
  <c r="BF27" i="117"/>
  <c r="BE27" i="117"/>
  <c r="BD27" i="117"/>
  <c r="BC27" i="117"/>
  <c r="BB27" i="117"/>
  <c r="BA27" i="117"/>
  <c r="AZ27" i="117"/>
  <c r="AY27" i="117"/>
  <c r="AX27" i="117"/>
  <c r="AW27" i="117"/>
  <c r="AV27" i="117"/>
  <c r="AU27" i="117"/>
  <c r="AT27" i="117"/>
  <c r="AS27" i="117"/>
  <c r="AR27" i="117"/>
  <c r="AQ27" i="117"/>
  <c r="AP27" i="117"/>
  <c r="AO27" i="117"/>
  <c r="AN27" i="117"/>
  <c r="AM27" i="117"/>
  <c r="AL27" i="117"/>
  <c r="AK27" i="117"/>
  <c r="B27" i="117"/>
  <c r="BL26" i="117"/>
  <c r="BK26" i="117"/>
  <c r="BJ26" i="117"/>
  <c r="BI26" i="117"/>
  <c r="BH26" i="117"/>
  <c r="BG26" i="117"/>
  <c r="BF26" i="117"/>
  <c r="BE26" i="117"/>
  <c r="BD26" i="117"/>
  <c r="BC26" i="117"/>
  <c r="BB26" i="117"/>
  <c r="BA26" i="117"/>
  <c r="AZ26" i="117"/>
  <c r="AY26" i="117"/>
  <c r="AX26" i="117"/>
  <c r="AW26" i="117"/>
  <c r="AV26" i="117"/>
  <c r="AU26" i="117"/>
  <c r="AT26" i="117"/>
  <c r="AS26" i="117"/>
  <c r="AR26" i="117"/>
  <c r="AQ26" i="117"/>
  <c r="AP26" i="117"/>
  <c r="AO26" i="117"/>
  <c r="AN26" i="117"/>
  <c r="AM26" i="117"/>
  <c r="AL26" i="117"/>
  <c r="AJ26" i="117"/>
  <c r="B26" i="117"/>
  <c r="BK78" i="117"/>
  <c r="BD20" i="117"/>
  <c r="AZ20" i="117"/>
  <c r="AY20" i="117"/>
  <c r="AX20" i="117"/>
  <c r="AW20" i="117"/>
  <c r="AV20" i="117"/>
  <c r="AU20" i="117"/>
  <c r="AT20" i="117"/>
  <c r="AS20" i="117"/>
  <c r="AR20" i="117"/>
  <c r="AQ20" i="117"/>
  <c r="AP20" i="117"/>
  <c r="AO20" i="117"/>
  <c r="AN20" i="117"/>
  <c r="AM20" i="117"/>
  <c r="AL20" i="117"/>
  <c r="AK20" i="117"/>
  <c r="AJ20" i="117"/>
  <c r="AI20" i="117"/>
  <c r="AH20" i="117"/>
  <c r="AG20" i="117"/>
  <c r="AF20" i="117"/>
  <c r="AE20" i="117"/>
  <c r="AD20" i="117"/>
  <c r="AC20" i="117"/>
  <c r="AB20" i="117"/>
  <c r="AA20" i="117"/>
  <c r="Z20" i="117"/>
  <c r="Y20" i="117"/>
  <c r="X20" i="117"/>
  <c r="W20" i="117"/>
  <c r="V20" i="117"/>
  <c r="U20" i="117"/>
  <c r="T20" i="117"/>
  <c r="S20" i="117"/>
  <c r="R20" i="117"/>
  <c r="Q20" i="117"/>
  <c r="P20" i="117"/>
  <c r="O20" i="117"/>
  <c r="K20" i="117"/>
  <c r="J20" i="117"/>
  <c r="I20" i="117"/>
  <c r="H20" i="117"/>
  <c r="G20" i="117"/>
  <c r="F20" i="117"/>
  <c r="B20" i="117"/>
  <c r="B21" i="117" s="1"/>
  <c r="O16" i="117"/>
  <c r="P15" i="117"/>
  <c r="Q11" i="117" s="1"/>
  <c r="O15" i="117"/>
  <c r="P11" i="117"/>
  <c r="P16" i="117" s="1"/>
  <c r="L8" i="117"/>
  <c r="J8" i="117"/>
  <c r="I8" i="117"/>
  <c r="H8" i="117"/>
  <c r="G8" i="117"/>
  <c r="F8" i="117"/>
  <c r="E8" i="117"/>
  <c r="D8" i="117"/>
  <c r="C8" i="117"/>
  <c r="B8" i="117"/>
  <c r="B5" i="117"/>
  <c r="B4" i="117"/>
  <c r="B3" i="117"/>
  <c r="B2" i="117"/>
  <c r="H19" i="3"/>
  <c r="I19" i="3" s="1"/>
  <c r="G19" i="3"/>
  <c r="H18" i="3"/>
  <c r="G18" i="3"/>
  <c r="H17" i="3"/>
  <c r="G17" i="3"/>
  <c r="H16" i="3"/>
  <c r="G16" i="3"/>
  <c r="H15" i="3"/>
  <c r="G15" i="3"/>
  <c r="H14" i="3"/>
  <c r="G14" i="3"/>
  <c r="H13" i="3"/>
  <c r="G13" i="3"/>
  <c r="H12" i="3"/>
  <c r="I12" i="3" s="1"/>
  <c r="B5" i="125" s="1"/>
  <c r="G12" i="3"/>
  <c r="D19" i="3"/>
  <c r="D18" i="3"/>
  <c r="B3" i="146" s="1"/>
  <c r="D17" i="3"/>
  <c r="B3" i="140" s="1"/>
  <c r="D16" i="3"/>
  <c r="B3" i="137" s="1"/>
  <c r="D15" i="3"/>
  <c r="B3" i="134" s="1"/>
  <c r="D14" i="3"/>
  <c r="B3" i="130" s="1"/>
  <c r="D13" i="3"/>
  <c r="B3" i="128" s="1"/>
  <c r="D12" i="3"/>
  <c r="B3" i="125" s="1"/>
  <c r="BL114" i="116"/>
  <c r="BO104" i="116"/>
  <c r="BL98" i="116"/>
  <c r="BK82" i="116"/>
  <c r="AU82" i="116"/>
  <c r="C82" i="116"/>
  <c r="B82" i="116"/>
  <c r="BL81" i="116"/>
  <c r="BL82" i="116" s="1"/>
  <c r="BK81" i="116"/>
  <c r="BJ81" i="116"/>
  <c r="BJ82" i="116" s="1"/>
  <c r="BI81" i="116"/>
  <c r="BI82" i="116" s="1"/>
  <c r="BH81" i="116"/>
  <c r="BH82" i="116" s="1"/>
  <c r="BG81" i="116"/>
  <c r="BG82" i="116" s="1"/>
  <c r="BF81" i="116"/>
  <c r="BF82" i="116" s="1"/>
  <c r="BE81" i="116"/>
  <c r="BE82" i="116" s="1"/>
  <c r="BD81" i="116"/>
  <c r="BD82" i="116" s="1"/>
  <c r="BC81" i="116"/>
  <c r="BC82" i="116" s="1"/>
  <c r="BB81" i="116"/>
  <c r="BB82" i="116" s="1"/>
  <c r="BA81" i="116"/>
  <c r="BA82" i="116" s="1"/>
  <c r="AZ81" i="116"/>
  <c r="AZ82" i="116" s="1"/>
  <c r="AY81" i="116"/>
  <c r="AY82" i="116" s="1"/>
  <c r="AX81" i="116"/>
  <c r="AX82" i="116" s="1"/>
  <c r="AW81" i="116"/>
  <c r="AW82" i="116" s="1"/>
  <c r="AV81" i="116"/>
  <c r="AV82" i="116" s="1"/>
  <c r="AU81" i="116"/>
  <c r="AT81" i="116"/>
  <c r="AT82" i="116" s="1"/>
  <c r="AS81" i="116"/>
  <c r="AS82" i="116" s="1"/>
  <c r="AR81" i="116"/>
  <c r="AR82" i="116" s="1"/>
  <c r="AQ81" i="116"/>
  <c r="AQ82" i="116" s="1"/>
  <c r="AP81" i="116"/>
  <c r="AP82" i="116" s="1"/>
  <c r="AO81" i="116"/>
  <c r="AO82" i="116" s="1"/>
  <c r="AN81" i="116"/>
  <c r="AN82" i="116" s="1"/>
  <c r="AM81" i="116"/>
  <c r="AM82" i="116" s="1"/>
  <c r="AL81" i="116"/>
  <c r="AL82" i="116" s="1"/>
  <c r="AK81" i="116"/>
  <c r="AK82" i="116" s="1"/>
  <c r="AJ81" i="116"/>
  <c r="AJ82" i="116" s="1"/>
  <c r="AI81" i="116"/>
  <c r="AI82" i="116" s="1"/>
  <c r="BL78" i="116"/>
  <c r="BJ78" i="116"/>
  <c r="BI78" i="116"/>
  <c r="BH78" i="116"/>
  <c r="BG78" i="116"/>
  <c r="BF78" i="116"/>
  <c r="BE78" i="116"/>
  <c r="BC78" i="116"/>
  <c r="BB78" i="116"/>
  <c r="BJ75" i="116"/>
  <c r="BI75" i="116"/>
  <c r="BH75" i="116"/>
  <c r="BG75" i="116"/>
  <c r="BF75" i="116"/>
  <c r="BE75" i="116"/>
  <c r="BD75" i="116"/>
  <c r="BC75" i="116"/>
  <c r="BB75" i="116"/>
  <c r="BA75" i="116"/>
  <c r="AZ75" i="116"/>
  <c r="AY75" i="116"/>
  <c r="AX75" i="116"/>
  <c r="AW75" i="116"/>
  <c r="AV75" i="116"/>
  <c r="AU75" i="116"/>
  <c r="AT75" i="116"/>
  <c r="AS75" i="116"/>
  <c r="AR75" i="116"/>
  <c r="AQ75" i="116"/>
  <c r="AP75" i="116"/>
  <c r="AO75" i="116"/>
  <c r="AN75" i="116"/>
  <c r="AM75" i="116"/>
  <c r="AL75" i="116"/>
  <c r="AK75" i="116"/>
  <c r="AJ75" i="116"/>
  <c r="AI75" i="116"/>
  <c r="C75" i="116"/>
  <c r="B75" i="116"/>
  <c r="BJ71" i="116"/>
  <c r="BI71" i="116"/>
  <c r="BH71" i="116"/>
  <c r="BG71" i="116"/>
  <c r="BF71" i="116"/>
  <c r="BE71" i="116"/>
  <c r="BC71" i="116"/>
  <c r="BB71" i="116"/>
  <c r="C60" i="116"/>
  <c r="B60" i="116"/>
  <c r="BL33" i="116"/>
  <c r="BL27" i="116"/>
  <c r="BK27" i="116"/>
  <c r="BJ27" i="116"/>
  <c r="BI27" i="116"/>
  <c r="BH27" i="116"/>
  <c r="BG27" i="116"/>
  <c r="BF27" i="116"/>
  <c r="BE27" i="116"/>
  <c r="BD27" i="116"/>
  <c r="BC27" i="116"/>
  <c r="BB27" i="116"/>
  <c r="BA27" i="116"/>
  <c r="AZ27" i="116"/>
  <c r="AY27" i="116"/>
  <c r="AX27" i="116"/>
  <c r="AW27" i="116"/>
  <c r="AV27" i="116"/>
  <c r="AU27" i="116"/>
  <c r="AT27" i="116"/>
  <c r="AS27" i="116"/>
  <c r="AR27" i="116"/>
  <c r="AQ27" i="116"/>
  <c r="AP27" i="116"/>
  <c r="AO27" i="116"/>
  <c r="AN27" i="116"/>
  <c r="AM27" i="116"/>
  <c r="AL27" i="116"/>
  <c r="AK27" i="116"/>
  <c r="AJ27" i="116"/>
  <c r="AI27" i="116"/>
  <c r="C27" i="116"/>
  <c r="B27" i="116"/>
  <c r="BL26" i="116"/>
  <c r="BL40" i="116" s="1"/>
  <c r="BK26" i="116"/>
  <c r="BJ26" i="116"/>
  <c r="BI26" i="116"/>
  <c r="BH26" i="116"/>
  <c r="BG26" i="116"/>
  <c r="BF26" i="116"/>
  <c r="BE26" i="116"/>
  <c r="BD26" i="116"/>
  <c r="BC26" i="116"/>
  <c r="BB26" i="116"/>
  <c r="BA26" i="116"/>
  <c r="AZ26" i="116"/>
  <c r="AY26" i="116"/>
  <c r="AX26" i="116"/>
  <c r="AW26" i="116"/>
  <c r="AV26" i="116"/>
  <c r="AU26" i="116"/>
  <c r="AT26" i="116"/>
  <c r="AS26" i="116"/>
  <c r="AR26" i="116"/>
  <c r="AQ26" i="116"/>
  <c r="AP26" i="116"/>
  <c r="AO26" i="116"/>
  <c r="AN26" i="116"/>
  <c r="AM26" i="116"/>
  <c r="AL26" i="116"/>
  <c r="AK26" i="116"/>
  <c r="AJ26" i="116"/>
  <c r="AI26" i="116"/>
  <c r="C26" i="116"/>
  <c r="B26" i="116"/>
  <c r="AZ20" i="116"/>
  <c r="AY20" i="116"/>
  <c r="AX20" i="116"/>
  <c r="AW20" i="116"/>
  <c r="AV20" i="116"/>
  <c r="AU20" i="116"/>
  <c r="AT20" i="116"/>
  <c r="AS20" i="116"/>
  <c r="AR20" i="116"/>
  <c r="AQ20" i="116"/>
  <c r="AP20" i="116"/>
  <c r="AO20" i="116"/>
  <c r="AN20" i="116"/>
  <c r="AM20" i="116"/>
  <c r="AL20" i="116"/>
  <c r="AK20" i="116"/>
  <c r="AJ20" i="116"/>
  <c r="AI20" i="116"/>
  <c r="AH20" i="116"/>
  <c r="AG20" i="116"/>
  <c r="AF20" i="116"/>
  <c r="AE20" i="116"/>
  <c r="AD20" i="116"/>
  <c r="AC20" i="116"/>
  <c r="AB20" i="116"/>
  <c r="AA20" i="116"/>
  <c r="Z20" i="116"/>
  <c r="Y20" i="116"/>
  <c r="X20" i="116"/>
  <c r="W20" i="116"/>
  <c r="V20" i="116"/>
  <c r="U20" i="116"/>
  <c r="T20" i="116"/>
  <c r="S20" i="116"/>
  <c r="R20" i="116"/>
  <c r="Q20" i="116"/>
  <c r="P20" i="116"/>
  <c r="O20" i="116"/>
  <c r="N20" i="116"/>
  <c r="M20" i="116"/>
  <c r="L20" i="116"/>
  <c r="K20" i="116"/>
  <c r="J20" i="116"/>
  <c r="I20" i="116"/>
  <c r="H20" i="116"/>
  <c r="E20" i="116"/>
  <c r="C20" i="116"/>
  <c r="B20" i="116"/>
  <c r="O16" i="116"/>
  <c r="O15" i="116"/>
  <c r="BK20" i="116"/>
  <c r="BK78" i="116" s="1"/>
  <c r="G20" i="116"/>
  <c r="F20" i="116"/>
  <c r="D20" i="116"/>
  <c r="P11" i="116"/>
  <c r="P15" i="116" s="1"/>
  <c r="Q11" i="116" s="1"/>
  <c r="L8" i="116"/>
  <c r="J8" i="116"/>
  <c r="I8" i="116"/>
  <c r="H8" i="116"/>
  <c r="G8" i="116"/>
  <c r="F8" i="116"/>
  <c r="E8" i="116"/>
  <c r="D8" i="116"/>
  <c r="C8" i="116"/>
  <c r="B8" i="116"/>
  <c r="B5" i="116"/>
  <c r="B4" i="116"/>
  <c r="B3" i="116"/>
  <c r="B2" i="116"/>
  <c r="E85" i="114"/>
  <c r="E28" i="114" s="1"/>
  <c r="D85" i="114"/>
  <c r="C85" i="114"/>
  <c r="B85" i="114"/>
  <c r="E78" i="114"/>
  <c r="E27" i="114" s="1"/>
  <c r="D78" i="114"/>
  <c r="C78" i="114"/>
  <c r="B78" i="114"/>
  <c r="B63" i="114"/>
  <c r="C63" i="114" s="1"/>
  <c r="E63" i="114" s="1"/>
  <c r="F63" i="114" s="1"/>
  <c r="G63" i="114" s="1"/>
  <c r="H63" i="114" s="1"/>
  <c r="I63" i="114" s="1"/>
  <c r="J63" i="114" s="1"/>
  <c r="K63" i="114" s="1"/>
  <c r="L63" i="114" s="1"/>
  <c r="M63" i="114" s="1"/>
  <c r="N63" i="114" s="1"/>
  <c r="P58" i="114"/>
  <c r="N34" i="114"/>
  <c r="N57" i="114" s="1"/>
  <c r="N59" i="114" s="1"/>
  <c r="N65" i="114" s="1"/>
  <c r="M34" i="114"/>
  <c r="M57" i="114" s="1"/>
  <c r="M59" i="114" s="1"/>
  <c r="M65" i="114" s="1"/>
  <c r="B29" i="114"/>
  <c r="B30" i="114" s="1"/>
  <c r="D28" i="114"/>
  <c r="C28" i="114"/>
  <c r="B28" i="114"/>
  <c r="D27" i="114"/>
  <c r="C27" i="114"/>
  <c r="B27" i="114"/>
  <c r="C26" i="114"/>
  <c r="L21" i="114"/>
  <c r="K21" i="114"/>
  <c r="J21" i="114"/>
  <c r="I21" i="114"/>
  <c r="H21" i="114"/>
  <c r="G21" i="114"/>
  <c r="L9" i="114"/>
  <c r="J9" i="114"/>
  <c r="I9" i="114"/>
  <c r="H9" i="114"/>
  <c r="G9" i="114"/>
  <c r="E9" i="114"/>
  <c r="D9" i="114"/>
  <c r="C9" i="114"/>
  <c r="B9" i="114"/>
  <c r="B5" i="114"/>
  <c r="B4" i="114"/>
  <c r="B3" i="114"/>
  <c r="B2" i="114"/>
  <c r="B63" i="2"/>
  <c r="W33" i="7"/>
  <c r="W32" i="7"/>
  <c r="E16" i="8"/>
  <c r="R40" i="111"/>
  <c r="R37" i="111"/>
  <c r="R34" i="111"/>
  <c r="R31" i="111"/>
  <c r="R28" i="111"/>
  <c r="R25" i="111"/>
  <c r="R22" i="111"/>
  <c r="R19" i="111"/>
  <c r="R16" i="111"/>
  <c r="R12" i="111"/>
  <c r="R9" i="111"/>
  <c r="R6" i="111"/>
  <c r="AZ42" i="161" l="1"/>
  <c r="BA29" i="161"/>
  <c r="BB36" i="161"/>
  <c r="AY48" i="161"/>
  <c r="BC35" i="161"/>
  <c r="BD32" i="161" s="1"/>
  <c r="AZ47" i="161"/>
  <c r="BA45" i="161" s="1"/>
  <c r="BB28" i="161"/>
  <c r="BC25" i="161" s="1"/>
  <c r="BA41" i="161"/>
  <c r="BB39" i="161" s="1"/>
  <c r="AE55" i="161"/>
  <c r="AE56" i="161" s="1"/>
  <c r="AE62" i="161" s="1"/>
  <c r="AE63" i="161" s="1"/>
  <c r="AE65" i="161" s="1"/>
  <c r="AH30" i="152" s="1"/>
  <c r="AF19" i="161"/>
  <c r="O15" i="113"/>
  <c r="L13" i="122" s="1"/>
  <c r="G6" i="113"/>
  <c r="Q46" i="113"/>
  <c r="N13" i="158" s="1"/>
  <c r="O46" i="113"/>
  <c r="L13" i="158" s="1"/>
  <c r="M46" i="113"/>
  <c r="J13" i="158" s="1"/>
  <c r="K46" i="113"/>
  <c r="H13" i="158" s="1"/>
  <c r="I46" i="113"/>
  <c r="F13" i="158" s="1"/>
  <c r="G46" i="113"/>
  <c r="D13" i="158" s="1"/>
  <c r="E46" i="113"/>
  <c r="P45" i="113"/>
  <c r="M13" i="157" s="1"/>
  <c r="N45" i="113"/>
  <c r="K13" i="157" s="1"/>
  <c r="L45" i="113"/>
  <c r="I13" i="157" s="1"/>
  <c r="J45" i="113"/>
  <c r="G13" i="157" s="1"/>
  <c r="H45" i="113"/>
  <c r="E13" i="157" s="1"/>
  <c r="F45" i="113"/>
  <c r="C13" i="157" s="1"/>
  <c r="Q43" i="113"/>
  <c r="N13" i="156" s="1"/>
  <c r="O43" i="113"/>
  <c r="L13" i="156" s="1"/>
  <c r="M43" i="113"/>
  <c r="J13" i="156" s="1"/>
  <c r="K43" i="113"/>
  <c r="H13" i="156" s="1"/>
  <c r="I43" i="113"/>
  <c r="F13" i="156" s="1"/>
  <c r="G43" i="113"/>
  <c r="D13" i="156" s="1"/>
  <c r="E43" i="113"/>
  <c r="P42" i="113"/>
  <c r="M13" i="155" s="1"/>
  <c r="N42" i="113"/>
  <c r="K13" i="155" s="1"/>
  <c r="L42" i="113"/>
  <c r="I13" i="155" s="1"/>
  <c r="J42" i="113"/>
  <c r="G13" i="155" s="1"/>
  <c r="H42" i="113"/>
  <c r="E13" i="155" s="1"/>
  <c r="F42" i="113"/>
  <c r="C13" i="155" s="1"/>
  <c r="P46" i="113"/>
  <c r="M13" i="158" s="1"/>
  <c r="N46" i="113"/>
  <c r="K13" i="158" s="1"/>
  <c r="L46" i="113"/>
  <c r="I13" i="158" s="1"/>
  <c r="J46" i="113"/>
  <c r="G13" i="158" s="1"/>
  <c r="H46" i="113"/>
  <c r="E13" i="158" s="1"/>
  <c r="F46" i="113"/>
  <c r="C13" i="158" s="1"/>
  <c r="Q45" i="113"/>
  <c r="N13" i="157" s="1"/>
  <c r="O45" i="113"/>
  <c r="L13" i="157" s="1"/>
  <c r="M45" i="113"/>
  <c r="J13" i="157" s="1"/>
  <c r="K45" i="113"/>
  <c r="H13" i="157" s="1"/>
  <c r="I45" i="113"/>
  <c r="F13" i="157" s="1"/>
  <c r="G45" i="113"/>
  <c r="D13" i="157" s="1"/>
  <c r="E45" i="113"/>
  <c r="P43" i="113"/>
  <c r="M13" i="156" s="1"/>
  <c r="N43" i="113"/>
  <c r="K13" i="156" s="1"/>
  <c r="L43" i="113"/>
  <c r="I13" i="156" s="1"/>
  <c r="J43" i="113"/>
  <c r="G13" i="156" s="1"/>
  <c r="H43" i="113"/>
  <c r="E13" i="156" s="1"/>
  <c r="F43" i="113"/>
  <c r="C13" i="156" s="1"/>
  <c r="Q42" i="113"/>
  <c r="N13" i="155" s="1"/>
  <c r="O42" i="113"/>
  <c r="L13" i="155" s="1"/>
  <c r="M42" i="113"/>
  <c r="J13" i="155" s="1"/>
  <c r="K42" i="113"/>
  <c r="H13" i="155" s="1"/>
  <c r="I42" i="113"/>
  <c r="F13" i="155" s="1"/>
  <c r="G42" i="113"/>
  <c r="D13" i="155" s="1"/>
  <c r="E42" i="113"/>
  <c r="I17" i="3"/>
  <c r="B5" i="139" s="1"/>
  <c r="BL40" i="120"/>
  <c r="B5" i="140"/>
  <c r="B5" i="126"/>
  <c r="B3" i="129"/>
  <c r="B3" i="133"/>
  <c r="I13" i="3"/>
  <c r="B3" i="131"/>
  <c r="B3" i="143"/>
  <c r="B3" i="126"/>
  <c r="B3" i="136"/>
  <c r="B3" i="139"/>
  <c r="B3" i="145"/>
  <c r="I14" i="3"/>
  <c r="B3" i="142"/>
  <c r="R49" i="111"/>
  <c r="G8" i="113"/>
  <c r="D13" i="116" s="1"/>
  <c r="Q15" i="150"/>
  <c r="R11" i="150" s="1"/>
  <c r="B55" i="150"/>
  <c r="B22" i="150"/>
  <c r="C19" i="150"/>
  <c r="P16" i="150"/>
  <c r="BD106" i="150"/>
  <c r="AZ106" i="150"/>
  <c r="AV106" i="150"/>
  <c r="AR106" i="150"/>
  <c r="AN106" i="150"/>
  <c r="AJ106" i="150"/>
  <c r="AF106" i="150"/>
  <c r="AB106" i="150"/>
  <c r="X106" i="150"/>
  <c r="T106" i="150"/>
  <c r="P106" i="150"/>
  <c r="L106" i="150"/>
  <c r="H106" i="150"/>
  <c r="BC106" i="150"/>
  <c r="AY106" i="150"/>
  <c r="AU106" i="150"/>
  <c r="AQ106" i="150"/>
  <c r="AM106" i="150"/>
  <c r="AI106" i="150"/>
  <c r="AE106" i="150"/>
  <c r="AA106" i="150"/>
  <c r="W106" i="150"/>
  <c r="S106" i="150"/>
  <c r="O106" i="150"/>
  <c r="K106" i="150"/>
  <c r="G106" i="150"/>
  <c r="BO106" i="150"/>
  <c r="BA106" i="150"/>
  <c r="AW106" i="150"/>
  <c r="AS106" i="150"/>
  <c r="AO106" i="150"/>
  <c r="AK106" i="150"/>
  <c r="AG106" i="150"/>
  <c r="AC106" i="150"/>
  <c r="Y106" i="150"/>
  <c r="U106" i="150"/>
  <c r="Q106" i="150"/>
  <c r="M106" i="150"/>
  <c r="I106" i="150"/>
  <c r="AT106" i="150"/>
  <c r="AD106" i="150"/>
  <c r="N106" i="150"/>
  <c r="AP106" i="150"/>
  <c r="Z106" i="150"/>
  <c r="J106" i="150"/>
  <c r="BB106" i="150"/>
  <c r="AL106" i="150"/>
  <c r="V106" i="150"/>
  <c r="AX106" i="150"/>
  <c r="AH106" i="150"/>
  <c r="R106" i="150"/>
  <c r="BC90" i="150"/>
  <c r="AY90" i="150"/>
  <c r="AU90" i="150"/>
  <c r="AQ90" i="150"/>
  <c r="AM90" i="150"/>
  <c r="AI90" i="150"/>
  <c r="AE90" i="150"/>
  <c r="AA90" i="150"/>
  <c r="W90" i="150"/>
  <c r="S90" i="150"/>
  <c r="O90" i="150"/>
  <c r="K90" i="150"/>
  <c r="G90" i="150"/>
  <c r="AZ90" i="150"/>
  <c r="AT90" i="150"/>
  <c r="AO90" i="150"/>
  <c r="AJ90" i="150"/>
  <c r="AD90" i="150"/>
  <c r="Y90" i="150"/>
  <c r="T90" i="150"/>
  <c r="N90" i="150"/>
  <c r="I90" i="150"/>
  <c r="BD90" i="150"/>
  <c r="AX90" i="150"/>
  <c r="AS90" i="150"/>
  <c r="AN90" i="150"/>
  <c r="AH90" i="150"/>
  <c r="AC90" i="150"/>
  <c r="X90" i="150"/>
  <c r="R90" i="150"/>
  <c r="M90" i="150"/>
  <c r="H90" i="150"/>
  <c r="BB90" i="150"/>
  <c r="AW90" i="150"/>
  <c r="AR90" i="150"/>
  <c r="AL90" i="150"/>
  <c r="AG90" i="150"/>
  <c r="AB90" i="150"/>
  <c r="V90" i="150"/>
  <c r="Q90" i="150"/>
  <c r="L90" i="150"/>
  <c r="BA90" i="150"/>
  <c r="AV90" i="150"/>
  <c r="AP90" i="150"/>
  <c r="AK90" i="150"/>
  <c r="AF90" i="150"/>
  <c r="Z90" i="150"/>
  <c r="U90" i="150"/>
  <c r="P90" i="150"/>
  <c r="J90" i="150"/>
  <c r="G71" i="150"/>
  <c r="G78" i="150"/>
  <c r="BJ110" i="150"/>
  <c r="BF110" i="150"/>
  <c r="BB110" i="150"/>
  <c r="BI110" i="150"/>
  <c r="BE110" i="150"/>
  <c r="BA110" i="150"/>
  <c r="AW110" i="150"/>
  <c r="AS110" i="150"/>
  <c r="AO110" i="150"/>
  <c r="AK110" i="150"/>
  <c r="AG110" i="150"/>
  <c r="AC110" i="150"/>
  <c r="Y110" i="150"/>
  <c r="U110" i="150"/>
  <c r="Q110" i="150"/>
  <c r="BH110" i="150"/>
  <c r="BD110" i="150"/>
  <c r="AZ110" i="150"/>
  <c r="AV110" i="150"/>
  <c r="AR110" i="150"/>
  <c r="BG110" i="150"/>
  <c r="BC110" i="150"/>
  <c r="AY110" i="150"/>
  <c r="AU110" i="150"/>
  <c r="AQ110" i="150"/>
  <c r="AM110" i="150"/>
  <c r="AI110" i="150"/>
  <c r="AE110" i="150"/>
  <c r="AA110" i="150"/>
  <c r="W110" i="150"/>
  <c r="S110" i="150"/>
  <c r="O110" i="150"/>
  <c r="K110" i="150"/>
  <c r="AX110" i="150"/>
  <c r="AL110" i="150"/>
  <c r="AD110" i="150"/>
  <c r="V110" i="150"/>
  <c r="N110" i="150"/>
  <c r="AT110" i="150"/>
  <c r="AJ110" i="150"/>
  <c r="AB110" i="150"/>
  <c r="T110" i="150"/>
  <c r="M110" i="150"/>
  <c r="AP110" i="150"/>
  <c r="AH110" i="150"/>
  <c r="Z110" i="150"/>
  <c r="R110" i="150"/>
  <c r="L110" i="150"/>
  <c r="AN110" i="150"/>
  <c r="AF110" i="150"/>
  <c r="X110" i="150"/>
  <c r="P110" i="150"/>
  <c r="BI94" i="150"/>
  <c r="BE94" i="150"/>
  <c r="BA94" i="150"/>
  <c r="AW94" i="150"/>
  <c r="AS94" i="150"/>
  <c r="AO94" i="150"/>
  <c r="AK94" i="150"/>
  <c r="AG94" i="150"/>
  <c r="AC94" i="150"/>
  <c r="Y94" i="150"/>
  <c r="U94" i="150"/>
  <c r="Q94" i="150"/>
  <c r="M94" i="150"/>
  <c r="BG94" i="150"/>
  <c r="BB94" i="150"/>
  <c r="AV94" i="150"/>
  <c r="AQ94" i="150"/>
  <c r="AL94" i="150"/>
  <c r="AF94" i="150"/>
  <c r="AA94" i="150"/>
  <c r="V94" i="150"/>
  <c r="P94" i="150"/>
  <c r="K94" i="150"/>
  <c r="BJ94" i="150"/>
  <c r="BD94" i="150"/>
  <c r="AY94" i="150"/>
  <c r="AT94" i="150"/>
  <c r="AN94" i="150"/>
  <c r="AI94" i="150"/>
  <c r="AD94" i="150"/>
  <c r="X94" i="150"/>
  <c r="S94" i="150"/>
  <c r="N94" i="150"/>
  <c r="BH94" i="150"/>
  <c r="AX94" i="150"/>
  <c r="AM94" i="150"/>
  <c r="AB94" i="150"/>
  <c r="R94" i="150"/>
  <c r="BF94" i="150"/>
  <c r="AU94" i="150"/>
  <c r="AJ94" i="150"/>
  <c r="Z94" i="150"/>
  <c r="O94" i="150"/>
  <c r="BC94" i="150"/>
  <c r="AR94" i="150"/>
  <c r="AH94" i="150"/>
  <c r="W94" i="150"/>
  <c r="L94" i="150"/>
  <c r="AZ94" i="150"/>
  <c r="AP94" i="150"/>
  <c r="AE94" i="150"/>
  <c r="T94" i="150"/>
  <c r="K78" i="150"/>
  <c r="K71" i="150"/>
  <c r="O78" i="150"/>
  <c r="O71" i="150"/>
  <c r="S71" i="150"/>
  <c r="S78" i="150"/>
  <c r="W71" i="150"/>
  <c r="W78" i="150"/>
  <c r="AA78" i="150"/>
  <c r="AA71" i="150"/>
  <c r="AE78" i="150"/>
  <c r="AE71" i="150"/>
  <c r="AI71" i="150"/>
  <c r="AI78" i="150"/>
  <c r="AM71" i="150"/>
  <c r="AM78" i="150"/>
  <c r="AQ78" i="150"/>
  <c r="AQ71" i="150"/>
  <c r="AU78" i="150"/>
  <c r="AU71" i="150"/>
  <c r="AY71" i="150"/>
  <c r="AY78" i="150"/>
  <c r="BI107" i="150"/>
  <c r="BE107" i="150"/>
  <c r="BA107" i="150"/>
  <c r="AW107" i="150"/>
  <c r="AS107" i="150"/>
  <c r="AO107" i="150"/>
  <c r="AK107" i="150"/>
  <c r="AG107" i="150"/>
  <c r="AC107" i="150"/>
  <c r="Y107" i="150"/>
  <c r="U107" i="150"/>
  <c r="Q107" i="150"/>
  <c r="M107" i="150"/>
  <c r="I107" i="150"/>
  <c r="BG107" i="150"/>
  <c r="BB107" i="150"/>
  <c r="AV107" i="150"/>
  <c r="AQ107" i="150"/>
  <c r="AL107" i="150"/>
  <c r="AF107" i="150"/>
  <c r="AA107" i="150"/>
  <c r="V107" i="150"/>
  <c r="P107" i="150"/>
  <c r="K107" i="150"/>
  <c r="BF107" i="150"/>
  <c r="AZ107" i="150"/>
  <c r="AU107" i="150"/>
  <c r="AP107" i="150"/>
  <c r="AJ107" i="150"/>
  <c r="AE107" i="150"/>
  <c r="Z107" i="150"/>
  <c r="T107" i="150"/>
  <c r="O107" i="150"/>
  <c r="J107" i="150"/>
  <c r="BJ107" i="150"/>
  <c r="BD107" i="150"/>
  <c r="AY107" i="150"/>
  <c r="AT107" i="150"/>
  <c r="AN107" i="150"/>
  <c r="AI107" i="150"/>
  <c r="AD107" i="150"/>
  <c r="X107" i="150"/>
  <c r="S107" i="150"/>
  <c r="BH107" i="150"/>
  <c r="BC107" i="150"/>
  <c r="AX107" i="150"/>
  <c r="AR107" i="150"/>
  <c r="AM107" i="150"/>
  <c r="AH107" i="150"/>
  <c r="AB107" i="150"/>
  <c r="W107" i="150"/>
  <c r="R107" i="150"/>
  <c r="L107" i="150"/>
  <c r="N107" i="150"/>
  <c r="H107" i="150"/>
  <c r="BH91" i="150"/>
  <c r="BD91" i="150"/>
  <c r="AZ91" i="150"/>
  <c r="AV91" i="150"/>
  <c r="AR91" i="150"/>
  <c r="AN91" i="150"/>
  <c r="AJ91" i="150"/>
  <c r="AF91" i="150"/>
  <c r="AB91" i="150"/>
  <c r="X91" i="150"/>
  <c r="T91" i="150"/>
  <c r="P91" i="150"/>
  <c r="L91" i="150"/>
  <c r="H91" i="150"/>
  <c r="BG91" i="150"/>
  <c r="BB91" i="150"/>
  <c r="AW91" i="150"/>
  <c r="AQ91" i="150"/>
  <c r="AL91" i="150"/>
  <c r="AG91" i="150"/>
  <c r="AA91" i="150"/>
  <c r="V91" i="150"/>
  <c r="Q91" i="150"/>
  <c r="K91" i="150"/>
  <c r="BF91" i="150"/>
  <c r="BA91" i="150"/>
  <c r="AU91" i="150"/>
  <c r="AP91" i="150"/>
  <c r="AK91" i="150"/>
  <c r="AE91" i="150"/>
  <c r="Z91" i="150"/>
  <c r="U91" i="150"/>
  <c r="O91" i="150"/>
  <c r="J91" i="150"/>
  <c r="BJ91" i="150"/>
  <c r="BE91" i="150"/>
  <c r="AY91" i="150"/>
  <c r="AT91" i="150"/>
  <c r="AO91" i="150"/>
  <c r="AI91" i="150"/>
  <c r="AD91" i="150"/>
  <c r="Y91" i="150"/>
  <c r="S91" i="150"/>
  <c r="N91" i="150"/>
  <c r="I91" i="150"/>
  <c r="BI91" i="150"/>
  <c r="BC91" i="150"/>
  <c r="AX91" i="150"/>
  <c r="AS91" i="150"/>
  <c r="AM91" i="150"/>
  <c r="AH91" i="150"/>
  <c r="AC91" i="150"/>
  <c r="W91" i="150"/>
  <c r="R91" i="150"/>
  <c r="M91" i="150"/>
  <c r="H78" i="150"/>
  <c r="H71" i="150"/>
  <c r="P78" i="150"/>
  <c r="P71" i="150"/>
  <c r="T78" i="150"/>
  <c r="T71" i="150"/>
  <c r="X78" i="150"/>
  <c r="X71" i="150"/>
  <c r="AB78" i="150"/>
  <c r="AB71" i="150"/>
  <c r="AF78" i="150"/>
  <c r="AF71" i="150"/>
  <c r="AJ78" i="150"/>
  <c r="AJ71" i="150"/>
  <c r="AN78" i="150"/>
  <c r="AN71" i="150"/>
  <c r="AR78" i="150"/>
  <c r="AR71" i="150"/>
  <c r="AV78" i="150"/>
  <c r="AV71" i="150"/>
  <c r="AZ78" i="150"/>
  <c r="AZ71" i="150"/>
  <c r="BJ108" i="150"/>
  <c r="BF108" i="150"/>
  <c r="BB108" i="150"/>
  <c r="AX108" i="150"/>
  <c r="AT108" i="150"/>
  <c r="AP108" i="150"/>
  <c r="AL108" i="150"/>
  <c r="AH108" i="150"/>
  <c r="AD108" i="150"/>
  <c r="Z108" i="150"/>
  <c r="V108" i="150"/>
  <c r="R108" i="150"/>
  <c r="N108" i="150"/>
  <c r="J108" i="150"/>
  <c r="BE108" i="150"/>
  <c r="AZ108" i="150"/>
  <c r="AU108" i="150"/>
  <c r="AO108" i="150"/>
  <c r="AJ108" i="150"/>
  <c r="AE108" i="150"/>
  <c r="Y108" i="150"/>
  <c r="T108" i="150"/>
  <c r="O108" i="150"/>
  <c r="I108" i="150"/>
  <c r="BI108" i="150"/>
  <c r="BD108" i="150"/>
  <c r="AY108" i="150"/>
  <c r="AS108" i="150"/>
  <c r="AN108" i="150"/>
  <c r="AI108" i="150"/>
  <c r="AC108" i="150"/>
  <c r="X108" i="150"/>
  <c r="S108" i="150"/>
  <c r="M108" i="150"/>
  <c r="BH108" i="150"/>
  <c r="BC108" i="150"/>
  <c r="AW108" i="150"/>
  <c r="AR108" i="150"/>
  <c r="AM108" i="150"/>
  <c r="AG108" i="150"/>
  <c r="AB108" i="150"/>
  <c r="W108" i="150"/>
  <c r="Q108" i="150"/>
  <c r="L108" i="150"/>
  <c r="BG108" i="150"/>
  <c r="BA108" i="150"/>
  <c r="AV108" i="150"/>
  <c r="AQ108" i="150"/>
  <c r="AK108" i="150"/>
  <c r="AF108" i="150"/>
  <c r="AA108" i="150"/>
  <c r="U108" i="150"/>
  <c r="P108" i="150"/>
  <c r="K108" i="150"/>
  <c r="BI92" i="150"/>
  <c r="BE92" i="150"/>
  <c r="BA92" i="150"/>
  <c r="AW92" i="150"/>
  <c r="AS92" i="150"/>
  <c r="AO92" i="150"/>
  <c r="AK92" i="150"/>
  <c r="AG92" i="150"/>
  <c r="AC92" i="150"/>
  <c r="Y92" i="150"/>
  <c r="U92" i="150"/>
  <c r="Q92" i="150"/>
  <c r="M92" i="150"/>
  <c r="I92" i="150"/>
  <c r="BF92" i="150"/>
  <c r="AZ92" i="150"/>
  <c r="AU92" i="150"/>
  <c r="AP92" i="150"/>
  <c r="AJ92" i="150"/>
  <c r="AE92" i="150"/>
  <c r="Z92" i="150"/>
  <c r="T92" i="150"/>
  <c r="O92" i="150"/>
  <c r="J92" i="150"/>
  <c r="BJ92" i="150"/>
  <c r="BD92" i="150"/>
  <c r="AY92" i="150"/>
  <c r="AT92" i="150"/>
  <c r="AN92" i="150"/>
  <c r="AI92" i="150"/>
  <c r="AD92" i="150"/>
  <c r="X92" i="150"/>
  <c r="S92" i="150"/>
  <c r="N92" i="150"/>
  <c r="BH92" i="150"/>
  <c r="BC92" i="150"/>
  <c r="AX92" i="150"/>
  <c r="AR92" i="150"/>
  <c r="AM92" i="150"/>
  <c r="AH92" i="150"/>
  <c r="AB92" i="150"/>
  <c r="W92" i="150"/>
  <c r="R92" i="150"/>
  <c r="L92" i="150"/>
  <c r="BG92" i="150"/>
  <c r="BB92" i="150"/>
  <c r="AV92" i="150"/>
  <c r="AQ92" i="150"/>
  <c r="AL92" i="150"/>
  <c r="AF92" i="150"/>
  <c r="AA92" i="150"/>
  <c r="V92" i="150"/>
  <c r="P92" i="150"/>
  <c r="K92" i="150"/>
  <c r="I78" i="150"/>
  <c r="I71" i="150"/>
  <c r="Q78" i="150"/>
  <c r="Q71" i="150"/>
  <c r="U78" i="150"/>
  <c r="U71" i="150"/>
  <c r="Y78" i="150"/>
  <c r="Y71" i="150"/>
  <c r="AC78" i="150"/>
  <c r="AC71" i="150"/>
  <c r="AG78" i="150"/>
  <c r="AG71" i="150"/>
  <c r="AK78" i="150"/>
  <c r="AK71" i="150"/>
  <c r="AO78" i="150"/>
  <c r="AO71" i="150"/>
  <c r="AS78" i="150"/>
  <c r="AS71" i="150"/>
  <c r="AW78" i="150"/>
  <c r="AW71" i="150"/>
  <c r="BD78" i="150"/>
  <c r="BD71" i="150"/>
  <c r="BI101" i="150"/>
  <c r="BE101" i="150"/>
  <c r="BA101" i="150"/>
  <c r="AW101" i="150"/>
  <c r="AS101" i="150"/>
  <c r="AO101" i="150"/>
  <c r="AK101" i="150"/>
  <c r="AG101" i="150"/>
  <c r="AC101" i="150"/>
  <c r="Y101" i="150"/>
  <c r="U101" i="150"/>
  <c r="Q101" i="150"/>
  <c r="M101" i="150"/>
  <c r="I101" i="150"/>
  <c r="E101" i="150"/>
  <c r="BH101" i="150"/>
  <c r="BC101" i="150"/>
  <c r="AX101" i="150"/>
  <c r="AR101" i="150"/>
  <c r="AM101" i="150"/>
  <c r="AH101" i="150"/>
  <c r="AB101" i="150"/>
  <c r="W101" i="150"/>
  <c r="R101" i="150"/>
  <c r="L101" i="150"/>
  <c r="G101" i="150"/>
  <c r="B101" i="150"/>
  <c r="BG101" i="150"/>
  <c r="BB101" i="150"/>
  <c r="AV101" i="150"/>
  <c r="AQ101" i="150"/>
  <c r="AL101" i="150"/>
  <c r="AF101" i="150"/>
  <c r="AA101" i="150"/>
  <c r="V101" i="150"/>
  <c r="P101" i="150"/>
  <c r="K101" i="150"/>
  <c r="F101" i="150"/>
  <c r="BF101" i="150"/>
  <c r="AZ101" i="150"/>
  <c r="AU101" i="150"/>
  <c r="AP101" i="150"/>
  <c r="AJ101" i="150"/>
  <c r="BJ101" i="150"/>
  <c r="BD101" i="150"/>
  <c r="AY101" i="150"/>
  <c r="AT101" i="150"/>
  <c r="AN101" i="150"/>
  <c r="AI101" i="150"/>
  <c r="AD101" i="150"/>
  <c r="X101" i="150"/>
  <c r="S101" i="150"/>
  <c r="N101" i="150"/>
  <c r="H101" i="150"/>
  <c r="C101" i="150"/>
  <c r="BG85" i="150"/>
  <c r="BC85" i="150"/>
  <c r="AY85" i="150"/>
  <c r="AU85" i="150"/>
  <c r="AQ85" i="150"/>
  <c r="AM85" i="150"/>
  <c r="AI85" i="150"/>
  <c r="AE85" i="150"/>
  <c r="AA85" i="150"/>
  <c r="W85" i="150"/>
  <c r="S85" i="150"/>
  <c r="O85" i="150"/>
  <c r="K85" i="150"/>
  <c r="G85" i="150"/>
  <c r="C85" i="150"/>
  <c r="AE101" i="150"/>
  <c r="J101" i="150"/>
  <c r="BH85" i="150"/>
  <c r="BB85" i="150"/>
  <c r="AW85" i="150"/>
  <c r="AR85" i="150"/>
  <c r="Z101" i="150"/>
  <c r="D101" i="150"/>
  <c r="BF85" i="150"/>
  <c r="BA85" i="150"/>
  <c r="AV85" i="150"/>
  <c r="AP85" i="150"/>
  <c r="AK85" i="150"/>
  <c r="AF85" i="150"/>
  <c r="Z85" i="150"/>
  <c r="U85" i="150"/>
  <c r="P85" i="150"/>
  <c r="J85" i="150"/>
  <c r="E85" i="150"/>
  <c r="T101" i="150"/>
  <c r="O101" i="150"/>
  <c r="BI85" i="150"/>
  <c r="BD85" i="150"/>
  <c r="AX85" i="150"/>
  <c r="AS85" i="150"/>
  <c r="AN85" i="150"/>
  <c r="AH85" i="150"/>
  <c r="AC85" i="150"/>
  <c r="X85" i="150"/>
  <c r="R85" i="150"/>
  <c r="M85" i="150"/>
  <c r="H85" i="150"/>
  <c r="B85" i="150"/>
  <c r="AT85" i="150"/>
  <c r="AG85" i="150"/>
  <c r="V85" i="150"/>
  <c r="L85" i="150"/>
  <c r="BJ85" i="150"/>
  <c r="AO85" i="150"/>
  <c r="AD85" i="150"/>
  <c r="T85" i="150"/>
  <c r="I85" i="150"/>
  <c r="BE85" i="150"/>
  <c r="AL85" i="150"/>
  <c r="AB85" i="150"/>
  <c r="Q85" i="150"/>
  <c r="F85" i="150"/>
  <c r="B71" i="150"/>
  <c r="AZ85" i="150"/>
  <c r="AJ85" i="150"/>
  <c r="Y85" i="150"/>
  <c r="N85" i="150"/>
  <c r="D85" i="150"/>
  <c r="B78" i="150"/>
  <c r="BI105" i="150"/>
  <c r="BE105" i="150"/>
  <c r="BA105" i="150"/>
  <c r="BH105" i="150"/>
  <c r="BD105" i="150"/>
  <c r="AZ105" i="150"/>
  <c r="AV105" i="150"/>
  <c r="AR105" i="150"/>
  <c r="AN105" i="150"/>
  <c r="AJ105" i="150"/>
  <c r="AF105" i="150"/>
  <c r="AB105" i="150"/>
  <c r="X105" i="150"/>
  <c r="T105" i="150"/>
  <c r="P105" i="150"/>
  <c r="L105" i="150"/>
  <c r="H105" i="150"/>
  <c r="BJ105" i="150"/>
  <c r="BF105" i="150"/>
  <c r="BB105" i="150"/>
  <c r="AX105" i="150"/>
  <c r="AT105" i="150"/>
  <c r="AP105" i="150"/>
  <c r="AL105" i="150"/>
  <c r="AH105" i="150"/>
  <c r="AD105" i="150"/>
  <c r="Z105" i="150"/>
  <c r="V105" i="150"/>
  <c r="R105" i="150"/>
  <c r="N105" i="150"/>
  <c r="J105" i="150"/>
  <c r="F105" i="150"/>
  <c r="BC105" i="150"/>
  <c r="AS105" i="150"/>
  <c r="AK105" i="150"/>
  <c r="AC105" i="150"/>
  <c r="U105" i="150"/>
  <c r="M105" i="150"/>
  <c r="AY105" i="150"/>
  <c r="AQ105" i="150"/>
  <c r="AI105" i="150"/>
  <c r="AA105" i="150"/>
  <c r="S105" i="150"/>
  <c r="K105" i="150"/>
  <c r="AW105" i="150"/>
  <c r="AO105" i="150"/>
  <c r="AG105" i="150"/>
  <c r="Y105" i="150"/>
  <c r="Q105" i="150"/>
  <c r="I105" i="150"/>
  <c r="BG105" i="150"/>
  <c r="AU105" i="150"/>
  <c r="AM105" i="150"/>
  <c r="AE105" i="150"/>
  <c r="W105" i="150"/>
  <c r="O105" i="150"/>
  <c r="G105" i="150"/>
  <c r="BH89" i="150"/>
  <c r="BD89" i="150"/>
  <c r="AZ89" i="150"/>
  <c r="AV89" i="150"/>
  <c r="AR89" i="150"/>
  <c r="AN89" i="150"/>
  <c r="AJ89" i="150"/>
  <c r="AF89" i="150"/>
  <c r="AB89" i="150"/>
  <c r="X89" i="150"/>
  <c r="T89" i="150"/>
  <c r="P89" i="150"/>
  <c r="L89" i="150"/>
  <c r="H89" i="150"/>
  <c r="BI89" i="150"/>
  <c r="BC89" i="150"/>
  <c r="AX89" i="150"/>
  <c r="AS89" i="150"/>
  <c r="AM89" i="150"/>
  <c r="AH89" i="150"/>
  <c r="AC89" i="150"/>
  <c r="W89" i="150"/>
  <c r="R89" i="150"/>
  <c r="M89" i="150"/>
  <c r="G89" i="150"/>
  <c r="BG89" i="150"/>
  <c r="BB89" i="150"/>
  <c r="AW89" i="150"/>
  <c r="AQ89" i="150"/>
  <c r="AL89" i="150"/>
  <c r="AG89" i="150"/>
  <c r="AA89" i="150"/>
  <c r="V89" i="150"/>
  <c r="Q89" i="150"/>
  <c r="K89" i="150"/>
  <c r="F89" i="150"/>
  <c r="BF89" i="150"/>
  <c r="BJ89" i="150"/>
  <c r="BE89" i="150"/>
  <c r="AY89" i="150"/>
  <c r="AT89" i="150"/>
  <c r="AO89" i="150"/>
  <c r="AI89" i="150"/>
  <c r="AD89" i="150"/>
  <c r="Y89" i="150"/>
  <c r="S89" i="150"/>
  <c r="N89" i="150"/>
  <c r="I89" i="150"/>
  <c r="BA89" i="150"/>
  <c r="AE89" i="150"/>
  <c r="J89" i="150"/>
  <c r="F78" i="150"/>
  <c r="AU89" i="150"/>
  <c r="Z89" i="150"/>
  <c r="AP89" i="150"/>
  <c r="U89" i="150"/>
  <c r="F71" i="150"/>
  <c r="AK89" i="150"/>
  <c r="O89" i="150"/>
  <c r="BH109" i="150"/>
  <c r="BD109" i="150"/>
  <c r="AZ109" i="150"/>
  <c r="AV109" i="150"/>
  <c r="AR109" i="150"/>
  <c r="AN109" i="150"/>
  <c r="AJ109" i="150"/>
  <c r="AF109" i="150"/>
  <c r="AB109" i="150"/>
  <c r="X109" i="150"/>
  <c r="T109" i="150"/>
  <c r="P109" i="150"/>
  <c r="L109" i="150"/>
  <c r="BJ109" i="150"/>
  <c r="BE109" i="150"/>
  <c r="AY109" i="150"/>
  <c r="AT109" i="150"/>
  <c r="AO109" i="150"/>
  <c r="AI109" i="150"/>
  <c r="AD109" i="150"/>
  <c r="Y109" i="150"/>
  <c r="S109" i="150"/>
  <c r="N109" i="150"/>
  <c r="BI109" i="150"/>
  <c r="BC109" i="150"/>
  <c r="AX109" i="150"/>
  <c r="AS109" i="150"/>
  <c r="AM109" i="150"/>
  <c r="AH109" i="150"/>
  <c r="AC109" i="150"/>
  <c r="W109" i="150"/>
  <c r="R109" i="150"/>
  <c r="M109" i="150"/>
  <c r="BG109" i="150"/>
  <c r="BB109" i="150"/>
  <c r="AW109" i="150"/>
  <c r="AQ109" i="150"/>
  <c r="AL109" i="150"/>
  <c r="AG109" i="150"/>
  <c r="AA109" i="150"/>
  <c r="V109" i="150"/>
  <c r="Q109" i="150"/>
  <c r="K109" i="150"/>
  <c r="BF109" i="150"/>
  <c r="BA109" i="150"/>
  <c r="AU109" i="150"/>
  <c r="AP109" i="150"/>
  <c r="AK109" i="150"/>
  <c r="AE109" i="150"/>
  <c r="Z109" i="150"/>
  <c r="U109" i="150"/>
  <c r="O109" i="150"/>
  <c r="J109" i="150"/>
  <c r="BJ93" i="150"/>
  <c r="BF93" i="150"/>
  <c r="BB93" i="150"/>
  <c r="BG93" i="150"/>
  <c r="BA93" i="150"/>
  <c r="AW93" i="150"/>
  <c r="AS93" i="150"/>
  <c r="AO93" i="150"/>
  <c r="AK93" i="150"/>
  <c r="AG93" i="150"/>
  <c r="AC93" i="150"/>
  <c r="Y93" i="150"/>
  <c r="U93" i="150"/>
  <c r="Q93" i="150"/>
  <c r="M93" i="150"/>
  <c r="BI93" i="150"/>
  <c r="BD93" i="150"/>
  <c r="AY93" i="150"/>
  <c r="AU93" i="150"/>
  <c r="AQ93" i="150"/>
  <c r="AM93" i="150"/>
  <c r="AI93" i="150"/>
  <c r="AE93" i="150"/>
  <c r="AA93" i="150"/>
  <c r="W93" i="150"/>
  <c r="S93" i="150"/>
  <c r="O93" i="150"/>
  <c r="K93" i="150"/>
  <c r="BH93" i="150"/>
  <c r="AX93" i="150"/>
  <c r="AP93" i="150"/>
  <c r="AH93" i="150"/>
  <c r="Z93" i="150"/>
  <c r="R93" i="150"/>
  <c r="J93" i="150"/>
  <c r="BE93" i="150"/>
  <c r="AV93" i="150"/>
  <c r="AN93" i="150"/>
  <c r="AF93" i="150"/>
  <c r="X93" i="150"/>
  <c r="P93" i="150"/>
  <c r="BC93" i="150"/>
  <c r="AT93" i="150"/>
  <c r="AL93" i="150"/>
  <c r="AD93" i="150"/>
  <c r="V93" i="150"/>
  <c r="N93" i="150"/>
  <c r="AZ93" i="150"/>
  <c r="AR93" i="150"/>
  <c r="AJ93" i="150"/>
  <c r="AB93" i="150"/>
  <c r="T93" i="150"/>
  <c r="L93" i="150"/>
  <c r="J78" i="150"/>
  <c r="J71" i="150"/>
  <c r="R71" i="150"/>
  <c r="R78" i="150"/>
  <c r="V78" i="150"/>
  <c r="V71" i="150"/>
  <c r="Z78" i="150"/>
  <c r="Z71" i="150"/>
  <c r="AD78" i="150"/>
  <c r="AD71" i="150"/>
  <c r="AH71" i="150"/>
  <c r="AH78" i="150"/>
  <c r="AL78" i="150"/>
  <c r="AL71" i="150"/>
  <c r="AP78" i="150"/>
  <c r="AP71" i="150"/>
  <c r="AT78" i="150"/>
  <c r="AT71" i="150"/>
  <c r="AX71" i="150"/>
  <c r="AX78" i="150"/>
  <c r="B28" i="150"/>
  <c r="BK54" i="150"/>
  <c r="BL54" i="150"/>
  <c r="J110" i="149"/>
  <c r="K96" i="149"/>
  <c r="J96" i="149"/>
  <c r="J81" i="149"/>
  <c r="J74" i="149"/>
  <c r="L110" i="149"/>
  <c r="K110" i="149"/>
  <c r="L96" i="149"/>
  <c r="I107" i="149"/>
  <c r="J93" i="149"/>
  <c r="G81" i="149"/>
  <c r="G74" i="149"/>
  <c r="L107" i="149"/>
  <c r="H107" i="149"/>
  <c r="I93" i="149"/>
  <c r="K107" i="149"/>
  <c r="G107" i="149"/>
  <c r="L93" i="149"/>
  <c r="H93" i="149"/>
  <c r="J107" i="149"/>
  <c r="K93" i="149"/>
  <c r="G93" i="149"/>
  <c r="K111" i="149"/>
  <c r="L97" i="149"/>
  <c r="K81" i="149"/>
  <c r="K74" i="149"/>
  <c r="K97" i="149"/>
  <c r="L111" i="149"/>
  <c r="K108" i="149"/>
  <c r="L94" i="149"/>
  <c r="H94" i="149"/>
  <c r="J108" i="149"/>
  <c r="K94" i="149"/>
  <c r="I108" i="149"/>
  <c r="J94" i="149"/>
  <c r="I94" i="149"/>
  <c r="L108" i="149"/>
  <c r="H81" i="149"/>
  <c r="H108" i="149"/>
  <c r="H74" i="149"/>
  <c r="L112" i="149"/>
  <c r="Q112" i="149" s="1"/>
  <c r="L98" i="149"/>
  <c r="Q98" i="149" s="1"/>
  <c r="L81" i="149"/>
  <c r="L74" i="149"/>
  <c r="C30" i="149"/>
  <c r="C29" i="149"/>
  <c r="D26" i="149" s="1"/>
  <c r="J109" i="149"/>
  <c r="K95" i="149"/>
  <c r="I109" i="149"/>
  <c r="J95" i="149"/>
  <c r="L109" i="149"/>
  <c r="I95" i="149"/>
  <c r="I81" i="149"/>
  <c r="I74" i="149"/>
  <c r="K109" i="149"/>
  <c r="L95" i="149"/>
  <c r="P15" i="146"/>
  <c r="Q11" i="146" s="1"/>
  <c r="BC78" i="146"/>
  <c r="BC71" i="146"/>
  <c r="AX102" i="146"/>
  <c r="AT102" i="146"/>
  <c r="AP102" i="146"/>
  <c r="AL102" i="146"/>
  <c r="AH102" i="146"/>
  <c r="AD102" i="146"/>
  <c r="Y102" i="146"/>
  <c r="U102" i="146"/>
  <c r="Q102" i="146"/>
  <c r="M102" i="146"/>
  <c r="I102" i="146"/>
  <c r="E102" i="146"/>
  <c r="AW102" i="146"/>
  <c r="AR102" i="146"/>
  <c r="AM102" i="146"/>
  <c r="AG102" i="146"/>
  <c r="AA102" i="146"/>
  <c r="V102" i="146"/>
  <c r="P102" i="146"/>
  <c r="K102" i="146"/>
  <c r="F102" i="146"/>
  <c r="BA102" i="146"/>
  <c r="AV102" i="146"/>
  <c r="AQ102" i="146"/>
  <c r="AK102" i="146"/>
  <c r="AF102" i="146"/>
  <c r="Z102" i="146"/>
  <c r="T102" i="146"/>
  <c r="AY102" i="146"/>
  <c r="AS102" i="146"/>
  <c r="AN102" i="146"/>
  <c r="AI102" i="146"/>
  <c r="AC102" i="146"/>
  <c r="W102" i="146"/>
  <c r="R102" i="146"/>
  <c r="L102" i="146"/>
  <c r="G102" i="146"/>
  <c r="AJ102" i="146"/>
  <c r="O102" i="146"/>
  <c r="D102" i="146"/>
  <c r="AZ102" i="146"/>
  <c r="AE102" i="146"/>
  <c r="N102" i="146"/>
  <c r="C102" i="146"/>
  <c r="AU102" i="146"/>
  <c r="X102" i="146"/>
  <c r="J102" i="146"/>
  <c r="AO102" i="146"/>
  <c r="S102" i="146"/>
  <c r="H102" i="146"/>
  <c r="C78" i="146"/>
  <c r="C71" i="146"/>
  <c r="BE110" i="146"/>
  <c r="BA110" i="146"/>
  <c r="AW110" i="146"/>
  <c r="AS110" i="146"/>
  <c r="AO110" i="146"/>
  <c r="AK110" i="146"/>
  <c r="AG110" i="146"/>
  <c r="AC110" i="146"/>
  <c r="Y110" i="146"/>
  <c r="U110" i="146"/>
  <c r="Q110" i="146"/>
  <c r="M110" i="146"/>
  <c r="BG110" i="146"/>
  <c r="BB110" i="146"/>
  <c r="AV110" i="146"/>
  <c r="AQ110" i="146"/>
  <c r="AL110" i="146"/>
  <c r="AF110" i="146"/>
  <c r="AA110" i="146"/>
  <c r="V110" i="146"/>
  <c r="P110" i="146"/>
  <c r="K110" i="146"/>
  <c r="BF110" i="146"/>
  <c r="AZ110" i="146"/>
  <c r="AU110" i="146"/>
  <c r="AP110" i="146"/>
  <c r="AJ110" i="146"/>
  <c r="AE110" i="146"/>
  <c r="Z110" i="146"/>
  <c r="T110" i="146"/>
  <c r="O110" i="146"/>
  <c r="BD110" i="146"/>
  <c r="AY110" i="146"/>
  <c r="AT110" i="146"/>
  <c r="AN110" i="146"/>
  <c r="AI110" i="146"/>
  <c r="BH110" i="146"/>
  <c r="BC110" i="146"/>
  <c r="AX110" i="146"/>
  <c r="AR110" i="146"/>
  <c r="AM110" i="146"/>
  <c r="AH110" i="146"/>
  <c r="AB110" i="146"/>
  <c r="W110" i="146"/>
  <c r="R110" i="146"/>
  <c r="L110" i="146"/>
  <c r="N110" i="146"/>
  <c r="AD110" i="146"/>
  <c r="X110" i="146"/>
  <c r="S110" i="146"/>
  <c r="K78" i="146"/>
  <c r="K71" i="146"/>
  <c r="O78" i="146"/>
  <c r="O71" i="146"/>
  <c r="S78" i="146"/>
  <c r="S71" i="146"/>
  <c r="W78" i="146"/>
  <c r="W71" i="146"/>
  <c r="AA78" i="146"/>
  <c r="AA71" i="146"/>
  <c r="AE78" i="146"/>
  <c r="AE71" i="146"/>
  <c r="AI78" i="146"/>
  <c r="AI71" i="146"/>
  <c r="AM78" i="146"/>
  <c r="AM71" i="146"/>
  <c r="AQ78" i="146"/>
  <c r="AQ71" i="146"/>
  <c r="AU78" i="146"/>
  <c r="AU71" i="146"/>
  <c r="AY20" i="146"/>
  <c r="BO103" i="146"/>
  <c r="AY103" i="146"/>
  <c r="AU103" i="146"/>
  <c r="AQ103" i="146"/>
  <c r="AM103" i="146"/>
  <c r="AI103" i="146"/>
  <c r="AE103" i="146"/>
  <c r="AA103" i="146"/>
  <c r="W103" i="146"/>
  <c r="S103" i="146"/>
  <c r="O103" i="146"/>
  <c r="K103" i="146"/>
  <c r="G103" i="146"/>
  <c r="AZ103" i="146"/>
  <c r="AT103" i="146"/>
  <c r="AO103" i="146"/>
  <c r="AJ103" i="146"/>
  <c r="AD103" i="146"/>
  <c r="Y103" i="146"/>
  <c r="T103" i="146"/>
  <c r="N103" i="146"/>
  <c r="I103" i="146"/>
  <c r="D103" i="146"/>
  <c r="AX103" i="146"/>
  <c r="AS103" i="146"/>
  <c r="AN103" i="146"/>
  <c r="AH103" i="146"/>
  <c r="AC103" i="146"/>
  <c r="X103" i="146"/>
  <c r="R103" i="146"/>
  <c r="M103" i="146"/>
  <c r="H103" i="146"/>
  <c r="AW103" i="146"/>
  <c r="BA103" i="146"/>
  <c r="AV103" i="146"/>
  <c r="AP103" i="146"/>
  <c r="AK103" i="146"/>
  <c r="AF103" i="146"/>
  <c r="Z103" i="146"/>
  <c r="U103" i="146"/>
  <c r="P103" i="146"/>
  <c r="J103" i="146"/>
  <c r="E103" i="146"/>
  <c r="AB103" i="146"/>
  <c r="F103" i="146"/>
  <c r="AR103" i="146"/>
  <c r="V103" i="146"/>
  <c r="AL103" i="146"/>
  <c r="Q103" i="146"/>
  <c r="AG103" i="146"/>
  <c r="L103" i="146"/>
  <c r="D71" i="146"/>
  <c r="D78" i="146"/>
  <c r="BC107" i="146"/>
  <c r="AY107" i="146"/>
  <c r="AU107" i="146"/>
  <c r="AQ107" i="146"/>
  <c r="AM107" i="146"/>
  <c r="AI107" i="146"/>
  <c r="AE107" i="146"/>
  <c r="AA107" i="146"/>
  <c r="W107" i="146"/>
  <c r="S107" i="146"/>
  <c r="O107" i="146"/>
  <c r="K107" i="146"/>
  <c r="BB107" i="146"/>
  <c r="AX107" i="146"/>
  <c r="AT107" i="146"/>
  <c r="AP107" i="146"/>
  <c r="AL107" i="146"/>
  <c r="AH107" i="146"/>
  <c r="AD107" i="146"/>
  <c r="Z107" i="146"/>
  <c r="V107" i="146"/>
  <c r="R107" i="146"/>
  <c r="N107" i="146"/>
  <c r="J107" i="146"/>
  <c r="BD107" i="146"/>
  <c r="AZ107" i="146"/>
  <c r="AV107" i="146"/>
  <c r="AR107" i="146"/>
  <c r="AN107" i="146"/>
  <c r="AJ107" i="146"/>
  <c r="AF107" i="146"/>
  <c r="AB107" i="146"/>
  <c r="X107" i="146"/>
  <c r="T107" i="146"/>
  <c r="P107" i="146"/>
  <c r="L107" i="146"/>
  <c r="H107" i="146"/>
  <c r="AW107" i="146"/>
  <c r="AG107" i="146"/>
  <c r="Q107" i="146"/>
  <c r="AS107" i="146"/>
  <c r="AC107" i="146"/>
  <c r="M107" i="146"/>
  <c r="BE107" i="146"/>
  <c r="AO107" i="146"/>
  <c r="Y107" i="146"/>
  <c r="I107" i="146"/>
  <c r="BA107" i="146"/>
  <c r="AK107" i="146"/>
  <c r="U107" i="146"/>
  <c r="H71" i="146"/>
  <c r="H78" i="146"/>
  <c r="P71" i="146"/>
  <c r="P78" i="146"/>
  <c r="T71" i="146"/>
  <c r="T78" i="146"/>
  <c r="X71" i="146"/>
  <c r="X78" i="146"/>
  <c r="AB71" i="146"/>
  <c r="AB78" i="146"/>
  <c r="AF71" i="146"/>
  <c r="AF78" i="146"/>
  <c r="AJ71" i="146"/>
  <c r="AJ78" i="146"/>
  <c r="AN71" i="146"/>
  <c r="AN78" i="146"/>
  <c r="AR71" i="146"/>
  <c r="AR78" i="146"/>
  <c r="AV71" i="146"/>
  <c r="AV78" i="146"/>
  <c r="AZ71" i="146"/>
  <c r="AZ78" i="146"/>
  <c r="BH71" i="146"/>
  <c r="BH78" i="146"/>
  <c r="BE108" i="146"/>
  <c r="BA108" i="146"/>
  <c r="AW108" i="146"/>
  <c r="AS108" i="146"/>
  <c r="AO108" i="146"/>
  <c r="BF108" i="146"/>
  <c r="AZ108" i="146"/>
  <c r="AU108" i="146"/>
  <c r="AP108" i="146"/>
  <c r="AK108" i="146"/>
  <c r="AG108" i="146"/>
  <c r="AC108" i="146"/>
  <c r="Y108" i="146"/>
  <c r="U108" i="146"/>
  <c r="Q108" i="146"/>
  <c r="M108" i="146"/>
  <c r="I108" i="146"/>
  <c r="BD108" i="146"/>
  <c r="AY108" i="146"/>
  <c r="AT108" i="146"/>
  <c r="AN108" i="146"/>
  <c r="AJ108" i="146"/>
  <c r="AF108" i="146"/>
  <c r="AB108" i="146"/>
  <c r="X108" i="146"/>
  <c r="T108" i="146"/>
  <c r="P108" i="146"/>
  <c r="L108" i="146"/>
  <c r="BB108" i="146"/>
  <c r="AV108" i="146"/>
  <c r="AQ108" i="146"/>
  <c r="AL108" i="146"/>
  <c r="AH108" i="146"/>
  <c r="AD108" i="146"/>
  <c r="Z108" i="146"/>
  <c r="V108" i="146"/>
  <c r="R108" i="146"/>
  <c r="N108" i="146"/>
  <c r="J108" i="146"/>
  <c r="AX108" i="146"/>
  <c r="AE108" i="146"/>
  <c r="O108" i="146"/>
  <c r="AR108" i="146"/>
  <c r="AA108" i="146"/>
  <c r="K108" i="146"/>
  <c r="AM108" i="146"/>
  <c r="W108" i="146"/>
  <c r="BC108" i="146"/>
  <c r="AI108" i="146"/>
  <c r="S108" i="146"/>
  <c r="I78" i="146"/>
  <c r="I71" i="146"/>
  <c r="BG112" i="146"/>
  <c r="BC112" i="146"/>
  <c r="AY112" i="146"/>
  <c r="AU112" i="146"/>
  <c r="AQ112" i="146"/>
  <c r="AM112" i="146"/>
  <c r="BJ112" i="146"/>
  <c r="BF112" i="146"/>
  <c r="BB112" i="146"/>
  <c r="AX112" i="146"/>
  <c r="AT112" i="146"/>
  <c r="BH112" i="146"/>
  <c r="BD112" i="146"/>
  <c r="AZ112" i="146"/>
  <c r="AV112" i="146"/>
  <c r="AR112" i="146"/>
  <c r="AN112" i="146"/>
  <c r="AJ112" i="146"/>
  <c r="AF112" i="146"/>
  <c r="AB112" i="146"/>
  <c r="X112" i="146"/>
  <c r="T112" i="146"/>
  <c r="P112" i="146"/>
  <c r="AW112" i="146"/>
  <c r="AL112" i="146"/>
  <c r="AG112" i="146"/>
  <c r="AA112" i="146"/>
  <c r="V112" i="146"/>
  <c r="Q112" i="146"/>
  <c r="BI112" i="146"/>
  <c r="AS112" i="146"/>
  <c r="AK112" i="146"/>
  <c r="AE112" i="146"/>
  <c r="Z112" i="146"/>
  <c r="U112" i="146"/>
  <c r="O112" i="146"/>
  <c r="BE112" i="146"/>
  <c r="AP112" i="146"/>
  <c r="AI112" i="146"/>
  <c r="AD112" i="146"/>
  <c r="Y112" i="146"/>
  <c r="S112" i="146"/>
  <c r="N112" i="146"/>
  <c r="BA112" i="146"/>
  <c r="AO112" i="146"/>
  <c r="AH112" i="146"/>
  <c r="AC112" i="146"/>
  <c r="W112" i="146"/>
  <c r="R112" i="146"/>
  <c r="M112" i="146"/>
  <c r="M78" i="146"/>
  <c r="M71" i="146"/>
  <c r="Q78" i="146"/>
  <c r="Q71" i="146"/>
  <c r="U78" i="146"/>
  <c r="U71" i="146"/>
  <c r="Y78" i="146"/>
  <c r="Y71" i="146"/>
  <c r="AC78" i="146"/>
  <c r="AC71" i="146"/>
  <c r="AG78" i="146"/>
  <c r="AG71" i="146"/>
  <c r="AK78" i="146"/>
  <c r="AK71" i="146"/>
  <c r="AO78" i="146"/>
  <c r="AO71" i="146"/>
  <c r="AS78" i="146"/>
  <c r="AS71" i="146"/>
  <c r="AW78" i="146"/>
  <c r="AW71" i="146"/>
  <c r="BA20" i="146"/>
  <c r="BE20" i="146"/>
  <c r="BA101" i="146"/>
  <c r="AW101" i="146"/>
  <c r="AS101" i="146"/>
  <c r="AO101" i="146"/>
  <c r="AK101" i="146"/>
  <c r="AG101" i="146"/>
  <c r="AC101" i="146"/>
  <c r="W101" i="146"/>
  <c r="S101" i="146"/>
  <c r="O101" i="146"/>
  <c r="K101" i="146"/>
  <c r="G101" i="146"/>
  <c r="C101" i="146"/>
  <c r="AZ101" i="146"/>
  <c r="AU101" i="146"/>
  <c r="AP101" i="146"/>
  <c r="AJ101" i="146"/>
  <c r="AE101" i="146"/>
  <c r="X101" i="146"/>
  <c r="R101" i="146"/>
  <c r="M101" i="146"/>
  <c r="H101" i="146"/>
  <c r="B101" i="146"/>
  <c r="AV101" i="146"/>
  <c r="AQ101" i="146"/>
  <c r="AL101" i="146"/>
  <c r="AF101" i="146"/>
  <c r="Y101" i="146"/>
  <c r="T101" i="146"/>
  <c r="N101" i="146"/>
  <c r="I101" i="146"/>
  <c r="D101" i="146"/>
  <c r="AT101" i="146"/>
  <c r="AI101" i="146"/>
  <c r="V101" i="146"/>
  <c r="L101" i="146"/>
  <c r="AR101" i="146"/>
  <c r="AH101" i="146"/>
  <c r="U101" i="146"/>
  <c r="J101" i="146"/>
  <c r="AY101" i="146"/>
  <c r="AN101" i="146"/>
  <c r="AD101" i="146"/>
  <c r="Q101" i="146"/>
  <c r="F101" i="146"/>
  <c r="AX101" i="146"/>
  <c r="AM101" i="146"/>
  <c r="Z101" i="146"/>
  <c r="P101" i="146"/>
  <c r="E101" i="146"/>
  <c r="B78" i="146"/>
  <c r="B71" i="146"/>
  <c r="AZ105" i="146"/>
  <c r="AV105" i="146"/>
  <c r="AR105" i="146"/>
  <c r="AN105" i="146"/>
  <c r="AJ105" i="146"/>
  <c r="AF105" i="146"/>
  <c r="AB105" i="146"/>
  <c r="BC105" i="146"/>
  <c r="AY105" i="146"/>
  <c r="AU105" i="146"/>
  <c r="AQ105" i="146"/>
  <c r="BA105" i="146"/>
  <c r="AW105" i="146"/>
  <c r="AS105" i="146"/>
  <c r="AO105" i="146"/>
  <c r="AK105" i="146"/>
  <c r="AG105" i="146"/>
  <c r="AC105" i="146"/>
  <c r="Y105" i="146"/>
  <c r="U105" i="146"/>
  <c r="Q105" i="146"/>
  <c r="M105" i="146"/>
  <c r="I105" i="146"/>
  <c r="BB105" i="146"/>
  <c r="AM105" i="146"/>
  <c r="AE105" i="146"/>
  <c r="X105" i="146"/>
  <c r="S105" i="146"/>
  <c r="N105" i="146"/>
  <c r="H105" i="146"/>
  <c r="AX105" i="146"/>
  <c r="AL105" i="146"/>
  <c r="AD105" i="146"/>
  <c r="W105" i="146"/>
  <c r="R105" i="146"/>
  <c r="L105" i="146"/>
  <c r="G105" i="146"/>
  <c r="AT105" i="146"/>
  <c r="AI105" i="146"/>
  <c r="AA105" i="146"/>
  <c r="V105" i="146"/>
  <c r="P105" i="146"/>
  <c r="K105" i="146"/>
  <c r="F105" i="146"/>
  <c r="AP105" i="146"/>
  <c r="AH105" i="146"/>
  <c r="Z105" i="146"/>
  <c r="T105" i="146"/>
  <c r="O105" i="146"/>
  <c r="J105" i="146"/>
  <c r="F78" i="146"/>
  <c r="F71" i="146"/>
  <c r="BO113" i="146"/>
  <c r="BI113" i="146"/>
  <c r="BE113" i="146"/>
  <c r="BA113" i="146"/>
  <c r="AW113" i="146"/>
  <c r="AS113" i="146"/>
  <c r="AO113" i="146"/>
  <c r="AK113" i="146"/>
  <c r="AG113" i="146"/>
  <c r="AC113" i="146"/>
  <c r="Y113" i="146"/>
  <c r="U113" i="146"/>
  <c r="Q113" i="146"/>
  <c r="BH113" i="146"/>
  <c r="BD113" i="146"/>
  <c r="AZ113" i="146"/>
  <c r="AV113" i="146"/>
  <c r="AR113" i="146"/>
  <c r="AN113" i="146"/>
  <c r="AJ113" i="146"/>
  <c r="AF113" i="146"/>
  <c r="AB113" i="146"/>
  <c r="X113" i="146"/>
  <c r="T113" i="146"/>
  <c r="P113" i="146"/>
  <c r="BJ113" i="146"/>
  <c r="BF113" i="146"/>
  <c r="BB113" i="146"/>
  <c r="AX113" i="146"/>
  <c r="AT113" i="146"/>
  <c r="AP113" i="146"/>
  <c r="AL113" i="146"/>
  <c r="AH113" i="146"/>
  <c r="AD113" i="146"/>
  <c r="Z113" i="146"/>
  <c r="V113" i="146"/>
  <c r="R113" i="146"/>
  <c r="N113" i="146"/>
  <c r="BK113" i="146"/>
  <c r="BK114" i="146" s="1"/>
  <c r="AU113" i="146"/>
  <c r="AE113" i="146"/>
  <c r="O113" i="146"/>
  <c r="BG113" i="146"/>
  <c r="AQ113" i="146"/>
  <c r="AA113" i="146"/>
  <c r="BC113" i="146"/>
  <c r="AM113" i="146"/>
  <c r="W113" i="146"/>
  <c r="AY113" i="146"/>
  <c r="AI113" i="146"/>
  <c r="S113" i="146"/>
  <c r="N78" i="146"/>
  <c r="N71" i="146"/>
  <c r="R78" i="146"/>
  <c r="R71" i="146"/>
  <c r="V78" i="146"/>
  <c r="V71" i="146"/>
  <c r="Z78" i="146"/>
  <c r="Z71" i="146"/>
  <c r="AD78" i="146"/>
  <c r="AD71" i="146"/>
  <c r="AH78" i="146"/>
  <c r="AH71" i="146"/>
  <c r="AL78" i="146"/>
  <c r="AL71" i="146"/>
  <c r="AP78" i="146"/>
  <c r="AP71" i="146"/>
  <c r="AT78" i="146"/>
  <c r="AT71" i="146"/>
  <c r="AX78" i="146"/>
  <c r="AX71" i="146"/>
  <c r="BF20" i="146"/>
  <c r="BJ20" i="146"/>
  <c r="B21" i="146"/>
  <c r="B28" i="146"/>
  <c r="BL54" i="146"/>
  <c r="D82" i="146"/>
  <c r="D27" i="146" s="1"/>
  <c r="BD106" i="145"/>
  <c r="AZ106" i="145"/>
  <c r="AV106" i="145"/>
  <c r="AR106" i="145"/>
  <c r="AN106" i="145"/>
  <c r="AJ106" i="145"/>
  <c r="AF106" i="145"/>
  <c r="AB106" i="145"/>
  <c r="X106" i="145"/>
  <c r="T106" i="145"/>
  <c r="P106" i="145"/>
  <c r="L106" i="145"/>
  <c r="H106" i="145"/>
  <c r="AY106" i="145"/>
  <c r="AT106" i="145"/>
  <c r="AO106" i="145"/>
  <c r="AI106" i="145"/>
  <c r="AD106" i="145"/>
  <c r="Y106" i="145"/>
  <c r="S106" i="145"/>
  <c r="N106" i="145"/>
  <c r="I106" i="145"/>
  <c r="BC106" i="145"/>
  <c r="AX106" i="145"/>
  <c r="AS106" i="145"/>
  <c r="AM106" i="145"/>
  <c r="AH106" i="145"/>
  <c r="AC106" i="145"/>
  <c r="W106" i="145"/>
  <c r="R106" i="145"/>
  <c r="M106" i="145"/>
  <c r="G106" i="145"/>
  <c r="BB106" i="145"/>
  <c r="AW106" i="145"/>
  <c r="AQ106" i="145"/>
  <c r="AL106" i="145"/>
  <c r="AG106" i="145"/>
  <c r="AA106" i="145"/>
  <c r="V106" i="145"/>
  <c r="Q106" i="145"/>
  <c r="K106" i="145"/>
  <c r="BA106" i="145"/>
  <c r="AE106" i="145"/>
  <c r="J106" i="145"/>
  <c r="AU106" i="145"/>
  <c r="Z106" i="145"/>
  <c r="BO106" i="145"/>
  <c r="AK106" i="145"/>
  <c r="O106" i="145"/>
  <c r="AP106" i="145"/>
  <c r="U106" i="145"/>
  <c r="G78" i="145"/>
  <c r="G71" i="145"/>
  <c r="BD20" i="145"/>
  <c r="N20" i="145"/>
  <c r="O78" i="145"/>
  <c r="O71" i="145"/>
  <c r="BL20" i="145"/>
  <c r="BL78" i="145" s="1"/>
  <c r="S78" i="145"/>
  <c r="S71" i="145"/>
  <c r="W78" i="145"/>
  <c r="W71" i="145"/>
  <c r="AA78" i="145"/>
  <c r="AA71" i="145"/>
  <c r="AE78" i="145"/>
  <c r="AE71" i="145"/>
  <c r="AI78" i="145"/>
  <c r="AI71" i="145"/>
  <c r="AM78" i="145"/>
  <c r="AM71" i="145"/>
  <c r="AQ78" i="145"/>
  <c r="AQ71" i="145"/>
  <c r="AU78" i="145"/>
  <c r="AU71" i="145"/>
  <c r="AY78" i="145"/>
  <c r="AY71" i="145"/>
  <c r="BG78" i="145"/>
  <c r="BG71" i="145"/>
  <c r="BL54" i="145"/>
  <c r="O16" i="145"/>
  <c r="P11" i="145"/>
  <c r="AX102" i="145"/>
  <c r="AT102" i="145"/>
  <c r="AP102" i="145"/>
  <c r="AL102" i="145"/>
  <c r="AH102" i="145"/>
  <c r="AD102" i="145"/>
  <c r="Y102" i="145"/>
  <c r="U102" i="145"/>
  <c r="Q102" i="145"/>
  <c r="M102" i="145"/>
  <c r="I102" i="145"/>
  <c r="E102" i="145"/>
  <c r="AZ102" i="145"/>
  <c r="AU102" i="145"/>
  <c r="AO102" i="145"/>
  <c r="AJ102" i="145"/>
  <c r="AE102" i="145"/>
  <c r="X102" i="145"/>
  <c r="S102" i="145"/>
  <c r="N102" i="145"/>
  <c r="H102" i="145"/>
  <c r="C102" i="145"/>
  <c r="AY102" i="145"/>
  <c r="AS102" i="145"/>
  <c r="AN102" i="145"/>
  <c r="AI102" i="145"/>
  <c r="AC102" i="145"/>
  <c r="W102" i="145"/>
  <c r="R102" i="145"/>
  <c r="L102" i="145"/>
  <c r="G102" i="145"/>
  <c r="BA102" i="145"/>
  <c r="AV102" i="145"/>
  <c r="AQ102" i="145"/>
  <c r="AK102" i="145"/>
  <c r="AF102" i="145"/>
  <c r="Z102" i="145"/>
  <c r="T102" i="145"/>
  <c r="O102" i="145"/>
  <c r="J102" i="145"/>
  <c r="D102" i="145"/>
  <c r="AM102" i="145"/>
  <c r="P102" i="145"/>
  <c r="AG102" i="145"/>
  <c r="K102" i="145"/>
  <c r="AW102" i="145"/>
  <c r="AA102" i="145"/>
  <c r="F102" i="145"/>
  <c r="AR102" i="145"/>
  <c r="C78" i="145"/>
  <c r="V102" i="145"/>
  <c r="C71" i="145"/>
  <c r="AZ20" i="145"/>
  <c r="BC78" i="145"/>
  <c r="BC71" i="145"/>
  <c r="B29" i="145"/>
  <c r="C25" i="145"/>
  <c r="BF110" i="145"/>
  <c r="BB110" i="145"/>
  <c r="AX110" i="145"/>
  <c r="AT110" i="145"/>
  <c r="AP110" i="145"/>
  <c r="AL110" i="145"/>
  <c r="AH110" i="145"/>
  <c r="AD110" i="145"/>
  <c r="Z110" i="145"/>
  <c r="V110" i="145"/>
  <c r="R110" i="145"/>
  <c r="N110" i="145"/>
  <c r="BD110" i="145"/>
  <c r="AY110" i="145"/>
  <c r="AS110" i="145"/>
  <c r="AN110" i="145"/>
  <c r="AI110" i="145"/>
  <c r="AC110" i="145"/>
  <c r="X110" i="145"/>
  <c r="S110" i="145"/>
  <c r="M110" i="145"/>
  <c r="BC110" i="145"/>
  <c r="AV110" i="145"/>
  <c r="AO110" i="145"/>
  <c r="AG110" i="145"/>
  <c r="AA110" i="145"/>
  <c r="T110" i="145"/>
  <c r="L110" i="145"/>
  <c r="BH110" i="145"/>
  <c r="BA110" i="145"/>
  <c r="AU110" i="145"/>
  <c r="AM110" i="145"/>
  <c r="AF110" i="145"/>
  <c r="Y110" i="145"/>
  <c r="Q110" i="145"/>
  <c r="K110" i="145"/>
  <c r="BG110" i="145"/>
  <c r="AZ110" i="145"/>
  <c r="AR110" i="145"/>
  <c r="AK110" i="145"/>
  <c r="AE110" i="145"/>
  <c r="W110" i="145"/>
  <c r="P110" i="145"/>
  <c r="AW110" i="145"/>
  <c r="U110" i="145"/>
  <c r="AQ110" i="145"/>
  <c r="O110" i="145"/>
  <c r="BE110" i="145"/>
  <c r="AB110" i="145"/>
  <c r="AJ110" i="145"/>
  <c r="K78" i="145"/>
  <c r="K71" i="145"/>
  <c r="BH20" i="145"/>
  <c r="BA103" i="145"/>
  <c r="AW103" i="145"/>
  <c r="AS103" i="145"/>
  <c r="AO103" i="145"/>
  <c r="AK103" i="145"/>
  <c r="BO103" i="145"/>
  <c r="AY103" i="145"/>
  <c r="AU103" i="145"/>
  <c r="AQ103" i="145"/>
  <c r="AM103" i="145"/>
  <c r="AI103" i="145"/>
  <c r="AE103" i="145"/>
  <c r="AA103" i="145"/>
  <c r="W103" i="145"/>
  <c r="S103" i="145"/>
  <c r="O103" i="145"/>
  <c r="K103" i="145"/>
  <c r="G103" i="145"/>
  <c r="AV103" i="145"/>
  <c r="AN103" i="145"/>
  <c r="AG103" i="145"/>
  <c r="AB103" i="145"/>
  <c r="V103" i="145"/>
  <c r="Q103" i="145"/>
  <c r="L103" i="145"/>
  <c r="F103" i="145"/>
  <c r="AT103" i="145"/>
  <c r="AL103" i="145"/>
  <c r="AF103" i="145"/>
  <c r="Z103" i="145"/>
  <c r="U103" i="145"/>
  <c r="P103" i="145"/>
  <c r="J103" i="145"/>
  <c r="E103" i="145"/>
  <c r="AX103" i="145"/>
  <c r="AP103" i="145"/>
  <c r="AH103" i="145"/>
  <c r="AC103" i="145"/>
  <c r="X103" i="145"/>
  <c r="R103" i="145"/>
  <c r="M103" i="145"/>
  <c r="H103" i="145"/>
  <c r="AD103" i="145"/>
  <c r="I103" i="145"/>
  <c r="AZ103" i="145"/>
  <c r="Y103" i="145"/>
  <c r="D103" i="145"/>
  <c r="AR103" i="145"/>
  <c r="T103" i="145"/>
  <c r="N103" i="145"/>
  <c r="D78" i="145"/>
  <c r="AJ103" i="145"/>
  <c r="D71" i="145"/>
  <c r="BE107" i="145"/>
  <c r="BA107" i="145"/>
  <c r="AW107" i="145"/>
  <c r="AS107" i="145"/>
  <c r="AO107" i="145"/>
  <c r="AK107" i="145"/>
  <c r="AG107" i="145"/>
  <c r="AC107" i="145"/>
  <c r="Y107" i="145"/>
  <c r="U107" i="145"/>
  <c r="Q107" i="145"/>
  <c r="M107" i="145"/>
  <c r="I107" i="145"/>
  <c r="BB107" i="145"/>
  <c r="AV107" i="145"/>
  <c r="AQ107" i="145"/>
  <c r="AL107" i="145"/>
  <c r="AF107" i="145"/>
  <c r="AA107" i="145"/>
  <c r="V107" i="145"/>
  <c r="P107" i="145"/>
  <c r="K107" i="145"/>
  <c r="AZ107" i="145"/>
  <c r="AU107" i="145"/>
  <c r="AP107" i="145"/>
  <c r="AJ107" i="145"/>
  <c r="AE107" i="145"/>
  <c r="Z107" i="145"/>
  <c r="T107" i="145"/>
  <c r="O107" i="145"/>
  <c r="J107" i="145"/>
  <c r="BD107" i="145"/>
  <c r="AY107" i="145"/>
  <c r="AT107" i="145"/>
  <c r="AN107" i="145"/>
  <c r="AI107" i="145"/>
  <c r="AD107" i="145"/>
  <c r="X107" i="145"/>
  <c r="S107" i="145"/>
  <c r="N107" i="145"/>
  <c r="H107" i="145"/>
  <c r="AR107" i="145"/>
  <c r="W107" i="145"/>
  <c r="AM107" i="145"/>
  <c r="R107" i="145"/>
  <c r="AX107" i="145"/>
  <c r="AB107" i="145"/>
  <c r="L107" i="145"/>
  <c r="BC107" i="145"/>
  <c r="AH107" i="145"/>
  <c r="H78" i="145"/>
  <c r="H71" i="145"/>
  <c r="P78" i="145"/>
  <c r="P71" i="145"/>
  <c r="T78" i="145"/>
  <c r="T71" i="145"/>
  <c r="X78" i="145"/>
  <c r="X71" i="145"/>
  <c r="AB78" i="145"/>
  <c r="AB71" i="145"/>
  <c r="AF78" i="145"/>
  <c r="AF71" i="145"/>
  <c r="AJ78" i="145"/>
  <c r="AJ71" i="145"/>
  <c r="AR78" i="145"/>
  <c r="AR71" i="145"/>
  <c r="AV78" i="145"/>
  <c r="AV71" i="145"/>
  <c r="AN71" i="145"/>
  <c r="BF108" i="145"/>
  <c r="BB108" i="145"/>
  <c r="AX108" i="145"/>
  <c r="AT108" i="145"/>
  <c r="AP108" i="145"/>
  <c r="BC108" i="145"/>
  <c r="AW108" i="145"/>
  <c r="AR108" i="145"/>
  <c r="AM108" i="145"/>
  <c r="AI108" i="145"/>
  <c r="AE108" i="145"/>
  <c r="AA108" i="145"/>
  <c r="W108" i="145"/>
  <c r="S108" i="145"/>
  <c r="O108" i="145"/>
  <c r="K108" i="145"/>
  <c r="BD108" i="145"/>
  <c r="AV108" i="145"/>
  <c r="AO108" i="145"/>
  <c r="AJ108" i="145"/>
  <c r="AD108" i="145"/>
  <c r="Y108" i="145"/>
  <c r="T108" i="145"/>
  <c r="N108" i="145"/>
  <c r="I108" i="145"/>
  <c r="BA108" i="145"/>
  <c r="AU108" i="145"/>
  <c r="AN108" i="145"/>
  <c r="AH108" i="145"/>
  <c r="AC108" i="145"/>
  <c r="X108" i="145"/>
  <c r="R108" i="145"/>
  <c r="M108" i="145"/>
  <c r="AZ108" i="145"/>
  <c r="AS108" i="145"/>
  <c r="AL108" i="145"/>
  <c r="AG108" i="145"/>
  <c r="AB108" i="145"/>
  <c r="V108" i="145"/>
  <c r="Q108" i="145"/>
  <c r="L108" i="145"/>
  <c r="AK108" i="145"/>
  <c r="P108" i="145"/>
  <c r="BE108" i="145"/>
  <c r="AF108" i="145"/>
  <c r="J108" i="145"/>
  <c r="AQ108" i="145"/>
  <c r="U108" i="145"/>
  <c r="AY108" i="145"/>
  <c r="Z108" i="145"/>
  <c r="I71" i="145"/>
  <c r="I78" i="145"/>
  <c r="BG112" i="145"/>
  <c r="BC112" i="145"/>
  <c r="AY112" i="145"/>
  <c r="AU112" i="145"/>
  <c r="AQ112" i="145"/>
  <c r="AM112" i="145"/>
  <c r="AI112" i="145"/>
  <c r="AE112" i="145"/>
  <c r="AA112" i="145"/>
  <c r="W112" i="145"/>
  <c r="S112" i="145"/>
  <c r="BJ112" i="145"/>
  <c r="BF112" i="145"/>
  <c r="BB112" i="145"/>
  <c r="AX112" i="145"/>
  <c r="AT112" i="145"/>
  <c r="AP112" i="145"/>
  <c r="AL112" i="145"/>
  <c r="AH112" i="145"/>
  <c r="BI112" i="145"/>
  <c r="BE112" i="145"/>
  <c r="BA112" i="145"/>
  <c r="AW112" i="145"/>
  <c r="AS112" i="145"/>
  <c r="AO112" i="145"/>
  <c r="AK112" i="145"/>
  <c r="AG112" i="145"/>
  <c r="AC112" i="145"/>
  <c r="Y112" i="145"/>
  <c r="U112" i="145"/>
  <c r="Q112" i="145"/>
  <c r="M112" i="145"/>
  <c r="BD112" i="145"/>
  <c r="AN112" i="145"/>
  <c r="AB112" i="145"/>
  <c r="T112" i="145"/>
  <c r="N112" i="145"/>
  <c r="AV112" i="145"/>
  <c r="AD112" i="145"/>
  <c r="R112" i="145"/>
  <c r="AR112" i="145"/>
  <c r="Z112" i="145"/>
  <c r="P112" i="145"/>
  <c r="BH112" i="145"/>
  <c r="AJ112" i="145"/>
  <c r="X112" i="145"/>
  <c r="O112" i="145"/>
  <c r="AZ112" i="145"/>
  <c r="AF112" i="145"/>
  <c r="V112" i="145"/>
  <c r="M71" i="145"/>
  <c r="M78" i="145"/>
  <c r="Q71" i="145"/>
  <c r="Q78" i="145"/>
  <c r="U71" i="145"/>
  <c r="U78" i="145"/>
  <c r="Y71" i="145"/>
  <c r="Y78" i="145"/>
  <c r="AC71" i="145"/>
  <c r="AC78" i="145"/>
  <c r="AG71" i="145"/>
  <c r="AG78" i="145"/>
  <c r="AK71" i="145"/>
  <c r="AK78" i="145"/>
  <c r="AO71" i="145"/>
  <c r="AO78" i="145"/>
  <c r="AS71" i="145"/>
  <c r="AS78" i="145"/>
  <c r="AW71" i="145"/>
  <c r="AW78" i="145"/>
  <c r="BA71" i="145"/>
  <c r="BA78" i="145"/>
  <c r="BE71" i="145"/>
  <c r="BE78" i="145"/>
  <c r="BA101" i="145"/>
  <c r="AW101" i="145"/>
  <c r="AS101" i="145"/>
  <c r="AO101" i="145"/>
  <c r="AK101" i="145"/>
  <c r="AG101" i="145"/>
  <c r="AC101" i="145"/>
  <c r="W101" i="145"/>
  <c r="S101" i="145"/>
  <c r="O101" i="145"/>
  <c r="K101" i="145"/>
  <c r="G101" i="145"/>
  <c r="C101" i="145"/>
  <c r="AX101" i="145"/>
  <c r="AR101" i="145"/>
  <c r="AM101" i="145"/>
  <c r="AH101" i="145"/>
  <c r="Z101" i="145"/>
  <c r="U101" i="145"/>
  <c r="P101" i="145"/>
  <c r="J101" i="145"/>
  <c r="E101" i="145"/>
  <c r="AV101" i="145"/>
  <c r="AQ101" i="145"/>
  <c r="AL101" i="145"/>
  <c r="AF101" i="145"/>
  <c r="Y101" i="145"/>
  <c r="T101" i="145"/>
  <c r="N101" i="145"/>
  <c r="I101" i="145"/>
  <c r="D101" i="145"/>
  <c r="D114" i="145" s="1"/>
  <c r="D40" i="145" s="1"/>
  <c r="AY101" i="145"/>
  <c r="AT101" i="145"/>
  <c r="AN101" i="145"/>
  <c r="AI101" i="145"/>
  <c r="AD101" i="145"/>
  <c r="V101" i="145"/>
  <c r="Q101" i="145"/>
  <c r="L101" i="145"/>
  <c r="F101" i="145"/>
  <c r="AU101" i="145"/>
  <c r="X101" i="145"/>
  <c r="B101" i="145"/>
  <c r="AP101" i="145"/>
  <c r="R101" i="145"/>
  <c r="AJ101" i="145"/>
  <c r="M101" i="145"/>
  <c r="H101" i="145"/>
  <c r="B78" i="145"/>
  <c r="AE101" i="145"/>
  <c r="B71" i="145"/>
  <c r="AZ101" i="145"/>
  <c r="BB105" i="145"/>
  <c r="AX105" i="145"/>
  <c r="AT105" i="145"/>
  <c r="AP105" i="145"/>
  <c r="AL105" i="145"/>
  <c r="AH105" i="145"/>
  <c r="AD105" i="145"/>
  <c r="BA105" i="145"/>
  <c r="AV105" i="145"/>
  <c r="AQ105" i="145"/>
  <c r="AK105" i="145"/>
  <c r="AF105" i="145"/>
  <c r="AA105" i="145"/>
  <c r="W105" i="145"/>
  <c r="S105" i="145"/>
  <c r="O105" i="145"/>
  <c r="K105" i="145"/>
  <c r="G105" i="145"/>
  <c r="AZ105" i="145"/>
  <c r="AU105" i="145"/>
  <c r="AO105" i="145"/>
  <c r="AJ105" i="145"/>
  <c r="AE105" i="145"/>
  <c r="Z105" i="145"/>
  <c r="V105" i="145"/>
  <c r="R105" i="145"/>
  <c r="N105" i="145"/>
  <c r="J105" i="145"/>
  <c r="F105" i="145"/>
  <c r="AY105" i="145"/>
  <c r="AS105" i="145"/>
  <c r="AN105" i="145"/>
  <c r="AI105" i="145"/>
  <c r="AC105" i="145"/>
  <c r="Y105" i="145"/>
  <c r="U105" i="145"/>
  <c r="Q105" i="145"/>
  <c r="M105" i="145"/>
  <c r="I105" i="145"/>
  <c r="AM105" i="145"/>
  <c r="T105" i="145"/>
  <c r="BC105" i="145"/>
  <c r="AG105" i="145"/>
  <c r="P105" i="145"/>
  <c r="AR105" i="145"/>
  <c r="X105" i="145"/>
  <c r="H105" i="145"/>
  <c r="AB105" i="145"/>
  <c r="L105" i="145"/>
  <c r="AW105" i="145"/>
  <c r="F78" i="145"/>
  <c r="F71" i="145"/>
  <c r="BD109" i="145"/>
  <c r="AZ109" i="145"/>
  <c r="AV109" i="145"/>
  <c r="AR109" i="145"/>
  <c r="AN109" i="145"/>
  <c r="AJ109" i="145"/>
  <c r="AF109" i="145"/>
  <c r="AB109" i="145"/>
  <c r="X109" i="145"/>
  <c r="T109" i="145"/>
  <c r="P109" i="145"/>
  <c r="L109" i="145"/>
  <c r="BF109" i="145"/>
  <c r="BA109" i="145"/>
  <c r="AU109" i="145"/>
  <c r="AP109" i="145"/>
  <c r="AK109" i="145"/>
  <c r="AE109" i="145"/>
  <c r="Z109" i="145"/>
  <c r="U109" i="145"/>
  <c r="O109" i="145"/>
  <c r="J109" i="145"/>
  <c r="BC109" i="145"/>
  <c r="AW109" i="145"/>
  <c r="AO109" i="145"/>
  <c r="AH109" i="145"/>
  <c r="AA109" i="145"/>
  <c r="S109" i="145"/>
  <c r="M109" i="145"/>
  <c r="BB109" i="145"/>
  <c r="AT109" i="145"/>
  <c r="AM109" i="145"/>
  <c r="AG109" i="145"/>
  <c r="Y109" i="145"/>
  <c r="R109" i="145"/>
  <c r="K109" i="145"/>
  <c r="BG109" i="145"/>
  <c r="AY109" i="145"/>
  <c r="AS109" i="145"/>
  <c r="AL109" i="145"/>
  <c r="AD109" i="145"/>
  <c r="W109" i="145"/>
  <c r="Q109" i="145"/>
  <c r="AQ109" i="145"/>
  <c r="N109" i="145"/>
  <c r="AI109" i="145"/>
  <c r="AX109" i="145"/>
  <c r="V109" i="145"/>
  <c r="BE109" i="145"/>
  <c r="J78" i="145"/>
  <c r="J71" i="145"/>
  <c r="AC109" i="145"/>
  <c r="R71" i="145"/>
  <c r="R78" i="145"/>
  <c r="V71" i="145"/>
  <c r="V78" i="145"/>
  <c r="Z71" i="145"/>
  <c r="Z78" i="145"/>
  <c r="AD71" i="145"/>
  <c r="AD78" i="145"/>
  <c r="AH71" i="145"/>
  <c r="AH78" i="145"/>
  <c r="AL71" i="145"/>
  <c r="AL78" i="145"/>
  <c r="AP71" i="145"/>
  <c r="AP78" i="145"/>
  <c r="AT71" i="145"/>
  <c r="AT78" i="145"/>
  <c r="AX71" i="145"/>
  <c r="AX78" i="145"/>
  <c r="BF20" i="145"/>
  <c r="BJ20" i="145"/>
  <c r="B21" i="145"/>
  <c r="BE78" i="143"/>
  <c r="BE71" i="143"/>
  <c r="P15" i="143"/>
  <c r="Q11" i="143" s="1"/>
  <c r="P16" i="143"/>
  <c r="BA78" i="143"/>
  <c r="BA71" i="143"/>
  <c r="BF108" i="143"/>
  <c r="BB108" i="143"/>
  <c r="AX108" i="143"/>
  <c r="AT108" i="143"/>
  <c r="AP108" i="143"/>
  <c r="BE108" i="143"/>
  <c r="AZ108" i="143"/>
  <c r="AU108" i="143"/>
  <c r="AO108" i="143"/>
  <c r="AK108" i="143"/>
  <c r="AG108" i="143"/>
  <c r="AC108" i="143"/>
  <c r="Y108" i="143"/>
  <c r="U108" i="143"/>
  <c r="Q108" i="143"/>
  <c r="M108" i="143"/>
  <c r="I108" i="143"/>
  <c r="AY108" i="143"/>
  <c r="AR108" i="143"/>
  <c r="AL108" i="143"/>
  <c r="AF108" i="143"/>
  <c r="AA108" i="143"/>
  <c r="V108" i="143"/>
  <c r="P108" i="143"/>
  <c r="K108" i="143"/>
  <c r="BD108" i="143"/>
  <c r="AW108" i="143"/>
  <c r="AQ108" i="143"/>
  <c r="AJ108" i="143"/>
  <c r="AE108" i="143"/>
  <c r="Z108" i="143"/>
  <c r="T108" i="143"/>
  <c r="O108" i="143"/>
  <c r="J108" i="143"/>
  <c r="BC108" i="143"/>
  <c r="AV108" i="143"/>
  <c r="AN108" i="143"/>
  <c r="AI108" i="143"/>
  <c r="AD108" i="143"/>
  <c r="X108" i="143"/>
  <c r="S108" i="143"/>
  <c r="N108" i="143"/>
  <c r="AS108" i="143"/>
  <c r="W108" i="143"/>
  <c r="AM108" i="143"/>
  <c r="R108" i="143"/>
  <c r="BA108" i="143"/>
  <c r="AB108" i="143"/>
  <c r="L108" i="143"/>
  <c r="I78" i="143"/>
  <c r="I71" i="143"/>
  <c r="AH108" i="143"/>
  <c r="BF20" i="143"/>
  <c r="Q78" i="143"/>
  <c r="Q71" i="143"/>
  <c r="U78" i="143"/>
  <c r="U71" i="143"/>
  <c r="Y78" i="143"/>
  <c r="Y71" i="143"/>
  <c r="AC78" i="143"/>
  <c r="AC71" i="143"/>
  <c r="AG78" i="143"/>
  <c r="AG71" i="143"/>
  <c r="AK78" i="143"/>
  <c r="AK71" i="143"/>
  <c r="AO78" i="143"/>
  <c r="AO71" i="143"/>
  <c r="AS78" i="143"/>
  <c r="AS71" i="143"/>
  <c r="AW78" i="143"/>
  <c r="AW71" i="143"/>
  <c r="AY101" i="143"/>
  <c r="AU101" i="143"/>
  <c r="AQ101" i="143"/>
  <c r="AM101" i="143"/>
  <c r="AI101" i="143"/>
  <c r="AE101" i="143"/>
  <c r="Y101" i="143"/>
  <c r="U101" i="143"/>
  <c r="Q101" i="143"/>
  <c r="M101" i="143"/>
  <c r="I101" i="143"/>
  <c r="E101" i="143"/>
  <c r="AZ101" i="143"/>
  <c r="AT101" i="143"/>
  <c r="AO101" i="143"/>
  <c r="AJ101" i="143"/>
  <c r="AD101" i="143"/>
  <c r="W101" i="143"/>
  <c r="R101" i="143"/>
  <c r="L101" i="143"/>
  <c r="G101" i="143"/>
  <c r="B101" i="143"/>
  <c r="AX101" i="143"/>
  <c r="AS101" i="143"/>
  <c r="AN101" i="143"/>
  <c r="AH101" i="143"/>
  <c r="AC101" i="143"/>
  <c r="V101" i="143"/>
  <c r="P101" i="143"/>
  <c r="K101" i="143"/>
  <c r="F101" i="143"/>
  <c r="BA101" i="143"/>
  <c r="AV101" i="143"/>
  <c r="AP101" i="143"/>
  <c r="AK101" i="143"/>
  <c r="AF101" i="143"/>
  <c r="X101" i="143"/>
  <c r="S101" i="143"/>
  <c r="N101" i="143"/>
  <c r="H101" i="143"/>
  <c r="C101" i="143"/>
  <c r="AR101" i="143"/>
  <c r="T101" i="143"/>
  <c r="AL101" i="143"/>
  <c r="O101" i="143"/>
  <c r="AG101" i="143"/>
  <c r="J101" i="143"/>
  <c r="B78" i="143"/>
  <c r="AW101" i="143"/>
  <c r="D101" i="143"/>
  <c r="B71" i="143"/>
  <c r="Z101" i="143"/>
  <c r="AZ105" i="143"/>
  <c r="AV105" i="143"/>
  <c r="AR105" i="143"/>
  <c r="AN105" i="143"/>
  <c r="AJ105" i="143"/>
  <c r="AF105" i="143"/>
  <c r="AB105" i="143"/>
  <c r="X105" i="143"/>
  <c r="T105" i="143"/>
  <c r="P105" i="143"/>
  <c r="BC105" i="143"/>
  <c r="AX105" i="143"/>
  <c r="AS105" i="143"/>
  <c r="AM105" i="143"/>
  <c r="AH105" i="143"/>
  <c r="AC105" i="143"/>
  <c r="W105" i="143"/>
  <c r="R105" i="143"/>
  <c r="M105" i="143"/>
  <c r="I105" i="143"/>
  <c r="BB105" i="143"/>
  <c r="AW105" i="143"/>
  <c r="AQ105" i="143"/>
  <c r="AL105" i="143"/>
  <c r="AG105" i="143"/>
  <c r="AA105" i="143"/>
  <c r="V105" i="143"/>
  <c r="Q105" i="143"/>
  <c r="L105" i="143"/>
  <c r="H105" i="143"/>
  <c r="BA105" i="143"/>
  <c r="AU105" i="143"/>
  <c r="AP105" i="143"/>
  <c r="AK105" i="143"/>
  <c r="AE105" i="143"/>
  <c r="Z105" i="143"/>
  <c r="U105" i="143"/>
  <c r="O105" i="143"/>
  <c r="K105" i="143"/>
  <c r="G105" i="143"/>
  <c r="AT105" i="143"/>
  <c r="Y105" i="143"/>
  <c r="F105" i="143"/>
  <c r="AO105" i="143"/>
  <c r="S105" i="143"/>
  <c r="AY105" i="143"/>
  <c r="AD105" i="143"/>
  <c r="J105" i="143"/>
  <c r="AI105" i="143"/>
  <c r="N105" i="143"/>
  <c r="F78" i="143"/>
  <c r="F71" i="143"/>
  <c r="BD109" i="143"/>
  <c r="AZ109" i="143"/>
  <c r="AV109" i="143"/>
  <c r="AR109" i="143"/>
  <c r="AN109" i="143"/>
  <c r="AJ109" i="143"/>
  <c r="AF109" i="143"/>
  <c r="AB109" i="143"/>
  <c r="X109" i="143"/>
  <c r="T109" i="143"/>
  <c r="P109" i="143"/>
  <c r="L109" i="143"/>
  <c r="BC109" i="143"/>
  <c r="AX109" i="143"/>
  <c r="AS109" i="143"/>
  <c r="AM109" i="143"/>
  <c r="AH109" i="143"/>
  <c r="AC109" i="143"/>
  <c r="W109" i="143"/>
  <c r="R109" i="143"/>
  <c r="M109" i="143"/>
  <c r="BF109" i="143"/>
  <c r="AY109" i="143"/>
  <c r="AQ109" i="143"/>
  <c r="AK109" i="143"/>
  <c r="AD109" i="143"/>
  <c r="V109" i="143"/>
  <c r="O109" i="143"/>
  <c r="BE109" i="143"/>
  <c r="AW109" i="143"/>
  <c r="AP109" i="143"/>
  <c r="AI109" i="143"/>
  <c r="AA109" i="143"/>
  <c r="U109" i="143"/>
  <c r="N109" i="143"/>
  <c r="BB109" i="143"/>
  <c r="AU109" i="143"/>
  <c r="AO109" i="143"/>
  <c r="AG109" i="143"/>
  <c r="Z109" i="143"/>
  <c r="S109" i="143"/>
  <c r="K109" i="143"/>
  <c r="BA109" i="143"/>
  <c r="Y109" i="143"/>
  <c r="AT109" i="143"/>
  <c r="Q109" i="143"/>
  <c r="BG109" i="143"/>
  <c r="AE109" i="143"/>
  <c r="AL109" i="143"/>
  <c r="J109" i="143"/>
  <c r="J78" i="143"/>
  <c r="J71" i="143"/>
  <c r="R78" i="143"/>
  <c r="R71" i="143"/>
  <c r="V78" i="143"/>
  <c r="V71" i="143"/>
  <c r="Z78" i="143"/>
  <c r="Z71" i="143"/>
  <c r="AD78" i="143"/>
  <c r="AD71" i="143"/>
  <c r="AH78" i="143"/>
  <c r="AH71" i="143"/>
  <c r="AL78" i="143"/>
  <c r="AL71" i="143"/>
  <c r="AP78" i="143"/>
  <c r="AP71" i="143"/>
  <c r="AT78" i="143"/>
  <c r="AT71" i="143"/>
  <c r="AX78" i="143"/>
  <c r="AX71" i="143"/>
  <c r="B21" i="143"/>
  <c r="B28" i="143"/>
  <c r="AZ102" i="143"/>
  <c r="AV102" i="143"/>
  <c r="AR102" i="143"/>
  <c r="AN102" i="143"/>
  <c r="AJ102" i="143"/>
  <c r="AF102" i="143"/>
  <c r="AA102" i="143"/>
  <c r="W102" i="143"/>
  <c r="S102" i="143"/>
  <c r="O102" i="143"/>
  <c r="K102" i="143"/>
  <c r="G102" i="143"/>
  <c r="C102" i="143"/>
  <c r="AW102" i="143"/>
  <c r="AQ102" i="143"/>
  <c r="AL102" i="143"/>
  <c r="AG102" i="143"/>
  <c r="Z102" i="143"/>
  <c r="U102" i="143"/>
  <c r="P102" i="143"/>
  <c r="J102" i="143"/>
  <c r="E102" i="143"/>
  <c r="BA102" i="143"/>
  <c r="AU102" i="143"/>
  <c r="AP102" i="143"/>
  <c r="AK102" i="143"/>
  <c r="AE102" i="143"/>
  <c r="Y102" i="143"/>
  <c r="T102" i="143"/>
  <c r="N102" i="143"/>
  <c r="I102" i="143"/>
  <c r="D102" i="143"/>
  <c r="AX102" i="143"/>
  <c r="AS102" i="143"/>
  <c r="AM102" i="143"/>
  <c r="AH102" i="143"/>
  <c r="AC102" i="143"/>
  <c r="V102" i="143"/>
  <c r="Q102" i="143"/>
  <c r="L102" i="143"/>
  <c r="F102" i="143"/>
  <c r="AI102" i="143"/>
  <c r="M102" i="143"/>
  <c r="AY102" i="143"/>
  <c r="AD102" i="143"/>
  <c r="H102" i="143"/>
  <c r="AT102" i="143"/>
  <c r="X102" i="143"/>
  <c r="R102" i="143"/>
  <c r="AO102" i="143"/>
  <c r="C78" i="143"/>
  <c r="C71" i="143"/>
  <c r="BO106" i="143"/>
  <c r="BB106" i="143"/>
  <c r="AX106" i="143"/>
  <c r="AT106" i="143"/>
  <c r="AP106" i="143"/>
  <c r="AL106" i="143"/>
  <c r="AH106" i="143"/>
  <c r="AD106" i="143"/>
  <c r="Z106" i="143"/>
  <c r="V106" i="143"/>
  <c r="R106" i="143"/>
  <c r="N106" i="143"/>
  <c r="J106" i="143"/>
  <c r="BA106" i="143"/>
  <c r="AV106" i="143"/>
  <c r="AQ106" i="143"/>
  <c r="AK106" i="143"/>
  <c r="AF106" i="143"/>
  <c r="AA106" i="143"/>
  <c r="U106" i="143"/>
  <c r="P106" i="143"/>
  <c r="K106" i="143"/>
  <c r="AZ106" i="143"/>
  <c r="AU106" i="143"/>
  <c r="AO106" i="143"/>
  <c r="AJ106" i="143"/>
  <c r="AE106" i="143"/>
  <c r="Y106" i="143"/>
  <c r="T106" i="143"/>
  <c r="O106" i="143"/>
  <c r="I106" i="143"/>
  <c r="BD106" i="143"/>
  <c r="AY106" i="143"/>
  <c r="AS106" i="143"/>
  <c r="AN106" i="143"/>
  <c r="AI106" i="143"/>
  <c r="AC106" i="143"/>
  <c r="X106" i="143"/>
  <c r="S106" i="143"/>
  <c r="M106" i="143"/>
  <c r="H106" i="143"/>
  <c r="AM106" i="143"/>
  <c r="Q106" i="143"/>
  <c r="BC106" i="143"/>
  <c r="AG106" i="143"/>
  <c r="L106" i="143"/>
  <c r="AR106" i="143"/>
  <c r="W106" i="143"/>
  <c r="AB106" i="143"/>
  <c r="G106" i="143"/>
  <c r="AW106" i="143"/>
  <c r="G78" i="143"/>
  <c r="G71" i="143"/>
  <c r="BF110" i="143"/>
  <c r="BB110" i="143"/>
  <c r="AX110" i="143"/>
  <c r="AT110" i="143"/>
  <c r="AP110" i="143"/>
  <c r="AL110" i="143"/>
  <c r="AH110" i="143"/>
  <c r="AD110" i="143"/>
  <c r="Z110" i="143"/>
  <c r="V110" i="143"/>
  <c r="R110" i="143"/>
  <c r="N110" i="143"/>
  <c r="BG110" i="143"/>
  <c r="BA110" i="143"/>
  <c r="AV110" i="143"/>
  <c r="AQ110" i="143"/>
  <c r="AK110" i="143"/>
  <c r="AF110" i="143"/>
  <c r="AA110" i="143"/>
  <c r="U110" i="143"/>
  <c r="P110" i="143"/>
  <c r="K110" i="143"/>
  <c r="BE110" i="143"/>
  <c r="AY110" i="143"/>
  <c r="AR110" i="143"/>
  <c r="AJ110" i="143"/>
  <c r="AC110" i="143"/>
  <c r="W110" i="143"/>
  <c r="O110" i="143"/>
  <c r="BD110" i="143"/>
  <c r="AW110" i="143"/>
  <c r="AO110" i="143"/>
  <c r="AI110" i="143"/>
  <c r="AB110" i="143"/>
  <c r="T110" i="143"/>
  <c r="M110" i="143"/>
  <c r="BC110" i="143"/>
  <c r="AU110" i="143"/>
  <c r="AN110" i="143"/>
  <c r="AG110" i="143"/>
  <c r="Y110" i="143"/>
  <c r="S110" i="143"/>
  <c r="L110" i="143"/>
  <c r="BH110" i="143"/>
  <c r="AE110" i="143"/>
  <c r="AZ110" i="143"/>
  <c r="X110" i="143"/>
  <c r="AM110" i="143"/>
  <c r="Q110" i="143"/>
  <c r="AS110" i="143"/>
  <c r="K78" i="143"/>
  <c r="K71" i="143"/>
  <c r="O78" i="143"/>
  <c r="O71" i="143"/>
  <c r="S78" i="143"/>
  <c r="S71" i="143"/>
  <c r="W78" i="143"/>
  <c r="W71" i="143"/>
  <c r="AE78" i="143"/>
  <c r="AE71" i="143"/>
  <c r="AI78" i="143"/>
  <c r="AI71" i="143"/>
  <c r="AM78" i="143"/>
  <c r="AM71" i="143"/>
  <c r="AQ78" i="143"/>
  <c r="AQ71" i="143"/>
  <c r="AU78" i="143"/>
  <c r="AU71" i="143"/>
  <c r="AY78" i="143"/>
  <c r="AY71" i="143"/>
  <c r="BC78" i="143"/>
  <c r="BC71" i="143"/>
  <c r="BG78" i="143"/>
  <c r="BG71" i="143"/>
  <c r="BL54" i="143"/>
  <c r="BO103" i="143"/>
  <c r="AY103" i="143"/>
  <c r="AU103" i="143"/>
  <c r="AQ103" i="143"/>
  <c r="AM103" i="143"/>
  <c r="AI103" i="143"/>
  <c r="AE103" i="143"/>
  <c r="AA103" i="143"/>
  <c r="W103" i="143"/>
  <c r="S103" i="143"/>
  <c r="O103" i="143"/>
  <c r="K103" i="143"/>
  <c r="G103" i="143"/>
  <c r="AX103" i="143"/>
  <c r="AT103" i="143"/>
  <c r="AP103" i="143"/>
  <c r="BA103" i="143"/>
  <c r="AW103" i="143"/>
  <c r="AS103" i="143"/>
  <c r="AO103" i="143"/>
  <c r="AK103" i="143"/>
  <c r="AG103" i="143"/>
  <c r="AC103" i="143"/>
  <c r="Y103" i="143"/>
  <c r="U103" i="143"/>
  <c r="Q103" i="143"/>
  <c r="M103" i="143"/>
  <c r="I103" i="143"/>
  <c r="E103" i="143"/>
  <c r="AR103" i="143"/>
  <c r="AH103" i="143"/>
  <c r="Z103" i="143"/>
  <c r="R103" i="143"/>
  <c r="J103" i="143"/>
  <c r="AN103" i="143"/>
  <c r="AF103" i="143"/>
  <c r="X103" i="143"/>
  <c r="P103" i="143"/>
  <c r="H103" i="143"/>
  <c r="AV103" i="143"/>
  <c r="AJ103" i="143"/>
  <c r="AB103" i="143"/>
  <c r="T103" i="143"/>
  <c r="L103" i="143"/>
  <c r="D103" i="143"/>
  <c r="AL103" i="143"/>
  <c r="F103" i="143"/>
  <c r="AD103" i="143"/>
  <c r="V103" i="143"/>
  <c r="AZ103" i="143"/>
  <c r="D71" i="143"/>
  <c r="D78" i="143"/>
  <c r="N103" i="143"/>
  <c r="BC107" i="143"/>
  <c r="AY107" i="143"/>
  <c r="AU107" i="143"/>
  <c r="AQ107" i="143"/>
  <c r="AM107" i="143"/>
  <c r="AI107" i="143"/>
  <c r="AE107" i="143"/>
  <c r="AA107" i="143"/>
  <c r="W107" i="143"/>
  <c r="S107" i="143"/>
  <c r="O107" i="143"/>
  <c r="K107" i="143"/>
  <c r="BD107" i="143"/>
  <c r="AX107" i="143"/>
  <c r="AS107" i="143"/>
  <c r="AN107" i="143"/>
  <c r="AH107" i="143"/>
  <c r="AC107" i="143"/>
  <c r="X107" i="143"/>
  <c r="R107" i="143"/>
  <c r="M107" i="143"/>
  <c r="H107" i="143"/>
  <c r="BB107" i="143"/>
  <c r="AW107" i="143"/>
  <c r="AR107" i="143"/>
  <c r="AL107" i="143"/>
  <c r="AG107" i="143"/>
  <c r="AB107" i="143"/>
  <c r="V107" i="143"/>
  <c r="Q107" i="143"/>
  <c r="L107" i="143"/>
  <c r="BA107" i="143"/>
  <c r="AV107" i="143"/>
  <c r="AP107" i="143"/>
  <c r="AK107" i="143"/>
  <c r="AF107" i="143"/>
  <c r="Z107" i="143"/>
  <c r="U107" i="143"/>
  <c r="P107" i="143"/>
  <c r="J107" i="143"/>
  <c r="AZ107" i="143"/>
  <c r="AD107" i="143"/>
  <c r="I107" i="143"/>
  <c r="AT107" i="143"/>
  <c r="Y107" i="143"/>
  <c r="BE107" i="143"/>
  <c r="AJ107" i="143"/>
  <c r="N107" i="143"/>
  <c r="AO107" i="143"/>
  <c r="T107" i="143"/>
  <c r="H78" i="143"/>
  <c r="H71" i="143"/>
  <c r="P78" i="143"/>
  <c r="P71" i="143"/>
  <c r="T71" i="143"/>
  <c r="T78" i="143"/>
  <c r="X78" i="143"/>
  <c r="X71" i="143"/>
  <c r="AB71" i="143"/>
  <c r="AB78" i="143"/>
  <c r="AF71" i="143"/>
  <c r="AF78" i="143"/>
  <c r="AJ71" i="143"/>
  <c r="AJ78" i="143"/>
  <c r="AN71" i="143"/>
  <c r="AN78" i="143"/>
  <c r="AR71" i="143"/>
  <c r="AR78" i="143"/>
  <c r="AV71" i="143"/>
  <c r="AV78" i="143"/>
  <c r="AZ20" i="143"/>
  <c r="BD20" i="143"/>
  <c r="BH20" i="143"/>
  <c r="BL20" i="143"/>
  <c r="BL78" i="143" s="1"/>
  <c r="AA71" i="143"/>
  <c r="Q16" i="142"/>
  <c r="N20" i="142"/>
  <c r="P16" i="142"/>
  <c r="Q15" i="142"/>
  <c r="R11" i="142" s="1"/>
  <c r="AY78" i="142"/>
  <c r="AY71" i="142"/>
  <c r="BC78" i="142"/>
  <c r="BC71" i="142"/>
  <c r="BG78" i="142"/>
  <c r="BG71" i="142"/>
  <c r="AZ78" i="142"/>
  <c r="AZ71" i="142"/>
  <c r="P71" i="142"/>
  <c r="P78" i="142"/>
  <c r="T78" i="142"/>
  <c r="T71" i="142"/>
  <c r="X71" i="142"/>
  <c r="X78" i="142"/>
  <c r="AB71" i="142"/>
  <c r="AB78" i="142"/>
  <c r="AF71" i="142"/>
  <c r="AF78" i="142"/>
  <c r="AJ78" i="142"/>
  <c r="AJ71" i="142"/>
  <c r="AN71" i="142"/>
  <c r="AN78" i="142"/>
  <c r="AR71" i="142"/>
  <c r="AR78" i="142"/>
  <c r="AV71" i="142"/>
  <c r="AV78" i="142"/>
  <c r="BD71" i="142"/>
  <c r="BD78" i="142"/>
  <c r="BA103" i="142"/>
  <c r="AW103" i="142"/>
  <c r="AS103" i="142"/>
  <c r="AO103" i="142"/>
  <c r="AK103" i="142"/>
  <c r="AG103" i="142"/>
  <c r="AC103" i="142"/>
  <c r="Y103" i="142"/>
  <c r="U103" i="142"/>
  <c r="Q103" i="142"/>
  <c r="M103" i="142"/>
  <c r="I103" i="142"/>
  <c r="AY103" i="142"/>
  <c r="AT103" i="142"/>
  <c r="AN103" i="142"/>
  <c r="AI103" i="142"/>
  <c r="AD103" i="142"/>
  <c r="X103" i="142"/>
  <c r="S103" i="142"/>
  <c r="N103" i="142"/>
  <c r="H103" i="142"/>
  <c r="D103" i="142"/>
  <c r="BO103" i="142"/>
  <c r="AX103" i="142"/>
  <c r="AR103" i="142"/>
  <c r="AM103" i="142"/>
  <c r="AH103" i="142"/>
  <c r="AB103" i="142"/>
  <c r="W103" i="142"/>
  <c r="R103" i="142"/>
  <c r="L103" i="142"/>
  <c r="G103" i="142"/>
  <c r="AZ103" i="142"/>
  <c r="AU103" i="142"/>
  <c r="AP103" i="142"/>
  <c r="AJ103" i="142"/>
  <c r="AE103" i="142"/>
  <c r="Z103" i="142"/>
  <c r="T103" i="142"/>
  <c r="O103" i="142"/>
  <c r="J103" i="142"/>
  <c r="E103" i="142"/>
  <c r="AF103" i="142"/>
  <c r="K103" i="142"/>
  <c r="AV103" i="142"/>
  <c r="AA103" i="142"/>
  <c r="F103" i="142"/>
  <c r="AQ103" i="142"/>
  <c r="V103" i="142"/>
  <c r="AL103" i="142"/>
  <c r="P103" i="142"/>
  <c r="D78" i="142"/>
  <c r="D71" i="142"/>
  <c r="BA20" i="142"/>
  <c r="BB107" i="142"/>
  <c r="AX107" i="142"/>
  <c r="AT107" i="142"/>
  <c r="AP107" i="142"/>
  <c r="AL107" i="142"/>
  <c r="AH107" i="142"/>
  <c r="AD107" i="142"/>
  <c r="Z107" i="142"/>
  <c r="V107" i="142"/>
  <c r="R107" i="142"/>
  <c r="N107" i="142"/>
  <c r="J107" i="142"/>
  <c r="BD107" i="142"/>
  <c r="AY107" i="142"/>
  <c r="AS107" i="142"/>
  <c r="AN107" i="142"/>
  <c r="AI107" i="142"/>
  <c r="AC107" i="142"/>
  <c r="X107" i="142"/>
  <c r="S107" i="142"/>
  <c r="M107" i="142"/>
  <c r="H107" i="142"/>
  <c r="BC107" i="142"/>
  <c r="AW107" i="142"/>
  <c r="AR107" i="142"/>
  <c r="AM107" i="142"/>
  <c r="AG107" i="142"/>
  <c r="AB107" i="142"/>
  <c r="W107" i="142"/>
  <c r="Q107" i="142"/>
  <c r="L107" i="142"/>
  <c r="BA107" i="142"/>
  <c r="AV107" i="142"/>
  <c r="AQ107" i="142"/>
  <c r="AK107" i="142"/>
  <c r="AF107" i="142"/>
  <c r="AA107" i="142"/>
  <c r="U107" i="142"/>
  <c r="P107" i="142"/>
  <c r="K107" i="142"/>
  <c r="BE107" i="142"/>
  <c r="AZ107" i="142"/>
  <c r="AU107" i="142"/>
  <c r="AO107" i="142"/>
  <c r="AJ107" i="142"/>
  <c r="AE107" i="142"/>
  <c r="Y107" i="142"/>
  <c r="T107" i="142"/>
  <c r="O107" i="142"/>
  <c r="I107" i="142"/>
  <c r="H71" i="142"/>
  <c r="H78" i="142"/>
  <c r="BE20" i="142"/>
  <c r="BF111" i="142"/>
  <c r="BB111" i="142"/>
  <c r="AX111" i="142"/>
  <c r="AT111" i="142"/>
  <c r="AP111" i="142"/>
  <c r="AL111" i="142"/>
  <c r="AH111" i="142"/>
  <c r="AD111" i="142"/>
  <c r="Z111" i="142"/>
  <c r="V111" i="142"/>
  <c r="R111" i="142"/>
  <c r="N111" i="142"/>
  <c r="BI111" i="142"/>
  <c r="BE111" i="142"/>
  <c r="BA111" i="142"/>
  <c r="AW111" i="142"/>
  <c r="AS111" i="142"/>
  <c r="AO111" i="142"/>
  <c r="AK111" i="142"/>
  <c r="AG111" i="142"/>
  <c r="AC111" i="142"/>
  <c r="Y111" i="142"/>
  <c r="U111" i="142"/>
  <c r="Q111" i="142"/>
  <c r="M111" i="142"/>
  <c r="BH111" i="142"/>
  <c r="BD111" i="142"/>
  <c r="AZ111" i="142"/>
  <c r="AV111" i="142"/>
  <c r="AR111" i="142"/>
  <c r="AN111" i="142"/>
  <c r="AJ111" i="142"/>
  <c r="AF111" i="142"/>
  <c r="AB111" i="142"/>
  <c r="X111" i="142"/>
  <c r="T111" i="142"/>
  <c r="P111" i="142"/>
  <c r="L111" i="142"/>
  <c r="BO111" i="142"/>
  <c r="BG111" i="142"/>
  <c r="BC111" i="142"/>
  <c r="AY111" i="142"/>
  <c r="AU111" i="142"/>
  <c r="AQ111" i="142"/>
  <c r="AM111" i="142"/>
  <c r="AI111" i="142"/>
  <c r="AE111" i="142"/>
  <c r="AA111" i="142"/>
  <c r="W111" i="142"/>
  <c r="S111" i="142"/>
  <c r="O111" i="142"/>
  <c r="L71" i="142"/>
  <c r="L78" i="142"/>
  <c r="BI20" i="142"/>
  <c r="Q78" i="142"/>
  <c r="Q71" i="142"/>
  <c r="U78" i="142"/>
  <c r="U71" i="142"/>
  <c r="Y78" i="142"/>
  <c r="Y71" i="142"/>
  <c r="AC78" i="142"/>
  <c r="AC71" i="142"/>
  <c r="BH71" i="142"/>
  <c r="BH78" i="142"/>
  <c r="BD108" i="142"/>
  <c r="AZ108" i="142"/>
  <c r="AV108" i="142"/>
  <c r="AR108" i="142"/>
  <c r="BF108" i="142"/>
  <c r="BC108" i="142"/>
  <c r="AX108" i="142"/>
  <c r="AS108" i="142"/>
  <c r="AN108" i="142"/>
  <c r="AJ108" i="142"/>
  <c r="AF108" i="142"/>
  <c r="AB108" i="142"/>
  <c r="X108" i="142"/>
  <c r="T108" i="142"/>
  <c r="P108" i="142"/>
  <c r="L108" i="142"/>
  <c r="AY108" i="142"/>
  <c r="AQ108" i="142"/>
  <c r="AL108" i="142"/>
  <c r="AG108" i="142"/>
  <c r="AA108" i="142"/>
  <c r="V108" i="142"/>
  <c r="Q108" i="142"/>
  <c r="K108" i="142"/>
  <c r="BE108" i="142"/>
  <c r="AW108" i="142"/>
  <c r="AP108" i="142"/>
  <c r="AK108" i="142"/>
  <c r="AE108" i="142"/>
  <c r="Z108" i="142"/>
  <c r="U108" i="142"/>
  <c r="O108" i="142"/>
  <c r="J108" i="142"/>
  <c r="BB108" i="142"/>
  <c r="AU108" i="142"/>
  <c r="AO108" i="142"/>
  <c r="AI108" i="142"/>
  <c r="AD108" i="142"/>
  <c r="Y108" i="142"/>
  <c r="S108" i="142"/>
  <c r="N108" i="142"/>
  <c r="I108" i="142"/>
  <c r="BA108" i="142"/>
  <c r="AT108" i="142"/>
  <c r="AM108" i="142"/>
  <c r="AH108" i="142"/>
  <c r="AC108" i="142"/>
  <c r="W108" i="142"/>
  <c r="R108" i="142"/>
  <c r="M108" i="142"/>
  <c r="I78" i="142"/>
  <c r="I71" i="142"/>
  <c r="BF20" i="142"/>
  <c r="BG112" i="142"/>
  <c r="BC112" i="142"/>
  <c r="AY112" i="142"/>
  <c r="AU112" i="142"/>
  <c r="AQ112" i="142"/>
  <c r="AM112" i="142"/>
  <c r="AI112" i="142"/>
  <c r="AE112" i="142"/>
  <c r="AA112" i="142"/>
  <c r="W112" i="142"/>
  <c r="S112" i="142"/>
  <c r="O112" i="142"/>
  <c r="BJ112" i="142"/>
  <c r="BF112" i="142"/>
  <c r="BB112" i="142"/>
  <c r="AX112" i="142"/>
  <c r="AT112" i="142"/>
  <c r="AP112" i="142"/>
  <c r="AL112" i="142"/>
  <c r="AH112" i="142"/>
  <c r="AD112" i="142"/>
  <c r="Z112" i="142"/>
  <c r="V112" i="142"/>
  <c r="R112" i="142"/>
  <c r="N112" i="142"/>
  <c r="BI112" i="142"/>
  <c r="BE112" i="142"/>
  <c r="BA112" i="142"/>
  <c r="AW112" i="142"/>
  <c r="AS112" i="142"/>
  <c r="AO112" i="142"/>
  <c r="AK112" i="142"/>
  <c r="AG112" i="142"/>
  <c r="AC112" i="142"/>
  <c r="Y112" i="142"/>
  <c r="U112" i="142"/>
  <c r="Q112" i="142"/>
  <c r="M112" i="142"/>
  <c r="BH112" i="142"/>
  <c r="BD112" i="142"/>
  <c r="AZ112" i="142"/>
  <c r="AV112" i="142"/>
  <c r="AR112" i="142"/>
  <c r="AN112" i="142"/>
  <c r="AJ112" i="142"/>
  <c r="AF112" i="142"/>
  <c r="AB112" i="142"/>
  <c r="X112" i="142"/>
  <c r="T112" i="142"/>
  <c r="P112" i="142"/>
  <c r="M78" i="142"/>
  <c r="M71" i="142"/>
  <c r="BJ20" i="142"/>
  <c r="B29" i="142"/>
  <c r="C25" i="142"/>
  <c r="AY102" i="142"/>
  <c r="AU102" i="142"/>
  <c r="AQ102" i="142"/>
  <c r="AM102" i="142"/>
  <c r="AI102" i="142"/>
  <c r="AE102" i="142"/>
  <c r="Z102" i="142"/>
  <c r="V102" i="142"/>
  <c r="R102" i="142"/>
  <c r="N102" i="142"/>
  <c r="J102" i="142"/>
  <c r="F102" i="142"/>
  <c r="AX102" i="142"/>
  <c r="AT102" i="142"/>
  <c r="AP102" i="142"/>
  <c r="AL102" i="142"/>
  <c r="AH102" i="142"/>
  <c r="AD102" i="142"/>
  <c r="Y102" i="142"/>
  <c r="U102" i="142"/>
  <c r="Q102" i="142"/>
  <c r="M102" i="142"/>
  <c r="I102" i="142"/>
  <c r="E102" i="142"/>
  <c r="AZ102" i="142"/>
  <c r="AV102" i="142"/>
  <c r="AR102" i="142"/>
  <c r="AN102" i="142"/>
  <c r="AJ102" i="142"/>
  <c r="AF102" i="142"/>
  <c r="AA102" i="142"/>
  <c r="W102" i="142"/>
  <c r="S102" i="142"/>
  <c r="O102" i="142"/>
  <c r="K102" i="142"/>
  <c r="G102" i="142"/>
  <c r="C102" i="142"/>
  <c r="AS102" i="142"/>
  <c r="AC102" i="142"/>
  <c r="L102" i="142"/>
  <c r="AO102" i="142"/>
  <c r="X102" i="142"/>
  <c r="H102" i="142"/>
  <c r="BA102" i="142"/>
  <c r="AK102" i="142"/>
  <c r="T102" i="142"/>
  <c r="D102" i="142"/>
  <c r="AW102" i="142"/>
  <c r="AG102" i="142"/>
  <c r="P102" i="142"/>
  <c r="C78" i="142"/>
  <c r="C71" i="142"/>
  <c r="BA106" i="142"/>
  <c r="AW106" i="142"/>
  <c r="AS106" i="142"/>
  <c r="AO106" i="142"/>
  <c r="AK106" i="142"/>
  <c r="AG106" i="142"/>
  <c r="AC106" i="142"/>
  <c r="Y106" i="142"/>
  <c r="U106" i="142"/>
  <c r="Q106" i="142"/>
  <c r="M106" i="142"/>
  <c r="I106" i="142"/>
  <c r="BB106" i="142"/>
  <c r="AV106" i="142"/>
  <c r="AQ106" i="142"/>
  <c r="AL106" i="142"/>
  <c r="AF106" i="142"/>
  <c r="AA106" i="142"/>
  <c r="V106" i="142"/>
  <c r="P106" i="142"/>
  <c r="K106" i="142"/>
  <c r="BO106" i="142"/>
  <c r="AZ106" i="142"/>
  <c r="AU106" i="142"/>
  <c r="AP106" i="142"/>
  <c r="AJ106" i="142"/>
  <c r="AE106" i="142"/>
  <c r="Z106" i="142"/>
  <c r="T106" i="142"/>
  <c r="O106" i="142"/>
  <c r="J106" i="142"/>
  <c r="BD106" i="142"/>
  <c r="AY106" i="142"/>
  <c r="AT106" i="142"/>
  <c r="AN106" i="142"/>
  <c r="AI106" i="142"/>
  <c r="AD106" i="142"/>
  <c r="X106" i="142"/>
  <c r="S106" i="142"/>
  <c r="N106" i="142"/>
  <c r="H106" i="142"/>
  <c r="BC106" i="142"/>
  <c r="AX106" i="142"/>
  <c r="AR106" i="142"/>
  <c r="AM106" i="142"/>
  <c r="AH106" i="142"/>
  <c r="AB106" i="142"/>
  <c r="W106" i="142"/>
  <c r="R106" i="142"/>
  <c r="L106" i="142"/>
  <c r="G106" i="142"/>
  <c r="G78" i="142"/>
  <c r="G71" i="142"/>
  <c r="BH110" i="142"/>
  <c r="BD110" i="142"/>
  <c r="AZ110" i="142"/>
  <c r="AV110" i="142"/>
  <c r="AR110" i="142"/>
  <c r="AN110" i="142"/>
  <c r="AJ110" i="142"/>
  <c r="AF110" i="142"/>
  <c r="AB110" i="142"/>
  <c r="X110" i="142"/>
  <c r="T110" i="142"/>
  <c r="P110" i="142"/>
  <c r="L110" i="142"/>
  <c r="BG110" i="142"/>
  <c r="BC110" i="142"/>
  <c r="AY110" i="142"/>
  <c r="AU110" i="142"/>
  <c r="AQ110" i="142"/>
  <c r="AM110" i="142"/>
  <c r="AI110" i="142"/>
  <c r="AE110" i="142"/>
  <c r="AA110" i="142"/>
  <c r="W110" i="142"/>
  <c r="S110" i="142"/>
  <c r="O110" i="142"/>
  <c r="K110" i="142"/>
  <c r="BF110" i="142"/>
  <c r="BB110" i="142"/>
  <c r="AX110" i="142"/>
  <c r="AT110" i="142"/>
  <c r="AP110" i="142"/>
  <c r="AL110" i="142"/>
  <c r="AH110" i="142"/>
  <c r="BE110" i="142"/>
  <c r="BA110" i="142"/>
  <c r="AW110" i="142"/>
  <c r="AS110" i="142"/>
  <c r="AO110" i="142"/>
  <c r="AK110" i="142"/>
  <c r="AG110" i="142"/>
  <c r="AC110" i="142"/>
  <c r="Y110" i="142"/>
  <c r="U110" i="142"/>
  <c r="R110" i="142"/>
  <c r="AD110" i="142"/>
  <c r="Q110" i="142"/>
  <c r="V110" i="142"/>
  <c r="M110" i="142"/>
  <c r="Z110" i="142"/>
  <c r="N110" i="142"/>
  <c r="K78" i="142"/>
  <c r="K71" i="142"/>
  <c r="O78" i="142"/>
  <c r="O71" i="142"/>
  <c r="S78" i="142"/>
  <c r="S71" i="142"/>
  <c r="W78" i="142"/>
  <c r="W71" i="142"/>
  <c r="AA78" i="142"/>
  <c r="AA71" i="142"/>
  <c r="AE78" i="142"/>
  <c r="AE71" i="142"/>
  <c r="AI78" i="142"/>
  <c r="AI71" i="142"/>
  <c r="AM78" i="142"/>
  <c r="AM71" i="142"/>
  <c r="AQ78" i="142"/>
  <c r="AQ71" i="142"/>
  <c r="AU78" i="142"/>
  <c r="AU71" i="142"/>
  <c r="BL54" i="142"/>
  <c r="AG78" i="142"/>
  <c r="AG71" i="142"/>
  <c r="AK78" i="142"/>
  <c r="AK71" i="142"/>
  <c r="AO78" i="142"/>
  <c r="AO71" i="142"/>
  <c r="AS78" i="142"/>
  <c r="AS71" i="142"/>
  <c r="AW78" i="142"/>
  <c r="AW71" i="142"/>
  <c r="AX101" i="142"/>
  <c r="AT101" i="142"/>
  <c r="AP101" i="142"/>
  <c r="AL101" i="142"/>
  <c r="AH101" i="142"/>
  <c r="AD101" i="142"/>
  <c r="X101" i="142"/>
  <c r="T101" i="142"/>
  <c r="P101" i="142"/>
  <c r="L101" i="142"/>
  <c r="H101" i="142"/>
  <c r="D101" i="142"/>
  <c r="BA101" i="142"/>
  <c r="AW101" i="142"/>
  <c r="AS101" i="142"/>
  <c r="AO101" i="142"/>
  <c r="AK101" i="142"/>
  <c r="AG101" i="142"/>
  <c r="AC101" i="142"/>
  <c r="W101" i="142"/>
  <c r="S101" i="142"/>
  <c r="O101" i="142"/>
  <c r="K101" i="142"/>
  <c r="AY101" i="142"/>
  <c r="AU101" i="142"/>
  <c r="AQ101" i="142"/>
  <c r="AM101" i="142"/>
  <c r="AI101" i="142"/>
  <c r="AE101" i="142"/>
  <c r="Y101" i="142"/>
  <c r="U101" i="142"/>
  <c r="Q101" i="142"/>
  <c r="M101" i="142"/>
  <c r="I101" i="142"/>
  <c r="E101" i="142"/>
  <c r="AV101" i="142"/>
  <c r="AF101" i="142"/>
  <c r="N101" i="142"/>
  <c r="C101" i="142"/>
  <c r="AR101" i="142"/>
  <c r="Z101" i="142"/>
  <c r="J101" i="142"/>
  <c r="B101" i="142"/>
  <c r="AN101" i="142"/>
  <c r="V101" i="142"/>
  <c r="G101" i="142"/>
  <c r="AZ101" i="142"/>
  <c r="AJ101" i="142"/>
  <c r="R101" i="142"/>
  <c r="F101" i="142"/>
  <c r="B78" i="142"/>
  <c r="B71" i="142"/>
  <c r="BC105" i="142"/>
  <c r="AY105" i="142"/>
  <c r="AU105" i="142"/>
  <c r="AQ105" i="142"/>
  <c r="AM105" i="142"/>
  <c r="AI105" i="142"/>
  <c r="AE105" i="142"/>
  <c r="AA105" i="142"/>
  <c r="W105" i="142"/>
  <c r="S105" i="142"/>
  <c r="O105" i="142"/>
  <c r="K105" i="142"/>
  <c r="G105" i="142"/>
  <c r="AX105" i="142"/>
  <c r="AS105" i="142"/>
  <c r="AN105" i="142"/>
  <c r="AH105" i="142"/>
  <c r="AC105" i="142"/>
  <c r="X105" i="142"/>
  <c r="R105" i="142"/>
  <c r="M105" i="142"/>
  <c r="H105" i="142"/>
  <c r="BB105" i="142"/>
  <c r="AW105" i="142"/>
  <c r="AR105" i="142"/>
  <c r="AL105" i="142"/>
  <c r="AG105" i="142"/>
  <c r="AB105" i="142"/>
  <c r="V105" i="142"/>
  <c r="Q105" i="142"/>
  <c r="L105" i="142"/>
  <c r="F105" i="142"/>
  <c r="AZ105" i="142"/>
  <c r="AT105" i="142"/>
  <c r="AO105" i="142"/>
  <c r="AJ105" i="142"/>
  <c r="AD105" i="142"/>
  <c r="Y105" i="142"/>
  <c r="T105" i="142"/>
  <c r="N105" i="142"/>
  <c r="I105" i="142"/>
  <c r="AK105" i="142"/>
  <c r="P105" i="142"/>
  <c r="BA105" i="142"/>
  <c r="AF105" i="142"/>
  <c r="J105" i="142"/>
  <c r="AV105" i="142"/>
  <c r="Z105" i="142"/>
  <c r="AP105" i="142"/>
  <c r="U105" i="142"/>
  <c r="F78" i="142"/>
  <c r="F71" i="142"/>
  <c r="BF109" i="142"/>
  <c r="BB109" i="142"/>
  <c r="AX109" i="142"/>
  <c r="AT109" i="142"/>
  <c r="AP109" i="142"/>
  <c r="AL109" i="142"/>
  <c r="AH109" i="142"/>
  <c r="AD109" i="142"/>
  <c r="Z109" i="142"/>
  <c r="V109" i="142"/>
  <c r="R109" i="142"/>
  <c r="N109" i="142"/>
  <c r="J109" i="142"/>
  <c r="BE109" i="142"/>
  <c r="BA109" i="142"/>
  <c r="AW109" i="142"/>
  <c r="AS109" i="142"/>
  <c r="AO109" i="142"/>
  <c r="AK109" i="142"/>
  <c r="AZ109" i="142"/>
  <c r="AR109" i="142"/>
  <c r="BG109" i="142"/>
  <c r="AY109" i="142"/>
  <c r="AQ109" i="142"/>
  <c r="AI109" i="142"/>
  <c r="AC109" i="142"/>
  <c r="X109" i="142"/>
  <c r="S109" i="142"/>
  <c r="M109" i="142"/>
  <c r="BC109" i="142"/>
  <c r="AU109" i="142"/>
  <c r="AM109" i="142"/>
  <c r="AF109" i="142"/>
  <c r="AA109" i="142"/>
  <c r="U109" i="142"/>
  <c r="P109" i="142"/>
  <c r="K109" i="142"/>
  <c r="AV109" i="142"/>
  <c r="AE109" i="142"/>
  <c r="T109" i="142"/>
  <c r="AN109" i="142"/>
  <c r="AB109" i="142"/>
  <c r="Q109" i="142"/>
  <c r="AJ109" i="142"/>
  <c r="Y109" i="142"/>
  <c r="O109" i="142"/>
  <c r="BD109" i="142"/>
  <c r="AG109" i="142"/>
  <c r="W109" i="142"/>
  <c r="L109" i="142"/>
  <c r="J71" i="142"/>
  <c r="J78" i="142"/>
  <c r="R78" i="142"/>
  <c r="R71" i="142"/>
  <c r="V78" i="142"/>
  <c r="V71" i="142"/>
  <c r="Z71" i="142"/>
  <c r="Z78" i="142"/>
  <c r="AD78" i="142"/>
  <c r="AD71" i="142"/>
  <c r="AH78" i="142"/>
  <c r="AH71" i="142"/>
  <c r="AL78" i="142"/>
  <c r="AL71" i="142"/>
  <c r="AP71" i="142"/>
  <c r="AP78" i="142"/>
  <c r="AT78" i="142"/>
  <c r="AT71" i="142"/>
  <c r="AX78" i="142"/>
  <c r="AX71" i="142"/>
  <c r="B21" i="142"/>
  <c r="D82" i="142"/>
  <c r="D27" i="142" s="1"/>
  <c r="E20" i="140"/>
  <c r="BD108" i="140"/>
  <c r="AZ108" i="140"/>
  <c r="AV108" i="140"/>
  <c r="AR108" i="140"/>
  <c r="BB108" i="140"/>
  <c r="AW108" i="140"/>
  <c r="AQ108" i="140"/>
  <c r="AM108" i="140"/>
  <c r="AI108" i="140"/>
  <c r="AE108" i="140"/>
  <c r="AA108" i="140"/>
  <c r="W108" i="140"/>
  <c r="S108" i="140"/>
  <c r="O108" i="140"/>
  <c r="K108" i="140"/>
  <c r="BA108" i="140"/>
  <c r="AT108" i="140"/>
  <c r="AN108" i="140"/>
  <c r="AH108" i="140"/>
  <c r="AC108" i="140"/>
  <c r="X108" i="140"/>
  <c r="R108" i="140"/>
  <c r="M108" i="140"/>
  <c r="BF108" i="140"/>
  <c r="AY108" i="140"/>
  <c r="AS108" i="140"/>
  <c r="AL108" i="140"/>
  <c r="AG108" i="140"/>
  <c r="AB108" i="140"/>
  <c r="V108" i="140"/>
  <c r="Q108" i="140"/>
  <c r="L108" i="140"/>
  <c r="BE108" i="140"/>
  <c r="AX108" i="140"/>
  <c r="AP108" i="140"/>
  <c r="AK108" i="140"/>
  <c r="AF108" i="140"/>
  <c r="Z108" i="140"/>
  <c r="U108" i="140"/>
  <c r="P108" i="140"/>
  <c r="J108" i="140"/>
  <c r="BC108" i="140"/>
  <c r="AU108" i="140"/>
  <c r="AO108" i="140"/>
  <c r="AJ108" i="140"/>
  <c r="AD108" i="140"/>
  <c r="Y108" i="140"/>
  <c r="T108" i="140"/>
  <c r="N108" i="140"/>
  <c r="I108" i="140"/>
  <c r="BF92" i="140"/>
  <c r="AX92" i="140"/>
  <c r="AP92" i="140"/>
  <c r="AH92" i="140"/>
  <c r="Z92" i="140"/>
  <c r="R92" i="140"/>
  <c r="J92" i="140"/>
  <c r="AV92" i="140"/>
  <c r="AK92" i="140"/>
  <c r="AA92" i="140"/>
  <c r="P92" i="140"/>
  <c r="BE92" i="140"/>
  <c r="AU92" i="140"/>
  <c r="AJ92" i="140"/>
  <c r="Y92" i="140"/>
  <c r="O92" i="140"/>
  <c r="BD92" i="140"/>
  <c r="AS92" i="140"/>
  <c r="AI92" i="140"/>
  <c r="X92" i="140"/>
  <c r="M92" i="140"/>
  <c r="AW92" i="140"/>
  <c r="AM92" i="140"/>
  <c r="AB92" i="140"/>
  <c r="Q92" i="140"/>
  <c r="I78" i="140"/>
  <c r="I71" i="140"/>
  <c r="BF20" i="140"/>
  <c r="BG112" i="140"/>
  <c r="BC112" i="140"/>
  <c r="AY112" i="140"/>
  <c r="AU112" i="140"/>
  <c r="AQ112" i="140"/>
  <c r="AM112" i="140"/>
  <c r="AI112" i="140"/>
  <c r="AE112" i="140"/>
  <c r="AA112" i="140"/>
  <c r="W112" i="140"/>
  <c r="S112" i="140"/>
  <c r="O112" i="140"/>
  <c r="BI112" i="140"/>
  <c r="BD112" i="140"/>
  <c r="AX112" i="140"/>
  <c r="AS112" i="140"/>
  <c r="AN112" i="140"/>
  <c r="AH112" i="140"/>
  <c r="AC112" i="140"/>
  <c r="X112" i="140"/>
  <c r="R112" i="140"/>
  <c r="M112" i="140"/>
  <c r="BF112" i="140"/>
  <c r="AZ112" i="140"/>
  <c r="AR112" i="140"/>
  <c r="AK112" i="140"/>
  <c r="AD112" i="140"/>
  <c r="V112" i="140"/>
  <c r="P112" i="140"/>
  <c r="BE112" i="140"/>
  <c r="AW112" i="140"/>
  <c r="AP112" i="140"/>
  <c r="AJ112" i="140"/>
  <c r="AB112" i="140"/>
  <c r="U112" i="140"/>
  <c r="N112" i="140"/>
  <c r="BJ112" i="140"/>
  <c r="BB112" i="140"/>
  <c r="AV112" i="140"/>
  <c r="AO112" i="140"/>
  <c r="AG112" i="140"/>
  <c r="Z112" i="140"/>
  <c r="T112" i="140"/>
  <c r="BH112" i="140"/>
  <c r="BA112" i="140"/>
  <c r="AT112" i="140"/>
  <c r="AL112" i="140"/>
  <c r="AF112" i="140"/>
  <c r="Y112" i="140"/>
  <c r="Q112" i="140"/>
  <c r="BD96" i="140"/>
  <c r="AV96" i="140"/>
  <c r="AN96" i="140"/>
  <c r="AF96" i="140"/>
  <c r="X96" i="140"/>
  <c r="P96" i="140"/>
  <c r="BA96" i="140"/>
  <c r="AP96" i="140"/>
  <c r="AE96" i="140"/>
  <c r="U96" i="140"/>
  <c r="BJ96" i="140"/>
  <c r="AY96" i="140"/>
  <c r="AO96" i="140"/>
  <c r="AD96" i="140"/>
  <c r="S96" i="140"/>
  <c r="BI96" i="140"/>
  <c r="AX96" i="140"/>
  <c r="AM96" i="140"/>
  <c r="BB96" i="140"/>
  <c r="AQ96" i="140"/>
  <c r="AG96" i="140"/>
  <c r="V96" i="140"/>
  <c r="W96" i="140"/>
  <c r="AH96" i="140"/>
  <c r="AC96" i="140"/>
  <c r="M78" i="140"/>
  <c r="M71" i="140"/>
  <c r="BJ20" i="140"/>
  <c r="Q78" i="140"/>
  <c r="Q71" i="140"/>
  <c r="U78" i="140"/>
  <c r="U71" i="140"/>
  <c r="Y78" i="140"/>
  <c r="Y71" i="140"/>
  <c r="AC78" i="140"/>
  <c r="AC71" i="140"/>
  <c r="AG78" i="140"/>
  <c r="AG71" i="140"/>
  <c r="AK78" i="140"/>
  <c r="AK71" i="140"/>
  <c r="AO78" i="140"/>
  <c r="AO71" i="140"/>
  <c r="AS78" i="140"/>
  <c r="AS71" i="140"/>
  <c r="AW78" i="140"/>
  <c r="AW71" i="140"/>
  <c r="P15" i="140"/>
  <c r="Q11" i="140" s="1"/>
  <c r="AZ71" i="140"/>
  <c r="AZ78" i="140"/>
  <c r="BD71" i="140"/>
  <c r="BD78" i="140"/>
  <c r="BH71" i="140"/>
  <c r="BH78" i="140"/>
  <c r="BA78" i="140"/>
  <c r="BA71" i="140"/>
  <c r="BE78" i="140"/>
  <c r="BE71" i="140"/>
  <c r="AX103" i="140"/>
  <c r="AT103" i="140"/>
  <c r="AP103" i="140"/>
  <c r="AL103" i="140"/>
  <c r="AH103" i="140"/>
  <c r="AD103" i="140"/>
  <c r="Z103" i="140"/>
  <c r="V103" i="140"/>
  <c r="R103" i="140"/>
  <c r="N103" i="140"/>
  <c r="J103" i="140"/>
  <c r="F103" i="140"/>
  <c r="BO103" i="140"/>
  <c r="AY103" i="140"/>
  <c r="AU103" i="140"/>
  <c r="AQ103" i="140"/>
  <c r="AM103" i="140"/>
  <c r="AI103" i="140"/>
  <c r="AE103" i="140"/>
  <c r="AA103" i="140"/>
  <c r="W103" i="140"/>
  <c r="S103" i="140"/>
  <c r="O103" i="140"/>
  <c r="K103" i="140"/>
  <c r="G103" i="140"/>
  <c r="AZ103" i="140"/>
  <c r="AR103" i="140"/>
  <c r="AJ103" i="140"/>
  <c r="AB103" i="140"/>
  <c r="T103" i="140"/>
  <c r="L103" i="140"/>
  <c r="D103" i="140"/>
  <c r="AW103" i="140"/>
  <c r="AO103" i="140"/>
  <c r="AG103" i="140"/>
  <c r="Y103" i="140"/>
  <c r="Q103" i="140"/>
  <c r="I103" i="140"/>
  <c r="AV103" i="140"/>
  <c r="AN103" i="140"/>
  <c r="AF103" i="140"/>
  <c r="X103" i="140"/>
  <c r="P103" i="140"/>
  <c r="H103" i="140"/>
  <c r="BA103" i="140"/>
  <c r="AS103" i="140"/>
  <c r="AK103" i="140"/>
  <c r="AC103" i="140"/>
  <c r="U103" i="140"/>
  <c r="M103" i="140"/>
  <c r="E103" i="140"/>
  <c r="AY87" i="140"/>
  <c r="AQ87" i="140"/>
  <c r="AI87" i="140"/>
  <c r="AA87" i="140"/>
  <c r="S87" i="140"/>
  <c r="K87" i="140"/>
  <c r="AX87" i="140"/>
  <c r="AN87" i="140"/>
  <c r="AC87" i="140"/>
  <c r="R87" i="140"/>
  <c r="H87" i="140"/>
  <c r="AR87" i="140"/>
  <c r="AG87" i="140"/>
  <c r="V87" i="140"/>
  <c r="L87" i="140"/>
  <c r="BA87" i="140"/>
  <c r="AP87" i="140"/>
  <c r="AF87" i="140"/>
  <c r="U87" i="140"/>
  <c r="J87" i="140"/>
  <c r="AZ87" i="140"/>
  <c r="AO87" i="140"/>
  <c r="AD87" i="140"/>
  <c r="T87" i="140"/>
  <c r="I87" i="140"/>
  <c r="D71" i="140"/>
  <c r="D78" i="140"/>
  <c r="BE107" i="140"/>
  <c r="BA107" i="140"/>
  <c r="AW107" i="140"/>
  <c r="AS107" i="140"/>
  <c r="AO107" i="140"/>
  <c r="AK107" i="140"/>
  <c r="AG107" i="140"/>
  <c r="AC107" i="140"/>
  <c r="Y107" i="140"/>
  <c r="U107" i="140"/>
  <c r="Q107" i="140"/>
  <c r="M107" i="140"/>
  <c r="I107" i="140"/>
  <c r="AZ107" i="140"/>
  <c r="AU107" i="140"/>
  <c r="AP107" i="140"/>
  <c r="AJ107" i="140"/>
  <c r="AE107" i="140"/>
  <c r="Z107" i="140"/>
  <c r="T107" i="140"/>
  <c r="O107" i="140"/>
  <c r="J107" i="140"/>
  <c r="BD107" i="140"/>
  <c r="AY107" i="140"/>
  <c r="AT107" i="140"/>
  <c r="AN107" i="140"/>
  <c r="AI107" i="140"/>
  <c r="AD107" i="140"/>
  <c r="X107" i="140"/>
  <c r="S107" i="140"/>
  <c r="N107" i="140"/>
  <c r="H107" i="140"/>
  <c r="BC107" i="140"/>
  <c r="AX107" i="140"/>
  <c r="AR107" i="140"/>
  <c r="AM107" i="140"/>
  <c r="AH107" i="140"/>
  <c r="AB107" i="140"/>
  <c r="W107" i="140"/>
  <c r="R107" i="140"/>
  <c r="L107" i="140"/>
  <c r="BB107" i="140"/>
  <c r="AV107" i="140"/>
  <c r="AQ107" i="140"/>
  <c r="AL107" i="140"/>
  <c r="AF107" i="140"/>
  <c r="AA107" i="140"/>
  <c r="V107" i="140"/>
  <c r="P107" i="140"/>
  <c r="K107" i="140"/>
  <c r="BD91" i="140"/>
  <c r="AV91" i="140"/>
  <c r="AN91" i="140"/>
  <c r="AF91" i="140"/>
  <c r="X91" i="140"/>
  <c r="P91" i="140"/>
  <c r="H91" i="140"/>
  <c r="AX91" i="140"/>
  <c r="AM91" i="140"/>
  <c r="AC91" i="140"/>
  <c r="R91" i="140"/>
  <c r="M91" i="140"/>
  <c r="BB91" i="140"/>
  <c r="AW91" i="140"/>
  <c r="AQ91" i="140"/>
  <c r="AL91" i="140"/>
  <c r="AG91" i="140"/>
  <c r="AA91" i="140"/>
  <c r="V91" i="140"/>
  <c r="Q91" i="140"/>
  <c r="K91" i="140"/>
  <c r="BA91" i="140"/>
  <c r="AU91" i="140"/>
  <c r="AP91" i="140"/>
  <c r="AK91" i="140"/>
  <c r="AE91" i="140"/>
  <c r="Z91" i="140"/>
  <c r="U91" i="140"/>
  <c r="O91" i="140"/>
  <c r="J91" i="140"/>
  <c r="BE91" i="140"/>
  <c r="AY91" i="140"/>
  <c r="AT91" i="140"/>
  <c r="AO91" i="140"/>
  <c r="AI91" i="140"/>
  <c r="AD91" i="140"/>
  <c r="Y91" i="140"/>
  <c r="S91" i="140"/>
  <c r="N91" i="140"/>
  <c r="I91" i="140"/>
  <c r="H71" i="140"/>
  <c r="H78" i="140"/>
  <c r="P78" i="140"/>
  <c r="P71" i="140"/>
  <c r="T71" i="140"/>
  <c r="T78" i="140"/>
  <c r="X71" i="140"/>
  <c r="X78" i="140"/>
  <c r="AB71" i="140"/>
  <c r="AB78" i="140"/>
  <c r="AF78" i="140"/>
  <c r="AF71" i="140"/>
  <c r="AJ71" i="140"/>
  <c r="AJ78" i="140"/>
  <c r="AN71" i="140"/>
  <c r="AN78" i="140"/>
  <c r="AR71" i="140"/>
  <c r="AR78" i="140"/>
  <c r="AV78" i="140"/>
  <c r="AV71" i="140"/>
  <c r="AZ101" i="140"/>
  <c r="AV101" i="140"/>
  <c r="BA101" i="140"/>
  <c r="AW101" i="140"/>
  <c r="AS101" i="140"/>
  <c r="AO101" i="140"/>
  <c r="AK101" i="140"/>
  <c r="AG101" i="140"/>
  <c r="AC101" i="140"/>
  <c r="W101" i="140"/>
  <c r="S101" i="140"/>
  <c r="O101" i="140"/>
  <c r="K101" i="140"/>
  <c r="G101" i="140"/>
  <c r="C101" i="140"/>
  <c r="AX101" i="140"/>
  <c r="AQ101" i="140"/>
  <c r="AL101" i="140"/>
  <c r="AF101" i="140"/>
  <c r="Y101" i="140"/>
  <c r="T101" i="140"/>
  <c r="N101" i="140"/>
  <c r="I101" i="140"/>
  <c r="D101" i="140"/>
  <c r="AU101" i="140"/>
  <c r="AP101" i="140"/>
  <c r="AJ101" i="140"/>
  <c r="AE101" i="140"/>
  <c r="X101" i="140"/>
  <c r="R101" i="140"/>
  <c r="M101" i="140"/>
  <c r="H101" i="140"/>
  <c r="B101" i="140"/>
  <c r="AT101" i="140"/>
  <c r="AN101" i="140"/>
  <c r="AI101" i="140"/>
  <c r="AD101" i="140"/>
  <c r="V101" i="140"/>
  <c r="Q101" i="140"/>
  <c r="L101" i="140"/>
  <c r="F101" i="140"/>
  <c r="AY101" i="140"/>
  <c r="AR101" i="140"/>
  <c r="AM101" i="140"/>
  <c r="AH101" i="140"/>
  <c r="Z101" i="140"/>
  <c r="U101" i="140"/>
  <c r="P101" i="140"/>
  <c r="J101" i="140"/>
  <c r="E101" i="140"/>
  <c r="AW85" i="140"/>
  <c r="AS85" i="140"/>
  <c r="AO85" i="140"/>
  <c r="AK85" i="140"/>
  <c r="AG85" i="140"/>
  <c r="AC85" i="140"/>
  <c r="Y85" i="140"/>
  <c r="U85" i="140"/>
  <c r="Q85" i="140"/>
  <c r="M85" i="140"/>
  <c r="I85" i="140"/>
  <c r="E85" i="140"/>
  <c r="AV85" i="140"/>
  <c r="AR85" i="140"/>
  <c r="AN85" i="140"/>
  <c r="AJ85" i="140"/>
  <c r="AF85" i="140"/>
  <c r="AB85" i="140"/>
  <c r="X85" i="140"/>
  <c r="T85" i="140"/>
  <c r="P85" i="140"/>
  <c r="L85" i="140"/>
  <c r="H85" i="140"/>
  <c r="D85" i="140"/>
  <c r="AX85" i="140"/>
  <c r="AT85" i="140"/>
  <c r="AP85" i="140"/>
  <c r="AL85" i="140"/>
  <c r="AH85" i="140"/>
  <c r="AD85" i="140"/>
  <c r="Z85" i="140"/>
  <c r="V85" i="140"/>
  <c r="R85" i="140"/>
  <c r="N85" i="140"/>
  <c r="J85" i="140"/>
  <c r="F85" i="140"/>
  <c r="B85" i="140"/>
  <c r="AU85" i="140"/>
  <c r="AE85" i="140"/>
  <c r="O85" i="140"/>
  <c r="AQ85" i="140"/>
  <c r="AA85" i="140"/>
  <c r="K85" i="140"/>
  <c r="AM85" i="140"/>
  <c r="W85" i="140"/>
  <c r="G85" i="140"/>
  <c r="B71" i="140"/>
  <c r="AY85" i="140"/>
  <c r="AI85" i="140"/>
  <c r="S85" i="140"/>
  <c r="C85" i="140"/>
  <c r="B78" i="140"/>
  <c r="BB105" i="140"/>
  <c r="AZ105" i="140"/>
  <c r="AV105" i="140"/>
  <c r="AR105" i="140"/>
  <c r="AN105" i="140"/>
  <c r="AJ105" i="140"/>
  <c r="AF105" i="140"/>
  <c r="AB105" i="140"/>
  <c r="X105" i="140"/>
  <c r="T105" i="140"/>
  <c r="P105" i="140"/>
  <c r="L105" i="140"/>
  <c r="H105" i="140"/>
  <c r="BC105" i="140"/>
  <c r="AX105" i="140"/>
  <c r="AT105" i="140"/>
  <c r="AP105" i="140"/>
  <c r="AL105" i="140"/>
  <c r="AH105" i="140"/>
  <c r="AD105" i="140"/>
  <c r="Z105" i="140"/>
  <c r="V105" i="140"/>
  <c r="R105" i="140"/>
  <c r="N105" i="140"/>
  <c r="J105" i="140"/>
  <c r="F105" i="140"/>
  <c r="BA105" i="140"/>
  <c r="AW105" i="140"/>
  <c r="AS105" i="140"/>
  <c r="AO105" i="140"/>
  <c r="AK105" i="140"/>
  <c r="AG105" i="140"/>
  <c r="AC105" i="140"/>
  <c r="Y105" i="140"/>
  <c r="U105" i="140"/>
  <c r="Q105" i="140"/>
  <c r="M105" i="140"/>
  <c r="I105" i="140"/>
  <c r="AU105" i="140"/>
  <c r="AE105" i="140"/>
  <c r="O105" i="140"/>
  <c r="AQ105" i="140"/>
  <c r="AA105" i="140"/>
  <c r="K105" i="140"/>
  <c r="AM105" i="140"/>
  <c r="W105" i="140"/>
  <c r="G105" i="140"/>
  <c r="AY105" i="140"/>
  <c r="AI105" i="140"/>
  <c r="S105" i="140"/>
  <c r="BA89" i="140"/>
  <c r="AW89" i="140"/>
  <c r="AS89" i="140"/>
  <c r="AO89" i="140"/>
  <c r="AK89" i="140"/>
  <c r="AG89" i="140"/>
  <c r="AC89" i="140"/>
  <c r="Y89" i="140"/>
  <c r="U89" i="140"/>
  <c r="Q89" i="140"/>
  <c r="M89" i="140"/>
  <c r="I89" i="140"/>
  <c r="BC89" i="140"/>
  <c r="AX89" i="140"/>
  <c r="AR89" i="140"/>
  <c r="AM89" i="140"/>
  <c r="AH89" i="140"/>
  <c r="AB89" i="140"/>
  <c r="W89" i="140"/>
  <c r="R89" i="140"/>
  <c r="L89" i="140"/>
  <c r="G89" i="140"/>
  <c r="BB89" i="140"/>
  <c r="AV89" i="140"/>
  <c r="AQ89" i="140"/>
  <c r="AL89" i="140"/>
  <c r="AF89" i="140"/>
  <c r="AA89" i="140"/>
  <c r="V89" i="140"/>
  <c r="P89" i="140"/>
  <c r="K89" i="140"/>
  <c r="F89" i="140"/>
  <c r="AZ89" i="140"/>
  <c r="AU89" i="140"/>
  <c r="AP89" i="140"/>
  <c r="AJ89" i="140"/>
  <c r="AE89" i="140"/>
  <c r="Z89" i="140"/>
  <c r="T89" i="140"/>
  <c r="O89" i="140"/>
  <c r="J89" i="140"/>
  <c r="AY89" i="140"/>
  <c r="AT89" i="140"/>
  <c r="AN89" i="140"/>
  <c r="AI89" i="140"/>
  <c r="AD89" i="140"/>
  <c r="X89" i="140"/>
  <c r="S89" i="140"/>
  <c r="N89" i="140"/>
  <c r="H89" i="140"/>
  <c r="F78" i="140"/>
  <c r="F71" i="140"/>
  <c r="BF109" i="140"/>
  <c r="BB109" i="140"/>
  <c r="AX109" i="140"/>
  <c r="AT109" i="140"/>
  <c r="AP109" i="140"/>
  <c r="AL109" i="140"/>
  <c r="AH109" i="140"/>
  <c r="AD109" i="140"/>
  <c r="Z109" i="140"/>
  <c r="V109" i="140"/>
  <c r="R109" i="140"/>
  <c r="N109" i="140"/>
  <c r="J109" i="140"/>
  <c r="BE109" i="140"/>
  <c r="AZ109" i="140"/>
  <c r="AU109" i="140"/>
  <c r="AO109" i="140"/>
  <c r="AJ109" i="140"/>
  <c r="AE109" i="140"/>
  <c r="Y109" i="140"/>
  <c r="T109" i="140"/>
  <c r="O109" i="140"/>
  <c r="BA109" i="140"/>
  <c r="AS109" i="140"/>
  <c r="AM109" i="140"/>
  <c r="AF109" i="140"/>
  <c r="X109" i="140"/>
  <c r="Q109" i="140"/>
  <c r="K109" i="140"/>
  <c r="BG109" i="140"/>
  <c r="AY109" i="140"/>
  <c r="AR109" i="140"/>
  <c r="AK109" i="140"/>
  <c r="AC109" i="140"/>
  <c r="W109" i="140"/>
  <c r="P109" i="140"/>
  <c r="BD109" i="140"/>
  <c r="AW109" i="140"/>
  <c r="AQ109" i="140"/>
  <c r="AI109" i="140"/>
  <c r="AB109" i="140"/>
  <c r="U109" i="140"/>
  <c r="M109" i="140"/>
  <c r="BC109" i="140"/>
  <c r="AV109" i="140"/>
  <c r="AN109" i="140"/>
  <c r="AG109" i="140"/>
  <c r="AA109" i="140"/>
  <c r="S109" i="140"/>
  <c r="L109" i="140"/>
  <c r="BG93" i="140"/>
  <c r="BC93" i="140"/>
  <c r="AY93" i="140"/>
  <c r="AU93" i="140"/>
  <c r="AQ93" i="140"/>
  <c r="AM93" i="140"/>
  <c r="AI93" i="140"/>
  <c r="AE93" i="140"/>
  <c r="BD93" i="140"/>
  <c r="AZ93" i="140"/>
  <c r="AV93" i="140"/>
  <c r="AR93" i="140"/>
  <c r="AN93" i="140"/>
  <c r="AJ93" i="140"/>
  <c r="AF93" i="140"/>
  <c r="AB93" i="140"/>
  <c r="X93" i="140"/>
  <c r="T93" i="140"/>
  <c r="P93" i="140"/>
  <c r="L93" i="140"/>
  <c r="BB93" i="140"/>
  <c r="AT93" i="140"/>
  <c r="AL93" i="140"/>
  <c r="AD93" i="140"/>
  <c r="Y93" i="140"/>
  <c r="S93" i="140"/>
  <c r="N93" i="140"/>
  <c r="BA93" i="140"/>
  <c r="AS93" i="140"/>
  <c r="AK93" i="140"/>
  <c r="AC93" i="140"/>
  <c r="W93" i="140"/>
  <c r="R93" i="140"/>
  <c r="M93" i="140"/>
  <c r="BF93" i="140"/>
  <c r="AX93" i="140"/>
  <c r="AP93" i="140"/>
  <c r="AH93" i="140"/>
  <c r="AA93" i="140"/>
  <c r="V93" i="140"/>
  <c r="Q93" i="140"/>
  <c r="K93" i="140"/>
  <c r="BE93" i="140"/>
  <c r="AW93" i="140"/>
  <c r="AO93" i="140"/>
  <c r="AG93" i="140"/>
  <c r="Z93" i="140"/>
  <c r="U93" i="140"/>
  <c r="O93" i="140"/>
  <c r="J93" i="140"/>
  <c r="J78" i="140"/>
  <c r="J71" i="140"/>
  <c r="R71" i="140"/>
  <c r="R78" i="140"/>
  <c r="V78" i="140"/>
  <c r="V71" i="140"/>
  <c r="Z78" i="140"/>
  <c r="Z71" i="140"/>
  <c r="AD78" i="140"/>
  <c r="AD71" i="140"/>
  <c r="AH71" i="140"/>
  <c r="AH78" i="140"/>
  <c r="AL78" i="140"/>
  <c r="AL71" i="140"/>
  <c r="AP78" i="140"/>
  <c r="AP71" i="140"/>
  <c r="AT78" i="140"/>
  <c r="AT71" i="140"/>
  <c r="AX71" i="140"/>
  <c r="AX78" i="140"/>
  <c r="B21" i="140"/>
  <c r="B28" i="140"/>
  <c r="BA102" i="140"/>
  <c r="AW102" i="140"/>
  <c r="AS102" i="140"/>
  <c r="AO102" i="140"/>
  <c r="AK102" i="140"/>
  <c r="AG102" i="140"/>
  <c r="AC102" i="140"/>
  <c r="X102" i="140"/>
  <c r="T102" i="140"/>
  <c r="P102" i="140"/>
  <c r="L102" i="140"/>
  <c r="H102" i="140"/>
  <c r="D102" i="140"/>
  <c r="AX102" i="140"/>
  <c r="AT102" i="140"/>
  <c r="AP102" i="140"/>
  <c r="AL102" i="140"/>
  <c r="AH102" i="140"/>
  <c r="AD102" i="140"/>
  <c r="Y102" i="140"/>
  <c r="U102" i="140"/>
  <c r="Q102" i="140"/>
  <c r="M102" i="140"/>
  <c r="I102" i="140"/>
  <c r="E102" i="140"/>
  <c r="AU102" i="140"/>
  <c r="AM102" i="140"/>
  <c r="AE102" i="140"/>
  <c r="V102" i="140"/>
  <c r="N102" i="140"/>
  <c r="F102" i="140"/>
  <c r="AZ102" i="140"/>
  <c r="AR102" i="140"/>
  <c r="AJ102" i="140"/>
  <c r="AA102" i="140"/>
  <c r="S102" i="140"/>
  <c r="K102" i="140"/>
  <c r="C102" i="140"/>
  <c r="AY102" i="140"/>
  <c r="AQ102" i="140"/>
  <c r="AI102" i="140"/>
  <c r="Z102" i="140"/>
  <c r="R102" i="140"/>
  <c r="J102" i="140"/>
  <c r="AV102" i="140"/>
  <c r="AN102" i="140"/>
  <c r="AF102" i="140"/>
  <c r="W102" i="140"/>
  <c r="O102" i="140"/>
  <c r="G102" i="140"/>
  <c r="AW86" i="140"/>
  <c r="AZ86" i="140"/>
  <c r="AU86" i="140"/>
  <c r="AQ86" i="140"/>
  <c r="AM86" i="140"/>
  <c r="AI86" i="140"/>
  <c r="AE86" i="140"/>
  <c r="AA86" i="140"/>
  <c r="W86" i="140"/>
  <c r="S86" i="140"/>
  <c r="O86" i="140"/>
  <c r="K86" i="140"/>
  <c r="G86" i="140"/>
  <c r="C86" i="140"/>
  <c r="AY86" i="140"/>
  <c r="AT86" i="140"/>
  <c r="AP86" i="140"/>
  <c r="AL86" i="140"/>
  <c r="AH86" i="140"/>
  <c r="AD86" i="140"/>
  <c r="Z86" i="140"/>
  <c r="V86" i="140"/>
  <c r="R86" i="140"/>
  <c r="N86" i="140"/>
  <c r="J86" i="140"/>
  <c r="F86" i="140"/>
  <c r="AX86" i="140"/>
  <c r="AS86" i="140"/>
  <c r="AO86" i="140"/>
  <c r="AK86" i="140"/>
  <c r="AG86" i="140"/>
  <c r="AC86" i="140"/>
  <c r="Y86" i="140"/>
  <c r="U86" i="140"/>
  <c r="Q86" i="140"/>
  <c r="M86" i="140"/>
  <c r="I86" i="140"/>
  <c r="AV86" i="140"/>
  <c r="AR86" i="140"/>
  <c r="AN86" i="140"/>
  <c r="AJ86" i="140"/>
  <c r="AF86" i="140"/>
  <c r="AB86" i="140"/>
  <c r="X86" i="140"/>
  <c r="T86" i="140"/>
  <c r="P86" i="140"/>
  <c r="L86" i="140"/>
  <c r="H86" i="140"/>
  <c r="D86" i="140"/>
  <c r="C71" i="140"/>
  <c r="E86" i="140"/>
  <c r="C78" i="140"/>
  <c r="BD106" i="140"/>
  <c r="AZ106" i="140"/>
  <c r="AV106" i="140"/>
  <c r="AR106" i="140"/>
  <c r="AN106" i="140"/>
  <c r="AJ106" i="140"/>
  <c r="AF106" i="140"/>
  <c r="AB106" i="140"/>
  <c r="X106" i="140"/>
  <c r="T106" i="140"/>
  <c r="P106" i="140"/>
  <c r="L106" i="140"/>
  <c r="H106" i="140"/>
  <c r="BC106" i="140"/>
  <c r="AX106" i="140"/>
  <c r="AS106" i="140"/>
  <c r="AM106" i="140"/>
  <c r="AH106" i="140"/>
  <c r="AC106" i="140"/>
  <c r="W106" i="140"/>
  <c r="R106" i="140"/>
  <c r="M106" i="140"/>
  <c r="G106" i="140"/>
  <c r="BB106" i="140"/>
  <c r="AW106" i="140"/>
  <c r="AQ106" i="140"/>
  <c r="AL106" i="140"/>
  <c r="AG106" i="140"/>
  <c r="AA106" i="140"/>
  <c r="V106" i="140"/>
  <c r="Q106" i="140"/>
  <c r="BO106" i="140"/>
  <c r="BA106" i="140"/>
  <c r="AU106" i="140"/>
  <c r="AP106" i="140"/>
  <c r="AK106" i="140"/>
  <c r="AE106" i="140"/>
  <c r="Z106" i="140"/>
  <c r="U106" i="140"/>
  <c r="O106" i="140"/>
  <c r="J106" i="140"/>
  <c r="AY106" i="140"/>
  <c r="AT106" i="140"/>
  <c r="AO106" i="140"/>
  <c r="AI106" i="140"/>
  <c r="AD106" i="140"/>
  <c r="Y106" i="140"/>
  <c r="S106" i="140"/>
  <c r="N106" i="140"/>
  <c r="I106" i="140"/>
  <c r="K106" i="140"/>
  <c r="BC90" i="140"/>
  <c r="AY90" i="140"/>
  <c r="AU90" i="140"/>
  <c r="AQ90" i="140"/>
  <c r="AM90" i="140"/>
  <c r="AI90" i="140"/>
  <c r="AE90" i="140"/>
  <c r="AA90" i="140"/>
  <c r="W90" i="140"/>
  <c r="S90" i="140"/>
  <c r="O90" i="140"/>
  <c r="K90" i="140"/>
  <c r="G90" i="140"/>
  <c r="BA90" i="140"/>
  <c r="AV90" i="140"/>
  <c r="AP90" i="140"/>
  <c r="AK90" i="140"/>
  <c r="AF90" i="140"/>
  <c r="Z90" i="140"/>
  <c r="U90" i="140"/>
  <c r="P90" i="140"/>
  <c r="J90" i="140"/>
  <c r="AZ90" i="140"/>
  <c r="AT90" i="140"/>
  <c r="AO90" i="140"/>
  <c r="AJ90" i="140"/>
  <c r="AD90" i="140"/>
  <c r="Y90" i="140"/>
  <c r="T90" i="140"/>
  <c r="N90" i="140"/>
  <c r="I90" i="140"/>
  <c r="BD90" i="140"/>
  <c r="AX90" i="140"/>
  <c r="AS90" i="140"/>
  <c r="AN90" i="140"/>
  <c r="AH90" i="140"/>
  <c r="AC90" i="140"/>
  <c r="X90" i="140"/>
  <c r="R90" i="140"/>
  <c r="M90" i="140"/>
  <c r="H90" i="140"/>
  <c r="BB90" i="140"/>
  <c r="AW90" i="140"/>
  <c r="AR90" i="140"/>
  <c r="AL90" i="140"/>
  <c r="AG90" i="140"/>
  <c r="AB90" i="140"/>
  <c r="V90" i="140"/>
  <c r="Q90" i="140"/>
  <c r="L90" i="140"/>
  <c r="G71" i="140"/>
  <c r="G78" i="140"/>
  <c r="BH110" i="140"/>
  <c r="BD110" i="140"/>
  <c r="AZ110" i="140"/>
  <c r="AV110" i="140"/>
  <c r="AR110" i="140"/>
  <c r="AN110" i="140"/>
  <c r="AJ110" i="140"/>
  <c r="AF110" i="140"/>
  <c r="AB110" i="140"/>
  <c r="X110" i="140"/>
  <c r="T110" i="140"/>
  <c r="P110" i="140"/>
  <c r="L110" i="140"/>
  <c r="BC110" i="140"/>
  <c r="AX110" i="140"/>
  <c r="AS110" i="140"/>
  <c r="AM110" i="140"/>
  <c r="AH110" i="140"/>
  <c r="AC110" i="140"/>
  <c r="W110" i="140"/>
  <c r="R110" i="140"/>
  <c r="M110" i="140"/>
  <c r="BG110" i="140"/>
  <c r="BA110" i="140"/>
  <c r="AT110" i="140"/>
  <c r="AL110" i="140"/>
  <c r="AE110" i="140"/>
  <c r="Y110" i="140"/>
  <c r="Q110" i="140"/>
  <c r="BF110" i="140"/>
  <c r="AY110" i="140"/>
  <c r="AQ110" i="140"/>
  <c r="AK110" i="140"/>
  <c r="AD110" i="140"/>
  <c r="V110" i="140"/>
  <c r="O110" i="140"/>
  <c r="BE110" i="140"/>
  <c r="AW110" i="140"/>
  <c r="AP110" i="140"/>
  <c r="AI110" i="140"/>
  <c r="AA110" i="140"/>
  <c r="U110" i="140"/>
  <c r="N110" i="140"/>
  <c r="BB110" i="140"/>
  <c r="AU110" i="140"/>
  <c r="AO110" i="140"/>
  <c r="AG110" i="140"/>
  <c r="Z110" i="140"/>
  <c r="S110" i="140"/>
  <c r="K110" i="140"/>
  <c r="BE94" i="140"/>
  <c r="BA94" i="140"/>
  <c r="AW94" i="140"/>
  <c r="AS94" i="140"/>
  <c r="AO94" i="140"/>
  <c r="AK94" i="140"/>
  <c r="AG94" i="140"/>
  <c r="AC94" i="140"/>
  <c r="Y94" i="140"/>
  <c r="U94" i="140"/>
  <c r="Q94" i="140"/>
  <c r="M94" i="140"/>
  <c r="BH94" i="140"/>
  <c r="BD94" i="140"/>
  <c r="AZ94" i="140"/>
  <c r="AV94" i="140"/>
  <c r="AR94" i="140"/>
  <c r="AN94" i="140"/>
  <c r="AJ94" i="140"/>
  <c r="AF94" i="140"/>
  <c r="AB94" i="140"/>
  <c r="X94" i="140"/>
  <c r="T94" i="140"/>
  <c r="BF94" i="140"/>
  <c r="BB94" i="140"/>
  <c r="AX94" i="140"/>
  <c r="AT94" i="140"/>
  <c r="AP94" i="140"/>
  <c r="AL94" i="140"/>
  <c r="AH94" i="140"/>
  <c r="AD94" i="140"/>
  <c r="Z94" i="140"/>
  <c r="V94" i="140"/>
  <c r="R94" i="140"/>
  <c r="N94" i="140"/>
  <c r="BC94" i="140"/>
  <c r="AM94" i="140"/>
  <c r="W94" i="140"/>
  <c r="L94" i="140"/>
  <c r="AY94" i="140"/>
  <c r="AI94" i="140"/>
  <c r="S94" i="140"/>
  <c r="K94" i="140"/>
  <c r="AU94" i="140"/>
  <c r="AE94" i="140"/>
  <c r="P94" i="140"/>
  <c r="BG94" i="140"/>
  <c r="AQ94" i="140"/>
  <c r="AA94" i="140"/>
  <c r="O94" i="140"/>
  <c r="K78" i="140"/>
  <c r="K71" i="140"/>
  <c r="O78" i="140"/>
  <c r="O71" i="140"/>
  <c r="S71" i="140"/>
  <c r="S78" i="140"/>
  <c r="W71" i="140"/>
  <c r="W78" i="140"/>
  <c r="AA78" i="140"/>
  <c r="AA71" i="140"/>
  <c r="AE78" i="140"/>
  <c r="AE71" i="140"/>
  <c r="AI71" i="140"/>
  <c r="AI78" i="140"/>
  <c r="AM71" i="140"/>
  <c r="AM78" i="140"/>
  <c r="AQ78" i="140"/>
  <c r="AQ71" i="140"/>
  <c r="AU78" i="140"/>
  <c r="AU71" i="140"/>
  <c r="AY20" i="140"/>
  <c r="BC20" i="140"/>
  <c r="BG20" i="140"/>
  <c r="BL54" i="140"/>
  <c r="D82" i="140"/>
  <c r="D27" i="140" s="1"/>
  <c r="AC75" i="139"/>
  <c r="AC26" i="139" s="1"/>
  <c r="AG75" i="139"/>
  <c r="AG26" i="139" s="1"/>
  <c r="AK75" i="139"/>
  <c r="AK26" i="139" s="1"/>
  <c r="AO75" i="139"/>
  <c r="AO26" i="139" s="1"/>
  <c r="G20" i="139"/>
  <c r="AJ102" i="139"/>
  <c r="C71" i="139"/>
  <c r="C78" i="139"/>
  <c r="AZ20" i="139"/>
  <c r="AV110" i="139"/>
  <c r="AS110" i="139"/>
  <c r="K71" i="139"/>
  <c r="AU110" i="139"/>
  <c r="K78" i="139"/>
  <c r="Q110" i="139"/>
  <c r="BH20" i="139"/>
  <c r="S71" i="139"/>
  <c r="S78" i="139"/>
  <c r="W78" i="139"/>
  <c r="W71" i="139"/>
  <c r="AA71" i="139"/>
  <c r="AA78" i="139"/>
  <c r="AE71" i="139"/>
  <c r="AE78" i="139"/>
  <c r="AI71" i="139"/>
  <c r="AI78" i="139"/>
  <c r="AM78" i="139"/>
  <c r="AM71" i="139"/>
  <c r="AQ71" i="139"/>
  <c r="AQ78" i="139"/>
  <c r="AU71" i="139"/>
  <c r="AU78" i="139"/>
  <c r="AY71" i="139"/>
  <c r="AY78" i="139"/>
  <c r="AM101" i="139"/>
  <c r="O78" i="139"/>
  <c r="P11" i="139"/>
  <c r="O16" i="139"/>
  <c r="BC78" i="139"/>
  <c r="BC71" i="139"/>
  <c r="BG71" i="139"/>
  <c r="BG78" i="139"/>
  <c r="AN103" i="139"/>
  <c r="Q103" i="139"/>
  <c r="D78" i="139"/>
  <c r="BO103" i="139"/>
  <c r="D71" i="139"/>
  <c r="BA20" i="139"/>
  <c r="AC107" i="139"/>
  <c r="AZ107" i="139"/>
  <c r="H78" i="139"/>
  <c r="H71" i="139"/>
  <c r="BE20" i="139"/>
  <c r="AR111" i="139"/>
  <c r="S111" i="139"/>
  <c r="BO111" i="139"/>
  <c r="AW111" i="139"/>
  <c r="Q111" i="139"/>
  <c r="L78" i="139"/>
  <c r="L71" i="139"/>
  <c r="BI20" i="139"/>
  <c r="P78" i="139"/>
  <c r="P71" i="139"/>
  <c r="T78" i="139"/>
  <c r="T71" i="139"/>
  <c r="X78" i="139"/>
  <c r="X71" i="139"/>
  <c r="AB78" i="139"/>
  <c r="AB71" i="139"/>
  <c r="AF78" i="139"/>
  <c r="AF71" i="139"/>
  <c r="AJ78" i="139"/>
  <c r="AJ71" i="139"/>
  <c r="AN78" i="139"/>
  <c r="AN71" i="139"/>
  <c r="AR78" i="139"/>
  <c r="AR71" i="139"/>
  <c r="AV78" i="139"/>
  <c r="AV71" i="139"/>
  <c r="B28" i="139"/>
  <c r="L101" i="139"/>
  <c r="Y101" i="139"/>
  <c r="Z101" i="139"/>
  <c r="B78" i="139"/>
  <c r="AC101" i="139"/>
  <c r="B71" i="139"/>
  <c r="AP105" i="139"/>
  <c r="S105" i="139"/>
  <c r="K105" i="139"/>
  <c r="AN109" i="139"/>
  <c r="M109" i="139"/>
  <c r="AT109" i="139"/>
  <c r="J78" i="139"/>
  <c r="J71" i="139"/>
  <c r="AU113" i="139"/>
  <c r="Y113" i="139"/>
  <c r="Z113" i="139"/>
  <c r="BF113" i="139"/>
  <c r="AX113" i="139"/>
  <c r="BO113" i="139"/>
  <c r="N78" i="139"/>
  <c r="R78" i="139"/>
  <c r="R71" i="139"/>
  <c r="AH78" i="139"/>
  <c r="AH71" i="139"/>
  <c r="AP78" i="139"/>
  <c r="AP71" i="139"/>
  <c r="AX78" i="139"/>
  <c r="AX71" i="139"/>
  <c r="BF20" i="139"/>
  <c r="BJ20" i="139"/>
  <c r="B21" i="139"/>
  <c r="U71" i="139"/>
  <c r="Z78" i="139"/>
  <c r="AP108" i="139"/>
  <c r="Y108" i="139"/>
  <c r="AJ108" i="139"/>
  <c r="AL108" i="139"/>
  <c r="AB108" i="139"/>
  <c r="AV108" i="139"/>
  <c r="I78" i="139"/>
  <c r="I71" i="139"/>
  <c r="AS112" i="139"/>
  <c r="M112" i="139"/>
  <c r="V112" i="139"/>
  <c r="S112" i="139"/>
  <c r="AY112" i="139"/>
  <c r="AT112" i="139"/>
  <c r="M78" i="139"/>
  <c r="Y78" i="139"/>
  <c r="Y71" i="139"/>
  <c r="AG71" i="139"/>
  <c r="AG78" i="139"/>
  <c r="AO78" i="139"/>
  <c r="AO71" i="139"/>
  <c r="N71" i="139"/>
  <c r="AD71" i="139"/>
  <c r="AT71" i="139"/>
  <c r="Q78" i="139"/>
  <c r="L108" i="139"/>
  <c r="BL54" i="139"/>
  <c r="D20" i="137"/>
  <c r="BB78" i="137"/>
  <c r="BB71" i="137"/>
  <c r="BF78" i="137"/>
  <c r="BF71" i="137"/>
  <c r="BJ78" i="137"/>
  <c r="BJ71" i="137"/>
  <c r="BG78" i="137"/>
  <c r="BG71" i="137"/>
  <c r="P11" i="137"/>
  <c r="O16" i="137"/>
  <c r="BE110" i="137"/>
  <c r="BA110" i="137"/>
  <c r="AW110" i="137"/>
  <c r="AS110" i="137"/>
  <c r="AO110" i="137"/>
  <c r="AK110" i="137"/>
  <c r="AG110" i="137"/>
  <c r="AC110" i="137"/>
  <c r="Y110" i="137"/>
  <c r="U110" i="137"/>
  <c r="Q110" i="137"/>
  <c r="M110" i="137"/>
  <c r="BD110" i="137"/>
  <c r="AY110" i="137"/>
  <c r="AT110" i="137"/>
  <c r="AN110" i="137"/>
  <c r="AI110" i="137"/>
  <c r="AD110" i="137"/>
  <c r="X110" i="137"/>
  <c r="S110" i="137"/>
  <c r="N110" i="137"/>
  <c r="BH110" i="137"/>
  <c r="BC110" i="137"/>
  <c r="AX110" i="137"/>
  <c r="AR110" i="137"/>
  <c r="AM110" i="137"/>
  <c r="AH110" i="137"/>
  <c r="AB110" i="137"/>
  <c r="W110" i="137"/>
  <c r="R110" i="137"/>
  <c r="L110" i="137"/>
  <c r="BG110" i="137"/>
  <c r="BB110" i="137"/>
  <c r="AV110" i="137"/>
  <c r="AQ110" i="137"/>
  <c r="AL110" i="137"/>
  <c r="BF110" i="137"/>
  <c r="AZ110" i="137"/>
  <c r="AU110" i="137"/>
  <c r="AP110" i="137"/>
  <c r="AJ110" i="137"/>
  <c r="AE110" i="137"/>
  <c r="Z110" i="137"/>
  <c r="T110" i="137"/>
  <c r="O110" i="137"/>
  <c r="P110" i="137"/>
  <c r="AF110" i="137"/>
  <c r="K110" i="137"/>
  <c r="AA110" i="137"/>
  <c r="V110" i="137"/>
  <c r="K78" i="137"/>
  <c r="K71" i="137"/>
  <c r="BH20" i="137"/>
  <c r="O78" i="137"/>
  <c r="O71" i="137"/>
  <c r="BL20" i="137"/>
  <c r="BL78" i="137" s="1"/>
  <c r="S78" i="137"/>
  <c r="S71" i="137"/>
  <c r="W78" i="137"/>
  <c r="W71" i="137"/>
  <c r="AA78" i="137"/>
  <c r="AA71" i="137"/>
  <c r="AE78" i="137"/>
  <c r="AE71" i="137"/>
  <c r="AI78" i="137"/>
  <c r="AI71" i="137"/>
  <c r="AM78" i="137"/>
  <c r="AM71" i="137"/>
  <c r="AQ78" i="137"/>
  <c r="AQ71" i="137"/>
  <c r="AU78" i="137"/>
  <c r="AU71" i="137"/>
  <c r="AY78" i="137"/>
  <c r="AY71" i="137"/>
  <c r="AZ102" i="137"/>
  <c r="AV102" i="137"/>
  <c r="AR102" i="137"/>
  <c r="AN102" i="137"/>
  <c r="AJ102" i="137"/>
  <c r="AF102" i="137"/>
  <c r="AA102" i="137"/>
  <c r="W102" i="137"/>
  <c r="S102" i="137"/>
  <c r="O102" i="137"/>
  <c r="K102" i="137"/>
  <c r="G102" i="137"/>
  <c r="C102" i="137"/>
  <c r="BA102" i="137"/>
  <c r="AU102" i="137"/>
  <c r="AP102" i="137"/>
  <c r="AK102" i="137"/>
  <c r="AE102" i="137"/>
  <c r="Y102" i="137"/>
  <c r="T102" i="137"/>
  <c r="N102" i="137"/>
  <c r="I102" i="137"/>
  <c r="D102" i="137"/>
  <c r="AX102" i="137"/>
  <c r="AS102" i="137"/>
  <c r="AM102" i="137"/>
  <c r="AH102" i="137"/>
  <c r="AC102" i="137"/>
  <c r="V102" i="137"/>
  <c r="Q102" i="137"/>
  <c r="L102" i="137"/>
  <c r="F102" i="137"/>
  <c r="AT102" i="137"/>
  <c r="AI102" i="137"/>
  <c r="X102" i="137"/>
  <c r="M102" i="137"/>
  <c r="AQ102" i="137"/>
  <c r="AG102" i="137"/>
  <c r="U102" i="137"/>
  <c r="J102" i="137"/>
  <c r="AY102" i="137"/>
  <c r="AO102" i="137"/>
  <c r="AD102" i="137"/>
  <c r="R102" i="137"/>
  <c r="H102" i="137"/>
  <c r="AW102" i="137"/>
  <c r="AL102" i="137"/>
  <c r="Z102" i="137"/>
  <c r="P102" i="137"/>
  <c r="E102" i="137"/>
  <c r="C78" i="137"/>
  <c r="C71" i="137"/>
  <c r="AZ20" i="137"/>
  <c r="BC78" i="137"/>
  <c r="BC71" i="137"/>
  <c r="AY101" i="137"/>
  <c r="AU101" i="137"/>
  <c r="AQ101" i="137"/>
  <c r="AM101" i="137"/>
  <c r="AI101" i="137"/>
  <c r="AE101" i="137"/>
  <c r="Y101" i="137"/>
  <c r="U101" i="137"/>
  <c r="AX101" i="137"/>
  <c r="AS101" i="137"/>
  <c r="AN101" i="137"/>
  <c r="AH101" i="137"/>
  <c r="AC101" i="137"/>
  <c r="V101" i="137"/>
  <c r="Q101" i="137"/>
  <c r="M101" i="137"/>
  <c r="I101" i="137"/>
  <c r="E101" i="137"/>
  <c r="BA101" i="137"/>
  <c r="AV101" i="137"/>
  <c r="AP101" i="137"/>
  <c r="AK101" i="137"/>
  <c r="AF101" i="137"/>
  <c r="X101" i="137"/>
  <c r="S101" i="137"/>
  <c r="O101" i="137"/>
  <c r="K101" i="137"/>
  <c r="G101" i="137"/>
  <c r="C101" i="137"/>
  <c r="AR101" i="137"/>
  <c r="AG101" i="137"/>
  <c r="T101" i="137"/>
  <c r="L101" i="137"/>
  <c r="D101" i="137"/>
  <c r="AZ101" i="137"/>
  <c r="AO101" i="137"/>
  <c r="AD101" i="137"/>
  <c r="R101" i="137"/>
  <c r="J101" i="137"/>
  <c r="B101" i="137"/>
  <c r="AW101" i="137"/>
  <c r="AL101" i="137"/>
  <c r="Z101" i="137"/>
  <c r="P101" i="137"/>
  <c r="H101" i="137"/>
  <c r="AT101" i="137"/>
  <c r="AJ101" i="137"/>
  <c r="W101" i="137"/>
  <c r="N101" i="137"/>
  <c r="F101" i="137"/>
  <c r="B78" i="137"/>
  <c r="B71" i="137"/>
  <c r="BA105" i="137"/>
  <c r="AW105" i="137"/>
  <c r="AS105" i="137"/>
  <c r="AO105" i="137"/>
  <c r="AK105" i="137"/>
  <c r="AG105" i="137"/>
  <c r="AC105" i="137"/>
  <c r="Y105" i="137"/>
  <c r="U105" i="137"/>
  <c r="Q105" i="137"/>
  <c r="BC105" i="137"/>
  <c r="AY105" i="137"/>
  <c r="AU105" i="137"/>
  <c r="AQ105" i="137"/>
  <c r="AM105" i="137"/>
  <c r="AI105" i="137"/>
  <c r="AE105" i="137"/>
  <c r="AA105" i="137"/>
  <c r="W105" i="137"/>
  <c r="S105" i="137"/>
  <c r="O105" i="137"/>
  <c r="K105" i="137"/>
  <c r="G105" i="137"/>
  <c r="AZ105" i="137"/>
  <c r="AR105" i="137"/>
  <c r="AJ105" i="137"/>
  <c r="AB105" i="137"/>
  <c r="T105" i="137"/>
  <c r="M105" i="137"/>
  <c r="H105" i="137"/>
  <c r="AX105" i="137"/>
  <c r="AP105" i="137"/>
  <c r="AH105" i="137"/>
  <c r="Z105" i="137"/>
  <c r="R105" i="137"/>
  <c r="L105" i="137"/>
  <c r="F105" i="137"/>
  <c r="BB105" i="137"/>
  <c r="AT105" i="137"/>
  <c r="AL105" i="137"/>
  <c r="AD105" i="137"/>
  <c r="V105" i="137"/>
  <c r="N105" i="137"/>
  <c r="I105" i="137"/>
  <c r="X105" i="137"/>
  <c r="AV105" i="137"/>
  <c r="P105" i="137"/>
  <c r="AN105" i="137"/>
  <c r="J105" i="137"/>
  <c r="AF105" i="137"/>
  <c r="F78" i="137"/>
  <c r="F71" i="137"/>
  <c r="BG109" i="137"/>
  <c r="BC109" i="137"/>
  <c r="AY109" i="137"/>
  <c r="AU109" i="137"/>
  <c r="AQ109" i="137"/>
  <c r="AM109" i="137"/>
  <c r="AI109" i="137"/>
  <c r="AE109" i="137"/>
  <c r="AA109" i="137"/>
  <c r="W109" i="137"/>
  <c r="S109" i="137"/>
  <c r="O109" i="137"/>
  <c r="K109" i="137"/>
  <c r="BF109" i="137"/>
  <c r="BA109" i="137"/>
  <c r="AV109" i="137"/>
  <c r="AP109" i="137"/>
  <c r="AK109" i="137"/>
  <c r="AF109" i="137"/>
  <c r="Z109" i="137"/>
  <c r="U109" i="137"/>
  <c r="P109" i="137"/>
  <c r="J109" i="137"/>
  <c r="BE109" i="137"/>
  <c r="AZ109" i="137"/>
  <c r="AT109" i="137"/>
  <c r="AO109" i="137"/>
  <c r="AJ109" i="137"/>
  <c r="AD109" i="137"/>
  <c r="Y109" i="137"/>
  <c r="T109" i="137"/>
  <c r="N109" i="137"/>
  <c r="BB109" i="137"/>
  <c r="AW109" i="137"/>
  <c r="AR109" i="137"/>
  <c r="AL109" i="137"/>
  <c r="AG109" i="137"/>
  <c r="AB109" i="137"/>
  <c r="V109" i="137"/>
  <c r="Q109" i="137"/>
  <c r="L109" i="137"/>
  <c r="AS109" i="137"/>
  <c r="X109" i="137"/>
  <c r="AN109" i="137"/>
  <c r="R109" i="137"/>
  <c r="BD109" i="137"/>
  <c r="AH109" i="137"/>
  <c r="M109" i="137"/>
  <c r="AX109" i="137"/>
  <c r="AC109" i="137"/>
  <c r="J78" i="137"/>
  <c r="J71" i="137"/>
  <c r="BO113" i="137"/>
  <c r="BI113" i="137"/>
  <c r="BE113" i="137"/>
  <c r="BA113" i="137"/>
  <c r="AW113" i="137"/>
  <c r="AS113" i="137"/>
  <c r="AO113" i="137"/>
  <c r="AK113" i="137"/>
  <c r="AG113" i="137"/>
  <c r="AC113" i="137"/>
  <c r="Y113" i="137"/>
  <c r="U113" i="137"/>
  <c r="Q113" i="137"/>
  <c r="BH113" i="137"/>
  <c r="BD113" i="137"/>
  <c r="AZ113" i="137"/>
  <c r="AV113" i="137"/>
  <c r="AR113" i="137"/>
  <c r="AN113" i="137"/>
  <c r="AJ113" i="137"/>
  <c r="AF113" i="137"/>
  <c r="AB113" i="137"/>
  <c r="X113" i="137"/>
  <c r="T113" i="137"/>
  <c r="P113" i="137"/>
  <c r="BJ113" i="137"/>
  <c r="BF113" i="137"/>
  <c r="BB113" i="137"/>
  <c r="AX113" i="137"/>
  <c r="AT113" i="137"/>
  <c r="AP113" i="137"/>
  <c r="AL113" i="137"/>
  <c r="AH113" i="137"/>
  <c r="AD113" i="137"/>
  <c r="Z113" i="137"/>
  <c r="V113" i="137"/>
  <c r="R113" i="137"/>
  <c r="N113" i="137"/>
  <c r="AY113" i="137"/>
  <c r="AI113" i="137"/>
  <c r="S113" i="137"/>
  <c r="BK113" i="137"/>
  <c r="BK114" i="137" s="1"/>
  <c r="AU113" i="137"/>
  <c r="AE113" i="137"/>
  <c r="O113" i="137"/>
  <c r="BG113" i="137"/>
  <c r="AQ113" i="137"/>
  <c r="AA113" i="137"/>
  <c r="BC113" i="137"/>
  <c r="AM113" i="137"/>
  <c r="W113" i="137"/>
  <c r="N78" i="137"/>
  <c r="N71" i="137"/>
  <c r="R78" i="137"/>
  <c r="R71" i="137"/>
  <c r="V78" i="137"/>
  <c r="V71" i="137"/>
  <c r="Z78" i="137"/>
  <c r="Z71" i="137"/>
  <c r="AD78" i="137"/>
  <c r="AD71" i="137"/>
  <c r="AH78" i="137"/>
  <c r="AH71" i="137"/>
  <c r="AL78" i="137"/>
  <c r="AL71" i="137"/>
  <c r="AP78" i="137"/>
  <c r="AP71" i="137"/>
  <c r="AT78" i="137"/>
  <c r="AT71" i="137"/>
  <c r="AX78" i="137"/>
  <c r="AX71" i="137"/>
  <c r="B21" i="137"/>
  <c r="B28" i="137"/>
  <c r="BD107" i="137"/>
  <c r="AZ107" i="137"/>
  <c r="AV107" i="137"/>
  <c r="AR107" i="137"/>
  <c r="AN107" i="137"/>
  <c r="AJ107" i="137"/>
  <c r="AF107" i="137"/>
  <c r="AB107" i="137"/>
  <c r="X107" i="137"/>
  <c r="T107" i="137"/>
  <c r="P107" i="137"/>
  <c r="L107" i="137"/>
  <c r="H107" i="137"/>
  <c r="BB107" i="137"/>
  <c r="AX107" i="137"/>
  <c r="AT107" i="137"/>
  <c r="AP107" i="137"/>
  <c r="AL107" i="137"/>
  <c r="AH107" i="137"/>
  <c r="AD107" i="137"/>
  <c r="Z107" i="137"/>
  <c r="V107" i="137"/>
  <c r="R107" i="137"/>
  <c r="N107" i="137"/>
  <c r="J107" i="137"/>
  <c r="BC107" i="137"/>
  <c r="AU107" i="137"/>
  <c r="AM107" i="137"/>
  <c r="AE107" i="137"/>
  <c r="W107" i="137"/>
  <c r="O107" i="137"/>
  <c r="BA107" i="137"/>
  <c r="AS107" i="137"/>
  <c r="AK107" i="137"/>
  <c r="AC107" i="137"/>
  <c r="U107" i="137"/>
  <c r="M107" i="137"/>
  <c r="AY107" i="137"/>
  <c r="AQ107" i="137"/>
  <c r="AI107" i="137"/>
  <c r="AA107" i="137"/>
  <c r="S107" i="137"/>
  <c r="K107" i="137"/>
  <c r="BE107" i="137"/>
  <c r="AW107" i="137"/>
  <c r="AO107" i="137"/>
  <c r="AG107" i="137"/>
  <c r="Y107" i="137"/>
  <c r="Q107" i="137"/>
  <c r="I107" i="137"/>
  <c r="H78" i="137"/>
  <c r="H71" i="137"/>
  <c r="BI111" i="137"/>
  <c r="BE111" i="137"/>
  <c r="BA111" i="137"/>
  <c r="AW111" i="137"/>
  <c r="AS111" i="137"/>
  <c r="AO111" i="137"/>
  <c r="BO111" i="137"/>
  <c r="BG111" i="137"/>
  <c r="BC111" i="137"/>
  <c r="AY111" i="137"/>
  <c r="AU111" i="137"/>
  <c r="AQ111" i="137"/>
  <c r="AM111" i="137"/>
  <c r="AI111" i="137"/>
  <c r="AE111" i="137"/>
  <c r="AA111" i="137"/>
  <c r="W111" i="137"/>
  <c r="S111" i="137"/>
  <c r="O111" i="137"/>
  <c r="BB111" i="137"/>
  <c r="AT111" i="137"/>
  <c r="AL111" i="137"/>
  <c r="AG111" i="137"/>
  <c r="AB111" i="137"/>
  <c r="V111" i="137"/>
  <c r="Q111" i="137"/>
  <c r="L111" i="137"/>
  <c r="BH111" i="137"/>
  <c r="AZ111" i="137"/>
  <c r="AR111" i="137"/>
  <c r="AK111" i="137"/>
  <c r="AF111" i="137"/>
  <c r="Z111" i="137"/>
  <c r="U111" i="137"/>
  <c r="P111" i="137"/>
  <c r="BF111" i="137"/>
  <c r="AX111" i="137"/>
  <c r="AP111" i="137"/>
  <c r="AJ111" i="137"/>
  <c r="AD111" i="137"/>
  <c r="Y111" i="137"/>
  <c r="T111" i="137"/>
  <c r="N111" i="137"/>
  <c r="BD111" i="137"/>
  <c r="AV111" i="137"/>
  <c r="AN111" i="137"/>
  <c r="AH111" i="137"/>
  <c r="AC111" i="137"/>
  <c r="X111" i="137"/>
  <c r="R111" i="137"/>
  <c r="M111" i="137"/>
  <c r="L78" i="137"/>
  <c r="L71" i="137"/>
  <c r="P78" i="137"/>
  <c r="P71" i="137"/>
  <c r="T78" i="137"/>
  <c r="T71" i="137"/>
  <c r="X78" i="137"/>
  <c r="X71" i="137"/>
  <c r="AB78" i="137"/>
  <c r="AB71" i="137"/>
  <c r="AF78" i="137"/>
  <c r="AF71" i="137"/>
  <c r="AJ78" i="137"/>
  <c r="AJ71" i="137"/>
  <c r="AN78" i="137"/>
  <c r="AN71" i="137"/>
  <c r="AR78" i="137"/>
  <c r="AR71" i="137"/>
  <c r="AV78" i="137"/>
  <c r="AV71" i="137"/>
  <c r="BL54" i="137"/>
  <c r="BB104" i="137"/>
  <c r="AX104" i="137"/>
  <c r="AT104" i="137"/>
  <c r="AP104" i="137"/>
  <c r="AL104" i="137"/>
  <c r="AH104" i="137"/>
  <c r="AD104" i="137"/>
  <c r="Z104" i="137"/>
  <c r="V104" i="137"/>
  <c r="R104" i="137"/>
  <c r="N104" i="137"/>
  <c r="J104" i="137"/>
  <c r="F104" i="137"/>
  <c r="BA104" i="137"/>
  <c r="AV104" i="137"/>
  <c r="AQ104" i="137"/>
  <c r="AK104" i="137"/>
  <c r="AF104" i="137"/>
  <c r="AA104" i="137"/>
  <c r="U104" i="137"/>
  <c r="P104" i="137"/>
  <c r="K104" i="137"/>
  <c r="E104" i="137"/>
  <c r="AZ104" i="137"/>
  <c r="AU104" i="137"/>
  <c r="AO104" i="137"/>
  <c r="AJ104" i="137"/>
  <c r="AE104" i="137"/>
  <c r="Y104" i="137"/>
  <c r="T104" i="137"/>
  <c r="O104" i="137"/>
  <c r="I104" i="137"/>
  <c r="AW104" i="137"/>
  <c r="AR104" i="137"/>
  <c r="AM104" i="137"/>
  <c r="AG104" i="137"/>
  <c r="AB104" i="137"/>
  <c r="W104" i="137"/>
  <c r="Q104" i="137"/>
  <c r="L104" i="137"/>
  <c r="G104" i="137"/>
  <c r="AY104" i="137"/>
  <c r="AC104" i="137"/>
  <c r="H104" i="137"/>
  <c r="AS104" i="137"/>
  <c r="X104" i="137"/>
  <c r="AN104" i="137"/>
  <c r="S104" i="137"/>
  <c r="AI104" i="137"/>
  <c r="M104" i="137"/>
  <c r="E71" i="137"/>
  <c r="E78" i="137"/>
  <c r="BE108" i="137"/>
  <c r="BA108" i="137"/>
  <c r="AW108" i="137"/>
  <c r="AS108" i="137"/>
  <c r="AO108" i="137"/>
  <c r="BC108" i="137"/>
  <c r="AX108" i="137"/>
  <c r="AR108" i="137"/>
  <c r="BB108" i="137"/>
  <c r="AV108" i="137"/>
  <c r="AQ108" i="137"/>
  <c r="AL108" i="137"/>
  <c r="AH108" i="137"/>
  <c r="AD108" i="137"/>
  <c r="Z108" i="137"/>
  <c r="V108" i="137"/>
  <c r="R108" i="137"/>
  <c r="N108" i="137"/>
  <c r="J108" i="137"/>
  <c r="BD108" i="137"/>
  <c r="AY108" i="137"/>
  <c r="AT108" i="137"/>
  <c r="AN108" i="137"/>
  <c r="AJ108" i="137"/>
  <c r="AF108" i="137"/>
  <c r="AB108" i="137"/>
  <c r="X108" i="137"/>
  <c r="T108" i="137"/>
  <c r="P108" i="137"/>
  <c r="L108" i="137"/>
  <c r="AZ108" i="137"/>
  <c r="AK108" i="137"/>
  <c r="AC108" i="137"/>
  <c r="U108" i="137"/>
  <c r="M108" i="137"/>
  <c r="AU108" i="137"/>
  <c r="AI108" i="137"/>
  <c r="AA108" i="137"/>
  <c r="S108" i="137"/>
  <c r="K108" i="137"/>
  <c r="AP108" i="137"/>
  <c r="AG108" i="137"/>
  <c r="Y108" i="137"/>
  <c r="Q108" i="137"/>
  <c r="I108" i="137"/>
  <c r="BF108" i="137"/>
  <c r="AM108" i="137"/>
  <c r="AE108" i="137"/>
  <c r="W108" i="137"/>
  <c r="O108" i="137"/>
  <c r="I78" i="137"/>
  <c r="I71" i="137"/>
  <c r="BJ112" i="137"/>
  <c r="BF112" i="137"/>
  <c r="BB112" i="137"/>
  <c r="AX112" i="137"/>
  <c r="AT112" i="137"/>
  <c r="AP112" i="137"/>
  <c r="AL112" i="137"/>
  <c r="AH112" i="137"/>
  <c r="AD112" i="137"/>
  <c r="Z112" i="137"/>
  <c r="V112" i="137"/>
  <c r="R112" i="137"/>
  <c r="N112" i="137"/>
  <c r="BH112" i="137"/>
  <c r="BD112" i="137"/>
  <c r="AZ112" i="137"/>
  <c r="AV112" i="137"/>
  <c r="AR112" i="137"/>
  <c r="AN112" i="137"/>
  <c r="AJ112" i="137"/>
  <c r="AF112" i="137"/>
  <c r="AB112" i="137"/>
  <c r="X112" i="137"/>
  <c r="T112" i="137"/>
  <c r="P112" i="137"/>
  <c r="BG112" i="137"/>
  <c r="AY112" i="137"/>
  <c r="AQ112" i="137"/>
  <c r="AI112" i="137"/>
  <c r="AA112" i="137"/>
  <c r="S112" i="137"/>
  <c r="BE112" i="137"/>
  <c r="AW112" i="137"/>
  <c r="AO112" i="137"/>
  <c r="AG112" i="137"/>
  <c r="Y112" i="137"/>
  <c r="Q112" i="137"/>
  <c r="BC112" i="137"/>
  <c r="AU112" i="137"/>
  <c r="AM112" i="137"/>
  <c r="AE112" i="137"/>
  <c r="W112" i="137"/>
  <c r="O112" i="137"/>
  <c r="BI112" i="137"/>
  <c r="BA112" i="137"/>
  <c r="AS112" i="137"/>
  <c r="AK112" i="137"/>
  <c r="AC112" i="137"/>
  <c r="U112" i="137"/>
  <c r="M112" i="137"/>
  <c r="M71" i="137"/>
  <c r="M78" i="137"/>
  <c r="Q78" i="137"/>
  <c r="Q71" i="137"/>
  <c r="U71" i="137"/>
  <c r="U78" i="137"/>
  <c r="Y78" i="137"/>
  <c r="Y71" i="137"/>
  <c r="AC71" i="137"/>
  <c r="AC78" i="137"/>
  <c r="AG78" i="137"/>
  <c r="AG71" i="137"/>
  <c r="AK71" i="137"/>
  <c r="AK78" i="137"/>
  <c r="AO78" i="137"/>
  <c r="AO71" i="137"/>
  <c r="AS71" i="137"/>
  <c r="AS78" i="137"/>
  <c r="AW78" i="137"/>
  <c r="AW71" i="137"/>
  <c r="BE20" i="137"/>
  <c r="BI20" i="137"/>
  <c r="Q15" i="136"/>
  <c r="R11" i="136" s="1"/>
  <c r="BH78" i="136"/>
  <c r="BH71" i="136"/>
  <c r="AY78" i="136"/>
  <c r="AY71" i="136"/>
  <c r="BC78" i="136"/>
  <c r="BC71" i="136"/>
  <c r="BG78" i="136"/>
  <c r="BG71" i="136"/>
  <c r="AZ71" i="136"/>
  <c r="AZ78" i="136"/>
  <c r="P16" i="136"/>
  <c r="BC107" i="136"/>
  <c r="AY107" i="136"/>
  <c r="AU107" i="136"/>
  <c r="AQ107" i="136"/>
  <c r="AM107" i="136"/>
  <c r="AI107" i="136"/>
  <c r="AE107" i="136"/>
  <c r="AA107" i="136"/>
  <c r="W107" i="136"/>
  <c r="S107" i="136"/>
  <c r="O107" i="136"/>
  <c r="K107" i="136"/>
  <c r="BB107" i="136"/>
  <c r="AW107" i="136"/>
  <c r="AR107" i="136"/>
  <c r="AL107" i="136"/>
  <c r="AG107" i="136"/>
  <c r="AB107" i="136"/>
  <c r="V107" i="136"/>
  <c r="Q107" i="136"/>
  <c r="L107" i="136"/>
  <c r="BA107" i="136"/>
  <c r="AV107" i="136"/>
  <c r="AP107" i="136"/>
  <c r="AK107" i="136"/>
  <c r="AF107" i="136"/>
  <c r="Z107" i="136"/>
  <c r="U107" i="136"/>
  <c r="P107" i="136"/>
  <c r="J107" i="136"/>
  <c r="BE107" i="136"/>
  <c r="AZ107" i="136"/>
  <c r="AT107" i="136"/>
  <c r="AO107" i="136"/>
  <c r="AJ107" i="136"/>
  <c r="AD107" i="136"/>
  <c r="Y107" i="136"/>
  <c r="T107" i="136"/>
  <c r="N107" i="136"/>
  <c r="I107" i="136"/>
  <c r="BD107" i="136"/>
  <c r="AX107" i="136"/>
  <c r="AS107" i="136"/>
  <c r="AN107" i="136"/>
  <c r="AH107" i="136"/>
  <c r="AC107" i="136"/>
  <c r="X107" i="136"/>
  <c r="R107" i="136"/>
  <c r="M107" i="136"/>
  <c r="H107" i="136"/>
  <c r="H71" i="136"/>
  <c r="H78" i="136"/>
  <c r="BE20" i="136"/>
  <c r="BF111" i="136"/>
  <c r="BB111" i="136"/>
  <c r="AX111" i="136"/>
  <c r="AT111" i="136"/>
  <c r="AP111" i="136"/>
  <c r="AL111" i="136"/>
  <c r="AH111" i="136"/>
  <c r="AD111" i="136"/>
  <c r="Z111" i="136"/>
  <c r="V111" i="136"/>
  <c r="R111" i="136"/>
  <c r="N111" i="136"/>
  <c r="BI111" i="136"/>
  <c r="BE111" i="136"/>
  <c r="BA111" i="136"/>
  <c r="AW111" i="136"/>
  <c r="AS111" i="136"/>
  <c r="AO111" i="136"/>
  <c r="AK111" i="136"/>
  <c r="AG111" i="136"/>
  <c r="AC111" i="136"/>
  <c r="Y111" i="136"/>
  <c r="U111" i="136"/>
  <c r="Q111" i="136"/>
  <c r="M111" i="136"/>
  <c r="BO111" i="136"/>
  <c r="BC111" i="136"/>
  <c r="AU111" i="136"/>
  <c r="AM111" i="136"/>
  <c r="AE111" i="136"/>
  <c r="W111" i="136"/>
  <c r="O111" i="136"/>
  <c r="BG111" i="136"/>
  <c r="AV111" i="136"/>
  <c r="AJ111" i="136"/>
  <c r="AA111" i="136"/>
  <c r="P111" i="136"/>
  <c r="BD111" i="136"/>
  <c r="AR111" i="136"/>
  <c r="AI111" i="136"/>
  <c r="X111" i="136"/>
  <c r="L111" i="136"/>
  <c r="AZ111" i="136"/>
  <c r="AQ111" i="136"/>
  <c r="AF111" i="136"/>
  <c r="T111" i="136"/>
  <c r="BH111" i="136"/>
  <c r="AY111" i="136"/>
  <c r="AN111" i="136"/>
  <c r="AB111" i="136"/>
  <c r="S111" i="136"/>
  <c r="L78" i="136"/>
  <c r="L71" i="136"/>
  <c r="BI20" i="136"/>
  <c r="P71" i="136"/>
  <c r="P78" i="136"/>
  <c r="T71" i="136"/>
  <c r="T78" i="136"/>
  <c r="X71" i="136"/>
  <c r="X78" i="136"/>
  <c r="AB78" i="136"/>
  <c r="AB71" i="136"/>
  <c r="AF71" i="136"/>
  <c r="AF78" i="136"/>
  <c r="AJ71" i="136"/>
  <c r="AJ78" i="136"/>
  <c r="AN71" i="136"/>
  <c r="AN78" i="136"/>
  <c r="AR78" i="136"/>
  <c r="AR71" i="136"/>
  <c r="AV71" i="136"/>
  <c r="AV78" i="136"/>
  <c r="BD71" i="136"/>
  <c r="BD78" i="136"/>
  <c r="AY102" i="136"/>
  <c r="AU102" i="136"/>
  <c r="AQ102" i="136"/>
  <c r="AM102" i="136"/>
  <c r="AI102" i="136"/>
  <c r="AE102" i="136"/>
  <c r="Z102" i="136"/>
  <c r="V102" i="136"/>
  <c r="R102" i="136"/>
  <c r="N102" i="136"/>
  <c r="J102" i="136"/>
  <c r="F102" i="136"/>
  <c r="AX102" i="136"/>
  <c r="AS102" i="136"/>
  <c r="AN102" i="136"/>
  <c r="AH102" i="136"/>
  <c r="AC102" i="136"/>
  <c r="W102" i="136"/>
  <c r="Q102" i="136"/>
  <c r="L102" i="136"/>
  <c r="G102" i="136"/>
  <c r="AW102" i="136"/>
  <c r="AR102" i="136"/>
  <c r="AL102" i="136"/>
  <c r="AG102" i="136"/>
  <c r="AA102" i="136"/>
  <c r="U102" i="136"/>
  <c r="P102" i="136"/>
  <c r="K102" i="136"/>
  <c r="E102" i="136"/>
  <c r="BA102" i="136"/>
  <c r="AV102" i="136"/>
  <c r="AP102" i="136"/>
  <c r="AK102" i="136"/>
  <c r="AF102" i="136"/>
  <c r="Y102" i="136"/>
  <c r="T102" i="136"/>
  <c r="O102" i="136"/>
  <c r="I102" i="136"/>
  <c r="D102" i="136"/>
  <c r="AZ102" i="136"/>
  <c r="AT102" i="136"/>
  <c r="AO102" i="136"/>
  <c r="AJ102" i="136"/>
  <c r="AD102" i="136"/>
  <c r="X102" i="136"/>
  <c r="S102" i="136"/>
  <c r="M102" i="136"/>
  <c r="H102" i="136"/>
  <c r="C102" i="136"/>
  <c r="C78" i="136"/>
  <c r="C71" i="136"/>
  <c r="BO106" i="136"/>
  <c r="BB106" i="136"/>
  <c r="AX106" i="136"/>
  <c r="AT106" i="136"/>
  <c r="AP106" i="136"/>
  <c r="AL106" i="136"/>
  <c r="AH106" i="136"/>
  <c r="AD106" i="136"/>
  <c r="Z106" i="136"/>
  <c r="V106" i="136"/>
  <c r="R106" i="136"/>
  <c r="N106" i="136"/>
  <c r="J106" i="136"/>
  <c r="AZ106" i="136"/>
  <c r="AU106" i="136"/>
  <c r="AO106" i="136"/>
  <c r="AJ106" i="136"/>
  <c r="AE106" i="136"/>
  <c r="Y106" i="136"/>
  <c r="T106" i="136"/>
  <c r="O106" i="136"/>
  <c r="I106" i="136"/>
  <c r="BD106" i="136"/>
  <c r="AY106" i="136"/>
  <c r="AS106" i="136"/>
  <c r="AN106" i="136"/>
  <c r="AI106" i="136"/>
  <c r="AC106" i="136"/>
  <c r="X106" i="136"/>
  <c r="S106" i="136"/>
  <c r="M106" i="136"/>
  <c r="H106" i="136"/>
  <c r="BC106" i="136"/>
  <c r="AW106" i="136"/>
  <c r="AR106" i="136"/>
  <c r="AM106" i="136"/>
  <c r="AG106" i="136"/>
  <c r="AB106" i="136"/>
  <c r="W106" i="136"/>
  <c r="Q106" i="136"/>
  <c r="L106" i="136"/>
  <c r="G106" i="136"/>
  <c r="BA106" i="136"/>
  <c r="AV106" i="136"/>
  <c r="AQ106" i="136"/>
  <c r="AK106" i="136"/>
  <c r="AF106" i="136"/>
  <c r="AA106" i="136"/>
  <c r="U106" i="136"/>
  <c r="P106" i="136"/>
  <c r="K106" i="136"/>
  <c r="G78" i="136"/>
  <c r="G71" i="136"/>
  <c r="BH110" i="136"/>
  <c r="BD110" i="136"/>
  <c r="AZ110" i="136"/>
  <c r="AV110" i="136"/>
  <c r="AR110" i="136"/>
  <c r="AN110" i="136"/>
  <c r="AJ110" i="136"/>
  <c r="AF110" i="136"/>
  <c r="AB110" i="136"/>
  <c r="X110" i="136"/>
  <c r="T110" i="136"/>
  <c r="P110" i="136"/>
  <c r="L110" i="136"/>
  <c r="BG110" i="136"/>
  <c r="BC110" i="136"/>
  <c r="AY110" i="136"/>
  <c r="AU110" i="136"/>
  <c r="AQ110" i="136"/>
  <c r="AM110" i="136"/>
  <c r="AI110" i="136"/>
  <c r="AE110" i="136"/>
  <c r="AA110" i="136"/>
  <c r="W110" i="136"/>
  <c r="S110" i="136"/>
  <c r="O110" i="136"/>
  <c r="K110" i="136"/>
  <c r="BE110" i="136"/>
  <c r="AW110" i="136"/>
  <c r="AO110" i="136"/>
  <c r="AG110" i="136"/>
  <c r="Y110" i="136"/>
  <c r="Q110" i="136"/>
  <c r="BB110" i="136"/>
  <c r="AS110" i="136"/>
  <c r="AH110" i="136"/>
  <c r="V110" i="136"/>
  <c r="M110" i="136"/>
  <c r="BA110" i="136"/>
  <c r="AP110" i="136"/>
  <c r="AD110" i="136"/>
  <c r="U110" i="136"/>
  <c r="AX110" i="136"/>
  <c r="AL110" i="136"/>
  <c r="AC110" i="136"/>
  <c r="R110" i="136"/>
  <c r="BF110" i="136"/>
  <c r="AT110" i="136"/>
  <c r="AK110" i="136"/>
  <c r="Z110" i="136"/>
  <c r="N110" i="136"/>
  <c r="K78" i="136"/>
  <c r="K71" i="136"/>
  <c r="O78" i="136"/>
  <c r="O71" i="136"/>
  <c r="S78" i="136"/>
  <c r="S71" i="136"/>
  <c r="W78" i="136"/>
  <c r="W71" i="136"/>
  <c r="AA78" i="136"/>
  <c r="AA71" i="136"/>
  <c r="AE78" i="136"/>
  <c r="AE71" i="136"/>
  <c r="AI78" i="136"/>
  <c r="AI71" i="136"/>
  <c r="AM78" i="136"/>
  <c r="AM71" i="136"/>
  <c r="AQ78" i="136"/>
  <c r="AQ71" i="136"/>
  <c r="AU78" i="136"/>
  <c r="AU71" i="136"/>
  <c r="BL54" i="136"/>
  <c r="AZ104" i="136"/>
  <c r="AV104" i="136"/>
  <c r="AR104" i="136"/>
  <c r="AN104" i="136"/>
  <c r="AJ104" i="136"/>
  <c r="AF104" i="136"/>
  <c r="AB104" i="136"/>
  <c r="X104" i="136"/>
  <c r="T104" i="136"/>
  <c r="P104" i="136"/>
  <c r="L104" i="136"/>
  <c r="H104" i="136"/>
  <c r="AY104" i="136"/>
  <c r="AU104" i="136"/>
  <c r="AQ104" i="136"/>
  <c r="AM104" i="136"/>
  <c r="AI104" i="136"/>
  <c r="AE104" i="136"/>
  <c r="AA104" i="136"/>
  <c r="W104" i="136"/>
  <c r="S104" i="136"/>
  <c r="O104" i="136"/>
  <c r="K104" i="136"/>
  <c r="G104" i="136"/>
  <c r="BB104" i="136"/>
  <c r="BA104" i="136"/>
  <c r="AW104" i="136"/>
  <c r="AS104" i="136"/>
  <c r="AO104" i="136"/>
  <c r="AK104" i="136"/>
  <c r="AG104" i="136"/>
  <c r="AC104" i="136"/>
  <c r="Y104" i="136"/>
  <c r="U104" i="136"/>
  <c r="Q104" i="136"/>
  <c r="M104" i="136"/>
  <c r="I104" i="136"/>
  <c r="E104" i="136"/>
  <c r="AP104" i="136"/>
  <c r="Z104" i="136"/>
  <c r="J104" i="136"/>
  <c r="AL104" i="136"/>
  <c r="V104" i="136"/>
  <c r="F104" i="136"/>
  <c r="AX104" i="136"/>
  <c r="AH104" i="136"/>
  <c r="R104" i="136"/>
  <c r="AT104" i="136"/>
  <c r="AD104" i="136"/>
  <c r="N104" i="136"/>
  <c r="E78" i="136"/>
  <c r="E71" i="136"/>
  <c r="BD108" i="136"/>
  <c r="AZ108" i="136"/>
  <c r="AV108" i="136"/>
  <c r="AR108" i="136"/>
  <c r="BC108" i="136"/>
  <c r="AY108" i="136"/>
  <c r="BA108" i="136"/>
  <c r="AT108" i="136"/>
  <c r="AO108" i="136"/>
  <c r="AK108" i="136"/>
  <c r="AG108" i="136"/>
  <c r="AC108" i="136"/>
  <c r="Y108" i="136"/>
  <c r="U108" i="136"/>
  <c r="Q108" i="136"/>
  <c r="M108" i="136"/>
  <c r="I108" i="136"/>
  <c r="BF108" i="136"/>
  <c r="AW108" i="136"/>
  <c r="AP108" i="136"/>
  <c r="AJ108" i="136"/>
  <c r="AE108" i="136"/>
  <c r="Z108" i="136"/>
  <c r="T108" i="136"/>
  <c r="O108" i="136"/>
  <c r="J108" i="136"/>
  <c r="BE108" i="136"/>
  <c r="AU108" i="136"/>
  <c r="AN108" i="136"/>
  <c r="AI108" i="136"/>
  <c r="AD108" i="136"/>
  <c r="X108" i="136"/>
  <c r="S108" i="136"/>
  <c r="N108" i="136"/>
  <c r="BB108" i="136"/>
  <c r="AS108" i="136"/>
  <c r="AM108" i="136"/>
  <c r="AH108" i="136"/>
  <c r="AB108" i="136"/>
  <c r="W108" i="136"/>
  <c r="R108" i="136"/>
  <c r="L108" i="136"/>
  <c r="AX108" i="136"/>
  <c r="AQ108" i="136"/>
  <c r="AL108" i="136"/>
  <c r="AF108" i="136"/>
  <c r="AA108" i="136"/>
  <c r="V108" i="136"/>
  <c r="P108" i="136"/>
  <c r="K108" i="136"/>
  <c r="I78" i="136"/>
  <c r="I71" i="136"/>
  <c r="BG112" i="136"/>
  <c r="BC112" i="136"/>
  <c r="AY112" i="136"/>
  <c r="AU112" i="136"/>
  <c r="AQ112" i="136"/>
  <c r="AM112" i="136"/>
  <c r="AI112" i="136"/>
  <c r="AE112" i="136"/>
  <c r="AA112" i="136"/>
  <c r="W112" i="136"/>
  <c r="S112" i="136"/>
  <c r="O112" i="136"/>
  <c r="BJ112" i="136"/>
  <c r="BF112" i="136"/>
  <c r="BB112" i="136"/>
  <c r="AX112" i="136"/>
  <c r="AT112" i="136"/>
  <c r="AP112" i="136"/>
  <c r="AL112" i="136"/>
  <c r="AH112" i="136"/>
  <c r="AD112" i="136"/>
  <c r="Z112" i="136"/>
  <c r="V112" i="136"/>
  <c r="R112" i="136"/>
  <c r="N112" i="136"/>
  <c r="BH112" i="136"/>
  <c r="AZ112" i="136"/>
  <c r="AR112" i="136"/>
  <c r="AJ112" i="136"/>
  <c r="AB112" i="136"/>
  <c r="T112" i="136"/>
  <c r="BI112" i="136"/>
  <c r="AW112" i="136"/>
  <c r="AN112" i="136"/>
  <c r="AC112" i="136"/>
  <c r="Q112" i="136"/>
  <c r="BE112" i="136"/>
  <c r="AV112" i="136"/>
  <c r="AK112" i="136"/>
  <c r="Y112" i="136"/>
  <c r="P112" i="136"/>
  <c r="BD112" i="136"/>
  <c r="AS112" i="136"/>
  <c r="AG112" i="136"/>
  <c r="X112" i="136"/>
  <c r="M112" i="136"/>
  <c r="BA112" i="136"/>
  <c r="AO112" i="136"/>
  <c r="AF112" i="136"/>
  <c r="U112" i="136"/>
  <c r="M78" i="136"/>
  <c r="M71" i="136"/>
  <c r="Q78" i="136"/>
  <c r="Q71" i="136"/>
  <c r="U78" i="136"/>
  <c r="U71" i="136"/>
  <c r="Y78" i="136"/>
  <c r="Y71" i="136"/>
  <c r="AC78" i="136"/>
  <c r="AC71" i="136"/>
  <c r="AG78" i="136"/>
  <c r="AG71" i="136"/>
  <c r="AK78" i="136"/>
  <c r="AK71" i="136"/>
  <c r="AO78" i="136"/>
  <c r="AO71" i="136"/>
  <c r="AS78" i="136"/>
  <c r="AS71" i="136"/>
  <c r="AW78" i="136"/>
  <c r="AW71" i="136"/>
  <c r="AX101" i="136"/>
  <c r="AT101" i="136"/>
  <c r="AP101" i="136"/>
  <c r="AL101" i="136"/>
  <c r="AH101" i="136"/>
  <c r="AD101" i="136"/>
  <c r="X101" i="136"/>
  <c r="T101" i="136"/>
  <c r="P101" i="136"/>
  <c r="L101" i="136"/>
  <c r="H101" i="136"/>
  <c r="D101" i="136"/>
  <c r="BA101" i="136"/>
  <c r="AV101" i="136"/>
  <c r="AQ101" i="136"/>
  <c r="AK101" i="136"/>
  <c r="AF101" i="136"/>
  <c r="Y101" i="136"/>
  <c r="S101" i="136"/>
  <c r="N101" i="136"/>
  <c r="I101" i="136"/>
  <c r="C101" i="136"/>
  <c r="AZ101" i="136"/>
  <c r="AU101" i="136"/>
  <c r="AO101" i="136"/>
  <c r="AJ101" i="136"/>
  <c r="AE101" i="136"/>
  <c r="W101" i="136"/>
  <c r="R101" i="136"/>
  <c r="M101" i="136"/>
  <c r="G101" i="136"/>
  <c r="B101" i="136"/>
  <c r="AY101" i="136"/>
  <c r="AS101" i="136"/>
  <c r="AN101" i="136"/>
  <c r="AI101" i="136"/>
  <c r="AC101" i="136"/>
  <c r="V101" i="136"/>
  <c r="Q101" i="136"/>
  <c r="K101" i="136"/>
  <c r="F101" i="136"/>
  <c r="AW101" i="136"/>
  <c r="AR101" i="136"/>
  <c r="AM101" i="136"/>
  <c r="AG101" i="136"/>
  <c r="Z101" i="136"/>
  <c r="U101" i="136"/>
  <c r="O101" i="136"/>
  <c r="J101" i="136"/>
  <c r="E101" i="136"/>
  <c r="B71" i="136"/>
  <c r="B78" i="136"/>
  <c r="AZ105" i="136"/>
  <c r="AV105" i="136"/>
  <c r="AR105" i="136"/>
  <c r="AN105" i="136"/>
  <c r="AJ105" i="136"/>
  <c r="AF105" i="136"/>
  <c r="AB105" i="136"/>
  <c r="X105" i="136"/>
  <c r="T105" i="136"/>
  <c r="BB105" i="136"/>
  <c r="AW105" i="136"/>
  <c r="AQ105" i="136"/>
  <c r="AL105" i="136"/>
  <c r="AG105" i="136"/>
  <c r="AA105" i="136"/>
  <c r="V105" i="136"/>
  <c r="Q105" i="136"/>
  <c r="M105" i="136"/>
  <c r="I105" i="136"/>
  <c r="BA105" i="136"/>
  <c r="AU105" i="136"/>
  <c r="AP105" i="136"/>
  <c r="AK105" i="136"/>
  <c r="AE105" i="136"/>
  <c r="Z105" i="136"/>
  <c r="U105" i="136"/>
  <c r="P105" i="136"/>
  <c r="L105" i="136"/>
  <c r="H105" i="136"/>
  <c r="AY105" i="136"/>
  <c r="AT105" i="136"/>
  <c r="AO105" i="136"/>
  <c r="AI105" i="136"/>
  <c r="AD105" i="136"/>
  <c r="Y105" i="136"/>
  <c r="S105" i="136"/>
  <c r="O105" i="136"/>
  <c r="K105" i="136"/>
  <c r="G105" i="136"/>
  <c r="BC105" i="136"/>
  <c r="AX105" i="136"/>
  <c r="AS105" i="136"/>
  <c r="AM105" i="136"/>
  <c r="AH105" i="136"/>
  <c r="AC105" i="136"/>
  <c r="W105" i="136"/>
  <c r="R105" i="136"/>
  <c r="N105" i="136"/>
  <c r="J105" i="136"/>
  <c r="F105" i="136"/>
  <c r="F78" i="136"/>
  <c r="F71" i="136"/>
  <c r="BF109" i="136"/>
  <c r="BB109" i="136"/>
  <c r="AX109" i="136"/>
  <c r="AT109" i="136"/>
  <c r="AP109" i="136"/>
  <c r="AL109" i="136"/>
  <c r="AH109" i="136"/>
  <c r="AD109" i="136"/>
  <c r="Z109" i="136"/>
  <c r="V109" i="136"/>
  <c r="R109" i="136"/>
  <c r="N109" i="136"/>
  <c r="J109" i="136"/>
  <c r="BE109" i="136"/>
  <c r="BA109" i="136"/>
  <c r="AW109" i="136"/>
  <c r="AS109" i="136"/>
  <c r="AO109" i="136"/>
  <c r="AK109" i="136"/>
  <c r="AG109" i="136"/>
  <c r="AC109" i="136"/>
  <c r="Y109" i="136"/>
  <c r="U109" i="136"/>
  <c r="Q109" i="136"/>
  <c r="M109" i="136"/>
  <c r="BG109" i="136"/>
  <c r="AY109" i="136"/>
  <c r="AQ109" i="136"/>
  <c r="AI109" i="136"/>
  <c r="AA109" i="136"/>
  <c r="S109" i="136"/>
  <c r="K109" i="136"/>
  <c r="AZ109" i="136"/>
  <c r="AN109" i="136"/>
  <c r="AE109" i="136"/>
  <c r="T109" i="136"/>
  <c r="AV109" i="136"/>
  <c r="AM109" i="136"/>
  <c r="AB109" i="136"/>
  <c r="P109" i="136"/>
  <c r="BD109" i="136"/>
  <c r="AU109" i="136"/>
  <c r="AJ109" i="136"/>
  <c r="X109" i="136"/>
  <c r="O109" i="136"/>
  <c r="BC109" i="136"/>
  <c r="AR109" i="136"/>
  <c r="AF109" i="136"/>
  <c r="W109" i="136"/>
  <c r="L109" i="136"/>
  <c r="J78" i="136"/>
  <c r="J71" i="136"/>
  <c r="BO113" i="136"/>
  <c r="BI113" i="136"/>
  <c r="BE113" i="136"/>
  <c r="BA113" i="136"/>
  <c r="AW113" i="136"/>
  <c r="AS113" i="136"/>
  <c r="AO113" i="136"/>
  <c r="AK113" i="136"/>
  <c r="AG113" i="136"/>
  <c r="AC113" i="136"/>
  <c r="Y113" i="136"/>
  <c r="U113" i="136"/>
  <c r="Q113" i="136"/>
  <c r="BH113" i="136"/>
  <c r="BD113" i="136"/>
  <c r="AZ113" i="136"/>
  <c r="AV113" i="136"/>
  <c r="AR113" i="136"/>
  <c r="AN113" i="136"/>
  <c r="AJ113" i="136"/>
  <c r="AF113" i="136"/>
  <c r="AB113" i="136"/>
  <c r="X113" i="136"/>
  <c r="T113" i="136"/>
  <c r="P113" i="136"/>
  <c r="BK113" i="136"/>
  <c r="BK114" i="136" s="1"/>
  <c r="BC113" i="136"/>
  <c r="BJ113" i="136"/>
  <c r="BB113" i="136"/>
  <c r="BF113" i="136"/>
  <c r="AX113" i="136"/>
  <c r="AP113" i="136"/>
  <c r="AH113" i="136"/>
  <c r="Z113" i="136"/>
  <c r="R113" i="136"/>
  <c r="BG113" i="136"/>
  <c r="AQ113" i="136"/>
  <c r="AE113" i="136"/>
  <c r="V113" i="136"/>
  <c r="AY113" i="136"/>
  <c r="AM113" i="136"/>
  <c r="AD113" i="136"/>
  <c r="S113" i="136"/>
  <c r="AU113" i="136"/>
  <c r="AL113" i="136"/>
  <c r="AA113" i="136"/>
  <c r="O113" i="136"/>
  <c r="AT113" i="136"/>
  <c r="AI113" i="136"/>
  <c r="W113" i="136"/>
  <c r="N113" i="136"/>
  <c r="N78" i="136"/>
  <c r="N71" i="136"/>
  <c r="R71" i="136"/>
  <c r="R78" i="136"/>
  <c r="V78" i="136"/>
  <c r="V71" i="136"/>
  <c r="Z78" i="136"/>
  <c r="Z71" i="136"/>
  <c r="AD78" i="136"/>
  <c r="AD71" i="136"/>
  <c r="AH71" i="136"/>
  <c r="AH78" i="136"/>
  <c r="AL78" i="136"/>
  <c r="AL71" i="136"/>
  <c r="AP78" i="136"/>
  <c r="AP71" i="136"/>
  <c r="AT78" i="136"/>
  <c r="AT71" i="136"/>
  <c r="AX71" i="136"/>
  <c r="AX78" i="136"/>
  <c r="BB20" i="136"/>
  <c r="BF20" i="136"/>
  <c r="BJ20" i="136"/>
  <c r="B21" i="136"/>
  <c r="B28" i="136"/>
  <c r="P16" i="134"/>
  <c r="P15" i="134"/>
  <c r="Q11" i="134" s="1"/>
  <c r="BD78" i="134"/>
  <c r="BD71" i="134"/>
  <c r="BH78" i="134"/>
  <c r="BH71" i="134"/>
  <c r="AZ78" i="134"/>
  <c r="AZ71" i="134"/>
  <c r="BC107" i="134"/>
  <c r="AY107" i="134"/>
  <c r="AU107" i="134"/>
  <c r="AQ107" i="134"/>
  <c r="AM107" i="134"/>
  <c r="AI107" i="134"/>
  <c r="AE107" i="134"/>
  <c r="AA107" i="134"/>
  <c r="W107" i="134"/>
  <c r="S107" i="134"/>
  <c r="O107" i="134"/>
  <c r="K107" i="134"/>
  <c r="BB107" i="134"/>
  <c r="AX107" i="134"/>
  <c r="AT107" i="134"/>
  <c r="AP107" i="134"/>
  <c r="AL107" i="134"/>
  <c r="AH107" i="134"/>
  <c r="AD107" i="134"/>
  <c r="Z107" i="134"/>
  <c r="V107" i="134"/>
  <c r="R107" i="134"/>
  <c r="N107" i="134"/>
  <c r="J107" i="134"/>
  <c r="BE107" i="134"/>
  <c r="BA107" i="134"/>
  <c r="AW107" i="134"/>
  <c r="AS107" i="134"/>
  <c r="AO107" i="134"/>
  <c r="AK107" i="134"/>
  <c r="AG107" i="134"/>
  <c r="AC107" i="134"/>
  <c r="Y107" i="134"/>
  <c r="U107" i="134"/>
  <c r="Q107" i="134"/>
  <c r="M107" i="134"/>
  <c r="I107" i="134"/>
  <c r="BD107" i="134"/>
  <c r="AZ107" i="134"/>
  <c r="AV107" i="134"/>
  <c r="AR107" i="134"/>
  <c r="AN107" i="134"/>
  <c r="AJ107" i="134"/>
  <c r="AF107" i="134"/>
  <c r="AB107" i="134"/>
  <c r="X107" i="134"/>
  <c r="T107" i="134"/>
  <c r="P107" i="134"/>
  <c r="L107" i="134"/>
  <c r="H107" i="134"/>
  <c r="H78" i="134"/>
  <c r="H71" i="134"/>
  <c r="BF111" i="134"/>
  <c r="BB111" i="134"/>
  <c r="AX111" i="134"/>
  <c r="AT111" i="134"/>
  <c r="AP111" i="134"/>
  <c r="AL111" i="134"/>
  <c r="AH111" i="134"/>
  <c r="BO111" i="134"/>
  <c r="BG111" i="134"/>
  <c r="BC111" i="134"/>
  <c r="AY111" i="134"/>
  <c r="AU111" i="134"/>
  <c r="AQ111" i="134"/>
  <c r="AM111" i="134"/>
  <c r="AI111" i="134"/>
  <c r="AE111" i="134"/>
  <c r="AA111" i="134"/>
  <c r="W111" i="134"/>
  <c r="S111" i="134"/>
  <c r="O111" i="134"/>
  <c r="BI111" i="134"/>
  <c r="BA111" i="134"/>
  <c r="AS111" i="134"/>
  <c r="AK111" i="134"/>
  <c r="AD111" i="134"/>
  <c r="Y111" i="134"/>
  <c r="T111" i="134"/>
  <c r="N111" i="134"/>
  <c r="BH111" i="134"/>
  <c r="AZ111" i="134"/>
  <c r="AR111" i="134"/>
  <c r="AJ111" i="134"/>
  <c r="AC111" i="134"/>
  <c r="X111" i="134"/>
  <c r="R111" i="134"/>
  <c r="M111" i="134"/>
  <c r="BE111" i="134"/>
  <c r="AW111" i="134"/>
  <c r="AO111" i="134"/>
  <c r="AG111" i="134"/>
  <c r="AB111" i="134"/>
  <c r="V111" i="134"/>
  <c r="Q111" i="134"/>
  <c r="L111" i="134"/>
  <c r="BD111" i="134"/>
  <c r="AV111" i="134"/>
  <c r="AN111" i="134"/>
  <c r="AF111" i="134"/>
  <c r="Z111" i="134"/>
  <c r="U111" i="134"/>
  <c r="P111" i="134"/>
  <c r="L78" i="134"/>
  <c r="L71" i="134"/>
  <c r="P78" i="134"/>
  <c r="P71" i="134"/>
  <c r="T78" i="134"/>
  <c r="T71" i="134"/>
  <c r="X78" i="134"/>
  <c r="X71" i="134"/>
  <c r="AB78" i="134"/>
  <c r="AB71" i="134"/>
  <c r="AF78" i="134"/>
  <c r="AF71" i="134"/>
  <c r="AJ78" i="134"/>
  <c r="AJ71" i="134"/>
  <c r="AN78" i="134"/>
  <c r="AN71" i="134"/>
  <c r="AR78" i="134"/>
  <c r="AR71" i="134"/>
  <c r="AV78" i="134"/>
  <c r="AV71" i="134"/>
  <c r="B28" i="134"/>
  <c r="AY104" i="134"/>
  <c r="AU104" i="134"/>
  <c r="AQ104" i="134"/>
  <c r="AM104" i="134"/>
  <c r="AI104" i="134"/>
  <c r="AX104" i="134"/>
  <c r="AS104" i="134"/>
  <c r="AN104" i="134"/>
  <c r="AH104" i="134"/>
  <c r="AD104" i="134"/>
  <c r="Z104" i="134"/>
  <c r="V104" i="134"/>
  <c r="R104" i="134"/>
  <c r="N104" i="134"/>
  <c r="J104" i="134"/>
  <c r="F104" i="134"/>
  <c r="BB104" i="134"/>
  <c r="AW104" i="134"/>
  <c r="AR104" i="134"/>
  <c r="AL104" i="134"/>
  <c r="AG104" i="134"/>
  <c r="AC104" i="134"/>
  <c r="Y104" i="134"/>
  <c r="U104" i="134"/>
  <c r="Q104" i="134"/>
  <c r="M104" i="134"/>
  <c r="I104" i="134"/>
  <c r="E104" i="134"/>
  <c r="BA104" i="134"/>
  <c r="AV104" i="134"/>
  <c r="AP104" i="134"/>
  <c r="AK104" i="134"/>
  <c r="AF104" i="134"/>
  <c r="AB104" i="134"/>
  <c r="X104" i="134"/>
  <c r="T104" i="134"/>
  <c r="P104" i="134"/>
  <c r="L104" i="134"/>
  <c r="H104" i="134"/>
  <c r="AZ104" i="134"/>
  <c r="AT104" i="134"/>
  <c r="AO104" i="134"/>
  <c r="AJ104" i="134"/>
  <c r="AE104" i="134"/>
  <c r="AA104" i="134"/>
  <c r="W104" i="134"/>
  <c r="S104" i="134"/>
  <c r="O104" i="134"/>
  <c r="K104" i="134"/>
  <c r="G104" i="134"/>
  <c r="E78" i="134"/>
  <c r="E71" i="134"/>
  <c r="BE108" i="134"/>
  <c r="BA108" i="134"/>
  <c r="AW108" i="134"/>
  <c r="AS108" i="134"/>
  <c r="AO108" i="134"/>
  <c r="BF108" i="134"/>
  <c r="AZ108" i="134"/>
  <c r="AU108" i="134"/>
  <c r="AP108" i="134"/>
  <c r="AK108" i="134"/>
  <c r="AG108" i="134"/>
  <c r="AC108" i="134"/>
  <c r="Y108" i="134"/>
  <c r="U108" i="134"/>
  <c r="Q108" i="134"/>
  <c r="M108" i="134"/>
  <c r="I108" i="134"/>
  <c r="BD108" i="134"/>
  <c r="AY108" i="134"/>
  <c r="AT108" i="134"/>
  <c r="AN108" i="134"/>
  <c r="AJ108" i="134"/>
  <c r="AF108" i="134"/>
  <c r="AB108" i="134"/>
  <c r="X108" i="134"/>
  <c r="T108" i="134"/>
  <c r="P108" i="134"/>
  <c r="L108" i="134"/>
  <c r="BC108" i="134"/>
  <c r="AX108" i="134"/>
  <c r="AR108" i="134"/>
  <c r="AM108" i="134"/>
  <c r="AI108" i="134"/>
  <c r="AE108" i="134"/>
  <c r="AA108" i="134"/>
  <c r="W108" i="134"/>
  <c r="S108" i="134"/>
  <c r="O108" i="134"/>
  <c r="K108" i="134"/>
  <c r="BB108" i="134"/>
  <c r="AV108" i="134"/>
  <c r="AQ108" i="134"/>
  <c r="AL108" i="134"/>
  <c r="AH108" i="134"/>
  <c r="AD108" i="134"/>
  <c r="Z108" i="134"/>
  <c r="V108" i="134"/>
  <c r="R108" i="134"/>
  <c r="N108" i="134"/>
  <c r="J108" i="134"/>
  <c r="I78" i="134"/>
  <c r="I71" i="134"/>
  <c r="BG112" i="134"/>
  <c r="BC112" i="134"/>
  <c r="AY112" i="134"/>
  <c r="AU112" i="134"/>
  <c r="AQ112" i="134"/>
  <c r="AM112" i="134"/>
  <c r="AI112" i="134"/>
  <c r="AE112" i="134"/>
  <c r="AA112" i="134"/>
  <c r="W112" i="134"/>
  <c r="S112" i="134"/>
  <c r="O112" i="134"/>
  <c r="BJ112" i="134"/>
  <c r="BF112" i="134"/>
  <c r="BB112" i="134"/>
  <c r="AX112" i="134"/>
  <c r="AT112" i="134"/>
  <c r="AP112" i="134"/>
  <c r="AL112" i="134"/>
  <c r="AH112" i="134"/>
  <c r="AD112" i="134"/>
  <c r="Z112" i="134"/>
  <c r="BI112" i="134"/>
  <c r="BE112" i="134"/>
  <c r="BA112" i="134"/>
  <c r="AW112" i="134"/>
  <c r="AS112" i="134"/>
  <c r="BH112" i="134"/>
  <c r="BD112" i="134"/>
  <c r="AZ112" i="134"/>
  <c r="AV112" i="134"/>
  <c r="AR112" i="134"/>
  <c r="AN112" i="134"/>
  <c r="AJ112" i="134"/>
  <c r="AF112" i="134"/>
  <c r="AB112" i="134"/>
  <c r="X112" i="134"/>
  <c r="T112" i="134"/>
  <c r="P112" i="134"/>
  <c r="AC112" i="134"/>
  <c r="R112" i="134"/>
  <c r="AO112" i="134"/>
  <c r="Y112" i="134"/>
  <c r="Q112" i="134"/>
  <c r="AK112" i="134"/>
  <c r="V112" i="134"/>
  <c r="N112" i="134"/>
  <c r="AG112" i="134"/>
  <c r="U112" i="134"/>
  <c r="M112" i="134"/>
  <c r="M78" i="134"/>
  <c r="M71" i="134"/>
  <c r="Q78" i="134"/>
  <c r="Q71" i="134"/>
  <c r="U78" i="134"/>
  <c r="U71" i="134"/>
  <c r="Y78" i="134"/>
  <c r="Y71" i="134"/>
  <c r="AC78" i="134"/>
  <c r="AC71" i="134"/>
  <c r="AG78" i="134"/>
  <c r="AG71" i="134"/>
  <c r="AK78" i="134"/>
  <c r="AK71" i="134"/>
  <c r="AO78" i="134"/>
  <c r="AO71" i="134"/>
  <c r="AS78" i="134"/>
  <c r="AS71" i="134"/>
  <c r="AW78" i="134"/>
  <c r="AW71" i="134"/>
  <c r="BE78" i="134"/>
  <c r="BE71" i="134"/>
  <c r="BI78" i="134"/>
  <c r="BI71" i="134"/>
  <c r="AY101" i="134"/>
  <c r="AU101" i="134"/>
  <c r="AQ101" i="134"/>
  <c r="AM101" i="134"/>
  <c r="AI101" i="134"/>
  <c r="AE101" i="134"/>
  <c r="Y101" i="134"/>
  <c r="U101" i="134"/>
  <c r="Q101" i="134"/>
  <c r="M101" i="134"/>
  <c r="I101" i="134"/>
  <c r="E101" i="134"/>
  <c r="AX101" i="134"/>
  <c r="AT101" i="134"/>
  <c r="AP101" i="134"/>
  <c r="AL101" i="134"/>
  <c r="AH101" i="134"/>
  <c r="AD101" i="134"/>
  <c r="X101" i="134"/>
  <c r="T101" i="134"/>
  <c r="P101" i="134"/>
  <c r="L101" i="134"/>
  <c r="H101" i="134"/>
  <c r="D101" i="134"/>
  <c r="BA101" i="134"/>
  <c r="AW101" i="134"/>
  <c r="AS101" i="134"/>
  <c r="AO101" i="134"/>
  <c r="AK101" i="134"/>
  <c r="AG101" i="134"/>
  <c r="AC101" i="134"/>
  <c r="W101" i="134"/>
  <c r="S101" i="134"/>
  <c r="O101" i="134"/>
  <c r="K101" i="134"/>
  <c r="G101" i="134"/>
  <c r="C101" i="134"/>
  <c r="AZ101" i="134"/>
  <c r="AV101" i="134"/>
  <c r="AR101" i="134"/>
  <c r="AN101" i="134"/>
  <c r="AJ101" i="134"/>
  <c r="AF101" i="134"/>
  <c r="Z101" i="134"/>
  <c r="V101" i="134"/>
  <c r="R101" i="134"/>
  <c r="N101" i="134"/>
  <c r="J101" i="134"/>
  <c r="F101" i="134"/>
  <c r="B101" i="134"/>
  <c r="B78" i="134"/>
  <c r="B71" i="134"/>
  <c r="AZ105" i="134"/>
  <c r="AV105" i="134"/>
  <c r="AR105" i="134"/>
  <c r="AN105" i="134"/>
  <c r="AJ105" i="134"/>
  <c r="AF105" i="134"/>
  <c r="AB105" i="134"/>
  <c r="X105" i="134"/>
  <c r="T105" i="134"/>
  <c r="P105" i="134"/>
  <c r="L105" i="134"/>
  <c r="H105" i="134"/>
  <c r="BC105" i="134"/>
  <c r="AY105" i="134"/>
  <c r="AU105" i="134"/>
  <c r="AQ105" i="134"/>
  <c r="AM105" i="134"/>
  <c r="BA105" i="134"/>
  <c r="AW105" i="134"/>
  <c r="AS105" i="134"/>
  <c r="AO105" i="134"/>
  <c r="AK105" i="134"/>
  <c r="AG105" i="134"/>
  <c r="AC105" i="134"/>
  <c r="Y105" i="134"/>
  <c r="U105" i="134"/>
  <c r="Q105" i="134"/>
  <c r="M105" i="134"/>
  <c r="I105" i="134"/>
  <c r="AX105" i="134"/>
  <c r="AI105" i="134"/>
  <c r="AA105" i="134"/>
  <c r="S105" i="134"/>
  <c r="K105" i="134"/>
  <c r="AT105" i="134"/>
  <c r="AH105" i="134"/>
  <c r="Z105" i="134"/>
  <c r="R105" i="134"/>
  <c r="J105" i="134"/>
  <c r="AP105" i="134"/>
  <c r="AE105" i="134"/>
  <c r="W105" i="134"/>
  <c r="O105" i="134"/>
  <c r="G105" i="134"/>
  <c r="BB105" i="134"/>
  <c r="AL105" i="134"/>
  <c r="AD105" i="134"/>
  <c r="V105" i="134"/>
  <c r="N105" i="134"/>
  <c r="F105" i="134"/>
  <c r="F78" i="134"/>
  <c r="F71" i="134"/>
  <c r="BG109" i="134"/>
  <c r="BC109" i="134"/>
  <c r="AY109" i="134"/>
  <c r="AU109" i="134"/>
  <c r="AQ109" i="134"/>
  <c r="AM109" i="134"/>
  <c r="AI109" i="134"/>
  <c r="AE109" i="134"/>
  <c r="AA109" i="134"/>
  <c r="W109" i="134"/>
  <c r="S109" i="134"/>
  <c r="O109" i="134"/>
  <c r="K109" i="134"/>
  <c r="BD109" i="134"/>
  <c r="AX109" i="134"/>
  <c r="AS109" i="134"/>
  <c r="AN109" i="134"/>
  <c r="AH109" i="134"/>
  <c r="AC109" i="134"/>
  <c r="X109" i="134"/>
  <c r="R109" i="134"/>
  <c r="M109" i="134"/>
  <c r="BB109" i="134"/>
  <c r="AW109" i="134"/>
  <c r="AR109" i="134"/>
  <c r="AL109" i="134"/>
  <c r="AG109" i="134"/>
  <c r="AB109" i="134"/>
  <c r="V109" i="134"/>
  <c r="Q109" i="134"/>
  <c r="L109" i="134"/>
  <c r="BF109" i="134"/>
  <c r="BA109" i="134"/>
  <c r="AV109" i="134"/>
  <c r="AP109" i="134"/>
  <c r="AK109" i="134"/>
  <c r="AF109" i="134"/>
  <c r="Z109" i="134"/>
  <c r="U109" i="134"/>
  <c r="P109" i="134"/>
  <c r="J109" i="134"/>
  <c r="BE109" i="134"/>
  <c r="AZ109" i="134"/>
  <c r="AT109" i="134"/>
  <c r="AO109" i="134"/>
  <c r="AJ109" i="134"/>
  <c r="AD109" i="134"/>
  <c r="Y109" i="134"/>
  <c r="T109" i="134"/>
  <c r="N109" i="134"/>
  <c r="J78" i="134"/>
  <c r="J71" i="134"/>
  <c r="BO113" i="134"/>
  <c r="BI113" i="134"/>
  <c r="BE113" i="134"/>
  <c r="BA113" i="134"/>
  <c r="AW113" i="134"/>
  <c r="AS113" i="134"/>
  <c r="AO113" i="134"/>
  <c r="AK113" i="134"/>
  <c r="AG113" i="134"/>
  <c r="AC113" i="134"/>
  <c r="Y113" i="134"/>
  <c r="U113" i="134"/>
  <c r="Q113" i="134"/>
  <c r="BH113" i="134"/>
  <c r="BD113" i="134"/>
  <c r="AZ113" i="134"/>
  <c r="AV113" i="134"/>
  <c r="AR113" i="134"/>
  <c r="AN113" i="134"/>
  <c r="AJ113" i="134"/>
  <c r="AF113" i="134"/>
  <c r="AB113" i="134"/>
  <c r="X113" i="134"/>
  <c r="T113" i="134"/>
  <c r="P113" i="134"/>
  <c r="BK113" i="134"/>
  <c r="BK114" i="134" s="1"/>
  <c r="BG113" i="134"/>
  <c r="BC113" i="134"/>
  <c r="AY113" i="134"/>
  <c r="AU113" i="134"/>
  <c r="AQ113" i="134"/>
  <c r="AM113" i="134"/>
  <c r="AI113" i="134"/>
  <c r="AE113" i="134"/>
  <c r="AA113" i="134"/>
  <c r="W113" i="134"/>
  <c r="S113" i="134"/>
  <c r="O113" i="134"/>
  <c r="BJ113" i="134"/>
  <c r="BF113" i="134"/>
  <c r="BB113" i="134"/>
  <c r="AX113" i="134"/>
  <c r="AT113" i="134"/>
  <c r="AP113" i="134"/>
  <c r="AL113" i="134"/>
  <c r="AH113" i="134"/>
  <c r="AD113" i="134"/>
  <c r="Z113" i="134"/>
  <c r="V113" i="134"/>
  <c r="R113" i="134"/>
  <c r="N113" i="134"/>
  <c r="N78" i="134"/>
  <c r="N71" i="134"/>
  <c r="R78" i="134"/>
  <c r="R71" i="134"/>
  <c r="V78" i="134"/>
  <c r="V71" i="134"/>
  <c r="Z78" i="134"/>
  <c r="Z71" i="134"/>
  <c r="AD78" i="134"/>
  <c r="AD71" i="134"/>
  <c r="AH78" i="134"/>
  <c r="AH71" i="134"/>
  <c r="AL78" i="134"/>
  <c r="AL71" i="134"/>
  <c r="AP78" i="134"/>
  <c r="AP71" i="134"/>
  <c r="AT78" i="134"/>
  <c r="AT71" i="134"/>
  <c r="AX78" i="134"/>
  <c r="AX71" i="134"/>
  <c r="BB20" i="134"/>
  <c r="BF20" i="134"/>
  <c r="BJ20" i="134"/>
  <c r="B21" i="134"/>
  <c r="AZ102" i="134"/>
  <c r="AV102" i="134"/>
  <c r="AR102" i="134"/>
  <c r="AN102" i="134"/>
  <c r="AJ102" i="134"/>
  <c r="AF102" i="134"/>
  <c r="AA102" i="134"/>
  <c r="W102" i="134"/>
  <c r="S102" i="134"/>
  <c r="O102" i="134"/>
  <c r="K102" i="134"/>
  <c r="G102" i="134"/>
  <c r="C102" i="134"/>
  <c r="AY102" i="134"/>
  <c r="AU102" i="134"/>
  <c r="AQ102" i="134"/>
  <c r="AM102" i="134"/>
  <c r="AI102" i="134"/>
  <c r="AE102" i="134"/>
  <c r="Z102" i="134"/>
  <c r="V102" i="134"/>
  <c r="R102" i="134"/>
  <c r="N102" i="134"/>
  <c r="J102" i="134"/>
  <c r="F102" i="134"/>
  <c r="AX102" i="134"/>
  <c r="AT102" i="134"/>
  <c r="AP102" i="134"/>
  <c r="AL102" i="134"/>
  <c r="AH102" i="134"/>
  <c r="AD102" i="134"/>
  <c r="Y102" i="134"/>
  <c r="U102" i="134"/>
  <c r="Q102" i="134"/>
  <c r="M102" i="134"/>
  <c r="I102" i="134"/>
  <c r="E102" i="134"/>
  <c r="BA102" i="134"/>
  <c r="AW102" i="134"/>
  <c r="AS102" i="134"/>
  <c r="AO102" i="134"/>
  <c r="AK102" i="134"/>
  <c r="AG102" i="134"/>
  <c r="AC102" i="134"/>
  <c r="X102" i="134"/>
  <c r="T102" i="134"/>
  <c r="P102" i="134"/>
  <c r="L102" i="134"/>
  <c r="H102" i="134"/>
  <c r="D102" i="134"/>
  <c r="C78" i="134"/>
  <c r="C71" i="134"/>
  <c r="BO106" i="134"/>
  <c r="BB106" i="134"/>
  <c r="AX106" i="134"/>
  <c r="AT106" i="134"/>
  <c r="AP106" i="134"/>
  <c r="AL106" i="134"/>
  <c r="AH106" i="134"/>
  <c r="AD106" i="134"/>
  <c r="Z106" i="134"/>
  <c r="V106" i="134"/>
  <c r="R106" i="134"/>
  <c r="N106" i="134"/>
  <c r="J106" i="134"/>
  <c r="BA106" i="134"/>
  <c r="AW106" i="134"/>
  <c r="AS106" i="134"/>
  <c r="AO106" i="134"/>
  <c r="AK106" i="134"/>
  <c r="AG106" i="134"/>
  <c r="AC106" i="134"/>
  <c r="Y106" i="134"/>
  <c r="U106" i="134"/>
  <c r="Q106" i="134"/>
  <c r="M106" i="134"/>
  <c r="I106" i="134"/>
  <c r="BD106" i="134"/>
  <c r="AZ106" i="134"/>
  <c r="AV106" i="134"/>
  <c r="BC106" i="134"/>
  <c r="AY106" i="134"/>
  <c r="AU106" i="134"/>
  <c r="AQ106" i="134"/>
  <c r="AM106" i="134"/>
  <c r="AI106" i="134"/>
  <c r="AE106" i="134"/>
  <c r="AA106" i="134"/>
  <c r="W106" i="134"/>
  <c r="S106" i="134"/>
  <c r="O106" i="134"/>
  <c r="K106" i="134"/>
  <c r="G106" i="134"/>
  <c r="AF106" i="134"/>
  <c r="P106" i="134"/>
  <c r="AR106" i="134"/>
  <c r="AB106" i="134"/>
  <c r="L106" i="134"/>
  <c r="AN106" i="134"/>
  <c r="X106" i="134"/>
  <c r="H106" i="134"/>
  <c r="AJ106" i="134"/>
  <c r="T106" i="134"/>
  <c r="G78" i="134"/>
  <c r="G71" i="134"/>
  <c r="BE110" i="134"/>
  <c r="BA110" i="134"/>
  <c r="AW110" i="134"/>
  <c r="AS110" i="134"/>
  <c r="AO110" i="134"/>
  <c r="AK110" i="134"/>
  <c r="AG110" i="134"/>
  <c r="AC110" i="134"/>
  <c r="Y110" i="134"/>
  <c r="U110" i="134"/>
  <c r="Q110" i="134"/>
  <c r="M110" i="134"/>
  <c r="BG110" i="134"/>
  <c r="BB110" i="134"/>
  <c r="AV110" i="134"/>
  <c r="AQ110" i="134"/>
  <c r="AL110" i="134"/>
  <c r="AF110" i="134"/>
  <c r="AA110" i="134"/>
  <c r="V110" i="134"/>
  <c r="P110" i="134"/>
  <c r="K110" i="134"/>
  <c r="BF110" i="134"/>
  <c r="AZ110" i="134"/>
  <c r="AU110" i="134"/>
  <c r="AP110" i="134"/>
  <c r="AJ110" i="134"/>
  <c r="AE110" i="134"/>
  <c r="Z110" i="134"/>
  <c r="T110" i="134"/>
  <c r="O110" i="134"/>
  <c r="BD110" i="134"/>
  <c r="AY110" i="134"/>
  <c r="AT110" i="134"/>
  <c r="AN110" i="134"/>
  <c r="AI110" i="134"/>
  <c r="AD110" i="134"/>
  <c r="X110" i="134"/>
  <c r="S110" i="134"/>
  <c r="N110" i="134"/>
  <c r="BH110" i="134"/>
  <c r="BC110" i="134"/>
  <c r="AX110" i="134"/>
  <c r="AR110" i="134"/>
  <c r="AM110" i="134"/>
  <c r="AH110" i="134"/>
  <c r="AB110" i="134"/>
  <c r="W110" i="134"/>
  <c r="R110" i="134"/>
  <c r="L110" i="134"/>
  <c r="K78" i="134"/>
  <c r="K71" i="134"/>
  <c r="O78" i="134"/>
  <c r="O71" i="134"/>
  <c r="S78" i="134"/>
  <c r="S71" i="134"/>
  <c r="W78" i="134"/>
  <c r="W71" i="134"/>
  <c r="AA78" i="134"/>
  <c r="AA71" i="134"/>
  <c r="AE78" i="134"/>
  <c r="AE71" i="134"/>
  <c r="AI71" i="134"/>
  <c r="AI78" i="134"/>
  <c r="AM71" i="134"/>
  <c r="AM78" i="134"/>
  <c r="AQ71" i="134"/>
  <c r="AQ78" i="134"/>
  <c r="AU71" i="134"/>
  <c r="AU78" i="134"/>
  <c r="AY20" i="134"/>
  <c r="BC20" i="134"/>
  <c r="BG20" i="134"/>
  <c r="BK20" i="134"/>
  <c r="BK78" i="134" s="1"/>
  <c r="BL54" i="134"/>
  <c r="BH78" i="133"/>
  <c r="BH71" i="133"/>
  <c r="BI78" i="133"/>
  <c r="BI71" i="133"/>
  <c r="AD104" i="133"/>
  <c r="AU104" i="133"/>
  <c r="AY104" i="133"/>
  <c r="H104" i="133"/>
  <c r="L104" i="133"/>
  <c r="U104" i="133"/>
  <c r="E71" i="133"/>
  <c r="E78" i="133"/>
  <c r="BB20" i="133"/>
  <c r="AZ78" i="133"/>
  <c r="AZ71" i="133"/>
  <c r="Q78" i="133"/>
  <c r="Q71" i="133"/>
  <c r="U71" i="133"/>
  <c r="U78" i="133"/>
  <c r="Y71" i="133"/>
  <c r="Y78" i="133"/>
  <c r="AC78" i="133"/>
  <c r="AC71" i="133"/>
  <c r="AG78" i="133"/>
  <c r="AG71" i="133"/>
  <c r="AK71" i="133"/>
  <c r="AK78" i="133"/>
  <c r="AO71" i="133"/>
  <c r="AO78" i="133"/>
  <c r="AS78" i="133"/>
  <c r="AS71" i="133"/>
  <c r="AW78" i="133"/>
  <c r="AW71" i="133"/>
  <c r="C28" i="133"/>
  <c r="D25" i="133" s="1"/>
  <c r="AM106" i="133"/>
  <c r="G106" i="133"/>
  <c r="R106" i="133"/>
  <c r="N106" i="133"/>
  <c r="BA106" i="133"/>
  <c r="V106" i="133"/>
  <c r="BO106" i="133"/>
  <c r="G78" i="133"/>
  <c r="G71" i="133"/>
  <c r="I106" i="133"/>
  <c r="BD20" i="133"/>
  <c r="BE108" i="133"/>
  <c r="AL108" i="133"/>
  <c r="BF108" i="133"/>
  <c r="K108" i="133"/>
  <c r="M108" i="133"/>
  <c r="O108" i="133"/>
  <c r="T108" i="133"/>
  <c r="I71" i="133"/>
  <c r="I78" i="133"/>
  <c r="BF20" i="133"/>
  <c r="BE112" i="133"/>
  <c r="Y112" i="133"/>
  <c r="AR112" i="133"/>
  <c r="BF112" i="133"/>
  <c r="AM112" i="133"/>
  <c r="AI112" i="133"/>
  <c r="AT112" i="133"/>
  <c r="M78" i="133"/>
  <c r="M71" i="133"/>
  <c r="BJ20" i="133"/>
  <c r="BE71" i="133"/>
  <c r="BE78" i="133"/>
  <c r="P11" i="133"/>
  <c r="AB107" i="133"/>
  <c r="AU107" i="133"/>
  <c r="BE107" i="133"/>
  <c r="AT107" i="133"/>
  <c r="AL107" i="133"/>
  <c r="AI107" i="133"/>
  <c r="H78" i="133"/>
  <c r="H71" i="133"/>
  <c r="BO111" i="133"/>
  <c r="AU111" i="133"/>
  <c r="O111" i="133"/>
  <c r="U111" i="133"/>
  <c r="Q111" i="133"/>
  <c r="BB111" i="133"/>
  <c r="M111" i="133"/>
  <c r="L78" i="133"/>
  <c r="L71" i="133"/>
  <c r="P78" i="133"/>
  <c r="P71" i="133"/>
  <c r="X78" i="133"/>
  <c r="X71" i="133"/>
  <c r="AB78" i="133"/>
  <c r="AB71" i="133"/>
  <c r="AF78" i="133"/>
  <c r="AF71" i="133"/>
  <c r="AN78" i="133"/>
  <c r="AN71" i="133"/>
  <c r="AR78" i="133"/>
  <c r="AR71" i="133"/>
  <c r="AV78" i="133"/>
  <c r="AV71" i="133"/>
  <c r="BL54" i="133"/>
  <c r="T71" i="133"/>
  <c r="AQ101" i="133"/>
  <c r="I101" i="133"/>
  <c r="O101" i="133"/>
  <c r="X101" i="133"/>
  <c r="K101" i="133"/>
  <c r="W101" i="133"/>
  <c r="B78" i="133"/>
  <c r="B71" i="133"/>
  <c r="BA105" i="133"/>
  <c r="AA105" i="133"/>
  <c r="AL105" i="133"/>
  <c r="AV105" i="133"/>
  <c r="BB105" i="133"/>
  <c r="I105" i="133"/>
  <c r="AY105" i="133"/>
  <c r="M105" i="133"/>
  <c r="F71" i="133"/>
  <c r="F78" i="133"/>
  <c r="AU109" i="133"/>
  <c r="AE109" i="133"/>
  <c r="O109" i="133"/>
  <c r="AT109" i="133"/>
  <c r="Y109" i="133"/>
  <c r="AS109" i="133"/>
  <c r="Q109" i="133"/>
  <c r="AR109" i="133"/>
  <c r="P109" i="133"/>
  <c r="AG109" i="133"/>
  <c r="BD109" i="133"/>
  <c r="AP109" i="133"/>
  <c r="J71" i="133"/>
  <c r="J78" i="133"/>
  <c r="R78" i="133"/>
  <c r="R71" i="133"/>
  <c r="V71" i="133"/>
  <c r="V78" i="133"/>
  <c r="AD71" i="133"/>
  <c r="AD78" i="133"/>
  <c r="AH78" i="133"/>
  <c r="AH71" i="133"/>
  <c r="AL71" i="133"/>
  <c r="AL78" i="133"/>
  <c r="AP71" i="133"/>
  <c r="AP78" i="133"/>
  <c r="AT71" i="133"/>
  <c r="AT78" i="133"/>
  <c r="AX78" i="133"/>
  <c r="AX71" i="133"/>
  <c r="B21" i="133"/>
  <c r="Z78" i="133"/>
  <c r="AV102" i="133"/>
  <c r="AF102" i="133"/>
  <c r="O102" i="133"/>
  <c r="AY102" i="133"/>
  <c r="AD102" i="133"/>
  <c r="H102" i="133"/>
  <c r="AH102" i="133"/>
  <c r="L102" i="133"/>
  <c r="Y102" i="133"/>
  <c r="AG102" i="133"/>
  <c r="AL102" i="133"/>
  <c r="BA102" i="133"/>
  <c r="C78" i="133"/>
  <c r="C71" i="133"/>
  <c r="BE110" i="133"/>
  <c r="AO110" i="133"/>
  <c r="Y110" i="133"/>
  <c r="BH110" i="133"/>
  <c r="AM110" i="133"/>
  <c r="R110" i="133"/>
  <c r="AT110" i="133"/>
  <c r="P110" i="133"/>
  <c r="AJ110" i="133"/>
  <c r="BB110" i="133"/>
  <c r="Z110" i="133"/>
  <c r="BD110" i="133"/>
  <c r="AP110" i="133"/>
  <c r="K78" i="133"/>
  <c r="K71" i="133"/>
  <c r="O71" i="133"/>
  <c r="O78" i="133"/>
  <c r="S78" i="133"/>
  <c r="S71" i="133"/>
  <c r="W78" i="133"/>
  <c r="W71" i="133"/>
  <c r="AA78" i="133"/>
  <c r="AA71" i="133"/>
  <c r="AE71" i="133"/>
  <c r="AE78" i="133"/>
  <c r="AI78" i="133"/>
  <c r="AI71" i="133"/>
  <c r="AM78" i="133"/>
  <c r="AM71" i="133"/>
  <c r="AQ78" i="133"/>
  <c r="AQ71" i="133"/>
  <c r="AY78" i="133"/>
  <c r="AY71" i="133"/>
  <c r="BC78" i="133"/>
  <c r="BC71" i="133"/>
  <c r="BG78" i="133"/>
  <c r="BG71" i="133"/>
  <c r="AU78" i="133"/>
  <c r="AC75" i="131"/>
  <c r="AC26" i="131" s="1"/>
  <c r="AT104" i="131"/>
  <c r="AD104" i="131"/>
  <c r="N104" i="131"/>
  <c r="AW104" i="131"/>
  <c r="AG104" i="131"/>
  <c r="Q104" i="131"/>
  <c r="AZ104" i="131"/>
  <c r="AJ104" i="131"/>
  <c r="T104" i="131"/>
  <c r="AM104" i="131"/>
  <c r="AI104" i="131"/>
  <c r="O104" i="131"/>
  <c r="E78" i="131"/>
  <c r="E71" i="131"/>
  <c r="BB20" i="131"/>
  <c r="AS108" i="131"/>
  <c r="AQ108" i="131"/>
  <c r="Z108" i="131"/>
  <c r="J108" i="131"/>
  <c r="AP108" i="131"/>
  <c r="Y108" i="131"/>
  <c r="I108" i="131"/>
  <c r="AM108" i="131"/>
  <c r="W108" i="131"/>
  <c r="AN108" i="131"/>
  <c r="T108" i="131"/>
  <c r="AB108" i="131"/>
  <c r="I71" i="131"/>
  <c r="I78" i="131"/>
  <c r="BF20" i="131"/>
  <c r="AY112" i="131"/>
  <c r="AI112" i="131"/>
  <c r="BJ112" i="131"/>
  <c r="AT112" i="131"/>
  <c r="AD112" i="131"/>
  <c r="AV112" i="131"/>
  <c r="AF112" i="131"/>
  <c r="P112" i="131"/>
  <c r="R112" i="131"/>
  <c r="V112" i="131"/>
  <c r="AC112" i="131"/>
  <c r="AO112" i="131"/>
  <c r="M78" i="131"/>
  <c r="M71" i="131"/>
  <c r="BJ20" i="131"/>
  <c r="Q78" i="131"/>
  <c r="Q71" i="131"/>
  <c r="U78" i="131"/>
  <c r="U71" i="131"/>
  <c r="Y71" i="131"/>
  <c r="Y78" i="131"/>
  <c r="AC78" i="131"/>
  <c r="AC71" i="131"/>
  <c r="AG78" i="131"/>
  <c r="AG71" i="131"/>
  <c r="AK78" i="131"/>
  <c r="AK71" i="131"/>
  <c r="AO71" i="131"/>
  <c r="AO78" i="131"/>
  <c r="AS78" i="131"/>
  <c r="AS71" i="131"/>
  <c r="AW78" i="131"/>
  <c r="AW71" i="131"/>
  <c r="BI78" i="131"/>
  <c r="BI71" i="131"/>
  <c r="AO103" i="131"/>
  <c r="Y103" i="131"/>
  <c r="I103" i="131"/>
  <c r="AR103" i="131"/>
  <c r="BO103" i="131"/>
  <c r="AU103" i="131"/>
  <c r="AE103" i="131"/>
  <c r="O103" i="131"/>
  <c r="AF103" i="131"/>
  <c r="AL103" i="131"/>
  <c r="F103" i="131"/>
  <c r="T103" i="131"/>
  <c r="AH103" i="131"/>
  <c r="D78" i="131"/>
  <c r="D71" i="131"/>
  <c r="AZ105" i="131"/>
  <c r="AJ105" i="131"/>
  <c r="T105" i="131"/>
  <c r="AT105" i="131"/>
  <c r="Y105" i="131"/>
  <c r="G105" i="131"/>
  <c r="AH105" i="131"/>
  <c r="N105" i="131"/>
  <c r="AQ105" i="131"/>
  <c r="V105" i="131"/>
  <c r="AK105" i="131"/>
  <c r="L105" i="131"/>
  <c r="AP105" i="131"/>
  <c r="F78" i="131"/>
  <c r="F71" i="131"/>
  <c r="BC20" i="131"/>
  <c r="BC109" i="131"/>
  <c r="AM109" i="131"/>
  <c r="W109" i="131"/>
  <c r="BE109" i="131"/>
  <c r="AJ109" i="131"/>
  <c r="N109" i="131"/>
  <c r="AN109" i="131"/>
  <c r="R109" i="131"/>
  <c r="AV109" i="131"/>
  <c r="Z109" i="131"/>
  <c r="BB109" i="131"/>
  <c r="AB109" i="131"/>
  <c r="Q109" i="131"/>
  <c r="J78" i="131"/>
  <c r="J71" i="131"/>
  <c r="BG20" i="131"/>
  <c r="R78" i="131"/>
  <c r="R71" i="131"/>
  <c r="P16" i="131"/>
  <c r="P15" i="131"/>
  <c r="Q11" i="131" s="1"/>
  <c r="AY101" i="131"/>
  <c r="AI101" i="131"/>
  <c r="Q101" i="131"/>
  <c r="BA101" i="131"/>
  <c r="AK101" i="131"/>
  <c r="S101" i="131"/>
  <c r="C101" i="131"/>
  <c r="T101" i="131"/>
  <c r="AR101" i="131"/>
  <c r="J101" i="131"/>
  <c r="AH101" i="131"/>
  <c r="AV101" i="131"/>
  <c r="N101" i="131"/>
  <c r="B78" i="131"/>
  <c r="B71" i="131"/>
  <c r="AY20" i="131"/>
  <c r="B21" i="131"/>
  <c r="BH78" i="131"/>
  <c r="BH71" i="131"/>
  <c r="BA20" i="131"/>
  <c r="AZ78" i="131"/>
  <c r="AZ71" i="131"/>
  <c r="BE71" i="131"/>
  <c r="BE78" i="131"/>
  <c r="AZ107" i="131"/>
  <c r="BC107" i="131"/>
  <c r="AM107" i="131"/>
  <c r="W107" i="131"/>
  <c r="BE107" i="131"/>
  <c r="AO107" i="131"/>
  <c r="Y107" i="131"/>
  <c r="I107" i="131"/>
  <c r="P107" i="131"/>
  <c r="AD107" i="131"/>
  <c r="AJ107" i="131"/>
  <c r="Z107" i="131"/>
  <c r="AH107" i="131"/>
  <c r="H78" i="131"/>
  <c r="H71" i="131"/>
  <c r="BO111" i="131"/>
  <c r="BG111" i="131"/>
  <c r="AQ111" i="131"/>
  <c r="AA111" i="131"/>
  <c r="BF111" i="131"/>
  <c r="AK111" i="131"/>
  <c r="P111" i="131"/>
  <c r="AO111" i="131"/>
  <c r="T111" i="131"/>
  <c r="AX111" i="131"/>
  <c r="AC111" i="131"/>
  <c r="BH111" i="131"/>
  <c r="AL111" i="131"/>
  <c r="Q111" i="131"/>
  <c r="L78" i="131"/>
  <c r="L71" i="131"/>
  <c r="P78" i="131"/>
  <c r="P71" i="131"/>
  <c r="T78" i="131"/>
  <c r="T71" i="131"/>
  <c r="X78" i="131"/>
  <c r="X71" i="131"/>
  <c r="AB78" i="131"/>
  <c r="AB71" i="131"/>
  <c r="AF78" i="131"/>
  <c r="AF71" i="131"/>
  <c r="AJ78" i="131"/>
  <c r="AJ71" i="131"/>
  <c r="AN78" i="131"/>
  <c r="AN71" i="131"/>
  <c r="AR78" i="131"/>
  <c r="AR71" i="131"/>
  <c r="AV78" i="131"/>
  <c r="AV71" i="131"/>
  <c r="V78" i="131"/>
  <c r="V71" i="131"/>
  <c r="Z78" i="131"/>
  <c r="Z71" i="131"/>
  <c r="AD78" i="131"/>
  <c r="AD71" i="131"/>
  <c r="AH78" i="131"/>
  <c r="AH71" i="131"/>
  <c r="AL78" i="131"/>
  <c r="AL71" i="131"/>
  <c r="AP78" i="131"/>
  <c r="AP71" i="131"/>
  <c r="AT78" i="131"/>
  <c r="AT71" i="131"/>
  <c r="AX78" i="131"/>
  <c r="AX71" i="131"/>
  <c r="B28" i="131"/>
  <c r="AV102" i="131"/>
  <c r="AF102" i="131"/>
  <c r="O102" i="131"/>
  <c r="AX102" i="131"/>
  <c r="AH102" i="131"/>
  <c r="Q102" i="131"/>
  <c r="AY102" i="131"/>
  <c r="R102" i="131"/>
  <c r="AG102" i="131"/>
  <c r="AU102" i="131"/>
  <c r="N102" i="131"/>
  <c r="AK102" i="131"/>
  <c r="D102" i="131"/>
  <c r="C71" i="131"/>
  <c r="C78" i="131"/>
  <c r="AS110" i="131"/>
  <c r="AC110" i="131"/>
  <c r="M110" i="131"/>
  <c r="AR110" i="131"/>
  <c r="W110" i="131"/>
  <c r="BB110" i="131"/>
  <c r="AF110" i="131"/>
  <c r="K110" i="131"/>
  <c r="AP110" i="131"/>
  <c r="T110" i="131"/>
  <c r="AT110" i="131"/>
  <c r="X110" i="131"/>
  <c r="K71" i="131"/>
  <c r="K78" i="131"/>
  <c r="O71" i="131"/>
  <c r="O78" i="131"/>
  <c r="S71" i="131"/>
  <c r="S78" i="131"/>
  <c r="W71" i="131"/>
  <c r="W78" i="131"/>
  <c r="AA71" i="131"/>
  <c r="AA78" i="131"/>
  <c r="AE71" i="131"/>
  <c r="AE78" i="131"/>
  <c r="AI71" i="131"/>
  <c r="AI78" i="131"/>
  <c r="AM71" i="131"/>
  <c r="AM78" i="131"/>
  <c r="AQ71" i="131"/>
  <c r="AQ78" i="131"/>
  <c r="AU71" i="131"/>
  <c r="AU78" i="131"/>
  <c r="BL54" i="131"/>
  <c r="BE78" i="130"/>
  <c r="BE71" i="130"/>
  <c r="BI78" i="130"/>
  <c r="BI71" i="130"/>
  <c r="P15" i="130"/>
  <c r="Q11" i="130" s="1"/>
  <c r="P16" i="130"/>
  <c r="BA104" i="130"/>
  <c r="AW104" i="130"/>
  <c r="AS104" i="130"/>
  <c r="AO104" i="130"/>
  <c r="AK104" i="130"/>
  <c r="AG104" i="130"/>
  <c r="AC104" i="130"/>
  <c r="Y104" i="130"/>
  <c r="U104" i="130"/>
  <c r="Q104" i="130"/>
  <c r="M104" i="130"/>
  <c r="I104" i="130"/>
  <c r="E104" i="130"/>
  <c r="AX104" i="130"/>
  <c r="AR104" i="130"/>
  <c r="AM104" i="130"/>
  <c r="AH104" i="130"/>
  <c r="AB104" i="130"/>
  <c r="W104" i="130"/>
  <c r="R104" i="130"/>
  <c r="L104" i="130"/>
  <c r="G104" i="130"/>
  <c r="BB104" i="130"/>
  <c r="AV104" i="130"/>
  <c r="AQ104" i="130"/>
  <c r="AL104" i="130"/>
  <c r="AF104" i="130"/>
  <c r="AA104" i="130"/>
  <c r="V104" i="130"/>
  <c r="P104" i="130"/>
  <c r="K104" i="130"/>
  <c r="AY104" i="130"/>
  <c r="AT104" i="130"/>
  <c r="AN104" i="130"/>
  <c r="AI104" i="130"/>
  <c r="AD104" i="130"/>
  <c r="X104" i="130"/>
  <c r="S104" i="130"/>
  <c r="N104" i="130"/>
  <c r="H104" i="130"/>
  <c r="AU104" i="130"/>
  <c r="Z104" i="130"/>
  <c r="F104" i="130"/>
  <c r="AP104" i="130"/>
  <c r="T104" i="130"/>
  <c r="AJ104" i="130"/>
  <c r="O104" i="130"/>
  <c r="AZ104" i="130"/>
  <c r="AE104" i="130"/>
  <c r="J104" i="130"/>
  <c r="E78" i="130"/>
  <c r="E71" i="130"/>
  <c r="BE108" i="130"/>
  <c r="BA108" i="130"/>
  <c r="AW108" i="130"/>
  <c r="AS108" i="130"/>
  <c r="AO108" i="130"/>
  <c r="BB108" i="130"/>
  <c r="AV108" i="130"/>
  <c r="AQ108" i="130"/>
  <c r="AL108" i="130"/>
  <c r="AH108" i="130"/>
  <c r="AD108" i="130"/>
  <c r="Z108" i="130"/>
  <c r="V108" i="130"/>
  <c r="R108" i="130"/>
  <c r="N108" i="130"/>
  <c r="J108" i="130"/>
  <c r="BC108" i="130"/>
  <c r="AX108" i="130"/>
  <c r="AR108" i="130"/>
  <c r="AM108" i="130"/>
  <c r="AI108" i="130"/>
  <c r="AE108" i="130"/>
  <c r="AA108" i="130"/>
  <c r="W108" i="130"/>
  <c r="S108" i="130"/>
  <c r="O108" i="130"/>
  <c r="K108" i="130"/>
  <c r="AZ108" i="130"/>
  <c r="AP108" i="130"/>
  <c r="AG108" i="130"/>
  <c r="Y108" i="130"/>
  <c r="Q108" i="130"/>
  <c r="I108" i="130"/>
  <c r="AY108" i="130"/>
  <c r="AN108" i="130"/>
  <c r="AF108" i="130"/>
  <c r="X108" i="130"/>
  <c r="P108" i="130"/>
  <c r="BF108" i="130"/>
  <c r="AU108" i="130"/>
  <c r="AK108" i="130"/>
  <c r="AC108" i="130"/>
  <c r="U108" i="130"/>
  <c r="M108" i="130"/>
  <c r="BD108" i="130"/>
  <c r="AT108" i="130"/>
  <c r="AJ108" i="130"/>
  <c r="AB108" i="130"/>
  <c r="T108" i="130"/>
  <c r="L108" i="130"/>
  <c r="I78" i="130"/>
  <c r="I71" i="130"/>
  <c r="BG112" i="130"/>
  <c r="BC112" i="130"/>
  <c r="AY112" i="130"/>
  <c r="AU112" i="130"/>
  <c r="AQ112" i="130"/>
  <c r="AM112" i="130"/>
  <c r="AI112" i="130"/>
  <c r="AE112" i="130"/>
  <c r="AA112" i="130"/>
  <c r="W112" i="130"/>
  <c r="S112" i="130"/>
  <c r="BH112" i="130"/>
  <c r="BD112" i="130"/>
  <c r="AZ112" i="130"/>
  <c r="AV112" i="130"/>
  <c r="AR112" i="130"/>
  <c r="AN112" i="130"/>
  <c r="AJ112" i="130"/>
  <c r="AF112" i="130"/>
  <c r="AB112" i="130"/>
  <c r="X112" i="130"/>
  <c r="T112" i="130"/>
  <c r="P112" i="130"/>
  <c r="BF112" i="130"/>
  <c r="AX112" i="130"/>
  <c r="AP112" i="130"/>
  <c r="AH112" i="130"/>
  <c r="Z112" i="130"/>
  <c r="R112" i="130"/>
  <c r="M112" i="130"/>
  <c r="BE112" i="130"/>
  <c r="AW112" i="130"/>
  <c r="AO112" i="130"/>
  <c r="AG112" i="130"/>
  <c r="Y112" i="130"/>
  <c r="Q112" i="130"/>
  <c r="BJ112" i="130"/>
  <c r="BB112" i="130"/>
  <c r="AT112" i="130"/>
  <c r="AL112" i="130"/>
  <c r="AD112" i="130"/>
  <c r="V112" i="130"/>
  <c r="O112" i="130"/>
  <c r="BI112" i="130"/>
  <c r="BA112" i="130"/>
  <c r="AS112" i="130"/>
  <c r="AK112" i="130"/>
  <c r="AC112" i="130"/>
  <c r="U112" i="130"/>
  <c r="N112" i="130"/>
  <c r="M78" i="130"/>
  <c r="M71" i="130"/>
  <c r="Q78" i="130"/>
  <c r="Q71" i="130"/>
  <c r="U78" i="130"/>
  <c r="U71" i="130"/>
  <c r="Y78" i="130"/>
  <c r="Y71" i="130"/>
  <c r="AC78" i="130"/>
  <c r="AC71" i="130"/>
  <c r="AG78" i="130"/>
  <c r="AG71" i="130"/>
  <c r="AK78" i="130"/>
  <c r="AK71" i="130"/>
  <c r="AO78" i="130"/>
  <c r="AO71" i="130"/>
  <c r="AS78" i="130"/>
  <c r="AS71" i="130"/>
  <c r="AW78" i="130"/>
  <c r="AW71" i="130"/>
  <c r="AX101" i="130"/>
  <c r="AT101" i="130"/>
  <c r="AP101" i="130"/>
  <c r="AL101" i="130"/>
  <c r="AH101" i="130"/>
  <c r="AD101" i="130"/>
  <c r="X101" i="130"/>
  <c r="T101" i="130"/>
  <c r="P101" i="130"/>
  <c r="L101" i="130"/>
  <c r="H101" i="130"/>
  <c r="D101" i="130"/>
  <c r="BA101" i="130"/>
  <c r="AV101" i="130"/>
  <c r="AQ101" i="130"/>
  <c r="AK101" i="130"/>
  <c r="AF101" i="130"/>
  <c r="Y101" i="130"/>
  <c r="S101" i="130"/>
  <c r="N101" i="130"/>
  <c r="I101" i="130"/>
  <c r="C101" i="130"/>
  <c r="AW101" i="130"/>
  <c r="AR101" i="130"/>
  <c r="AM101" i="130"/>
  <c r="AG101" i="130"/>
  <c r="Z101" i="130"/>
  <c r="U101" i="130"/>
  <c r="O101" i="130"/>
  <c r="J101" i="130"/>
  <c r="E101" i="130"/>
  <c r="AZ101" i="130"/>
  <c r="AO101" i="130"/>
  <c r="AE101" i="130"/>
  <c r="R101" i="130"/>
  <c r="G101" i="130"/>
  <c r="AY101" i="130"/>
  <c r="AN101" i="130"/>
  <c r="AC101" i="130"/>
  <c r="Q101" i="130"/>
  <c r="F101" i="130"/>
  <c r="AU101" i="130"/>
  <c r="AJ101" i="130"/>
  <c r="W101" i="130"/>
  <c r="M101" i="130"/>
  <c r="B101" i="130"/>
  <c r="AS101" i="130"/>
  <c r="AI101" i="130"/>
  <c r="V101" i="130"/>
  <c r="K101" i="130"/>
  <c r="B78" i="130"/>
  <c r="B71" i="130"/>
  <c r="BA105" i="130"/>
  <c r="AW105" i="130"/>
  <c r="AS105" i="130"/>
  <c r="BB105" i="130"/>
  <c r="AX105" i="130"/>
  <c r="AT105" i="130"/>
  <c r="AP105" i="130"/>
  <c r="AL105" i="130"/>
  <c r="AH105" i="130"/>
  <c r="AD105" i="130"/>
  <c r="Z105" i="130"/>
  <c r="V105" i="130"/>
  <c r="R105" i="130"/>
  <c r="N105" i="130"/>
  <c r="J105" i="130"/>
  <c r="F105" i="130"/>
  <c r="AV105" i="130"/>
  <c r="AO105" i="130"/>
  <c r="AJ105" i="130"/>
  <c r="AE105" i="130"/>
  <c r="Y105" i="130"/>
  <c r="T105" i="130"/>
  <c r="O105" i="130"/>
  <c r="I105" i="130"/>
  <c r="BC105" i="130"/>
  <c r="AU105" i="130"/>
  <c r="AN105" i="130"/>
  <c r="AI105" i="130"/>
  <c r="AC105" i="130"/>
  <c r="X105" i="130"/>
  <c r="S105" i="130"/>
  <c r="M105" i="130"/>
  <c r="H105" i="130"/>
  <c r="AZ105" i="130"/>
  <c r="AR105" i="130"/>
  <c r="AM105" i="130"/>
  <c r="AG105" i="130"/>
  <c r="AB105" i="130"/>
  <c r="W105" i="130"/>
  <c r="Q105" i="130"/>
  <c r="L105" i="130"/>
  <c r="AY105" i="130"/>
  <c r="AQ105" i="130"/>
  <c r="AK105" i="130"/>
  <c r="AF105" i="130"/>
  <c r="AA105" i="130"/>
  <c r="U105" i="130"/>
  <c r="P105" i="130"/>
  <c r="K105" i="130"/>
  <c r="G105" i="130"/>
  <c r="F78" i="130"/>
  <c r="F71" i="130"/>
  <c r="BG109" i="130"/>
  <c r="BC109" i="130"/>
  <c r="AY109" i="130"/>
  <c r="AU109" i="130"/>
  <c r="AQ109" i="130"/>
  <c r="AM109" i="130"/>
  <c r="AI109" i="130"/>
  <c r="AE109" i="130"/>
  <c r="AA109" i="130"/>
  <c r="W109" i="130"/>
  <c r="S109" i="130"/>
  <c r="O109" i="130"/>
  <c r="K109" i="130"/>
  <c r="BE109" i="130"/>
  <c r="AZ109" i="130"/>
  <c r="AT109" i="130"/>
  <c r="AO109" i="130"/>
  <c r="AJ109" i="130"/>
  <c r="AD109" i="130"/>
  <c r="Y109" i="130"/>
  <c r="T109" i="130"/>
  <c r="N109" i="130"/>
  <c r="BF109" i="130"/>
  <c r="BA109" i="130"/>
  <c r="AV109" i="130"/>
  <c r="AP109" i="130"/>
  <c r="AK109" i="130"/>
  <c r="AF109" i="130"/>
  <c r="Z109" i="130"/>
  <c r="U109" i="130"/>
  <c r="P109" i="130"/>
  <c r="J109" i="130"/>
  <c r="BD109" i="130"/>
  <c r="AS109" i="130"/>
  <c r="AH109" i="130"/>
  <c r="X109" i="130"/>
  <c r="M109" i="130"/>
  <c r="BB109" i="130"/>
  <c r="AR109" i="130"/>
  <c r="AG109" i="130"/>
  <c r="V109" i="130"/>
  <c r="L109" i="130"/>
  <c r="AX109" i="130"/>
  <c r="AN109" i="130"/>
  <c r="AC109" i="130"/>
  <c r="R109" i="130"/>
  <c r="AW109" i="130"/>
  <c r="AL109" i="130"/>
  <c r="AB109" i="130"/>
  <c r="Q109" i="130"/>
  <c r="J71" i="130"/>
  <c r="J78" i="130"/>
  <c r="R78" i="130"/>
  <c r="R71" i="130"/>
  <c r="V78" i="130"/>
  <c r="V71" i="130"/>
  <c r="Z71" i="130"/>
  <c r="Z78" i="130"/>
  <c r="AD78" i="130"/>
  <c r="AD71" i="130"/>
  <c r="AH78" i="130"/>
  <c r="AH71" i="130"/>
  <c r="AL78" i="130"/>
  <c r="AL71" i="130"/>
  <c r="AP71" i="130"/>
  <c r="AP78" i="130"/>
  <c r="AT78" i="130"/>
  <c r="AT71" i="130"/>
  <c r="AX78" i="130"/>
  <c r="AX71" i="130"/>
  <c r="BB78" i="130"/>
  <c r="BB71" i="130"/>
  <c r="BF78" i="130"/>
  <c r="BF71" i="130"/>
  <c r="BJ78" i="130"/>
  <c r="BJ71" i="130"/>
  <c r="B21" i="130"/>
  <c r="B28" i="130"/>
  <c r="AY102" i="130"/>
  <c r="AU102" i="130"/>
  <c r="AQ102" i="130"/>
  <c r="AM102" i="130"/>
  <c r="AI102" i="130"/>
  <c r="AE102" i="130"/>
  <c r="Z102" i="130"/>
  <c r="V102" i="130"/>
  <c r="R102" i="130"/>
  <c r="N102" i="130"/>
  <c r="J102" i="130"/>
  <c r="F102" i="130"/>
  <c r="AX102" i="130"/>
  <c r="AS102" i="130"/>
  <c r="AN102" i="130"/>
  <c r="AH102" i="130"/>
  <c r="AC102" i="130"/>
  <c r="W102" i="130"/>
  <c r="Q102" i="130"/>
  <c r="L102" i="130"/>
  <c r="G102" i="130"/>
  <c r="AZ102" i="130"/>
  <c r="AT102" i="130"/>
  <c r="AO102" i="130"/>
  <c r="AJ102" i="130"/>
  <c r="AD102" i="130"/>
  <c r="X102" i="130"/>
  <c r="S102" i="130"/>
  <c r="M102" i="130"/>
  <c r="H102" i="130"/>
  <c r="C102" i="130"/>
  <c r="AR102" i="130"/>
  <c r="AG102" i="130"/>
  <c r="U102" i="130"/>
  <c r="K102" i="130"/>
  <c r="BA102" i="130"/>
  <c r="AP102" i="130"/>
  <c r="AF102" i="130"/>
  <c r="T102" i="130"/>
  <c r="I102" i="130"/>
  <c r="AW102" i="130"/>
  <c r="AL102" i="130"/>
  <c r="AA102" i="130"/>
  <c r="P102" i="130"/>
  <c r="E102" i="130"/>
  <c r="AV102" i="130"/>
  <c r="AK102" i="130"/>
  <c r="Y102" i="130"/>
  <c r="O102" i="130"/>
  <c r="D102" i="130"/>
  <c r="C71" i="130"/>
  <c r="C78" i="130"/>
  <c r="BC106" i="130"/>
  <c r="AY106" i="130"/>
  <c r="AU106" i="130"/>
  <c r="AQ106" i="130"/>
  <c r="AM106" i="130"/>
  <c r="AI106" i="130"/>
  <c r="AE106" i="130"/>
  <c r="AA106" i="130"/>
  <c r="W106" i="130"/>
  <c r="S106" i="130"/>
  <c r="O106" i="130"/>
  <c r="K106" i="130"/>
  <c r="G106" i="130"/>
  <c r="BD106" i="130"/>
  <c r="AZ106" i="130"/>
  <c r="AV106" i="130"/>
  <c r="AR106" i="130"/>
  <c r="AN106" i="130"/>
  <c r="AJ106" i="130"/>
  <c r="AF106" i="130"/>
  <c r="AB106" i="130"/>
  <c r="X106" i="130"/>
  <c r="T106" i="130"/>
  <c r="P106" i="130"/>
  <c r="L106" i="130"/>
  <c r="H106" i="130"/>
  <c r="BB106" i="130"/>
  <c r="AT106" i="130"/>
  <c r="AL106" i="130"/>
  <c r="AD106" i="130"/>
  <c r="V106" i="130"/>
  <c r="N106" i="130"/>
  <c r="BA106" i="130"/>
  <c r="AS106" i="130"/>
  <c r="AK106" i="130"/>
  <c r="AC106" i="130"/>
  <c r="U106" i="130"/>
  <c r="M106" i="130"/>
  <c r="BO106" i="130"/>
  <c r="AX106" i="130"/>
  <c r="AP106" i="130"/>
  <c r="AH106" i="130"/>
  <c r="Z106" i="130"/>
  <c r="R106" i="130"/>
  <c r="J106" i="130"/>
  <c r="AW106" i="130"/>
  <c r="AO106" i="130"/>
  <c r="AG106" i="130"/>
  <c r="Y106" i="130"/>
  <c r="Q106" i="130"/>
  <c r="I106" i="130"/>
  <c r="G71" i="130"/>
  <c r="G78" i="130"/>
  <c r="BE110" i="130"/>
  <c r="BA110" i="130"/>
  <c r="AW110" i="130"/>
  <c r="AS110" i="130"/>
  <c r="AO110" i="130"/>
  <c r="AK110" i="130"/>
  <c r="AG110" i="130"/>
  <c r="AC110" i="130"/>
  <c r="Y110" i="130"/>
  <c r="U110" i="130"/>
  <c r="Q110" i="130"/>
  <c r="M110" i="130"/>
  <c r="BH110" i="130"/>
  <c r="BC110" i="130"/>
  <c r="AX110" i="130"/>
  <c r="AR110" i="130"/>
  <c r="AM110" i="130"/>
  <c r="AH110" i="130"/>
  <c r="AB110" i="130"/>
  <c r="W110" i="130"/>
  <c r="R110" i="130"/>
  <c r="L110" i="130"/>
  <c r="BG110" i="130"/>
  <c r="BB110" i="130"/>
  <c r="AV110" i="130"/>
  <c r="AQ110" i="130"/>
  <c r="AL110" i="130"/>
  <c r="AF110" i="130"/>
  <c r="AA110" i="130"/>
  <c r="BF110" i="130"/>
  <c r="AZ110" i="130"/>
  <c r="BD110" i="130"/>
  <c r="AY110" i="130"/>
  <c r="AT110" i="130"/>
  <c r="AN110" i="130"/>
  <c r="AI110" i="130"/>
  <c r="AD110" i="130"/>
  <c r="X110" i="130"/>
  <c r="S110" i="130"/>
  <c r="N110" i="130"/>
  <c r="AE110" i="130"/>
  <c r="P110" i="130"/>
  <c r="AU110" i="130"/>
  <c r="Z110" i="130"/>
  <c r="O110" i="130"/>
  <c r="AP110" i="130"/>
  <c r="V110" i="130"/>
  <c r="K110" i="130"/>
  <c r="AJ110" i="130"/>
  <c r="T110" i="130"/>
  <c r="K71" i="130"/>
  <c r="K78" i="130"/>
  <c r="O71" i="130"/>
  <c r="O78" i="130"/>
  <c r="S71" i="130"/>
  <c r="S78" i="130"/>
  <c r="W71" i="130"/>
  <c r="W78" i="130"/>
  <c r="AA71" i="130"/>
  <c r="AA78" i="130"/>
  <c r="AE71" i="130"/>
  <c r="AE78" i="130"/>
  <c r="AI71" i="130"/>
  <c r="AI78" i="130"/>
  <c r="AM71" i="130"/>
  <c r="AM78" i="130"/>
  <c r="AQ71" i="130"/>
  <c r="AQ78" i="130"/>
  <c r="AU71" i="130"/>
  <c r="AU78" i="130"/>
  <c r="AY20" i="130"/>
  <c r="BC20" i="130"/>
  <c r="BG20" i="130"/>
  <c r="BD107" i="130"/>
  <c r="AZ107" i="130"/>
  <c r="AV107" i="130"/>
  <c r="AR107" i="130"/>
  <c r="AN107" i="130"/>
  <c r="AJ107" i="130"/>
  <c r="AF107" i="130"/>
  <c r="AB107" i="130"/>
  <c r="X107" i="130"/>
  <c r="T107" i="130"/>
  <c r="P107" i="130"/>
  <c r="L107" i="130"/>
  <c r="H107" i="130"/>
  <c r="BE107" i="130"/>
  <c r="BA107" i="130"/>
  <c r="AW107" i="130"/>
  <c r="AS107" i="130"/>
  <c r="AO107" i="130"/>
  <c r="AK107" i="130"/>
  <c r="AG107" i="130"/>
  <c r="AC107" i="130"/>
  <c r="Y107" i="130"/>
  <c r="U107" i="130"/>
  <c r="Q107" i="130"/>
  <c r="M107" i="130"/>
  <c r="I107" i="130"/>
  <c r="AY107" i="130"/>
  <c r="AQ107" i="130"/>
  <c r="AI107" i="130"/>
  <c r="AA107" i="130"/>
  <c r="S107" i="130"/>
  <c r="K107" i="130"/>
  <c r="AX107" i="130"/>
  <c r="AP107" i="130"/>
  <c r="AH107" i="130"/>
  <c r="Z107" i="130"/>
  <c r="R107" i="130"/>
  <c r="J107" i="130"/>
  <c r="BC107" i="130"/>
  <c r="AU107" i="130"/>
  <c r="AM107" i="130"/>
  <c r="AE107" i="130"/>
  <c r="W107" i="130"/>
  <c r="O107" i="130"/>
  <c r="BB107" i="130"/>
  <c r="AT107" i="130"/>
  <c r="AL107" i="130"/>
  <c r="AD107" i="130"/>
  <c r="V107" i="130"/>
  <c r="N107" i="130"/>
  <c r="H78" i="130"/>
  <c r="H71" i="130"/>
  <c r="BO111" i="130"/>
  <c r="BG111" i="130"/>
  <c r="BC111" i="130"/>
  <c r="AY111" i="130"/>
  <c r="AU111" i="130"/>
  <c r="AQ111" i="130"/>
  <c r="AM111" i="130"/>
  <c r="AI111" i="130"/>
  <c r="AE111" i="130"/>
  <c r="AA111" i="130"/>
  <c r="W111" i="130"/>
  <c r="S111" i="130"/>
  <c r="O111" i="130"/>
  <c r="BF111" i="130"/>
  <c r="BA111" i="130"/>
  <c r="AV111" i="130"/>
  <c r="AP111" i="130"/>
  <c r="AK111" i="130"/>
  <c r="AF111" i="130"/>
  <c r="Z111" i="130"/>
  <c r="U111" i="130"/>
  <c r="P111" i="130"/>
  <c r="BE111" i="130"/>
  <c r="AZ111" i="130"/>
  <c r="AT111" i="130"/>
  <c r="AO111" i="130"/>
  <c r="AJ111" i="130"/>
  <c r="AD111" i="130"/>
  <c r="Y111" i="130"/>
  <c r="T111" i="130"/>
  <c r="N111" i="130"/>
  <c r="BI111" i="130"/>
  <c r="BD111" i="130"/>
  <c r="AX111" i="130"/>
  <c r="AS111" i="130"/>
  <c r="AN111" i="130"/>
  <c r="AH111" i="130"/>
  <c r="AC111" i="130"/>
  <c r="X111" i="130"/>
  <c r="R111" i="130"/>
  <c r="M111" i="130"/>
  <c r="BH111" i="130"/>
  <c r="BB111" i="130"/>
  <c r="AW111" i="130"/>
  <c r="AR111" i="130"/>
  <c r="AL111" i="130"/>
  <c r="AG111" i="130"/>
  <c r="AB111" i="130"/>
  <c r="V111" i="130"/>
  <c r="Q111" i="130"/>
  <c r="L111" i="130"/>
  <c r="L78" i="130"/>
  <c r="L71" i="130"/>
  <c r="P78" i="130"/>
  <c r="P71" i="130"/>
  <c r="T78" i="130"/>
  <c r="T71" i="130"/>
  <c r="X78" i="130"/>
  <c r="X71" i="130"/>
  <c r="AB78" i="130"/>
  <c r="AB71" i="130"/>
  <c r="AF78" i="130"/>
  <c r="AF71" i="130"/>
  <c r="AJ78" i="130"/>
  <c r="AJ71" i="130"/>
  <c r="AN78" i="130"/>
  <c r="AN71" i="130"/>
  <c r="AR78" i="130"/>
  <c r="AR71" i="130"/>
  <c r="AV78" i="130"/>
  <c r="AV71" i="130"/>
  <c r="AZ20" i="130"/>
  <c r="BD20" i="130"/>
  <c r="BH20" i="130"/>
  <c r="BL20" i="130"/>
  <c r="BL78" i="130" s="1"/>
  <c r="Q15" i="129"/>
  <c r="R11" i="129" s="1"/>
  <c r="P16" i="129"/>
  <c r="BD106" i="129"/>
  <c r="AZ106" i="129"/>
  <c r="AV106" i="129"/>
  <c r="AR106" i="129"/>
  <c r="AN106" i="129"/>
  <c r="AJ106" i="129"/>
  <c r="AF106" i="129"/>
  <c r="AB106" i="129"/>
  <c r="X106" i="129"/>
  <c r="BC106" i="129"/>
  <c r="AX106" i="129"/>
  <c r="AS106" i="129"/>
  <c r="AM106" i="129"/>
  <c r="AH106" i="129"/>
  <c r="AC106" i="129"/>
  <c r="W106" i="129"/>
  <c r="S106" i="129"/>
  <c r="O106" i="129"/>
  <c r="K106" i="129"/>
  <c r="G106" i="129"/>
  <c r="BO106" i="129"/>
  <c r="BA106" i="129"/>
  <c r="AU106" i="129"/>
  <c r="AP106" i="129"/>
  <c r="AK106" i="129"/>
  <c r="AE106" i="129"/>
  <c r="Z106" i="129"/>
  <c r="U106" i="129"/>
  <c r="Q106" i="129"/>
  <c r="M106" i="129"/>
  <c r="I106" i="129"/>
  <c r="AY106" i="129"/>
  <c r="AT106" i="129"/>
  <c r="AO106" i="129"/>
  <c r="AI106" i="129"/>
  <c r="AD106" i="129"/>
  <c r="Y106" i="129"/>
  <c r="T106" i="129"/>
  <c r="P106" i="129"/>
  <c r="L106" i="129"/>
  <c r="H106" i="129"/>
  <c r="AW106" i="129"/>
  <c r="AA106" i="129"/>
  <c r="J106" i="129"/>
  <c r="AQ106" i="129"/>
  <c r="V106" i="129"/>
  <c r="AL106" i="129"/>
  <c r="R106" i="129"/>
  <c r="BB106" i="129"/>
  <c r="AG106" i="129"/>
  <c r="N106" i="129"/>
  <c r="G78" i="129"/>
  <c r="G71" i="129"/>
  <c r="BD20" i="129"/>
  <c r="BE110" i="129"/>
  <c r="BA110" i="129"/>
  <c r="AW110" i="129"/>
  <c r="AS110" i="129"/>
  <c r="AO110" i="129"/>
  <c r="AK110" i="129"/>
  <c r="AG110" i="129"/>
  <c r="AC110" i="129"/>
  <c r="Y110" i="129"/>
  <c r="U110" i="129"/>
  <c r="Q110" i="129"/>
  <c r="M110" i="129"/>
  <c r="BD110" i="129"/>
  <c r="AY110" i="129"/>
  <c r="AT110" i="129"/>
  <c r="AN110" i="129"/>
  <c r="AI110" i="129"/>
  <c r="AD110" i="129"/>
  <c r="X110" i="129"/>
  <c r="S110" i="129"/>
  <c r="N110" i="129"/>
  <c r="BG110" i="129"/>
  <c r="BB110" i="129"/>
  <c r="AV110" i="129"/>
  <c r="AQ110" i="129"/>
  <c r="AL110" i="129"/>
  <c r="AF110" i="129"/>
  <c r="AA110" i="129"/>
  <c r="V110" i="129"/>
  <c r="P110" i="129"/>
  <c r="K110" i="129"/>
  <c r="BF110" i="129"/>
  <c r="AZ110" i="129"/>
  <c r="AU110" i="129"/>
  <c r="AP110" i="129"/>
  <c r="AJ110" i="129"/>
  <c r="AE110" i="129"/>
  <c r="Z110" i="129"/>
  <c r="T110" i="129"/>
  <c r="O110" i="129"/>
  <c r="AX110" i="129"/>
  <c r="AB110" i="129"/>
  <c r="AR110" i="129"/>
  <c r="W110" i="129"/>
  <c r="BH110" i="129"/>
  <c r="AM110" i="129"/>
  <c r="R110" i="129"/>
  <c r="BC110" i="129"/>
  <c r="AH110" i="129"/>
  <c r="L110" i="129"/>
  <c r="K78" i="129"/>
  <c r="K71" i="129"/>
  <c r="BH20" i="129"/>
  <c r="BC78" i="129"/>
  <c r="BC71" i="129"/>
  <c r="AY102" i="129"/>
  <c r="AU102" i="129"/>
  <c r="AQ102" i="129"/>
  <c r="AM102" i="129"/>
  <c r="AI102" i="129"/>
  <c r="AE102" i="129"/>
  <c r="Z102" i="129"/>
  <c r="V102" i="129"/>
  <c r="R102" i="129"/>
  <c r="N102" i="129"/>
  <c r="J102" i="129"/>
  <c r="F102" i="129"/>
  <c r="AW102" i="129"/>
  <c r="AR102" i="129"/>
  <c r="AL102" i="129"/>
  <c r="AG102" i="129"/>
  <c r="AA102" i="129"/>
  <c r="U102" i="129"/>
  <c r="P102" i="129"/>
  <c r="K102" i="129"/>
  <c r="E102" i="129"/>
  <c r="BA102" i="129"/>
  <c r="AV102" i="129"/>
  <c r="AP102" i="129"/>
  <c r="AK102" i="129"/>
  <c r="AF102" i="129"/>
  <c r="Y102" i="129"/>
  <c r="T102" i="129"/>
  <c r="O102" i="129"/>
  <c r="I102" i="129"/>
  <c r="D102" i="129"/>
  <c r="AZ102" i="129"/>
  <c r="AT102" i="129"/>
  <c r="AO102" i="129"/>
  <c r="AJ102" i="129"/>
  <c r="AD102" i="129"/>
  <c r="X102" i="129"/>
  <c r="S102" i="129"/>
  <c r="M102" i="129"/>
  <c r="H102" i="129"/>
  <c r="C102" i="129"/>
  <c r="AX102" i="129"/>
  <c r="AS102" i="129"/>
  <c r="AN102" i="129"/>
  <c r="AH102" i="129"/>
  <c r="AC102" i="129"/>
  <c r="W102" i="129"/>
  <c r="Q102" i="129"/>
  <c r="L102" i="129"/>
  <c r="G102" i="129"/>
  <c r="C78" i="129"/>
  <c r="C71" i="129"/>
  <c r="AZ20" i="129"/>
  <c r="BG78" i="129"/>
  <c r="BG71" i="129"/>
  <c r="BB78" i="129"/>
  <c r="BB71" i="129"/>
  <c r="BF78" i="129"/>
  <c r="BF71" i="129"/>
  <c r="BJ78" i="129"/>
  <c r="BJ71" i="129"/>
  <c r="O71" i="129"/>
  <c r="O78" i="129"/>
  <c r="BL20" i="129"/>
  <c r="BL78" i="129" s="1"/>
  <c r="S78" i="129"/>
  <c r="S71" i="129"/>
  <c r="W78" i="129"/>
  <c r="W71" i="129"/>
  <c r="AA78" i="129"/>
  <c r="AA71" i="129"/>
  <c r="AE71" i="129"/>
  <c r="AE78" i="129"/>
  <c r="AI78" i="129"/>
  <c r="AI71" i="129"/>
  <c r="AM78" i="129"/>
  <c r="AM71" i="129"/>
  <c r="AQ78" i="129"/>
  <c r="AQ71" i="129"/>
  <c r="AU71" i="129"/>
  <c r="AU78" i="129"/>
  <c r="AY78" i="129"/>
  <c r="AY71" i="129"/>
  <c r="AX101" i="129"/>
  <c r="AT101" i="129"/>
  <c r="AP101" i="129"/>
  <c r="AL101" i="129"/>
  <c r="AH101" i="129"/>
  <c r="AD101" i="129"/>
  <c r="X101" i="129"/>
  <c r="T101" i="129"/>
  <c r="P101" i="129"/>
  <c r="L101" i="129"/>
  <c r="H101" i="129"/>
  <c r="D101" i="129"/>
  <c r="AZ101" i="129"/>
  <c r="AU101" i="129"/>
  <c r="AO101" i="129"/>
  <c r="AJ101" i="129"/>
  <c r="AE101" i="129"/>
  <c r="W101" i="129"/>
  <c r="R101" i="129"/>
  <c r="M101" i="129"/>
  <c r="G101" i="129"/>
  <c r="B101" i="129"/>
  <c r="AY101" i="129"/>
  <c r="AS101" i="129"/>
  <c r="AN101" i="129"/>
  <c r="AI101" i="129"/>
  <c r="AC101" i="129"/>
  <c r="V101" i="129"/>
  <c r="Q101" i="129"/>
  <c r="K101" i="129"/>
  <c r="F101" i="129"/>
  <c r="AW101" i="129"/>
  <c r="AR101" i="129"/>
  <c r="AM101" i="129"/>
  <c r="AG101" i="129"/>
  <c r="Z101" i="129"/>
  <c r="U101" i="129"/>
  <c r="O101" i="129"/>
  <c r="J101" i="129"/>
  <c r="E101" i="129"/>
  <c r="BA101" i="129"/>
  <c r="AV101" i="129"/>
  <c r="AQ101" i="129"/>
  <c r="AK101" i="129"/>
  <c r="AF101" i="129"/>
  <c r="Y101" i="129"/>
  <c r="S101" i="129"/>
  <c r="N101" i="129"/>
  <c r="I101" i="129"/>
  <c r="C101" i="129"/>
  <c r="B78" i="129"/>
  <c r="B71" i="129"/>
  <c r="BA105" i="129"/>
  <c r="AW105" i="129"/>
  <c r="AS105" i="129"/>
  <c r="AO105" i="129"/>
  <c r="AK105" i="129"/>
  <c r="AG105" i="129"/>
  <c r="AC105" i="129"/>
  <c r="Y105" i="129"/>
  <c r="U105" i="129"/>
  <c r="Q105" i="129"/>
  <c r="BC105" i="129"/>
  <c r="AY105" i="129"/>
  <c r="AU105" i="129"/>
  <c r="AQ105" i="129"/>
  <c r="AM105" i="129"/>
  <c r="AI105" i="129"/>
  <c r="AE105" i="129"/>
  <c r="AA105" i="129"/>
  <c r="W105" i="129"/>
  <c r="S105" i="129"/>
  <c r="O105" i="129"/>
  <c r="K105" i="129"/>
  <c r="G105" i="129"/>
  <c r="BB105" i="129"/>
  <c r="AX105" i="129"/>
  <c r="AT105" i="129"/>
  <c r="AP105" i="129"/>
  <c r="AL105" i="129"/>
  <c r="AH105" i="129"/>
  <c r="AD105" i="129"/>
  <c r="Z105" i="129"/>
  <c r="V105" i="129"/>
  <c r="R105" i="129"/>
  <c r="N105" i="129"/>
  <c r="J105" i="129"/>
  <c r="F105" i="129"/>
  <c r="AR105" i="129"/>
  <c r="AB105" i="129"/>
  <c r="M105" i="129"/>
  <c r="AN105" i="129"/>
  <c r="X105" i="129"/>
  <c r="L105" i="129"/>
  <c r="AZ105" i="129"/>
  <c r="AJ105" i="129"/>
  <c r="T105" i="129"/>
  <c r="I105" i="129"/>
  <c r="AV105" i="129"/>
  <c r="AF105" i="129"/>
  <c r="P105" i="129"/>
  <c r="H105" i="129"/>
  <c r="F78" i="129"/>
  <c r="F71" i="129"/>
  <c r="BG109" i="129"/>
  <c r="BC109" i="129"/>
  <c r="AY109" i="129"/>
  <c r="AU109" i="129"/>
  <c r="AQ109" i="129"/>
  <c r="AM109" i="129"/>
  <c r="AI109" i="129"/>
  <c r="AE109" i="129"/>
  <c r="AA109" i="129"/>
  <c r="W109" i="129"/>
  <c r="S109" i="129"/>
  <c r="O109" i="129"/>
  <c r="K109" i="129"/>
  <c r="BF109" i="129"/>
  <c r="BA109" i="129"/>
  <c r="AV109" i="129"/>
  <c r="AP109" i="129"/>
  <c r="AK109" i="129"/>
  <c r="AF109" i="129"/>
  <c r="Z109" i="129"/>
  <c r="U109" i="129"/>
  <c r="P109" i="129"/>
  <c r="J109" i="129"/>
  <c r="BD109" i="129"/>
  <c r="AX109" i="129"/>
  <c r="AS109" i="129"/>
  <c r="AN109" i="129"/>
  <c r="AH109" i="129"/>
  <c r="AC109" i="129"/>
  <c r="X109" i="129"/>
  <c r="R109" i="129"/>
  <c r="M109" i="129"/>
  <c r="BB109" i="129"/>
  <c r="AW109" i="129"/>
  <c r="AR109" i="129"/>
  <c r="AL109" i="129"/>
  <c r="AG109" i="129"/>
  <c r="AB109" i="129"/>
  <c r="V109" i="129"/>
  <c r="Q109" i="129"/>
  <c r="L109" i="129"/>
  <c r="BE109" i="129"/>
  <c r="AJ109" i="129"/>
  <c r="N109" i="129"/>
  <c r="AZ109" i="129"/>
  <c r="AD109" i="129"/>
  <c r="AT109" i="129"/>
  <c r="Y109" i="129"/>
  <c r="AO109" i="129"/>
  <c r="T109" i="129"/>
  <c r="J78" i="129"/>
  <c r="J71" i="129"/>
  <c r="R78" i="129"/>
  <c r="R71" i="129"/>
  <c r="V78" i="129"/>
  <c r="V71" i="129"/>
  <c r="Z78" i="129"/>
  <c r="Z71" i="129"/>
  <c r="AD78" i="129"/>
  <c r="AD71" i="129"/>
  <c r="AH78" i="129"/>
  <c r="AH71" i="129"/>
  <c r="AL78" i="129"/>
  <c r="AL71" i="129"/>
  <c r="AP78" i="129"/>
  <c r="AP71" i="129"/>
  <c r="AT78" i="129"/>
  <c r="AT71" i="129"/>
  <c r="AX78" i="129"/>
  <c r="AX71" i="129"/>
  <c r="B21" i="129"/>
  <c r="B28" i="129"/>
  <c r="BL54" i="129"/>
  <c r="BE107" i="129"/>
  <c r="BA107" i="129"/>
  <c r="AW107" i="129"/>
  <c r="AS107" i="129"/>
  <c r="AO107" i="129"/>
  <c r="AK107" i="129"/>
  <c r="AG107" i="129"/>
  <c r="AC107" i="129"/>
  <c r="Y107" i="129"/>
  <c r="U107" i="129"/>
  <c r="Q107" i="129"/>
  <c r="M107" i="129"/>
  <c r="I107" i="129"/>
  <c r="AZ107" i="129"/>
  <c r="AU107" i="129"/>
  <c r="AP107" i="129"/>
  <c r="AJ107" i="129"/>
  <c r="AE107" i="129"/>
  <c r="Z107" i="129"/>
  <c r="T107" i="129"/>
  <c r="O107" i="129"/>
  <c r="J107" i="129"/>
  <c r="BC107" i="129"/>
  <c r="AX107" i="129"/>
  <c r="AR107" i="129"/>
  <c r="AM107" i="129"/>
  <c r="AH107" i="129"/>
  <c r="AB107" i="129"/>
  <c r="W107" i="129"/>
  <c r="R107" i="129"/>
  <c r="L107" i="129"/>
  <c r="BB107" i="129"/>
  <c r="AV107" i="129"/>
  <c r="AQ107" i="129"/>
  <c r="AL107" i="129"/>
  <c r="AF107" i="129"/>
  <c r="AA107" i="129"/>
  <c r="V107" i="129"/>
  <c r="P107" i="129"/>
  <c r="K107" i="129"/>
  <c r="AN107" i="129"/>
  <c r="S107" i="129"/>
  <c r="BD107" i="129"/>
  <c r="AI107" i="129"/>
  <c r="N107" i="129"/>
  <c r="AY107" i="129"/>
  <c r="AD107" i="129"/>
  <c r="H107" i="129"/>
  <c r="AT107" i="129"/>
  <c r="X107" i="129"/>
  <c r="H78" i="129"/>
  <c r="H71" i="129"/>
  <c r="BO111" i="129"/>
  <c r="BG111" i="129"/>
  <c r="BC111" i="129"/>
  <c r="AY111" i="129"/>
  <c r="AU111" i="129"/>
  <c r="AQ111" i="129"/>
  <c r="AM111" i="129"/>
  <c r="AI111" i="129"/>
  <c r="AE111" i="129"/>
  <c r="AA111" i="129"/>
  <c r="W111" i="129"/>
  <c r="S111" i="129"/>
  <c r="O111" i="129"/>
  <c r="BH111" i="129"/>
  <c r="BB111" i="129"/>
  <c r="AW111" i="129"/>
  <c r="AR111" i="129"/>
  <c r="AL111" i="129"/>
  <c r="AG111" i="129"/>
  <c r="AB111" i="129"/>
  <c r="V111" i="129"/>
  <c r="Q111" i="129"/>
  <c r="L111" i="129"/>
  <c r="BF111" i="129"/>
  <c r="BA111" i="129"/>
  <c r="AV111" i="129"/>
  <c r="AP111" i="129"/>
  <c r="BE111" i="129"/>
  <c r="AZ111" i="129"/>
  <c r="AT111" i="129"/>
  <c r="AO111" i="129"/>
  <c r="AJ111" i="129"/>
  <c r="AD111" i="129"/>
  <c r="Y111" i="129"/>
  <c r="T111" i="129"/>
  <c r="N111" i="129"/>
  <c r="BI111" i="129"/>
  <c r="BD111" i="129"/>
  <c r="AX111" i="129"/>
  <c r="AS111" i="129"/>
  <c r="AN111" i="129"/>
  <c r="AH111" i="129"/>
  <c r="AC111" i="129"/>
  <c r="X111" i="129"/>
  <c r="R111" i="129"/>
  <c r="M111" i="129"/>
  <c r="U111" i="129"/>
  <c r="AK111" i="129"/>
  <c r="P111" i="129"/>
  <c r="AF111" i="129"/>
  <c r="Z111" i="129"/>
  <c r="L78" i="129"/>
  <c r="L71" i="129"/>
  <c r="P78" i="129"/>
  <c r="P71" i="129"/>
  <c r="T71" i="129"/>
  <c r="T78" i="129"/>
  <c r="X78" i="129"/>
  <c r="X71" i="129"/>
  <c r="AB78" i="129"/>
  <c r="AB71" i="129"/>
  <c r="AF78" i="129"/>
  <c r="AF71" i="129"/>
  <c r="AJ71" i="129"/>
  <c r="AJ78" i="129"/>
  <c r="AN78" i="129"/>
  <c r="AN71" i="129"/>
  <c r="AR78" i="129"/>
  <c r="AR71" i="129"/>
  <c r="AV78" i="129"/>
  <c r="AV71" i="129"/>
  <c r="BB104" i="129"/>
  <c r="AX104" i="129"/>
  <c r="BA104" i="129"/>
  <c r="AW104" i="129"/>
  <c r="AS104" i="129"/>
  <c r="AO104" i="129"/>
  <c r="AK104" i="129"/>
  <c r="AG104" i="129"/>
  <c r="AC104" i="129"/>
  <c r="Y104" i="129"/>
  <c r="U104" i="129"/>
  <c r="Q104" i="129"/>
  <c r="M104" i="129"/>
  <c r="I104" i="129"/>
  <c r="E104" i="129"/>
  <c r="AV104" i="129"/>
  <c r="AQ104" i="129"/>
  <c r="AL104" i="129"/>
  <c r="AF104" i="129"/>
  <c r="AA104" i="129"/>
  <c r="V104" i="129"/>
  <c r="P104" i="129"/>
  <c r="K104" i="129"/>
  <c r="F104" i="129"/>
  <c r="AU104" i="129"/>
  <c r="AP104" i="129"/>
  <c r="AJ104" i="129"/>
  <c r="AE104" i="129"/>
  <c r="Z104" i="129"/>
  <c r="T104" i="129"/>
  <c r="O104" i="129"/>
  <c r="J104" i="129"/>
  <c r="AZ104" i="129"/>
  <c r="AT104" i="129"/>
  <c r="AN104" i="129"/>
  <c r="AI104" i="129"/>
  <c r="AD104" i="129"/>
  <c r="X104" i="129"/>
  <c r="S104" i="129"/>
  <c r="N104" i="129"/>
  <c r="H104" i="129"/>
  <c r="AY104" i="129"/>
  <c r="AR104" i="129"/>
  <c r="AM104" i="129"/>
  <c r="AH104" i="129"/>
  <c r="AB104" i="129"/>
  <c r="W104" i="129"/>
  <c r="R104" i="129"/>
  <c r="L104" i="129"/>
  <c r="G104" i="129"/>
  <c r="E71" i="129"/>
  <c r="E78" i="129"/>
  <c r="BE108" i="129"/>
  <c r="BA108" i="129"/>
  <c r="AW108" i="129"/>
  <c r="AS108" i="129"/>
  <c r="AO108" i="129"/>
  <c r="BC108" i="129"/>
  <c r="AX108" i="129"/>
  <c r="AR108" i="129"/>
  <c r="AM108" i="129"/>
  <c r="AI108" i="129"/>
  <c r="AE108" i="129"/>
  <c r="AA108" i="129"/>
  <c r="W108" i="129"/>
  <c r="S108" i="129"/>
  <c r="O108" i="129"/>
  <c r="K108" i="129"/>
  <c r="BF108" i="129"/>
  <c r="AZ108" i="129"/>
  <c r="AU108" i="129"/>
  <c r="AP108" i="129"/>
  <c r="AK108" i="129"/>
  <c r="BD108" i="129"/>
  <c r="AY108" i="129"/>
  <c r="AT108" i="129"/>
  <c r="AQ108" i="129"/>
  <c r="AH108" i="129"/>
  <c r="AC108" i="129"/>
  <c r="X108" i="129"/>
  <c r="R108" i="129"/>
  <c r="M108" i="129"/>
  <c r="AN108" i="129"/>
  <c r="AG108" i="129"/>
  <c r="AB108" i="129"/>
  <c r="V108" i="129"/>
  <c r="Q108" i="129"/>
  <c r="L108" i="129"/>
  <c r="BB108" i="129"/>
  <c r="AL108" i="129"/>
  <c r="AF108" i="129"/>
  <c r="Z108" i="129"/>
  <c r="U108" i="129"/>
  <c r="P108" i="129"/>
  <c r="J108" i="129"/>
  <c r="AV108" i="129"/>
  <c r="AJ108" i="129"/>
  <c r="AD108" i="129"/>
  <c r="Y108" i="129"/>
  <c r="T108" i="129"/>
  <c r="N108" i="129"/>
  <c r="I108" i="129"/>
  <c r="I71" i="129"/>
  <c r="I78" i="129"/>
  <c r="BH112" i="129"/>
  <c r="BD112" i="129"/>
  <c r="AZ112" i="129"/>
  <c r="AV112" i="129"/>
  <c r="AR112" i="129"/>
  <c r="AN112" i="129"/>
  <c r="AJ112" i="129"/>
  <c r="AF112" i="129"/>
  <c r="AB112" i="129"/>
  <c r="X112" i="129"/>
  <c r="T112" i="129"/>
  <c r="P112" i="129"/>
  <c r="BJ112" i="129"/>
  <c r="BE112" i="129"/>
  <c r="AY112" i="129"/>
  <c r="AT112" i="129"/>
  <c r="AO112" i="129"/>
  <c r="AI112" i="129"/>
  <c r="AD112" i="129"/>
  <c r="Y112" i="129"/>
  <c r="S112" i="129"/>
  <c r="N112" i="129"/>
  <c r="BI112" i="129"/>
  <c r="BC112" i="129"/>
  <c r="AX112" i="129"/>
  <c r="AS112" i="129"/>
  <c r="AM112" i="129"/>
  <c r="AH112" i="129"/>
  <c r="AC112" i="129"/>
  <c r="W112" i="129"/>
  <c r="R112" i="129"/>
  <c r="M112" i="129"/>
  <c r="BG112" i="129"/>
  <c r="BB112" i="129"/>
  <c r="AW112" i="129"/>
  <c r="AQ112" i="129"/>
  <c r="AL112" i="129"/>
  <c r="AG112" i="129"/>
  <c r="AA112" i="129"/>
  <c r="V112" i="129"/>
  <c r="Q112" i="129"/>
  <c r="BF112" i="129"/>
  <c r="BA112" i="129"/>
  <c r="AU112" i="129"/>
  <c r="AP112" i="129"/>
  <c r="AK112" i="129"/>
  <c r="AE112" i="129"/>
  <c r="Z112" i="129"/>
  <c r="U112" i="129"/>
  <c r="O112" i="129"/>
  <c r="M71" i="129"/>
  <c r="M78" i="129"/>
  <c r="Q71" i="129"/>
  <c r="Q78" i="129"/>
  <c r="U71" i="129"/>
  <c r="U78" i="129"/>
  <c r="Y71" i="129"/>
  <c r="Y78" i="129"/>
  <c r="AC71" i="129"/>
  <c r="AC78" i="129"/>
  <c r="AG71" i="129"/>
  <c r="AG78" i="129"/>
  <c r="AK71" i="129"/>
  <c r="AK78" i="129"/>
  <c r="AO71" i="129"/>
  <c r="AO78" i="129"/>
  <c r="AS71" i="129"/>
  <c r="AS78" i="129"/>
  <c r="AW71" i="129"/>
  <c r="AW78" i="129"/>
  <c r="BE20" i="129"/>
  <c r="BI20" i="129"/>
  <c r="BC78" i="128"/>
  <c r="BC71" i="128"/>
  <c r="BG78" i="128"/>
  <c r="BG71" i="128"/>
  <c r="Q15" i="128"/>
  <c r="R11" i="128" s="1"/>
  <c r="Q16" i="128"/>
  <c r="AY78" i="128"/>
  <c r="AY71" i="128"/>
  <c r="P16" i="128"/>
  <c r="AZ102" i="128"/>
  <c r="AV102" i="128"/>
  <c r="AR102" i="128"/>
  <c r="AN102" i="128"/>
  <c r="AJ102" i="128"/>
  <c r="AF102" i="128"/>
  <c r="AA102" i="128"/>
  <c r="W102" i="128"/>
  <c r="S102" i="128"/>
  <c r="O102" i="128"/>
  <c r="K102" i="128"/>
  <c r="G102" i="128"/>
  <c r="C102" i="128"/>
  <c r="AW102" i="128"/>
  <c r="AQ102" i="128"/>
  <c r="AL102" i="128"/>
  <c r="AG102" i="128"/>
  <c r="Z102" i="128"/>
  <c r="U102" i="128"/>
  <c r="P102" i="128"/>
  <c r="J102" i="128"/>
  <c r="E102" i="128"/>
  <c r="BA102" i="128"/>
  <c r="AU102" i="128"/>
  <c r="AP102" i="128"/>
  <c r="AK102" i="128"/>
  <c r="AE102" i="128"/>
  <c r="Y102" i="128"/>
  <c r="T102" i="128"/>
  <c r="N102" i="128"/>
  <c r="I102" i="128"/>
  <c r="D102" i="128"/>
  <c r="AY102" i="128"/>
  <c r="AT102" i="128"/>
  <c r="AO102" i="128"/>
  <c r="AI102" i="128"/>
  <c r="AD102" i="128"/>
  <c r="X102" i="128"/>
  <c r="R102" i="128"/>
  <c r="M102" i="128"/>
  <c r="H102" i="128"/>
  <c r="AX102" i="128"/>
  <c r="AS102" i="128"/>
  <c r="AM102" i="128"/>
  <c r="AH102" i="128"/>
  <c r="AC102" i="128"/>
  <c r="V102" i="128"/>
  <c r="Q102" i="128"/>
  <c r="L102" i="128"/>
  <c r="F102" i="128"/>
  <c r="C78" i="128"/>
  <c r="C71" i="128"/>
  <c r="BD106" i="128"/>
  <c r="AZ106" i="128"/>
  <c r="AV106" i="128"/>
  <c r="AR106" i="128"/>
  <c r="AN106" i="128"/>
  <c r="AJ106" i="128"/>
  <c r="AF106" i="128"/>
  <c r="AB106" i="128"/>
  <c r="X106" i="128"/>
  <c r="T106" i="128"/>
  <c r="P106" i="128"/>
  <c r="L106" i="128"/>
  <c r="H106" i="128"/>
  <c r="BO106" i="128"/>
  <c r="BB106" i="128"/>
  <c r="AX106" i="128"/>
  <c r="AT106" i="128"/>
  <c r="AP106" i="128"/>
  <c r="AL106" i="128"/>
  <c r="AH106" i="128"/>
  <c r="AD106" i="128"/>
  <c r="Z106" i="128"/>
  <c r="V106" i="128"/>
  <c r="R106" i="128"/>
  <c r="N106" i="128"/>
  <c r="J106" i="128"/>
  <c r="BA106" i="128"/>
  <c r="AW106" i="128"/>
  <c r="AS106" i="128"/>
  <c r="AO106" i="128"/>
  <c r="AK106" i="128"/>
  <c r="AG106" i="128"/>
  <c r="AC106" i="128"/>
  <c r="Y106" i="128"/>
  <c r="U106" i="128"/>
  <c r="Q106" i="128"/>
  <c r="M106" i="128"/>
  <c r="I106" i="128"/>
  <c r="BC106" i="128"/>
  <c r="AM106" i="128"/>
  <c r="W106" i="128"/>
  <c r="G106" i="128"/>
  <c r="AY106" i="128"/>
  <c r="AI106" i="128"/>
  <c r="S106" i="128"/>
  <c r="AU106" i="128"/>
  <c r="AE106" i="128"/>
  <c r="O106" i="128"/>
  <c r="AQ106" i="128"/>
  <c r="AA106" i="128"/>
  <c r="K106" i="128"/>
  <c r="G78" i="128"/>
  <c r="G71" i="128"/>
  <c r="BH110" i="128"/>
  <c r="BD110" i="128"/>
  <c r="AZ110" i="128"/>
  <c r="AV110" i="128"/>
  <c r="AR110" i="128"/>
  <c r="AN110" i="128"/>
  <c r="AJ110" i="128"/>
  <c r="AF110" i="128"/>
  <c r="AB110" i="128"/>
  <c r="X110" i="128"/>
  <c r="T110" i="128"/>
  <c r="P110" i="128"/>
  <c r="L110" i="128"/>
  <c r="BF110" i="128"/>
  <c r="BB110" i="128"/>
  <c r="AX110" i="128"/>
  <c r="AT110" i="128"/>
  <c r="AP110" i="128"/>
  <c r="AL110" i="128"/>
  <c r="AH110" i="128"/>
  <c r="AD110" i="128"/>
  <c r="Z110" i="128"/>
  <c r="V110" i="128"/>
  <c r="R110" i="128"/>
  <c r="N110" i="128"/>
  <c r="BE110" i="128"/>
  <c r="BA110" i="128"/>
  <c r="AW110" i="128"/>
  <c r="AS110" i="128"/>
  <c r="AO110" i="128"/>
  <c r="AK110" i="128"/>
  <c r="AG110" i="128"/>
  <c r="AC110" i="128"/>
  <c r="Y110" i="128"/>
  <c r="U110" i="128"/>
  <c r="Q110" i="128"/>
  <c r="M110" i="128"/>
  <c r="AU110" i="128"/>
  <c r="AE110" i="128"/>
  <c r="O110" i="128"/>
  <c r="BG110" i="128"/>
  <c r="AQ110" i="128"/>
  <c r="AA110" i="128"/>
  <c r="K110" i="128"/>
  <c r="BC110" i="128"/>
  <c r="AM110" i="128"/>
  <c r="W110" i="128"/>
  <c r="AY110" i="128"/>
  <c r="AI110" i="128"/>
  <c r="S110" i="128"/>
  <c r="K78" i="128"/>
  <c r="K71" i="128"/>
  <c r="O78" i="128"/>
  <c r="O71" i="128"/>
  <c r="S78" i="128"/>
  <c r="S71" i="128"/>
  <c r="W78" i="128"/>
  <c r="W71" i="128"/>
  <c r="AA78" i="128"/>
  <c r="AA71" i="128"/>
  <c r="AE78" i="128"/>
  <c r="AE71" i="128"/>
  <c r="AI78" i="128"/>
  <c r="AI71" i="128"/>
  <c r="AM78" i="128"/>
  <c r="AM71" i="128"/>
  <c r="AQ78" i="128"/>
  <c r="AQ71" i="128"/>
  <c r="AU78" i="128"/>
  <c r="AU71" i="128"/>
  <c r="B28" i="128"/>
  <c r="BE107" i="128"/>
  <c r="BA107" i="128"/>
  <c r="AW107" i="128"/>
  <c r="AS107" i="128"/>
  <c r="AO107" i="128"/>
  <c r="AK107" i="128"/>
  <c r="AG107" i="128"/>
  <c r="AC107" i="128"/>
  <c r="Y107" i="128"/>
  <c r="U107" i="128"/>
  <c r="Q107" i="128"/>
  <c r="M107" i="128"/>
  <c r="I107" i="128"/>
  <c r="BD107" i="128"/>
  <c r="AZ107" i="128"/>
  <c r="BC107" i="128"/>
  <c r="AY107" i="128"/>
  <c r="AU107" i="128"/>
  <c r="AQ107" i="128"/>
  <c r="AM107" i="128"/>
  <c r="AI107" i="128"/>
  <c r="AE107" i="128"/>
  <c r="AA107" i="128"/>
  <c r="W107" i="128"/>
  <c r="S107" i="128"/>
  <c r="O107" i="128"/>
  <c r="K107" i="128"/>
  <c r="BB107" i="128"/>
  <c r="AX107" i="128"/>
  <c r="AT107" i="128"/>
  <c r="AP107" i="128"/>
  <c r="AL107" i="128"/>
  <c r="AH107" i="128"/>
  <c r="AD107" i="128"/>
  <c r="Z107" i="128"/>
  <c r="V107" i="128"/>
  <c r="R107" i="128"/>
  <c r="N107" i="128"/>
  <c r="J107" i="128"/>
  <c r="AJ107" i="128"/>
  <c r="T107" i="128"/>
  <c r="AV107" i="128"/>
  <c r="AF107" i="128"/>
  <c r="P107" i="128"/>
  <c r="AR107" i="128"/>
  <c r="AB107" i="128"/>
  <c r="L107" i="128"/>
  <c r="AN107" i="128"/>
  <c r="X107" i="128"/>
  <c r="H107" i="128"/>
  <c r="H78" i="128"/>
  <c r="H71" i="128"/>
  <c r="BF111" i="128"/>
  <c r="BB111" i="128"/>
  <c r="AX111" i="128"/>
  <c r="AT111" i="128"/>
  <c r="AP111" i="128"/>
  <c r="AL111" i="128"/>
  <c r="AH111" i="128"/>
  <c r="AD111" i="128"/>
  <c r="Z111" i="128"/>
  <c r="V111" i="128"/>
  <c r="R111" i="128"/>
  <c r="N111" i="128"/>
  <c r="BH111" i="128"/>
  <c r="BD111" i="128"/>
  <c r="AZ111" i="128"/>
  <c r="AV111" i="128"/>
  <c r="AR111" i="128"/>
  <c r="AN111" i="128"/>
  <c r="AJ111" i="128"/>
  <c r="AF111" i="128"/>
  <c r="AB111" i="128"/>
  <c r="X111" i="128"/>
  <c r="T111" i="128"/>
  <c r="P111" i="128"/>
  <c r="L111" i="128"/>
  <c r="BO111" i="128"/>
  <c r="BG111" i="128"/>
  <c r="BC111" i="128"/>
  <c r="AY111" i="128"/>
  <c r="AU111" i="128"/>
  <c r="AQ111" i="128"/>
  <c r="AM111" i="128"/>
  <c r="AI111" i="128"/>
  <c r="AE111" i="128"/>
  <c r="AA111" i="128"/>
  <c r="W111" i="128"/>
  <c r="S111" i="128"/>
  <c r="O111" i="128"/>
  <c r="BI111" i="128"/>
  <c r="AS111" i="128"/>
  <c r="AC111" i="128"/>
  <c r="M111" i="128"/>
  <c r="BE111" i="128"/>
  <c r="AO111" i="128"/>
  <c r="Y111" i="128"/>
  <c r="BA111" i="128"/>
  <c r="AK111" i="128"/>
  <c r="U111" i="128"/>
  <c r="AW111" i="128"/>
  <c r="AG111" i="128"/>
  <c r="Q111" i="128"/>
  <c r="L78" i="128"/>
  <c r="L71" i="128"/>
  <c r="P78" i="128"/>
  <c r="P71" i="128"/>
  <c r="T78" i="128"/>
  <c r="T71" i="128"/>
  <c r="X78" i="128"/>
  <c r="X71" i="128"/>
  <c r="AB78" i="128"/>
  <c r="AB71" i="128"/>
  <c r="AF78" i="128"/>
  <c r="AF71" i="128"/>
  <c r="AJ78" i="128"/>
  <c r="AJ71" i="128"/>
  <c r="AN78" i="128"/>
  <c r="AN71" i="128"/>
  <c r="AR78" i="128"/>
  <c r="AR71" i="128"/>
  <c r="AV78" i="128"/>
  <c r="AV71" i="128"/>
  <c r="AZ78" i="128"/>
  <c r="AZ71" i="128"/>
  <c r="BD78" i="128"/>
  <c r="BD71" i="128"/>
  <c r="BH78" i="128"/>
  <c r="BH71" i="128"/>
  <c r="BA104" i="128"/>
  <c r="AW104" i="128"/>
  <c r="AS104" i="128"/>
  <c r="AO104" i="128"/>
  <c r="AK104" i="128"/>
  <c r="AG104" i="128"/>
  <c r="AC104" i="128"/>
  <c r="Y104" i="128"/>
  <c r="U104" i="128"/>
  <c r="Q104" i="128"/>
  <c r="M104" i="128"/>
  <c r="I104" i="128"/>
  <c r="E104" i="128"/>
  <c r="BB104" i="128"/>
  <c r="AX104" i="128"/>
  <c r="AT104" i="128"/>
  <c r="AP104" i="128"/>
  <c r="AL104" i="128"/>
  <c r="AH104" i="128"/>
  <c r="AD104" i="128"/>
  <c r="Z104" i="128"/>
  <c r="V104" i="128"/>
  <c r="R104" i="128"/>
  <c r="N104" i="128"/>
  <c r="J104" i="128"/>
  <c r="F104" i="128"/>
  <c r="AU104" i="128"/>
  <c r="AM104" i="128"/>
  <c r="AE104" i="128"/>
  <c r="W104" i="128"/>
  <c r="O104" i="128"/>
  <c r="G104" i="128"/>
  <c r="AZ104" i="128"/>
  <c r="AR104" i="128"/>
  <c r="AJ104" i="128"/>
  <c r="AB104" i="128"/>
  <c r="T104" i="128"/>
  <c r="L104" i="128"/>
  <c r="AY104" i="128"/>
  <c r="AQ104" i="128"/>
  <c r="AI104" i="128"/>
  <c r="AA104" i="128"/>
  <c r="S104" i="128"/>
  <c r="K104" i="128"/>
  <c r="AV104" i="128"/>
  <c r="AN104" i="128"/>
  <c r="AF104" i="128"/>
  <c r="X104" i="128"/>
  <c r="P104" i="128"/>
  <c r="H104" i="128"/>
  <c r="E78" i="128"/>
  <c r="E71" i="128"/>
  <c r="BE108" i="128"/>
  <c r="BA108" i="128"/>
  <c r="AW108" i="128"/>
  <c r="AS108" i="128"/>
  <c r="AO108" i="128"/>
  <c r="BC108" i="128"/>
  <c r="AX108" i="128"/>
  <c r="AR108" i="128"/>
  <c r="AM108" i="128"/>
  <c r="AI108" i="128"/>
  <c r="AE108" i="128"/>
  <c r="AA108" i="128"/>
  <c r="W108" i="128"/>
  <c r="S108" i="128"/>
  <c r="O108" i="128"/>
  <c r="K108" i="128"/>
  <c r="BB108" i="128"/>
  <c r="AV108" i="128"/>
  <c r="AQ108" i="128"/>
  <c r="AL108" i="128"/>
  <c r="AH108" i="128"/>
  <c r="AD108" i="128"/>
  <c r="Z108" i="128"/>
  <c r="V108" i="128"/>
  <c r="R108" i="128"/>
  <c r="N108" i="128"/>
  <c r="J108" i="128"/>
  <c r="BF108" i="128"/>
  <c r="AZ108" i="128"/>
  <c r="AU108" i="128"/>
  <c r="AP108" i="128"/>
  <c r="AK108" i="128"/>
  <c r="AG108" i="128"/>
  <c r="AC108" i="128"/>
  <c r="Y108" i="128"/>
  <c r="U108" i="128"/>
  <c r="Q108" i="128"/>
  <c r="M108" i="128"/>
  <c r="I108" i="128"/>
  <c r="BD108" i="128"/>
  <c r="AY108" i="128"/>
  <c r="AT108" i="128"/>
  <c r="AN108" i="128"/>
  <c r="AJ108" i="128"/>
  <c r="AF108" i="128"/>
  <c r="AB108" i="128"/>
  <c r="X108" i="128"/>
  <c r="T108" i="128"/>
  <c r="P108" i="128"/>
  <c r="L108" i="128"/>
  <c r="I78" i="128"/>
  <c r="I71" i="128"/>
  <c r="BG112" i="128"/>
  <c r="BC112" i="128"/>
  <c r="AY112" i="128"/>
  <c r="AU112" i="128"/>
  <c r="AQ112" i="128"/>
  <c r="AM112" i="128"/>
  <c r="AI112" i="128"/>
  <c r="AE112" i="128"/>
  <c r="AA112" i="128"/>
  <c r="W112" i="128"/>
  <c r="S112" i="128"/>
  <c r="O112" i="128"/>
  <c r="BJ112" i="128"/>
  <c r="BF112" i="128"/>
  <c r="BB112" i="128"/>
  <c r="AX112" i="128"/>
  <c r="AT112" i="128"/>
  <c r="AP112" i="128"/>
  <c r="BI112" i="128"/>
  <c r="BE112" i="128"/>
  <c r="BA112" i="128"/>
  <c r="AW112" i="128"/>
  <c r="AS112" i="128"/>
  <c r="AO112" i="128"/>
  <c r="AK112" i="128"/>
  <c r="AG112" i="128"/>
  <c r="AC112" i="128"/>
  <c r="Y112" i="128"/>
  <c r="U112" i="128"/>
  <c r="Q112" i="128"/>
  <c r="M112" i="128"/>
  <c r="BH112" i="128"/>
  <c r="BD112" i="128"/>
  <c r="AZ112" i="128"/>
  <c r="AV112" i="128"/>
  <c r="AR112" i="128"/>
  <c r="AN112" i="128"/>
  <c r="AJ112" i="128"/>
  <c r="AF112" i="128"/>
  <c r="AB112" i="128"/>
  <c r="X112" i="128"/>
  <c r="T112" i="128"/>
  <c r="P112" i="128"/>
  <c r="Z112" i="128"/>
  <c r="AL112" i="128"/>
  <c r="V112" i="128"/>
  <c r="AH112" i="128"/>
  <c r="R112" i="128"/>
  <c r="AD112" i="128"/>
  <c r="N112" i="128"/>
  <c r="M78" i="128"/>
  <c r="M71" i="128"/>
  <c r="Q78" i="128"/>
  <c r="Q71" i="128"/>
  <c r="U78" i="128"/>
  <c r="U71" i="128"/>
  <c r="Y78" i="128"/>
  <c r="Y71" i="128"/>
  <c r="AC78" i="128"/>
  <c r="AC71" i="128"/>
  <c r="AG78" i="128"/>
  <c r="AG71" i="128"/>
  <c r="AK78" i="128"/>
  <c r="AK71" i="128"/>
  <c r="AO78" i="128"/>
  <c r="AO71" i="128"/>
  <c r="AS78" i="128"/>
  <c r="AS71" i="128"/>
  <c r="AW78" i="128"/>
  <c r="AW71" i="128"/>
  <c r="BE20" i="128"/>
  <c r="BI20" i="128"/>
  <c r="BL54" i="128"/>
  <c r="AY101" i="128"/>
  <c r="AU101" i="128"/>
  <c r="AQ101" i="128"/>
  <c r="AM101" i="128"/>
  <c r="AI101" i="128"/>
  <c r="AE101" i="128"/>
  <c r="Y101" i="128"/>
  <c r="U101" i="128"/>
  <c r="Q101" i="128"/>
  <c r="M101" i="128"/>
  <c r="I101" i="128"/>
  <c r="E101" i="128"/>
  <c r="AZ101" i="128"/>
  <c r="AT101" i="128"/>
  <c r="AO101" i="128"/>
  <c r="AJ101" i="128"/>
  <c r="AD101" i="128"/>
  <c r="W101" i="128"/>
  <c r="R101" i="128"/>
  <c r="L101" i="128"/>
  <c r="G101" i="128"/>
  <c r="B101" i="128"/>
  <c r="AX101" i="128"/>
  <c r="AS101" i="128"/>
  <c r="AN101" i="128"/>
  <c r="AH101" i="128"/>
  <c r="AC101" i="128"/>
  <c r="V101" i="128"/>
  <c r="P101" i="128"/>
  <c r="K101" i="128"/>
  <c r="F101" i="128"/>
  <c r="AW101" i="128"/>
  <c r="AR101" i="128"/>
  <c r="AL101" i="128"/>
  <c r="AG101" i="128"/>
  <c r="Z101" i="128"/>
  <c r="T101" i="128"/>
  <c r="O101" i="128"/>
  <c r="J101" i="128"/>
  <c r="D101" i="128"/>
  <c r="BA101" i="128"/>
  <c r="AV101" i="128"/>
  <c r="AP101" i="128"/>
  <c r="AK101" i="128"/>
  <c r="AF101" i="128"/>
  <c r="X101" i="128"/>
  <c r="S101" i="128"/>
  <c r="N101" i="128"/>
  <c r="H101" i="128"/>
  <c r="C101" i="128"/>
  <c r="B78" i="128"/>
  <c r="B71" i="128"/>
  <c r="BB105" i="128"/>
  <c r="AX105" i="128"/>
  <c r="AT105" i="128"/>
  <c r="AP105" i="128"/>
  <c r="AL105" i="128"/>
  <c r="AH105" i="128"/>
  <c r="AD105" i="128"/>
  <c r="Z105" i="128"/>
  <c r="V105" i="128"/>
  <c r="R105" i="128"/>
  <c r="N105" i="128"/>
  <c r="J105" i="128"/>
  <c r="F105" i="128"/>
  <c r="AZ105" i="128"/>
  <c r="AV105" i="128"/>
  <c r="AR105" i="128"/>
  <c r="AN105" i="128"/>
  <c r="AJ105" i="128"/>
  <c r="AF105" i="128"/>
  <c r="BC105" i="128"/>
  <c r="AY105" i="128"/>
  <c r="AU105" i="128"/>
  <c r="AQ105" i="128"/>
  <c r="AM105" i="128"/>
  <c r="AI105" i="128"/>
  <c r="AE105" i="128"/>
  <c r="AA105" i="128"/>
  <c r="W105" i="128"/>
  <c r="S105" i="128"/>
  <c r="O105" i="128"/>
  <c r="K105" i="128"/>
  <c r="G105" i="128"/>
  <c r="AO105" i="128"/>
  <c r="AB105" i="128"/>
  <c r="T105" i="128"/>
  <c r="L105" i="128"/>
  <c r="BA105" i="128"/>
  <c r="AK105" i="128"/>
  <c r="Y105" i="128"/>
  <c r="Q105" i="128"/>
  <c r="I105" i="128"/>
  <c r="AW105" i="128"/>
  <c r="AG105" i="128"/>
  <c r="X105" i="128"/>
  <c r="P105" i="128"/>
  <c r="H105" i="128"/>
  <c r="AS105" i="128"/>
  <c r="AC105" i="128"/>
  <c r="U105" i="128"/>
  <c r="M105" i="128"/>
  <c r="F78" i="128"/>
  <c r="F71" i="128"/>
  <c r="BF109" i="128"/>
  <c r="BB109" i="128"/>
  <c r="AX109" i="128"/>
  <c r="AT109" i="128"/>
  <c r="BD109" i="128"/>
  <c r="AZ109" i="128"/>
  <c r="AV109" i="128"/>
  <c r="AR109" i="128"/>
  <c r="AN109" i="128"/>
  <c r="AJ109" i="128"/>
  <c r="AF109" i="128"/>
  <c r="AB109" i="128"/>
  <c r="X109" i="128"/>
  <c r="T109" i="128"/>
  <c r="BG109" i="128"/>
  <c r="BC109" i="128"/>
  <c r="AY109" i="128"/>
  <c r="AU109" i="128"/>
  <c r="AQ109" i="128"/>
  <c r="AM109" i="128"/>
  <c r="AI109" i="128"/>
  <c r="AE109" i="128"/>
  <c r="AA109" i="128"/>
  <c r="W109" i="128"/>
  <c r="S109" i="128"/>
  <c r="O109" i="128"/>
  <c r="K109" i="128"/>
  <c r="AW109" i="128"/>
  <c r="AL109" i="128"/>
  <c r="AD109" i="128"/>
  <c r="V109" i="128"/>
  <c r="P109" i="128"/>
  <c r="J109" i="128"/>
  <c r="AS109" i="128"/>
  <c r="AK109" i="128"/>
  <c r="AC109" i="128"/>
  <c r="U109" i="128"/>
  <c r="N109" i="128"/>
  <c r="BE109" i="128"/>
  <c r="AP109" i="128"/>
  <c r="AH109" i="128"/>
  <c r="Z109" i="128"/>
  <c r="R109" i="128"/>
  <c r="M109" i="128"/>
  <c r="BA109" i="128"/>
  <c r="AO109" i="128"/>
  <c r="AG109" i="128"/>
  <c r="Y109" i="128"/>
  <c r="Q109" i="128"/>
  <c r="L109" i="128"/>
  <c r="J78" i="128"/>
  <c r="J71" i="128"/>
  <c r="R78" i="128"/>
  <c r="R71" i="128"/>
  <c r="V78" i="128"/>
  <c r="V71" i="128"/>
  <c r="Z78" i="128"/>
  <c r="Z71" i="128"/>
  <c r="AD78" i="128"/>
  <c r="AD71" i="128"/>
  <c r="AH78" i="128"/>
  <c r="AH71" i="128"/>
  <c r="AL78" i="128"/>
  <c r="AL71" i="128"/>
  <c r="AP78" i="128"/>
  <c r="AP71" i="128"/>
  <c r="AT78" i="128"/>
  <c r="AT71" i="128"/>
  <c r="AX78" i="128"/>
  <c r="AX71" i="128"/>
  <c r="BB20" i="128"/>
  <c r="BF20" i="128"/>
  <c r="BJ20" i="128"/>
  <c r="B21" i="128"/>
  <c r="BB78" i="126"/>
  <c r="BB71" i="126"/>
  <c r="BF78" i="126"/>
  <c r="BF71" i="126"/>
  <c r="BJ71" i="126"/>
  <c r="BJ78" i="126"/>
  <c r="P15" i="126"/>
  <c r="Q11" i="126" s="1"/>
  <c r="O16" i="126"/>
  <c r="AV101" i="126"/>
  <c r="AF101" i="126"/>
  <c r="N101" i="126"/>
  <c r="AX101" i="126"/>
  <c r="AC101" i="126"/>
  <c r="E101" i="126"/>
  <c r="AG101" i="126"/>
  <c r="I101" i="126"/>
  <c r="AP101" i="126"/>
  <c r="S101" i="126"/>
  <c r="AY101" i="126"/>
  <c r="AD101" i="126"/>
  <c r="G101" i="126"/>
  <c r="AM85" i="126"/>
  <c r="W85" i="126"/>
  <c r="G85" i="126"/>
  <c r="AN85" i="126"/>
  <c r="X85" i="126"/>
  <c r="H85" i="126"/>
  <c r="AH85" i="126"/>
  <c r="B85" i="126"/>
  <c r="Y85" i="126"/>
  <c r="AK85" i="126"/>
  <c r="E85" i="126"/>
  <c r="AT85" i="126"/>
  <c r="B78" i="126"/>
  <c r="B71" i="126"/>
  <c r="AN105" i="126"/>
  <c r="X105" i="126"/>
  <c r="H105" i="126"/>
  <c r="AL105" i="126"/>
  <c r="Q105" i="126"/>
  <c r="AU105" i="126"/>
  <c r="Z105" i="126"/>
  <c r="AY105" i="126"/>
  <c r="AD105" i="126"/>
  <c r="I105" i="126"/>
  <c r="AM105" i="126"/>
  <c r="R105" i="126"/>
  <c r="AV89" i="126"/>
  <c r="AF89" i="126"/>
  <c r="P89" i="126"/>
  <c r="AX89" i="126"/>
  <c r="AC89" i="126"/>
  <c r="G89" i="126"/>
  <c r="AI89" i="126"/>
  <c r="N89" i="126"/>
  <c r="AG89" i="126"/>
  <c r="AP89" i="126"/>
  <c r="AU89" i="126"/>
  <c r="AW89" i="126"/>
  <c r="F78" i="126"/>
  <c r="Q89" i="126"/>
  <c r="F71" i="126"/>
  <c r="BC109" i="126"/>
  <c r="AM109" i="126"/>
  <c r="W109" i="126"/>
  <c r="BB109" i="126"/>
  <c r="AG109" i="126"/>
  <c r="L109" i="126"/>
  <c r="AP109" i="126"/>
  <c r="U109" i="126"/>
  <c r="AZ109" i="126"/>
  <c r="AD109" i="126"/>
  <c r="BD109" i="126"/>
  <c r="AH109" i="126"/>
  <c r="M109" i="126"/>
  <c r="AU93" i="126"/>
  <c r="AE93" i="126"/>
  <c r="O93" i="126"/>
  <c r="AT93" i="126"/>
  <c r="Y93" i="126"/>
  <c r="BA93" i="126"/>
  <c r="AF93" i="126"/>
  <c r="J93" i="126"/>
  <c r="X93" i="126"/>
  <c r="AG93" i="126"/>
  <c r="AL93" i="126"/>
  <c r="AX93" i="126"/>
  <c r="J78" i="126"/>
  <c r="AC93" i="126"/>
  <c r="J71" i="126"/>
  <c r="R78" i="126"/>
  <c r="R71" i="126"/>
  <c r="V78" i="126"/>
  <c r="V71" i="126"/>
  <c r="Z78" i="126"/>
  <c r="Z71" i="126"/>
  <c r="AD71" i="126"/>
  <c r="AD78" i="126"/>
  <c r="AH78" i="126"/>
  <c r="AH71" i="126"/>
  <c r="AL78" i="126"/>
  <c r="AL71" i="126"/>
  <c r="AP78" i="126"/>
  <c r="AP71" i="126"/>
  <c r="AT71" i="126"/>
  <c r="AT78" i="126"/>
  <c r="AX78" i="126"/>
  <c r="AX71" i="126"/>
  <c r="B21" i="126"/>
  <c r="B28" i="126"/>
  <c r="AW102" i="126"/>
  <c r="AG102" i="126"/>
  <c r="X102" i="126"/>
  <c r="P102" i="126"/>
  <c r="H102" i="126"/>
  <c r="AZ102" i="126"/>
  <c r="AP102" i="126"/>
  <c r="AE102" i="126"/>
  <c r="S102" i="126"/>
  <c r="I102" i="126"/>
  <c r="AY102" i="126"/>
  <c r="AN102" i="126"/>
  <c r="AD102" i="126"/>
  <c r="R102" i="126"/>
  <c r="G102" i="126"/>
  <c r="AR102" i="126"/>
  <c r="AH102" i="126"/>
  <c r="V102" i="126"/>
  <c r="K102" i="126"/>
  <c r="AV102" i="126"/>
  <c r="AL102" i="126"/>
  <c r="Z102" i="126"/>
  <c r="O102" i="126"/>
  <c r="E102" i="126"/>
  <c r="AS86" i="126"/>
  <c r="AK86" i="126"/>
  <c r="AC86" i="126"/>
  <c r="U86" i="126"/>
  <c r="M86" i="126"/>
  <c r="E86" i="126"/>
  <c r="AT86" i="126"/>
  <c r="AL86" i="126"/>
  <c r="AD86" i="126"/>
  <c r="V86" i="126"/>
  <c r="N86" i="126"/>
  <c r="F86" i="126"/>
  <c r="AN86" i="126"/>
  <c r="X86" i="126"/>
  <c r="H86" i="126"/>
  <c r="AM86" i="126"/>
  <c r="W86" i="126"/>
  <c r="G86" i="126"/>
  <c r="AQ86" i="126"/>
  <c r="AA86" i="126"/>
  <c r="K86" i="126"/>
  <c r="AZ86" i="126"/>
  <c r="AR86" i="126"/>
  <c r="C71" i="126"/>
  <c r="AJ86" i="126"/>
  <c r="C78" i="126"/>
  <c r="BO106" i="126"/>
  <c r="BB106" i="126"/>
  <c r="AT106" i="126"/>
  <c r="AL106" i="126"/>
  <c r="AD106" i="126"/>
  <c r="V106" i="126"/>
  <c r="N106" i="126"/>
  <c r="AZ106" i="126"/>
  <c r="AO106" i="126"/>
  <c r="AE106" i="126"/>
  <c r="T106" i="126"/>
  <c r="I106" i="126"/>
  <c r="AY106" i="126"/>
  <c r="AN106" i="126"/>
  <c r="AC106" i="126"/>
  <c r="S106" i="126"/>
  <c r="H106" i="126"/>
  <c r="AW106" i="126"/>
  <c r="AM106" i="126"/>
  <c r="AB106" i="126"/>
  <c r="Q106" i="126"/>
  <c r="G106" i="126"/>
  <c r="AV106" i="126"/>
  <c r="AK106" i="126"/>
  <c r="AA106" i="126"/>
  <c r="P106" i="126"/>
  <c r="BB90" i="126"/>
  <c r="AT90" i="126"/>
  <c r="AL90" i="126"/>
  <c r="AD90" i="126"/>
  <c r="V90" i="126"/>
  <c r="N90" i="126"/>
  <c r="BA90" i="126"/>
  <c r="AQ90" i="126"/>
  <c r="AF90" i="126"/>
  <c r="U90" i="126"/>
  <c r="K90" i="126"/>
  <c r="AW90" i="126"/>
  <c r="AM90" i="126"/>
  <c r="AB90" i="126"/>
  <c r="Q90" i="126"/>
  <c r="G90" i="126"/>
  <c r="AJ90" i="126"/>
  <c r="O90" i="126"/>
  <c r="AS90" i="126"/>
  <c r="X90" i="126"/>
  <c r="AY90" i="126"/>
  <c r="AC90" i="126"/>
  <c r="H90" i="126"/>
  <c r="AE90" i="126"/>
  <c r="G71" i="126"/>
  <c r="AZ90" i="126"/>
  <c r="G78" i="126"/>
  <c r="BE110" i="126"/>
  <c r="AW110" i="126"/>
  <c r="AO110" i="126"/>
  <c r="AG110" i="126"/>
  <c r="Y110" i="126"/>
  <c r="Q110" i="126"/>
  <c r="BF110" i="126"/>
  <c r="AU110" i="126"/>
  <c r="AJ110" i="126"/>
  <c r="Z110" i="126"/>
  <c r="O110" i="126"/>
  <c r="AY110" i="126"/>
  <c r="AN110" i="126"/>
  <c r="AD110" i="126"/>
  <c r="S110" i="126"/>
  <c r="BH110" i="126"/>
  <c r="AX110" i="126"/>
  <c r="AM110" i="126"/>
  <c r="AB110" i="126"/>
  <c r="R110" i="126"/>
  <c r="BG110" i="126"/>
  <c r="AV110" i="126"/>
  <c r="AL110" i="126"/>
  <c r="AA110" i="126"/>
  <c r="P110" i="126"/>
  <c r="BE94" i="126"/>
  <c r="AW94" i="126"/>
  <c r="AO94" i="126"/>
  <c r="AG94" i="126"/>
  <c r="Y94" i="126"/>
  <c r="Q94" i="126"/>
  <c r="BH94" i="126"/>
  <c r="AX94" i="126"/>
  <c r="AM94" i="126"/>
  <c r="AB94" i="126"/>
  <c r="R94" i="126"/>
  <c r="BD94" i="126"/>
  <c r="AT94" i="126"/>
  <c r="AI94" i="126"/>
  <c r="X94" i="126"/>
  <c r="N94" i="126"/>
  <c r="AV94" i="126"/>
  <c r="AA94" i="126"/>
  <c r="BF94" i="126"/>
  <c r="AJ94" i="126"/>
  <c r="O94" i="126"/>
  <c r="AP94" i="126"/>
  <c r="T94" i="126"/>
  <c r="K94" i="126"/>
  <c r="K78" i="126"/>
  <c r="AQ94" i="126"/>
  <c r="K71" i="126"/>
  <c r="V94" i="126"/>
  <c r="O78" i="126"/>
  <c r="O71" i="126"/>
  <c r="S71" i="126"/>
  <c r="S78" i="126"/>
  <c r="W71" i="126"/>
  <c r="W78" i="126"/>
  <c r="AA78" i="126"/>
  <c r="AA71" i="126"/>
  <c r="AE78" i="126"/>
  <c r="AE71" i="126"/>
  <c r="AI71" i="126"/>
  <c r="AI78" i="126"/>
  <c r="AM71" i="126"/>
  <c r="AM78" i="126"/>
  <c r="AQ78" i="126"/>
  <c r="AQ71" i="126"/>
  <c r="AU78" i="126"/>
  <c r="AU71" i="126"/>
  <c r="AY71" i="126"/>
  <c r="AY78" i="126"/>
  <c r="BC71" i="126"/>
  <c r="BC78" i="126"/>
  <c r="BG78" i="126"/>
  <c r="BG71" i="126"/>
  <c r="BB107" i="126"/>
  <c r="AT107" i="126"/>
  <c r="AL107" i="126"/>
  <c r="AD107" i="126"/>
  <c r="V107" i="126"/>
  <c r="N107" i="126"/>
  <c r="BE107" i="126"/>
  <c r="AW107" i="126"/>
  <c r="AO107" i="126"/>
  <c r="AG107" i="126"/>
  <c r="Y107" i="126"/>
  <c r="Q107" i="126"/>
  <c r="AY107" i="126"/>
  <c r="AQ107" i="126"/>
  <c r="AI107" i="126"/>
  <c r="AA107" i="126"/>
  <c r="S107" i="126"/>
  <c r="K107" i="126"/>
  <c r="AF107" i="126"/>
  <c r="H107" i="126"/>
  <c r="AB107" i="126"/>
  <c r="BD107" i="126"/>
  <c r="X107" i="126"/>
  <c r="AZ107" i="126"/>
  <c r="T107" i="126"/>
  <c r="BC91" i="126"/>
  <c r="AU91" i="126"/>
  <c r="AM91" i="126"/>
  <c r="AE91" i="126"/>
  <c r="W91" i="126"/>
  <c r="O91" i="126"/>
  <c r="BD91" i="126"/>
  <c r="AS91" i="126"/>
  <c r="AH91" i="126"/>
  <c r="X91" i="126"/>
  <c r="M91" i="126"/>
  <c r="BE91" i="126"/>
  <c r="AT91" i="126"/>
  <c r="AJ91" i="126"/>
  <c r="Y91" i="126"/>
  <c r="N91" i="126"/>
  <c r="AW91" i="126"/>
  <c r="AB91" i="126"/>
  <c r="AV91" i="126"/>
  <c r="Z91" i="126"/>
  <c r="BA91" i="126"/>
  <c r="AF91" i="126"/>
  <c r="J91" i="126"/>
  <c r="H78" i="126"/>
  <c r="AG91" i="126"/>
  <c r="H71" i="126"/>
  <c r="V91" i="126"/>
  <c r="BB91" i="126"/>
  <c r="BO111" i="126"/>
  <c r="BC111" i="126"/>
  <c r="AU111" i="126"/>
  <c r="AM111" i="126"/>
  <c r="AE111" i="126"/>
  <c r="W111" i="126"/>
  <c r="O111" i="126"/>
  <c r="BD111" i="126"/>
  <c r="AS111" i="126"/>
  <c r="AH111" i="126"/>
  <c r="X111" i="126"/>
  <c r="M111" i="126"/>
  <c r="BB111" i="126"/>
  <c r="AR111" i="126"/>
  <c r="AG111" i="126"/>
  <c r="V111" i="126"/>
  <c r="L111" i="126"/>
  <c r="BA111" i="126"/>
  <c r="AP111" i="126"/>
  <c r="AF111" i="126"/>
  <c r="U111" i="126"/>
  <c r="BE111" i="126"/>
  <c r="AT111" i="126"/>
  <c r="AJ111" i="126"/>
  <c r="Y111" i="126"/>
  <c r="N111" i="126"/>
  <c r="BC95" i="126"/>
  <c r="AU95" i="126"/>
  <c r="AM95" i="126"/>
  <c r="AE95" i="126"/>
  <c r="W95" i="126"/>
  <c r="O95" i="126"/>
  <c r="BA95" i="126"/>
  <c r="AP95" i="126"/>
  <c r="AF95" i="126"/>
  <c r="U95" i="126"/>
  <c r="BH95" i="126"/>
  <c r="AW95" i="126"/>
  <c r="AL95" i="126"/>
  <c r="AB95" i="126"/>
  <c r="Q95" i="126"/>
  <c r="AZ95" i="126"/>
  <c r="AD95" i="126"/>
  <c r="BI95" i="126"/>
  <c r="AN95" i="126"/>
  <c r="R95" i="126"/>
  <c r="AS95" i="126"/>
  <c r="X95" i="126"/>
  <c r="L78" i="126"/>
  <c r="L71" i="126"/>
  <c r="BE95" i="126"/>
  <c r="Y95" i="126"/>
  <c r="P78" i="126"/>
  <c r="P71" i="126"/>
  <c r="T78" i="126"/>
  <c r="T71" i="126"/>
  <c r="X78" i="126"/>
  <c r="X71" i="126"/>
  <c r="AB78" i="126"/>
  <c r="AB71" i="126"/>
  <c r="AF78" i="126"/>
  <c r="AF71" i="126"/>
  <c r="AJ78" i="126"/>
  <c r="AJ71" i="126"/>
  <c r="AN78" i="126"/>
  <c r="AN71" i="126"/>
  <c r="AR78" i="126"/>
  <c r="AR71" i="126"/>
  <c r="AV78" i="126"/>
  <c r="AV71" i="126"/>
  <c r="AZ20" i="126"/>
  <c r="BD20" i="126"/>
  <c r="BH20" i="126"/>
  <c r="BL20" i="126"/>
  <c r="BL78" i="126" s="1"/>
  <c r="BL54" i="126"/>
  <c r="AY104" i="126"/>
  <c r="AQ104" i="126"/>
  <c r="AI104" i="126"/>
  <c r="AA104" i="126"/>
  <c r="S104" i="126"/>
  <c r="K104" i="126"/>
  <c r="AZ104" i="126"/>
  <c r="AO104" i="126"/>
  <c r="AD104" i="126"/>
  <c r="T104" i="126"/>
  <c r="I104" i="126"/>
  <c r="AS104" i="126"/>
  <c r="AH104" i="126"/>
  <c r="X104" i="126"/>
  <c r="M104" i="126"/>
  <c r="BB104" i="126"/>
  <c r="AR104" i="126"/>
  <c r="AG104" i="126"/>
  <c r="V104" i="126"/>
  <c r="L104" i="126"/>
  <c r="BA104" i="126"/>
  <c r="AP104" i="126"/>
  <c r="AF104" i="126"/>
  <c r="U104" i="126"/>
  <c r="J104" i="126"/>
  <c r="AY88" i="126"/>
  <c r="AQ88" i="126"/>
  <c r="AI88" i="126"/>
  <c r="AA88" i="126"/>
  <c r="S88" i="126"/>
  <c r="AV88" i="126"/>
  <c r="AK88" i="126"/>
  <c r="Z88" i="126"/>
  <c r="P88" i="126"/>
  <c r="H88" i="126"/>
  <c r="AW88" i="126"/>
  <c r="AL88" i="126"/>
  <c r="AB88" i="126"/>
  <c r="Q88" i="126"/>
  <c r="I88" i="126"/>
  <c r="AZ88" i="126"/>
  <c r="AD88" i="126"/>
  <c r="K88" i="126"/>
  <c r="AN88" i="126"/>
  <c r="R88" i="126"/>
  <c r="AS88" i="126"/>
  <c r="X88" i="126"/>
  <c r="F88" i="126"/>
  <c r="AT88" i="126"/>
  <c r="E78" i="126"/>
  <c r="E71" i="126"/>
  <c r="BE108" i="126"/>
  <c r="AW108" i="126"/>
  <c r="AO108" i="126"/>
  <c r="AY108" i="126"/>
  <c r="AN108" i="126"/>
  <c r="AF108" i="126"/>
  <c r="X108" i="126"/>
  <c r="P108" i="126"/>
  <c r="BC108" i="126"/>
  <c r="AR108" i="126"/>
  <c r="AI108" i="126"/>
  <c r="AA108" i="126"/>
  <c r="S108" i="126"/>
  <c r="K108" i="126"/>
  <c r="AV108" i="126"/>
  <c r="AZ108" i="126"/>
  <c r="AP108" i="126"/>
  <c r="AG108" i="126"/>
  <c r="Y108" i="126"/>
  <c r="Q108" i="126"/>
  <c r="I108" i="126"/>
  <c r="N108" i="126"/>
  <c r="Z108" i="126"/>
  <c r="AL108" i="126"/>
  <c r="AH108" i="126"/>
  <c r="BE92" i="126"/>
  <c r="AW92" i="126"/>
  <c r="AO92" i="126"/>
  <c r="AG92" i="126"/>
  <c r="Y92" i="126"/>
  <c r="Q92" i="126"/>
  <c r="I92" i="126"/>
  <c r="AV92" i="126"/>
  <c r="AL92" i="126"/>
  <c r="AA92" i="126"/>
  <c r="P92" i="126"/>
  <c r="BC92" i="126"/>
  <c r="AR92" i="126"/>
  <c r="AH92" i="126"/>
  <c r="W92" i="126"/>
  <c r="L92" i="126"/>
  <c r="AP92" i="126"/>
  <c r="T92" i="126"/>
  <c r="AY92" i="126"/>
  <c r="AD92" i="126"/>
  <c r="BD92" i="126"/>
  <c r="AI92" i="126"/>
  <c r="N92" i="126"/>
  <c r="BF92" i="126"/>
  <c r="AJ92" i="126"/>
  <c r="I71" i="126"/>
  <c r="AU92" i="126"/>
  <c r="I78" i="126"/>
  <c r="BG112" i="126"/>
  <c r="AY112" i="126"/>
  <c r="AQ112" i="126"/>
  <c r="AI112" i="126"/>
  <c r="AA112" i="126"/>
  <c r="S112" i="126"/>
  <c r="BH112" i="126"/>
  <c r="AZ112" i="126"/>
  <c r="AR112" i="126"/>
  <c r="AJ112" i="126"/>
  <c r="AB112" i="126"/>
  <c r="T112" i="126"/>
  <c r="BF112" i="126"/>
  <c r="AP112" i="126"/>
  <c r="Z112" i="126"/>
  <c r="BE112" i="126"/>
  <c r="AO112" i="126"/>
  <c r="Y112" i="126"/>
  <c r="BJ112" i="126"/>
  <c r="AT112" i="126"/>
  <c r="AD112" i="126"/>
  <c r="N112" i="126"/>
  <c r="BA112" i="126"/>
  <c r="AK112" i="126"/>
  <c r="U112" i="126"/>
  <c r="BH96" i="126"/>
  <c r="AZ96" i="126"/>
  <c r="AR96" i="126"/>
  <c r="AJ96" i="126"/>
  <c r="AB96" i="126"/>
  <c r="T96" i="126"/>
  <c r="BI96" i="126"/>
  <c r="AX96" i="126"/>
  <c r="AM96" i="126"/>
  <c r="AC96" i="126"/>
  <c r="R96" i="126"/>
  <c r="BJ96" i="126"/>
  <c r="AY96" i="126"/>
  <c r="AO96" i="126"/>
  <c r="AD96" i="126"/>
  <c r="S96" i="126"/>
  <c r="BB96" i="126"/>
  <c r="AG96" i="126"/>
  <c r="BA96" i="126"/>
  <c r="AE96" i="126"/>
  <c r="BF96" i="126"/>
  <c r="AK96" i="126"/>
  <c r="O96" i="126"/>
  <c r="AA96" i="126"/>
  <c r="M78" i="126"/>
  <c r="M71" i="126"/>
  <c r="Q96" i="126"/>
  <c r="Q78" i="126"/>
  <c r="Q71" i="126"/>
  <c r="U78" i="126"/>
  <c r="U71" i="126"/>
  <c r="Y71" i="126"/>
  <c r="Y78" i="126"/>
  <c r="AC78" i="126"/>
  <c r="AC71" i="126"/>
  <c r="AG78" i="126"/>
  <c r="AG71" i="126"/>
  <c r="AK78" i="126"/>
  <c r="AK71" i="126"/>
  <c r="AO71" i="126"/>
  <c r="AO78" i="126"/>
  <c r="AS78" i="126"/>
  <c r="AS71" i="126"/>
  <c r="AW78" i="126"/>
  <c r="AW71" i="126"/>
  <c r="BE20" i="126"/>
  <c r="BI20" i="126"/>
  <c r="AW75" i="125"/>
  <c r="AW26" i="125" s="1"/>
  <c r="AI75" i="125"/>
  <c r="AI26" i="125" s="1"/>
  <c r="AM75" i="125"/>
  <c r="AM26" i="125" s="1"/>
  <c r="AQ75" i="125"/>
  <c r="AQ26" i="125" s="1"/>
  <c r="P16" i="125"/>
  <c r="Q15" i="125"/>
  <c r="R11" i="125" s="1"/>
  <c r="AY71" i="125"/>
  <c r="AY78" i="125"/>
  <c r="BC71" i="125"/>
  <c r="BC78" i="125"/>
  <c r="BG71" i="125"/>
  <c r="BG78" i="125"/>
  <c r="B29" i="125"/>
  <c r="C25" i="125"/>
  <c r="AX102" i="125"/>
  <c r="AT102" i="125"/>
  <c r="AP102" i="125"/>
  <c r="AL102" i="125"/>
  <c r="AH102" i="125"/>
  <c r="AD102" i="125"/>
  <c r="Y102" i="125"/>
  <c r="U102" i="125"/>
  <c r="Q102" i="125"/>
  <c r="M102" i="125"/>
  <c r="I102" i="125"/>
  <c r="E102" i="125"/>
  <c r="AY102" i="125"/>
  <c r="AS102" i="125"/>
  <c r="AN102" i="125"/>
  <c r="AI102" i="125"/>
  <c r="AC102" i="125"/>
  <c r="W102" i="125"/>
  <c r="R102" i="125"/>
  <c r="L102" i="125"/>
  <c r="G102" i="125"/>
  <c r="BA102" i="125"/>
  <c r="AV102" i="125"/>
  <c r="AQ102" i="125"/>
  <c r="AK102" i="125"/>
  <c r="AF102" i="125"/>
  <c r="Z102" i="125"/>
  <c r="T102" i="125"/>
  <c r="O102" i="125"/>
  <c r="J102" i="125"/>
  <c r="D102" i="125"/>
  <c r="AZ102" i="125"/>
  <c r="AO102" i="125"/>
  <c r="AE102" i="125"/>
  <c r="S102" i="125"/>
  <c r="H102" i="125"/>
  <c r="AW102" i="125"/>
  <c r="AM102" i="125"/>
  <c r="AA102" i="125"/>
  <c r="P102" i="125"/>
  <c r="F102" i="125"/>
  <c r="AU102" i="125"/>
  <c r="AJ102" i="125"/>
  <c r="X102" i="125"/>
  <c r="N102" i="125"/>
  <c r="C102" i="125"/>
  <c r="AR102" i="125"/>
  <c r="AG102" i="125"/>
  <c r="V102" i="125"/>
  <c r="K102" i="125"/>
  <c r="AW86" i="125"/>
  <c r="AS86" i="125"/>
  <c r="AO86" i="125"/>
  <c r="AK86" i="125"/>
  <c r="AG86" i="125"/>
  <c r="AC86" i="125"/>
  <c r="Y86" i="125"/>
  <c r="U86" i="125"/>
  <c r="Q86" i="125"/>
  <c r="M86" i="125"/>
  <c r="I86" i="125"/>
  <c r="E86" i="125"/>
  <c r="AY86" i="125"/>
  <c r="AT86" i="125"/>
  <c r="AN86" i="125"/>
  <c r="AI86" i="125"/>
  <c r="AD86" i="125"/>
  <c r="X86" i="125"/>
  <c r="S86" i="125"/>
  <c r="N86" i="125"/>
  <c r="H86" i="125"/>
  <c r="C86" i="125"/>
  <c r="C71" i="125"/>
  <c r="AX86" i="125"/>
  <c r="AR86" i="125"/>
  <c r="AM86" i="125"/>
  <c r="AH86" i="125"/>
  <c r="AB86" i="125"/>
  <c r="W86" i="125"/>
  <c r="R86" i="125"/>
  <c r="L86" i="125"/>
  <c r="G86" i="125"/>
  <c r="C78" i="125"/>
  <c r="AV86" i="125"/>
  <c r="AQ86" i="125"/>
  <c r="AL86" i="125"/>
  <c r="AF86" i="125"/>
  <c r="AA86" i="125"/>
  <c r="V86" i="125"/>
  <c r="P86" i="125"/>
  <c r="K86" i="125"/>
  <c r="F86" i="125"/>
  <c r="AZ86" i="125"/>
  <c r="AU86" i="125"/>
  <c r="AP86" i="125"/>
  <c r="AJ86" i="125"/>
  <c r="AE86" i="125"/>
  <c r="Z86" i="125"/>
  <c r="T86" i="125"/>
  <c r="O86" i="125"/>
  <c r="J86" i="125"/>
  <c r="D86" i="125"/>
  <c r="BA106" i="125"/>
  <c r="AW106" i="125"/>
  <c r="AS106" i="125"/>
  <c r="AO106" i="125"/>
  <c r="AK106" i="125"/>
  <c r="AG106" i="125"/>
  <c r="AC106" i="125"/>
  <c r="Y106" i="125"/>
  <c r="U106" i="125"/>
  <c r="Q106" i="125"/>
  <c r="M106" i="125"/>
  <c r="I106" i="125"/>
  <c r="BC106" i="125"/>
  <c r="AY106" i="125"/>
  <c r="AU106" i="125"/>
  <c r="AQ106" i="125"/>
  <c r="AM106" i="125"/>
  <c r="AI106" i="125"/>
  <c r="AE106" i="125"/>
  <c r="AA106" i="125"/>
  <c r="W106" i="125"/>
  <c r="S106" i="125"/>
  <c r="O106" i="125"/>
  <c r="K106" i="125"/>
  <c r="G106" i="125"/>
  <c r="BD106" i="125"/>
  <c r="AV106" i="125"/>
  <c r="AN106" i="125"/>
  <c r="AF106" i="125"/>
  <c r="X106" i="125"/>
  <c r="P106" i="125"/>
  <c r="H106" i="125"/>
  <c r="BB106" i="125"/>
  <c r="AT106" i="125"/>
  <c r="AL106" i="125"/>
  <c r="AD106" i="125"/>
  <c r="V106" i="125"/>
  <c r="N106" i="125"/>
  <c r="AZ106" i="125"/>
  <c r="AR106" i="125"/>
  <c r="AJ106" i="125"/>
  <c r="AB106" i="125"/>
  <c r="T106" i="125"/>
  <c r="L106" i="125"/>
  <c r="BO106" i="125"/>
  <c r="AX106" i="125"/>
  <c r="AP106" i="125"/>
  <c r="AH106" i="125"/>
  <c r="Z106" i="125"/>
  <c r="R106" i="125"/>
  <c r="J106" i="125"/>
  <c r="BA90" i="125"/>
  <c r="AW90" i="125"/>
  <c r="AS90" i="125"/>
  <c r="AO90" i="125"/>
  <c r="AK90" i="125"/>
  <c r="AG90" i="125"/>
  <c r="AC90" i="125"/>
  <c r="Y90" i="125"/>
  <c r="U90" i="125"/>
  <c r="Q90" i="125"/>
  <c r="M90" i="125"/>
  <c r="I90" i="125"/>
  <c r="BC90" i="125"/>
  <c r="AY90" i="125"/>
  <c r="AU90" i="125"/>
  <c r="AQ90" i="125"/>
  <c r="AM90" i="125"/>
  <c r="AI90" i="125"/>
  <c r="AE90" i="125"/>
  <c r="AA90" i="125"/>
  <c r="W90" i="125"/>
  <c r="S90" i="125"/>
  <c r="O90" i="125"/>
  <c r="K90" i="125"/>
  <c r="G90" i="125"/>
  <c r="AZ90" i="125"/>
  <c r="AR90" i="125"/>
  <c r="AJ90" i="125"/>
  <c r="AB90" i="125"/>
  <c r="T90" i="125"/>
  <c r="L90" i="125"/>
  <c r="G71" i="125"/>
  <c r="AX90" i="125"/>
  <c r="AP90" i="125"/>
  <c r="AH90" i="125"/>
  <c r="Z90" i="125"/>
  <c r="R90" i="125"/>
  <c r="J90" i="125"/>
  <c r="G78" i="125"/>
  <c r="BD90" i="125"/>
  <c r="AV90" i="125"/>
  <c r="AN90" i="125"/>
  <c r="AF90" i="125"/>
  <c r="X90" i="125"/>
  <c r="P90" i="125"/>
  <c r="H90" i="125"/>
  <c r="BB90" i="125"/>
  <c r="AT90" i="125"/>
  <c r="AL90" i="125"/>
  <c r="AD90" i="125"/>
  <c r="V90" i="125"/>
  <c r="N90" i="125"/>
  <c r="BE110" i="125"/>
  <c r="BA110" i="125"/>
  <c r="AW110" i="125"/>
  <c r="AS110" i="125"/>
  <c r="AO110" i="125"/>
  <c r="AK110" i="125"/>
  <c r="AG110" i="125"/>
  <c r="AC110" i="125"/>
  <c r="Y110" i="125"/>
  <c r="U110" i="125"/>
  <c r="Q110" i="125"/>
  <c r="M110" i="125"/>
  <c r="BG110" i="125"/>
  <c r="BB110" i="125"/>
  <c r="AV110" i="125"/>
  <c r="AQ110" i="125"/>
  <c r="AL110" i="125"/>
  <c r="AF110" i="125"/>
  <c r="AA110" i="125"/>
  <c r="V110" i="125"/>
  <c r="P110" i="125"/>
  <c r="K110" i="125"/>
  <c r="BF110" i="125"/>
  <c r="AZ110" i="125"/>
  <c r="AU110" i="125"/>
  <c r="AP110" i="125"/>
  <c r="AJ110" i="125"/>
  <c r="AE110" i="125"/>
  <c r="Z110" i="125"/>
  <c r="T110" i="125"/>
  <c r="O110" i="125"/>
  <c r="BD110" i="125"/>
  <c r="AY110" i="125"/>
  <c r="AT110" i="125"/>
  <c r="BH110" i="125"/>
  <c r="BC110" i="125"/>
  <c r="AX110" i="125"/>
  <c r="AR110" i="125"/>
  <c r="AM110" i="125"/>
  <c r="AH110" i="125"/>
  <c r="AB110" i="125"/>
  <c r="W110" i="125"/>
  <c r="R110" i="125"/>
  <c r="L110" i="125"/>
  <c r="X110" i="125"/>
  <c r="AN110" i="125"/>
  <c r="S110" i="125"/>
  <c r="AI110" i="125"/>
  <c r="N110" i="125"/>
  <c r="AD110" i="125"/>
  <c r="BG94" i="125"/>
  <c r="BC94" i="125"/>
  <c r="AY94" i="125"/>
  <c r="AU94" i="125"/>
  <c r="AQ94" i="125"/>
  <c r="AM94" i="125"/>
  <c r="AI94" i="125"/>
  <c r="AE94" i="125"/>
  <c r="AA94" i="125"/>
  <c r="W94" i="125"/>
  <c r="S94" i="125"/>
  <c r="O94" i="125"/>
  <c r="K94" i="125"/>
  <c r="BD94" i="125"/>
  <c r="AX94" i="125"/>
  <c r="AS94" i="125"/>
  <c r="AN94" i="125"/>
  <c r="AH94" i="125"/>
  <c r="AC94" i="125"/>
  <c r="X94" i="125"/>
  <c r="R94" i="125"/>
  <c r="M94" i="125"/>
  <c r="BH94" i="125"/>
  <c r="BB94" i="125"/>
  <c r="AW94" i="125"/>
  <c r="AR94" i="125"/>
  <c r="AL94" i="125"/>
  <c r="AG94" i="125"/>
  <c r="AB94" i="125"/>
  <c r="V94" i="125"/>
  <c r="Q94" i="125"/>
  <c r="L94" i="125"/>
  <c r="BE94" i="125"/>
  <c r="AZ94" i="125"/>
  <c r="AT94" i="125"/>
  <c r="AO94" i="125"/>
  <c r="AJ94" i="125"/>
  <c r="AD94" i="125"/>
  <c r="Y94" i="125"/>
  <c r="T94" i="125"/>
  <c r="N94" i="125"/>
  <c r="BA94" i="125"/>
  <c r="AF94" i="125"/>
  <c r="K71" i="125"/>
  <c r="AV94" i="125"/>
  <c r="Z94" i="125"/>
  <c r="K78" i="125"/>
  <c r="AP94" i="125"/>
  <c r="U94" i="125"/>
  <c r="BF94" i="125"/>
  <c r="AK94" i="125"/>
  <c r="P94" i="125"/>
  <c r="O71" i="125"/>
  <c r="O78" i="125"/>
  <c r="S71" i="125"/>
  <c r="S78" i="125"/>
  <c r="W71" i="125"/>
  <c r="W78" i="125"/>
  <c r="AA71" i="125"/>
  <c r="AA78" i="125"/>
  <c r="AE71" i="125"/>
  <c r="AE78" i="125"/>
  <c r="AI71" i="125"/>
  <c r="AI78" i="125"/>
  <c r="AM71" i="125"/>
  <c r="AM78" i="125"/>
  <c r="AQ71" i="125"/>
  <c r="AQ78" i="125"/>
  <c r="AU71" i="125"/>
  <c r="AU78" i="125"/>
  <c r="BB107" i="125"/>
  <c r="AX107" i="125"/>
  <c r="AT107" i="125"/>
  <c r="AP107" i="125"/>
  <c r="AL107" i="125"/>
  <c r="AH107" i="125"/>
  <c r="AD107" i="125"/>
  <c r="Z107" i="125"/>
  <c r="V107" i="125"/>
  <c r="R107" i="125"/>
  <c r="N107" i="125"/>
  <c r="J107" i="125"/>
  <c r="BD107" i="125"/>
  <c r="AZ107" i="125"/>
  <c r="AV107" i="125"/>
  <c r="AR107" i="125"/>
  <c r="AN107" i="125"/>
  <c r="AJ107" i="125"/>
  <c r="AF107" i="125"/>
  <c r="AB107" i="125"/>
  <c r="X107" i="125"/>
  <c r="T107" i="125"/>
  <c r="P107" i="125"/>
  <c r="L107" i="125"/>
  <c r="H107" i="125"/>
  <c r="BA107" i="125"/>
  <c r="AS107" i="125"/>
  <c r="AK107" i="125"/>
  <c r="AC107" i="125"/>
  <c r="U107" i="125"/>
  <c r="M107" i="125"/>
  <c r="AY107" i="125"/>
  <c r="AQ107" i="125"/>
  <c r="AI107" i="125"/>
  <c r="AA107" i="125"/>
  <c r="S107" i="125"/>
  <c r="K107" i="125"/>
  <c r="BE107" i="125"/>
  <c r="AW107" i="125"/>
  <c r="AO107" i="125"/>
  <c r="AG107" i="125"/>
  <c r="Y107" i="125"/>
  <c r="Q107" i="125"/>
  <c r="I107" i="125"/>
  <c r="BC107" i="125"/>
  <c r="AU107" i="125"/>
  <c r="AM107" i="125"/>
  <c r="AE107" i="125"/>
  <c r="W107" i="125"/>
  <c r="O107" i="125"/>
  <c r="BE91" i="125"/>
  <c r="BA91" i="125"/>
  <c r="AW91" i="125"/>
  <c r="AS91" i="125"/>
  <c r="AO91" i="125"/>
  <c r="AK91" i="125"/>
  <c r="AG91" i="125"/>
  <c r="AC91" i="125"/>
  <c r="Y91" i="125"/>
  <c r="U91" i="125"/>
  <c r="BC91" i="125"/>
  <c r="AX91" i="125"/>
  <c r="AR91" i="125"/>
  <c r="AM91" i="125"/>
  <c r="AH91" i="125"/>
  <c r="AB91" i="125"/>
  <c r="W91" i="125"/>
  <c r="R91" i="125"/>
  <c r="N91" i="125"/>
  <c r="J91" i="125"/>
  <c r="AZ91" i="125"/>
  <c r="AU91" i="125"/>
  <c r="AP91" i="125"/>
  <c r="AJ91" i="125"/>
  <c r="AE91" i="125"/>
  <c r="Z91" i="125"/>
  <c r="T91" i="125"/>
  <c r="P91" i="125"/>
  <c r="L91" i="125"/>
  <c r="H91" i="125"/>
  <c r="AV91" i="125"/>
  <c r="AL91" i="125"/>
  <c r="AA91" i="125"/>
  <c r="Q91" i="125"/>
  <c r="I91" i="125"/>
  <c r="H78" i="125"/>
  <c r="BD91" i="125"/>
  <c r="AT91" i="125"/>
  <c r="AI91" i="125"/>
  <c r="X91" i="125"/>
  <c r="O91" i="125"/>
  <c r="BB91" i="125"/>
  <c r="AQ91" i="125"/>
  <c r="AF91" i="125"/>
  <c r="V91" i="125"/>
  <c r="M91" i="125"/>
  <c r="AY91" i="125"/>
  <c r="AN91" i="125"/>
  <c r="AD91" i="125"/>
  <c r="S91" i="125"/>
  <c r="K91" i="125"/>
  <c r="H71" i="125"/>
  <c r="BI111" i="125"/>
  <c r="BE111" i="125"/>
  <c r="BA111" i="125"/>
  <c r="AW111" i="125"/>
  <c r="BO111" i="125"/>
  <c r="BG111" i="125"/>
  <c r="BC111" i="125"/>
  <c r="AY111" i="125"/>
  <c r="AU111" i="125"/>
  <c r="AQ111" i="125"/>
  <c r="AM111" i="125"/>
  <c r="AI111" i="125"/>
  <c r="AE111" i="125"/>
  <c r="AA111" i="125"/>
  <c r="W111" i="125"/>
  <c r="S111" i="125"/>
  <c r="O111" i="125"/>
  <c r="BB111" i="125"/>
  <c r="AT111" i="125"/>
  <c r="AO111" i="125"/>
  <c r="AJ111" i="125"/>
  <c r="AD111" i="125"/>
  <c r="Y111" i="125"/>
  <c r="T111" i="125"/>
  <c r="N111" i="125"/>
  <c r="BH111" i="125"/>
  <c r="AZ111" i="125"/>
  <c r="AS111" i="125"/>
  <c r="AN111" i="125"/>
  <c r="AH111" i="125"/>
  <c r="AC111" i="125"/>
  <c r="X111" i="125"/>
  <c r="R111" i="125"/>
  <c r="M111" i="125"/>
  <c r="BF111" i="125"/>
  <c r="AX111" i="125"/>
  <c r="AR111" i="125"/>
  <c r="AL111" i="125"/>
  <c r="AG111" i="125"/>
  <c r="AB111" i="125"/>
  <c r="V111" i="125"/>
  <c r="Q111" i="125"/>
  <c r="L111" i="125"/>
  <c r="BD111" i="125"/>
  <c r="AV111" i="125"/>
  <c r="AP111" i="125"/>
  <c r="AK111" i="125"/>
  <c r="AF111" i="125"/>
  <c r="Z111" i="125"/>
  <c r="U111" i="125"/>
  <c r="P111" i="125"/>
  <c r="BI95" i="125"/>
  <c r="BE95" i="125"/>
  <c r="BA95" i="125"/>
  <c r="AW95" i="125"/>
  <c r="AS95" i="125"/>
  <c r="AO95" i="125"/>
  <c r="AK95" i="125"/>
  <c r="AG95" i="125"/>
  <c r="AC95" i="125"/>
  <c r="Y95" i="125"/>
  <c r="U95" i="125"/>
  <c r="Q95" i="125"/>
  <c r="M95" i="125"/>
  <c r="BG95" i="125"/>
  <c r="BB95" i="125"/>
  <c r="AV95" i="125"/>
  <c r="AQ95" i="125"/>
  <c r="AL95" i="125"/>
  <c r="AF95" i="125"/>
  <c r="AA95" i="125"/>
  <c r="V95" i="125"/>
  <c r="P95" i="125"/>
  <c r="BF95" i="125"/>
  <c r="AZ95" i="125"/>
  <c r="AU95" i="125"/>
  <c r="AP95" i="125"/>
  <c r="AJ95" i="125"/>
  <c r="AE95" i="125"/>
  <c r="Z95" i="125"/>
  <c r="T95" i="125"/>
  <c r="O95" i="125"/>
  <c r="BD95" i="125"/>
  <c r="BH95" i="125"/>
  <c r="BC95" i="125"/>
  <c r="AX95" i="125"/>
  <c r="AR95" i="125"/>
  <c r="AM95" i="125"/>
  <c r="AH95" i="125"/>
  <c r="AB95" i="125"/>
  <c r="W95" i="125"/>
  <c r="R95" i="125"/>
  <c r="L95" i="125"/>
  <c r="AT95" i="125"/>
  <c r="X95" i="125"/>
  <c r="L78" i="125"/>
  <c r="AN95" i="125"/>
  <c r="S95" i="125"/>
  <c r="AI95" i="125"/>
  <c r="N95" i="125"/>
  <c r="AY95" i="125"/>
  <c r="AD95" i="125"/>
  <c r="L71" i="125"/>
  <c r="P78" i="125"/>
  <c r="P71" i="125"/>
  <c r="T78" i="125"/>
  <c r="T71" i="125"/>
  <c r="X78" i="125"/>
  <c r="X71" i="125"/>
  <c r="AB78" i="125"/>
  <c r="AB71" i="125"/>
  <c r="AF78" i="125"/>
  <c r="AF71" i="125"/>
  <c r="AJ78" i="125"/>
  <c r="AJ71" i="125"/>
  <c r="AN78" i="125"/>
  <c r="AN71" i="125"/>
  <c r="AR78" i="125"/>
  <c r="AR71" i="125"/>
  <c r="AV78" i="125"/>
  <c r="AV71" i="125"/>
  <c r="AZ78" i="125"/>
  <c r="AZ71" i="125"/>
  <c r="BD78" i="125"/>
  <c r="BD71" i="125"/>
  <c r="BH78" i="125"/>
  <c r="BH71" i="125"/>
  <c r="BL54" i="125"/>
  <c r="AZ104" i="125"/>
  <c r="AV104" i="125"/>
  <c r="AR104" i="125"/>
  <c r="AN104" i="125"/>
  <c r="AJ104" i="125"/>
  <c r="AF104" i="125"/>
  <c r="AB104" i="125"/>
  <c r="X104" i="125"/>
  <c r="T104" i="125"/>
  <c r="P104" i="125"/>
  <c r="L104" i="125"/>
  <c r="H104" i="125"/>
  <c r="AY104" i="125"/>
  <c r="AT104" i="125"/>
  <c r="AO104" i="125"/>
  <c r="AI104" i="125"/>
  <c r="AD104" i="125"/>
  <c r="Y104" i="125"/>
  <c r="S104" i="125"/>
  <c r="N104" i="125"/>
  <c r="I104" i="125"/>
  <c r="AX104" i="125"/>
  <c r="AS104" i="125"/>
  <c r="AM104" i="125"/>
  <c r="AH104" i="125"/>
  <c r="AC104" i="125"/>
  <c r="W104" i="125"/>
  <c r="R104" i="125"/>
  <c r="M104" i="125"/>
  <c r="G104" i="125"/>
  <c r="BA104" i="125"/>
  <c r="AU104" i="125"/>
  <c r="AP104" i="125"/>
  <c r="AK104" i="125"/>
  <c r="AE104" i="125"/>
  <c r="Z104" i="125"/>
  <c r="U104" i="125"/>
  <c r="O104" i="125"/>
  <c r="J104" i="125"/>
  <c r="E104" i="125"/>
  <c r="AW104" i="125"/>
  <c r="AA104" i="125"/>
  <c r="F104" i="125"/>
  <c r="AQ104" i="125"/>
  <c r="V104" i="125"/>
  <c r="AL104" i="125"/>
  <c r="Q104" i="125"/>
  <c r="BB104" i="125"/>
  <c r="AG104" i="125"/>
  <c r="K104" i="125"/>
  <c r="AZ88" i="125"/>
  <c r="AV88" i="125"/>
  <c r="AR88" i="125"/>
  <c r="AN88" i="125"/>
  <c r="AJ88" i="125"/>
  <c r="AF88" i="125"/>
  <c r="AB88" i="125"/>
  <c r="X88" i="125"/>
  <c r="T88" i="125"/>
  <c r="P88" i="125"/>
  <c r="L88" i="125"/>
  <c r="H88" i="125"/>
  <c r="AY88" i="125"/>
  <c r="AT88" i="125"/>
  <c r="AO88" i="125"/>
  <c r="AI88" i="125"/>
  <c r="AD88" i="125"/>
  <c r="Y88" i="125"/>
  <c r="S88" i="125"/>
  <c r="N88" i="125"/>
  <c r="I88" i="125"/>
  <c r="AX88" i="125"/>
  <c r="AS88" i="125"/>
  <c r="AM88" i="125"/>
  <c r="AH88" i="125"/>
  <c r="AC88" i="125"/>
  <c r="W88" i="125"/>
  <c r="R88" i="125"/>
  <c r="M88" i="125"/>
  <c r="G88" i="125"/>
  <c r="BB88" i="125"/>
  <c r="AW88" i="125"/>
  <c r="AQ88" i="125"/>
  <c r="AL88" i="125"/>
  <c r="AG88" i="125"/>
  <c r="AA88" i="125"/>
  <c r="V88" i="125"/>
  <c r="Q88" i="125"/>
  <c r="K88" i="125"/>
  <c r="F88" i="125"/>
  <c r="BA88" i="125"/>
  <c r="AU88" i="125"/>
  <c r="AP88" i="125"/>
  <c r="AK88" i="125"/>
  <c r="AE88" i="125"/>
  <c r="Z88" i="125"/>
  <c r="U88" i="125"/>
  <c r="O88" i="125"/>
  <c r="J88" i="125"/>
  <c r="E88" i="125"/>
  <c r="E78" i="125"/>
  <c r="E71" i="125"/>
  <c r="BE108" i="125"/>
  <c r="BA108" i="125"/>
  <c r="AW108" i="125"/>
  <c r="AS108" i="125"/>
  <c r="AO108" i="125"/>
  <c r="BF108" i="125"/>
  <c r="AZ108" i="125"/>
  <c r="BD108" i="125"/>
  <c r="AY108" i="125"/>
  <c r="AT108" i="125"/>
  <c r="AN108" i="125"/>
  <c r="AJ108" i="125"/>
  <c r="AF108" i="125"/>
  <c r="AB108" i="125"/>
  <c r="X108" i="125"/>
  <c r="T108" i="125"/>
  <c r="P108" i="125"/>
  <c r="L108" i="125"/>
  <c r="BB108" i="125"/>
  <c r="AV108" i="125"/>
  <c r="AQ108" i="125"/>
  <c r="AL108" i="125"/>
  <c r="AH108" i="125"/>
  <c r="AD108" i="125"/>
  <c r="Z108" i="125"/>
  <c r="V108" i="125"/>
  <c r="R108" i="125"/>
  <c r="N108" i="125"/>
  <c r="J108" i="125"/>
  <c r="AR108" i="125"/>
  <c r="AI108" i="125"/>
  <c r="AA108" i="125"/>
  <c r="S108" i="125"/>
  <c r="K108" i="125"/>
  <c r="BC108" i="125"/>
  <c r="AP108" i="125"/>
  <c r="AG108" i="125"/>
  <c r="Y108" i="125"/>
  <c r="Q108" i="125"/>
  <c r="I108" i="125"/>
  <c r="AX108" i="125"/>
  <c r="AM108" i="125"/>
  <c r="AE108" i="125"/>
  <c r="W108" i="125"/>
  <c r="O108" i="125"/>
  <c r="AU108" i="125"/>
  <c r="AK108" i="125"/>
  <c r="AC108" i="125"/>
  <c r="U108" i="125"/>
  <c r="M108" i="125"/>
  <c r="BC92" i="125"/>
  <c r="AY92" i="125"/>
  <c r="AU92" i="125"/>
  <c r="AQ92" i="125"/>
  <c r="AM92" i="125"/>
  <c r="AI92" i="125"/>
  <c r="AE92" i="125"/>
  <c r="AA92" i="125"/>
  <c r="W92" i="125"/>
  <c r="S92" i="125"/>
  <c r="O92" i="125"/>
  <c r="K92" i="125"/>
  <c r="BB92" i="125"/>
  <c r="AW92" i="125"/>
  <c r="AR92" i="125"/>
  <c r="AL92" i="125"/>
  <c r="AG92" i="125"/>
  <c r="AB92" i="125"/>
  <c r="V92" i="125"/>
  <c r="Q92" i="125"/>
  <c r="BF92" i="125"/>
  <c r="BA92" i="125"/>
  <c r="AV92" i="125"/>
  <c r="AP92" i="125"/>
  <c r="AK92" i="125"/>
  <c r="AF92" i="125"/>
  <c r="Z92" i="125"/>
  <c r="U92" i="125"/>
  <c r="P92" i="125"/>
  <c r="J92" i="125"/>
  <c r="BD92" i="125"/>
  <c r="AX92" i="125"/>
  <c r="AS92" i="125"/>
  <c r="AN92" i="125"/>
  <c r="AH92" i="125"/>
  <c r="AC92" i="125"/>
  <c r="X92" i="125"/>
  <c r="R92" i="125"/>
  <c r="M92" i="125"/>
  <c r="AT92" i="125"/>
  <c r="Y92" i="125"/>
  <c r="I92" i="125"/>
  <c r="AO92" i="125"/>
  <c r="T92" i="125"/>
  <c r="BE92" i="125"/>
  <c r="AJ92" i="125"/>
  <c r="N92" i="125"/>
  <c r="AZ92" i="125"/>
  <c r="AD92" i="125"/>
  <c r="L92" i="125"/>
  <c r="I78" i="125"/>
  <c r="I71" i="125"/>
  <c r="BJ112" i="125"/>
  <c r="BF112" i="125"/>
  <c r="BB112" i="125"/>
  <c r="AX112" i="125"/>
  <c r="AT112" i="125"/>
  <c r="AP112" i="125"/>
  <c r="AL112" i="125"/>
  <c r="AH112" i="125"/>
  <c r="AD112" i="125"/>
  <c r="Z112" i="125"/>
  <c r="V112" i="125"/>
  <c r="R112" i="125"/>
  <c r="N112" i="125"/>
  <c r="BH112" i="125"/>
  <c r="BD112" i="125"/>
  <c r="AZ112" i="125"/>
  <c r="AV112" i="125"/>
  <c r="AR112" i="125"/>
  <c r="AN112" i="125"/>
  <c r="AJ112" i="125"/>
  <c r="AF112" i="125"/>
  <c r="AB112" i="125"/>
  <c r="X112" i="125"/>
  <c r="T112" i="125"/>
  <c r="P112" i="125"/>
  <c r="BG112" i="125"/>
  <c r="AY112" i="125"/>
  <c r="AQ112" i="125"/>
  <c r="AI112" i="125"/>
  <c r="AA112" i="125"/>
  <c r="S112" i="125"/>
  <c r="BE112" i="125"/>
  <c r="AW112" i="125"/>
  <c r="AO112" i="125"/>
  <c r="AG112" i="125"/>
  <c r="Y112" i="125"/>
  <c r="Q112" i="125"/>
  <c r="BC112" i="125"/>
  <c r="AU112" i="125"/>
  <c r="AM112" i="125"/>
  <c r="AE112" i="125"/>
  <c r="W112" i="125"/>
  <c r="O112" i="125"/>
  <c r="BI112" i="125"/>
  <c r="BA112" i="125"/>
  <c r="AS112" i="125"/>
  <c r="AK112" i="125"/>
  <c r="AC112" i="125"/>
  <c r="U112" i="125"/>
  <c r="M112" i="125"/>
  <c r="BJ96" i="125"/>
  <c r="BF96" i="125"/>
  <c r="BB96" i="125"/>
  <c r="AX96" i="125"/>
  <c r="AT96" i="125"/>
  <c r="AP96" i="125"/>
  <c r="AL96" i="125"/>
  <c r="AH96" i="125"/>
  <c r="AD96" i="125"/>
  <c r="Z96" i="125"/>
  <c r="V96" i="125"/>
  <c r="R96" i="125"/>
  <c r="N96" i="125"/>
  <c r="BI96" i="125"/>
  <c r="BD96" i="125"/>
  <c r="AY96" i="125"/>
  <c r="AS96" i="125"/>
  <c r="AN96" i="125"/>
  <c r="AI96" i="125"/>
  <c r="AC96" i="125"/>
  <c r="X96" i="125"/>
  <c r="S96" i="125"/>
  <c r="M96" i="125"/>
  <c r="BH96" i="125"/>
  <c r="BC96" i="125"/>
  <c r="AW96" i="125"/>
  <c r="AR96" i="125"/>
  <c r="AM96" i="125"/>
  <c r="AG96" i="125"/>
  <c r="AB96" i="125"/>
  <c r="W96" i="125"/>
  <c r="Q96" i="125"/>
  <c r="BG96" i="125"/>
  <c r="BA96" i="125"/>
  <c r="AV96" i="125"/>
  <c r="AQ96" i="125"/>
  <c r="AK96" i="125"/>
  <c r="AF96" i="125"/>
  <c r="AA96" i="125"/>
  <c r="U96" i="125"/>
  <c r="P96" i="125"/>
  <c r="BE96" i="125"/>
  <c r="AZ96" i="125"/>
  <c r="AU96" i="125"/>
  <c r="AO96" i="125"/>
  <c r="AJ96" i="125"/>
  <c r="AE96" i="125"/>
  <c r="Y96" i="125"/>
  <c r="T96" i="125"/>
  <c r="O96" i="125"/>
  <c r="M78" i="125"/>
  <c r="M71" i="125"/>
  <c r="Q78" i="125"/>
  <c r="Q71" i="125"/>
  <c r="U78" i="125"/>
  <c r="U71" i="125"/>
  <c r="Y78" i="125"/>
  <c r="Y71" i="125"/>
  <c r="AC78" i="125"/>
  <c r="AC71" i="125"/>
  <c r="AG78" i="125"/>
  <c r="AG71" i="125"/>
  <c r="AK78" i="125"/>
  <c r="AK71" i="125"/>
  <c r="AO78" i="125"/>
  <c r="AO71" i="125"/>
  <c r="AS78" i="125"/>
  <c r="AS71" i="125"/>
  <c r="AW78" i="125"/>
  <c r="AW71" i="125"/>
  <c r="BE20" i="125"/>
  <c r="BI20" i="125"/>
  <c r="BA101" i="125"/>
  <c r="AW101" i="125"/>
  <c r="AS101" i="125"/>
  <c r="AO101" i="125"/>
  <c r="AK101" i="125"/>
  <c r="AG101" i="125"/>
  <c r="AC101" i="125"/>
  <c r="W101" i="125"/>
  <c r="S101" i="125"/>
  <c r="O101" i="125"/>
  <c r="K101" i="125"/>
  <c r="G101" i="125"/>
  <c r="C101" i="125"/>
  <c r="AV101" i="125"/>
  <c r="AQ101" i="125"/>
  <c r="AL101" i="125"/>
  <c r="AF101" i="125"/>
  <c r="Y101" i="125"/>
  <c r="T101" i="125"/>
  <c r="N101" i="125"/>
  <c r="I101" i="125"/>
  <c r="D101" i="125"/>
  <c r="AY101" i="125"/>
  <c r="AT101" i="125"/>
  <c r="AN101" i="125"/>
  <c r="AI101" i="125"/>
  <c r="AD101" i="125"/>
  <c r="V101" i="125"/>
  <c r="Q101" i="125"/>
  <c r="L101" i="125"/>
  <c r="F101" i="125"/>
  <c r="AX101" i="125"/>
  <c r="AM101" i="125"/>
  <c r="Z101" i="125"/>
  <c r="P101" i="125"/>
  <c r="E101" i="125"/>
  <c r="AU101" i="125"/>
  <c r="AJ101" i="125"/>
  <c r="X101" i="125"/>
  <c r="M101" i="125"/>
  <c r="B101" i="125"/>
  <c r="AR101" i="125"/>
  <c r="AH101" i="125"/>
  <c r="U101" i="125"/>
  <c r="J101" i="125"/>
  <c r="AZ101" i="125"/>
  <c r="AP101" i="125"/>
  <c r="AE101" i="125"/>
  <c r="R101" i="125"/>
  <c r="H101" i="125"/>
  <c r="AY85" i="125"/>
  <c r="AU85" i="125"/>
  <c r="AQ85" i="125"/>
  <c r="AM85" i="125"/>
  <c r="AI85" i="125"/>
  <c r="AE85" i="125"/>
  <c r="AA85" i="125"/>
  <c r="W85" i="125"/>
  <c r="S85" i="125"/>
  <c r="O85" i="125"/>
  <c r="K85" i="125"/>
  <c r="G85" i="125"/>
  <c r="C85" i="125"/>
  <c r="AV85" i="125"/>
  <c r="AP85" i="125"/>
  <c r="AK85" i="125"/>
  <c r="AF85" i="125"/>
  <c r="Z85" i="125"/>
  <c r="U85" i="125"/>
  <c r="P85" i="125"/>
  <c r="J85" i="125"/>
  <c r="E85" i="125"/>
  <c r="AT85" i="125"/>
  <c r="AO85" i="125"/>
  <c r="AJ85" i="125"/>
  <c r="AD85" i="125"/>
  <c r="Y85" i="125"/>
  <c r="T85" i="125"/>
  <c r="N85" i="125"/>
  <c r="I85" i="125"/>
  <c r="D85" i="125"/>
  <c r="AX85" i="125"/>
  <c r="AS85" i="125"/>
  <c r="AN85" i="125"/>
  <c r="AH85" i="125"/>
  <c r="AC85" i="125"/>
  <c r="X85" i="125"/>
  <c r="R85" i="125"/>
  <c r="M85" i="125"/>
  <c r="H85" i="125"/>
  <c r="B85" i="125"/>
  <c r="AW85" i="125"/>
  <c r="AR85" i="125"/>
  <c r="AL85" i="125"/>
  <c r="AG85" i="125"/>
  <c r="AB85" i="125"/>
  <c r="V85" i="125"/>
  <c r="Q85" i="125"/>
  <c r="L85" i="125"/>
  <c r="F85" i="125"/>
  <c r="B78" i="125"/>
  <c r="B71" i="125"/>
  <c r="BC105" i="125"/>
  <c r="AY105" i="125"/>
  <c r="AU105" i="125"/>
  <c r="AQ105" i="125"/>
  <c r="AM105" i="125"/>
  <c r="AI105" i="125"/>
  <c r="AE105" i="125"/>
  <c r="AA105" i="125"/>
  <c r="BA105" i="125"/>
  <c r="AW105" i="125"/>
  <c r="AS105" i="125"/>
  <c r="AO105" i="125"/>
  <c r="AK105" i="125"/>
  <c r="AG105" i="125"/>
  <c r="AC105" i="125"/>
  <c r="Y105" i="125"/>
  <c r="U105" i="125"/>
  <c r="Q105" i="125"/>
  <c r="M105" i="125"/>
  <c r="I105" i="125"/>
  <c r="AX105" i="125"/>
  <c r="AP105" i="125"/>
  <c r="AH105" i="125"/>
  <c r="Z105" i="125"/>
  <c r="T105" i="125"/>
  <c r="O105" i="125"/>
  <c r="J105" i="125"/>
  <c r="AV105" i="125"/>
  <c r="AN105" i="125"/>
  <c r="AF105" i="125"/>
  <c r="X105" i="125"/>
  <c r="S105" i="125"/>
  <c r="N105" i="125"/>
  <c r="H105" i="125"/>
  <c r="BB105" i="125"/>
  <c r="AT105" i="125"/>
  <c r="AL105" i="125"/>
  <c r="AZ105" i="125"/>
  <c r="AR105" i="125"/>
  <c r="AJ105" i="125"/>
  <c r="AB105" i="125"/>
  <c r="V105" i="125"/>
  <c r="P105" i="125"/>
  <c r="K105" i="125"/>
  <c r="F105" i="125"/>
  <c r="L105" i="125"/>
  <c r="AD105" i="125"/>
  <c r="G105" i="125"/>
  <c r="BC89" i="125"/>
  <c r="AY89" i="125"/>
  <c r="AU89" i="125"/>
  <c r="AQ89" i="125"/>
  <c r="AM89" i="125"/>
  <c r="AI89" i="125"/>
  <c r="AE89" i="125"/>
  <c r="AA89" i="125"/>
  <c r="W89" i="125"/>
  <c r="W105" i="125"/>
  <c r="R105" i="125"/>
  <c r="BA89" i="125"/>
  <c r="AW89" i="125"/>
  <c r="AS89" i="125"/>
  <c r="AO89" i="125"/>
  <c r="AK89" i="125"/>
  <c r="AG89" i="125"/>
  <c r="AC89" i="125"/>
  <c r="Y89" i="125"/>
  <c r="U89" i="125"/>
  <c r="Q89" i="125"/>
  <c r="M89" i="125"/>
  <c r="I89" i="125"/>
  <c r="BB89" i="125"/>
  <c r="AT89" i="125"/>
  <c r="AL89" i="125"/>
  <c r="AD89" i="125"/>
  <c r="V89" i="125"/>
  <c r="P89" i="125"/>
  <c r="K89" i="125"/>
  <c r="F89" i="125"/>
  <c r="AZ89" i="125"/>
  <c r="AR89" i="125"/>
  <c r="AJ89" i="125"/>
  <c r="AB89" i="125"/>
  <c r="T89" i="125"/>
  <c r="O89" i="125"/>
  <c r="J89" i="125"/>
  <c r="AX89" i="125"/>
  <c r="AP89" i="125"/>
  <c r="AH89" i="125"/>
  <c r="Z89" i="125"/>
  <c r="S89" i="125"/>
  <c r="N89" i="125"/>
  <c r="H89" i="125"/>
  <c r="AV89" i="125"/>
  <c r="AN89" i="125"/>
  <c r="AF89" i="125"/>
  <c r="X89" i="125"/>
  <c r="R89" i="125"/>
  <c r="L89" i="125"/>
  <c r="G89" i="125"/>
  <c r="F71" i="125"/>
  <c r="F78" i="125"/>
  <c r="BG109" i="125"/>
  <c r="BC109" i="125"/>
  <c r="AY109" i="125"/>
  <c r="AU109" i="125"/>
  <c r="AQ109" i="125"/>
  <c r="AM109" i="125"/>
  <c r="AI109" i="125"/>
  <c r="AE109" i="125"/>
  <c r="AA109" i="125"/>
  <c r="W109" i="125"/>
  <c r="S109" i="125"/>
  <c r="O109" i="125"/>
  <c r="K109" i="125"/>
  <c r="BD109" i="125"/>
  <c r="AX109" i="125"/>
  <c r="AS109" i="125"/>
  <c r="AN109" i="125"/>
  <c r="AH109" i="125"/>
  <c r="AC109" i="125"/>
  <c r="X109" i="125"/>
  <c r="R109" i="125"/>
  <c r="M109" i="125"/>
  <c r="BB109" i="125"/>
  <c r="AW109" i="125"/>
  <c r="AR109" i="125"/>
  <c r="AL109" i="125"/>
  <c r="AG109" i="125"/>
  <c r="AB109" i="125"/>
  <c r="V109" i="125"/>
  <c r="Q109" i="125"/>
  <c r="L109" i="125"/>
  <c r="BE109" i="125"/>
  <c r="AZ109" i="125"/>
  <c r="AT109" i="125"/>
  <c r="AO109" i="125"/>
  <c r="AJ109" i="125"/>
  <c r="AD109" i="125"/>
  <c r="Y109" i="125"/>
  <c r="T109" i="125"/>
  <c r="N109" i="125"/>
  <c r="BA109" i="125"/>
  <c r="AF109" i="125"/>
  <c r="J109" i="125"/>
  <c r="AV109" i="125"/>
  <c r="Z109" i="125"/>
  <c r="AP109" i="125"/>
  <c r="U109" i="125"/>
  <c r="BF109" i="125"/>
  <c r="AK109" i="125"/>
  <c r="P109" i="125"/>
  <c r="BE93" i="125"/>
  <c r="BA93" i="125"/>
  <c r="AW93" i="125"/>
  <c r="AS93" i="125"/>
  <c r="AO93" i="125"/>
  <c r="AK93" i="125"/>
  <c r="AG93" i="125"/>
  <c r="AC93" i="125"/>
  <c r="Y93" i="125"/>
  <c r="U93" i="125"/>
  <c r="Q93" i="125"/>
  <c r="M93" i="125"/>
  <c r="BF93" i="125"/>
  <c r="AZ93" i="125"/>
  <c r="AU93" i="125"/>
  <c r="AP93" i="125"/>
  <c r="AJ93" i="125"/>
  <c r="AE93" i="125"/>
  <c r="Z93" i="125"/>
  <c r="T93" i="125"/>
  <c r="O93" i="125"/>
  <c r="J93" i="125"/>
  <c r="BD93" i="125"/>
  <c r="AY93" i="125"/>
  <c r="AT93" i="125"/>
  <c r="AN93" i="125"/>
  <c r="AI93" i="125"/>
  <c r="AD93" i="125"/>
  <c r="X93" i="125"/>
  <c r="S93" i="125"/>
  <c r="N93" i="125"/>
  <c r="BG93" i="125"/>
  <c r="BB93" i="125"/>
  <c r="AV93" i="125"/>
  <c r="AQ93" i="125"/>
  <c r="AL93" i="125"/>
  <c r="AF93" i="125"/>
  <c r="AA93" i="125"/>
  <c r="V93" i="125"/>
  <c r="P93" i="125"/>
  <c r="K93" i="125"/>
  <c r="AM93" i="125"/>
  <c r="R93" i="125"/>
  <c r="BC93" i="125"/>
  <c r="AH93" i="125"/>
  <c r="L93" i="125"/>
  <c r="AX93" i="125"/>
  <c r="AB93" i="125"/>
  <c r="AR93" i="125"/>
  <c r="W93" i="125"/>
  <c r="J78" i="125"/>
  <c r="J71" i="125"/>
  <c r="R78" i="125"/>
  <c r="R71" i="125"/>
  <c r="V71" i="125"/>
  <c r="V78" i="125"/>
  <c r="Z78" i="125"/>
  <c r="Z71" i="125"/>
  <c r="AD78" i="125"/>
  <c r="AD71" i="125"/>
  <c r="AH78" i="125"/>
  <c r="AH71" i="125"/>
  <c r="AL71" i="125"/>
  <c r="AL78" i="125"/>
  <c r="AP78" i="125"/>
  <c r="AP71" i="125"/>
  <c r="AT78" i="125"/>
  <c r="AT71" i="125"/>
  <c r="AX78" i="125"/>
  <c r="AX71" i="125"/>
  <c r="BB20" i="125"/>
  <c r="BF20" i="125"/>
  <c r="BJ20" i="125"/>
  <c r="B21" i="125"/>
  <c r="P11" i="123"/>
  <c r="O16" i="123"/>
  <c r="B78" i="123"/>
  <c r="B71" i="123"/>
  <c r="F78" i="123"/>
  <c r="F71" i="123"/>
  <c r="J78" i="123"/>
  <c r="J71" i="123"/>
  <c r="O71" i="123"/>
  <c r="O78" i="123"/>
  <c r="S71" i="123"/>
  <c r="S78" i="123"/>
  <c r="W78" i="123"/>
  <c r="W71" i="123"/>
  <c r="AA78" i="123"/>
  <c r="AA71" i="123"/>
  <c r="AE78" i="123"/>
  <c r="AE71" i="123"/>
  <c r="AI78" i="123"/>
  <c r="AI71" i="123"/>
  <c r="AM78" i="123"/>
  <c r="AM71" i="123"/>
  <c r="AQ78" i="123"/>
  <c r="AQ71" i="123"/>
  <c r="AU78" i="123"/>
  <c r="AU71" i="123"/>
  <c r="AY20" i="123"/>
  <c r="BC20" i="123"/>
  <c r="BG20" i="123"/>
  <c r="C21" i="123"/>
  <c r="C78" i="123"/>
  <c r="C71" i="123"/>
  <c r="BO106" i="123"/>
  <c r="G78" i="123"/>
  <c r="G71" i="123"/>
  <c r="K78" i="123"/>
  <c r="K71" i="123"/>
  <c r="P78" i="123"/>
  <c r="P71" i="123"/>
  <c r="T78" i="123"/>
  <c r="T71" i="123"/>
  <c r="X78" i="123"/>
  <c r="X71" i="123"/>
  <c r="AB78" i="123"/>
  <c r="AB71" i="123"/>
  <c r="AF71" i="123"/>
  <c r="AF78" i="123"/>
  <c r="AJ78" i="123"/>
  <c r="AJ71" i="123"/>
  <c r="AN71" i="123"/>
  <c r="AN78" i="123"/>
  <c r="AR78" i="123"/>
  <c r="AR71" i="123"/>
  <c r="AV71" i="123"/>
  <c r="AV78" i="123"/>
  <c r="AZ20" i="123"/>
  <c r="BD20" i="123"/>
  <c r="BH20" i="123"/>
  <c r="BO103" i="123"/>
  <c r="D78" i="123"/>
  <c r="D71" i="123"/>
  <c r="H78" i="123"/>
  <c r="H71" i="123"/>
  <c r="Q78" i="123"/>
  <c r="Q71" i="123"/>
  <c r="U71" i="123"/>
  <c r="U78" i="123"/>
  <c r="Y78" i="123"/>
  <c r="Y71" i="123"/>
  <c r="AC78" i="123"/>
  <c r="AC71" i="123"/>
  <c r="AG78" i="123"/>
  <c r="AG71" i="123"/>
  <c r="AK78" i="123"/>
  <c r="AK71" i="123"/>
  <c r="AO78" i="123"/>
  <c r="AO71" i="123"/>
  <c r="AS78" i="123"/>
  <c r="AS71" i="123"/>
  <c r="AW78" i="123"/>
  <c r="AW71" i="123"/>
  <c r="BA20" i="123"/>
  <c r="BE20" i="123"/>
  <c r="BL54" i="123"/>
  <c r="I78" i="123"/>
  <c r="I71" i="123"/>
  <c r="M20" i="123"/>
  <c r="R78" i="123"/>
  <c r="R71" i="123"/>
  <c r="V78" i="123"/>
  <c r="V71" i="123"/>
  <c r="Z78" i="123"/>
  <c r="Z71" i="123"/>
  <c r="AD71" i="123"/>
  <c r="AD78" i="123"/>
  <c r="AH78" i="123"/>
  <c r="AH71" i="123"/>
  <c r="AL78" i="123"/>
  <c r="AL71" i="123"/>
  <c r="AP78" i="123"/>
  <c r="AP71" i="123"/>
  <c r="AT78" i="123"/>
  <c r="AT71" i="123"/>
  <c r="AX78" i="123"/>
  <c r="AX71" i="123"/>
  <c r="BF20" i="123"/>
  <c r="B28" i="123"/>
  <c r="BL40" i="122"/>
  <c r="BJ71" i="122"/>
  <c r="BA71" i="122"/>
  <c r="D20" i="122"/>
  <c r="C21" i="122"/>
  <c r="C22" i="122" s="1"/>
  <c r="C71" i="122"/>
  <c r="C78" i="122"/>
  <c r="BO106" i="122"/>
  <c r="G71" i="122"/>
  <c r="G78" i="122"/>
  <c r="K71" i="122"/>
  <c r="K78" i="122"/>
  <c r="P78" i="122"/>
  <c r="P71" i="122"/>
  <c r="T78" i="122"/>
  <c r="T71" i="122"/>
  <c r="X78" i="122"/>
  <c r="X71" i="122"/>
  <c r="AB78" i="122"/>
  <c r="AB71" i="122"/>
  <c r="AF78" i="122"/>
  <c r="AF71" i="122"/>
  <c r="AJ78" i="122"/>
  <c r="AJ71" i="122"/>
  <c r="AN78" i="122"/>
  <c r="AN71" i="122"/>
  <c r="AR78" i="122"/>
  <c r="AR71" i="122"/>
  <c r="AV78" i="122"/>
  <c r="AV71" i="122"/>
  <c r="AZ78" i="122"/>
  <c r="AZ71" i="122"/>
  <c r="B28" i="122"/>
  <c r="P15" i="122"/>
  <c r="Q11" i="122" s="1"/>
  <c r="H78" i="122"/>
  <c r="H71" i="122"/>
  <c r="BO111" i="122"/>
  <c r="L78" i="122"/>
  <c r="L71" i="122"/>
  <c r="Q71" i="122"/>
  <c r="Q78" i="122"/>
  <c r="U78" i="122"/>
  <c r="U71" i="122"/>
  <c r="Y78" i="122"/>
  <c r="Y71" i="122"/>
  <c r="AC78" i="122"/>
  <c r="AC71" i="122"/>
  <c r="AG71" i="122"/>
  <c r="AG78" i="122"/>
  <c r="AK78" i="122"/>
  <c r="AK71" i="122"/>
  <c r="AO78" i="122"/>
  <c r="AO71" i="122"/>
  <c r="AS78" i="122"/>
  <c r="AS71" i="122"/>
  <c r="AW71" i="122"/>
  <c r="AW78" i="122"/>
  <c r="BD78" i="122"/>
  <c r="BD71" i="122"/>
  <c r="I78" i="122"/>
  <c r="I71" i="122"/>
  <c r="B55" i="122"/>
  <c r="B22" i="122"/>
  <c r="O78" i="122"/>
  <c r="O71" i="122"/>
  <c r="S71" i="122"/>
  <c r="S78" i="122"/>
  <c r="W71" i="122"/>
  <c r="W78" i="122"/>
  <c r="AA71" i="122"/>
  <c r="AA78" i="122"/>
  <c r="AE78" i="122"/>
  <c r="AE71" i="122"/>
  <c r="AI71" i="122"/>
  <c r="AI78" i="122"/>
  <c r="AM71" i="122"/>
  <c r="AM78" i="122"/>
  <c r="AQ71" i="122"/>
  <c r="AQ78" i="122"/>
  <c r="AU78" i="122"/>
  <c r="AU71" i="122"/>
  <c r="AY71" i="122"/>
  <c r="AY78" i="122"/>
  <c r="B71" i="122"/>
  <c r="B78" i="122"/>
  <c r="F71" i="122"/>
  <c r="F78" i="122"/>
  <c r="J78" i="122"/>
  <c r="J71" i="122"/>
  <c r="R71" i="122"/>
  <c r="R78" i="122"/>
  <c r="V71" i="122"/>
  <c r="V78" i="122"/>
  <c r="Z78" i="122"/>
  <c r="Z71" i="122"/>
  <c r="AD78" i="122"/>
  <c r="AD71" i="122"/>
  <c r="AH71" i="122"/>
  <c r="AH78" i="122"/>
  <c r="AL71" i="122"/>
  <c r="AL78" i="122"/>
  <c r="AP78" i="122"/>
  <c r="AP71" i="122"/>
  <c r="AT78" i="122"/>
  <c r="AT71" i="122"/>
  <c r="AX71" i="122"/>
  <c r="AX78" i="122"/>
  <c r="BL54" i="122"/>
  <c r="Q16" i="120"/>
  <c r="Q15" i="120"/>
  <c r="R11" i="120" s="1"/>
  <c r="B29" i="120"/>
  <c r="C25" i="120"/>
  <c r="BJ108" i="120"/>
  <c r="BF108" i="120"/>
  <c r="BB108" i="120"/>
  <c r="AX108" i="120"/>
  <c r="AT108" i="120"/>
  <c r="AP108" i="120"/>
  <c r="AL108" i="120"/>
  <c r="AH108" i="120"/>
  <c r="AD108" i="120"/>
  <c r="Z108" i="120"/>
  <c r="V108" i="120"/>
  <c r="R108" i="120"/>
  <c r="N108" i="120"/>
  <c r="J108" i="120"/>
  <c r="BG108" i="120"/>
  <c r="BA108" i="120"/>
  <c r="AV108" i="120"/>
  <c r="AQ108" i="120"/>
  <c r="AK108" i="120"/>
  <c r="AF108" i="120"/>
  <c r="AA108" i="120"/>
  <c r="U108" i="120"/>
  <c r="P108" i="120"/>
  <c r="K108" i="120"/>
  <c r="BI108" i="120"/>
  <c r="BD108" i="120"/>
  <c r="AY108" i="120"/>
  <c r="AS108" i="120"/>
  <c r="AN108" i="120"/>
  <c r="AI108" i="120"/>
  <c r="AC108" i="120"/>
  <c r="X108" i="120"/>
  <c r="S108" i="120"/>
  <c r="M108" i="120"/>
  <c r="BH108" i="120"/>
  <c r="AW108" i="120"/>
  <c r="AM108" i="120"/>
  <c r="AB108" i="120"/>
  <c r="Q108" i="120"/>
  <c r="BE108" i="120"/>
  <c r="AU108" i="120"/>
  <c r="AJ108" i="120"/>
  <c r="Y108" i="120"/>
  <c r="O108" i="120"/>
  <c r="BI92" i="120"/>
  <c r="BE92" i="120"/>
  <c r="BA92" i="120"/>
  <c r="AW92" i="120"/>
  <c r="AS92" i="120"/>
  <c r="AO92" i="120"/>
  <c r="AK92" i="120"/>
  <c r="AG92" i="120"/>
  <c r="AC92" i="120"/>
  <c r="Y92" i="120"/>
  <c r="U92" i="120"/>
  <c r="Q92" i="120"/>
  <c r="M92" i="120"/>
  <c r="I92" i="120"/>
  <c r="BC108" i="120"/>
  <c r="AR108" i="120"/>
  <c r="AG108" i="120"/>
  <c r="W108" i="120"/>
  <c r="L108" i="120"/>
  <c r="AZ108" i="120"/>
  <c r="AO108" i="120"/>
  <c r="AE108" i="120"/>
  <c r="T108" i="120"/>
  <c r="I108" i="120"/>
  <c r="BG92" i="120"/>
  <c r="BC92" i="120"/>
  <c r="AY92" i="120"/>
  <c r="AU92" i="120"/>
  <c r="AQ92" i="120"/>
  <c r="AM92" i="120"/>
  <c r="AI92" i="120"/>
  <c r="AE92" i="120"/>
  <c r="AA92" i="120"/>
  <c r="W92" i="120"/>
  <c r="S92" i="120"/>
  <c r="O92" i="120"/>
  <c r="K92" i="120"/>
  <c r="BF92" i="120"/>
  <c r="AX92" i="120"/>
  <c r="AP92" i="120"/>
  <c r="AH92" i="120"/>
  <c r="Z92" i="120"/>
  <c r="R92" i="120"/>
  <c r="J92" i="120"/>
  <c r="BD92" i="120"/>
  <c r="AV92" i="120"/>
  <c r="AN92" i="120"/>
  <c r="AF92" i="120"/>
  <c r="X92" i="120"/>
  <c r="P92" i="120"/>
  <c r="BJ92" i="120"/>
  <c r="AT92" i="120"/>
  <c r="AD92" i="120"/>
  <c r="N92" i="120"/>
  <c r="BH92" i="120"/>
  <c r="AR92" i="120"/>
  <c r="AB92" i="120"/>
  <c r="L92" i="120"/>
  <c r="BB92" i="120"/>
  <c r="AL92" i="120"/>
  <c r="V92" i="120"/>
  <c r="AZ92" i="120"/>
  <c r="AJ92" i="120"/>
  <c r="T92" i="120"/>
  <c r="I78" i="120"/>
  <c r="I71" i="120"/>
  <c r="B55" i="120"/>
  <c r="B22" i="120"/>
  <c r="O78" i="120"/>
  <c r="O71" i="120"/>
  <c r="S78" i="120"/>
  <c r="S71" i="120"/>
  <c r="W78" i="120"/>
  <c r="W71" i="120"/>
  <c r="AA78" i="120"/>
  <c r="AA71" i="120"/>
  <c r="AE78" i="120"/>
  <c r="AE71" i="120"/>
  <c r="AI78" i="120"/>
  <c r="AI71" i="120"/>
  <c r="AM78" i="120"/>
  <c r="AM71" i="120"/>
  <c r="AQ78" i="120"/>
  <c r="AQ71" i="120"/>
  <c r="AU78" i="120"/>
  <c r="AU71" i="120"/>
  <c r="AY78" i="120"/>
  <c r="AY71" i="120"/>
  <c r="P16" i="120"/>
  <c r="BD106" i="120"/>
  <c r="BO106" i="120"/>
  <c r="BA106" i="120"/>
  <c r="AW106" i="120"/>
  <c r="AS106" i="120"/>
  <c r="AO106" i="120"/>
  <c r="AK106" i="120"/>
  <c r="AG106" i="120"/>
  <c r="AC106" i="120"/>
  <c r="Y106" i="120"/>
  <c r="U106" i="120"/>
  <c r="Q106" i="120"/>
  <c r="M106" i="120"/>
  <c r="I106" i="120"/>
  <c r="BC106" i="120"/>
  <c r="AY106" i="120"/>
  <c r="AU106" i="120"/>
  <c r="AQ106" i="120"/>
  <c r="AM106" i="120"/>
  <c r="AI106" i="120"/>
  <c r="AE106" i="120"/>
  <c r="AA106" i="120"/>
  <c r="W106" i="120"/>
  <c r="S106" i="120"/>
  <c r="O106" i="120"/>
  <c r="K106" i="120"/>
  <c r="G106" i="120"/>
  <c r="AX106" i="120"/>
  <c r="AP106" i="120"/>
  <c r="AH106" i="120"/>
  <c r="Z106" i="120"/>
  <c r="R106" i="120"/>
  <c r="J106" i="120"/>
  <c r="AV106" i="120"/>
  <c r="AN106" i="120"/>
  <c r="AF106" i="120"/>
  <c r="X106" i="120"/>
  <c r="P106" i="120"/>
  <c r="H106" i="120"/>
  <c r="BC90" i="120"/>
  <c r="AY90" i="120"/>
  <c r="AU90" i="120"/>
  <c r="AQ90" i="120"/>
  <c r="BB106" i="120"/>
  <c r="AT106" i="120"/>
  <c r="AL106" i="120"/>
  <c r="AZ106" i="120"/>
  <c r="AR106" i="120"/>
  <c r="AJ106" i="120"/>
  <c r="AB106" i="120"/>
  <c r="T106" i="120"/>
  <c r="L106" i="120"/>
  <c r="N106" i="120"/>
  <c r="BA90" i="120"/>
  <c r="AV90" i="120"/>
  <c r="AP90" i="120"/>
  <c r="AL90" i="120"/>
  <c r="AH90" i="120"/>
  <c r="AD90" i="120"/>
  <c r="Z90" i="120"/>
  <c r="V90" i="120"/>
  <c r="R90" i="120"/>
  <c r="N90" i="120"/>
  <c r="J90" i="120"/>
  <c r="AZ90" i="120"/>
  <c r="AT90" i="120"/>
  <c r="AO90" i="120"/>
  <c r="AK90" i="120"/>
  <c r="AG90" i="120"/>
  <c r="AC90" i="120"/>
  <c r="Y90" i="120"/>
  <c r="U90" i="120"/>
  <c r="Q90" i="120"/>
  <c r="M90" i="120"/>
  <c r="I90" i="120"/>
  <c r="AD106" i="120"/>
  <c r="BD90" i="120"/>
  <c r="AS90" i="120"/>
  <c r="AJ90" i="120"/>
  <c r="AB90" i="120"/>
  <c r="T90" i="120"/>
  <c r="L90" i="120"/>
  <c r="V106" i="120"/>
  <c r="BB90" i="120"/>
  <c r="AR90" i="120"/>
  <c r="AI90" i="120"/>
  <c r="AA90" i="120"/>
  <c r="S90" i="120"/>
  <c r="K90" i="120"/>
  <c r="G78" i="120"/>
  <c r="AX90" i="120"/>
  <c r="AN90" i="120"/>
  <c r="AF90" i="120"/>
  <c r="X90" i="120"/>
  <c r="P90" i="120"/>
  <c r="H90" i="120"/>
  <c r="AW90" i="120"/>
  <c r="AM90" i="120"/>
  <c r="AE90" i="120"/>
  <c r="W90" i="120"/>
  <c r="O90" i="120"/>
  <c r="G90" i="120"/>
  <c r="G71" i="120"/>
  <c r="BG110" i="120"/>
  <c r="BC110" i="120"/>
  <c r="AY110" i="120"/>
  <c r="AU110" i="120"/>
  <c r="AQ110" i="120"/>
  <c r="AM110" i="120"/>
  <c r="AI110" i="120"/>
  <c r="AE110" i="120"/>
  <c r="AA110" i="120"/>
  <c r="W110" i="120"/>
  <c r="S110" i="120"/>
  <c r="O110" i="120"/>
  <c r="K110" i="120"/>
  <c r="BF110" i="120"/>
  <c r="BA110" i="120"/>
  <c r="AV110" i="120"/>
  <c r="AP110" i="120"/>
  <c r="AK110" i="120"/>
  <c r="AF110" i="120"/>
  <c r="Z110" i="120"/>
  <c r="U110" i="120"/>
  <c r="P110" i="120"/>
  <c r="BI110" i="120"/>
  <c r="BD110" i="120"/>
  <c r="AX110" i="120"/>
  <c r="AS110" i="120"/>
  <c r="AN110" i="120"/>
  <c r="AH110" i="120"/>
  <c r="AC110" i="120"/>
  <c r="X110" i="120"/>
  <c r="R110" i="120"/>
  <c r="M110" i="120"/>
  <c r="BH110" i="120"/>
  <c r="AW110" i="120"/>
  <c r="AL110" i="120"/>
  <c r="AB110" i="120"/>
  <c r="Q110" i="120"/>
  <c r="BE110" i="120"/>
  <c r="AT110" i="120"/>
  <c r="AJ110" i="120"/>
  <c r="Y110" i="120"/>
  <c r="N110" i="120"/>
  <c r="BJ94" i="120"/>
  <c r="BF94" i="120"/>
  <c r="BB94" i="120"/>
  <c r="AX94" i="120"/>
  <c r="AT94" i="120"/>
  <c r="AP94" i="120"/>
  <c r="AL94" i="120"/>
  <c r="AH94" i="120"/>
  <c r="AD94" i="120"/>
  <c r="Z94" i="120"/>
  <c r="V94" i="120"/>
  <c r="R94" i="120"/>
  <c r="N94" i="120"/>
  <c r="BB110" i="120"/>
  <c r="AR110" i="120"/>
  <c r="AG110" i="120"/>
  <c r="V110" i="120"/>
  <c r="L110" i="120"/>
  <c r="BJ110" i="120"/>
  <c r="AZ110" i="120"/>
  <c r="AO110" i="120"/>
  <c r="AD110" i="120"/>
  <c r="T110" i="120"/>
  <c r="BH94" i="120"/>
  <c r="BD94" i="120"/>
  <c r="AZ94" i="120"/>
  <c r="AV94" i="120"/>
  <c r="AR94" i="120"/>
  <c r="AN94" i="120"/>
  <c r="AJ94" i="120"/>
  <c r="AF94" i="120"/>
  <c r="AB94" i="120"/>
  <c r="X94" i="120"/>
  <c r="T94" i="120"/>
  <c r="P94" i="120"/>
  <c r="L94" i="120"/>
  <c r="BC94" i="120"/>
  <c r="AU94" i="120"/>
  <c r="AM94" i="120"/>
  <c r="AE94" i="120"/>
  <c r="W94" i="120"/>
  <c r="O94" i="120"/>
  <c r="BI94" i="120"/>
  <c r="BA94" i="120"/>
  <c r="AS94" i="120"/>
  <c r="AK94" i="120"/>
  <c r="AC94" i="120"/>
  <c r="U94" i="120"/>
  <c r="M94" i="120"/>
  <c r="AY94" i="120"/>
  <c r="AI94" i="120"/>
  <c r="S94" i="120"/>
  <c r="AW94" i="120"/>
  <c r="AG94" i="120"/>
  <c r="Q94" i="120"/>
  <c r="K78" i="120"/>
  <c r="BG94" i="120"/>
  <c r="AQ94" i="120"/>
  <c r="AA94" i="120"/>
  <c r="K94" i="120"/>
  <c r="BE94" i="120"/>
  <c r="AO94" i="120"/>
  <c r="Y94" i="120"/>
  <c r="K71" i="120"/>
  <c r="Q78" i="120"/>
  <c r="Q71" i="120"/>
  <c r="U78" i="120"/>
  <c r="U71" i="120"/>
  <c r="Y78" i="120"/>
  <c r="Y71" i="120"/>
  <c r="AC78" i="120"/>
  <c r="AC71" i="120"/>
  <c r="AG78" i="120"/>
  <c r="AG71" i="120"/>
  <c r="AK78" i="120"/>
  <c r="AK71" i="120"/>
  <c r="AO78" i="120"/>
  <c r="AO71" i="120"/>
  <c r="AS78" i="120"/>
  <c r="AS71" i="120"/>
  <c r="AW78" i="120"/>
  <c r="AW71" i="120"/>
  <c r="BD78" i="120"/>
  <c r="BD71" i="120"/>
  <c r="BJ101" i="120"/>
  <c r="BF101" i="120"/>
  <c r="BB101" i="120"/>
  <c r="AX101" i="120"/>
  <c r="AT101" i="120"/>
  <c r="AP101" i="120"/>
  <c r="AL101" i="120"/>
  <c r="AH101" i="120"/>
  <c r="AD101" i="120"/>
  <c r="Z101" i="120"/>
  <c r="V101" i="120"/>
  <c r="R101" i="120"/>
  <c r="N101" i="120"/>
  <c r="J101" i="120"/>
  <c r="F101" i="120"/>
  <c r="B101" i="120"/>
  <c r="BH101" i="120"/>
  <c r="BD101" i="120"/>
  <c r="AZ101" i="120"/>
  <c r="AV101" i="120"/>
  <c r="AR101" i="120"/>
  <c r="AN101" i="120"/>
  <c r="AJ101" i="120"/>
  <c r="AF101" i="120"/>
  <c r="AB101" i="120"/>
  <c r="X101" i="120"/>
  <c r="T101" i="120"/>
  <c r="P101" i="120"/>
  <c r="L101" i="120"/>
  <c r="H101" i="120"/>
  <c r="D101" i="120"/>
  <c r="BC101" i="120"/>
  <c r="AU101" i="120"/>
  <c r="AM101" i="120"/>
  <c r="AE101" i="120"/>
  <c r="W101" i="120"/>
  <c r="O101" i="120"/>
  <c r="G101" i="120"/>
  <c r="BI101" i="120"/>
  <c r="BA101" i="120"/>
  <c r="AS101" i="120"/>
  <c r="AK101" i="120"/>
  <c r="AC101" i="120"/>
  <c r="U101" i="120"/>
  <c r="M101" i="120"/>
  <c r="E101" i="120"/>
  <c r="BG101" i="120"/>
  <c r="AQ101" i="120"/>
  <c r="AA101" i="120"/>
  <c r="K101" i="120"/>
  <c r="BI85" i="120"/>
  <c r="BE85" i="120"/>
  <c r="BA85" i="120"/>
  <c r="AW85" i="120"/>
  <c r="AS85" i="120"/>
  <c r="AO85" i="120"/>
  <c r="AK85" i="120"/>
  <c r="AG85" i="120"/>
  <c r="AC85" i="120"/>
  <c r="Y85" i="120"/>
  <c r="U85" i="120"/>
  <c r="Q85" i="120"/>
  <c r="M85" i="120"/>
  <c r="I85" i="120"/>
  <c r="E85" i="120"/>
  <c r="BE101" i="120"/>
  <c r="AO101" i="120"/>
  <c r="Y101" i="120"/>
  <c r="I101" i="120"/>
  <c r="BH85" i="120"/>
  <c r="BD85" i="120"/>
  <c r="AZ85" i="120"/>
  <c r="AV85" i="120"/>
  <c r="AR85" i="120"/>
  <c r="AN85" i="120"/>
  <c r="AJ85" i="120"/>
  <c r="AF85" i="120"/>
  <c r="AB85" i="120"/>
  <c r="X85" i="120"/>
  <c r="T85" i="120"/>
  <c r="P85" i="120"/>
  <c r="L85" i="120"/>
  <c r="H85" i="120"/>
  <c r="D85" i="120"/>
  <c r="AY101" i="120"/>
  <c r="AI101" i="120"/>
  <c r="S101" i="120"/>
  <c r="C101" i="120"/>
  <c r="AW101" i="120"/>
  <c r="AG101" i="120"/>
  <c r="Q101" i="120"/>
  <c r="BJ85" i="120"/>
  <c r="BF85" i="120"/>
  <c r="BB85" i="120"/>
  <c r="AX85" i="120"/>
  <c r="AT85" i="120"/>
  <c r="AP85" i="120"/>
  <c r="AL85" i="120"/>
  <c r="AH85" i="120"/>
  <c r="AD85" i="120"/>
  <c r="Z85" i="120"/>
  <c r="V85" i="120"/>
  <c r="R85" i="120"/>
  <c r="N85" i="120"/>
  <c r="J85" i="120"/>
  <c r="F85" i="120"/>
  <c r="B85" i="120"/>
  <c r="BC85" i="120"/>
  <c r="AM85" i="120"/>
  <c r="W85" i="120"/>
  <c r="G85" i="120"/>
  <c r="AY85" i="120"/>
  <c r="AI85" i="120"/>
  <c r="S85" i="120"/>
  <c r="C85" i="120"/>
  <c r="B78" i="120"/>
  <c r="AU85" i="120"/>
  <c r="AE85" i="120"/>
  <c r="O85" i="120"/>
  <c r="BG85" i="120"/>
  <c r="AQ85" i="120"/>
  <c r="AA85" i="120"/>
  <c r="K85" i="120"/>
  <c r="B71" i="120"/>
  <c r="BJ105" i="120"/>
  <c r="BF105" i="120"/>
  <c r="BB105" i="120"/>
  <c r="AX105" i="120"/>
  <c r="AT105" i="120"/>
  <c r="AP105" i="120"/>
  <c r="AL105" i="120"/>
  <c r="AH105" i="120"/>
  <c r="AD105" i="120"/>
  <c r="Z105" i="120"/>
  <c r="V105" i="120"/>
  <c r="BH105" i="120"/>
  <c r="BD105" i="120"/>
  <c r="AZ105" i="120"/>
  <c r="AV105" i="120"/>
  <c r="AR105" i="120"/>
  <c r="AN105" i="120"/>
  <c r="AJ105" i="120"/>
  <c r="AF105" i="120"/>
  <c r="AB105" i="120"/>
  <c r="X105" i="120"/>
  <c r="T105" i="120"/>
  <c r="P105" i="120"/>
  <c r="L105" i="120"/>
  <c r="H105" i="120"/>
  <c r="BG105" i="120"/>
  <c r="AY105" i="120"/>
  <c r="AQ105" i="120"/>
  <c r="AI105" i="120"/>
  <c r="AA105" i="120"/>
  <c r="S105" i="120"/>
  <c r="N105" i="120"/>
  <c r="I105" i="120"/>
  <c r="BE105" i="120"/>
  <c r="AW105" i="120"/>
  <c r="AO105" i="120"/>
  <c r="AG105" i="120"/>
  <c r="Y105" i="120"/>
  <c r="R105" i="120"/>
  <c r="M105" i="120"/>
  <c r="G105" i="120"/>
  <c r="BI105" i="120"/>
  <c r="BA105" i="120"/>
  <c r="AS105" i="120"/>
  <c r="AK105" i="120"/>
  <c r="AC105" i="120"/>
  <c r="U105" i="120"/>
  <c r="O105" i="120"/>
  <c r="J105" i="120"/>
  <c r="AM105" i="120"/>
  <c r="K105" i="120"/>
  <c r="BG89" i="120"/>
  <c r="BC89" i="120"/>
  <c r="AY89" i="120"/>
  <c r="AU89" i="120"/>
  <c r="AQ89" i="120"/>
  <c r="AM89" i="120"/>
  <c r="AI89" i="120"/>
  <c r="AE89" i="120"/>
  <c r="AA89" i="120"/>
  <c r="W89" i="120"/>
  <c r="S89" i="120"/>
  <c r="O89" i="120"/>
  <c r="K89" i="120"/>
  <c r="G89" i="120"/>
  <c r="AE105" i="120"/>
  <c r="F105" i="120"/>
  <c r="BJ89" i="120"/>
  <c r="BF89" i="120"/>
  <c r="BB89" i="120"/>
  <c r="AX89" i="120"/>
  <c r="AT89" i="120"/>
  <c r="AP89" i="120"/>
  <c r="AL89" i="120"/>
  <c r="AH89" i="120"/>
  <c r="AD89" i="120"/>
  <c r="Z89" i="120"/>
  <c r="V89" i="120"/>
  <c r="R89" i="120"/>
  <c r="N89" i="120"/>
  <c r="J89" i="120"/>
  <c r="F89" i="120"/>
  <c r="W105" i="120"/>
  <c r="BI89" i="120"/>
  <c r="BA89" i="120"/>
  <c r="AS89" i="120"/>
  <c r="AK89" i="120"/>
  <c r="AC89" i="120"/>
  <c r="U89" i="120"/>
  <c r="M89" i="120"/>
  <c r="Q105" i="120"/>
  <c r="BH89" i="120"/>
  <c r="AZ89" i="120"/>
  <c r="AR89" i="120"/>
  <c r="AJ89" i="120"/>
  <c r="AB89" i="120"/>
  <c r="T89" i="120"/>
  <c r="L89" i="120"/>
  <c r="BC105" i="120"/>
  <c r="BE89" i="120"/>
  <c r="AW89" i="120"/>
  <c r="AO89" i="120"/>
  <c r="AG89" i="120"/>
  <c r="Y89" i="120"/>
  <c r="Q89" i="120"/>
  <c r="I89" i="120"/>
  <c r="AU105" i="120"/>
  <c r="BD89" i="120"/>
  <c r="AV89" i="120"/>
  <c r="AN89" i="120"/>
  <c r="AF89" i="120"/>
  <c r="X89" i="120"/>
  <c r="P89" i="120"/>
  <c r="H89" i="120"/>
  <c r="F78" i="120"/>
  <c r="F71" i="120"/>
  <c r="BH109" i="120"/>
  <c r="BD109" i="120"/>
  <c r="AZ109" i="120"/>
  <c r="AV109" i="120"/>
  <c r="AR109" i="120"/>
  <c r="AN109" i="120"/>
  <c r="AJ109" i="120"/>
  <c r="AF109" i="120"/>
  <c r="AB109" i="120"/>
  <c r="X109" i="120"/>
  <c r="T109" i="120"/>
  <c r="P109" i="120"/>
  <c r="L109" i="120"/>
  <c r="BF109" i="120"/>
  <c r="BA109" i="120"/>
  <c r="AU109" i="120"/>
  <c r="AP109" i="120"/>
  <c r="AK109" i="120"/>
  <c r="AE109" i="120"/>
  <c r="Z109" i="120"/>
  <c r="U109" i="120"/>
  <c r="O109" i="120"/>
  <c r="J109" i="120"/>
  <c r="BI109" i="120"/>
  <c r="BC109" i="120"/>
  <c r="AX109" i="120"/>
  <c r="AS109" i="120"/>
  <c r="AM109" i="120"/>
  <c r="AH109" i="120"/>
  <c r="AC109" i="120"/>
  <c r="W109" i="120"/>
  <c r="R109" i="120"/>
  <c r="M109" i="120"/>
  <c r="BG109" i="120"/>
  <c r="AW109" i="120"/>
  <c r="AL109" i="120"/>
  <c r="AA109" i="120"/>
  <c r="Q109" i="120"/>
  <c r="BE109" i="120"/>
  <c r="AT109" i="120"/>
  <c r="AI109" i="120"/>
  <c r="Y109" i="120"/>
  <c r="N109" i="120"/>
  <c r="BG93" i="120"/>
  <c r="BC93" i="120"/>
  <c r="AY93" i="120"/>
  <c r="AU93" i="120"/>
  <c r="AQ93" i="120"/>
  <c r="AM93" i="120"/>
  <c r="AI93" i="120"/>
  <c r="AE93" i="120"/>
  <c r="AA93" i="120"/>
  <c r="W93" i="120"/>
  <c r="S93" i="120"/>
  <c r="O93" i="120"/>
  <c r="K93" i="120"/>
  <c r="BB109" i="120"/>
  <c r="AQ109" i="120"/>
  <c r="AG109" i="120"/>
  <c r="V109" i="120"/>
  <c r="K109" i="120"/>
  <c r="BJ109" i="120"/>
  <c r="AY109" i="120"/>
  <c r="AO109" i="120"/>
  <c r="AD109" i="120"/>
  <c r="S109" i="120"/>
  <c r="BI93" i="120"/>
  <c r="BE93" i="120"/>
  <c r="BA93" i="120"/>
  <c r="AW93" i="120"/>
  <c r="AS93" i="120"/>
  <c r="AO93" i="120"/>
  <c r="AK93" i="120"/>
  <c r="AG93" i="120"/>
  <c r="AC93" i="120"/>
  <c r="Y93" i="120"/>
  <c r="U93" i="120"/>
  <c r="Q93" i="120"/>
  <c r="M93" i="120"/>
  <c r="BH93" i="120"/>
  <c r="AZ93" i="120"/>
  <c r="AR93" i="120"/>
  <c r="AJ93" i="120"/>
  <c r="AB93" i="120"/>
  <c r="T93" i="120"/>
  <c r="L93" i="120"/>
  <c r="BF93" i="120"/>
  <c r="AX93" i="120"/>
  <c r="AP93" i="120"/>
  <c r="AH93" i="120"/>
  <c r="Z93" i="120"/>
  <c r="R93" i="120"/>
  <c r="J93" i="120"/>
  <c r="BD93" i="120"/>
  <c r="AN93" i="120"/>
  <c r="X93" i="120"/>
  <c r="BB93" i="120"/>
  <c r="AL93" i="120"/>
  <c r="V93" i="120"/>
  <c r="AV93" i="120"/>
  <c r="AF93" i="120"/>
  <c r="P93" i="120"/>
  <c r="BJ93" i="120"/>
  <c r="AT93" i="120"/>
  <c r="AD93" i="120"/>
  <c r="N93" i="120"/>
  <c r="J78" i="120"/>
  <c r="J71" i="120"/>
  <c r="R78" i="120"/>
  <c r="R71" i="120"/>
  <c r="V78" i="120"/>
  <c r="V71" i="120"/>
  <c r="Z78" i="120"/>
  <c r="Z71" i="120"/>
  <c r="AD78" i="120"/>
  <c r="AD71" i="120"/>
  <c r="AH78" i="120"/>
  <c r="AH71" i="120"/>
  <c r="AL78" i="120"/>
  <c r="AL71" i="120"/>
  <c r="AP78" i="120"/>
  <c r="AP71" i="120"/>
  <c r="AT78" i="120"/>
  <c r="AT71" i="120"/>
  <c r="AX78" i="120"/>
  <c r="AX71" i="120"/>
  <c r="BI107" i="120"/>
  <c r="BE107" i="120"/>
  <c r="BA107" i="120"/>
  <c r="AW107" i="120"/>
  <c r="AS107" i="120"/>
  <c r="AO107" i="120"/>
  <c r="AK107" i="120"/>
  <c r="AG107" i="120"/>
  <c r="AC107" i="120"/>
  <c r="Y107" i="120"/>
  <c r="U107" i="120"/>
  <c r="Q107" i="120"/>
  <c r="M107" i="120"/>
  <c r="I107" i="120"/>
  <c r="BH107" i="120"/>
  <c r="BC107" i="120"/>
  <c r="AX107" i="120"/>
  <c r="AR107" i="120"/>
  <c r="AM107" i="120"/>
  <c r="AH107" i="120"/>
  <c r="AB107" i="120"/>
  <c r="W107" i="120"/>
  <c r="R107" i="120"/>
  <c r="L107" i="120"/>
  <c r="BF107" i="120"/>
  <c r="AZ107" i="120"/>
  <c r="AU107" i="120"/>
  <c r="AP107" i="120"/>
  <c r="AJ107" i="120"/>
  <c r="AE107" i="120"/>
  <c r="Z107" i="120"/>
  <c r="T107" i="120"/>
  <c r="O107" i="120"/>
  <c r="J107" i="120"/>
  <c r="BJ107" i="120"/>
  <c r="AY107" i="120"/>
  <c r="AN107" i="120"/>
  <c r="AD107" i="120"/>
  <c r="S107" i="120"/>
  <c r="H107" i="120"/>
  <c r="BG107" i="120"/>
  <c r="AV107" i="120"/>
  <c r="AL107" i="120"/>
  <c r="AA107" i="120"/>
  <c r="P107" i="120"/>
  <c r="BH91" i="120"/>
  <c r="BD91" i="120"/>
  <c r="AZ91" i="120"/>
  <c r="AV91" i="120"/>
  <c r="AR91" i="120"/>
  <c r="AN91" i="120"/>
  <c r="AJ91" i="120"/>
  <c r="AF91" i="120"/>
  <c r="AB91" i="120"/>
  <c r="X91" i="120"/>
  <c r="T91" i="120"/>
  <c r="P91" i="120"/>
  <c r="L91" i="120"/>
  <c r="H91" i="120"/>
  <c r="BD107" i="120"/>
  <c r="AT107" i="120"/>
  <c r="AI107" i="120"/>
  <c r="X107" i="120"/>
  <c r="N107" i="120"/>
  <c r="BB107" i="120"/>
  <c r="AQ107" i="120"/>
  <c r="AF107" i="120"/>
  <c r="V107" i="120"/>
  <c r="K107" i="120"/>
  <c r="BJ91" i="120"/>
  <c r="BF91" i="120"/>
  <c r="BB91" i="120"/>
  <c r="AX91" i="120"/>
  <c r="AT91" i="120"/>
  <c r="AP91" i="120"/>
  <c r="AL91" i="120"/>
  <c r="AH91" i="120"/>
  <c r="AD91" i="120"/>
  <c r="Z91" i="120"/>
  <c r="V91" i="120"/>
  <c r="R91" i="120"/>
  <c r="N91" i="120"/>
  <c r="J91" i="120"/>
  <c r="BE91" i="120"/>
  <c r="AW91" i="120"/>
  <c r="AO91" i="120"/>
  <c r="AG91" i="120"/>
  <c r="Y91" i="120"/>
  <c r="Q91" i="120"/>
  <c r="I91" i="120"/>
  <c r="BC91" i="120"/>
  <c r="AU91" i="120"/>
  <c r="AM91" i="120"/>
  <c r="AE91" i="120"/>
  <c r="W91" i="120"/>
  <c r="O91" i="120"/>
  <c r="BA91" i="120"/>
  <c r="AK91" i="120"/>
  <c r="U91" i="120"/>
  <c r="AY91" i="120"/>
  <c r="AI91" i="120"/>
  <c r="S91" i="120"/>
  <c r="BI91" i="120"/>
  <c r="AS91" i="120"/>
  <c r="AC91" i="120"/>
  <c r="M91" i="120"/>
  <c r="BG91" i="120"/>
  <c r="AQ91" i="120"/>
  <c r="AA91" i="120"/>
  <c r="K91" i="120"/>
  <c r="H71" i="120"/>
  <c r="H78" i="120"/>
  <c r="P71" i="120"/>
  <c r="P78" i="120"/>
  <c r="T78" i="120"/>
  <c r="T71" i="120"/>
  <c r="X71" i="120"/>
  <c r="X78" i="120"/>
  <c r="AB78" i="120"/>
  <c r="AB71" i="120"/>
  <c r="AF71" i="120"/>
  <c r="AF78" i="120"/>
  <c r="AJ78" i="120"/>
  <c r="AJ71" i="120"/>
  <c r="AN71" i="120"/>
  <c r="AN78" i="120"/>
  <c r="AR78" i="120"/>
  <c r="AR71" i="120"/>
  <c r="AV71" i="120"/>
  <c r="AV78" i="120"/>
  <c r="BK54" i="120"/>
  <c r="BL54" i="120"/>
  <c r="BD78" i="119"/>
  <c r="BD71" i="119"/>
  <c r="P16" i="119"/>
  <c r="BN20" i="119"/>
  <c r="P15" i="119"/>
  <c r="Q11" i="119" s="1"/>
  <c r="C19" i="119"/>
  <c r="AZ103" i="119"/>
  <c r="AV103" i="119"/>
  <c r="AR103" i="119"/>
  <c r="AN103" i="119"/>
  <c r="AJ103" i="119"/>
  <c r="AF103" i="119"/>
  <c r="AB103" i="119"/>
  <c r="X103" i="119"/>
  <c r="T103" i="119"/>
  <c r="P103" i="119"/>
  <c r="L103" i="119"/>
  <c r="H103" i="119"/>
  <c r="D103" i="119"/>
  <c r="BO103" i="119"/>
  <c r="AY103" i="119"/>
  <c r="AU103" i="119"/>
  <c r="AQ103" i="119"/>
  <c r="AM103" i="119"/>
  <c r="AI103" i="119"/>
  <c r="AE103" i="119"/>
  <c r="AA103" i="119"/>
  <c r="W103" i="119"/>
  <c r="S103" i="119"/>
  <c r="O103" i="119"/>
  <c r="K103" i="119"/>
  <c r="G103" i="119"/>
  <c r="BA103" i="119"/>
  <c r="AW103" i="119"/>
  <c r="AS103" i="119"/>
  <c r="AO103" i="119"/>
  <c r="AK103" i="119"/>
  <c r="AG103" i="119"/>
  <c r="AC103" i="119"/>
  <c r="Y103" i="119"/>
  <c r="U103" i="119"/>
  <c r="Q103" i="119"/>
  <c r="M103" i="119"/>
  <c r="I103" i="119"/>
  <c r="E103" i="119"/>
  <c r="AL103" i="119"/>
  <c r="V103" i="119"/>
  <c r="F103" i="119"/>
  <c r="AX103" i="119"/>
  <c r="AH103" i="119"/>
  <c r="R103" i="119"/>
  <c r="AT103" i="119"/>
  <c r="AD103" i="119"/>
  <c r="N103" i="119"/>
  <c r="AP103" i="119"/>
  <c r="Z103" i="119"/>
  <c r="J103" i="119"/>
  <c r="AY87" i="119"/>
  <c r="AU87" i="119"/>
  <c r="AQ87" i="119"/>
  <c r="AM87" i="119"/>
  <c r="AI87" i="119"/>
  <c r="AE87" i="119"/>
  <c r="AA87" i="119"/>
  <c r="W87" i="119"/>
  <c r="S87" i="119"/>
  <c r="O87" i="119"/>
  <c r="K87" i="119"/>
  <c r="G87" i="119"/>
  <c r="AX87" i="119"/>
  <c r="AT87" i="119"/>
  <c r="AP87" i="119"/>
  <c r="AL87" i="119"/>
  <c r="AH87" i="119"/>
  <c r="AD87" i="119"/>
  <c r="Z87" i="119"/>
  <c r="V87" i="119"/>
  <c r="R87" i="119"/>
  <c r="N87" i="119"/>
  <c r="J87" i="119"/>
  <c r="F87" i="119"/>
  <c r="BA87" i="119"/>
  <c r="AW87" i="119"/>
  <c r="AS87" i="119"/>
  <c r="AO87" i="119"/>
  <c r="AK87" i="119"/>
  <c r="AG87" i="119"/>
  <c r="AC87" i="119"/>
  <c r="Y87" i="119"/>
  <c r="U87" i="119"/>
  <c r="Q87" i="119"/>
  <c r="M87" i="119"/>
  <c r="I87" i="119"/>
  <c r="E87" i="119"/>
  <c r="AZ87" i="119"/>
  <c r="AV87" i="119"/>
  <c r="AR87" i="119"/>
  <c r="AN87" i="119"/>
  <c r="AJ87" i="119"/>
  <c r="AF87" i="119"/>
  <c r="AB87" i="119"/>
  <c r="X87" i="119"/>
  <c r="T87" i="119"/>
  <c r="P87" i="119"/>
  <c r="L87" i="119"/>
  <c r="H87" i="119"/>
  <c r="D87" i="119"/>
  <c r="D78" i="119"/>
  <c r="D71" i="119"/>
  <c r="BH107" i="119"/>
  <c r="BD107" i="119"/>
  <c r="AZ107" i="119"/>
  <c r="AV107" i="119"/>
  <c r="AR107" i="119"/>
  <c r="AN107" i="119"/>
  <c r="AJ107" i="119"/>
  <c r="AF107" i="119"/>
  <c r="AB107" i="119"/>
  <c r="X107" i="119"/>
  <c r="T107" i="119"/>
  <c r="P107" i="119"/>
  <c r="L107" i="119"/>
  <c r="H107" i="119"/>
  <c r="BJ107" i="119"/>
  <c r="BF107" i="119"/>
  <c r="BB107" i="119"/>
  <c r="AX107" i="119"/>
  <c r="AT107" i="119"/>
  <c r="AP107" i="119"/>
  <c r="AL107" i="119"/>
  <c r="AH107" i="119"/>
  <c r="AD107" i="119"/>
  <c r="Z107" i="119"/>
  <c r="V107" i="119"/>
  <c r="R107" i="119"/>
  <c r="N107" i="119"/>
  <c r="J107" i="119"/>
  <c r="BE107" i="119"/>
  <c r="AW107" i="119"/>
  <c r="AO107" i="119"/>
  <c r="AG107" i="119"/>
  <c r="Y107" i="119"/>
  <c r="Q107" i="119"/>
  <c r="I107" i="119"/>
  <c r="BC107" i="119"/>
  <c r="AU107" i="119"/>
  <c r="AM107" i="119"/>
  <c r="AE107" i="119"/>
  <c r="W107" i="119"/>
  <c r="O107" i="119"/>
  <c r="BG107" i="119"/>
  <c r="AY107" i="119"/>
  <c r="AQ107" i="119"/>
  <c r="AI107" i="119"/>
  <c r="AA107" i="119"/>
  <c r="S107" i="119"/>
  <c r="K107" i="119"/>
  <c r="AS107" i="119"/>
  <c r="M107" i="119"/>
  <c r="BH91" i="119"/>
  <c r="BD91" i="119"/>
  <c r="AZ91" i="119"/>
  <c r="AV91" i="119"/>
  <c r="AR91" i="119"/>
  <c r="AN91" i="119"/>
  <c r="AJ91" i="119"/>
  <c r="AF91" i="119"/>
  <c r="AB91" i="119"/>
  <c r="X91" i="119"/>
  <c r="T91" i="119"/>
  <c r="P91" i="119"/>
  <c r="L91" i="119"/>
  <c r="H91" i="119"/>
  <c r="AK107" i="119"/>
  <c r="BG91" i="119"/>
  <c r="BC91" i="119"/>
  <c r="AY91" i="119"/>
  <c r="AU91" i="119"/>
  <c r="AQ91" i="119"/>
  <c r="AM91" i="119"/>
  <c r="AI91" i="119"/>
  <c r="AE91" i="119"/>
  <c r="AA91" i="119"/>
  <c r="W91" i="119"/>
  <c r="S91" i="119"/>
  <c r="O91" i="119"/>
  <c r="K91" i="119"/>
  <c r="BI107" i="119"/>
  <c r="AC107" i="119"/>
  <c r="BA107" i="119"/>
  <c r="U107" i="119"/>
  <c r="BI91" i="119"/>
  <c r="BE91" i="119"/>
  <c r="BA91" i="119"/>
  <c r="AW91" i="119"/>
  <c r="AS91" i="119"/>
  <c r="AO91" i="119"/>
  <c r="AK91" i="119"/>
  <c r="AG91" i="119"/>
  <c r="AC91" i="119"/>
  <c r="Y91" i="119"/>
  <c r="U91" i="119"/>
  <c r="Q91" i="119"/>
  <c r="M91" i="119"/>
  <c r="I91" i="119"/>
  <c r="BJ91" i="119"/>
  <c r="AT91" i="119"/>
  <c r="AD91" i="119"/>
  <c r="N91" i="119"/>
  <c r="BF91" i="119"/>
  <c r="AP91" i="119"/>
  <c r="Z91" i="119"/>
  <c r="J91" i="119"/>
  <c r="BB91" i="119"/>
  <c r="AL91" i="119"/>
  <c r="V91" i="119"/>
  <c r="AX91" i="119"/>
  <c r="AH91" i="119"/>
  <c r="R91" i="119"/>
  <c r="H78" i="119"/>
  <c r="H71" i="119"/>
  <c r="BO111" i="119"/>
  <c r="BG111" i="119"/>
  <c r="BC111" i="119"/>
  <c r="AY111" i="119"/>
  <c r="AU111" i="119"/>
  <c r="AQ111" i="119"/>
  <c r="AM111" i="119"/>
  <c r="AI111" i="119"/>
  <c r="AE111" i="119"/>
  <c r="AA111" i="119"/>
  <c r="W111" i="119"/>
  <c r="S111" i="119"/>
  <c r="O111" i="119"/>
  <c r="BF111" i="119"/>
  <c r="BB111" i="119"/>
  <c r="AX111" i="119"/>
  <c r="AT111" i="119"/>
  <c r="AP111" i="119"/>
  <c r="AL111" i="119"/>
  <c r="AH111" i="119"/>
  <c r="AD111" i="119"/>
  <c r="Z111" i="119"/>
  <c r="V111" i="119"/>
  <c r="R111" i="119"/>
  <c r="N111" i="119"/>
  <c r="BH111" i="119"/>
  <c r="BD111" i="119"/>
  <c r="AZ111" i="119"/>
  <c r="AV111" i="119"/>
  <c r="AR111" i="119"/>
  <c r="AN111" i="119"/>
  <c r="AJ111" i="119"/>
  <c r="AF111" i="119"/>
  <c r="AB111" i="119"/>
  <c r="X111" i="119"/>
  <c r="T111" i="119"/>
  <c r="P111" i="119"/>
  <c r="L111" i="119"/>
  <c r="BA111" i="119"/>
  <c r="AK111" i="119"/>
  <c r="U111" i="119"/>
  <c r="AW111" i="119"/>
  <c r="AG111" i="119"/>
  <c r="Q111" i="119"/>
  <c r="BE111" i="119"/>
  <c r="AO111" i="119"/>
  <c r="Y111" i="119"/>
  <c r="AS111" i="119"/>
  <c r="AC111" i="119"/>
  <c r="BI111" i="119"/>
  <c r="M111" i="119"/>
  <c r="BF95" i="119"/>
  <c r="BB95" i="119"/>
  <c r="AX95" i="119"/>
  <c r="AT95" i="119"/>
  <c r="AP95" i="119"/>
  <c r="AL95" i="119"/>
  <c r="AH95" i="119"/>
  <c r="AD95" i="119"/>
  <c r="Z95" i="119"/>
  <c r="V95" i="119"/>
  <c r="R95" i="119"/>
  <c r="N95" i="119"/>
  <c r="BI95" i="119"/>
  <c r="BE95" i="119"/>
  <c r="BA95" i="119"/>
  <c r="AW95" i="119"/>
  <c r="AS95" i="119"/>
  <c r="AO95" i="119"/>
  <c r="AK95" i="119"/>
  <c r="AG95" i="119"/>
  <c r="AC95" i="119"/>
  <c r="Y95" i="119"/>
  <c r="U95" i="119"/>
  <c r="Q95" i="119"/>
  <c r="M95" i="119"/>
  <c r="BG95" i="119"/>
  <c r="BC95" i="119"/>
  <c r="AY95" i="119"/>
  <c r="AU95" i="119"/>
  <c r="AQ95" i="119"/>
  <c r="AM95" i="119"/>
  <c r="AI95" i="119"/>
  <c r="AE95" i="119"/>
  <c r="AA95" i="119"/>
  <c r="W95" i="119"/>
  <c r="S95" i="119"/>
  <c r="O95" i="119"/>
  <c r="BD95" i="119"/>
  <c r="AN95" i="119"/>
  <c r="X95" i="119"/>
  <c r="AZ95" i="119"/>
  <c r="AJ95" i="119"/>
  <c r="T95" i="119"/>
  <c r="AV95" i="119"/>
  <c r="AF95" i="119"/>
  <c r="P95" i="119"/>
  <c r="BH95" i="119"/>
  <c r="AR95" i="119"/>
  <c r="AB95" i="119"/>
  <c r="L95" i="119"/>
  <c r="L78" i="119"/>
  <c r="L71" i="119"/>
  <c r="P78" i="119"/>
  <c r="P71" i="119"/>
  <c r="T78" i="119"/>
  <c r="T71" i="119"/>
  <c r="X78" i="119"/>
  <c r="X71" i="119"/>
  <c r="AB78" i="119"/>
  <c r="AB71" i="119"/>
  <c r="AF78" i="119"/>
  <c r="AF71" i="119"/>
  <c r="AJ78" i="119"/>
  <c r="AJ71" i="119"/>
  <c r="AN78" i="119"/>
  <c r="AN71" i="119"/>
  <c r="AR78" i="119"/>
  <c r="AR71" i="119"/>
  <c r="AV78" i="119"/>
  <c r="AV71" i="119"/>
  <c r="AZ78" i="119"/>
  <c r="AZ71" i="119"/>
  <c r="BG104" i="119"/>
  <c r="BC104" i="119"/>
  <c r="AY104" i="119"/>
  <c r="AU104" i="119"/>
  <c r="AQ104" i="119"/>
  <c r="AM104" i="119"/>
  <c r="AI104" i="119"/>
  <c r="AE104" i="119"/>
  <c r="AA104" i="119"/>
  <c r="W104" i="119"/>
  <c r="BF104" i="119"/>
  <c r="BA104" i="119"/>
  <c r="AV104" i="119"/>
  <c r="AP104" i="119"/>
  <c r="AK104" i="119"/>
  <c r="AF104" i="119"/>
  <c r="Z104" i="119"/>
  <c r="U104" i="119"/>
  <c r="Q104" i="119"/>
  <c r="M104" i="119"/>
  <c r="I104" i="119"/>
  <c r="E104" i="119"/>
  <c r="BJ104" i="119"/>
  <c r="BE104" i="119"/>
  <c r="AZ104" i="119"/>
  <c r="AT104" i="119"/>
  <c r="AO104" i="119"/>
  <c r="AJ104" i="119"/>
  <c r="AD104" i="119"/>
  <c r="Y104" i="119"/>
  <c r="T104" i="119"/>
  <c r="P104" i="119"/>
  <c r="L104" i="119"/>
  <c r="H104" i="119"/>
  <c r="BH104" i="119"/>
  <c r="BB104" i="119"/>
  <c r="AW104" i="119"/>
  <c r="AR104" i="119"/>
  <c r="AL104" i="119"/>
  <c r="AG104" i="119"/>
  <c r="AB104" i="119"/>
  <c r="V104" i="119"/>
  <c r="R104" i="119"/>
  <c r="N104" i="119"/>
  <c r="J104" i="119"/>
  <c r="F104" i="119"/>
  <c r="BI104" i="119"/>
  <c r="AN104" i="119"/>
  <c r="S104" i="119"/>
  <c r="BJ88" i="119"/>
  <c r="BF88" i="119"/>
  <c r="BB88" i="119"/>
  <c r="AX88" i="119"/>
  <c r="AT88" i="119"/>
  <c r="AP88" i="119"/>
  <c r="AL88" i="119"/>
  <c r="AH88" i="119"/>
  <c r="AD88" i="119"/>
  <c r="Z88" i="119"/>
  <c r="V88" i="119"/>
  <c r="R88" i="119"/>
  <c r="BD104" i="119"/>
  <c r="AH104" i="119"/>
  <c r="O104" i="119"/>
  <c r="BI88" i="119"/>
  <c r="BE88" i="119"/>
  <c r="BA88" i="119"/>
  <c r="AW88" i="119"/>
  <c r="AS88" i="119"/>
  <c r="AO88" i="119"/>
  <c r="AX104" i="119"/>
  <c r="AC104" i="119"/>
  <c r="K104" i="119"/>
  <c r="AS104" i="119"/>
  <c r="X104" i="119"/>
  <c r="G104" i="119"/>
  <c r="BG88" i="119"/>
  <c r="BC88" i="119"/>
  <c r="AZ88" i="119"/>
  <c r="AR88" i="119"/>
  <c r="AK88" i="119"/>
  <c r="AF88" i="119"/>
  <c r="AA88" i="119"/>
  <c r="U88" i="119"/>
  <c r="P88" i="119"/>
  <c r="L88" i="119"/>
  <c r="H88" i="119"/>
  <c r="AY88" i="119"/>
  <c r="AQ88" i="119"/>
  <c r="AJ88" i="119"/>
  <c r="AE88" i="119"/>
  <c r="Y88" i="119"/>
  <c r="T88" i="119"/>
  <c r="O88" i="119"/>
  <c r="K88" i="119"/>
  <c r="G88" i="119"/>
  <c r="BH88" i="119"/>
  <c r="AV88" i="119"/>
  <c r="AN88" i="119"/>
  <c r="AI88" i="119"/>
  <c r="AC88" i="119"/>
  <c r="X88" i="119"/>
  <c r="S88" i="119"/>
  <c r="N88" i="119"/>
  <c r="J88" i="119"/>
  <c r="F88" i="119"/>
  <c r="BD88" i="119"/>
  <c r="AU88" i="119"/>
  <c r="AM88" i="119"/>
  <c r="AG88" i="119"/>
  <c r="AB88" i="119"/>
  <c r="W88" i="119"/>
  <c r="Q88" i="119"/>
  <c r="M88" i="119"/>
  <c r="I88" i="119"/>
  <c r="E88" i="119"/>
  <c r="E71" i="119"/>
  <c r="E78" i="119"/>
  <c r="BJ108" i="119"/>
  <c r="BF108" i="119"/>
  <c r="BB108" i="119"/>
  <c r="BI108" i="119"/>
  <c r="BE108" i="119"/>
  <c r="BA108" i="119"/>
  <c r="BD108" i="119"/>
  <c r="AX108" i="119"/>
  <c r="AT108" i="119"/>
  <c r="AP108" i="119"/>
  <c r="AL108" i="119"/>
  <c r="AH108" i="119"/>
  <c r="AD108" i="119"/>
  <c r="Z108" i="119"/>
  <c r="BC108" i="119"/>
  <c r="AW108" i="119"/>
  <c r="AS108" i="119"/>
  <c r="AO108" i="119"/>
  <c r="AK108" i="119"/>
  <c r="AG108" i="119"/>
  <c r="AC108" i="119"/>
  <c r="Y108" i="119"/>
  <c r="U108" i="119"/>
  <c r="Q108" i="119"/>
  <c r="M108" i="119"/>
  <c r="I108" i="119"/>
  <c r="BG108" i="119"/>
  <c r="AY108" i="119"/>
  <c r="AU108" i="119"/>
  <c r="AQ108" i="119"/>
  <c r="AM108" i="119"/>
  <c r="AI108" i="119"/>
  <c r="AE108" i="119"/>
  <c r="AA108" i="119"/>
  <c r="W108" i="119"/>
  <c r="S108" i="119"/>
  <c r="O108" i="119"/>
  <c r="K108" i="119"/>
  <c r="AR108" i="119"/>
  <c r="AB108" i="119"/>
  <c r="R108" i="119"/>
  <c r="J108" i="119"/>
  <c r="BH108" i="119"/>
  <c r="AN108" i="119"/>
  <c r="X108" i="119"/>
  <c r="P108" i="119"/>
  <c r="AV108" i="119"/>
  <c r="AF108" i="119"/>
  <c r="T108" i="119"/>
  <c r="L108" i="119"/>
  <c r="V108" i="119"/>
  <c r="BI92" i="119"/>
  <c r="BE92" i="119"/>
  <c r="BA92" i="119"/>
  <c r="AW92" i="119"/>
  <c r="AS92" i="119"/>
  <c r="AO92" i="119"/>
  <c r="AK92" i="119"/>
  <c r="AG92" i="119"/>
  <c r="AC92" i="119"/>
  <c r="Y92" i="119"/>
  <c r="U92" i="119"/>
  <c r="Q92" i="119"/>
  <c r="M92" i="119"/>
  <c r="I92" i="119"/>
  <c r="N108" i="119"/>
  <c r="BH92" i="119"/>
  <c r="BD92" i="119"/>
  <c r="AZ92" i="119"/>
  <c r="AV92" i="119"/>
  <c r="AR92" i="119"/>
  <c r="AN92" i="119"/>
  <c r="AJ92" i="119"/>
  <c r="AF92" i="119"/>
  <c r="AB92" i="119"/>
  <c r="X92" i="119"/>
  <c r="T92" i="119"/>
  <c r="P92" i="119"/>
  <c r="L92" i="119"/>
  <c r="AZ108" i="119"/>
  <c r="AJ108" i="119"/>
  <c r="BJ92" i="119"/>
  <c r="BF92" i="119"/>
  <c r="BB92" i="119"/>
  <c r="AX92" i="119"/>
  <c r="AT92" i="119"/>
  <c r="AP92" i="119"/>
  <c r="AL92" i="119"/>
  <c r="AH92" i="119"/>
  <c r="AD92" i="119"/>
  <c r="Z92" i="119"/>
  <c r="V92" i="119"/>
  <c r="R92" i="119"/>
  <c r="N92" i="119"/>
  <c r="J92" i="119"/>
  <c r="BC92" i="119"/>
  <c r="AM92" i="119"/>
  <c r="W92" i="119"/>
  <c r="AY92" i="119"/>
  <c r="AI92" i="119"/>
  <c r="S92" i="119"/>
  <c r="AU92" i="119"/>
  <c r="AE92" i="119"/>
  <c r="O92" i="119"/>
  <c r="BG92" i="119"/>
  <c r="AQ92" i="119"/>
  <c r="AA92" i="119"/>
  <c r="K92" i="119"/>
  <c r="I78" i="119"/>
  <c r="I71" i="119"/>
  <c r="BH112" i="119"/>
  <c r="BD112" i="119"/>
  <c r="AZ112" i="119"/>
  <c r="AV112" i="119"/>
  <c r="AR112" i="119"/>
  <c r="AN112" i="119"/>
  <c r="AJ112" i="119"/>
  <c r="AF112" i="119"/>
  <c r="AB112" i="119"/>
  <c r="X112" i="119"/>
  <c r="T112" i="119"/>
  <c r="P112" i="119"/>
  <c r="BK112" i="119"/>
  <c r="BG112" i="119"/>
  <c r="BC112" i="119"/>
  <c r="AY112" i="119"/>
  <c r="AU112" i="119"/>
  <c r="AQ112" i="119"/>
  <c r="AM112" i="119"/>
  <c r="AI112" i="119"/>
  <c r="AE112" i="119"/>
  <c r="AA112" i="119"/>
  <c r="W112" i="119"/>
  <c r="S112" i="119"/>
  <c r="O112" i="119"/>
  <c r="BI112" i="119"/>
  <c r="BE112" i="119"/>
  <c r="BA112" i="119"/>
  <c r="AW112" i="119"/>
  <c r="AS112" i="119"/>
  <c r="AO112" i="119"/>
  <c r="AK112" i="119"/>
  <c r="AG112" i="119"/>
  <c r="AC112" i="119"/>
  <c r="Y112" i="119"/>
  <c r="U112" i="119"/>
  <c r="Q112" i="119"/>
  <c r="M112" i="119"/>
  <c r="AX112" i="119"/>
  <c r="AH112" i="119"/>
  <c r="R112" i="119"/>
  <c r="BJ112" i="119"/>
  <c r="AT112" i="119"/>
  <c r="AD112" i="119"/>
  <c r="N112" i="119"/>
  <c r="BB112" i="119"/>
  <c r="AL112" i="119"/>
  <c r="V112" i="119"/>
  <c r="BF112" i="119"/>
  <c r="AP112" i="119"/>
  <c r="BK96" i="119"/>
  <c r="BG96" i="119"/>
  <c r="BC96" i="119"/>
  <c r="AY96" i="119"/>
  <c r="AU96" i="119"/>
  <c r="AQ96" i="119"/>
  <c r="AM96" i="119"/>
  <c r="AI96" i="119"/>
  <c r="AE96" i="119"/>
  <c r="AA96" i="119"/>
  <c r="W96" i="119"/>
  <c r="S96" i="119"/>
  <c r="O96" i="119"/>
  <c r="BJ96" i="119"/>
  <c r="BF96" i="119"/>
  <c r="BB96" i="119"/>
  <c r="AX96" i="119"/>
  <c r="AT96" i="119"/>
  <c r="AP96" i="119"/>
  <c r="AL96" i="119"/>
  <c r="AH96" i="119"/>
  <c r="AD96" i="119"/>
  <c r="Z96" i="119"/>
  <c r="V96" i="119"/>
  <c r="R96" i="119"/>
  <c r="N96" i="119"/>
  <c r="Z112" i="119"/>
  <c r="BH96" i="119"/>
  <c r="BD96" i="119"/>
  <c r="AZ96" i="119"/>
  <c r="AV96" i="119"/>
  <c r="AR96" i="119"/>
  <c r="AN96" i="119"/>
  <c r="AJ96" i="119"/>
  <c r="AF96" i="119"/>
  <c r="AB96" i="119"/>
  <c r="X96" i="119"/>
  <c r="T96" i="119"/>
  <c r="P96" i="119"/>
  <c r="BA96" i="119"/>
  <c r="AK96" i="119"/>
  <c r="U96" i="119"/>
  <c r="AW96" i="119"/>
  <c r="AG96" i="119"/>
  <c r="Q96" i="119"/>
  <c r="BI96" i="119"/>
  <c r="AS96" i="119"/>
  <c r="AC96" i="119"/>
  <c r="M96" i="119"/>
  <c r="BE96" i="119"/>
  <c r="AO96" i="119"/>
  <c r="Y96" i="119"/>
  <c r="M71" i="119"/>
  <c r="M78" i="119"/>
  <c r="Q71" i="119"/>
  <c r="Q78" i="119"/>
  <c r="U71" i="119"/>
  <c r="U78" i="119"/>
  <c r="Y78" i="119"/>
  <c r="Y71" i="119"/>
  <c r="AC71" i="119"/>
  <c r="AC78" i="119"/>
  <c r="AG71" i="119"/>
  <c r="AG78" i="119"/>
  <c r="AK71" i="119"/>
  <c r="AK78" i="119"/>
  <c r="AO78" i="119"/>
  <c r="AO71" i="119"/>
  <c r="AS71" i="119"/>
  <c r="AS78" i="119"/>
  <c r="AW71" i="119"/>
  <c r="AW78" i="119"/>
  <c r="BA71" i="119"/>
  <c r="BA78" i="119"/>
  <c r="BL54" i="119"/>
  <c r="BI101" i="119"/>
  <c r="BE101" i="119"/>
  <c r="BA101" i="119"/>
  <c r="AW101" i="119"/>
  <c r="AS101" i="119"/>
  <c r="AO101" i="119"/>
  <c r="AK101" i="119"/>
  <c r="AG101" i="119"/>
  <c r="AC101" i="119"/>
  <c r="Y101" i="119"/>
  <c r="U101" i="119"/>
  <c r="Q101" i="119"/>
  <c r="M101" i="119"/>
  <c r="BH101" i="119"/>
  <c r="BD101" i="119"/>
  <c r="AZ101" i="119"/>
  <c r="AV101" i="119"/>
  <c r="AR101" i="119"/>
  <c r="AN101" i="119"/>
  <c r="AJ101" i="119"/>
  <c r="AF101" i="119"/>
  <c r="AB101" i="119"/>
  <c r="X101" i="119"/>
  <c r="T101" i="119"/>
  <c r="P101" i="119"/>
  <c r="L101" i="119"/>
  <c r="H101" i="119"/>
  <c r="D101" i="119"/>
  <c r="BJ101" i="119"/>
  <c r="BF101" i="119"/>
  <c r="BB101" i="119"/>
  <c r="AX101" i="119"/>
  <c r="AT101" i="119"/>
  <c r="AP101" i="119"/>
  <c r="AL101" i="119"/>
  <c r="AH101" i="119"/>
  <c r="AD101" i="119"/>
  <c r="Z101" i="119"/>
  <c r="V101" i="119"/>
  <c r="R101" i="119"/>
  <c r="N101" i="119"/>
  <c r="J101" i="119"/>
  <c r="F101" i="119"/>
  <c r="AU101" i="119"/>
  <c r="AE101" i="119"/>
  <c r="O101" i="119"/>
  <c r="E101" i="119"/>
  <c r="BG101" i="119"/>
  <c r="AQ101" i="119"/>
  <c r="AA101" i="119"/>
  <c r="K101" i="119"/>
  <c r="C101" i="119"/>
  <c r="AY101" i="119"/>
  <c r="AI101" i="119"/>
  <c r="S101" i="119"/>
  <c r="G101" i="119"/>
  <c r="AM101" i="119"/>
  <c r="BH85" i="119"/>
  <c r="BD85" i="119"/>
  <c r="AZ85" i="119"/>
  <c r="AV85" i="119"/>
  <c r="AR85" i="119"/>
  <c r="AN85" i="119"/>
  <c r="AJ85" i="119"/>
  <c r="AF85" i="119"/>
  <c r="AB85" i="119"/>
  <c r="X85" i="119"/>
  <c r="T85" i="119"/>
  <c r="P85" i="119"/>
  <c r="L85" i="119"/>
  <c r="H85" i="119"/>
  <c r="D85" i="119"/>
  <c r="W101" i="119"/>
  <c r="BG85" i="119"/>
  <c r="BC85" i="119"/>
  <c r="AY85" i="119"/>
  <c r="AU85" i="119"/>
  <c r="AQ85" i="119"/>
  <c r="AM85" i="119"/>
  <c r="AI85" i="119"/>
  <c r="AE85" i="119"/>
  <c r="AA85" i="119"/>
  <c r="W85" i="119"/>
  <c r="S85" i="119"/>
  <c r="O85" i="119"/>
  <c r="K85" i="119"/>
  <c r="G85" i="119"/>
  <c r="C85" i="119"/>
  <c r="B78" i="119"/>
  <c r="I101" i="119"/>
  <c r="BJ85" i="119"/>
  <c r="BF85" i="119"/>
  <c r="BB85" i="119"/>
  <c r="BC101" i="119"/>
  <c r="B101" i="119"/>
  <c r="BI85" i="119"/>
  <c r="BE85" i="119"/>
  <c r="BA85" i="119"/>
  <c r="AW85" i="119"/>
  <c r="AS85" i="119"/>
  <c r="AO85" i="119"/>
  <c r="AK85" i="119"/>
  <c r="AG85" i="119"/>
  <c r="AC85" i="119"/>
  <c r="Y85" i="119"/>
  <c r="U85" i="119"/>
  <c r="Q85" i="119"/>
  <c r="M85" i="119"/>
  <c r="I85" i="119"/>
  <c r="E85" i="119"/>
  <c r="AT85" i="119"/>
  <c r="AD85" i="119"/>
  <c r="N85" i="119"/>
  <c r="AP85" i="119"/>
  <c r="Z85" i="119"/>
  <c r="J85" i="119"/>
  <c r="AL85" i="119"/>
  <c r="V85" i="119"/>
  <c r="F85" i="119"/>
  <c r="AX85" i="119"/>
  <c r="AH85" i="119"/>
  <c r="R85" i="119"/>
  <c r="B85" i="119"/>
  <c r="B71" i="119"/>
  <c r="BH105" i="119"/>
  <c r="BD105" i="119"/>
  <c r="AZ105" i="119"/>
  <c r="AV105" i="119"/>
  <c r="AR105" i="119"/>
  <c r="AN105" i="119"/>
  <c r="AJ105" i="119"/>
  <c r="AF105" i="119"/>
  <c r="AB105" i="119"/>
  <c r="X105" i="119"/>
  <c r="T105" i="119"/>
  <c r="P105" i="119"/>
  <c r="L105" i="119"/>
  <c r="H105" i="119"/>
  <c r="BJ105" i="119"/>
  <c r="BF105" i="119"/>
  <c r="BB105" i="119"/>
  <c r="AX105" i="119"/>
  <c r="AT105" i="119"/>
  <c r="AP105" i="119"/>
  <c r="AL105" i="119"/>
  <c r="AH105" i="119"/>
  <c r="AD105" i="119"/>
  <c r="Z105" i="119"/>
  <c r="V105" i="119"/>
  <c r="R105" i="119"/>
  <c r="N105" i="119"/>
  <c r="J105" i="119"/>
  <c r="F105" i="119"/>
  <c r="BI105" i="119"/>
  <c r="BA105" i="119"/>
  <c r="AS105" i="119"/>
  <c r="AK105" i="119"/>
  <c r="AC105" i="119"/>
  <c r="U105" i="119"/>
  <c r="M105" i="119"/>
  <c r="BG105" i="119"/>
  <c r="AY105" i="119"/>
  <c r="AQ105" i="119"/>
  <c r="AI105" i="119"/>
  <c r="AA105" i="119"/>
  <c r="S105" i="119"/>
  <c r="K105" i="119"/>
  <c r="BC105" i="119"/>
  <c r="AU105" i="119"/>
  <c r="AM105" i="119"/>
  <c r="AE105" i="119"/>
  <c r="W105" i="119"/>
  <c r="O105" i="119"/>
  <c r="G105" i="119"/>
  <c r="BE105" i="119"/>
  <c r="Y105" i="119"/>
  <c r="BH89" i="119"/>
  <c r="BD89" i="119"/>
  <c r="AZ89" i="119"/>
  <c r="AV89" i="119"/>
  <c r="AR89" i="119"/>
  <c r="AN89" i="119"/>
  <c r="AJ89" i="119"/>
  <c r="AF89" i="119"/>
  <c r="AB89" i="119"/>
  <c r="X89" i="119"/>
  <c r="T89" i="119"/>
  <c r="P89" i="119"/>
  <c r="L89" i="119"/>
  <c r="H89" i="119"/>
  <c r="AW105" i="119"/>
  <c r="Q105" i="119"/>
  <c r="BG89" i="119"/>
  <c r="BC89" i="119"/>
  <c r="AY89" i="119"/>
  <c r="AU89" i="119"/>
  <c r="AQ89" i="119"/>
  <c r="AM89" i="119"/>
  <c r="AI89" i="119"/>
  <c r="AE89" i="119"/>
  <c r="AA89" i="119"/>
  <c r="W89" i="119"/>
  <c r="S89" i="119"/>
  <c r="O89" i="119"/>
  <c r="K89" i="119"/>
  <c r="G89" i="119"/>
  <c r="AO105" i="119"/>
  <c r="I105" i="119"/>
  <c r="AG105" i="119"/>
  <c r="BI89" i="119"/>
  <c r="BE89" i="119"/>
  <c r="BA89" i="119"/>
  <c r="AW89" i="119"/>
  <c r="AS89" i="119"/>
  <c r="AO89" i="119"/>
  <c r="AK89" i="119"/>
  <c r="AG89" i="119"/>
  <c r="AC89" i="119"/>
  <c r="Y89" i="119"/>
  <c r="U89" i="119"/>
  <c r="Q89" i="119"/>
  <c r="M89" i="119"/>
  <c r="I89" i="119"/>
  <c r="BF89" i="119"/>
  <c r="AP89" i="119"/>
  <c r="Z89" i="119"/>
  <c r="J89" i="119"/>
  <c r="BB89" i="119"/>
  <c r="AL89" i="119"/>
  <c r="V89" i="119"/>
  <c r="F89" i="119"/>
  <c r="F78" i="119"/>
  <c r="AX89" i="119"/>
  <c r="AH89" i="119"/>
  <c r="R89" i="119"/>
  <c r="BJ89" i="119"/>
  <c r="AT89" i="119"/>
  <c r="AD89" i="119"/>
  <c r="N89" i="119"/>
  <c r="F71" i="119"/>
  <c r="BH109" i="119"/>
  <c r="BD109" i="119"/>
  <c r="AZ109" i="119"/>
  <c r="AV109" i="119"/>
  <c r="AR109" i="119"/>
  <c r="AN109" i="119"/>
  <c r="AJ109" i="119"/>
  <c r="AF109" i="119"/>
  <c r="AB109" i="119"/>
  <c r="X109" i="119"/>
  <c r="T109" i="119"/>
  <c r="P109" i="119"/>
  <c r="L109" i="119"/>
  <c r="BG109" i="119"/>
  <c r="BC109" i="119"/>
  <c r="AY109" i="119"/>
  <c r="AU109" i="119"/>
  <c r="AQ109" i="119"/>
  <c r="AM109" i="119"/>
  <c r="AI109" i="119"/>
  <c r="AE109" i="119"/>
  <c r="AA109" i="119"/>
  <c r="W109" i="119"/>
  <c r="S109" i="119"/>
  <c r="O109" i="119"/>
  <c r="K109" i="119"/>
  <c r="BI109" i="119"/>
  <c r="BE109" i="119"/>
  <c r="BA109" i="119"/>
  <c r="AW109" i="119"/>
  <c r="AS109" i="119"/>
  <c r="AO109" i="119"/>
  <c r="AK109" i="119"/>
  <c r="AG109" i="119"/>
  <c r="AC109" i="119"/>
  <c r="Y109" i="119"/>
  <c r="U109" i="119"/>
  <c r="Q109" i="119"/>
  <c r="M109" i="119"/>
  <c r="BJ109" i="119"/>
  <c r="AT109" i="119"/>
  <c r="AD109" i="119"/>
  <c r="N109" i="119"/>
  <c r="BF109" i="119"/>
  <c r="AP109" i="119"/>
  <c r="Z109" i="119"/>
  <c r="J109" i="119"/>
  <c r="AX109" i="119"/>
  <c r="AH109" i="119"/>
  <c r="R109" i="119"/>
  <c r="V109" i="119"/>
  <c r="AL109" i="119"/>
  <c r="BG93" i="119"/>
  <c r="BC93" i="119"/>
  <c r="AY93" i="119"/>
  <c r="AU93" i="119"/>
  <c r="AQ93" i="119"/>
  <c r="AM93" i="119"/>
  <c r="AI93" i="119"/>
  <c r="AE93" i="119"/>
  <c r="AA93" i="119"/>
  <c r="W93" i="119"/>
  <c r="S93" i="119"/>
  <c r="O93" i="119"/>
  <c r="K93" i="119"/>
  <c r="BB109" i="119"/>
  <c r="BJ93" i="119"/>
  <c r="BF93" i="119"/>
  <c r="BB93" i="119"/>
  <c r="AX93" i="119"/>
  <c r="AT93" i="119"/>
  <c r="AP93" i="119"/>
  <c r="AL93" i="119"/>
  <c r="AH93" i="119"/>
  <c r="AD93" i="119"/>
  <c r="Z93" i="119"/>
  <c r="V93" i="119"/>
  <c r="R93" i="119"/>
  <c r="N93" i="119"/>
  <c r="J93" i="119"/>
  <c r="BH93" i="119"/>
  <c r="BD93" i="119"/>
  <c r="AZ93" i="119"/>
  <c r="AV93" i="119"/>
  <c r="AR93" i="119"/>
  <c r="AN93" i="119"/>
  <c r="AJ93" i="119"/>
  <c r="AF93" i="119"/>
  <c r="AB93" i="119"/>
  <c r="X93" i="119"/>
  <c r="T93" i="119"/>
  <c r="P93" i="119"/>
  <c r="L93" i="119"/>
  <c r="AW93" i="119"/>
  <c r="AG93" i="119"/>
  <c r="Q93" i="119"/>
  <c r="BI93" i="119"/>
  <c r="AS93" i="119"/>
  <c r="AC93" i="119"/>
  <c r="M93" i="119"/>
  <c r="J78" i="119"/>
  <c r="BE93" i="119"/>
  <c r="AO93" i="119"/>
  <c r="Y93" i="119"/>
  <c r="BA93" i="119"/>
  <c r="AK93" i="119"/>
  <c r="U93" i="119"/>
  <c r="J71" i="119"/>
  <c r="BO113" i="119"/>
  <c r="BI113" i="119"/>
  <c r="BE113" i="119"/>
  <c r="BA113" i="119"/>
  <c r="AW113" i="119"/>
  <c r="AS113" i="119"/>
  <c r="AO113" i="119"/>
  <c r="AK113" i="119"/>
  <c r="AG113" i="119"/>
  <c r="AC113" i="119"/>
  <c r="Y113" i="119"/>
  <c r="U113" i="119"/>
  <c r="Q113" i="119"/>
  <c r="BH113" i="119"/>
  <c r="BD113" i="119"/>
  <c r="AZ113" i="119"/>
  <c r="AV113" i="119"/>
  <c r="AR113" i="119"/>
  <c r="AN113" i="119"/>
  <c r="AJ113" i="119"/>
  <c r="AF113" i="119"/>
  <c r="AB113" i="119"/>
  <c r="X113" i="119"/>
  <c r="T113" i="119"/>
  <c r="P113" i="119"/>
  <c r="BJ113" i="119"/>
  <c r="BF113" i="119"/>
  <c r="BB113" i="119"/>
  <c r="AX113" i="119"/>
  <c r="AT113" i="119"/>
  <c r="AP113" i="119"/>
  <c r="AL113" i="119"/>
  <c r="AH113" i="119"/>
  <c r="AD113" i="119"/>
  <c r="Z113" i="119"/>
  <c r="V113" i="119"/>
  <c r="R113" i="119"/>
  <c r="N113" i="119"/>
  <c r="BK113" i="119"/>
  <c r="AU113" i="119"/>
  <c r="AE113" i="119"/>
  <c r="O113" i="119"/>
  <c r="BG113" i="119"/>
  <c r="AQ113" i="119"/>
  <c r="AA113" i="119"/>
  <c r="AY113" i="119"/>
  <c r="AI113" i="119"/>
  <c r="S113" i="119"/>
  <c r="BC113" i="119"/>
  <c r="W113" i="119"/>
  <c r="BH97" i="119"/>
  <c r="BD97" i="119"/>
  <c r="AZ97" i="119"/>
  <c r="AV97" i="119"/>
  <c r="AR97" i="119"/>
  <c r="AN97" i="119"/>
  <c r="AJ97" i="119"/>
  <c r="AF97" i="119"/>
  <c r="AB97" i="119"/>
  <c r="X97" i="119"/>
  <c r="T97" i="119"/>
  <c r="P97" i="119"/>
  <c r="BK97" i="119"/>
  <c r="BG97" i="119"/>
  <c r="BC97" i="119"/>
  <c r="AY97" i="119"/>
  <c r="AU97" i="119"/>
  <c r="AQ97" i="119"/>
  <c r="AM97" i="119"/>
  <c r="AI97" i="119"/>
  <c r="AE97" i="119"/>
  <c r="AA97" i="119"/>
  <c r="W97" i="119"/>
  <c r="S97" i="119"/>
  <c r="O97" i="119"/>
  <c r="AM113" i="119"/>
  <c r="BI97" i="119"/>
  <c r="BE97" i="119"/>
  <c r="BA97" i="119"/>
  <c r="AW97" i="119"/>
  <c r="AS97" i="119"/>
  <c r="AO97" i="119"/>
  <c r="AK97" i="119"/>
  <c r="AG97" i="119"/>
  <c r="AC97" i="119"/>
  <c r="Y97" i="119"/>
  <c r="U97" i="119"/>
  <c r="Q97" i="119"/>
  <c r="AX97" i="119"/>
  <c r="AH97" i="119"/>
  <c r="R97" i="119"/>
  <c r="BJ97" i="119"/>
  <c r="AT97" i="119"/>
  <c r="AD97" i="119"/>
  <c r="N97" i="119"/>
  <c r="N78" i="119"/>
  <c r="BF97" i="119"/>
  <c r="AP97" i="119"/>
  <c r="Z97" i="119"/>
  <c r="BB97" i="119"/>
  <c r="AL97" i="119"/>
  <c r="V97" i="119"/>
  <c r="N71" i="119"/>
  <c r="R78" i="119"/>
  <c r="R71" i="119"/>
  <c r="V78" i="119"/>
  <c r="V71" i="119"/>
  <c r="Z78" i="119"/>
  <c r="Z71" i="119"/>
  <c r="AD78" i="119"/>
  <c r="AD71" i="119"/>
  <c r="AH78" i="119"/>
  <c r="AH71" i="119"/>
  <c r="AL78" i="119"/>
  <c r="AL71" i="119"/>
  <c r="AP78" i="119"/>
  <c r="AP71" i="119"/>
  <c r="AT78" i="119"/>
  <c r="AT71" i="119"/>
  <c r="AX78" i="119"/>
  <c r="AX71" i="119"/>
  <c r="BH102" i="119"/>
  <c r="BD102" i="119"/>
  <c r="AZ102" i="119"/>
  <c r="AV102" i="119"/>
  <c r="AR102" i="119"/>
  <c r="AN102" i="119"/>
  <c r="AJ102" i="119"/>
  <c r="AF102" i="119"/>
  <c r="AB102" i="119"/>
  <c r="X102" i="119"/>
  <c r="T102" i="119"/>
  <c r="P102" i="119"/>
  <c r="L102" i="119"/>
  <c r="H102" i="119"/>
  <c r="D102" i="119"/>
  <c r="BG102" i="119"/>
  <c r="BC102" i="119"/>
  <c r="AY102" i="119"/>
  <c r="AU102" i="119"/>
  <c r="AQ102" i="119"/>
  <c r="AM102" i="119"/>
  <c r="AI102" i="119"/>
  <c r="AE102" i="119"/>
  <c r="AA102" i="119"/>
  <c r="W102" i="119"/>
  <c r="S102" i="119"/>
  <c r="O102" i="119"/>
  <c r="K102" i="119"/>
  <c r="G102" i="119"/>
  <c r="C102" i="119"/>
  <c r="BI102" i="119"/>
  <c r="BE102" i="119"/>
  <c r="BA102" i="119"/>
  <c r="AW102" i="119"/>
  <c r="AS102" i="119"/>
  <c r="AO102" i="119"/>
  <c r="AK102" i="119"/>
  <c r="AG102" i="119"/>
  <c r="AC102" i="119"/>
  <c r="Y102" i="119"/>
  <c r="U102" i="119"/>
  <c r="Q102" i="119"/>
  <c r="M102" i="119"/>
  <c r="I102" i="119"/>
  <c r="E102" i="119"/>
  <c r="AX102" i="119"/>
  <c r="AH102" i="119"/>
  <c r="R102" i="119"/>
  <c r="BJ102" i="119"/>
  <c r="AT102" i="119"/>
  <c r="AD102" i="119"/>
  <c r="N102" i="119"/>
  <c r="BF102" i="119"/>
  <c r="AP102" i="119"/>
  <c r="Z102" i="119"/>
  <c r="BB102" i="119"/>
  <c r="AL102" i="119"/>
  <c r="V102" i="119"/>
  <c r="F102" i="119"/>
  <c r="BG86" i="119"/>
  <c r="BC86" i="119"/>
  <c r="AY86" i="119"/>
  <c r="AU86" i="119"/>
  <c r="AQ86" i="119"/>
  <c r="AM86" i="119"/>
  <c r="AI86" i="119"/>
  <c r="AE86" i="119"/>
  <c r="AA86" i="119"/>
  <c r="W86" i="119"/>
  <c r="S86" i="119"/>
  <c r="O86" i="119"/>
  <c r="K86" i="119"/>
  <c r="G86" i="119"/>
  <c r="C86" i="119"/>
  <c r="C78" i="119"/>
  <c r="BJ86" i="119"/>
  <c r="BF86" i="119"/>
  <c r="BB86" i="119"/>
  <c r="AX86" i="119"/>
  <c r="AT86" i="119"/>
  <c r="AP86" i="119"/>
  <c r="AL86" i="119"/>
  <c r="AH86" i="119"/>
  <c r="AD86" i="119"/>
  <c r="Z86" i="119"/>
  <c r="V86" i="119"/>
  <c r="R86" i="119"/>
  <c r="N86" i="119"/>
  <c r="J86" i="119"/>
  <c r="F86" i="119"/>
  <c r="J102" i="119"/>
  <c r="BI86" i="119"/>
  <c r="BE86" i="119"/>
  <c r="BA86" i="119"/>
  <c r="AW86" i="119"/>
  <c r="AS86" i="119"/>
  <c r="AO86" i="119"/>
  <c r="AK86" i="119"/>
  <c r="AG86" i="119"/>
  <c r="AC86" i="119"/>
  <c r="Y86" i="119"/>
  <c r="U86" i="119"/>
  <c r="Q86" i="119"/>
  <c r="M86" i="119"/>
  <c r="I86" i="119"/>
  <c r="E86" i="119"/>
  <c r="BH86" i="119"/>
  <c r="BD86" i="119"/>
  <c r="AZ86" i="119"/>
  <c r="AV86" i="119"/>
  <c r="AR86" i="119"/>
  <c r="AN86" i="119"/>
  <c r="AJ86" i="119"/>
  <c r="AF86" i="119"/>
  <c r="AB86" i="119"/>
  <c r="X86" i="119"/>
  <c r="T86" i="119"/>
  <c r="P86" i="119"/>
  <c r="L86" i="119"/>
  <c r="H86" i="119"/>
  <c r="D86" i="119"/>
  <c r="C71" i="119"/>
  <c r="BC106" i="119"/>
  <c r="AY106" i="119"/>
  <c r="AU106" i="119"/>
  <c r="AQ106" i="119"/>
  <c r="AM106" i="119"/>
  <c r="AI106" i="119"/>
  <c r="AE106" i="119"/>
  <c r="AA106" i="119"/>
  <c r="W106" i="119"/>
  <c r="S106" i="119"/>
  <c r="O106" i="119"/>
  <c r="K106" i="119"/>
  <c r="G106" i="119"/>
  <c r="BA106" i="119"/>
  <c r="AW106" i="119"/>
  <c r="AS106" i="119"/>
  <c r="AO106" i="119"/>
  <c r="AK106" i="119"/>
  <c r="AG106" i="119"/>
  <c r="AC106" i="119"/>
  <c r="Y106" i="119"/>
  <c r="U106" i="119"/>
  <c r="Q106" i="119"/>
  <c r="M106" i="119"/>
  <c r="I106" i="119"/>
  <c r="AZ106" i="119"/>
  <c r="AR106" i="119"/>
  <c r="AJ106" i="119"/>
  <c r="AB106" i="119"/>
  <c r="T106" i="119"/>
  <c r="L106" i="119"/>
  <c r="BO106" i="119"/>
  <c r="AX106" i="119"/>
  <c r="AP106" i="119"/>
  <c r="AH106" i="119"/>
  <c r="Z106" i="119"/>
  <c r="R106" i="119"/>
  <c r="J106" i="119"/>
  <c r="BB106" i="119"/>
  <c r="AT106" i="119"/>
  <c r="AL106" i="119"/>
  <c r="AD106" i="119"/>
  <c r="V106" i="119"/>
  <c r="N106" i="119"/>
  <c r="AF106" i="119"/>
  <c r="BC90" i="119"/>
  <c r="AY90" i="119"/>
  <c r="AU90" i="119"/>
  <c r="AQ90" i="119"/>
  <c r="AM90" i="119"/>
  <c r="AI90" i="119"/>
  <c r="AE90" i="119"/>
  <c r="AA90" i="119"/>
  <c r="W90" i="119"/>
  <c r="S90" i="119"/>
  <c r="O90" i="119"/>
  <c r="K90" i="119"/>
  <c r="G90" i="119"/>
  <c r="BD106" i="119"/>
  <c r="X106" i="119"/>
  <c r="BB90" i="119"/>
  <c r="AX90" i="119"/>
  <c r="AT90" i="119"/>
  <c r="AP90" i="119"/>
  <c r="AL90" i="119"/>
  <c r="AH90" i="119"/>
  <c r="AD90" i="119"/>
  <c r="Z90" i="119"/>
  <c r="V90" i="119"/>
  <c r="R90" i="119"/>
  <c r="N90" i="119"/>
  <c r="J90" i="119"/>
  <c r="AV106" i="119"/>
  <c r="P106" i="119"/>
  <c r="AN106" i="119"/>
  <c r="H106" i="119"/>
  <c r="BD90" i="119"/>
  <c r="AZ90" i="119"/>
  <c r="AV90" i="119"/>
  <c r="AR90" i="119"/>
  <c r="AN90" i="119"/>
  <c r="AJ90" i="119"/>
  <c r="AF90" i="119"/>
  <c r="AB90" i="119"/>
  <c r="X90" i="119"/>
  <c r="T90" i="119"/>
  <c r="P90" i="119"/>
  <c r="L90" i="119"/>
  <c r="H90" i="119"/>
  <c r="AW90" i="119"/>
  <c r="AG90" i="119"/>
  <c r="Q90" i="119"/>
  <c r="G78" i="119"/>
  <c r="AS90" i="119"/>
  <c r="AC90" i="119"/>
  <c r="M90" i="119"/>
  <c r="AO90" i="119"/>
  <c r="Y90" i="119"/>
  <c r="I90" i="119"/>
  <c r="BA90" i="119"/>
  <c r="AK90" i="119"/>
  <c r="U90" i="119"/>
  <c r="G71" i="119"/>
  <c r="BG110" i="119"/>
  <c r="BC110" i="119"/>
  <c r="AY110" i="119"/>
  <c r="AU110" i="119"/>
  <c r="AQ110" i="119"/>
  <c r="AM110" i="119"/>
  <c r="AI110" i="119"/>
  <c r="AE110" i="119"/>
  <c r="AA110" i="119"/>
  <c r="W110" i="119"/>
  <c r="S110" i="119"/>
  <c r="O110" i="119"/>
  <c r="K110" i="119"/>
  <c r="BJ110" i="119"/>
  <c r="BF110" i="119"/>
  <c r="BB110" i="119"/>
  <c r="AX110" i="119"/>
  <c r="AT110" i="119"/>
  <c r="AP110" i="119"/>
  <c r="AL110" i="119"/>
  <c r="AH110" i="119"/>
  <c r="AD110" i="119"/>
  <c r="Z110" i="119"/>
  <c r="V110" i="119"/>
  <c r="R110" i="119"/>
  <c r="N110" i="119"/>
  <c r="BH110" i="119"/>
  <c r="BD110" i="119"/>
  <c r="AZ110" i="119"/>
  <c r="AV110" i="119"/>
  <c r="AR110" i="119"/>
  <c r="AN110" i="119"/>
  <c r="AJ110" i="119"/>
  <c r="AF110" i="119"/>
  <c r="AB110" i="119"/>
  <c r="X110" i="119"/>
  <c r="T110" i="119"/>
  <c r="P110" i="119"/>
  <c r="L110" i="119"/>
  <c r="BE110" i="119"/>
  <c r="AO110" i="119"/>
  <c r="Y110" i="119"/>
  <c r="BA110" i="119"/>
  <c r="AK110" i="119"/>
  <c r="U110" i="119"/>
  <c r="BI110" i="119"/>
  <c r="AS110" i="119"/>
  <c r="AC110" i="119"/>
  <c r="M110" i="119"/>
  <c r="AG110" i="119"/>
  <c r="Q110" i="119"/>
  <c r="AW110" i="119"/>
  <c r="BJ94" i="119"/>
  <c r="BF94" i="119"/>
  <c r="BB94" i="119"/>
  <c r="AX94" i="119"/>
  <c r="AT94" i="119"/>
  <c r="AP94" i="119"/>
  <c r="AL94" i="119"/>
  <c r="AH94" i="119"/>
  <c r="AD94" i="119"/>
  <c r="Z94" i="119"/>
  <c r="V94" i="119"/>
  <c r="R94" i="119"/>
  <c r="N94" i="119"/>
  <c r="BI94" i="119"/>
  <c r="BE94" i="119"/>
  <c r="BA94" i="119"/>
  <c r="AW94" i="119"/>
  <c r="AS94" i="119"/>
  <c r="AO94" i="119"/>
  <c r="AK94" i="119"/>
  <c r="AG94" i="119"/>
  <c r="AC94" i="119"/>
  <c r="Y94" i="119"/>
  <c r="U94" i="119"/>
  <c r="Q94" i="119"/>
  <c r="M94" i="119"/>
  <c r="BG94" i="119"/>
  <c r="BC94" i="119"/>
  <c r="AY94" i="119"/>
  <c r="AU94" i="119"/>
  <c r="AQ94" i="119"/>
  <c r="AM94" i="119"/>
  <c r="AI94" i="119"/>
  <c r="AE94" i="119"/>
  <c r="AA94" i="119"/>
  <c r="W94" i="119"/>
  <c r="S94" i="119"/>
  <c r="O94" i="119"/>
  <c r="K94" i="119"/>
  <c r="BH94" i="119"/>
  <c r="AR94" i="119"/>
  <c r="AB94" i="119"/>
  <c r="L94" i="119"/>
  <c r="K78" i="119"/>
  <c r="BD94" i="119"/>
  <c r="AN94" i="119"/>
  <c r="X94" i="119"/>
  <c r="AZ94" i="119"/>
  <c r="AJ94" i="119"/>
  <c r="T94" i="119"/>
  <c r="AV94" i="119"/>
  <c r="AF94" i="119"/>
  <c r="P94" i="119"/>
  <c r="K71" i="119"/>
  <c r="O78" i="119"/>
  <c r="O71" i="119"/>
  <c r="S78" i="119"/>
  <c r="S71" i="119"/>
  <c r="W78" i="119"/>
  <c r="W71" i="119"/>
  <c r="AA78" i="119"/>
  <c r="AA71" i="119"/>
  <c r="AE78" i="119"/>
  <c r="AE71" i="119"/>
  <c r="AI78" i="119"/>
  <c r="AI71" i="119"/>
  <c r="AM78" i="119"/>
  <c r="AM71" i="119"/>
  <c r="AQ78" i="119"/>
  <c r="AQ71" i="119"/>
  <c r="AU78" i="119"/>
  <c r="AU71" i="119"/>
  <c r="AY78" i="119"/>
  <c r="AY71" i="119"/>
  <c r="B28" i="119"/>
  <c r="BL40" i="117"/>
  <c r="Q15" i="117"/>
  <c r="R11" i="117" s="1"/>
  <c r="Q16" i="117"/>
  <c r="BA78" i="117"/>
  <c r="BA71" i="117"/>
  <c r="B22" i="117"/>
  <c r="C19" i="117"/>
  <c r="T78" i="117"/>
  <c r="T71" i="117"/>
  <c r="AR78" i="117"/>
  <c r="AR71" i="117"/>
  <c r="BH107" i="117"/>
  <c r="BD107" i="117"/>
  <c r="AZ107" i="117"/>
  <c r="AV107" i="117"/>
  <c r="AR107" i="117"/>
  <c r="AN107" i="117"/>
  <c r="AJ107" i="117"/>
  <c r="AF107" i="117"/>
  <c r="AB107" i="117"/>
  <c r="X107" i="117"/>
  <c r="T107" i="117"/>
  <c r="P107" i="117"/>
  <c r="L107" i="117"/>
  <c r="H107" i="117"/>
  <c r="BG107" i="117"/>
  <c r="BC107" i="117"/>
  <c r="AY107" i="117"/>
  <c r="AU107" i="117"/>
  <c r="AQ107" i="117"/>
  <c r="AM107" i="117"/>
  <c r="AI107" i="117"/>
  <c r="AE107" i="117"/>
  <c r="AA107" i="117"/>
  <c r="W107" i="117"/>
  <c r="S107" i="117"/>
  <c r="O107" i="117"/>
  <c r="K107" i="117"/>
  <c r="BJ107" i="117"/>
  <c r="BF107" i="117"/>
  <c r="BB107" i="117"/>
  <c r="AX107" i="117"/>
  <c r="AT107" i="117"/>
  <c r="AP107" i="117"/>
  <c r="AL107" i="117"/>
  <c r="AH107" i="117"/>
  <c r="AD107" i="117"/>
  <c r="Z107" i="117"/>
  <c r="V107" i="117"/>
  <c r="R107" i="117"/>
  <c r="N107" i="117"/>
  <c r="J107" i="117"/>
  <c r="AW107" i="117"/>
  <c r="AG107" i="117"/>
  <c r="Q107" i="117"/>
  <c r="BI107" i="117"/>
  <c r="AS107" i="117"/>
  <c r="AC107" i="117"/>
  <c r="M107" i="117"/>
  <c r="BE107" i="117"/>
  <c r="AO107" i="117"/>
  <c r="Y107" i="117"/>
  <c r="I107" i="117"/>
  <c r="U107" i="117"/>
  <c r="BG91" i="117"/>
  <c r="BC91" i="117"/>
  <c r="AY91" i="117"/>
  <c r="AU91" i="117"/>
  <c r="AQ91" i="117"/>
  <c r="AM91" i="117"/>
  <c r="AI91" i="117"/>
  <c r="AE91" i="117"/>
  <c r="AA91" i="117"/>
  <c r="W91" i="117"/>
  <c r="S91" i="117"/>
  <c r="O91" i="117"/>
  <c r="K91" i="117"/>
  <c r="BJ91" i="117"/>
  <c r="BF91" i="117"/>
  <c r="BB91" i="117"/>
  <c r="AX91" i="117"/>
  <c r="AT91" i="117"/>
  <c r="AP91" i="117"/>
  <c r="AL91" i="117"/>
  <c r="AH91" i="117"/>
  <c r="AD91" i="117"/>
  <c r="Z91" i="117"/>
  <c r="V91" i="117"/>
  <c r="R91" i="117"/>
  <c r="N91" i="117"/>
  <c r="J91" i="117"/>
  <c r="BA107" i="117"/>
  <c r="BI91" i="117"/>
  <c r="BE91" i="117"/>
  <c r="BA91" i="117"/>
  <c r="AW91" i="117"/>
  <c r="AS91" i="117"/>
  <c r="AO91" i="117"/>
  <c r="AK91" i="117"/>
  <c r="AG91" i="117"/>
  <c r="AC91" i="117"/>
  <c r="Y91" i="117"/>
  <c r="U91" i="117"/>
  <c r="Q91" i="117"/>
  <c r="M91" i="117"/>
  <c r="I91" i="117"/>
  <c r="AZ91" i="117"/>
  <c r="AJ91" i="117"/>
  <c r="T91" i="117"/>
  <c r="AV91" i="117"/>
  <c r="AF91" i="117"/>
  <c r="P91" i="117"/>
  <c r="BH91" i="117"/>
  <c r="AR91" i="117"/>
  <c r="AB91" i="117"/>
  <c r="L91" i="117"/>
  <c r="H78" i="117"/>
  <c r="AN91" i="117"/>
  <c r="AK107" i="117"/>
  <c r="X91" i="117"/>
  <c r="H71" i="117"/>
  <c r="H91" i="117"/>
  <c r="BD91" i="117"/>
  <c r="AJ78" i="117"/>
  <c r="AJ71" i="117"/>
  <c r="BJ108" i="117"/>
  <c r="BF108" i="117"/>
  <c r="BB108" i="117"/>
  <c r="BG108" i="117"/>
  <c r="BA108" i="117"/>
  <c r="AW108" i="117"/>
  <c r="AS108" i="117"/>
  <c r="AO108" i="117"/>
  <c r="AK108" i="117"/>
  <c r="AG108" i="117"/>
  <c r="AC108" i="117"/>
  <c r="Y108" i="117"/>
  <c r="U108" i="117"/>
  <c r="Q108" i="117"/>
  <c r="M108" i="117"/>
  <c r="I108" i="117"/>
  <c r="BE108" i="117"/>
  <c r="AZ108" i="117"/>
  <c r="AV108" i="117"/>
  <c r="AR108" i="117"/>
  <c r="AN108" i="117"/>
  <c r="AJ108" i="117"/>
  <c r="AF108" i="117"/>
  <c r="AB108" i="117"/>
  <c r="X108" i="117"/>
  <c r="T108" i="117"/>
  <c r="P108" i="117"/>
  <c r="L108" i="117"/>
  <c r="BI108" i="117"/>
  <c r="BD108" i="117"/>
  <c r="AY108" i="117"/>
  <c r="AU108" i="117"/>
  <c r="AQ108" i="117"/>
  <c r="AM108" i="117"/>
  <c r="AI108" i="117"/>
  <c r="AE108" i="117"/>
  <c r="AA108" i="117"/>
  <c r="W108" i="117"/>
  <c r="S108" i="117"/>
  <c r="O108" i="117"/>
  <c r="K108" i="117"/>
  <c r="BH108" i="117"/>
  <c r="AP108" i="117"/>
  <c r="Z108" i="117"/>
  <c r="J108" i="117"/>
  <c r="BC108" i="117"/>
  <c r="AL108" i="117"/>
  <c r="V108" i="117"/>
  <c r="AX108" i="117"/>
  <c r="AH108" i="117"/>
  <c r="R108" i="117"/>
  <c r="AD108" i="117"/>
  <c r="BH92" i="117"/>
  <c r="BD92" i="117"/>
  <c r="AZ92" i="117"/>
  <c r="AV92" i="117"/>
  <c r="AR92" i="117"/>
  <c r="AN92" i="117"/>
  <c r="AJ92" i="117"/>
  <c r="AF92" i="117"/>
  <c r="AB92" i="117"/>
  <c r="X92" i="117"/>
  <c r="T92" i="117"/>
  <c r="P92" i="117"/>
  <c r="L92" i="117"/>
  <c r="N108" i="117"/>
  <c r="BG92" i="117"/>
  <c r="BC92" i="117"/>
  <c r="AY92" i="117"/>
  <c r="AU92" i="117"/>
  <c r="AQ92" i="117"/>
  <c r="AM92" i="117"/>
  <c r="AI92" i="117"/>
  <c r="AE92" i="117"/>
  <c r="AA92" i="117"/>
  <c r="W92" i="117"/>
  <c r="S92" i="117"/>
  <c r="O92" i="117"/>
  <c r="K92" i="117"/>
  <c r="BJ92" i="117"/>
  <c r="BF92" i="117"/>
  <c r="BB92" i="117"/>
  <c r="AX92" i="117"/>
  <c r="AT92" i="117"/>
  <c r="AP92" i="117"/>
  <c r="AL92" i="117"/>
  <c r="AH92" i="117"/>
  <c r="AD92" i="117"/>
  <c r="Z92" i="117"/>
  <c r="V92" i="117"/>
  <c r="R92" i="117"/>
  <c r="N92" i="117"/>
  <c r="J92" i="117"/>
  <c r="BI92" i="117"/>
  <c r="AS92" i="117"/>
  <c r="AC92" i="117"/>
  <c r="M92" i="117"/>
  <c r="BE92" i="117"/>
  <c r="AO92" i="117"/>
  <c r="Y92" i="117"/>
  <c r="I92" i="117"/>
  <c r="I78" i="117"/>
  <c r="AT108" i="117"/>
  <c r="BA92" i="117"/>
  <c r="AK92" i="117"/>
  <c r="U92" i="117"/>
  <c r="AW92" i="117"/>
  <c r="I71" i="117"/>
  <c r="AG92" i="117"/>
  <c r="Q92" i="117"/>
  <c r="Q78" i="117"/>
  <c r="Q71" i="117"/>
  <c r="U78" i="117"/>
  <c r="U71" i="117"/>
  <c r="Y78" i="117"/>
  <c r="Y71" i="117"/>
  <c r="AC78" i="117"/>
  <c r="AC71" i="117"/>
  <c r="AG78" i="117"/>
  <c r="AG71" i="117"/>
  <c r="AK78" i="117"/>
  <c r="AK71" i="117"/>
  <c r="AO78" i="117"/>
  <c r="AO71" i="117"/>
  <c r="AS78" i="117"/>
  <c r="AS71" i="117"/>
  <c r="AW78" i="117"/>
  <c r="AW71" i="117"/>
  <c r="AB78" i="117"/>
  <c r="AB71" i="117"/>
  <c r="AN78" i="117"/>
  <c r="AN71" i="117"/>
  <c r="AZ78" i="117"/>
  <c r="AZ71" i="117"/>
  <c r="BG101" i="117"/>
  <c r="BC101" i="117"/>
  <c r="AY101" i="117"/>
  <c r="AU101" i="117"/>
  <c r="AQ101" i="117"/>
  <c r="AM101" i="117"/>
  <c r="AI101" i="117"/>
  <c r="AE101" i="117"/>
  <c r="AA101" i="117"/>
  <c r="W101" i="117"/>
  <c r="S101" i="117"/>
  <c r="O101" i="117"/>
  <c r="K101" i="117"/>
  <c r="G101" i="117"/>
  <c r="C101" i="117"/>
  <c r="BJ101" i="117"/>
  <c r="BF101" i="117"/>
  <c r="BB101" i="117"/>
  <c r="AX101" i="117"/>
  <c r="AT101" i="117"/>
  <c r="AP101" i="117"/>
  <c r="AL101" i="117"/>
  <c r="AH101" i="117"/>
  <c r="AD101" i="117"/>
  <c r="Z101" i="117"/>
  <c r="V101" i="117"/>
  <c r="R101" i="117"/>
  <c r="N101" i="117"/>
  <c r="J101" i="117"/>
  <c r="F101" i="117"/>
  <c r="B101" i="117"/>
  <c r="BI101" i="117"/>
  <c r="BE101" i="117"/>
  <c r="BA101" i="117"/>
  <c r="AW101" i="117"/>
  <c r="AS101" i="117"/>
  <c r="AO101" i="117"/>
  <c r="AK101" i="117"/>
  <c r="AG101" i="117"/>
  <c r="AC101" i="117"/>
  <c r="Y101" i="117"/>
  <c r="U101" i="117"/>
  <c r="Q101" i="117"/>
  <c r="M101" i="117"/>
  <c r="I101" i="117"/>
  <c r="E101" i="117"/>
  <c r="AZ101" i="117"/>
  <c r="AJ101" i="117"/>
  <c r="T101" i="117"/>
  <c r="D101" i="117"/>
  <c r="BI85" i="117"/>
  <c r="BE85" i="117"/>
  <c r="BA85" i="117"/>
  <c r="AW85" i="117"/>
  <c r="AV101" i="117"/>
  <c r="AF101" i="117"/>
  <c r="P101" i="117"/>
  <c r="BH101" i="117"/>
  <c r="AR101" i="117"/>
  <c r="AB101" i="117"/>
  <c r="L101" i="117"/>
  <c r="AN101" i="117"/>
  <c r="BF85" i="117"/>
  <c r="AZ85" i="117"/>
  <c r="AU85" i="117"/>
  <c r="AQ85" i="117"/>
  <c r="AM85" i="117"/>
  <c r="AI85" i="117"/>
  <c r="AE85" i="117"/>
  <c r="AA85" i="117"/>
  <c r="W85" i="117"/>
  <c r="S85" i="117"/>
  <c r="O85" i="117"/>
  <c r="K85" i="117"/>
  <c r="G85" i="117"/>
  <c r="C85" i="117"/>
  <c r="B78" i="117"/>
  <c r="X101" i="117"/>
  <c r="BJ85" i="117"/>
  <c r="BD85" i="117"/>
  <c r="AY85" i="117"/>
  <c r="AT85" i="117"/>
  <c r="AP85" i="117"/>
  <c r="AL85" i="117"/>
  <c r="AH85" i="117"/>
  <c r="AD85" i="117"/>
  <c r="Z85" i="117"/>
  <c r="V85" i="117"/>
  <c r="R85" i="117"/>
  <c r="N85" i="117"/>
  <c r="J85" i="117"/>
  <c r="F85" i="117"/>
  <c r="B85" i="117"/>
  <c r="H101" i="117"/>
  <c r="BH85" i="117"/>
  <c r="BC85" i="117"/>
  <c r="AX85" i="117"/>
  <c r="AS85" i="117"/>
  <c r="AO85" i="117"/>
  <c r="AK85" i="117"/>
  <c r="AG85" i="117"/>
  <c r="AC85" i="117"/>
  <c r="Y85" i="117"/>
  <c r="U85" i="117"/>
  <c r="Q85" i="117"/>
  <c r="M85" i="117"/>
  <c r="I85" i="117"/>
  <c r="E85" i="117"/>
  <c r="AR85" i="117"/>
  <c r="AB85" i="117"/>
  <c r="L85" i="117"/>
  <c r="BD101" i="117"/>
  <c r="BG85" i="117"/>
  <c r="AN85" i="117"/>
  <c r="X85" i="117"/>
  <c r="H85" i="117"/>
  <c r="B71" i="117"/>
  <c r="BB85" i="117"/>
  <c r="AJ85" i="117"/>
  <c r="T85" i="117"/>
  <c r="D85" i="117"/>
  <c r="AF85" i="117"/>
  <c r="P85" i="117"/>
  <c r="AV85" i="117"/>
  <c r="BH105" i="117"/>
  <c r="BD105" i="117"/>
  <c r="AZ105" i="117"/>
  <c r="AV105" i="117"/>
  <c r="AR105" i="117"/>
  <c r="AN105" i="117"/>
  <c r="AJ105" i="117"/>
  <c r="AF105" i="117"/>
  <c r="AB105" i="117"/>
  <c r="X105" i="117"/>
  <c r="T105" i="117"/>
  <c r="P105" i="117"/>
  <c r="L105" i="117"/>
  <c r="H105" i="117"/>
  <c r="BG105" i="117"/>
  <c r="BC105" i="117"/>
  <c r="AY105" i="117"/>
  <c r="AU105" i="117"/>
  <c r="AQ105" i="117"/>
  <c r="AM105" i="117"/>
  <c r="AI105" i="117"/>
  <c r="AE105" i="117"/>
  <c r="AA105" i="117"/>
  <c r="W105" i="117"/>
  <c r="S105" i="117"/>
  <c r="O105" i="117"/>
  <c r="K105" i="117"/>
  <c r="G105" i="117"/>
  <c r="BJ105" i="117"/>
  <c r="BF105" i="117"/>
  <c r="BB105" i="117"/>
  <c r="AX105" i="117"/>
  <c r="AT105" i="117"/>
  <c r="AP105" i="117"/>
  <c r="AL105" i="117"/>
  <c r="AH105" i="117"/>
  <c r="AD105" i="117"/>
  <c r="Z105" i="117"/>
  <c r="V105" i="117"/>
  <c r="R105" i="117"/>
  <c r="N105" i="117"/>
  <c r="J105" i="117"/>
  <c r="F105" i="117"/>
  <c r="BI105" i="117"/>
  <c r="AS105" i="117"/>
  <c r="AC105" i="117"/>
  <c r="M105" i="117"/>
  <c r="BE105" i="117"/>
  <c r="AO105" i="117"/>
  <c r="Y105" i="117"/>
  <c r="I105" i="117"/>
  <c r="BA105" i="117"/>
  <c r="AK105" i="117"/>
  <c r="U105" i="117"/>
  <c r="BG89" i="117"/>
  <c r="BC89" i="117"/>
  <c r="AY89" i="117"/>
  <c r="AU89" i="117"/>
  <c r="AQ89" i="117"/>
  <c r="AM89" i="117"/>
  <c r="AI89" i="117"/>
  <c r="AE89" i="117"/>
  <c r="AA89" i="117"/>
  <c r="W89" i="117"/>
  <c r="S89" i="117"/>
  <c r="O89" i="117"/>
  <c r="K89" i="117"/>
  <c r="G89" i="117"/>
  <c r="AW105" i="117"/>
  <c r="BJ89" i="117"/>
  <c r="BF89" i="117"/>
  <c r="BB89" i="117"/>
  <c r="AX89" i="117"/>
  <c r="AT89" i="117"/>
  <c r="AP89" i="117"/>
  <c r="AL89" i="117"/>
  <c r="AH89" i="117"/>
  <c r="AD89" i="117"/>
  <c r="Z89" i="117"/>
  <c r="V89" i="117"/>
  <c r="R89" i="117"/>
  <c r="N89" i="117"/>
  <c r="J89" i="117"/>
  <c r="F89" i="117"/>
  <c r="AG105" i="117"/>
  <c r="BI89" i="117"/>
  <c r="BE89" i="117"/>
  <c r="BA89" i="117"/>
  <c r="AW89" i="117"/>
  <c r="AS89" i="117"/>
  <c r="AO89" i="117"/>
  <c r="AK89" i="117"/>
  <c r="AG89" i="117"/>
  <c r="AC89" i="117"/>
  <c r="Y89" i="117"/>
  <c r="U89" i="117"/>
  <c r="Q89" i="117"/>
  <c r="M89" i="117"/>
  <c r="AV89" i="117"/>
  <c r="AF89" i="117"/>
  <c r="P89" i="117"/>
  <c r="F78" i="117"/>
  <c r="Q105" i="117"/>
  <c r="BH89" i="117"/>
  <c r="AR89" i="117"/>
  <c r="AB89" i="117"/>
  <c r="L89" i="117"/>
  <c r="BD89" i="117"/>
  <c r="AN89" i="117"/>
  <c r="X89" i="117"/>
  <c r="I89" i="117"/>
  <c r="T89" i="117"/>
  <c r="H89" i="117"/>
  <c r="AZ89" i="117"/>
  <c r="F71" i="117"/>
  <c r="AJ89" i="117"/>
  <c r="BH109" i="117"/>
  <c r="BD109" i="117"/>
  <c r="AZ109" i="117"/>
  <c r="AV109" i="117"/>
  <c r="AR109" i="117"/>
  <c r="AN109" i="117"/>
  <c r="AJ109" i="117"/>
  <c r="AF109" i="117"/>
  <c r="AB109" i="117"/>
  <c r="X109" i="117"/>
  <c r="T109" i="117"/>
  <c r="P109" i="117"/>
  <c r="L109" i="117"/>
  <c r="BG109" i="117"/>
  <c r="BC109" i="117"/>
  <c r="AY109" i="117"/>
  <c r="AU109" i="117"/>
  <c r="BJ109" i="117"/>
  <c r="BF109" i="117"/>
  <c r="BB109" i="117"/>
  <c r="AX109" i="117"/>
  <c r="AT109" i="117"/>
  <c r="AP109" i="117"/>
  <c r="AL109" i="117"/>
  <c r="AH109" i="117"/>
  <c r="AD109" i="117"/>
  <c r="Z109" i="117"/>
  <c r="V109" i="117"/>
  <c r="R109" i="117"/>
  <c r="AW109" i="117"/>
  <c r="AM109" i="117"/>
  <c r="AE109" i="117"/>
  <c r="W109" i="117"/>
  <c r="O109" i="117"/>
  <c r="J109" i="117"/>
  <c r="BI109" i="117"/>
  <c r="AS109" i="117"/>
  <c r="AK109" i="117"/>
  <c r="AC109" i="117"/>
  <c r="U109" i="117"/>
  <c r="N109" i="117"/>
  <c r="BE109" i="117"/>
  <c r="AQ109" i="117"/>
  <c r="AI109" i="117"/>
  <c r="AA109" i="117"/>
  <c r="S109" i="117"/>
  <c r="M109" i="117"/>
  <c r="AG109" i="117"/>
  <c r="Y109" i="117"/>
  <c r="BA109" i="117"/>
  <c r="Q109" i="117"/>
  <c r="BJ93" i="117"/>
  <c r="BF93" i="117"/>
  <c r="BB93" i="117"/>
  <c r="AX93" i="117"/>
  <c r="AT93" i="117"/>
  <c r="AP93" i="117"/>
  <c r="AL93" i="117"/>
  <c r="AH93" i="117"/>
  <c r="AD93" i="117"/>
  <c r="Z93" i="117"/>
  <c r="V93" i="117"/>
  <c r="R93" i="117"/>
  <c r="N93" i="117"/>
  <c r="J93" i="117"/>
  <c r="AO109" i="117"/>
  <c r="BI93" i="117"/>
  <c r="BE93" i="117"/>
  <c r="BA93" i="117"/>
  <c r="AW93" i="117"/>
  <c r="AS93" i="117"/>
  <c r="AO93" i="117"/>
  <c r="AK93" i="117"/>
  <c r="AG93" i="117"/>
  <c r="AC93" i="117"/>
  <c r="Y93" i="117"/>
  <c r="U93" i="117"/>
  <c r="Q93" i="117"/>
  <c r="M93" i="117"/>
  <c r="K109" i="117"/>
  <c r="BH93" i="117"/>
  <c r="BD93" i="117"/>
  <c r="AZ93" i="117"/>
  <c r="AV93" i="117"/>
  <c r="AR93" i="117"/>
  <c r="AN93" i="117"/>
  <c r="AJ93" i="117"/>
  <c r="AF93" i="117"/>
  <c r="AB93" i="117"/>
  <c r="X93" i="117"/>
  <c r="T93" i="117"/>
  <c r="P93" i="117"/>
  <c r="L93" i="117"/>
  <c r="BC93" i="117"/>
  <c r="AM93" i="117"/>
  <c r="W93" i="117"/>
  <c r="J78" i="117"/>
  <c r="AY93" i="117"/>
  <c r="AI93" i="117"/>
  <c r="S93" i="117"/>
  <c r="AU93" i="117"/>
  <c r="AE93" i="117"/>
  <c r="O93" i="117"/>
  <c r="BG93" i="117"/>
  <c r="AQ93" i="117"/>
  <c r="AA93" i="117"/>
  <c r="K93" i="117"/>
  <c r="J71" i="117"/>
  <c r="R78" i="117"/>
  <c r="R71" i="117"/>
  <c r="V78" i="117"/>
  <c r="V71" i="117"/>
  <c r="Z78" i="117"/>
  <c r="Z71" i="117"/>
  <c r="AD78" i="117"/>
  <c r="AD71" i="117"/>
  <c r="AH78" i="117"/>
  <c r="AH71" i="117"/>
  <c r="AL78" i="117"/>
  <c r="AL71" i="117"/>
  <c r="AP78" i="117"/>
  <c r="AP71" i="117"/>
  <c r="AT78" i="117"/>
  <c r="AT71" i="117"/>
  <c r="AX78" i="117"/>
  <c r="AX71" i="117"/>
  <c r="BD78" i="117"/>
  <c r="BD71" i="117"/>
  <c r="P78" i="117"/>
  <c r="P71" i="117"/>
  <c r="X78" i="117"/>
  <c r="X71" i="117"/>
  <c r="AF78" i="117"/>
  <c r="AF71" i="117"/>
  <c r="AV78" i="117"/>
  <c r="AV71" i="117"/>
  <c r="BC106" i="117"/>
  <c r="AY106" i="117"/>
  <c r="AU106" i="117"/>
  <c r="AQ106" i="117"/>
  <c r="AM106" i="117"/>
  <c r="AI106" i="117"/>
  <c r="AE106" i="117"/>
  <c r="AA106" i="117"/>
  <c r="W106" i="117"/>
  <c r="S106" i="117"/>
  <c r="O106" i="117"/>
  <c r="K106" i="117"/>
  <c r="G106" i="117"/>
  <c r="BB106" i="117"/>
  <c r="AX106" i="117"/>
  <c r="AT106" i="117"/>
  <c r="AP106" i="117"/>
  <c r="AL106" i="117"/>
  <c r="AH106" i="117"/>
  <c r="AD106" i="117"/>
  <c r="Z106" i="117"/>
  <c r="V106" i="117"/>
  <c r="R106" i="117"/>
  <c r="N106" i="117"/>
  <c r="J106" i="117"/>
  <c r="BA106" i="117"/>
  <c r="AW106" i="117"/>
  <c r="AS106" i="117"/>
  <c r="AO106" i="117"/>
  <c r="AK106" i="117"/>
  <c r="AG106" i="117"/>
  <c r="AC106" i="117"/>
  <c r="Y106" i="117"/>
  <c r="U106" i="117"/>
  <c r="Q106" i="117"/>
  <c r="M106" i="117"/>
  <c r="I106" i="117"/>
  <c r="AZ106" i="117"/>
  <c r="AJ106" i="117"/>
  <c r="T106" i="117"/>
  <c r="AV106" i="117"/>
  <c r="AF106" i="117"/>
  <c r="P106" i="117"/>
  <c r="AR106" i="117"/>
  <c r="AB106" i="117"/>
  <c r="L106" i="117"/>
  <c r="H106" i="117"/>
  <c r="BB90" i="117"/>
  <c r="AX90" i="117"/>
  <c r="AT90" i="117"/>
  <c r="AP90" i="117"/>
  <c r="AL90" i="117"/>
  <c r="AH90" i="117"/>
  <c r="AD90" i="117"/>
  <c r="Z90" i="117"/>
  <c r="V90" i="117"/>
  <c r="R90" i="117"/>
  <c r="N90" i="117"/>
  <c r="J90" i="117"/>
  <c r="BD106" i="117"/>
  <c r="BA90" i="117"/>
  <c r="AW90" i="117"/>
  <c r="AS90" i="117"/>
  <c r="AO90" i="117"/>
  <c r="AK90" i="117"/>
  <c r="AG90" i="117"/>
  <c r="AC90" i="117"/>
  <c r="Y90" i="117"/>
  <c r="U90" i="117"/>
  <c r="Q90" i="117"/>
  <c r="M90" i="117"/>
  <c r="I90" i="117"/>
  <c r="AN106" i="117"/>
  <c r="BD90" i="117"/>
  <c r="AZ90" i="117"/>
  <c r="AV90" i="117"/>
  <c r="AR90" i="117"/>
  <c r="AN90" i="117"/>
  <c r="AJ90" i="117"/>
  <c r="AF90" i="117"/>
  <c r="AB90" i="117"/>
  <c r="X90" i="117"/>
  <c r="T90" i="117"/>
  <c r="P90" i="117"/>
  <c r="L90" i="117"/>
  <c r="H90" i="117"/>
  <c r="X106" i="117"/>
  <c r="BC90" i="117"/>
  <c r="AM90" i="117"/>
  <c r="W90" i="117"/>
  <c r="G90" i="117"/>
  <c r="G71" i="117"/>
  <c r="AY90" i="117"/>
  <c r="AI90" i="117"/>
  <c r="S90" i="117"/>
  <c r="AU90" i="117"/>
  <c r="AE90" i="117"/>
  <c r="O90" i="117"/>
  <c r="AA90" i="117"/>
  <c r="K90" i="117"/>
  <c r="G78" i="117"/>
  <c r="AQ90" i="117"/>
  <c r="BG110" i="117"/>
  <c r="BC110" i="117"/>
  <c r="AY110" i="117"/>
  <c r="AU110" i="117"/>
  <c r="AQ110" i="117"/>
  <c r="AM110" i="117"/>
  <c r="AI110" i="117"/>
  <c r="AE110" i="117"/>
  <c r="AA110" i="117"/>
  <c r="W110" i="117"/>
  <c r="S110" i="117"/>
  <c r="O110" i="117"/>
  <c r="K110" i="117"/>
  <c r="BJ110" i="117"/>
  <c r="BF110" i="117"/>
  <c r="BB110" i="117"/>
  <c r="AX110" i="117"/>
  <c r="AT110" i="117"/>
  <c r="AP110" i="117"/>
  <c r="AL110" i="117"/>
  <c r="AH110" i="117"/>
  <c r="AD110" i="117"/>
  <c r="Z110" i="117"/>
  <c r="V110" i="117"/>
  <c r="R110" i="117"/>
  <c r="N110" i="117"/>
  <c r="BI110" i="117"/>
  <c r="BE110" i="117"/>
  <c r="BA110" i="117"/>
  <c r="AW110" i="117"/>
  <c r="AS110" i="117"/>
  <c r="AO110" i="117"/>
  <c r="AK110" i="117"/>
  <c r="AG110" i="117"/>
  <c r="AC110" i="117"/>
  <c r="Y110" i="117"/>
  <c r="U110" i="117"/>
  <c r="Q110" i="117"/>
  <c r="M110" i="117"/>
  <c r="BH110" i="117"/>
  <c r="AR110" i="117"/>
  <c r="AB110" i="117"/>
  <c r="L110" i="117"/>
  <c r="BD110" i="117"/>
  <c r="AN110" i="117"/>
  <c r="X110" i="117"/>
  <c r="AZ110" i="117"/>
  <c r="AJ110" i="117"/>
  <c r="T110" i="117"/>
  <c r="AF110" i="117"/>
  <c r="BI94" i="117"/>
  <c r="BE94" i="117"/>
  <c r="BA94" i="117"/>
  <c r="P110" i="117"/>
  <c r="AV110" i="117"/>
  <c r="BG94" i="117"/>
  <c r="BB94" i="117"/>
  <c r="AW94" i="117"/>
  <c r="AS94" i="117"/>
  <c r="AO94" i="117"/>
  <c r="AK94" i="117"/>
  <c r="AG94" i="117"/>
  <c r="AC94" i="117"/>
  <c r="Y94" i="117"/>
  <c r="U94" i="117"/>
  <c r="Q94" i="117"/>
  <c r="M94" i="117"/>
  <c r="BF94" i="117"/>
  <c r="AZ94" i="117"/>
  <c r="AV94" i="117"/>
  <c r="AR94" i="117"/>
  <c r="AN94" i="117"/>
  <c r="AJ94" i="117"/>
  <c r="AF94" i="117"/>
  <c r="AB94" i="117"/>
  <c r="X94" i="117"/>
  <c r="T94" i="117"/>
  <c r="P94" i="117"/>
  <c r="L94" i="117"/>
  <c r="BJ94" i="117"/>
  <c r="BD94" i="117"/>
  <c r="AY94" i="117"/>
  <c r="AU94" i="117"/>
  <c r="AQ94" i="117"/>
  <c r="AM94" i="117"/>
  <c r="AI94" i="117"/>
  <c r="AE94" i="117"/>
  <c r="AA94" i="117"/>
  <c r="W94" i="117"/>
  <c r="S94" i="117"/>
  <c r="O94" i="117"/>
  <c r="K94" i="117"/>
  <c r="AX94" i="117"/>
  <c r="AH94" i="117"/>
  <c r="R94" i="117"/>
  <c r="K71" i="117"/>
  <c r="AT94" i="117"/>
  <c r="AD94" i="117"/>
  <c r="N94" i="117"/>
  <c r="BH94" i="117"/>
  <c r="AP94" i="117"/>
  <c r="Z94" i="117"/>
  <c r="BC94" i="117"/>
  <c r="K78" i="117"/>
  <c r="AL94" i="117"/>
  <c r="V94" i="117"/>
  <c r="O71" i="117"/>
  <c r="O78" i="117"/>
  <c r="S71" i="117"/>
  <c r="S78" i="117"/>
  <c r="W71" i="117"/>
  <c r="W78" i="117"/>
  <c r="AA71" i="117"/>
  <c r="AA78" i="117"/>
  <c r="AE71" i="117"/>
  <c r="AE78" i="117"/>
  <c r="AI71" i="117"/>
  <c r="AI78" i="117"/>
  <c r="AM71" i="117"/>
  <c r="AM78" i="117"/>
  <c r="AQ71" i="117"/>
  <c r="AQ78" i="117"/>
  <c r="AU71" i="117"/>
  <c r="AU78" i="117"/>
  <c r="AY71" i="117"/>
  <c r="AY78" i="117"/>
  <c r="B28" i="117"/>
  <c r="H9" i="113"/>
  <c r="J12" i="113"/>
  <c r="K16" i="113"/>
  <c r="H13" i="123" s="1"/>
  <c r="M6" i="113"/>
  <c r="G5" i="113"/>
  <c r="I9" i="113"/>
  <c r="N11" i="113"/>
  <c r="K13" i="119" s="1"/>
  <c r="Q6" i="113"/>
  <c r="L5" i="113"/>
  <c r="K8" i="113"/>
  <c r="H13" i="116" s="1"/>
  <c r="M9" i="113"/>
  <c r="O11" i="113"/>
  <c r="L13" i="119" s="1"/>
  <c r="P15" i="113"/>
  <c r="M13" i="122" s="1"/>
  <c r="I18" i="3"/>
  <c r="L6" i="113"/>
  <c r="N5" i="113"/>
  <c r="O8" i="113"/>
  <c r="L13" i="116" s="1"/>
  <c r="B14" i="159"/>
  <c r="J16" i="113"/>
  <c r="G13" i="123" s="1"/>
  <c r="G15" i="113"/>
  <c r="D13" i="122" s="1"/>
  <c r="E8" i="113"/>
  <c r="B13" i="116" s="1"/>
  <c r="H11" i="113"/>
  <c r="E13" i="119" s="1"/>
  <c r="J8" i="113"/>
  <c r="G13" i="116" s="1"/>
  <c r="Q12" i="113"/>
  <c r="H15" i="113"/>
  <c r="E13" i="122" s="1"/>
  <c r="I16" i="3"/>
  <c r="H5" i="113"/>
  <c r="F8" i="113"/>
  <c r="C13" i="116" s="1"/>
  <c r="Q8" i="113"/>
  <c r="N13" i="116" s="1"/>
  <c r="N9" i="113"/>
  <c r="J11" i="113"/>
  <c r="G13" i="119" s="1"/>
  <c r="I12" i="113"/>
  <c r="I15" i="3"/>
  <c r="Q40" i="113"/>
  <c r="N13" i="146" s="1"/>
  <c r="M40" i="113"/>
  <c r="J13" i="146" s="1"/>
  <c r="I40" i="113"/>
  <c r="F13" i="146" s="1"/>
  <c r="E40" i="113"/>
  <c r="B13" i="146" s="1"/>
  <c r="B15" i="146" s="1"/>
  <c r="N39" i="113"/>
  <c r="K13" i="145" s="1"/>
  <c r="J39" i="113"/>
  <c r="G13" i="145" s="1"/>
  <c r="F39" i="113"/>
  <c r="C13" i="145" s="1"/>
  <c r="P37" i="113"/>
  <c r="M13" i="143" s="1"/>
  <c r="L37" i="113"/>
  <c r="I13" i="143" s="1"/>
  <c r="H37" i="113"/>
  <c r="E13" i="143" s="1"/>
  <c r="Q36" i="113"/>
  <c r="N13" i="142" s="1"/>
  <c r="M36" i="113"/>
  <c r="J13" i="142" s="1"/>
  <c r="I36" i="113"/>
  <c r="F13" i="142" s="1"/>
  <c r="E36" i="113"/>
  <c r="B13" i="142" s="1"/>
  <c r="O34" i="113"/>
  <c r="L13" i="140" s="1"/>
  <c r="K34" i="113"/>
  <c r="H13" i="140" s="1"/>
  <c r="G34" i="113"/>
  <c r="D13" i="140" s="1"/>
  <c r="P33" i="113"/>
  <c r="M13" i="139" s="1"/>
  <c r="L33" i="113"/>
  <c r="I13" i="139" s="1"/>
  <c r="H33" i="113"/>
  <c r="E13" i="139" s="1"/>
  <c r="N31" i="113"/>
  <c r="K13" i="137" s="1"/>
  <c r="J31" i="113"/>
  <c r="G13" i="137" s="1"/>
  <c r="F31" i="113"/>
  <c r="C13" i="137" s="1"/>
  <c r="O30" i="113"/>
  <c r="L13" i="136" s="1"/>
  <c r="K30" i="113"/>
  <c r="H13" i="136" s="1"/>
  <c r="G30" i="113"/>
  <c r="D13" i="136" s="1"/>
  <c r="D14" i="136" s="1"/>
  <c r="D20" i="136" s="1"/>
  <c r="AO103" i="136" s="1"/>
  <c r="Q28" i="113"/>
  <c r="N13" i="134" s="1"/>
  <c r="M28" i="113"/>
  <c r="J13" i="134" s="1"/>
  <c r="I28" i="113"/>
  <c r="F13" i="134" s="1"/>
  <c r="E28" i="113"/>
  <c r="B13" i="134" s="1"/>
  <c r="B15" i="134" s="1"/>
  <c r="N27" i="113"/>
  <c r="K13" i="133" s="1"/>
  <c r="J27" i="113"/>
  <c r="G13" i="133" s="1"/>
  <c r="F27" i="113"/>
  <c r="C13" i="133" s="1"/>
  <c r="P25" i="113"/>
  <c r="M13" i="131" s="1"/>
  <c r="L25" i="113"/>
  <c r="I13" i="131" s="1"/>
  <c r="H25" i="113"/>
  <c r="E13" i="131" s="1"/>
  <c r="Q24" i="113"/>
  <c r="N13" i="130" s="1"/>
  <c r="M24" i="113"/>
  <c r="J13" i="130" s="1"/>
  <c r="I24" i="113"/>
  <c r="F13" i="130" s="1"/>
  <c r="E24" i="113"/>
  <c r="B13" i="130" s="1"/>
  <c r="P40" i="113"/>
  <c r="M13" i="146" s="1"/>
  <c r="L40" i="113"/>
  <c r="I13" i="146" s="1"/>
  <c r="H40" i="113"/>
  <c r="E13" i="146" s="1"/>
  <c r="Q39" i="113"/>
  <c r="N13" i="145" s="1"/>
  <c r="M39" i="113"/>
  <c r="J13" i="145" s="1"/>
  <c r="I39" i="113"/>
  <c r="F13" i="145" s="1"/>
  <c r="E39" i="113"/>
  <c r="B13" i="145" s="1"/>
  <c r="O37" i="113"/>
  <c r="L13" i="143" s="1"/>
  <c r="K37" i="113"/>
  <c r="H13" i="143" s="1"/>
  <c r="G37" i="113"/>
  <c r="D13" i="143" s="1"/>
  <c r="P36" i="113"/>
  <c r="M13" i="142" s="1"/>
  <c r="L36" i="113"/>
  <c r="I13" i="142" s="1"/>
  <c r="H36" i="113"/>
  <c r="E13" i="142" s="1"/>
  <c r="N34" i="113"/>
  <c r="K13" i="140" s="1"/>
  <c r="J34" i="113"/>
  <c r="G13" i="140" s="1"/>
  <c r="F34" i="113"/>
  <c r="C13" i="140" s="1"/>
  <c r="O33" i="113"/>
  <c r="L13" i="139" s="1"/>
  <c r="K33" i="113"/>
  <c r="H13" i="139" s="1"/>
  <c r="G33" i="113"/>
  <c r="D13" i="139" s="1"/>
  <c r="Q31" i="113"/>
  <c r="N13" i="137" s="1"/>
  <c r="M31" i="113"/>
  <c r="J13" i="137" s="1"/>
  <c r="I31" i="113"/>
  <c r="F13" i="137" s="1"/>
  <c r="E31" i="113"/>
  <c r="B13" i="137" s="1"/>
  <c r="N30" i="113"/>
  <c r="K13" i="136" s="1"/>
  <c r="J30" i="113"/>
  <c r="G13" i="136" s="1"/>
  <c r="F30" i="113"/>
  <c r="C13" i="136" s="1"/>
  <c r="P28" i="113"/>
  <c r="M13" i="134" s="1"/>
  <c r="L28" i="113"/>
  <c r="I13" i="134" s="1"/>
  <c r="H28" i="113"/>
  <c r="E13" i="134" s="1"/>
  <c r="Q27" i="113"/>
  <c r="N13" i="133" s="1"/>
  <c r="M27" i="113"/>
  <c r="J13" i="133" s="1"/>
  <c r="I27" i="113"/>
  <c r="F13" i="133" s="1"/>
  <c r="E27" i="113"/>
  <c r="B13" i="133" s="1"/>
  <c r="O40" i="113"/>
  <c r="L13" i="146" s="1"/>
  <c r="K40" i="113"/>
  <c r="H13" i="146" s="1"/>
  <c r="G40" i="113"/>
  <c r="D13" i="146" s="1"/>
  <c r="P39" i="113"/>
  <c r="M13" i="145" s="1"/>
  <c r="L39" i="113"/>
  <c r="I13" i="145" s="1"/>
  <c r="H39" i="113"/>
  <c r="E13" i="145" s="1"/>
  <c r="N37" i="113"/>
  <c r="K13" i="143" s="1"/>
  <c r="J37" i="113"/>
  <c r="G13" i="143" s="1"/>
  <c r="F37" i="113"/>
  <c r="C13" i="143" s="1"/>
  <c r="O36" i="113"/>
  <c r="L13" i="142" s="1"/>
  <c r="K36" i="113"/>
  <c r="H13" i="142" s="1"/>
  <c r="G36" i="113"/>
  <c r="D13" i="142" s="1"/>
  <c r="Q34" i="113"/>
  <c r="N13" i="140" s="1"/>
  <c r="M34" i="113"/>
  <c r="J13" i="140" s="1"/>
  <c r="I34" i="113"/>
  <c r="F13" i="140" s="1"/>
  <c r="E34" i="113"/>
  <c r="B13" i="140" s="1"/>
  <c r="B15" i="140" s="1"/>
  <c r="N33" i="113"/>
  <c r="K13" i="139" s="1"/>
  <c r="J33" i="113"/>
  <c r="G13" i="139" s="1"/>
  <c r="F33" i="113"/>
  <c r="C13" i="139" s="1"/>
  <c r="P31" i="113"/>
  <c r="M13" i="137" s="1"/>
  <c r="L31" i="113"/>
  <c r="I13" i="137" s="1"/>
  <c r="H31" i="113"/>
  <c r="E13" i="137" s="1"/>
  <c r="Q30" i="113"/>
  <c r="N13" i="136" s="1"/>
  <c r="M30" i="113"/>
  <c r="J13" i="136" s="1"/>
  <c r="I30" i="113"/>
  <c r="F13" i="136" s="1"/>
  <c r="E30" i="113"/>
  <c r="B13" i="136" s="1"/>
  <c r="O28" i="113"/>
  <c r="L13" i="134" s="1"/>
  <c r="K28" i="113"/>
  <c r="H13" i="134" s="1"/>
  <c r="G28" i="113"/>
  <c r="D13" i="134" s="1"/>
  <c r="P27" i="113"/>
  <c r="M13" i="133" s="1"/>
  <c r="L27" i="113"/>
  <c r="I13" i="133" s="1"/>
  <c r="H27" i="113"/>
  <c r="E13" i="133" s="1"/>
  <c r="N40" i="113"/>
  <c r="K13" i="146" s="1"/>
  <c r="J40" i="113"/>
  <c r="G13" i="146" s="1"/>
  <c r="F40" i="113"/>
  <c r="C13" i="146" s="1"/>
  <c r="O39" i="113"/>
  <c r="L13" i="145" s="1"/>
  <c r="K39" i="113"/>
  <c r="H13" i="145" s="1"/>
  <c r="G39" i="113"/>
  <c r="D13" i="145" s="1"/>
  <c r="Q37" i="113"/>
  <c r="N13" i="143" s="1"/>
  <c r="M37" i="113"/>
  <c r="J13" i="143" s="1"/>
  <c r="I37" i="113"/>
  <c r="F13" i="143" s="1"/>
  <c r="E37" i="113"/>
  <c r="B13" i="143" s="1"/>
  <c r="N36" i="113"/>
  <c r="K13" i="142" s="1"/>
  <c r="J36" i="113"/>
  <c r="G13" i="142" s="1"/>
  <c r="F36" i="113"/>
  <c r="C13" i="142" s="1"/>
  <c r="P34" i="113"/>
  <c r="M13" i="140" s="1"/>
  <c r="L34" i="113"/>
  <c r="I13" i="140" s="1"/>
  <c r="N14" i="140" s="1"/>
  <c r="H34" i="113"/>
  <c r="E13" i="140" s="1"/>
  <c r="Q33" i="113"/>
  <c r="N13" i="139" s="1"/>
  <c r="M33" i="113"/>
  <c r="J13" i="139" s="1"/>
  <c r="I33" i="113"/>
  <c r="F13" i="139" s="1"/>
  <c r="E33" i="113"/>
  <c r="B13" i="139" s="1"/>
  <c r="O31" i="113"/>
  <c r="L13" i="137" s="1"/>
  <c r="K31" i="113"/>
  <c r="H13" i="137" s="1"/>
  <c r="G31" i="113"/>
  <c r="D13" i="137" s="1"/>
  <c r="P30" i="113"/>
  <c r="M13" i="136" s="1"/>
  <c r="L30" i="113"/>
  <c r="I13" i="136" s="1"/>
  <c r="H30" i="113"/>
  <c r="E13" i="136" s="1"/>
  <c r="N28" i="113"/>
  <c r="K13" i="134" s="1"/>
  <c r="J28" i="113"/>
  <c r="G13" i="134" s="1"/>
  <c r="F28" i="113"/>
  <c r="C13" i="134" s="1"/>
  <c r="D14" i="134" s="1"/>
  <c r="O27" i="113"/>
  <c r="L13" i="133" s="1"/>
  <c r="K27" i="113"/>
  <c r="H13" i="133" s="1"/>
  <c r="G27" i="113"/>
  <c r="D13" i="133" s="1"/>
  <c r="Q25" i="113"/>
  <c r="N13" i="131" s="1"/>
  <c r="M25" i="113"/>
  <c r="J13" i="131" s="1"/>
  <c r="I25" i="113"/>
  <c r="F13" i="131" s="1"/>
  <c r="E25" i="113"/>
  <c r="B13" i="131" s="1"/>
  <c r="N24" i="113"/>
  <c r="K13" i="130" s="1"/>
  <c r="K25" i="113"/>
  <c r="H13" i="131" s="1"/>
  <c r="P24" i="113"/>
  <c r="M13" i="130" s="1"/>
  <c r="N22" i="113"/>
  <c r="K13" i="129" s="1"/>
  <c r="J22" i="113"/>
  <c r="G13" i="129" s="1"/>
  <c r="F22" i="113"/>
  <c r="C13" i="129" s="1"/>
  <c r="K21" i="113"/>
  <c r="H13" i="128" s="1"/>
  <c r="Q19" i="113"/>
  <c r="N13" i="126" s="1"/>
  <c r="I19" i="113"/>
  <c r="F13" i="126" s="1"/>
  <c r="N18" i="113"/>
  <c r="K13" i="125" s="1"/>
  <c r="L16" i="113"/>
  <c r="I13" i="123" s="1"/>
  <c r="Q15" i="113"/>
  <c r="N13" i="122" s="1"/>
  <c r="E15" i="113"/>
  <c r="B13" i="122" s="1"/>
  <c r="B15" i="122" s="1"/>
  <c r="C11" i="122" s="1"/>
  <c r="K12" i="113"/>
  <c r="P11" i="113"/>
  <c r="M13" i="119" s="1"/>
  <c r="J25" i="113"/>
  <c r="G13" i="131" s="1"/>
  <c r="O24" i="113"/>
  <c r="L13" i="130" s="1"/>
  <c r="H24" i="113"/>
  <c r="E13" i="130" s="1"/>
  <c r="Q22" i="113"/>
  <c r="N13" i="129" s="1"/>
  <c r="M22" i="113"/>
  <c r="J13" i="129" s="1"/>
  <c r="I22" i="113"/>
  <c r="F13" i="129" s="1"/>
  <c r="E22" i="113"/>
  <c r="B13" i="129" s="1"/>
  <c r="B15" i="129" s="1"/>
  <c r="N21" i="113"/>
  <c r="K13" i="128" s="1"/>
  <c r="J21" i="113"/>
  <c r="G13" i="128" s="1"/>
  <c r="F21" i="113"/>
  <c r="C13" i="128" s="1"/>
  <c r="P19" i="113"/>
  <c r="M13" i="126" s="1"/>
  <c r="L19" i="113"/>
  <c r="I13" i="126" s="1"/>
  <c r="H19" i="113"/>
  <c r="E13" i="126" s="1"/>
  <c r="Q18" i="113"/>
  <c r="N13" i="125" s="1"/>
  <c r="M18" i="113"/>
  <c r="J13" i="125" s="1"/>
  <c r="I18" i="113"/>
  <c r="F13" i="125" s="1"/>
  <c r="E18" i="113"/>
  <c r="B13" i="125" s="1"/>
  <c r="B15" i="125" s="1"/>
  <c r="B16" i="125" s="1"/>
  <c r="O16" i="113"/>
  <c r="L13" i="123" s="1"/>
  <c r="O25" i="113"/>
  <c r="L13" i="131" s="1"/>
  <c r="G25" i="113"/>
  <c r="D13" i="131" s="1"/>
  <c r="D20" i="131" s="1"/>
  <c r="L24" i="113"/>
  <c r="I13" i="130" s="1"/>
  <c r="G24" i="113"/>
  <c r="D13" i="130" s="1"/>
  <c r="P22" i="113"/>
  <c r="M13" i="129" s="1"/>
  <c r="L22" i="113"/>
  <c r="I13" i="129" s="1"/>
  <c r="H22" i="113"/>
  <c r="E13" i="129" s="1"/>
  <c r="Q21" i="113"/>
  <c r="N13" i="128" s="1"/>
  <c r="M21" i="113"/>
  <c r="J13" i="128" s="1"/>
  <c r="I21" i="113"/>
  <c r="F13" i="128" s="1"/>
  <c r="E21" i="113"/>
  <c r="B13" i="128" s="1"/>
  <c r="O19" i="113"/>
  <c r="L13" i="126" s="1"/>
  <c r="K19" i="113"/>
  <c r="H13" i="126" s="1"/>
  <c r="G19" i="113"/>
  <c r="D13" i="126" s="1"/>
  <c r="P18" i="113"/>
  <c r="M13" i="125" s="1"/>
  <c r="L18" i="113"/>
  <c r="I13" i="125" s="1"/>
  <c r="H18" i="113"/>
  <c r="E13" i="125" s="1"/>
  <c r="N25" i="113"/>
  <c r="K13" i="131" s="1"/>
  <c r="F25" i="113"/>
  <c r="C13" i="131" s="1"/>
  <c r="K24" i="113"/>
  <c r="H13" i="130" s="1"/>
  <c r="F24" i="113"/>
  <c r="C13" i="130" s="1"/>
  <c r="O22" i="113"/>
  <c r="L13" i="129" s="1"/>
  <c r="K22" i="113"/>
  <c r="H13" i="129" s="1"/>
  <c r="G22" i="113"/>
  <c r="D13" i="129" s="1"/>
  <c r="P21" i="113"/>
  <c r="M13" i="128" s="1"/>
  <c r="L21" i="113"/>
  <c r="I13" i="128" s="1"/>
  <c r="H21" i="113"/>
  <c r="E13" i="128" s="1"/>
  <c r="N19" i="113"/>
  <c r="K13" i="126" s="1"/>
  <c r="J19" i="113"/>
  <c r="G13" i="126" s="1"/>
  <c r="F19" i="113"/>
  <c r="C13" i="126" s="1"/>
  <c r="O18" i="113"/>
  <c r="L13" i="125" s="1"/>
  <c r="K18" i="113"/>
  <c r="H13" i="125" s="1"/>
  <c r="D13" i="125"/>
  <c r="Q16" i="113"/>
  <c r="N13" i="123" s="1"/>
  <c r="M16" i="113"/>
  <c r="J13" i="123" s="1"/>
  <c r="I16" i="113"/>
  <c r="F13" i="123" s="1"/>
  <c r="E16" i="113"/>
  <c r="B13" i="123" s="1"/>
  <c r="B15" i="123" s="1"/>
  <c r="B16" i="123" s="1"/>
  <c r="N15" i="113"/>
  <c r="K13" i="122" s="1"/>
  <c r="J15" i="113"/>
  <c r="G13" i="122" s="1"/>
  <c r="F15" i="113"/>
  <c r="C13" i="122" s="1"/>
  <c r="E14" i="122" s="1"/>
  <c r="P12" i="113"/>
  <c r="L12" i="113"/>
  <c r="H12" i="113"/>
  <c r="Q11" i="113"/>
  <c r="N13" i="119" s="1"/>
  <c r="M11" i="113"/>
  <c r="J13" i="119" s="1"/>
  <c r="I11" i="113"/>
  <c r="F13" i="119" s="1"/>
  <c r="E11" i="113"/>
  <c r="B13" i="119" s="1"/>
  <c r="B15" i="119" s="1"/>
  <c r="B16" i="119" s="1"/>
  <c r="O9" i="113"/>
  <c r="K9" i="113"/>
  <c r="G9" i="113"/>
  <c r="P8" i="113"/>
  <c r="M13" i="116" s="1"/>
  <c r="L8" i="113"/>
  <c r="I13" i="116" s="1"/>
  <c r="H8" i="113"/>
  <c r="E13" i="116" s="1"/>
  <c r="Q5" i="113"/>
  <c r="M5" i="113"/>
  <c r="I5" i="113"/>
  <c r="E5" i="113"/>
  <c r="N6" i="113"/>
  <c r="J6" i="113"/>
  <c r="F6" i="113"/>
  <c r="J24" i="113"/>
  <c r="G13" i="130" s="1"/>
  <c r="O21" i="113"/>
  <c r="L13" i="128" s="1"/>
  <c r="G21" i="113"/>
  <c r="D13" i="128" s="1"/>
  <c r="M19" i="113"/>
  <c r="J13" i="126" s="1"/>
  <c r="E19" i="113"/>
  <c r="B13" i="126" s="1"/>
  <c r="B15" i="126" s="1"/>
  <c r="B16" i="126" s="1"/>
  <c r="J18" i="113"/>
  <c r="G13" i="125" s="1"/>
  <c r="F18" i="113"/>
  <c r="C13" i="125" s="1"/>
  <c r="D14" i="125" s="1"/>
  <c r="P16" i="113"/>
  <c r="M13" i="123" s="1"/>
  <c r="H16" i="113"/>
  <c r="E13" i="123" s="1"/>
  <c r="M15" i="113"/>
  <c r="J13" i="122" s="1"/>
  <c r="I15" i="113"/>
  <c r="F13" i="122" s="1"/>
  <c r="O12" i="113"/>
  <c r="G12" i="113"/>
  <c r="H6" i="113"/>
  <c r="O6" i="113"/>
  <c r="J5" i="113"/>
  <c r="O5" i="113"/>
  <c r="M8" i="113"/>
  <c r="J13" i="116" s="1"/>
  <c r="E9" i="113"/>
  <c r="J9" i="113"/>
  <c r="P9" i="113"/>
  <c r="F11" i="113"/>
  <c r="C13" i="119" s="1"/>
  <c r="K11" i="113"/>
  <c r="H13" i="119" s="1"/>
  <c r="M12" i="113"/>
  <c r="K15" i="113"/>
  <c r="H13" i="122" s="1"/>
  <c r="F16" i="113"/>
  <c r="C13" i="123" s="1"/>
  <c r="N16" i="113"/>
  <c r="K13" i="123" s="1"/>
  <c r="E6" i="113"/>
  <c r="B14" i="149" s="1"/>
  <c r="I6" i="113"/>
  <c r="K6" i="113"/>
  <c r="P6" i="113"/>
  <c r="F5" i="113"/>
  <c r="K5" i="113"/>
  <c r="P5" i="113"/>
  <c r="I8" i="113"/>
  <c r="F13" i="116" s="1"/>
  <c r="N8" i="113"/>
  <c r="K13" i="116" s="1"/>
  <c r="F9" i="113"/>
  <c r="L9" i="113"/>
  <c r="Q9" i="113"/>
  <c r="G11" i="113"/>
  <c r="L11" i="113"/>
  <c r="I13" i="119" s="1"/>
  <c r="F12" i="113"/>
  <c r="N12" i="113"/>
  <c r="L15" i="113"/>
  <c r="I13" i="122" s="1"/>
  <c r="G16" i="113"/>
  <c r="D13" i="123" s="1"/>
  <c r="BH105" i="116"/>
  <c r="BD105" i="116"/>
  <c r="AZ105" i="116"/>
  <c r="AV105" i="116"/>
  <c r="AR105" i="116"/>
  <c r="AN105" i="116"/>
  <c r="AJ105" i="116"/>
  <c r="AF105" i="116"/>
  <c r="AB105" i="116"/>
  <c r="X105" i="116"/>
  <c r="T105" i="116"/>
  <c r="P105" i="116"/>
  <c r="L105" i="116"/>
  <c r="H105" i="116"/>
  <c r="BG105" i="116"/>
  <c r="BC105" i="116"/>
  <c r="AY105" i="116"/>
  <c r="AU105" i="116"/>
  <c r="AQ105" i="116"/>
  <c r="AM105" i="116"/>
  <c r="AI105" i="116"/>
  <c r="AE105" i="116"/>
  <c r="AA105" i="116"/>
  <c r="W105" i="116"/>
  <c r="S105" i="116"/>
  <c r="O105" i="116"/>
  <c r="K105" i="116"/>
  <c r="G105" i="116"/>
  <c r="BI105" i="116"/>
  <c r="BE105" i="116"/>
  <c r="BA105" i="116"/>
  <c r="AW105" i="116"/>
  <c r="AS105" i="116"/>
  <c r="AO105" i="116"/>
  <c r="AK105" i="116"/>
  <c r="AG105" i="116"/>
  <c r="AC105" i="116"/>
  <c r="Y105" i="116"/>
  <c r="U105" i="116"/>
  <c r="Q105" i="116"/>
  <c r="M105" i="116"/>
  <c r="I105" i="116"/>
  <c r="AX105" i="116"/>
  <c r="AH105" i="116"/>
  <c r="R105" i="116"/>
  <c r="BJ105" i="116"/>
  <c r="AT105" i="116"/>
  <c r="AD105" i="116"/>
  <c r="N105" i="116"/>
  <c r="BF105" i="116"/>
  <c r="AP105" i="116"/>
  <c r="Z105" i="116"/>
  <c r="J105" i="116"/>
  <c r="BB105" i="116"/>
  <c r="AL105" i="116"/>
  <c r="V105" i="116"/>
  <c r="F105" i="116"/>
  <c r="BI89" i="116"/>
  <c r="BE89" i="116"/>
  <c r="BA89" i="116"/>
  <c r="AW89" i="116"/>
  <c r="AS89" i="116"/>
  <c r="AO89" i="116"/>
  <c r="AK89" i="116"/>
  <c r="AG89" i="116"/>
  <c r="AC89" i="116"/>
  <c r="Y89" i="116"/>
  <c r="U89" i="116"/>
  <c r="Q89" i="116"/>
  <c r="M89" i="116"/>
  <c r="I89" i="116"/>
  <c r="BH89" i="116"/>
  <c r="BD89" i="116"/>
  <c r="AZ89" i="116"/>
  <c r="AV89" i="116"/>
  <c r="AR89" i="116"/>
  <c r="AN89" i="116"/>
  <c r="AJ89" i="116"/>
  <c r="AF89" i="116"/>
  <c r="AB89" i="116"/>
  <c r="X89" i="116"/>
  <c r="T89" i="116"/>
  <c r="P89" i="116"/>
  <c r="L89" i="116"/>
  <c r="H89" i="116"/>
  <c r="BF89" i="116"/>
  <c r="AX89" i="116"/>
  <c r="AP89" i="116"/>
  <c r="AH89" i="116"/>
  <c r="Z89" i="116"/>
  <c r="R89" i="116"/>
  <c r="J89" i="116"/>
  <c r="F78" i="116"/>
  <c r="BC89" i="116"/>
  <c r="AU89" i="116"/>
  <c r="AM89" i="116"/>
  <c r="AE89" i="116"/>
  <c r="W89" i="116"/>
  <c r="O89" i="116"/>
  <c r="G89" i="116"/>
  <c r="BJ89" i="116"/>
  <c r="BB89" i="116"/>
  <c r="AT89" i="116"/>
  <c r="AL89" i="116"/>
  <c r="AD89" i="116"/>
  <c r="V89" i="116"/>
  <c r="N89" i="116"/>
  <c r="F89" i="116"/>
  <c r="AY89" i="116"/>
  <c r="S89" i="116"/>
  <c r="AQ89" i="116"/>
  <c r="K89" i="116"/>
  <c r="BG89" i="116"/>
  <c r="AA89" i="116"/>
  <c r="F71" i="116"/>
  <c r="AI89" i="116"/>
  <c r="Q15" i="116"/>
  <c r="R11" i="116" s="1"/>
  <c r="Q16" i="116"/>
  <c r="AX103" i="116"/>
  <c r="AT103" i="116"/>
  <c r="AP103" i="116"/>
  <c r="AL103" i="116"/>
  <c r="AH103" i="116"/>
  <c r="AD103" i="116"/>
  <c r="Z103" i="116"/>
  <c r="V103" i="116"/>
  <c r="R103" i="116"/>
  <c r="N103" i="116"/>
  <c r="J103" i="116"/>
  <c r="F103" i="116"/>
  <c r="BA103" i="116"/>
  <c r="AW103" i="116"/>
  <c r="AS103" i="116"/>
  <c r="AO103" i="116"/>
  <c r="AK103" i="116"/>
  <c r="AG103" i="116"/>
  <c r="AC103" i="116"/>
  <c r="Y103" i="116"/>
  <c r="U103" i="116"/>
  <c r="Q103" i="116"/>
  <c r="M103" i="116"/>
  <c r="I103" i="116"/>
  <c r="E103" i="116"/>
  <c r="AZ103" i="116"/>
  <c r="AV103" i="116"/>
  <c r="AR103" i="116"/>
  <c r="AN103" i="116"/>
  <c r="AJ103" i="116"/>
  <c r="AF103" i="116"/>
  <c r="AB103" i="116"/>
  <c r="X103" i="116"/>
  <c r="T103" i="116"/>
  <c r="P103" i="116"/>
  <c r="L103" i="116"/>
  <c r="H103" i="116"/>
  <c r="D103" i="116"/>
  <c r="BO103" i="116"/>
  <c r="AY103" i="116"/>
  <c r="AU103" i="116"/>
  <c r="AQ103" i="116"/>
  <c r="AM103" i="116"/>
  <c r="AI103" i="116"/>
  <c r="AE103" i="116"/>
  <c r="AA103" i="116"/>
  <c r="W103" i="116"/>
  <c r="S103" i="116"/>
  <c r="O103" i="116"/>
  <c r="K103" i="116"/>
  <c r="G103" i="116"/>
  <c r="AX87" i="116"/>
  <c r="AT87" i="116"/>
  <c r="AP87" i="116"/>
  <c r="AL87" i="116"/>
  <c r="AH87" i="116"/>
  <c r="AD87" i="116"/>
  <c r="Z87" i="116"/>
  <c r="V87" i="116"/>
  <c r="R87" i="116"/>
  <c r="N87" i="116"/>
  <c r="J87" i="116"/>
  <c r="F87" i="116"/>
  <c r="BA87" i="116"/>
  <c r="AW87" i="116"/>
  <c r="AS87" i="116"/>
  <c r="AO87" i="116"/>
  <c r="AK87" i="116"/>
  <c r="AG87" i="116"/>
  <c r="AC87" i="116"/>
  <c r="Y87" i="116"/>
  <c r="U87" i="116"/>
  <c r="Q87" i="116"/>
  <c r="M87" i="116"/>
  <c r="I87" i="116"/>
  <c r="E87" i="116"/>
  <c r="AU87" i="116"/>
  <c r="AM87" i="116"/>
  <c r="AE87" i="116"/>
  <c r="W87" i="116"/>
  <c r="O87" i="116"/>
  <c r="G87" i="116"/>
  <c r="AZ87" i="116"/>
  <c r="AR87" i="116"/>
  <c r="AJ87" i="116"/>
  <c r="AB87" i="116"/>
  <c r="T87" i="116"/>
  <c r="L87" i="116"/>
  <c r="D87" i="116"/>
  <c r="AY87" i="116"/>
  <c r="AQ87" i="116"/>
  <c r="AI87" i="116"/>
  <c r="AA87" i="116"/>
  <c r="S87" i="116"/>
  <c r="K87" i="116"/>
  <c r="D78" i="116"/>
  <c r="AF87" i="116"/>
  <c r="D71" i="116"/>
  <c r="X87" i="116"/>
  <c r="AN87" i="116"/>
  <c r="H87" i="116"/>
  <c r="AV87" i="116"/>
  <c r="P87" i="116"/>
  <c r="BA20" i="116"/>
  <c r="BN20" i="116"/>
  <c r="BG109" i="116"/>
  <c r="BC109" i="116"/>
  <c r="AY109" i="116"/>
  <c r="AU109" i="116"/>
  <c r="AQ109" i="116"/>
  <c r="AM109" i="116"/>
  <c r="AI109" i="116"/>
  <c r="AE109" i="116"/>
  <c r="AA109" i="116"/>
  <c r="W109" i="116"/>
  <c r="S109" i="116"/>
  <c r="O109" i="116"/>
  <c r="K109" i="116"/>
  <c r="BJ109" i="116"/>
  <c r="BF109" i="116"/>
  <c r="BB109" i="116"/>
  <c r="AX109" i="116"/>
  <c r="AT109" i="116"/>
  <c r="AP109" i="116"/>
  <c r="AL109" i="116"/>
  <c r="AH109" i="116"/>
  <c r="AD109" i="116"/>
  <c r="Z109" i="116"/>
  <c r="V109" i="116"/>
  <c r="R109" i="116"/>
  <c r="N109" i="116"/>
  <c r="BI109" i="116"/>
  <c r="BE109" i="116"/>
  <c r="BA109" i="116"/>
  <c r="AW109" i="116"/>
  <c r="AS109" i="116"/>
  <c r="AO109" i="116"/>
  <c r="AK109" i="116"/>
  <c r="AG109" i="116"/>
  <c r="AC109" i="116"/>
  <c r="Y109" i="116"/>
  <c r="U109" i="116"/>
  <c r="Q109" i="116"/>
  <c r="M109" i="116"/>
  <c r="AZ109" i="116"/>
  <c r="AJ109" i="116"/>
  <c r="T109" i="116"/>
  <c r="AV109" i="116"/>
  <c r="AF109" i="116"/>
  <c r="P109" i="116"/>
  <c r="BD109" i="116"/>
  <c r="AN109" i="116"/>
  <c r="X109" i="116"/>
  <c r="J109" i="116"/>
  <c r="AB109" i="116"/>
  <c r="L109" i="116"/>
  <c r="BH109" i="116"/>
  <c r="AR109" i="116"/>
  <c r="BH93" i="116"/>
  <c r="BD93" i="116"/>
  <c r="AZ93" i="116"/>
  <c r="AV93" i="116"/>
  <c r="AR93" i="116"/>
  <c r="AN93" i="116"/>
  <c r="AJ93" i="116"/>
  <c r="AF93" i="116"/>
  <c r="AB93" i="116"/>
  <c r="X93" i="116"/>
  <c r="T93" i="116"/>
  <c r="P93" i="116"/>
  <c r="L93" i="116"/>
  <c r="BG93" i="116"/>
  <c r="BC93" i="116"/>
  <c r="AY93" i="116"/>
  <c r="AU93" i="116"/>
  <c r="AQ93" i="116"/>
  <c r="AM93" i="116"/>
  <c r="AI93" i="116"/>
  <c r="AE93" i="116"/>
  <c r="AA93" i="116"/>
  <c r="W93" i="116"/>
  <c r="S93" i="116"/>
  <c r="O93" i="116"/>
  <c r="K93" i="116"/>
  <c r="BE93" i="116"/>
  <c r="AW93" i="116"/>
  <c r="AO93" i="116"/>
  <c r="AG93" i="116"/>
  <c r="Y93" i="116"/>
  <c r="Q93" i="116"/>
  <c r="J78" i="116"/>
  <c r="BJ93" i="116"/>
  <c r="BB93" i="116"/>
  <c r="AT93" i="116"/>
  <c r="AL93" i="116"/>
  <c r="AD93" i="116"/>
  <c r="V93" i="116"/>
  <c r="N93" i="116"/>
  <c r="BI93" i="116"/>
  <c r="BA93" i="116"/>
  <c r="AS93" i="116"/>
  <c r="AK93" i="116"/>
  <c r="AC93" i="116"/>
  <c r="U93" i="116"/>
  <c r="M93" i="116"/>
  <c r="BF93" i="116"/>
  <c r="Z93" i="116"/>
  <c r="AX93" i="116"/>
  <c r="R93" i="116"/>
  <c r="AH93" i="116"/>
  <c r="J93" i="116"/>
  <c r="J71" i="116"/>
  <c r="AP93" i="116"/>
  <c r="V78" i="116"/>
  <c r="V71" i="116"/>
  <c r="AL78" i="116"/>
  <c r="AL71" i="116"/>
  <c r="BC106" i="116"/>
  <c r="AY106" i="116"/>
  <c r="AU106" i="116"/>
  <c r="AQ106" i="116"/>
  <c r="AM106" i="116"/>
  <c r="AI106" i="116"/>
  <c r="AE106" i="116"/>
  <c r="AA106" i="116"/>
  <c r="W106" i="116"/>
  <c r="S106" i="116"/>
  <c r="O106" i="116"/>
  <c r="K106" i="116"/>
  <c r="G106" i="116"/>
  <c r="BO106" i="116"/>
  <c r="BB106" i="116"/>
  <c r="AX106" i="116"/>
  <c r="AT106" i="116"/>
  <c r="AP106" i="116"/>
  <c r="AL106" i="116"/>
  <c r="AH106" i="116"/>
  <c r="AD106" i="116"/>
  <c r="Z106" i="116"/>
  <c r="V106" i="116"/>
  <c r="R106" i="116"/>
  <c r="N106" i="116"/>
  <c r="J106" i="116"/>
  <c r="BD106" i="116"/>
  <c r="AZ106" i="116"/>
  <c r="AV106" i="116"/>
  <c r="AR106" i="116"/>
  <c r="AN106" i="116"/>
  <c r="AJ106" i="116"/>
  <c r="AF106" i="116"/>
  <c r="AB106" i="116"/>
  <c r="X106" i="116"/>
  <c r="T106" i="116"/>
  <c r="P106" i="116"/>
  <c r="L106" i="116"/>
  <c r="H106" i="116"/>
  <c r="AO106" i="116"/>
  <c r="Y106" i="116"/>
  <c r="I106" i="116"/>
  <c r="BA106" i="116"/>
  <c r="AK106" i="116"/>
  <c r="U106" i="116"/>
  <c r="AW106" i="116"/>
  <c r="AG106" i="116"/>
  <c r="Q106" i="116"/>
  <c r="AS106" i="116"/>
  <c r="AC106" i="116"/>
  <c r="M106" i="116"/>
  <c r="BD90" i="116"/>
  <c r="AZ90" i="116"/>
  <c r="AV90" i="116"/>
  <c r="AR90" i="116"/>
  <c r="AN90" i="116"/>
  <c r="AJ90" i="116"/>
  <c r="AF90" i="116"/>
  <c r="AB90" i="116"/>
  <c r="X90" i="116"/>
  <c r="T90" i="116"/>
  <c r="P90" i="116"/>
  <c r="L90" i="116"/>
  <c r="H90" i="116"/>
  <c r="BC90" i="116"/>
  <c r="AY90" i="116"/>
  <c r="AU90" i="116"/>
  <c r="AQ90" i="116"/>
  <c r="AM90" i="116"/>
  <c r="AI90" i="116"/>
  <c r="AE90" i="116"/>
  <c r="AA90" i="116"/>
  <c r="W90" i="116"/>
  <c r="S90" i="116"/>
  <c r="O90" i="116"/>
  <c r="K90" i="116"/>
  <c r="G90" i="116"/>
  <c r="AW90" i="116"/>
  <c r="AO90" i="116"/>
  <c r="AG90" i="116"/>
  <c r="Y90" i="116"/>
  <c r="Q90" i="116"/>
  <c r="I90" i="116"/>
  <c r="BB90" i="116"/>
  <c r="AT90" i="116"/>
  <c r="AL90" i="116"/>
  <c r="AD90" i="116"/>
  <c r="V90" i="116"/>
  <c r="N90" i="116"/>
  <c r="BA90" i="116"/>
  <c r="AS90" i="116"/>
  <c r="AK90" i="116"/>
  <c r="AC90" i="116"/>
  <c r="U90" i="116"/>
  <c r="M90" i="116"/>
  <c r="Z90" i="116"/>
  <c r="AX90" i="116"/>
  <c r="R90" i="116"/>
  <c r="G78" i="116"/>
  <c r="AH90" i="116"/>
  <c r="AP90" i="116"/>
  <c r="J90" i="116"/>
  <c r="G71" i="116"/>
  <c r="BD20" i="116"/>
  <c r="P16" i="116"/>
  <c r="BG101" i="116"/>
  <c r="BC101" i="116"/>
  <c r="AY101" i="116"/>
  <c r="AU101" i="116"/>
  <c r="AQ101" i="116"/>
  <c r="AM101" i="116"/>
  <c r="AI101" i="116"/>
  <c r="AE101" i="116"/>
  <c r="AA101" i="116"/>
  <c r="W101" i="116"/>
  <c r="S101" i="116"/>
  <c r="O101" i="116"/>
  <c r="K101" i="116"/>
  <c r="G101" i="116"/>
  <c r="C101" i="116"/>
  <c r="BJ101" i="116"/>
  <c r="BF101" i="116"/>
  <c r="BB101" i="116"/>
  <c r="AX101" i="116"/>
  <c r="AT101" i="116"/>
  <c r="AP101" i="116"/>
  <c r="AL101" i="116"/>
  <c r="AH101" i="116"/>
  <c r="AD101" i="116"/>
  <c r="Z101" i="116"/>
  <c r="V101" i="116"/>
  <c r="R101" i="116"/>
  <c r="N101" i="116"/>
  <c r="J101" i="116"/>
  <c r="F101" i="116"/>
  <c r="B101" i="116"/>
  <c r="BI101" i="116"/>
  <c r="BE101" i="116"/>
  <c r="BA101" i="116"/>
  <c r="AW101" i="116"/>
  <c r="AS101" i="116"/>
  <c r="AO101" i="116"/>
  <c r="AK101" i="116"/>
  <c r="AG101" i="116"/>
  <c r="AC101" i="116"/>
  <c r="Y101" i="116"/>
  <c r="U101" i="116"/>
  <c r="Q101" i="116"/>
  <c r="M101" i="116"/>
  <c r="I101" i="116"/>
  <c r="E101" i="116"/>
  <c r="AZ101" i="116"/>
  <c r="AJ101" i="116"/>
  <c r="T101" i="116"/>
  <c r="D101" i="116"/>
  <c r="AV101" i="116"/>
  <c r="AF101" i="116"/>
  <c r="P101" i="116"/>
  <c r="BH101" i="116"/>
  <c r="AB101" i="116"/>
  <c r="BG85" i="116"/>
  <c r="BC85" i="116"/>
  <c r="AY85" i="116"/>
  <c r="AU85" i="116"/>
  <c r="AQ85" i="116"/>
  <c r="AM85" i="116"/>
  <c r="AI85" i="116"/>
  <c r="AE85" i="116"/>
  <c r="AA85" i="116"/>
  <c r="W85" i="116"/>
  <c r="S85" i="116"/>
  <c r="O85" i="116"/>
  <c r="K85" i="116"/>
  <c r="G85" i="116"/>
  <c r="C85" i="116"/>
  <c r="B78" i="116"/>
  <c r="BD101" i="116"/>
  <c r="X101" i="116"/>
  <c r="BJ85" i="116"/>
  <c r="BF85" i="116"/>
  <c r="BB85" i="116"/>
  <c r="AX85" i="116"/>
  <c r="AT85" i="116"/>
  <c r="AP85" i="116"/>
  <c r="AL85" i="116"/>
  <c r="AH85" i="116"/>
  <c r="AD85" i="116"/>
  <c r="Z85" i="116"/>
  <c r="V85" i="116"/>
  <c r="R85" i="116"/>
  <c r="N85" i="116"/>
  <c r="J85" i="116"/>
  <c r="F85" i="116"/>
  <c r="B85" i="116"/>
  <c r="AR101" i="116"/>
  <c r="L101" i="116"/>
  <c r="BI85" i="116"/>
  <c r="BE85" i="116"/>
  <c r="BA85" i="116"/>
  <c r="AW85" i="116"/>
  <c r="AS85" i="116"/>
  <c r="AO85" i="116"/>
  <c r="AK85" i="116"/>
  <c r="AG85" i="116"/>
  <c r="AC85" i="116"/>
  <c r="Y85" i="116"/>
  <c r="U85" i="116"/>
  <c r="Q85" i="116"/>
  <c r="M85" i="116"/>
  <c r="I85" i="116"/>
  <c r="E85" i="116"/>
  <c r="AN101" i="116"/>
  <c r="BD85" i="116"/>
  <c r="AN85" i="116"/>
  <c r="X85" i="116"/>
  <c r="H85" i="116"/>
  <c r="H101" i="116"/>
  <c r="AZ85" i="116"/>
  <c r="AJ85" i="116"/>
  <c r="T85" i="116"/>
  <c r="D85" i="116"/>
  <c r="BH85" i="116"/>
  <c r="AR85" i="116"/>
  <c r="AB85" i="116"/>
  <c r="L85" i="116"/>
  <c r="P85" i="116"/>
  <c r="AV85" i="116"/>
  <c r="B71" i="116"/>
  <c r="AF85" i="116"/>
  <c r="B21" i="116"/>
  <c r="BG104" i="116"/>
  <c r="BC104" i="116"/>
  <c r="AY104" i="116"/>
  <c r="AU104" i="116"/>
  <c r="AQ104" i="116"/>
  <c r="AM104" i="116"/>
  <c r="AI104" i="116"/>
  <c r="AE104" i="116"/>
  <c r="AA104" i="116"/>
  <c r="BJ104" i="116"/>
  <c r="BF104" i="116"/>
  <c r="BB104" i="116"/>
  <c r="AX104" i="116"/>
  <c r="AT104" i="116"/>
  <c r="AP104" i="116"/>
  <c r="AL104" i="116"/>
  <c r="AH104" i="116"/>
  <c r="AD104" i="116"/>
  <c r="Z104" i="116"/>
  <c r="V104" i="116"/>
  <c r="BD104" i="116"/>
  <c r="AV104" i="116"/>
  <c r="AN104" i="116"/>
  <c r="AF104" i="116"/>
  <c r="X104" i="116"/>
  <c r="S104" i="116"/>
  <c r="O104" i="116"/>
  <c r="K104" i="116"/>
  <c r="G104" i="116"/>
  <c r="BI104" i="116"/>
  <c r="BA104" i="116"/>
  <c r="AS104" i="116"/>
  <c r="AK104" i="116"/>
  <c r="AC104" i="116"/>
  <c r="W104" i="116"/>
  <c r="R104" i="116"/>
  <c r="N104" i="116"/>
  <c r="J104" i="116"/>
  <c r="F104" i="116"/>
  <c r="BH104" i="116"/>
  <c r="AZ104" i="116"/>
  <c r="AR104" i="116"/>
  <c r="AJ104" i="116"/>
  <c r="AB104" i="116"/>
  <c r="U104" i="116"/>
  <c r="Q104" i="116"/>
  <c r="M104" i="116"/>
  <c r="I104" i="116"/>
  <c r="E104" i="116"/>
  <c r="BE104" i="116"/>
  <c r="AW104" i="116"/>
  <c r="AO104" i="116"/>
  <c r="AG104" i="116"/>
  <c r="Y104" i="116"/>
  <c r="T104" i="116"/>
  <c r="P104" i="116"/>
  <c r="L104" i="116"/>
  <c r="H104" i="116"/>
  <c r="BG88" i="116"/>
  <c r="BC88" i="116"/>
  <c r="AY88" i="116"/>
  <c r="AU88" i="116"/>
  <c r="AQ88" i="116"/>
  <c r="AM88" i="116"/>
  <c r="AI88" i="116"/>
  <c r="AE88" i="116"/>
  <c r="AA88" i="116"/>
  <c r="W88" i="116"/>
  <c r="S88" i="116"/>
  <c r="O88" i="116"/>
  <c r="K88" i="116"/>
  <c r="G88" i="116"/>
  <c r="BJ88" i="116"/>
  <c r="BF88" i="116"/>
  <c r="BB88" i="116"/>
  <c r="AX88" i="116"/>
  <c r="AT88" i="116"/>
  <c r="AP88" i="116"/>
  <c r="AL88" i="116"/>
  <c r="AH88" i="116"/>
  <c r="AD88" i="116"/>
  <c r="Z88" i="116"/>
  <c r="V88" i="116"/>
  <c r="R88" i="116"/>
  <c r="N88" i="116"/>
  <c r="J88" i="116"/>
  <c r="F88" i="116"/>
  <c r="BH88" i="116"/>
  <c r="AZ88" i="116"/>
  <c r="AR88" i="116"/>
  <c r="AJ88" i="116"/>
  <c r="AB88" i="116"/>
  <c r="T88" i="116"/>
  <c r="L88" i="116"/>
  <c r="BE88" i="116"/>
  <c r="AW88" i="116"/>
  <c r="AO88" i="116"/>
  <c r="AG88" i="116"/>
  <c r="Y88" i="116"/>
  <c r="Q88" i="116"/>
  <c r="I88" i="116"/>
  <c r="E78" i="116"/>
  <c r="BD88" i="116"/>
  <c r="AV88" i="116"/>
  <c r="AN88" i="116"/>
  <c r="AF88" i="116"/>
  <c r="X88" i="116"/>
  <c r="P88" i="116"/>
  <c r="H88" i="116"/>
  <c r="AS88" i="116"/>
  <c r="M88" i="116"/>
  <c r="AK88" i="116"/>
  <c r="E88" i="116"/>
  <c r="BA88" i="116"/>
  <c r="U88" i="116"/>
  <c r="E71" i="116"/>
  <c r="AC88" i="116"/>
  <c r="BI88" i="116"/>
  <c r="R78" i="116"/>
  <c r="R71" i="116"/>
  <c r="AD78" i="116"/>
  <c r="AD71" i="116"/>
  <c r="BH107" i="116"/>
  <c r="BD107" i="116"/>
  <c r="AZ107" i="116"/>
  <c r="AV107" i="116"/>
  <c r="AR107" i="116"/>
  <c r="AN107" i="116"/>
  <c r="AJ107" i="116"/>
  <c r="AF107" i="116"/>
  <c r="AB107" i="116"/>
  <c r="X107" i="116"/>
  <c r="T107" i="116"/>
  <c r="P107" i="116"/>
  <c r="L107" i="116"/>
  <c r="H107" i="116"/>
  <c r="BG107" i="116"/>
  <c r="BC107" i="116"/>
  <c r="AY107" i="116"/>
  <c r="AU107" i="116"/>
  <c r="AQ107" i="116"/>
  <c r="AM107" i="116"/>
  <c r="AI107" i="116"/>
  <c r="AE107" i="116"/>
  <c r="AA107" i="116"/>
  <c r="W107" i="116"/>
  <c r="S107" i="116"/>
  <c r="O107" i="116"/>
  <c r="K107" i="116"/>
  <c r="BI107" i="116"/>
  <c r="BE107" i="116"/>
  <c r="BA107" i="116"/>
  <c r="AW107" i="116"/>
  <c r="AS107" i="116"/>
  <c r="AO107" i="116"/>
  <c r="AK107" i="116"/>
  <c r="AG107" i="116"/>
  <c r="AC107" i="116"/>
  <c r="Y107" i="116"/>
  <c r="U107" i="116"/>
  <c r="Q107" i="116"/>
  <c r="M107" i="116"/>
  <c r="I107" i="116"/>
  <c r="BB107" i="116"/>
  <c r="AL107" i="116"/>
  <c r="V107" i="116"/>
  <c r="AX107" i="116"/>
  <c r="AH107" i="116"/>
  <c r="R107" i="116"/>
  <c r="BJ107" i="116"/>
  <c r="AT107" i="116"/>
  <c r="AD107" i="116"/>
  <c r="N107" i="116"/>
  <c r="BF107" i="116"/>
  <c r="AP107" i="116"/>
  <c r="Z107" i="116"/>
  <c r="J107" i="116"/>
  <c r="BI91" i="116"/>
  <c r="BE91" i="116"/>
  <c r="BA91" i="116"/>
  <c r="AW91" i="116"/>
  <c r="AS91" i="116"/>
  <c r="AO91" i="116"/>
  <c r="AK91" i="116"/>
  <c r="AG91" i="116"/>
  <c r="AC91" i="116"/>
  <c r="Y91" i="116"/>
  <c r="U91" i="116"/>
  <c r="Q91" i="116"/>
  <c r="M91" i="116"/>
  <c r="I91" i="116"/>
  <c r="BH91" i="116"/>
  <c r="BD91" i="116"/>
  <c r="AZ91" i="116"/>
  <c r="AV91" i="116"/>
  <c r="AR91" i="116"/>
  <c r="AN91" i="116"/>
  <c r="AJ91" i="116"/>
  <c r="AF91" i="116"/>
  <c r="AB91" i="116"/>
  <c r="X91" i="116"/>
  <c r="T91" i="116"/>
  <c r="P91" i="116"/>
  <c r="L91" i="116"/>
  <c r="H91" i="116"/>
  <c r="BJ91" i="116"/>
  <c r="BB91" i="116"/>
  <c r="AT91" i="116"/>
  <c r="AL91" i="116"/>
  <c r="AD91" i="116"/>
  <c r="V91" i="116"/>
  <c r="N91" i="116"/>
  <c r="BG91" i="116"/>
  <c r="AY91" i="116"/>
  <c r="AQ91" i="116"/>
  <c r="AI91" i="116"/>
  <c r="AA91" i="116"/>
  <c r="S91" i="116"/>
  <c r="K91" i="116"/>
  <c r="BF91" i="116"/>
  <c r="AX91" i="116"/>
  <c r="AP91" i="116"/>
  <c r="AH91" i="116"/>
  <c r="Z91" i="116"/>
  <c r="R91" i="116"/>
  <c r="J91" i="116"/>
  <c r="H78" i="116"/>
  <c r="AM91" i="116"/>
  <c r="H71" i="116"/>
  <c r="AE91" i="116"/>
  <c r="AU91" i="116"/>
  <c r="O91" i="116"/>
  <c r="BC91" i="116"/>
  <c r="W91" i="116"/>
  <c r="BF111" i="116"/>
  <c r="BB111" i="116"/>
  <c r="AX111" i="116"/>
  <c r="AT111" i="116"/>
  <c r="AP111" i="116"/>
  <c r="AL111" i="116"/>
  <c r="AH111" i="116"/>
  <c r="AD111" i="116"/>
  <c r="Z111" i="116"/>
  <c r="V111" i="116"/>
  <c r="R111" i="116"/>
  <c r="N111" i="116"/>
  <c r="BI111" i="116"/>
  <c r="BE111" i="116"/>
  <c r="BA111" i="116"/>
  <c r="AW111" i="116"/>
  <c r="AS111" i="116"/>
  <c r="AO111" i="116"/>
  <c r="AK111" i="116"/>
  <c r="AG111" i="116"/>
  <c r="AC111" i="116"/>
  <c r="Y111" i="116"/>
  <c r="U111" i="116"/>
  <c r="Q111" i="116"/>
  <c r="M111" i="116"/>
  <c r="BH111" i="116"/>
  <c r="BD111" i="116"/>
  <c r="AZ111" i="116"/>
  <c r="AV111" i="116"/>
  <c r="AR111" i="116"/>
  <c r="AN111" i="116"/>
  <c r="AJ111" i="116"/>
  <c r="AF111" i="116"/>
  <c r="AB111" i="116"/>
  <c r="X111" i="116"/>
  <c r="T111" i="116"/>
  <c r="P111" i="116"/>
  <c r="L111" i="116"/>
  <c r="BG111" i="116"/>
  <c r="AQ111" i="116"/>
  <c r="AA111" i="116"/>
  <c r="BC111" i="116"/>
  <c r="AM111" i="116"/>
  <c r="W111" i="116"/>
  <c r="BO111" i="116"/>
  <c r="AU111" i="116"/>
  <c r="AE111" i="116"/>
  <c r="O111" i="116"/>
  <c r="AY111" i="116"/>
  <c r="AI111" i="116"/>
  <c r="S111" i="116"/>
  <c r="BG95" i="116"/>
  <c r="BC95" i="116"/>
  <c r="AY95" i="116"/>
  <c r="AU95" i="116"/>
  <c r="AQ95" i="116"/>
  <c r="AM95" i="116"/>
  <c r="AI95" i="116"/>
  <c r="AE95" i="116"/>
  <c r="AA95" i="116"/>
  <c r="W95" i="116"/>
  <c r="S95" i="116"/>
  <c r="O95" i="116"/>
  <c r="BF95" i="116"/>
  <c r="BB95" i="116"/>
  <c r="AX95" i="116"/>
  <c r="AT95" i="116"/>
  <c r="AP95" i="116"/>
  <c r="AL95" i="116"/>
  <c r="AH95" i="116"/>
  <c r="AD95" i="116"/>
  <c r="Z95" i="116"/>
  <c r="V95" i="116"/>
  <c r="R95" i="116"/>
  <c r="N95" i="116"/>
  <c r="BD95" i="116"/>
  <c r="AV95" i="116"/>
  <c r="AN95" i="116"/>
  <c r="AF95" i="116"/>
  <c r="X95" i="116"/>
  <c r="P95" i="116"/>
  <c r="BI95" i="116"/>
  <c r="BA95" i="116"/>
  <c r="AS95" i="116"/>
  <c r="AK95" i="116"/>
  <c r="AC95" i="116"/>
  <c r="U95" i="116"/>
  <c r="M95" i="116"/>
  <c r="BH95" i="116"/>
  <c r="AZ95" i="116"/>
  <c r="AR95" i="116"/>
  <c r="AJ95" i="116"/>
  <c r="AB95" i="116"/>
  <c r="T95" i="116"/>
  <c r="L95" i="116"/>
  <c r="L78" i="116"/>
  <c r="AW95" i="116"/>
  <c r="Q95" i="116"/>
  <c r="L71" i="116"/>
  <c r="AO95" i="116"/>
  <c r="BE95" i="116"/>
  <c r="Y95" i="116"/>
  <c r="AG95" i="116"/>
  <c r="P78" i="116"/>
  <c r="P71" i="116"/>
  <c r="T78" i="116"/>
  <c r="T71" i="116"/>
  <c r="X78" i="116"/>
  <c r="X71" i="116"/>
  <c r="AB78" i="116"/>
  <c r="AB71" i="116"/>
  <c r="AF78" i="116"/>
  <c r="AF71" i="116"/>
  <c r="AJ78" i="116"/>
  <c r="AJ71" i="116"/>
  <c r="AN78" i="116"/>
  <c r="AN71" i="116"/>
  <c r="AR78" i="116"/>
  <c r="AR71" i="116"/>
  <c r="AV78" i="116"/>
  <c r="AV71" i="116"/>
  <c r="AZ78" i="116"/>
  <c r="AZ71" i="116"/>
  <c r="BH113" i="116"/>
  <c r="BD113" i="116"/>
  <c r="AZ113" i="116"/>
  <c r="AV113" i="116"/>
  <c r="AR113" i="116"/>
  <c r="AN113" i="116"/>
  <c r="AJ113" i="116"/>
  <c r="AF113" i="116"/>
  <c r="AB113" i="116"/>
  <c r="X113" i="116"/>
  <c r="T113" i="116"/>
  <c r="P113" i="116"/>
  <c r="BK113" i="116"/>
  <c r="BG113" i="116"/>
  <c r="BC113" i="116"/>
  <c r="AY113" i="116"/>
  <c r="AU113" i="116"/>
  <c r="AQ113" i="116"/>
  <c r="AM113" i="116"/>
  <c r="AI113" i="116"/>
  <c r="AE113" i="116"/>
  <c r="AA113" i="116"/>
  <c r="W113" i="116"/>
  <c r="S113" i="116"/>
  <c r="O113" i="116"/>
  <c r="BJ113" i="116"/>
  <c r="BF113" i="116"/>
  <c r="BB113" i="116"/>
  <c r="AX113" i="116"/>
  <c r="AT113" i="116"/>
  <c r="AP113" i="116"/>
  <c r="AL113" i="116"/>
  <c r="AH113" i="116"/>
  <c r="AD113" i="116"/>
  <c r="Z113" i="116"/>
  <c r="V113" i="116"/>
  <c r="R113" i="116"/>
  <c r="N113" i="116"/>
  <c r="BA113" i="116"/>
  <c r="AK113" i="116"/>
  <c r="U113" i="116"/>
  <c r="BO113" i="116"/>
  <c r="AW113" i="116"/>
  <c r="AG113" i="116"/>
  <c r="Q113" i="116"/>
  <c r="BE113" i="116"/>
  <c r="AO113" i="116"/>
  <c r="Y113" i="116"/>
  <c r="BI113" i="116"/>
  <c r="AS113" i="116"/>
  <c r="AC113" i="116"/>
  <c r="BI97" i="116"/>
  <c r="BE97" i="116"/>
  <c r="BA97" i="116"/>
  <c r="AW97" i="116"/>
  <c r="AS97" i="116"/>
  <c r="AO97" i="116"/>
  <c r="AK97" i="116"/>
  <c r="AG97" i="116"/>
  <c r="AC97" i="116"/>
  <c r="Y97" i="116"/>
  <c r="U97" i="116"/>
  <c r="Q97" i="116"/>
  <c r="BH97" i="116"/>
  <c r="BD97" i="116"/>
  <c r="AZ97" i="116"/>
  <c r="AV97" i="116"/>
  <c r="AR97" i="116"/>
  <c r="AN97" i="116"/>
  <c r="AJ97" i="116"/>
  <c r="AF97" i="116"/>
  <c r="AB97" i="116"/>
  <c r="X97" i="116"/>
  <c r="T97" i="116"/>
  <c r="P97" i="116"/>
  <c r="BF97" i="116"/>
  <c r="AX97" i="116"/>
  <c r="AP97" i="116"/>
  <c r="AH97" i="116"/>
  <c r="Z97" i="116"/>
  <c r="R97" i="116"/>
  <c r="N78" i="116"/>
  <c r="BK97" i="116"/>
  <c r="BC97" i="116"/>
  <c r="AU97" i="116"/>
  <c r="AM97" i="116"/>
  <c r="AE97" i="116"/>
  <c r="W97" i="116"/>
  <c r="O97" i="116"/>
  <c r="BJ97" i="116"/>
  <c r="BB97" i="116"/>
  <c r="AT97" i="116"/>
  <c r="AL97" i="116"/>
  <c r="AD97" i="116"/>
  <c r="V97" i="116"/>
  <c r="N97" i="116"/>
  <c r="AQ97" i="116"/>
  <c r="AI97" i="116"/>
  <c r="AY97" i="116"/>
  <c r="S97" i="116"/>
  <c r="BG97" i="116"/>
  <c r="N71" i="116"/>
  <c r="AA97" i="116"/>
  <c r="Z78" i="116"/>
  <c r="Z71" i="116"/>
  <c r="AH78" i="116"/>
  <c r="AH71" i="116"/>
  <c r="BN14" i="116"/>
  <c r="BI108" i="116"/>
  <c r="BE108" i="116"/>
  <c r="BA108" i="116"/>
  <c r="AW108" i="116"/>
  <c r="BG108" i="116"/>
  <c r="BJ108" i="116"/>
  <c r="BC108" i="116"/>
  <c r="AX108" i="116"/>
  <c r="AS108" i="116"/>
  <c r="AO108" i="116"/>
  <c r="AK108" i="116"/>
  <c r="AG108" i="116"/>
  <c r="AC108" i="116"/>
  <c r="Y108" i="116"/>
  <c r="U108" i="116"/>
  <c r="Q108" i="116"/>
  <c r="M108" i="116"/>
  <c r="I108" i="116"/>
  <c r="BH108" i="116"/>
  <c r="BB108" i="116"/>
  <c r="AV108" i="116"/>
  <c r="AR108" i="116"/>
  <c r="AN108" i="116"/>
  <c r="AJ108" i="116"/>
  <c r="AF108" i="116"/>
  <c r="AB108" i="116"/>
  <c r="X108" i="116"/>
  <c r="T108" i="116"/>
  <c r="P108" i="116"/>
  <c r="L108" i="116"/>
  <c r="BD108" i="116"/>
  <c r="AY108" i="116"/>
  <c r="AT108" i="116"/>
  <c r="AP108" i="116"/>
  <c r="AL108" i="116"/>
  <c r="AH108" i="116"/>
  <c r="AD108" i="116"/>
  <c r="Z108" i="116"/>
  <c r="V108" i="116"/>
  <c r="R108" i="116"/>
  <c r="N108" i="116"/>
  <c r="J108" i="116"/>
  <c r="AU108" i="116"/>
  <c r="AE108" i="116"/>
  <c r="O108" i="116"/>
  <c r="AQ108" i="116"/>
  <c r="AA108" i="116"/>
  <c r="K108" i="116"/>
  <c r="BF108" i="116"/>
  <c r="AM108" i="116"/>
  <c r="W108" i="116"/>
  <c r="AZ108" i="116"/>
  <c r="AI108" i="116"/>
  <c r="S108" i="116"/>
  <c r="BJ92" i="116"/>
  <c r="BF92" i="116"/>
  <c r="BB92" i="116"/>
  <c r="AX92" i="116"/>
  <c r="AT92" i="116"/>
  <c r="AP92" i="116"/>
  <c r="AL92" i="116"/>
  <c r="AH92" i="116"/>
  <c r="AD92" i="116"/>
  <c r="Z92" i="116"/>
  <c r="V92" i="116"/>
  <c r="R92" i="116"/>
  <c r="N92" i="116"/>
  <c r="J92" i="116"/>
  <c r="BI92" i="116"/>
  <c r="BE92" i="116"/>
  <c r="BA92" i="116"/>
  <c r="AW92" i="116"/>
  <c r="AS92" i="116"/>
  <c r="AO92" i="116"/>
  <c r="AK92" i="116"/>
  <c r="AG92" i="116"/>
  <c r="AC92" i="116"/>
  <c r="Y92" i="116"/>
  <c r="U92" i="116"/>
  <c r="Q92" i="116"/>
  <c r="M92" i="116"/>
  <c r="I92" i="116"/>
  <c r="BC92" i="116"/>
  <c r="AU92" i="116"/>
  <c r="AM92" i="116"/>
  <c r="AE92" i="116"/>
  <c r="W92" i="116"/>
  <c r="O92" i="116"/>
  <c r="BH92" i="116"/>
  <c r="AZ92" i="116"/>
  <c r="AR92" i="116"/>
  <c r="AJ92" i="116"/>
  <c r="AB92" i="116"/>
  <c r="T92" i="116"/>
  <c r="L92" i="116"/>
  <c r="I78" i="116"/>
  <c r="BG92" i="116"/>
  <c r="AY92" i="116"/>
  <c r="AQ92" i="116"/>
  <c r="AI92" i="116"/>
  <c r="AA92" i="116"/>
  <c r="S92" i="116"/>
  <c r="K92" i="116"/>
  <c r="AV92" i="116"/>
  <c r="P92" i="116"/>
  <c r="AN92" i="116"/>
  <c r="BD92" i="116"/>
  <c r="X92" i="116"/>
  <c r="I71" i="116"/>
  <c r="AF92" i="116"/>
  <c r="BK112" i="116"/>
  <c r="BG112" i="116"/>
  <c r="BC112" i="116"/>
  <c r="AY112" i="116"/>
  <c r="AU112" i="116"/>
  <c r="AQ112" i="116"/>
  <c r="AM112" i="116"/>
  <c r="AI112" i="116"/>
  <c r="AE112" i="116"/>
  <c r="AA112" i="116"/>
  <c r="W112" i="116"/>
  <c r="S112" i="116"/>
  <c r="O112" i="116"/>
  <c r="BJ112" i="116"/>
  <c r="BF112" i="116"/>
  <c r="BB112" i="116"/>
  <c r="AX112" i="116"/>
  <c r="AT112" i="116"/>
  <c r="AP112" i="116"/>
  <c r="AL112" i="116"/>
  <c r="AH112" i="116"/>
  <c r="AD112" i="116"/>
  <c r="Z112" i="116"/>
  <c r="V112" i="116"/>
  <c r="R112" i="116"/>
  <c r="N112" i="116"/>
  <c r="BI112" i="116"/>
  <c r="BE112" i="116"/>
  <c r="BA112" i="116"/>
  <c r="AW112" i="116"/>
  <c r="AS112" i="116"/>
  <c r="AO112" i="116"/>
  <c r="AK112" i="116"/>
  <c r="AG112" i="116"/>
  <c r="AC112" i="116"/>
  <c r="Y112" i="116"/>
  <c r="U112" i="116"/>
  <c r="Q112" i="116"/>
  <c r="M112" i="116"/>
  <c r="BD112" i="116"/>
  <c r="AN112" i="116"/>
  <c r="X112" i="116"/>
  <c r="AZ112" i="116"/>
  <c r="AJ112" i="116"/>
  <c r="T112" i="116"/>
  <c r="BH112" i="116"/>
  <c r="AR112" i="116"/>
  <c r="AB112" i="116"/>
  <c r="AV112" i="116"/>
  <c r="AF112" i="116"/>
  <c r="P112" i="116"/>
  <c r="BH96" i="116"/>
  <c r="BD96" i="116"/>
  <c r="AZ96" i="116"/>
  <c r="AV96" i="116"/>
  <c r="AR96" i="116"/>
  <c r="AN96" i="116"/>
  <c r="AJ96" i="116"/>
  <c r="AF96" i="116"/>
  <c r="AB96" i="116"/>
  <c r="X96" i="116"/>
  <c r="T96" i="116"/>
  <c r="P96" i="116"/>
  <c r="BK96" i="116"/>
  <c r="BG96" i="116"/>
  <c r="BC96" i="116"/>
  <c r="AY96" i="116"/>
  <c r="AU96" i="116"/>
  <c r="AQ96" i="116"/>
  <c r="AM96" i="116"/>
  <c r="AI96" i="116"/>
  <c r="AE96" i="116"/>
  <c r="AA96" i="116"/>
  <c r="W96" i="116"/>
  <c r="S96" i="116"/>
  <c r="O96" i="116"/>
  <c r="BI96" i="116"/>
  <c r="BA96" i="116"/>
  <c r="AS96" i="116"/>
  <c r="AK96" i="116"/>
  <c r="AC96" i="116"/>
  <c r="U96" i="116"/>
  <c r="M96" i="116"/>
  <c r="BF96" i="116"/>
  <c r="AX96" i="116"/>
  <c r="AP96" i="116"/>
  <c r="AH96" i="116"/>
  <c r="Z96" i="116"/>
  <c r="R96" i="116"/>
  <c r="M78" i="116"/>
  <c r="BE96" i="116"/>
  <c r="AW96" i="116"/>
  <c r="AO96" i="116"/>
  <c r="AG96" i="116"/>
  <c r="Y96" i="116"/>
  <c r="Q96" i="116"/>
  <c r="BJ96" i="116"/>
  <c r="AD96" i="116"/>
  <c r="BB96" i="116"/>
  <c r="V96" i="116"/>
  <c r="AL96" i="116"/>
  <c r="M71" i="116"/>
  <c r="AT96" i="116"/>
  <c r="N96" i="116"/>
  <c r="Q78" i="116"/>
  <c r="Q71" i="116"/>
  <c r="U78" i="116"/>
  <c r="U71" i="116"/>
  <c r="Y78" i="116"/>
  <c r="Y71" i="116"/>
  <c r="AC78" i="116"/>
  <c r="AC71" i="116"/>
  <c r="AG78" i="116"/>
  <c r="AG71" i="116"/>
  <c r="AK78" i="116"/>
  <c r="AK71" i="116"/>
  <c r="AO78" i="116"/>
  <c r="AO71" i="116"/>
  <c r="AS78" i="116"/>
  <c r="AS71" i="116"/>
  <c r="AW78" i="116"/>
  <c r="AW71" i="116"/>
  <c r="B28" i="116"/>
  <c r="AP78" i="116"/>
  <c r="AP71" i="116"/>
  <c r="AT78" i="116"/>
  <c r="AT71" i="116"/>
  <c r="AX78" i="116"/>
  <c r="AX71" i="116"/>
  <c r="BJ102" i="116"/>
  <c r="BF102" i="116"/>
  <c r="BB102" i="116"/>
  <c r="AX102" i="116"/>
  <c r="AT102" i="116"/>
  <c r="AP102" i="116"/>
  <c r="AL102" i="116"/>
  <c r="AH102" i="116"/>
  <c r="AD102" i="116"/>
  <c r="Z102" i="116"/>
  <c r="V102" i="116"/>
  <c r="R102" i="116"/>
  <c r="N102" i="116"/>
  <c r="J102" i="116"/>
  <c r="F102" i="116"/>
  <c r="BI102" i="116"/>
  <c r="BE102" i="116"/>
  <c r="BA102" i="116"/>
  <c r="AW102" i="116"/>
  <c r="AS102" i="116"/>
  <c r="AO102" i="116"/>
  <c r="AK102" i="116"/>
  <c r="AG102" i="116"/>
  <c r="AC102" i="116"/>
  <c r="Y102" i="116"/>
  <c r="U102" i="116"/>
  <c r="Q102" i="116"/>
  <c r="M102" i="116"/>
  <c r="I102" i="116"/>
  <c r="E102" i="116"/>
  <c r="BH102" i="116"/>
  <c r="BD102" i="116"/>
  <c r="AZ102" i="116"/>
  <c r="AV102" i="116"/>
  <c r="AR102" i="116"/>
  <c r="AN102" i="116"/>
  <c r="AJ102" i="116"/>
  <c r="AF102" i="116"/>
  <c r="AB102" i="116"/>
  <c r="X102" i="116"/>
  <c r="T102" i="116"/>
  <c r="P102" i="116"/>
  <c r="L102" i="116"/>
  <c r="H102" i="116"/>
  <c r="D102" i="116"/>
  <c r="BG102" i="116"/>
  <c r="BC102" i="116"/>
  <c r="AY102" i="116"/>
  <c r="AM102" i="116"/>
  <c r="W102" i="116"/>
  <c r="G102" i="116"/>
  <c r="BJ86" i="116"/>
  <c r="BF86" i="116"/>
  <c r="BB86" i="116"/>
  <c r="AX86" i="116"/>
  <c r="AT86" i="116"/>
  <c r="AP86" i="116"/>
  <c r="AL86" i="116"/>
  <c r="AH86" i="116"/>
  <c r="AD86" i="116"/>
  <c r="AI102" i="116"/>
  <c r="S102" i="116"/>
  <c r="C102" i="116"/>
  <c r="BI86" i="116"/>
  <c r="BE86" i="116"/>
  <c r="BA86" i="116"/>
  <c r="AW86" i="116"/>
  <c r="AS86" i="116"/>
  <c r="AO86" i="116"/>
  <c r="AK86" i="116"/>
  <c r="AG86" i="116"/>
  <c r="AC86" i="116"/>
  <c r="Y86" i="116"/>
  <c r="AE102" i="116"/>
  <c r="BG86" i="116"/>
  <c r="AY86" i="116"/>
  <c r="AQ86" i="116"/>
  <c r="AI86" i="116"/>
  <c r="AA86" i="116"/>
  <c r="V86" i="116"/>
  <c r="R86" i="116"/>
  <c r="N86" i="116"/>
  <c r="J86" i="116"/>
  <c r="F86" i="116"/>
  <c r="AA102" i="116"/>
  <c r="BD86" i="116"/>
  <c r="AV86" i="116"/>
  <c r="AN86" i="116"/>
  <c r="AF86" i="116"/>
  <c r="Z86" i="116"/>
  <c r="U86" i="116"/>
  <c r="Q86" i="116"/>
  <c r="M86" i="116"/>
  <c r="I86" i="116"/>
  <c r="E86" i="116"/>
  <c r="AU102" i="116"/>
  <c r="O102" i="116"/>
  <c r="BC86" i="116"/>
  <c r="AU86" i="116"/>
  <c r="AM86" i="116"/>
  <c r="AE86" i="116"/>
  <c r="X86" i="116"/>
  <c r="T86" i="116"/>
  <c r="P86" i="116"/>
  <c r="L86" i="116"/>
  <c r="H86" i="116"/>
  <c r="D86" i="116"/>
  <c r="BH86" i="116"/>
  <c r="AB86" i="116"/>
  <c r="K86" i="116"/>
  <c r="AZ86" i="116"/>
  <c r="W86" i="116"/>
  <c r="G86" i="116"/>
  <c r="K102" i="116"/>
  <c r="AJ86" i="116"/>
  <c r="O86" i="116"/>
  <c r="S86" i="116"/>
  <c r="C86" i="116"/>
  <c r="C71" i="116"/>
  <c r="AQ102" i="116"/>
  <c r="AR86" i="116"/>
  <c r="C78" i="116"/>
  <c r="BJ110" i="116"/>
  <c r="BF110" i="116"/>
  <c r="BB110" i="116"/>
  <c r="AX110" i="116"/>
  <c r="AT110" i="116"/>
  <c r="AP110" i="116"/>
  <c r="AL110" i="116"/>
  <c r="AH110" i="116"/>
  <c r="AD110" i="116"/>
  <c r="Z110" i="116"/>
  <c r="V110" i="116"/>
  <c r="R110" i="116"/>
  <c r="N110" i="116"/>
  <c r="BI110" i="116"/>
  <c r="BE110" i="116"/>
  <c r="BA110" i="116"/>
  <c r="AW110" i="116"/>
  <c r="AS110" i="116"/>
  <c r="AO110" i="116"/>
  <c r="AK110" i="116"/>
  <c r="AG110" i="116"/>
  <c r="AC110" i="116"/>
  <c r="Y110" i="116"/>
  <c r="U110" i="116"/>
  <c r="Q110" i="116"/>
  <c r="M110" i="116"/>
  <c r="BH110" i="116"/>
  <c r="BD110" i="116"/>
  <c r="AZ110" i="116"/>
  <c r="AV110" i="116"/>
  <c r="AR110" i="116"/>
  <c r="AN110" i="116"/>
  <c r="AJ110" i="116"/>
  <c r="AF110" i="116"/>
  <c r="AB110" i="116"/>
  <c r="X110" i="116"/>
  <c r="T110" i="116"/>
  <c r="P110" i="116"/>
  <c r="L110" i="116"/>
  <c r="AU110" i="116"/>
  <c r="AE110" i="116"/>
  <c r="O110" i="116"/>
  <c r="BG110" i="116"/>
  <c r="AQ110" i="116"/>
  <c r="AA110" i="116"/>
  <c r="K110" i="116"/>
  <c r="AY110" i="116"/>
  <c r="AI110" i="116"/>
  <c r="S110" i="116"/>
  <c r="AM110" i="116"/>
  <c r="W110" i="116"/>
  <c r="BC110" i="116"/>
  <c r="BG94" i="116"/>
  <c r="BC94" i="116"/>
  <c r="AY94" i="116"/>
  <c r="AU94" i="116"/>
  <c r="AQ94" i="116"/>
  <c r="AM94" i="116"/>
  <c r="AI94" i="116"/>
  <c r="AE94" i="116"/>
  <c r="AA94" i="116"/>
  <c r="W94" i="116"/>
  <c r="S94" i="116"/>
  <c r="O94" i="116"/>
  <c r="K94" i="116"/>
  <c r="BJ94" i="116"/>
  <c r="BF94" i="116"/>
  <c r="BB94" i="116"/>
  <c r="AX94" i="116"/>
  <c r="AT94" i="116"/>
  <c r="AP94" i="116"/>
  <c r="AL94" i="116"/>
  <c r="AH94" i="116"/>
  <c r="AD94" i="116"/>
  <c r="Z94" i="116"/>
  <c r="V94" i="116"/>
  <c r="R94" i="116"/>
  <c r="N94" i="116"/>
  <c r="BH94" i="116"/>
  <c r="AZ94" i="116"/>
  <c r="AR94" i="116"/>
  <c r="AJ94" i="116"/>
  <c r="AB94" i="116"/>
  <c r="T94" i="116"/>
  <c r="L94" i="116"/>
  <c r="BE94" i="116"/>
  <c r="AW94" i="116"/>
  <c r="AO94" i="116"/>
  <c r="AG94" i="116"/>
  <c r="Y94" i="116"/>
  <c r="Q94" i="116"/>
  <c r="BD94" i="116"/>
  <c r="AV94" i="116"/>
  <c r="AN94" i="116"/>
  <c r="AF94" i="116"/>
  <c r="X94" i="116"/>
  <c r="P94" i="116"/>
  <c r="AK94" i="116"/>
  <c r="K78" i="116"/>
  <c r="BI94" i="116"/>
  <c r="AC94" i="116"/>
  <c r="AS94" i="116"/>
  <c r="M94" i="116"/>
  <c r="BA94" i="116"/>
  <c r="K71" i="116"/>
  <c r="U94" i="116"/>
  <c r="O78" i="116"/>
  <c r="O71" i="116"/>
  <c r="S71" i="116"/>
  <c r="S78" i="116"/>
  <c r="W78" i="116"/>
  <c r="W71" i="116"/>
  <c r="AA78" i="116"/>
  <c r="AA71" i="116"/>
  <c r="AE71" i="116"/>
  <c r="AE78" i="116"/>
  <c r="AI71" i="116"/>
  <c r="AI78" i="116"/>
  <c r="AM78" i="116"/>
  <c r="AM71" i="116"/>
  <c r="AQ78" i="116"/>
  <c r="AQ71" i="116"/>
  <c r="AU71" i="116"/>
  <c r="AU78" i="116"/>
  <c r="AY71" i="116"/>
  <c r="AY78" i="116"/>
  <c r="BL54" i="116"/>
  <c r="K108" i="114"/>
  <c r="L94" i="114"/>
  <c r="H94" i="114"/>
  <c r="J108" i="114"/>
  <c r="K94" i="114"/>
  <c r="I108" i="114"/>
  <c r="L108" i="114"/>
  <c r="H108" i="114"/>
  <c r="I94" i="114"/>
  <c r="H81" i="114"/>
  <c r="H74" i="114"/>
  <c r="J94" i="114"/>
  <c r="L112" i="114"/>
  <c r="P112" i="114" s="1"/>
  <c r="L98" i="114"/>
  <c r="P98" i="114" s="1"/>
  <c r="L81" i="114"/>
  <c r="L74" i="114"/>
  <c r="C29" i="114"/>
  <c r="D26" i="114" s="1"/>
  <c r="J110" i="114"/>
  <c r="K96" i="114"/>
  <c r="J96" i="114"/>
  <c r="L110" i="114"/>
  <c r="K110" i="114"/>
  <c r="L96" i="114"/>
  <c r="J81" i="114"/>
  <c r="J74" i="114"/>
  <c r="I107" i="114"/>
  <c r="J93" i="114"/>
  <c r="L107" i="114"/>
  <c r="H107" i="114"/>
  <c r="I93" i="114"/>
  <c r="K107" i="114"/>
  <c r="G107" i="114"/>
  <c r="J107" i="114"/>
  <c r="K93" i="114"/>
  <c r="G93" i="114"/>
  <c r="G74" i="114"/>
  <c r="L93" i="114"/>
  <c r="G81" i="114"/>
  <c r="H93" i="114"/>
  <c r="K111" i="114"/>
  <c r="L97" i="114"/>
  <c r="K97" i="114"/>
  <c r="L111" i="114"/>
  <c r="K74" i="114"/>
  <c r="K81" i="114"/>
  <c r="J109" i="114"/>
  <c r="K95" i="114"/>
  <c r="I109" i="114"/>
  <c r="J95" i="114"/>
  <c r="L109" i="114"/>
  <c r="K109" i="114"/>
  <c r="L95" i="114"/>
  <c r="I81" i="114"/>
  <c r="I74" i="114"/>
  <c r="I95" i="114"/>
  <c r="G14" i="146" l="1"/>
  <c r="F14" i="158"/>
  <c r="G14" i="137"/>
  <c r="F14" i="156"/>
  <c r="BN14" i="156" s="1"/>
  <c r="BA42" i="161"/>
  <c r="N14" i="123"/>
  <c r="E14" i="142"/>
  <c r="D14" i="133"/>
  <c r="D20" i="133" s="1"/>
  <c r="M14" i="143"/>
  <c r="G14" i="131"/>
  <c r="J14" i="159"/>
  <c r="J14" i="160"/>
  <c r="L14" i="159"/>
  <c r="L14" i="160"/>
  <c r="K14" i="159"/>
  <c r="K14" i="160"/>
  <c r="G14" i="159"/>
  <c r="G14" i="160"/>
  <c r="I14" i="159"/>
  <c r="I14" i="160"/>
  <c r="K48" i="113"/>
  <c r="M14" i="159"/>
  <c r="M14" i="160"/>
  <c r="H14" i="159"/>
  <c r="H14" i="160"/>
  <c r="N14" i="159"/>
  <c r="N14" i="160"/>
  <c r="O48" i="113"/>
  <c r="E48" i="113"/>
  <c r="F48" i="113"/>
  <c r="F14" i="159"/>
  <c r="F15" i="159" s="1"/>
  <c r="F21" i="159" s="1"/>
  <c r="F81" i="159" s="1"/>
  <c r="F14" i="160"/>
  <c r="F15" i="160" s="1"/>
  <c r="F21" i="160" s="1"/>
  <c r="BC28" i="161"/>
  <c r="BD25" i="161" s="1"/>
  <c r="BD35" i="161"/>
  <c r="BE32" i="161" s="1"/>
  <c r="BA47" i="161"/>
  <c r="BB45" i="161" s="1"/>
  <c r="BB41" i="161"/>
  <c r="BC39" i="161" s="1"/>
  <c r="AZ48" i="161"/>
  <c r="BB29" i="161"/>
  <c r="BC36" i="161"/>
  <c r="E14" i="159"/>
  <c r="E15" i="159" s="1"/>
  <c r="E21" i="159" s="1"/>
  <c r="J91" i="159" s="1"/>
  <c r="E14" i="160"/>
  <c r="E15" i="160" s="1"/>
  <c r="E21" i="160" s="1"/>
  <c r="D14" i="159"/>
  <c r="D15" i="159" s="1"/>
  <c r="D21" i="159" s="1"/>
  <c r="L90" i="159" s="1"/>
  <c r="D14" i="160"/>
  <c r="D15" i="160" s="1"/>
  <c r="D21" i="160" s="1"/>
  <c r="C14" i="159"/>
  <c r="C15" i="159" s="1"/>
  <c r="C21" i="159" s="1"/>
  <c r="L103" i="159" s="1"/>
  <c r="C14" i="160"/>
  <c r="AF21" i="161"/>
  <c r="AF22" i="161" s="1"/>
  <c r="AF50" i="161" s="1"/>
  <c r="AF59" i="161" s="1"/>
  <c r="AF61" i="161" s="1"/>
  <c r="L104" i="159"/>
  <c r="H90" i="159"/>
  <c r="G104" i="159"/>
  <c r="E104" i="159"/>
  <c r="J90" i="159"/>
  <c r="I90" i="159"/>
  <c r="F104" i="159"/>
  <c r="D81" i="159"/>
  <c r="E90" i="159"/>
  <c r="K104" i="159"/>
  <c r="J106" i="159"/>
  <c r="I106" i="159"/>
  <c r="H106" i="159"/>
  <c r="L92" i="159"/>
  <c r="O92" i="159"/>
  <c r="O99" i="159" s="1"/>
  <c r="O34" i="159" s="1"/>
  <c r="O57" i="159" s="1"/>
  <c r="O59" i="159" s="1"/>
  <c r="O65" i="159" s="1"/>
  <c r="M92" i="159"/>
  <c r="H92" i="159"/>
  <c r="F74" i="159"/>
  <c r="G92" i="159"/>
  <c r="N92" i="159"/>
  <c r="M91" i="159"/>
  <c r="K91" i="159"/>
  <c r="E74" i="159"/>
  <c r="E105" i="159"/>
  <c r="E81" i="159"/>
  <c r="G91" i="159"/>
  <c r="N91" i="159"/>
  <c r="G105" i="159"/>
  <c r="K105" i="159"/>
  <c r="H91" i="159"/>
  <c r="L91" i="159"/>
  <c r="B15" i="159"/>
  <c r="C81" i="159"/>
  <c r="I103" i="159"/>
  <c r="D89" i="159"/>
  <c r="D103" i="159"/>
  <c r="G103" i="159"/>
  <c r="H103" i="159"/>
  <c r="C74" i="159"/>
  <c r="L89" i="159"/>
  <c r="I89" i="159"/>
  <c r="H89" i="159"/>
  <c r="K103" i="159"/>
  <c r="E89" i="159"/>
  <c r="W103" i="139"/>
  <c r="AY102" i="139"/>
  <c r="AQ102" i="139"/>
  <c r="AI102" i="139"/>
  <c r="Z102" i="139"/>
  <c r="R102" i="139"/>
  <c r="J102" i="139"/>
  <c r="AW102" i="139"/>
  <c r="AL102" i="139"/>
  <c r="AA102" i="139"/>
  <c r="P102" i="139"/>
  <c r="E102" i="139"/>
  <c r="AS102" i="139"/>
  <c r="AH102" i="139"/>
  <c r="W102" i="139"/>
  <c r="L102" i="139"/>
  <c r="AT102" i="139"/>
  <c r="X102" i="139"/>
  <c r="C102" i="139"/>
  <c r="AK102" i="139"/>
  <c r="O102" i="139"/>
  <c r="AO102" i="139"/>
  <c r="T102" i="139"/>
  <c r="AZ102" i="139"/>
  <c r="BA102" i="139"/>
  <c r="AD102" i="139"/>
  <c r="BB110" i="139"/>
  <c r="AT110" i="139"/>
  <c r="AL110" i="139"/>
  <c r="AD110" i="139"/>
  <c r="V110" i="139"/>
  <c r="N110" i="139"/>
  <c r="BA110" i="139"/>
  <c r="AQ110" i="139"/>
  <c r="AF110" i="139"/>
  <c r="U110" i="139"/>
  <c r="K110" i="139"/>
  <c r="AW110" i="139"/>
  <c r="AI110" i="139"/>
  <c r="T110" i="139"/>
  <c r="BE110" i="139"/>
  <c r="AR110" i="139"/>
  <c r="AC110" i="139"/>
  <c r="O110" i="139"/>
  <c r="AM110" i="139"/>
  <c r="BC110" i="139"/>
  <c r="Y110" i="139"/>
  <c r="BH110" i="139"/>
  <c r="AG110" i="139"/>
  <c r="G105" i="139"/>
  <c r="N108" i="139"/>
  <c r="AZ103" i="139"/>
  <c r="AR103" i="139"/>
  <c r="AJ103" i="139"/>
  <c r="AB103" i="139"/>
  <c r="T103" i="139"/>
  <c r="L103" i="139"/>
  <c r="D103" i="139"/>
  <c r="AT103" i="139"/>
  <c r="AI103" i="139"/>
  <c r="Y103" i="139"/>
  <c r="N103" i="139"/>
  <c r="BA103" i="139"/>
  <c r="AP103" i="139"/>
  <c r="AE103" i="139"/>
  <c r="U103" i="139"/>
  <c r="J103" i="139"/>
  <c r="AW103" i="139"/>
  <c r="AA103" i="139"/>
  <c r="F103" i="139"/>
  <c r="AM103" i="139"/>
  <c r="R103" i="139"/>
  <c r="K103" i="139"/>
  <c r="AH103" i="139"/>
  <c r="AS103" i="139"/>
  <c r="V103" i="139"/>
  <c r="AY107" i="139"/>
  <c r="AQ107" i="139"/>
  <c r="AI107" i="139"/>
  <c r="AA107" i="139"/>
  <c r="S107" i="139"/>
  <c r="K107" i="139"/>
  <c r="AW107" i="139"/>
  <c r="AL107" i="139"/>
  <c r="AB107" i="139"/>
  <c r="AX107" i="139"/>
  <c r="AU102" i="139"/>
  <c r="AE102" i="139"/>
  <c r="N102" i="139"/>
  <c r="AR102" i="139"/>
  <c r="U102" i="139"/>
  <c r="AX102" i="139"/>
  <c r="AC102" i="139"/>
  <c r="G102" i="139"/>
  <c r="M102" i="139"/>
  <c r="Y102" i="139"/>
  <c r="S102" i="139"/>
  <c r="AP102" i="139"/>
  <c r="H102" i="139"/>
  <c r="AF102" i="139"/>
  <c r="BF110" i="139"/>
  <c r="AP110" i="139"/>
  <c r="Z110" i="139"/>
  <c r="BG110" i="139"/>
  <c r="AK110" i="139"/>
  <c r="P110" i="139"/>
  <c r="AO110" i="139"/>
  <c r="M110" i="139"/>
  <c r="AJ110" i="139"/>
  <c r="AZ110" i="139"/>
  <c r="AN110" i="139"/>
  <c r="AE110" i="139"/>
  <c r="AN101" i="139"/>
  <c r="AV103" i="139"/>
  <c r="AF103" i="139"/>
  <c r="P103" i="139"/>
  <c r="AY103" i="139"/>
  <c r="AD103" i="139"/>
  <c r="I103" i="139"/>
  <c r="AK103" i="139"/>
  <c r="O103" i="139"/>
  <c r="AL103" i="139"/>
  <c r="AX103" i="139"/>
  <c r="G103" i="139"/>
  <c r="AG103" i="139"/>
  <c r="M103" i="139"/>
  <c r="AQ103" i="139"/>
  <c r="BC107" i="139"/>
  <c r="AM107" i="139"/>
  <c r="W107" i="139"/>
  <c r="BB107" i="139"/>
  <c r="AG107" i="139"/>
  <c r="AS107" i="139"/>
  <c r="AH107" i="139"/>
  <c r="X107" i="139"/>
  <c r="M107" i="139"/>
  <c r="BE107" i="139"/>
  <c r="AJ107" i="139"/>
  <c r="Q107" i="139"/>
  <c r="AV107" i="139"/>
  <c r="Z107" i="139"/>
  <c r="L107" i="139"/>
  <c r="AD107" i="139"/>
  <c r="BA107" i="139"/>
  <c r="P107" i="139"/>
  <c r="AO107" i="139"/>
  <c r="I107" i="139"/>
  <c r="U107" i="139"/>
  <c r="BD111" i="139"/>
  <c r="AV111" i="139"/>
  <c r="AN111" i="139"/>
  <c r="AF111" i="139"/>
  <c r="X111" i="139"/>
  <c r="P111" i="139"/>
  <c r="BE111" i="139"/>
  <c r="AT111" i="139"/>
  <c r="AI111" i="139"/>
  <c r="Y111" i="139"/>
  <c r="N111" i="139"/>
  <c r="BC111" i="139"/>
  <c r="AP111" i="139"/>
  <c r="AA111" i="139"/>
  <c r="M111" i="139"/>
  <c r="AX111" i="139"/>
  <c r="AK111" i="139"/>
  <c r="V111" i="139"/>
  <c r="BG111" i="139"/>
  <c r="AE111" i="139"/>
  <c r="BI111" i="139"/>
  <c r="AG111" i="139"/>
  <c r="AL111" i="139"/>
  <c r="BB111" i="139"/>
  <c r="W111" i="139"/>
  <c r="AX101" i="139"/>
  <c r="AP101" i="139"/>
  <c r="AH101" i="139"/>
  <c r="X101" i="139"/>
  <c r="P101" i="139"/>
  <c r="H101" i="139"/>
  <c r="AZ101" i="139"/>
  <c r="AO101" i="139"/>
  <c r="AE101" i="139"/>
  <c r="R101" i="139"/>
  <c r="BA101" i="139"/>
  <c r="AQ101" i="139"/>
  <c r="AF101" i="139"/>
  <c r="S101" i="139"/>
  <c r="I101" i="139"/>
  <c r="AR101" i="139"/>
  <c r="U101" i="139"/>
  <c r="B101" i="139"/>
  <c r="AI101" i="139"/>
  <c r="K101" i="139"/>
  <c r="AW101" i="139"/>
  <c r="F101" i="139"/>
  <c r="AY101" i="139"/>
  <c r="G101" i="139"/>
  <c r="Q101" i="139"/>
  <c r="BB105" i="139"/>
  <c r="AT105" i="139"/>
  <c r="AL105" i="139"/>
  <c r="AD105" i="139"/>
  <c r="V105" i="139"/>
  <c r="N105" i="139"/>
  <c r="F105" i="139"/>
  <c r="AS105" i="139"/>
  <c r="AI105" i="139"/>
  <c r="X105" i="139"/>
  <c r="M105" i="139"/>
  <c r="AZ105" i="139"/>
  <c r="AO105" i="139"/>
  <c r="AE105" i="139"/>
  <c r="T105" i="139"/>
  <c r="I105" i="139"/>
  <c r="AQ105" i="139"/>
  <c r="U105" i="139"/>
  <c r="BC105" i="139"/>
  <c r="AG105" i="139"/>
  <c r="L105" i="139"/>
  <c r="P105" i="139"/>
  <c r="Q105" i="139"/>
  <c r="AB105" i="139"/>
  <c r="AZ109" i="139"/>
  <c r="AR109" i="139"/>
  <c r="AJ109" i="139"/>
  <c r="AB109" i="139"/>
  <c r="T109" i="139"/>
  <c r="L109" i="139"/>
  <c r="AX109" i="139"/>
  <c r="AM109" i="139"/>
  <c r="AC109" i="139"/>
  <c r="R109" i="139"/>
  <c r="BE109" i="139"/>
  <c r="AP109" i="139"/>
  <c r="AA109" i="139"/>
  <c r="N109" i="139"/>
  <c r="AY109" i="139"/>
  <c r="AK109" i="139"/>
  <c r="V109" i="139"/>
  <c r="BG109" i="139"/>
  <c r="AE109" i="139"/>
  <c r="AU109" i="139"/>
  <c r="S109" i="139"/>
  <c r="Y109" i="139"/>
  <c r="Z109" i="139"/>
  <c r="AO109" i="139"/>
  <c r="BG113" i="139"/>
  <c r="AY113" i="139"/>
  <c r="AQ113" i="139"/>
  <c r="AI113" i="139"/>
  <c r="AA113" i="139"/>
  <c r="S113" i="139"/>
  <c r="BJ113" i="139"/>
  <c r="AZ113" i="139"/>
  <c r="AO113" i="139"/>
  <c r="AD113" i="139"/>
  <c r="AM102" i="139"/>
  <c r="F102" i="139"/>
  <c r="K102" i="139"/>
  <c r="Q102" i="139"/>
  <c r="AV102" i="139"/>
  <c r="I102" i="139"/>
  <c r="AX110" i="139"/>
  <c r="R110" i="139"/>
  <c r="AA110" i="139"/>
  <c r="AB110" i="139"/>
  <c r="W110" i="139"/>
  <c r="L110" i="139"/>
  <c r="AE112" i="139"/>
  <c r="S110" i="139"/>
  <c r="X103" i="139"/>
  <c r="AO103" i="139"/>
  <c r="AU103" i="139"/>
  <c r="E103" i="139"/>
  <c r="AC103" i="139"/>
  <c r="AE107" i="139"/>
  <c r="AR107" i="139"/>
  <c r="AN107" i="139"/>
  <c r="R107" i="139"/>
  <c r="AT107" i="139"/>
  <c r="J107" i="139"/>
  <c r="T107" i="139"/>
  <c r="N107" i="139"/>
  <c r="AZ111" i="139"/>
  <c r="AJ111" i="139"/>
  <c r="T111" i="139"/>
  <c r="AY111" i="139"/>
  <c r="AD111" i="139"/>
  <c r="AH111" i="139"/>
  <c r="BF111" i="139"/>
  <c r="AC111" i="139"/>
  <c r="AS111" i="139"/>
  <c r="AU111" i="139"/>
  <c r="AM111" i="139"/>
  <c r="BA111" i="139"/>
  <c r="Z111" i="139"/>
  <c r="AL101" i="139"/>
  <c r="T101" i="139"/>
  <c r="D101" i="139"/>
  <c r="AJ101" i="139"/>
  <c r="M101" i="139"/>
  <c r="AK101" i="139"/>
  <c r="N101" i="139"/>
  <c r="AG101" i="139"/>
  <c r="AS101" i="139"/>
  <c r="E101" i="139"/>
  <c r="O101" i="139"/>
  <c r="AX105" i="139"/>
  <c r="AH105" i="139"/>
  <c r="R105" i="139"/>
  <c r="AY105" i="139"/>
  <c r="AC105" i="139"/>
  <c r="H105" i="139"/>
  <c r="AJ105" i="139"/>
  <c r="O105" i="139"/>
  <c r="AF105" i="139"/>
  <c r="AR105" i="139"/>
  <c r="AK105" i="139"/>
  <c r="AA105" i="139"/>
  <c r="AV109" i="139"/>
  <c r="AF109" i="139"/>
  <c r="P109" i="139"/>
  <c r="AS109" i="139"/>
  <c r="W109" i="139"/>
  <c r="AW109" i="139"/>
  <c r="U109" i="139"/>
  <c r="AQ109" i="139"/>
  <c r="O109" i="139"/>
  <c r="Q109" i="139"/>
  <c r="BA109" i="139"/>
  <c r="AL109" i="139"/>
  <c r="BC113" i="139"/>
  <c r="AM113" i="139"/>
  <c r="W113" i="139"/>
  <c r="BE113" i="139"/>
  <c r="AJ113" i="139"/>
  <c r="T113" i="139"/>
  <c r="BI113" i="139"/>
  <c r="AV113" i="139"/>
  <c r="AG113" i="139"/>
  <c r="R113" i="139"/>
  <c r="AW113" i="139"/>
  <c r="AH113" i="139"/>
  <c r="U113" i="139"/>
  <c r="AR113" i="139"/>
  <c r="P113" i="139"/>
  <c r="AS113" i="139"/>
  <c r="Q113" i="139"/>
  <c r="V113" i="139"/>
  <c r="X113" i="139"/>
  <c r="AL113" i="139"/>
  <c r="AW105" i="139"/>
  <c r="BB108" i="139"/>
  <c r="AT108" i="139"/>
  <c r="BE108" i="139"/>
  <c r="AU108" i="139"/>
  <c r="AK108" i="139"/>
  <c r="AC108" i="139"/>
  <c r="U108" i="139"/>
  <c r="M108" i="139"/>
  <c r="BD108" i="139"/>
  <c r="AQ108" i="139"/>
  <c r="AE108" i="139"/>
  <c r="T108" i="139"/>
  <c r="J108" i="139"/>
  <c r="AR108" i="139"/>
  <c r="AF108" i="139"/>
  <c r="V108" i="139"/>
  <c r="K108" i="139"/>
  <c r="AM108" i="139"/>
  <c r="R108" i="139"/>
  <c r="AN108" i="139"/>
  <c r="S108" i="139"/>
  <c r="W108" i="139"/>
  <c r="X108" i="139"/>
  <c r="AI108" i="139"/>
  <c r="BE112" i="139"/>
  <c r="AW112" i="139"/>
  <c r="AO112" i="139"/>
  <c r="AG112" i="139"/>
  <c r="Y112" i="139"/>
  <c r="Q112" i="139"/>
  <c r="BG112" i="139"/>
  <c r="AV112" i="139"/>
  <c r="AL112" i="139"/>
  <c r="AA112" i="139"/>
  <c r="P112" i="139"/>
  <c r="BC112" i="139"/>
  <c r="AN112" i="139"/>
  <c r="Z112" i="139"/>
  <c r="BD112" i="139"/>
  <c r="AP112" i="139"/>
  <c r="AB112" i="139"/>
  <c r="N112" i="139"/>
  <c r="AJ112" i="139"/>
  <c r="AZ112" i="139"/>
  <c r="X112" i="139"/>
  <c r="O112" i="139"/>
  <c r="R112" i="139"/>
  <c r="AV105" i="139"/>
  <c r="AD112" i="139"/>
  <c r="V102" i="139"/>
  <c r="AN102" i="139"/>
  <c r="D102" i="139"/>
  <c r="AH110" i="139"/>
  <c r="BD110" i="139"/>
  <c r="X110" i="139"/>
  <c r="H103" i="139"/>
  <c r="Z103" i="139"/>
  <c r="AU107" i="139"/>
  <c r="BD107" i="139"/>
  <c r="H107" i="139"/>
  <c r="AK107" i="139"/>
  <c r="AF107" i="139"/>
  <c r="AP107" i="139"/>
  <c r="V107" i="139"/>
  <c r="BH111" i="139"/>
  <c r="AB111" i="139"/>
  <c r="AO111" i="139"/>
  <c r="U111" i="139"/>
  <c r="O111" i="139"/>
  <c r="R111" i="139"/>
  <c r="AD101" i="139"/>
  <c r="AU101" i="139"/>
  <c r="AV101" i="139"/>
  <c r="C101" i="139"/>
  <c r="C114" i="139" s="1"/>
  <c r="C40" i="139" s="1"/>
  <c r="V101" i="139"/>
  <c r="Z105" i="139"/>
  <c r="AN105" i="139"/>
  <c r="AU105" i="139"/>
  <c r="BA105" i="139"/>
  <c r="W105" i="139"/>
  <c r="BD109" i="139"/>
  <c r="X109" i="139"/>
  <c r="AH109" i="139"/>
  <c r="AI109" i="139"/>
  <c r="AD109" i="139"/>
  <c r="AG109" i="139"/>
  <c r="J109" i="139"/>
  <c r="K109" i="139"/>
  <c r="BK113" i="139"/>
  <c r="BK114" i="139" s="1"/>
  <c r="AE113" i="139"/>
  <c r="AT113" i="139"/>
  <c r="N113" i="139"/>
  <c r="AN113" i="139"/>
  <c r="BD113" i="139"/>
  <c r="AB113" i="139"/>
  <c r="AC113" i="139"/>
  <c r="AF113" i="139"/>
  <c r="BA113" i="139"/>
  <c r="AX108" i="139"/>
  <c r="AZ108" i="139"/>
  <c r="AG108" i="139"/>
  <c r="Q108" i="139"/>
  <c r="AW108" i="139"/>
  <c r="Z108" i="139"/>
  <c r="AY108" i="139"/>
  <c r="AA108" i="139"/>
  <c r="BA108" i="139"/>
  <c r="BC108" i="139"/>
  <c r="AS108" i="139"/>
  <c r="AH108" i="139"/>
  <c r="BA112" i="139"/>
  <c r="AK112" i="139"/>
  <c r="U112" i="139"/>
  <c r="BB112" i="139"/>
  <c r="AF112" i="139"/>
  <c r="BJ112" i="139"/>
  <c r="BJ114" i="139" s="1"/>
  <c r="AH112" i="139"/>
  <c r="AX112" i="139"/>
  <c r="T112" i="139"/>
  <c r="W112" i="139"/>
  <c r="AR112" i="139"/>
  <c r="BF112" i="139"/>
  <c r="BH112" i="139"/>
  <c r="AZ101" i="126"/>
  <c r="AR101" i="126"/>
  <c r="AJ101" i="126"/>
  <c r="Z101" i="126"/>
  <c r="R101" i="126"/>
  <c r="J101" i="126"/>
  <c r="B101" i="126"/>
  <c r="AS101" i="126"/>
  <c r="AH101" i="126"/>
  <c r="U101" i="126"/>
  <c r="K101" i="126"/>
  <c r="AW101" i="126"/>
  <c r="AL101" i="126"/>
  <c r="Y101" i="126"/>
  <c r="O101" i="126"/>
  <c r="D101" i="126"/>
  <c r="AU101" i="126"/>
  <c r="AK101" i="126"/>
  <c r="X101" i="126"/>
  <c r="M101" i="126"/>
  <c r="C101" i="126"/>
  <c r="AT101" i="126"/>
  <c r="AI101" i="126"/>
  <c r="W101" i="126"/>
  <c r="L101" i="126"/>
  <c r="AZ105" i="126"/>
  <c r="AR105" i="126"/>
  <c r="AJ105" i="126"/>
  <c r="AB105" i="126"/>
  <c r="T105" i="126"/>
  <c r="L105" i="126"/>
  <c r="BB105" i="126"/>
  <c r="AQ105" i="126"/>
  <c r="AG105" i="126"/>
  <c r="V105" i="126"/>
  <c r="K105" i="126"/>
  <c r="BA105" i="126"/>
  <c r="AP105" i="126"/>
  <c r="AE105" i="126"/>
  <c r="U105" i="126"/>
  <c r="J105" i="126"/>
  <c r="AT105" i="126"/>
  <c r="AI105" i="126"/>
  <c r="Y105" i="126"/>
  <c r="N105" i="126"/>
  <c r="BC105" i="126"/>
  <c r="AS105" i="126"/>
  <c r="AH105" i="126"/>
  <c r="W105" i="126"/>
  <c r="M105" i="126"/>
  <c r="BG109" i="126"/>
  <c r="AY109" i="126"/>
  <c r="AQ109" i="126"/>
  <c r="AI109" i="126"/>
  <c r="AA109" i="126"/>
  <c r="S109" i="126"/>
  <c r="K109" i="126"/>
  <c r="AW109" i="126"/>
  <c r="AL109" i="126"/>
  <c r="AB109" i="126"/>
  <c r="Q109" i="126"/>
  <c r="BF109" i="126"/>
  <c r="AV109" i="126"/>
  <c r="AK109" i="126"/>
  <c r="Z109" i="126"/>
  <c r="P109" i="126"/>
  <c r="BE109" i="126"/>
  <c r="AT109" i="126"/>
  <c r="AJ109" i="126"/>
  <c r="Y109" i="126"/>
  <c r="N109" i="126"/>
  <c r="AX109" i="126"/>
  <c r="AN109" i="126"/>
  <c r="AC109" i="126"/>
  <c r="R109" i="126"/>
  <c r="BA102" i="126"/>
  <c r="AS102" i="126"/>
  <c r="AK102" i="126"/>
  <c r="AX104" i="131"/>
  <c r="AP104" i="131"/>
  <c r="AH104" i="131"/>
  <c r="Z104" i="131"/>
  <c r="R104" i="131"/>
  <c r="J104" i="131"/>
  <c r="BA104" i="131"/>
  <c r="AS104" i="131"/>
  <c r="AK104" i="131"/>
  <c r="AC104" i="131"/>
  <c r="U104" i="131"/>
  <c r="M104" i="131"/>
  <c r="E104" i="131"/>
  <c r="AV104" i="131"/>
  <c r="AN104" i="131"/>
  <c r="AF104" i="131"/>
  <c r="X104" i="131"/>
  <c r="P104" i="131"/>
  <c r="H104" i="131"/>
  <c r="W104" i="131"/>
  <c r="AY104" i="131"/>
  <c r="S104" i="131"/>
  <c r="AE104" i="131"/>
  <c r="AQ104" i="131"/>
  <c r="K104" i="131"/>
  <c r="BE108" i="131"/>
  <c r="AW108" i="131"/>
  <c r="AO108" i="131"/>
  <c r="AV108" i="131"/>
  <c r="AL108" i="131"/>
  <c r="AD108" i="131"/>
  <c r="V108" i="131"/>
  <c r="N108" i="131"/>
  <c r="BF108" i="131"/>
  <c r="AU108" i="131"/>
  <c r="AK108" i="131"/>
  <c r="AC108" i="131"/>
  <c r="U108" i="131"/>
  <c r="M108" i="131"/>
  <c r="BC108" i="131"/>
  <c r="AR108" i="131"/>
  <c r="AI108" i="131"/>
  <c r="AA108" i="131"/>
  <c r="S108" i="131"/>
  <c r="K108" i="131"/>
  <c r="X108" i="131"/>
  <c r="AJ108" i="131"/>
  <c r="AY108" i="131"/>
  <c r="P108" i="131"/>
  <c r="L108" i="131"/>
  <c r="BC112" i="131"/>
  <c r="AU112" i="131"/>
  <c r="AM112" i="131"/>
  <c r="AE112" i="131"/>
  <c r="W112" i="131"/>
  <c r="BF112" i="131"/>
  <c r="AX112" i="131"/>
  <c r="AP112" i="131"/>
  <c r="AH112" i="131"/>
  <c r="BH112" i="131"/>
  <c r="AZ112" i="131"/>
  <c r="AR112" i="131"/>
  <c r="AJ112" i="131"/>
  <c r="AB112" i="131"/>
  <c r="T112" i="131"/>
  <c r="BA112" i="131"/>
  <c r="Y112" i="131"/>
  <c r="M112" i="131"/>
  <c r="AG112" i="131"/>
  <c r="Q112" i="131"/>
  <c r="AS112" i="131"/>
  <c r="U112" i="131"/>
  <c r="BE112" i="131"/>
  <c r="Z112" i="131"/>
  <c r="N112" i="131"/>
  <c r="BA103" i="131"/>
  <c r="AS103" i="131"/>
  <c r="AK103" i="131"/>
  <c r="AC103" i="131"/>
  <c r="U103" i="131"/>
  <c r="M103" i="131"/>
  <c r="E103" i="131"/>
  <c r="AV103" i="131"/>
  <c r="AN103" i="131"/>
  <c r="AY103" i="131"/>
  <c r="AQ103" i="131"/>
  <c r="AI103" i="131"/>
  <c r="AA103" i="131"/>
  <c r="S103" i="131"/>
  <c r="K103" i="131"/>
  <c r="AP103" i="131"/>
  <c r="X103" i="131"/>
  <c r="H103" i="131"/>
  <c r="AD103" i="131"/>
  <c r="N103" i="131"/>
  <c r="AX103" i="131"/>
  <c r="AB103" i="131"/>
  <c r="L103" i="131"/>
  <c r="AT103" i="131"/>
  <c r="Z103" i="131"/>
  <c r="J103" i="131"/>
  <c r="AV105" i="131"/>
  <c r="AN105" i="131"/>
  <c r="AF105" i="131"/>
  <c r="X105" i="131"/>
  <c r="BB105" i="131"/>
  <c r="BA105" i="131"/>
  <c r="AO105" i="131"/>
  <c r="AD105" i="131"/>
  <c r="S105" i="131"/>
  <c r="K105" i="131"/>
  <c r="AY105" i="131"/>
  <c r="AM105" i="131"/>
  <c r="AC105" i="131"/>
  <c r="R105" i="131"/>
  <c r="J105" i="131"/>
  <c r="AW105" i="131"/>
  <c r="AL105" i="131"/>
  <c r="AA105" i="131"/>
  <c r="Q105" i="131"/>
  <c r="I105" i="131"/>
  <c r="P105" i="131"/>
  <c r="AE105" i="131"/>
  <c r="AU105" i="131"/>
  <c r="H105" i="131"/>
  <c r="U105" i="131"/>
  <c r="BG109" i="131"/>
  <c r="AY109" i="131"/>
  <c r="AQ109" i="131"/>
  <c r="AI109" i="131"/>
  <c r="AA109" i="131"/>
  <c r="S109" i="131"/>
  <c r="K109" i="131"/>
  <c r="AZ109" i="131"/>
  <c r="AO109" i="131"/>
  <c r="AD109" i="131"/>
  <c r="T109" i="131"/>
  <c r="BD109" i="131"/>
  <c r="AS109" i="131"/>
  <c r="AH109" i="131"/>
  <c r="X109" i="131"/>
  <c r="M109" i="131"/>
  <c r="BA109" i="131"/>
  <c r="AP109" i="131"/>
  <c r="AF109" i="131"/>
  <c r="U109" i="131"/>
  <c r="J109" i="131"/>
  <c r="AG109" i="131"/>
  <c r="AW109" i="131"/>
  <c r="AR109" i="131"/>
  <c r="AL109" i="131"/>
  <c r="AU101" i="131"/>
  <c r="AM101" i="131"/>
  <c r="AE101" i="131"/>
  <c r="U101" i="131"/>
  <c r="M101" i="131"/>
  <c r="E101" i="131"/>
  <c r="AW101" i="131"/>
  <c r="AO101" i="131"/>
  <c r="AG101" i="131"/>
  <c r="W101" i="131"/>
  <c r="O101" i="131"/>
  <c r="G101" i="131"/>
  <c r="AT101" i="131"/>
  <c r="AD101" i="131"/>
  <c r="L101" i="131"/>
  <c r="AZ101" i="131"/>
  <c r="AJ101" i="131"/>
  <c r="R101" i="131"/>
  <c r="B101" i="131"/>
  <c r="AP101" i="131"/>
  <c r="X101" i="131"/>
  <c r="H101" i="131"/>
  <c r="AN101" i="131"/>
  <c r="V101" i="131"/>
  <c r="F101" i="131"/>
  <c r="BD107" i="131"/>
  <c r="AV107" i="131"/>
  <c r="AN107" i="131"/>
  <c r="AY107" i="131"/>
  <c r="AQ107" i="131"/>
  <c r="AI107" i="131"/>
  <c r="AA107" i="131"/>
  <c r="S107" i="131"/>
  <c r="K107" i="131"/>
  <c r="BA107" i="131"/>
  <c r="AS107" i="131"/>
  <c r="AK107" i="131"/>
  <c r="AC107" i="131"/>
  <c r="U107" i="131"/>
  <c r="M107" i="131"/>
  <c r="AP107" i="131"/>
  <c r="X107" i="131"/>
  <c r="H107" i="131"/>
  <c r="AL107" i="131"/>
  <c r="V107" i="131"/>
  <c r="AX107" i="131"/>
  <c r="AB107" i="131"/>
  <c r="L107" i="131"/>
  <c r="R107" i="131"/>
  <c r="J107" i="131"/>
  <c r="BC111" i="131"/>
  <c r="AU111" i="131"/>
  <c r="AM111" i="131"/>
  <c r="AE111" i="131"/>
  <c r="W111" i="131"/>
  <c r="O111" i="131"/>
  <c r="BA111" i="131"/>
  <c r="AP111" i="131"/>
  <c r="AF111" i="131"/>
  <c r="U111" i="131"/>
  <c r="BE111" i="131"/>
  <c r="AT111" i="131"/>
  <c r="AJ111" i="131"/>
  <c r="Y111" i="131"/>
  <c r="N111" i="131"/>
  <c r="BD111" i="131"/>
  <c r="AS111" i="131"/>
  <c r="AH111" i="131"/>
  <c r="X111" i="131"/>
  <c r="M111" i="131"/>
  <c r="BB111" i="131"/>
  <c r="AR111" i="131"/>
  <c r="AG111" i="131"/>
  <c r="V111" i="131"/>
  <c r="L111" i="131"/>
  <c r="AZ102" i="131"/>
  <c r="AR102" i="131"/>
  <c r="AJ102" i="131"/>
  <c r="AA102" i="131"/>
  <c r="S102" i="131"/>
  <c r="K102" i="131"/>
  <c r="C102" i="131"/>
  <c r="AT102" i="131"/>
  <c r="AL102" i="131"/>
  <c r="AD102" i="131"/>
  <c r="U102" i="131"/>
  <c r="M102" i="131"/>
  <c r="E102" i="131"/>
  <c r="AQ102" i="131"/>
  <c r="Z102" i="131"/>
  <c r="J102" i="131"/>
  <c r="AO102" i="131"/>
  <c r="X102" i="131"/>
  <c r="H102" i="131"/>
  <c r="AM102" i="131"/>
  <c r="V102" i="131"/>
  <c r="F102" i="131"/>
  <c r="AS102" i="131"/>
  <c r="AC102" i="131"/>
  <c r="L102" i="131"/>
  <c r="BE110" i="131"/>
  <c r="AW110" i="131"/>
  <c r="AO110" i="131"/>
  <c r="AG110" i="131"/>
  <c r="Y110" i="131"/>
  <c r="Q110" i="131"/>
  <c r="BH110" i="131"/>
  <c r="AX110" i="131"/>
  <c r="AM110" i="131"/>
  <c r="AB110" i="131"/>
  <c r="R110" i="131"/>
  <c r="BG110" i="131"/>
  <c r="AV110" i="131"/>
  <c r="AL110" i="131"/>
  <c r="AA110" i="131"/>
  <c r="P110" i="131"/>
  <c r="BF110" i="131"/>
  <c r="AU110" i="131"/>
  <c r="AJ110" i="131"/>
  <c r="Z110" i="131"/>
  <c r="O110" i="131"/>
  <c r="AY110" i="131"/>
  <c r="AN110" i="131"/>
  <c r="AD110" i="131"/>
  <c r="S110" i="131"/>
  <c r="T102" i="133"/>
  <c r="AX104" i="133"/>
  <c r="AP104" i="133"/>
  <c r="AH104" i="133"/>
  <c r="Z104" i="133"/>
  <c r="R104" i="133"/>
  <c r="J104" i="133"/>
  <c r="AZ104" i="133"/>
  <c r="AO104" i="133"/>
  <c r="AE104" i="133"/>
  <c r="T104" i="133"/>
  <c r="I104" i="133"/>
  <c r="AS104" i="133"/>
  <c r="AI104" i="133"/>
  <c r="X104" i="133"/>
  <c r="M104" i="133"/>
  <c r="AW104" i="133"/>
  <c r="AM104" i="133"/>
  <c r="AB104" i="133"/>
  <c r="Q104" i="133"/>
  <c r="G104" i="133"/>
  <c r="P104" i="133"/>
  <c r="AF104" i="133"/>
  <c r="AQ104" i="133"/>
  <c r="AA104" i="133"/>
  <c r="AV104" i="133"/>
  <c r="AY106" i="133"/>
  <c r="AQ106" i="133"/>
  <c r="AI106" i="133"/>
  <c r="AA106" i="133"/>
  <c r="S106" i="133"/>
  <c r="K106" i="133"/>
  <c r="BD106" i="133"/>
  <c r="AS106" i="133"/>
  <c r="AH106" i="133"/>
  <c r="X106" i="133"/>
  <c r="M106" i="133"/>
  <c r="AW106" i="133"/>
  <c r="AJ106" i="133"/>
  <c r="U106" i="133"/>
  <c r="BB106" i="133"/>
  <c r="AO106" i="133"/>
  <c r="Z106" i="133"/>
  <c r="L106" i="133"/>
  <c r="AT106" i="133"/>
  <c r="AF106" i="133"/>
  <c r="Q106" i="133"/>
  <c r="AZ106" i="133"/>
  <c r="AR106" i="133"/>
  <c r="AK106" i="133"/>
  <c r="BA108" i="133"/>
  <c r="AS108" i="133"/>
  <c r="BB108" i="133"/>
  <c r="AQ108" i="133"/>
  <c r="AH108" i="133"/>
  <c r="Z108" i="133"/>
  <c r="R108" i="133"/>
  <c r="J108" i="133"/>
  <c r="AY108" i="133"/>
  <c r="AK108" i="133"/>
  <c r="AA108" i="133"/>
  <c r="P108" i="133"/>
  <c r="BC108" i="133"/>
  <c r="AN108" i="133"/>
  <c r="AC108" i="133"/>
  <c r="S108" i="133"/>
  <c r="AZ108" i="133"/>
  <c r="AB108" i="133"/>
  <c r="AX108" i="133"/>
  <c r="Y108" i="133"/>
  <c r="AT108" i="133"/>
  <c r="W108" i="133"/>
  <c r="BD108" i="133"/>
  <c r="AP108" i="133"/>
  <c r="AE108" i="133"/>
  <c r="BI112" i="133"/>
  <c r="BA112" i="133"/>
  <c r="AS112" i="133"/>
  <c r="AK112" i="133"/>
  <c r="AC112" i="133"/>
  <c r="U112" i="133"/>
  <c r="M112" i="133"/>
  <c r="BD112" i="133"/>
  <c r="AV112" i="133"/>
  <c r="AN112" i="133"/>
  <c r="AF112" i="133"/>
  <c r="X112" i="133"/>
  <c r="P112" i="133"/>
  <c r="AX112" i="133"/>
  <c r="AH112" i="133"/>
  <c r="R112" i="133"/>
  <c r="AU112" i="133"/>
  <c r="AE112" i="133"/>
  <c r="O112" i="133"/>
  <c r="AL112" i="133"/>
  <c r="AY112" i="133"/>
  <c r="S112" i="133"/>
  <c r="AQ112" i="133"/>
  <c r="AD112" i="133"/>
  <c r="BJ112" i="133"/>
  <c r="BD107" i="133"/>
  <c r="AV107" i="133"/>
  <c r="AN107" i="133"/>
  <c r="AF107" i="133"/>
  <c r="X107" i="133"/>
  <c r="P107" i="133"/>
  <c r="H107" i="133"/>
  <c r="BA107" i="133"/>
  <c r="AP107" i="133"/>
  <c r="AE107" i="133"/>
  <c r="U107" i="133"/>
  <c r="J107" i="133"/>
  <c r="AW107" i="133"/>
  <c r="AH107" i="133"/>
  <c r="S107" i="133"/>
  <c r="BB107" i="133"/>
  <c r="AM107" i="133"/>
  <c r="Y107" i="133"/>
  <c r="K107" i="133"/>
  <c r="AS107" i="133"/>
  <c r="AD107" i="133"/>
  <c r="Q107" i="133"/>
  <c r="AC107" i="133"/>
  <c r="V107" i="133"/>
  <c r="AQ107" i="133"/>
  <c r="BH111" i="133"/>
  <c r="BG111" i="133"/>
  <c r="AY111" i="133"/>
  <c r="AQ111" i="133"/>
  <c r="AI111" i="133"/>
  <c r="AA111" i="133"/>
  <c r="S111" i="133"/>
  <c r="BF111" i="133"/>
  <c r="AV111" i="133"/>
  <c r="AK111" i="133"/>
  <c r="Z111" i="133"/>
  <c r="P111" i="133"/>
  <c r="AZ111" i="133"/>
  <c r="AL111" i="133"/>
  <c r="X111" i="133"/>
  <c r="BE111" i="133"/>
  <c r="AR111" i="133"/>
  <c r="AC111" i="133"/>
  <c r="N111" i="133"/>
  <c r="AT111" i="133"/>
  <c r="AG111" i="133"/>
  <c r="R111" i="133"/>
  <c r="AO111" i="133"/>
  <c r="AH111" i="133"/>
  <c r="AB111" i="133"/>
  <c r="AW111" i="133"/>
  <c r="AU101" i="133"/>
  <c r="AM101" i="133"/>
  <c r="AE101" i="133"/>
  <c r="U101" i="133"/>
  <c r="M101" i="133"/>
  <c r="E101" i="133"/>
  <c r="AR101" i="133"/>
  <c r="AG101" i="133"/>
  <c r="T101" i="133"/>
  <c r="J101" i="133"/>
  <c r="BA101" i="133"/>
  <c r="AP101" i="133"/>
  <c r="AF101" i="133"/>
  <c r="S101" i="133"/>
  <c r="H101" i="133"/>
  <c r="AS101" i="133"/>
  <c r="V101" i="133"/>
  <c r="AZ101" i="133"/>
  <c r="AD101" i="133"/>
  <c r="G101" i="133"/>
  <c r="AJ101" i="133"/>
  <c r="L101" i="133"/>
  <c r="P101" i="133"/>
  <c r="F101" i="133"/>
  <c r="AC101" i="133"/>
  <c r="AW105" i="133"/>
  <c r="AU105" i="133"/>
  <c r="AM105" i="133"/>
  <c r="AE105" i="133"/>
  <c r="W105" i="133"/>
  <c r="O105" i="133"/>
  <c r="G105" i="133"/>
  <c r="AR105" i="133"/>
  <c r="AG105" i="133"/>
  <c r="V105" i="133"/>
  <c r="L105" i="133"/>
  <c r="BC105" i="133"/>
  <c r="AP105" i="133"/>
  <c r="AF105" i="133"/>
  <c r="U105" i="133"/>
  <c r="J105" i="133"/>
  <c r="AT105" i="133"/>
  <c r="AJ105" i="133"/>
  <c r="Y105" i="133"/>
  <c r="N105" i="133"/>
  <c r="AS105" i="133"/>
  <c r="BB104" i="133"/>
  <c r="AL104" i="133"/>
  <c r="V104" i="133"/>
  <c r="F104" i="133"/>
  <c r="AJ104" i="133"/>
  <c r="O104" i="133"/>
  <c r="AN104" i="133"/>
  <c r="S104" i="133"/>
  <c r="AR104" i="133"/>
  <c r="W104" i="133"/>
  <c r="AK104" i="133"/>
  <c r="K104" i="133"/>
  <c r="E104" i="133"/>
  <c r="AU106" i="133"/>
  <c r="AE106" i="133"/>
  <c r="O106" i="133"/>
  <c r="AX106" i="133"/>
  <c r="AC106" i="133"/>
  <c r="H106" i="133"/>
  <c r="AB106" i="133"/>
  <c r="AV106" i="133"/>
  <c r="T106" i="133"/>
  <c r="AL106" i="133"/>
  <c r="J106" i="133"/>
  <c r="P106" i="133"/>
  <c r="AD106" i="133"/>
  <c r="AW108" i="133"/>
  <c r="AV108" i="133"/>
  <c r="AD108" i="133"/>
  <c r="N108" i="133"/>
  <c r="AR108" i="133"/>
  <c r="U108" i="133"/>
  <c r="AU108" i="133"/>
  <c r="X108" i="133"/>
  <c r="AM108" i="133"/>
  <c r="AJ108" i="133"/>
  <c r="AG108" i="133"/>
  <c r="I108" i="133"/>
  <c r="AW112" i="133"/>
  <c r="AG112" i="133"/>
  <c r="Q112" i="133"/>
  <c r="AZ112" i="133"/>
  <c r="AJ112" i="133"/>
  <c r="T112" i="133"/>
  <c r="AP112" i="133"/>
  <c r="BC112" i="133"/>
  <c r="W112" i="133"/>
  <c r="V112" i="133"/>
  <c r="BG112" i="133"/>
  <c r="N112" i="133"/>
  <c r="AZ107" i="133"/>
  <c r="AJ107" i="133"/>
  <c r="T107" i="133"/>
  <c r="BC107" i="133"/>
  <c r="AK107" i="133"/>
  <c r="O107" i="133"/>
  <c r="AO107" i="133"/>
  <c r="M107" i="133"/>
  <c r="AG107" i="133"/>
  <c r="AY107" i="133"/>
  <c r="W107" i="133"/>
  <c r="AX107" i="133"/>
  <c r="N107" i="133"/>
  <c r="BC111" i="133"/>
  <c r="AM111" i="133"/>
  <c r="W111" i="133"/>
  <c r="BA111" i="133"/>
  <c r="AF111" i="133"/>
  <c r="BI111" i="133"/>
  <c r="AD111" i="133"/>
  <c r="AX111" i="133"/>
  <c r="V111" i="133"/>
  <c r="AN111" i="133"/>
  <c r="L111" i="133"/>
  <c r="BD111" i="133"/>
  <c r="AY101" i="133"/>
  <c r="AI101" i="133"/>
  <c r="Q101" i="133"/>
  <c r="AW101" i="133"/>
  <c r="Z101" i="133"/>
  <c r="D101" i="133"/>
  <c r="AK101" i="133"/>
  <c r="N101" i="133"/>
  <c r="AH101" i="133"/>
  <c r="AO101" i="133"/>
  <c r="AT101" i="133"/>
  <c r="B101" i="133"/>
  <c r="AN101" i="133"/>
  <c r="AZ105" i="133"/>
  <c r="AI105" i="133"/>
  <c r="S105" i="133"/>
  <c r="AX105" i="133"/>
  <c r="AB105" i="133"/>
  <c r="F105" i="133"/>
  <c r="AK105" i="133"/>
  <c r="P105" i="133"/>
  <c r="AO105" i="133"/>
  <c r="T105" i="133"/>
  <c r="X105" i="133"/>
  <c r="R105" i="133"/>
  <c r="AC105" i="133"/>
  <c r="AH105" i="133"/>
  <c r="BG109" i="133"/>
  <c r="AY109" i="133"/>
  <c r="AQ109" i="133"/>
  <c r="AI109" i="133"/>
  <c r="AA109" i="133"/>
  <c r="S109" i="133"/>
  <c r="K109" i="133"/>
  <c r="AZ109" i="133"/>
  <c r="AO109" i="133"/>
  <c r="AD109" i="133"/>
  <c r="T109" i="133"/>
  <c r="BA109" i="133"/>
  <c r="AL109" i="133"/>
  <c r="X109" i="133"/>
  <c r="J109" i="133"/>
  <c r="AX109" i="133"/>
  <c r="AK109" i="133"/>
  <c r="V109" i="133"/>
  <c r="BB109" i="133"/>
  <c r="AN109" i="133"/>
  <c r="Z109" i="133"/>
  <c r="L109" i="133"/>
  <c r="AB109" i="133"/>
  <c r="U109" i="133"/>
  <c r="M109" i="133"/>
  <c r="AZ102" i="133"/>
  <c r="AR102" i="133"/>
  <c r="AJ102" i="133"/>
  <c r="AA102" i="133"/>
  <c r="S102" i="133"/>
  <c r="K102" i="133"/>
  <c r="C102" i="133"/>
  <c r="AT102" i="133"/>
  <c r="AI102" i="133"/>
  <c r="X102" i="133"/>
  <c r="M102" i="133"/>
  <c r="AX102" i="133"/>
  <c r="AM102" i="133"/>
  <c r="AC102" i="133"/>
  <c r="Q102" i="133"/>
  <c r="F102" i="133"/>
  <c r="AK102" i="133"/>
  <c r="N102" i="133"/>
  <c r="AQ102" i="133"/>
  <c r="U102" i="133"/>
  <c r="AW102" i="133"/>
  <c r="Z102" i="133"/>
  <c r="E102" i="133"/>
  <c r="I102" i="133"/>
  <c r="AE102" i="133"/>
  <c r="BA110" i="133"/>
  <c r="AS110" i="133"/>
  <c r="AK110" i="133"/>
  <c r="AC110" i="133"/>
  <c r="U110" i="133"/>
  <c r="M110" i="133"/>
  <c r="BC110" i="133"/>
  <c r="AR110" i="133"/>
  <c r="AH110" i="133"/>
  <c r="W110" i="133"/>
  <c r="L110" i="133"/>
  <c r="AZ110" i="133"/>
  <c r="AL110" i="133"/>
  <c r="X110" i="133"/>
  <c r="BF110" i="133"/>
  <c r="AQ110" i="133"/>
  <c r="AD110" i="133"/>
  <c r="O110" i="133"/>
  <c r="AU110" i="133"/>
  <c r="AF110" i="133"/>
  <c r="S110" i="133"/>
  <c r="AI110" i="133"/>
  <c r="AA110" i="133"/>
  <c r="T110" i="133"/>
  <c r="N110" i="133"/>
  <c r="AY85" i="126"/>
  <c r="AQ85" i="126"/>
  <c r="AI85" i="126"/>
  <c r="AA85" i="126"/>
  <c r="S85" i="126"/>
  <c r="K85" i="126"/>
  <c r="C85" i="126"/>
  <c r="AR85" i="126"/>
  <c r="AJ85" i="126"/>
  <c r="AB85" i="126"/>
  <c r="T85" i="126"/>
  <c r="L85" i="126"/>
  <c r="D85" i="126"/>
  <c r="AP85" i="126"/>
  <c r="Z85" i="126"/>
  <c r="J85" i="126"/>
  <c r="AW85" i="126"/>
  <c r="AG85" i="126"/>
  <c r="Q85" i="126"/>
  <c r="AS85" i="126"/>
  <c r="AC85" i="126"/>
  <c r="M85" i="126"/>
  <c r="AL85" i="126"/>
  <c r="AD85" i="126"/>
  <c r="N85" i="126"/>
  <c r="V85" i="126"/>
  <c r="AZ89" i="126"/>
  <c r="AR89" i="126"/>
  <c r="AJ89" i="126"/>
  <c r="AB89" i="126"/>
  <c r="T89" i="126"/>
  <c r="L89" i="126"/>
  <c r="BC89" i="126"/>
  <c r="AS89" i="126"/>
  <c r="AH89" i="126"/>
  <c r="W89" i="126"/>
  <c r="M89" i="126"/>
  <c r="AY89" i="126"/>
  <c r="AO89" i="126"/>
  <c r="AD89" i="126"/>
  <c r="S89" i="126"/>
  <c r="I89" i="126"/>
  <c r="AQ89" i="126"/>
  <c r="V89" i="126"/>
  <c r="BA89" i="126"/>
  <c r="AE89" i="126"/>
  <c r="J89" i="126"/>
  <c r="AK89" i="126"/>
  <c r="O89" i="126"/>
  <c r="F89" i="126"/>
  <c r="AL89" i="126"/>
  <c r="AA89" i="126"/>
  <c r="BG93" i="126"/>
  <c r="AY93" i="126"/>
  <c r="AQ93" i="126"/>
  <c r="AI93" i="126"/>
  <c r="AA93" i="126"/>
  <c r="S93" i="126"/>
  <c r="K93" i="126"/>
  <c r="AZ93" i="126"/>
  <c r="AO93" i="126"/>
  <c r="AD93" i="126"/>
  <c r="T93" i="126"/>
  <c r="BF93" i="126"/>
  <c r="AV93" i="126"/>
  <c r="AK93" i="126"/>
  <c r="Z93" i="126"/>
  <c r="P93" i="126"/>
  <c r="BD93" i="126"/>
  <c r="AH93" i="126"/>
  <c r="M93" i="126"/>
  <c r="AR93" i="126"/>
  <c r="V93" i="126"/>
  <c r="AW93" i="126"/>
  <c r="AB93" i="126"/>
  <c r="R93" i="126"/>
  <c r="AN93" i="126"/>
  <c r="BG96" i="126"/>
  <c r="AW96" i="126"/>
  <c r="AL96" i="126"/>
  <c r="Z96" i="126"/>
  <c r="AU96" i="126"/>
  <c r="U96" i="126"/>
  <c r="AP96" i="126"/>
  <c r="V96" i="126"/>
  <c r="AQ96" i="126"/>
  <c r="N96" i="126"/>
  <c r="Y96" i="126"/>
  <c r="AI96" i="126"/>
  <c r="AT96" i="126"/>
  <c r="BE96" i="126"/>
  <c r="M96" i="126"/>
  <c r="W96" i="126"/>
  <c r="AH96" i="126"/>
  <c r="AS96" i="126"/>
  <c r="BC96" i="126"/>
  <c r="P96" i="126"/>
  <c r="X96" i="126"/>
  <c r="AF96" i="126"/>
  <c r="AN96" i="126"/>
  <c r="AV96" i="126"/>
  <c r="BD96" i="126"/>
  <c r="M112" i="126"/>
  <c r="AC112" i="126"/>
  <c r="AS112" i="126"/>
  <c r="BI112" i="126"/>
  <c r="V112" i="126"/>
  <c r="AL112" i="126"/>
  <c r="BB112" i="126"/>
  <c r="Q112" i="126"/>
  <c r="AG112" i="126"/>
  <c r="AW112" i="126"/>
  <c r="R112" i="126"/>
  <c r="AH112" i="126"/>
  <c r="AX112" i="126"/>
  <c r="P112" i="126"/>
  <c r="X112" i="126"/>
  <c r="AF112" i="126"/>
  <c r="AN112" i="126"/>
  <c r="AV112" i="126"/>
  <c r="BD112" i="126"/>
  <c r="O112" i="126"/>
  <c r="W112" i="126"/>
  <c r="AE112" i="126"/>
  <c r="AM112" i="126"/>
  <c r="AU112" i="126"/>
  <c r="BC112" i="126"/>
  <c r="O92" i="126"/>
  <c r="Z92" i="126"/>
  <c r="X92" i="126"/>
  <c r="AT92" i="126"/>
  <c r="S92" i="126"/>
  <c r="AN92" i="126"/>
  <c r="J92" i="126"/>
  <c r="AE92" i="126"/>
  <c r="AZ92" i="126"/>
  <c r="R92" i="126"/>
  <c r="AB92" i="126"/>
  <c r="AM92" i="126"/>
  <c r="AX92" i="126"/>
  <c r="K92" i="126"/>
  <c r="V92" i="126"/>
  <c r="AF92" i="126"/>
  <c r="AQ92" i="126"/>
  <c r="BB92" i="126"/>
  <c r="M92" i="126"/>
  <c r="U92" i="126"/>
  <c r="AC92" i="126"/>
  <c r="AK92" i="126"/>
  <c r="AS92" i="126"/>
  <c r="BA92" i="126"/>
  <c r="R108" i="126"/>
  <c r="V108" i="126"/>
  <c r="J108" i="126"/>
  <c r="AQ108" i="126"/>
  <c r="AD108" i="126"/>
  <c r="M108" i="126"/>
  <c r="U108" i="126"/>
  <c r="AC108" i="126"/>
  <c r="AK108" i="126"/>
  <c r="AU108" i="126"/>
  <c r="BF108" i="126"/>
  <c r="BB108" i="126"/>
  <c r="O108" i="126"/>
  <c r="W108" i="126"/>
  <c r="AE108" i="126"/>
  <c r="AM108" i="126"/>
  <c r="AX108" i="126"/>
  <c r="L108" i="126"/>
  <c r="T108" i="126"/>
  <c r="AB108" i="126"/>
  <c r="AJ108" i="126"/>
  <c r="AT108" i="126"/>
  <c r="BD108" i="126"/>
  <c r="AS108" i="126"/>
  <c r="BA108" i="126"/>
  <c r="AJ88" i="126"/>
  <c r="Y88" i="126"/>
  <c r="G88" i="126"/>
  <c r="O88" i="126"/>
  <c r="N88" i="126"/>
  <c r="AH88" i="126"/>
  <c r="J88" i="126"/>
  <c r="AC88" i="126"/>
  <c r="AX88" i="126"/>
  <c r="T88" i="126"/>
  <c r="AO88" i="126"/>
  <c r="E88" i="126"/>
  <c r="M88" i="126"/>
  <c r="V88" i="126"/>
  <c r="AG88" i="126"/>
  <c r="AR88" i="126"/>
  <c r="BB88" i="126"/>
  <c r="L88" i="126"/>
  <c r="U88" i="126"/>
  <c r="AF88" i="126"/>
  <c r="AP88" i="126"/>
  <c r="BA88" i="126"/>
  <c r="W88" i="126"/>
  <c r="AE88" i="126"/>
  <c r="AM88" i="126"/>
  <c r="AU88" i="126"/>
  <c r="E104" i="126"/>
  <c r="P104" i="126"/>
  <c r="Z104" i="126"/>
  <c r="AK104" i="126"/>
  <c r="AV104" i="126"/>
  <c r="F104" i="126"/>
  <c r="Q104" i="126"/>
  <c r="AB104" i="126"/>
  <c r="AL104" i="126"/>
  <c r="AW104" i="126"/>
  <c r="H104" i="126"/>
  <c r="R104" i="126"/>
  <c r="AC104" i="126"/>
  <c r="AN104" i="126"/>
  <c r="AX104" i="126"/>
  <c r="N104" i="126"/>
  <c r="Y104" i="126"/>
  <c r="AJ104" i="126"/>
  <c r="AT104" i="126"/>
  <c r="G104" i="126"/>
  <c r="O104" i="126"/>
  <c r="W104" i="126"/>
  <c r="AE104" i="126"/>
  <c r="AM104" i="126"/>
  <c r="AU104" i="126"/>
  <c r="N95" i="126"/>
  <c r="AJ95" i="126"/>
  <c r="AT95" i="126"/>
  <c r="M95" i="126"/>
  <c r="AH95" i="126"/>
  <c r="BD95" i="126"/>
  <c r="AC95" i="126"/>
  <c r="AX95" i="126"/>
  <c r="T95" i="126"/>
  <c r="AO95" i="126"/>
  <c r="L95" i="126"/>
  <c r="V95" i="126"/>
  <c r="AG95" i="126"/>
  <c r="AR95" i="126"/>
  <c r="BB95" i="126"/>
  <c r="P95" i="126"/>
  <c r="Z95" i="126"/>
  <c r="AK95" i="126"/>
  <c r="AV95" i="126"/>
  <c r="BF95" i="126"/>
  <c r="S95" i="126"/>
  <c r="AA95" i="126"/>
  <c r="AI95" i="126"/>
  <c r="AQ95" i="126"/>
  <c r="AY95" i="126"/>
  <c r="BG95" i="126"/>
  <c r="T111" i="126"/>
  <c r="AD111" i="126"/>
  <c r="AO111" i="126"/>
  <c r="AZ111" i="126"/>
  <c r="P111" i="126"/>
  <c r="Z111" i="126"/>
  <c r="AK111" i="126"/>
  <c r="AV111" i="126"/>
  <c r="BF111" i="126"/>
  <c r="Q111" i="126"/>
  <c r="AB111" i="126"/>
  <c r="AL111" i="126"/>
  <c r="AW111" i="126"/>
  <c r="BH111" i="126"/>
  <c r="R111" i="126"/>
  <c r="AC111" i="126"/>
  <c r="AN111" i="126"/>
  <c r="AX111" i="126"/>
  <c r="BI111" i="126"/>
  <c r="S111" i="126"/>
  <c r="AA111" i="126"/>
  <c r="AI111" i="126"/>
  <c r="AQ111" i="126"/>
  <c r="AY111" i="126"/>
  <c r="BG111" i="126"/>
  <c r="L91" i="126"/>
  <c r="AR91" i="126"/>
  <c r="U91" i="126"/>
  <c r="AP91" i="126"/>
  <c r="P91" i="126"/>
  <c r="AK91" i="126"/>
  <c r="Q91" i="126"/>
  <c r="AL91" i="126"/>
  <c r="I91" i="126"/>
  <c r="T91" i="126"/>
  <c r="AD91" i="126"/>
  <c r="AO91" i="126"/>
  <c r="AZ91" i="126"/>
  <c r="H91" i="126"/>
  <c r="R91" i="126"/>
  <c r="AC91" i="126"/>
  <c r="AN91" i="126"/>
  <c r="AX91" i="126"/>
  <c r="K91" i="126"/>
  <c r="S91" i="126"/>
  <c r="AA91" i="126"/>
  <c r="AI91" i="126"/>
  <c r="AQ91" i="126"/>
  <c r="AY91" i="126"/>
  <c r="I107" i="126"/>
  <c r="AJ107" i="126"/>
  <c r="L107" i="126"/>
  <c r="AN107" i="126"/>
  <c r="M107" i="126"/>
  <c r="AR107" i="126"/>
  <c r="P107" i="126"/>
  <c r="AV107" i="126"/>
  <c r="O107" i="126"/>
  <c r="W107" i="126"/>
  <c r="AE107" i="126"/>
  <c r="AM107" i="126"/>
  <c r="AU107" i="126"/>
  <c r="BC107" i="126"/>
  <c r="U107" i="126"/>
  <c r="AC107" i="126"/>
  <c r="AK107" i="126"/>
  <c r="AS107" i="126"/>
  <c r="BA107" i="126"/>
  <c r="J107" i="126"/>
  <c r="R107" i="126"/>
  <c r="Z107" i="126"/>
  <c r="AH107" i="126"/>
  <c r="AP107" i="126"/>
  <c r="AX107" i="126"/>
  <c r="AF94" i="126"/>
  <c r="BB94" i="126"/>
  <c r="AE94" i="126"/>
  <c r="AZ94" i="126"/>
  <c r="Z94" i="126"/>
  <c r="AU94" i="126"/>
  <c r="P94" i="126"/>
  <c r="AL94" i="126"/>
  <c r="BG94" i="126"/>
  <c r="S94" i="126"/>
  <c r="AD94" i="126"/>
  <c r="AN94" i="126"/>
  <c r="AY94" i="126"/>
  <c r="L94" i="126"/>
  <c r="W94" i="126"/>
  <c r="AH94" i="126"/>
  <c r="AR94" i="126"/>
  <c r="BC94" i="126"/>
  <c r="M94" i="126"/>
  <c r="U94" i="126"/>
  <c r="AC94" i="126"/>
  <c r="AK94" i="126"/>
  <c r="AS94" i="126"/>
  <c r="BA94" i="126"/>
  <c r="K110" i="126"/>
  <c r="V110" i="126"/>
  <c r="AF110" i="126"/>
  <c r="AQ110" i="126"/>
  <c r="BB110" i="126"/>
  <c r="L110" i="126"/>
  <c r="W110" i="126"/>
  <c r="AH110" i="126"/>
  <c r="AR110" i="126"/>
  <c r="BC110" i="126"/>
  <c r="N110" i="126"/>
  <c r="X110" i="126"/>
  <c r="AI110" i="126"/>
  <c r="AT110" i="126"/>
  <c r="BD110" i="126"/>
  <c r="T110" i="126"/>
  <c r="AE110" i="126"/>
  <c r="AP110" i="126"/>
  <c r="AZ110" i="126"/>
  <c r="M110" i="126"/>
  <c r="U110" i="126"/>
  <c r="AC110" i="126"/>
  <c r="AK110" i="126"/>
  <c r="AS110" i="126"/>
  <c r="BA110" i="126"/>
  <c r="T90" i="126"/>
  <c r="I90" i="126"/>
  <c r="AO90" i="126"/>
  <c r="S90" i="126"/>
  <c r="AN90" i="126"/>
  <c r="M90" i="126"/>
  <c r="AI90" i="126"/>
  <c r="BD90" i="126"/>
  <c r="Y90" i="126"/>
  <c r="AU90" i="126"/>
  <c r="L90" i="126"/>
  <c r="W90" i="126"/>
  <c r="AG90" i="126"/>
  <c r="AR90" i="126"/>
  <c r="BC90" i="126"/>
  <c r="P90" i="126"/>
  <c r="AA90" i="126"/>
  <c r="AK90" i="126"/>
  <c r="AV90" i="126"/>
  <c r="J90" i="126"/>
  <c r="R90" i="126"/>
  <c r="Z90" i="126"/>
  <c r="AH90" i="126"/>
  <c r="AP90" i="126"/>
  <c r="AX90" i="126"/>
  <c r="K106" i="126"/>
  <c r="U106" i="126"/>
  <c r="AF106" i="126"/>
  <c r="AQ106" i="126"/>
  <c r="BA106" i="126"/>
  <c r="L106" i="126"/>
  <c r="W106" i="126"/>
  <c r="AG106" i="126"/>
  <c r="AR106" i="126"/>
  <c r="BC106" i="126"/>
  <c r="M106" i="126"/>
  <c r="X106" i="126"/>
  <c r="AI106" i="126"/>
  <c r="AS106" i="126"/>
  <c r="BD106" i="126"/>
  <c r="O106" i="126"/>
  <c r="Y106" i="126"/>
  <c r="AJ106" i="126"/>
  <c r="AU106" i="126"/>
  <c r="J106" i="126"/>
  <c r="R106" i="126"/>
  <c r="Z106" i="126"/>
  <c r="AH106" i="126"/>
  <c r="AP106" i="126"/>
  <c r="AX106" i="126"/>
  <c r="D86" i="126"/>
  <c r="AB86" i="126"/>
  <c r="L86" i="126"/>
  <c r="T86" i="126"/>
  <c r="C86" i="126"/>
  <c r="S86" i="126"/>
  <c r="AI86" i="126"/>
  <c r="AY86" i="126"/>
  <c r="O86" i="126"/>
  <c r="AE86" i="126"/>
  <c r="AU86" i="126"/>
  <c r="P86" i="126"/>
  <c r="AF86" i="126"/>
  <c r="AV86" i="126"/>
  <c r="J86" i="126"/>
  <c r="R86" i="126"/>
  <c r="Z86" i="126"/>
  <c r="AH86" i="126"/>
  <c r="AP86" i="126"/>
  <c r="AX86" i="126"/>
  <c r="I86" i="126"/>
  <c r="Q86" i="126"/>
  <c r="Y86" i="126"/>
  <c r="AG86" i="126"/>
  <c r="AO86" i="126"/>
  <c r="AW86" i="126"/>
  <c r="J102" i="126"/>
  <c r="U102" i="126"/>
  <c r="AF102" i="126"/>
  <c r="AQ102" i="126"/>
  <c r="F102" i="126"/>
  <c r="Q102" i="126"/>
  <c r="AA102" i="126"/>
  <c r="AM102" i="126"/>
  <c r="AX102" i="126"/>
  <c r="M102" i="126"/>
  <c r="W102" i="126"/>
  <c r="AI102" i="126"/>
  <c r="AT102" i="126"/>
  <c r="C102" i="126"/>
  <c r="N102" i="126"/>
  <c r="Y102" i="126"/>
  <c r="AJ102" i="126"/>
  <c r="AU102" i="126"/>
  <c r="D102" i="126"/>
  <c r="L102" i="126"/>
  <c r="T102" i="126"/>
  <c r="AC102" i="126"/>
  <c r="AO102" i="126"/>
  <c r="Q93" i="126"/>
  <c r="L93" i="126"/>
  <c r="BB93" i="126"/>
  <c r="AS93" i="126"/>
  <c r="U93" i="126"/>
  <c r="AP93" i="126"/>
  <c r="N93" i="126"/>
  <c r="AJ93" i="126"/>
  <c r="BE93" i="126"/>
  <c r="W93" i="126"/>
  <c r="AM93" i="126"/>
  <c r="BC93" i="126"/>
  <c r="X109" i="126"/>
  <c r="AS109" i="126"/>
  <c r="T109" i="126"/>
  <c r="AO109" i="126"/>
  <c r="J109" i="126"/>
  <c r="AF109" i="126"/>
  <c r="BA109" i="126"/>
  <c r="V109" i="126"/>
  <c r="AR109" i="126"/>
  <c r="O109" i="126"/>
  <c r="AE109" i="126"/>
  <c r="AU109" i="126"/>
  <c r="Z89" i="126"/>
  <c r="U89" i="126"/>
  <c r="K89" i="126"/>
  <c r="BB89" i="126"/>
  <c r="Y89" i="126"/>
  <c r="AT89" i="126"/>
  <c r="R89" i="126"/>
  <c r="AM89" i="126"/>
  <c r="H89" i="126"/>
  <c r="X89" i="126"/>
  <c r="AN89" i="126"/>
  <c r="G105" i="126"/>
  <c r="AC105" i="126"/>
  <c r="AX105" i="126"/>
  <c r="S105" i="126"/>
  <c r="AO105" i="126"/>
  <c r="O105" i="126"/>
  <c r="AK105" i="126"/>
  <c r="F105" i="126"/>
  <c r="AA105" i="126"/>
  <c r="AW105" i="126"/>
  <c r="P105" i="126"/>
  <c r="AF105" i="126"/>
  <c r="AV105" i="126"/>
  <c r="F85" i="126"/>
  <c r="U85" i="126"/>
  <c r="I85" i="126"/>
  <c r="AO85" i="126"/>
  <c r="R85" i="126"/>
  <c r="AX85" i="126"/>
  <c r="P85" i="126"/>
  <c r="AF85" i="126"/>
  <c r="AV85" i="126"/>
  <c r="O85" i="126"/>
  <c r="AE85" i="126"/>
  <c r="AU85" i="126"/>
  <c r="Q101" i="126"/>
  <c r="AO101" i="126"/>
  <c r="H101" i="126"/>
  <c r="AE101" i="126"/>
  <c r="BA101" i="126"/>
  <c r="T101" i="126"/>
  <c r="AQ101" i="126"/>
  <c r="P101" i="126"/>
  <c r="AM101" i="126"/>
  <c r="F101" i="126"/>
  <c r="V101" i="126"/>
  <c r="AN101" i="126"/>
  <c r="N110" i="131"/>
  <c r="AI110" i="131"/>
  <c r="BD110" i="131"/>
  <c r="AE110" i="131"/>
  <c r="AZ110" i="131"/>
  <c r="V110" i="131"/>
  <c r="AQ110" i="131"/>
  <c r="L110" i="131"/>
  <c r="AH110" i="131"/>
  <c r="BC110" i="131"/>
  <c r="U110" i="131"/>
  <c r="AK110" i="131"/>
  <c r="BA110" i="131"/>
  <c r="T102" i="131"/>
  <c r="BA102" i="131"/>
  <c r="AE102" i="131"/>
  <c r="P102" i="131"/>
  <c r="AW102" i="131"/>
  <c r="AI102" i="131"/>
  <c r="I102" i="131"/>
  <c r="Y102" i="131"/>
  <c r="AP102" i="131"/>
  <c r="G102" i="131"/>
  <c r="W102" i="131"/>
  <c r="AN102" i="131"/>
  <c r="AB111" i="131"/>
  <c r="AW111" i="131"/>
  <c r="R111" i="131"/>
  <c r="AN111" i="131"/>
  <c r="BI111" i="131"/>
  <c r="AD111" i="131"/>
  <c r="AZ111" i="131"/>
  <c r="Z111" i="131"/>
  <c r="AV111" i="131"/>
  <c r="S111" i="131"/>
  <c r="AI111" i="131"/>
  <c r="AY111" i="131"/>
  <c r="AT107" i="131"/>
  <c r="T107" i="131"/>
  <c r="N107" i="131"/>
  <c r="BB107" i="131"/>
  <c r="AF107" i="131"/>
  <c r="Q107" i="131"/>
  <c r="AG107" i="131"/>
  <c r="AW107" i="131"/>
  <c r="O107" i="131"/>
  <c r="AE107" i="131"/>
  <c r="AU107" i="131"/>
  <c r="AR107" i="131"/>
  <c r="AF101" i="131"/>
  <c r="P101" i="131"/>
  <c r="AX101" i="131"/>
  <c r="Z101" i="131"/>
  <c r="D101" i="131"/>
  <c r="AL101" i="131"/>
  <c r="K101" i="131"/>
  <c r="AC101" i="131"/>
  <c r="AS101" i="131"/>
  <c r="I101" i="131"/>
  <c r="Y101" i="131"/>
  <c r="AQ101" i="131"/>
  <c r="V109" i="131"/>
  <c r="L109" i="131"/>
  <c r="P109" i="131"/>
  <c r="AK109" i="131"/>
  <c r="BF109" i="131"/>
  <c r="AC109" i="131"/>
  <c r="AX109" i="131"/>
  <c r="Y109" i="131"/>
  <c r="AT109" i="131"/>
  <c r="O109" i="131"/>
  <c r="AE109" i="131"/>
  <c r="AU109" i="131"/>
  <c r="Z105" i="131"/>
  <c r="BC105" i="131"/>
  <c r="M105" i="131"/>
  <c r="AG105" i="131"/>
  <c r="F105" i="131"/>
  <c r="W105" i="131"/>
  <c r="AS105" i="131"/>
  <c r="O105" i="131"/>
  <c r="AI105" i="131"/>
  <c r="AX105" i="131"/>
  <c r="AB105" i="131"/>
  <c r="AR105" i="131"/>
  <c r="R103" i="131"/>
  <c r="D103" i="131"/>
  <c r="D114" i="131" s="1"/>
  <c r="AJ103" i="131"/>
  <c r="V103" i="131"/>
  <c r="P103" i="131"/>
  <c r="G103" i="131"/>
  <c r="W103" i="131"/>
  <c r="AM103" i="131"/>
  <c r="AZ103" i="131"/>
  <c r="Q103" i="131"/>
  <c r="AG103" i="131"/>
  <c r="AW103" i="131"/>
  <c r="S112" i="131"/>
  <c r="O112" i="131"/>
  <c r="BI112" i="131"/>
  <c r="AW112" i="131"/>
  <c r="AK112" i="131"/>
  <c r="X112" i="131"/>
  <c r="AN112" i="131"/>
  <c r="BD112" i="131"/>
  <c r="AL112" i="131"/>
  <c r="BB112" i="131"/>
  <c r="AA112" i="131"/>
  <c r="AQ112" i="131"/>
  <c r="BG112" i="131"/>
  <c r="AT108" i="131"/>
  <c r="AF108" i="131"/>
  <c r="BD108" i="131"/>
  <c r="O108" i="131"/>
  <c r="AE108" i="131"/>
  <c r="AX108" i="131"/>
  <c r="Q108" i="131"/>
  <c r="AG108" i="131"/>
  <c r="AZ108" i="131"/>
  <c r="R108" i="131"/>
  <c r="AH108" i="131"/>
  <c r="BB108" i="131"/>
  <c r="BA108" i="131"/>
  <c r="AA104" i="131"/>
  <c r="AU104" i="131"/>
  <c r="G104" i="131"/>
  <c r="L104" i="131"/>
  <c r="AB104" i="131"/>
  <c r="AR104" i="131"/>
  <c r="I104" i="131"/>
  <c r="Y104" i="131"/>
  <c r="AO104" i="131"/>
  <c r="F104" i="131"/>
  <c r="V104" i="131"/>
  <c r="AL104" i="131"/>
  <c r="BB104" i="131"/>
  <c r="AV110" i="133"/>
  <c r="K110" i="133"/>
  <c r="AN110" i="133"/>
  <c r="V110" i="133"/>
  <c r="AY110" i="133"/>
  <c r="AE110" i="133"/>
  <c r="BG110" i="133"/>
  <c r="AB110" i="133"/>
  <c r="AX110" i="133"/>
  <c r="Q110" i="133"/>
  <c r="AG110" i="133"/>
  <c r="AW110" i="133"/>
  <c r="AP102" i="133"/>
  <c r="P102" i="133"/>
  <c r="J102" i="133"/>
  <c r="D102" i="133"/>
  <c r="AU102" i="133"/>
  <c r="V102" i="133"/>
  <c r="AS102" i="133"/>
  <c r="R102" i="133"/>
  <c r="AO102" i="133"/>
  <c r="G102" i="133"/>
  <c r="W102" i="133"/>
  <c r="AN102" i="133"/>
  <c r="AH109" i="133"/>
  <c r="AW109" i="133"/>
  <c r="R109" i="133"/>
  <c r="AV109" i="133"/>
  <c r="AC109" i="133"/>
  <c r="BF109" i="133"/>
  <c r="AF109" i="133"/>
  <c r="N109" i="133"/>
  <c r="AJ109" i="133"/>
  <c r="BE109" i="133"/>
  <c r="W109" i="133"/>
  <c r="AM109" i="133"/>
  <c r="BC109" i="133"/>
  <c r="H105" i="133"/>
  <c r="AN105" i="133"/>
  <c r="AD105" i="133"/>
  <c r="Z105" i="133"/>
  <c r="Q105" i="133"/>
  <c r="K105" i="133"/>
  <c r="AQ105" i="133"/>
  <c r="AX101" i="133"/>
  <c r="R101" i="133"/>
  <c r="C101" i="133"/>
  <c r="C114" i="133" s="1"/>
  <c r="AV101" i="133"/>
  <c r="AL101" i="133"/>
  <c r="Y101" i="133"/>
  <c r="T111" i="133"/>
  <c r="Y111" i="133"/>
  <c r="AJ111" i="133"/>
  <c r="AS111" i="133"/>
  <c r="AP111" i="133"/>
  <c r="AE111" i="133"/>
  <c r="I107" i="133"/>
  <c r="R107" i="133"/>
  <c r="AA107" i="133"/>
  <c r="Z107" i="133"/>
  <c r="L107" i="133"/>
  <c r="AR107" i="133"/>
  <c r="AA112" i="133"/>
  <c r="BB112" i="133"/>
  <c r="Z112" i="133"/>
  <c r="AB112" i="133"/>
  <c r="BH112" i="133"/>
  <c r="AO112" i="133"/>
  <c r="L108" i="133"/>
  <c r="Q108" i="133"/>
  <c r="AI108" i="133"/>
  <c r="AF108" i="133"/>
  <c r="V108" i="133"/>
  <c r="AO108" i="133"/>
  <c r="Y106" i="133"/>
  <c r="AG106" i="133"/>
  <c r="AP106" i="133"/>
  <c r="AN106" i="133"/>
  <c r="W106" i="133"/>
  <c r="BC106" i="133"/>
  <c r="BA104" i="133"/>
  <c r="AG104" i="133"/>
  <c r="AC104" i="133"/>
  <c r="Y104" i="133"/>
  <c r="N104" i="133"/>
  <c r="AT104" i="133"/>
  <c r="AM112" i="139"/>
  <c r="AI112" i="139"/>
  <c r="AU112" i="139"/>
  <c r="AQ112" i="139"/>
  <c r="AC112" i="139"/>
  <c r="BI112" i="139"/>
  <c r="AD108" i="139"/>
  <c r="P108" i="139"/>
  <c r="O108" i="139"/>
  <c r="I108" i="139"/>
  <c r="AO108" i="139"/>
  <c r="BF108" i="139"/>
  <c r="AK113" i="139"/>
  <c r="BH113" i="139"/>
  <c r="AP113" i="139"/>
  <c r="BB113" i="139"/>
  <c r="O113" i="139"/>
  <c r="BB109" i="139"/>
  <c r="BF109" i="139"/>
  <c r="BC109" i="139"/>
  <c r="AM105" i="139"/>
  <c r="Y105" i="139"/>
  <c r="J105" i="139"/>
  <c r="J101" i="139"/>
  <c r="W101" i="139"/>
  <c r="AT101" i="139"/>
  <c r="AQ111" i="139"/>
  <c r="L111" i="139"/>
  <c r="Y107" i="139"/>
  <c r="O107" i="139"/>
  <c r="S103" i="139"/>
  <c r="AY110" i="139"/>
  <c r="AG102" i="139"/>
  <c r="BB92" i="140"/>
  <c r="AT92" i="140"/>
  <c r="AL92" i="140"/>
  <c r="AD92" i="140"/>
  <c r="V92" i="140"/>
  <c r="N92" i="140"/>
  <c r="BA92" i="140"/>
  <c r="AQ92" i="140"/>
  <c r="AF92" i="140"/>
  <c r="U92" i="140"/>
  <c r="K92" i="140"/>
  <c r="AZ92" i="140"/>
  <c r="AO92" i="140"/>
  <c r="AE92" i="140"/>
  <c r="T92" i="140"/>
  <c r="I92" i="140"/>
  <c r="AY92" i="140"/>
  <c r="AN92" i="140"/>
  <c r="AC92" i="140"/>
  <c r="S92" i="140"/>
  <c r="BC92" i="140"/>
  <c r="AR92" i="140"/>
  <c r="AG92" i="140"/>
  <c r="W92" i="140"/>
  <c r="L92" i="140"/>
  <c r="BH96" i="140"/>
  <c r="AZ96" i="140"/>
  <c r="AR96" i="140"/>
  <c r="AJ96" i="140"/>
  <c r="AB96" i="140"/>
  <c r="T96" i="140"/>
  <c r="BF96" i="140"/>
  <c r="AU96" i="140"/>
  <c r="AK96" i="140"/>
  <c r="Z96" i="140"/>
  <c r="O96" i="140"/>
  <c r="BE96" i="140"/>
  <c r="AT96" i="140"/>
  <c r="AI96" i="140"/>
  <c r="Y96" i="140"/>
  <c r="N96" i="140"/>
  <c r="BC96" i="140"/>
  <c r="AS96" i="140"/>
  <c r="BG96" i="140"/>
  <c r="AW96" i="140"/>
  <c r="AL96" i="140"/>
  <c r="AA96" i="140"/>
  <c r="Q96" i="140"/>
  <c r="R96" i="140"/>
  <c r="M96" i="140"/>
  <c r="AU87" i="140"/>
  <c r="AM87" i="140"/>
  <c r="AE87" i="140"/>
  <c r="W87" i="140"/>
  <c r="O87" i="140"/>
  <c r="G87" i="140"/>
  <c r="AS87" i="140"/>
  <c r="AH87" i="140"/>
  <c r="X87" i="140"/>
  <c r="M87" i="140"/>
  <c r="AW87" i="140"/>
  <c r="AL87" i="140"/>
  <c r="AB87" i="140"/>
  <c r="Q87" i="140"/>
  <c r="F87" i="140"/>
  <c r="AV87" i="140"/>
  <c r="AK87" i="140"/>
  <c r="Z87" i="140"/>
  <c r="P87" i="140"/>
  <c r="E87" i="140"/>
  <c r="AT87" i="140"/>
  <c r="AJ87" i="140"/>
  <c r="Y87" i="140"/>
  <c r="N87" i="140"/>
  <c r="D87" i="140"/>
  <c r="AZ91" i="140"/>
  <c r="AR91" i="140"/>
  <c r="AJ91" i="140"/>
  <c r="AB91" i="140"/>
  <c r="T91" i="140"/>
  <c r="L91" i="140"/>
  <c r="BC91" i="140"/>
  <c r="AS91" i="140"/>
  <c r="AH91" i="140"/>
  <c r="W91" i="140"/>
  <c r="AT86" i="139"/>
  <c r="AL86" i="139"/>
  <c r="AD86" i="139"/>
  <c r="V86" i="139"/>
  <c r="N86" i="139"/>
  <c r="F86" i="139"/>
  <c r="AY86" i="139"/>
  <c r="AQ86" i="139"/>
  <c r="AI86" i="139"/>
  <c r="AA86" i="139"/>
  <c r="S86" i="139"/>
  <c r="K86" i="139"/>
  <c r="C86" i="139"/>
  <c r="AN86" i="139"/>
  <c r="X86" i="139"/>
  <c r="H86" i="139"/>
  <c r="AW86" i="139"/>
  <c r="AG86" i="139"/>
  <c r="Q86" i="139"/>
  <c r="AJ86" i="139"/>
  <c r="D86" i="139"/>
  <c r="U86" i="139"/>
  <c r="AR86" i="139"/>
  <c r="M86" i="139"/>
  <c r="BE94" i="139"/>
  <c r="AW94" i="139"/>
  <c r="AO94" i="139"/>
  <c r="AG94" i="139"/>
  <c r="Y94" i="139"/>
  <c r="Q94" i="139"/>
  <c r="BF94" i="139"/>
  <c r="AU94" i="139"/>
  <c r="AJ94" i="139"/>
  <c r="Z94" i="139"/>
  <c r="O94" i="139"/>
  <c r="BG94" i="139"/>
  <c r="AV94" i="139"/>
  <c r="AL94" i="139"/>
  <c r="AA94" i="139"/>
  <c r="P94" i="139"/>
  <c r="AR94" i="139"/>
  <c r="W94" i="139"/>
  <c r="BD94" i="139"/>
  <c r="AI94" i="139"/>
  <c r="N94" i="139"/>
  <c r="AM94" i="139"/>
  <c r="AN94" i="139"/>
  <c r="AD94" i="139"/>
  <c r="AP97" i="139"/>
  <c r="BE93" i="139"/>
  <c r="V92" i="139"/>
  <c r="AL85" i="139"/>
  <c r="AM85" i="139"/>
  <c r="AJ96" i="139"/>
  <c r="AT89" i="139"/>
  <c r="R85" i="139"/>
  <c r="AX87" i="139"/>
  <c r="BA87" i="139"/>
  <c r="AR87" i="139"/>
  <c r="AJ87" i="139"/>
  <c r="AB87" i="139"/>
  <c r="T87" i="139"/>
  <c r="L87" i="139"/>
  <c r="D87" i="139"/>
  <c r="AW87" i="139"/>
  <c r="AO87" i="139"/>
  <c r="AG87" i="139"/>
  <c r="Y87" i="139"/>
  <c r="Q87" i="139"/>
  <c r="I87" i="139"/>
  <c r="AL87" i="139"/>
  <c r="V87" i="139"/>
  <c r="F87" i="139"/>
  <c r="AU87" i="139"/>
  <c r="AE87" i="139"/>
  <c r="O87" i="139"/>
  <c r="AY87" i="139"/>
  <c r="R87" i="139"/>
  <c r="AZ87" i="139"/>
  <c r="S87" i="139"/>
  <c r="J87" i="139"/>
  <c r="AQ87" i="139"/>
  <c r="AY91" i="139"/>
  <c r="AQ91" i="139"/>
  <c r="AI91" i="139"/>
  <c r="AA91" i="139"/>
  <c r="S91" i="139"/>
  <c r="K91" i="139"/>
  <c r="BA91" i="139"/>
  <c r="AP91" i="139"/>
  <c r="AF91" i="139"/>
  <c r="U91" i="139"/>
  <c r="J91" i="139"/>
  <c r="BB91" i="139"/>
  <c r="AR91" i="139"/>
  <c r="AG91" i="139"/>
  <c r="V91" i="139"/>
  <c r="L91" i="139"/>
  <c r="AS91" i="139"/>
  <c r="X91" i="139"/>
  <c r="BE91" i="139"/>
  <c r="AJ91" i="139"/>
  <c r="N91" i="139"/>
  <c r="R91" i="139"/>
  <c r="AO91" i="139"/>
  <c r="AX91" i="139"/>
  <c r="AZ91" i="139"/>
  <c r="BC95" i="139"/>
  <c r="AU95" i="139"/>
  <c r="AM95" i="139"/>
  <c r="AE95" i="139"/>
  <c r="W95" i="139"/>
  <c r="O95" i="139"/>
  <c r="BI95" i="139"/>
  <c r="AX95" i="139"/>
  <c r="AN95" i="139"/>
  <c r="AC95" i="139"/>
  <c r="R95" i="139"/>
  <c r="AZ95" i="139"/>
  <c r="AO95" i="139"/>
  <c r="AD95" i="139"/>
  <c r="T95" i="139"/>
  <c r="BF95" i="139"/>
  <c r="AK95" i="139"/>
  <c r="P95" i="139"/>
  <c r="BH95" i="139"/>
  <c r="AL95" i="139"/>
  <c r="Q95" i="139"/>
  <c r="AF95" i="139"/>
  <c r="BB95" i="139"/>
  <c r="L95" i="139"/>
  <c r="V95" i="139"/>
  <c r="AD91" i="139"/>
  <c r="AW85" i="139"/>
  <c r="AO85" i="139"/>
  <c r="AG85" i="139"/>
  <c r="Y85" i="139"/>
  <c r="Q85" i="139"/>
  <c r="I85" i="139"/>
  <c r="AT85" i="139"/>
  <c r="AI85" i="139"/>
  <c r="X85" i="139"/>
  <c r="N85" i="139"/>
  <c r="C85" i="139"/>
  <c r="AP85" i="139"/>
  <c r="AE85" i="139"/>
  <c r="T85" i="139"/>
  <c r="J85" i="139"/>
  <c r="AF85" i="139"/>
  <c r="K85" i="139"/>
  <c r="AR85" i="139"/>
  <c r="W85" i="139"/>
  <c r="B85" i="139"/>
  <c r="B98" i="139" s="1"/>
  <c r="B33" i="139" s="1"/>
  <c r="AV89" i="139"/>
  <c r="AN89" i="139"/>
  <c r="AF89" i="139"/>
  <c r="X89" i="139"/>
  <c r="P89" i="139"/>
  <c r="H89" i="139"/>
  <c r="BA89" i="139"/>
  <c r="AP89" i="139"/>
  <c r="AE89" i="139"/>
  <c r="U89" i="139"/>
  <c r="J89" i="139"/>
  <c r="BB89" i="139"/>
  <c r="AQ89" i="139"/>
  <c r="AG89" i="139"/>
  <c r="V89" i="139"/>
  <c r="K89" i="139"/>
  <c r="AX89" i="139"/>
  <c r="AC89" i="139"/>
  <c r="G89" i="139"/>
  <c r="AO89" i="139"/>
  <c r="S89" i="139"/>
  <c r="AH89" i="139"/>
  <c r="N89" i="139"/>
  <c r="BC93" i="139"/>
  <c r="AU93" i="139"/>
  <c r="AM93" i="139"/>
  <c r="AE93" i="139"/>
  <c r="W93" i="139"/>
  <c r="O93" i="139"/>
  <c r="BB93" i="139"/>
  <c r="AR93" i="139"/>
  <c r="AG93" i="139"/>
  <c r="V93" i="139"/>
  <c r="L93" i="139"/>
  <c r="AX93" i="139"/>
  <c r="AN93" i="139"/>
  <c r="AC93" i="139"/>
  <c r="R93" i="139"/>
  <c r="AO93" i="139"/>
  <c r="T93" i="139"/>
  <c r="BA93" i="139"/>
  <c r="AF93" i="139"/>
  <c r="J93" i="139"/>
  <c r="AT93" i="139"/>
  <c r="AV93" i="139"/>
  <c r="BG97" i="139"/>
  <c r="AY97" i="139"/>
  <c r="AQ97" i="139"/>
  <c r="AI97" i="139"/>
  <c r="AA97" i="139"/>
  <c r="S97" i="139"/>
  <c r="BJ97" i="139"/>
  <c r="AZ97" i="139"/>
  <c r="AO97" i="139"/>
  <c r="AD97" i="139"/>
  <c r="T97" i="139"/>
  <c r="BH97" i="139"/>
  <c r="AS97" i="139"/>
  <c r="AF97" i="139"/>
  <c r="Q97" i="139"/>
  <c r="BB97" i="139"/>
  <c r="AN97" i="139"/>
  <c r="Z97" i="139"/>
  <c r="AH97" i="139"/>
  <c r="AX97" i="139"/>
  <c r="V97" i="139"/>
  <c r="AB97" i="139"/>
  <c r="BF97" i="139"/>
  <c r="AB85" i="139"/>
  <c r="Y89" i="139"/>
  <c r="AK93" i="139"/>
  <c r="P97" i="139"/>
  <c r="BE92" i="139"/>
  <c r="AW92" i="139"/>
  <c r="AO92" i="139"/>
  <c r="AG92" i="139"/>
  <c r="Y92" i="139"/>
  <c r="Q92" i="139"/>
  <c r="I92" i="139"/>
  <c r="AY92" i="139"/>
  <c r="AN92" i="139"/>
  <c r="AD92" i="139"/>
  <c r="S92" i="139"/>
  <c r="BF92" i="139"/>
  <c r="AU92" i="139"/>
  <c r="AJ92" i="139"/>
  <c r="Z92" i="139"/>
  <c r="O92" i="139"/>
  <c r="AL92" i="139"/>
  <c r="P92" i="139"/>
  <c r="AX92" i="139"/>
  <c r="AB92" i="139"/>
  <c r="AF92" i="139"/>
  <c r="AH92" i="139"/>
  <c r="BI96" i="139"/>
  <c r="BA96" i="139"/>
  <c r="AS96" i="139"/>
  <c r="AK96" i="139"/>
  <c r="BG96" i="139"/>
  <c r="AV96" i="139"/>
  <c r="AL96" i="139"/>
  <c r="AB96" i="139"/>
  <c r="T96" i="139"/>
  <c r="BH96" i="139"/>
  <c r="AT96" i="139"/>
  <c r="AE96" i="139"/>
  <c r="U96" i="139"/>
  <c r="BJ96" i="139"/>
  <c r="BJ98" i="139" s="1"/>
  <c r="BJ33" i="139" s="1"/>
  <c r="AU96" i="139"/>
  <c r="AH96" i="139"/>
  <c r="V96" i="139"/>
  <c r="AP96" i="139"/>
  <c r="R96" i="139"/>
  <c r="AR96" i="139"/>
  <c r="S96" i="139"/>
  <c r="W96" i="139"/>
  <c r="Y96" i="139"/>
  <c r="AA85" i="139"/>
  <c r="W89" i="139"/>
  <c r="AJ93" i="139"/>
  <c r="AX86" i="139"/>
  <c r="AP86" i="139"/>
  <c r="AH86" i="139"/>
  <c r="Z86" i="139"/>
  <c r="R86" i="139"/>
  <c r="J86" i="139"/>
  <c r="AU86" i="139"/>
  <c r="AM86" i="139"/>
  <c r="AE86" i="139"/>
  <c r="W86" i="139"/>
  <c r="O86" i="139"/>
  <c r="G86" i="139"/>
  <c r="AV86" i="139"/>
  <c r="AF86" i="139"/>
  <c r="P86" i="139"/>
  <c r="AO86" i="139"/>
  <c r="Y86" i="139"/>
  <c r="I86" i="139"/>
  <c r="AZ86" i="139"/>
  <c r="T86" i="139"/>
  <c r="AK86" i="139"/>
  <c r="E86" i="139"/>
  <c r="AB86" i="139"/>
  <c r="L86" i="139"/>
  <c r="AC86" i="139"/>
  <c r="AS86" i="139"/>
  <c r="BA94" i="139"/>
  <c r="AS94" i="139"/>
  <c r="AK94" i="139"/>
  <c r="AC94" i="139"/>
  <c r="U94" i="139"/>
  <c r="M94" i="139"/>
  <c r="AZ94" i="139"/>
  <c r="AP94" i="139"/>
  <c r="AE94" i="139"/>
  <c r="T94" i="139"/>
  <c r="BB94" i="139"/>
  <c r="AQ94" i="139"/>
  <c r="AF94" i="139"/>
  <c r="V94" i="139"/>
  <c r="K94" i="139"/>
  <c r="BC94" i="139"/>
  <c r="AH94" i="139"/>
  <c r="L94" i="139"/>
  <c r="AT94" i="139"/>
  <c r="X94" i="139"/>
  <c r="BH94" i="139"/>
  <c r="R94" i="139"/>
  <c r="S94" i="139"/>
  <c r="AB94" i="139"/>
  <c r="AX94" i="139"/>
  <c r="AY94" i="139"/>
  <c r="AI96" i="139"/>
  <c r="N93" i="139"/>
  <c r="AS89" i="139"/>
  <c r="P85" i="139"/>
  <c r="W92" i="139"/>
  <c r="P93" i="139"/>
  <c r="AR97" i="139"/>
  <c r="AA87" i="139"/>
  <c r="AV87" i="139"/>
  <c r="AN87" i="139"/>
  <c r="AF87" i="139"/>
  <c r="X87" i="139"/>
  <c r="P87" i="139"/>
  <c r="H87" i="139"/>
  <c r="AS87" i="139"/>
  <c r="AK87" i="139"/>
  <c r="AC87" i="139"/>
  <c r="U87" i="139"/>
  <c r="M87" i="139"/>
  <c r="E87" i="139"/>
  <c r="AT87" i="139"/>
  <c r="AD87" i="139"/>
  <c r="N87" i="139"/>
  <c r="AM87" i="139"/>
  <c r="W87" i="139"/>
  <c r="G87" i="139"/>
  <c r="AH87" i="139"/>
  <c r="AI87" i="139"/>
  <c r="AP87" i="139"/>
  <c r="Z87" i="139"/>
  <c r="K87" i="139"/>
  <c r="BC91" i="139"/>
  <c r="AU91" i="139"/>
  <c r="AM91" i="139"/>
  <c r="AE91" i="139"/>
  <c r="W91" i="139"/>
  <c r="O91" i="139"/>
  <c r="AV91" i="139"/>
  <c r="AK91" i="139"/>
  <c r="Z91" i="139"/>
  <c r="P91" i="139"/>
  <c r="AW91" i="139"/>
  <c r="AL91" i="139"/>
  <c r="AB91" i="139"/>
  <c r="Q91" i="139"/>
  <c r="BD91" i="139"/>
  <c r="AH91" i="139"/>
  <c r="M91" i="139"/>
  <c r="AT91" i="139"/>
  <c r="Y91" i="139"/>
  <c r="AN91" i="139"/>
  <c r="T91" i="139"/>
  <c r="H91" i="139"/>
  <c r="AC91" i="139"/>
  <c r="I91" i="139"/>
  <c r="BG95" i="139"/>
  <c r="AY95" i="139"/>
  <c r="AQ95" i="139"/>
  <c r="AI95" i="139"/>
  <c r="AA95" i="139"/>
  <c r="S95" i="139"/>
  <c r="BD95" i="139"/>
  <c r="AS95" i="139"/>
  <c r="AH95" i="139"/>
  <c r="X95" i="139"/>
  <c r="M95" i="139"/>
  <c r="BE95" i="139"/>
  <c r="AT95" i="139"/>
  <c r="AJ95" i="139"/>
  <c r="Y95" i="139"/>
  <c r="N95" i="139"/>
  <c r="AV95" i="139"/>
  <c r="Z95" i="139"/>
  <c r="AW95" i="139"/>
  <c r="AB95" i="139"/>
  <c r="BA95" i="139"/>
  <c r="AG95" i="139"/>
  <c r="U95" i="139"/>
  <c r="AP95" i="139"/>
  <c r="AR95" i="139"/>
  <c r="AS85" i="139"/>
  <c r="AK85" i="139"/>
  <c r="AC85" i="139"/>
  <c r="U85" i="139"/>
  <c r="M85" i="139"/>
  <c r="E85" i="139"/>
  <c r="AY85" i="139"/>
  <c r="AN85" i="139"/>
  <c r="AD85" i="139"/>
  <c r="S85" i="139"/>
  <c r="H85" i="139"/>
  <c r="AU85" i="139"/>
  <c r="AJ85" i="139"/>
  <c r="Z85" i="139"/>
  <c r="O85" i="139"/>
  <c r="D85" i="139"/>
  <c r="AQ85" i="139"/>
  <c r="V85" i="139"/>
  <c r="AH85" i="139"/>
  <c r="L85" i="139"/>
  <c r="AZ89" i="139"/>
  <c r="AR89" i="139"/>
  <c r="AJ89" i="139"/>
  <c r="AB89" i="139"/>
  <c r="T89" i="139"/>
  <c r="L89" i="139"/>
  <c r="AU89" i="139"/>
  <c r="AK89" i="139"/>
  <c r="Z89" i="139"/>
  <c r="O89" i="139"/>
  <c r="AW89" i="139"/>
  <c r="AL89" i="139"/>
  <c r="AA89" i="139"/>
  <c r="Q89" i="139"/>
  <c r="F89" i="139"/>
  <c r="AM89" i="139"/>
  <c r="R89" i="139"/>
  <c r="AY89" i="139"/>
  <c r="AD89" i="139"/>
  <c r="I89" i="139"/>
  <c r="BC89" i="139"/>
  <c r="M89" i="139"/>
  <c r="AI89" i="139"/>
  <c r="BG93" i="139"/>
  <c r="AY93" i="139"/>
  <c r="AQ93" i="139"/>
  <c r="AI93" i="139"/>
  <c r="AA93" i="139"/>
  <c r="S93" i="139"/>
  <c r="K93" i="139"/>
  <c r="AW93" i="139"/>
  <c r="AL93" i="139"/>
  <c r="AB93" i="139"/>
  <c r="Q93" i="139"/>
  <c r="BD93" i="139"/>
  <c r="AS93" i="139"/>
  <c r="AH93" i="139"/>
  <c r="X93" i="139"/>
  <c r="M93" i="139"/>
  <c r="AZ93" i="139"/>
  <c r="AD93" i="139"/>
  <c r="AP93" i="139"/>
  <c r="U93" i="139"/>
  <c r="Y93" i="139"/>
  <c r="Z93" i="139"/>
  <c r="BK97" i="139"/>
  <c r="BK98" i="139" s="1"/>
  <c r="BK33" i="139" s="1"/>
  <c r="BC97" i="139"/>
  <c r="AU97" i="139"/>
  <c r="AM97" i="139"/>
  <c r="AE97" i="139"/>
  <c r="W97" i="139"/>
  <c r="O97" i="139"/>
  <c r="BE97" i="139"/>
  <c r="AT97" i="139"/>
  <c r="AJ97" i="139"/>
  <c r="Y97" i="139"/>
  <c r="N97" i="139"/>
  <c r="BA97" i="139"/>
  <c r="AL97" i="139"/>
  <c r="X97" i="139"/>
  <c r="BI97" i="139"/>
  <c r="AV97" i="139"/>
  <c r="AG97" i="139"/>
  <c r="R97" i="139"/>
  <c r="AW97" i="139"/>
  <c r="U97" i="139"/>
  <c r="AK97" i="139"/>
  <c r="BD97" i="139"/>
  <c r="AC97" i="139"/>
  <c r="G85" i="139"/>
  <c r="AX85" i="139"/>
  <c r="AR92" i="139"/>
  <c r="N96" i="139"/>
  <c r="BA92" i="139"/>
  <c r="AS92" i="139"/>
  <c r="AK92" i="139"/>
  <c r="AC92" i="139"/>
  <c r="U92" i="139"/>
  <c r="M92" i="139"/>
  <c r="BD92" i="139"/>
  <c r="AT92" i="139"/>
  <c r="AI92" i="139"/>
  <c r="X92" i="139"/>
  <c r="N92" i="139"/>
  <c r="AZ92" i="139"/>
  <c r="AP92" i="139"/>
  <c r="AE92" i="139"/>
  <c r="T92" i="139"/>
  <c r="J92" i="139"/>
  <c r="AV92" i="139"/>
  <c r="AA92" i="139"/>
  <c r="AM92" i="139"/>
  <c r="R92" i="139"/>
  <c r="BB92" i="139"/>
  <c r="K92" i="139"/>
  <c r="BC92" i="139"/>
  <c r="L92" i="139"/>
  <c r="BE96" i="139"/>
  <c r="AW96" i="139"/>
  <c r="AO96" i="139"/>
  <c r="AG96" i="139"/>
  <c r="BB96" i="139"/>
  <c r="AQ96" i="139"/>
  <c r="AF96" i="139"/>
  <c r="X96" i="139"/>
  <c r="P96" i="139"/>
  <c r="AZ96" i="139"/>
  <c r="AM96" i="139"/>
  <c r="Z96" i="139"/>
  <c r="O96" i="139"/>
  <c r="BC96" i="139"/>
  <c r="AN96" i="139"/>
  <c r="AA96" i="139"/>
  <c r="Q96" i="139"/>
  <c r="BD96" i="139"/>
  <c r="AC96" i="139"/>
  <c r="BF96" i="139"/>
  <c r="AD96" i="139"/>
  <c r="AX96" i="139"/>
  <c r="AY96" i="139"/>
  <c r="F85" i="139"/>
  <c r="AV85" i="139"/>
  <c r="AQ92" i="139"/>
  <c r="M96" i="139"/>
  <c r="M48" i="113"/>
  <c r="B13" i="155"/>
  <c r="R42" i="113"/>
  <c r="F20" i="156"/>
  <c r="B13" i="156"/>
  <c r="R43" i="113"/>
  <c r="O15" i="156" s="1"/>
  <c r="F14" i="157"/>
  <c r="I48" i="113"/>
  <c r="B13" i="157"/>
  <c r="R45" i="113"/>
  <c r="BN14" i="158"/>
  <c r="F20" i="158"/>
  <c r="F14" i="155"/>
  <c r="E49" i="113"/>
  <c r="B13" i="158"/>
  <c r="R46" i="113"/>
  <c r="O13" i="158" s="1"/>
  <c r="O15" i="158" s="1"/>
  <c r="Q49" i="113"/>
  <c r="Q48" i="113"/>
  <c r="M14" i="149"/>
  <c r="P49" i="113"/>
  <c r="P48" i="113"/>
  <c r="L14" i="149"/>
  <c r="O49" i="113"/>
  <c r="K14" i="114"/>
  <c r="N48" i="113"/>
  <c r="K14" i="149"/>
  <c r="N49" i="113"/>
  <c r="M49" i="113"/>
  <c r="M20" i="143"/>
  <c r="BJ20" i="143" s="1"/>
  <c r="L49" i="113"/>
  <c r="I14" i="114"/>
  <c r="L48" i="113"/>
  <c r="AI112" i="143"/>
  <c r="J20" i="146"/>
  <c r="BG20" i="146" s="1"/>
  <c r="BG71" i="146" s="1"/>
  <c r="H14" i="149"/>
  <c r="K49" i="113"/>
  <c r="G14" i="149"/>
  <c r="J49" i="113"/>
  <c r="J48" i="113"/>
  <c r="F14" i="149"/>
  <c r="F15" i="149" s="1"/>
  <c r="F21" i="149" s="1"/>
  <c r="M92" i="149" s="1"/>
  <c r="I49" i="113"/>
  <c r="E14" i="149"/>
  <c r="E15" i="149" s="1"/>
  <c r="E21" i="149" s="1"/>
  <c r="E81" i="149" s="1"/>
  <c r="H49" i="113"/>
  <c r="E14" i="114"/>
  <c r="E15" i="114" s="1"/>
  <c r="E21" i="114" s="1"/>
  <c r="E91" i="114" s="1"/>
  <c r="H48" i="113"/>
  <c r="D14" i="114"/>
  <c r="D15" i="114" s="1"/>
  <c r="D21" i="114" s="1"/>
  <c r="L104" i="114" s="1"/>
  <c r="G48" i="113"/>
  <c r="G49" i="113"/>
  <c r="C14" i="149"/>
  <c r="C15" i="149" s="1"/>
  <c r="C21" i="149" s="1"/>
  <c r="I89" i="149" s="1"/>
  <c r="F49" i="113"/>
  <c r="C114" i="146"/>
  <c r="BF93" i="139"/>
  <c r="B5" i="137"/>
  <c r="B5" i="136"/>
  <c r="AG87" i="136" s="1"/>
  <c r="B5" i="143"/>
  <c r="B5" i="146"/>
  <c r="B5" i="142"/>
  <c r="B5" i="145"/>
  <c r="BB97" i="145" s="1"/>
  <c r="B5" i="134"/>
  <c r="B5" i="133"/>
  <c r="B5" i="129"/>
  <c r="B5" i="128"/>
  <c r="B5" i="131"/>
  <c r="B5" i="130"/>
  <c r="Q93" i="149"/>
  <c r="C114" i="142"/>
  <c r="Q95" i="149"/>
  <c r="D114" i="146"/>
  <c r="D40" i="146" s="1"/>
  <c r="Q94" i="149"/>
  <c r="Q97" i="149"/>
  <c r="Q96" i="149"/>
  <c r="N20" i="140"/>
  <c r="BJ113" i="140" s="1"/>
  <c r="BJ114" i="140" s="1"/>
  <c r="N20" i="143"/>
  <c r="B15" i="149"/>
  <c r="B21" i="149" s="1"/>
  <c r="F102" i="149" s="1"/>
  <c r="N20" i="123"/>
  <c r="J91" i="149"/>
  <c r="L91" i="149"/>
  <c r="D14" i="120"/>
  <c r="D20" i="120" s="1"/>
  <c r="B15" i="120"/>
  <c r="B16" i="120" s="1"/>
  <c r="I14" i="2"/>
  <c r="I14" i="149"/>
  <c r="D14" i="2"/>
  <c r="D14" i="149"/>
  <c r="D15" i="149" s="1"/>
  <c r="D21" i="149" s="1"/>
  <c r="E104" i="149" s="1"/>
  <c r="J14" i="2"/>
  <c r="J14" i="149"/>
  <c r="E14" i="120"/>
  <c r="BO104" i="120" s="1"/>
  <c r="N14" i="2"/>
  <c r="N14" i="149"/>
  <c r="N14" i="126"/>
  <c r="N20" i="126" s="1"/>
  <c r="AW113" i="126" s="1"/>
  <c r="D20" i="125"/>
  <c r="N14" i="125"/>
  <c r="G90" i="114"/>
  <c r="C11" i="119"/>
  <c r="C15" i="119" s="1"/>
  <c r="D11" i="119" s="1"/>
  <c r="B16" i="122"/>
  <c r="BA20" i="136"/>
  <c r="BA71" i="136" s="1"/>
  <c r="AH103" i="136"/>
  <c r="AH114" i="136" s="1"/>
  <c r="F90" i="114"/>
  <c r="BN13" i="140"/>
  <c r="C11" i="123"/>
  <c r="C15" i="123" s="1"/>
  <c r="D11" i="123" s="1"/>
  <c r="AK103" i="136"/>
  <c r="AK114" i="136" s="1"/>
  <c r="AY103" i="136"/>
  <c r="AY114" i="136" s="1"/>
  <c r="E91" i="149"/>
  <c r="AV103" i="136"/>
  <c r="AV114" i="136" s="1"/>
  <c r="D104" i="114"/>
  <c r="E90" i="114"/>
  <c r="F104" i="114"/>
  <c r="E104" i="114"/>
  <c r="N14" i="128"/>
  <c r="N20" i="128" s="1"/>
  <c r="D14" i="129"/>
  <c r="D20" i="129" s="1"/>
  <c r="AU103" i="129" s="1"/>
  <c r="BN13" i="134"/>
  <c r="H91" i="114"/>
  <c r="G105" i="114"/>
  <c r="K105" i="114"/>
  <c r="E105" i="114"/>
  <c r="C13" i="150"/>
  <c r="C13" i="117"/>
  <c r="BN13" i="136"/>
  <c r="B15" i="136"/>
  <c r="C11" i="136" s="1"/>
  <c r="E14" i="145"/>
  <c r="B15" i="145"/>
  <c r="C11" i="126"/>
  <c r="C15" i="126" s="1"/>
  <c r="D11" i="126" s="1"/>
  <c r="M13" i="150"/>
  <c r="M13" i="117"/>
  <c r="L20" i="123"/>
  <c r="N14" i="129"/>
  <c r="N14" i="130"/>
  <c r="N20" i="130" s="1"/>
  <c r="L20" i="146"/>
  <c r="F13" i="150"/>
  <c r="F13" i="117"/>
  <c r="D74" i="114"/>
  <c r="J104" i="114"/>
  <c r="H104" i="114"/>
  <c r="I104" i="114"/>
  <c r="N13" i="150"/>
  <c r="N13" i="117"/>
  <c r="R6" i="113"/>
  <c r="G13" i="150"/>
  <c r="G13" i="117"/>
  <c r="L13" i="150"/>
  <c r="L13" i="117"/>
  <c r="B15" i="128"/>
  <c r="BN13" i="128"/>
  <c r="D14" i="128"/>
  <c r="E14" i="139"/>
  <c r="BN13" i="139"/>
  <c r="B15" i="139"/>
  <c r="D20" i="134"/>
  <c r="BN14" i="134"/>
  <c r="B15" i="137"/>
  <c r="BN13" i="137"/>
  <c r="B15" i="130"/>
  <c r="BN13" i="130"/>
  <c r="AU103" i="136"/>
  <c r="AU114" i="136" s="1"/>
  <c r="AE103" i="136"/>
  <c r="AE114" i="136" s="1"/>
  <c r="O103" i="136"/>
  <c r="O114" i="136" s="1"/>
  <c r="AT103" i="136"/>
  <c r="AT114" i="136" s="1"/>
  <c r="AD103" i="136"/>
  <c r="AD114" i="136" s="1"/>
  <c r="AZ103" i="136"/>
  <c r="AZ114" i="136" s="1"/>
  <c r="AJ103" i="136"/>
  <c r="AJ114" i="136" s="1"/>
  <c r="T103" i="136"/>
  <c r="T114" i="136" s="1"/>
  <c r="D103" i="136"/>
  <c r="D114" i="136" s="1"/>
  <c r="F103" i="136"/>
  <c r="F114" i="136" s="1"/>
  <c r="E103" i="136"/>
  <c r="E114" i="136" s="1"/>
  <c r="J103" i="136"/>
  <c r="J114" i="136" s="1"/>
  <c r="I103" i="136"/>
  <c r="I114" i="136" s="1"/>
  <c r="Y87" i="136"/>
  <c r="D78" i="136"/>
  <c r="G80" i="136" s="1"/>
  <c r="AQ103" i="136"/>
  <c r="AQ114" i="136" s="1"/>
  <c r="W103" i="136"/>
  <c r="W114" i="136" s="1"/>
  <c r="AX103" i="136"/>
  <c r="AX114" i="136" s="1"/>
  <c r="Z103" i="136"/>
  <c r="Z114" i="136" s="1"/>
  <c r="AR103" i="136"/>
  <c r="AR114" i="136" s="1"/>
  <c r="X103" i="136"/>
  <c r="X114" i="136" s="1"/>
  <c r="AS103" i="136"/>
  <c r="AS114" i="136" s="1"/>
  <c r="Y103" i="136"/>
  <c r="Y114" i="136" s="1"/>
  <c r="U103" i="136"/>
  <c r="U114" i="136" s="1"/>
  <c r="AM103" i="136"/>
  <c r="AM114" i="136" s="1"/>
  <c r="S103" i="136"/>
  <c r="S114" i="136" s="1"/>
  <c r="AP103" i="136"/>
  <c r="AP114" i="136" s="1"/>
  <c r="V103" i="136"/>
  <c r="V114" i="136" s="1"/>
  <c r="AN103" i="136"/>
  <c r="AN114" i="136" s="1"/>
  <c r="P103" i="136"/>
  <c r="P114" i="136" s="1"/>
  <c r="AC103" i="136"/>
  <c r="AC114" i="136" s="1"/>
  <c r="M103" i="136"/>
  <c r="M114" i="136" s="1"/>
  <c r="AW103" i="136"/>
  <c r="AW114" i="136" s="1"/>
  <c r="BO103" i="136"/>
  <c r="K103" i="136"/>
  <c r="K114" i="136" s="1"/>
  <c r="R103" i="136"/>
  <c r="R114" i="136" s="1"/>
  <c r="L103" i="136"/>
  <c r="L114" i="136" s="1"/>
  <c r="BA103" i="136"/>
  <c r="BA114" i="136" s="1"/>
  <c r="AI103" i="136"/>
  <c r="AI114" i="136" s="1"/>
  <c r="AL103" i="136"/>
  <c r="AL114" i="136" s="1"/>
  <c r="AF103" i="136"/>
  <c r="AF114" i="136" s="1"/>
  <c r="N103" i="136"/>
  <c r="N114" i="136" s="1"/>
  <c r="AG103" i="136"/>
  <c r="AG114" i="136" s="1"/>
  <c r="D71" i="136"/>
  <c r="AI73" i="136" s="1"/>
  <c r="BN13" i="146"/>
  <c r="L105" i="149"/>
  <c r="G105" i="149"/>
  <c r="F91" i="149"/>
  <c r="E105" i="149"/>
  <c r="H105" i="149"/>
  <c r="J105" i="149"/>
  <c r="I105" i="149"/>
  <c r="H91" i="149"/>
  <c r="F105" i="149"/>
  <c r="I91" i="149"/>
  <c r="G91" i="149"/>
  <c r="E74" i="149"/>
  <c r="C11" i="125"/>
  <c r="C15" i="125" s="1"/>
  <c r="BN13" i="126"/>
  <c r="X97" i="126"/>
  <c r="AA87" i="136"/>
  <c r="H103" i="136"/>
  <c r="H114" i="136" s="1"/>
  <c r="G103" i="136"/>
  <c r="K105" i="149"/>
  <c r="D13" i="150"/>
  <c r="D14" i="150" s="1"/>
  <c r="D13" i="117"/>
  <c r="D14" i="117" s="1"/>
  <c r="B15" i="131"/>
  <c r="BN13" i="131"/>
  <c r="E90" i="149"/>
  <c r="H90" i="149"/>
  <c r="H104" i="149"/>
  <c r="D104" i="149"/>
  <c r="D74" i="149"/>
  <c r="K104" i="149"/>
  <c r="BN13" i="125"/>
  <c r="H13" i="150"/>
  <c r="H13" i="117"/>
  <c r="D14" i="126"/>
  <c r="D14" i="130"/>
  <c r="B15" i="133"/>
  <c r="B16" i="133" s="1"/>
  <c r="BN13" i="133"/>
  <c r="BN13" i="142"/>
  <c r="B15" i="142"/>
  <c r="K13" i="150"/>
  <c r="K13" i="117"/>
  <c r="D90" i="114"/>
  <c r="D81" i="114"/>
  <c r="G104" i="114"/>
  <c r="D13" i="119"/>
  <c r="BN13" i="119" s="1"/>
  <c r="I13" i="150"/>
  <c r="I13" i="117"/>
  <c r="B13" i="150"/>
  <c r="B13" i="117"/>
  <c r="R5" i="113"/>
  <c r="F92" i="149"/>
  <c r="L106" i="149"/>
  <c r="K106" i="149"/>
  <c r="N14" i="131"/>
  <c r="N20" i="131" s="1"/>
  <c r="B15" i="143"/>
  <c r="E14" i="143"/>
  <c r="BO104" i="143" s="1"/>
  <c r="BN13" i="143"/>
  <c r="L14" i="145"/>
  <c r="L20" i="143"/>
  <c r="J13" i="150"/>
  <c r="J13" i="117"/>
  <c r="E13" i="150"/>
  <c r="E14" i="150" s="1"/>
  <c r="E13" i="117"/>
  <c r="E14" i="117" s="1"/>
  <c r="BN13" i="122"/>
  <c r="BN13" i="123"/>
  <c r="BD97" i="126"/>
  <c r="BD98" i="126" s="1"/>
  <c r="BD33" i="126" s="1"/>
  <c r="BN13" i="129"/>
  <c r="BN14" i="136"/>
  <c r="Q103" i="136"/>
  <c r="Q114" i="136" s="1"/>
  <c r="AB103" i="136"/>
  <c r="AB114" i="136" s="1"/>
  <c r="AA103" i="136"/>
  <c r="AA114" i="136" s="1"/>
  <c r="BN13" i="145"/>
  <c r="BJ114" i="137"/>
  <c r="C114" i="125"/>
  <c r="C40" i="125" s="1"/>
  <c r="C114" i="129"/>
  <c r="C40" i="129" s="1"/>
  <c r="C114" i="128"/>
  <c r="BK40" i="137"/>
  <c r="D114" i="142"/>
  <c r="D40" i="142" s="1"/>
  <c r="C114" i="136"/>
  <c r="C40" i="136" s="1"/>
  <c r="BN111" i="131"/>
  <c r="BO95" i="131" s="1"/>
  <c r="BD114" i="134"/>
  <c r="C98" i="125"/>
  <c r="C33" i="125" s="1"/>
  <c r="C54" i="125" s="1"/>
  <c r="BK40" i="134"/>
  <c r="BH114" i="134"/>
  <c r="BH40" i="134" s="1"/>
  <c r="AZ98" i="150"/>
  <c r="AZ33" i="150" s="1"/>
  <c r="AZ54" i="150" s="1"/>
  <c r="BN109" i="150"/>
  <c r="BN89" i="150"/>
  <c r="Y98" i="150"/>
  <c r="Y33" i="150" s="1"/>
  <c r="BE98" i="150"/>
  <c r="BE33" i="150" s="1"/>
  <c r="AO98" i="150"/>
  <c r="AO33" i="150" s="1"/>
  <c r="AG98" i="150"/>
  <c r="AG33" i="150" s="1"/>
  <c r="AH98" i="150"/>
  <c r="AH33" i="150" s="1"/>
  <c r="BD98" i="150"/>
  <c r="BD33" i="150" s="1"/>
  <c r="Z98" i="150"/>
  <c r="Z33" i="150" s="1"/>
  <c r="AV98" i="150"/>
  <c r="AV33" i="150" s="1"/>
  <c r="Z114" i="150"/>
  <c r="BH98" i="150"/>
  <c r="BH33" i="150" s="1"/>
  <c r="W98" i="150"/>
  <c r="W33" i="150" s="1"/>
  <c r="AM98" i="150"/>
  <c r="AM33" i="150" s="1"/>
  <c r="BC98" i="150"/>
  <c r="BC33" i="150" s="1"/>
  <c r="AI114" i="150"/>
  <c r="BD114" i="150"/>
  <c r="AU114" i="150"/>
  <c r="AF114" i="150"/>
  <c r="BB114" i="150"/>
  <c r="AH114" i="150"/>
  <c r="BC114" i="150"/>
  <c r="AC114" i="150"/>
  <c r="AS114" i="150"/>
  <c r="BI114" i="150"/>
  <c r="BN94" i="150"/>
  <c r="BN106" i="150"/>
  <c r="BO90" i="150" s="1"/>
  <c r="B29" i="150"/>
  <c r="C25" i="150"/>
  <c r="BN93" i="150"/>
  <c r="BN105" i="150"/>
  <c r="B80" i="150"/>
  <c r="AJ98" i="150"/>
  <c r="AJ33" i="150" s="1"/>
  <c r="Q98" i="150"/>
  <c r="Q33" i="150" s="1"/>
  <c r="BJ98" i="150"/>
  <c r="BJ33" i="150" s="1"/>
  <c r="AT98" i="150"/>
  <c r="AT33" i="150" s="1"/>
  <c r="R98" i="150"/>
  <c r="R33" i="150" s="1"/>
  <c r="AN98" i="150"/>
  <c r="AN33" i="150" s="1"/>
  <c r="BI98" i="150"/>
  <c r="BI33" i="150" s="1"/>
  <c r="AF98" i="150"/>
  <c r="AF33" i="150" s="1"/>
  <c r="BA98" i="150"/>
  <c r="BA33" i="150" s="1"/>
  <c r="AR98" i="150"/>
  <c r="AR33" i="150" s="1"/>
  <c r="AA98" i="150"/>
  <c r="AA33" i="150" s="1"/>
  <c r="AQ98" i="150"/>
  <c r="AQ33" i="150" s="1"/>
  <c r="BG98" i="150"/>
  <c r="BG33" i="150" s="1"/>
  <c r="S114" i="150"/>
  <c r="AN114" i="150"/>
  <c r="BJ114" i="150"/>
  <c r="AZ114" i="150"/>
  <c r="P114" i="150"/>
  <c r="AL114" i="150"/>
  <c r="BG114" i="150"/>
  <c r="R114" i="150"/>
  <c r="AM114" i="150"/>
  <c r="BH114" i="150"/>
  <c r="Q114" i="150"/>
  <c r="AG114" i="150"/>
  <c r="AW114" i="150"/>
  <c r="BN92" i="150"/>
  <c r="BN108" i="150"/>
  <c r="BN107" i="150"/>
  <c r="AB98" i="150"/>
  <c r="AB33" i="150" s="1"/>
  <c r="T98" i="150"/>
  <c r="T33" i="150" s="1"/>
  <c r="BN85" i="150"/>
  <c r="B98" i="150"/>
  <c r="B33" i="150" s="1"/>
  <c r="X98" i="150"/>
  <c r="X33" i="150" s="1"/>
  <c r="AS98" i="150"/>
  <c r="AS33" i="150" s="1"/>
  <c r="O114" i="150"/>
  <c r="P98" i="150"/>
  <c r="P33" i="150" s="1"/>
  <c r="AK98" i="150"/>
  <c r="AK33" i="150" s="1"/>
  <c r="BF98" i="150"/>
  <c r="BF33" i="150" s="1"/>
  <c r="AW98" i="150"/>
  <c r="AW33" i="150" s="1"/>
  <c r="AE114" i="150"/>
  <c r="O98" i="150"/>
  <c r="O33" i="150" s="1"/>
  <c r="AE98" i="150"/>
  <c r="AE33" i="150" s="1"/>
  <c r="AU98" i="150"/>
  <c r="AU33" i="150" s="1"/>
  <c r="X114" i="150"/>
  <c r="AT114" i="150"/>
  <c r="AJ114" i="150"/>
  <c r="BF114" i="150"/>
  <c r="V114" i="150"/>
  <c r="AQ114" i="150"/>
  <c r="B114" i="150"/>
  <c r="BN101" i="150"/>
  <c r="W114" i="150"/>
  <c r="AR114" i="150"/>
  <c r="U114" i="150"/>
  <c r="AK114" i="150"/>
  <c r="BA114" i="150"/>
  <c r="BN95" i="150"/>
  <c r="BN111" i="150"/>
  <c r="BO95" i="150" s="1"/>
  <c r="BN110" i="150"/>
  <c r="BN90" i="150"/>
  <c r="BD34" i="150" s="1"/>
  <c r="Q16" i="150"/>
  <c r="B73" i="150"/>
  <c r="AL98" i="150"/>
  <c r="AL33" i="150" s="1"/>
  <c r="AD98" i="150"/>
  <c r="AD33" i="150" s="1"/>
  <c r="V98" i="150"/>
  <c r="V33" i="150" s="1"/>
  <c r="AC98" i="150"/>
  <c r="AC33" i="150" s="1"/>
  <c r="AX98" i="150"/>
  <c r="AX33" i="150" s="1"/>
  <c r="T114" i="150"/>
  <c r="U98" i="150"/>
  <c r="U33" i="150" s="1"/>
  <c r="AP98" i="150"/>
  <c r="AP33" i="150" s="1"/>
  <c r="BB98" i="150"/>
  <c r="BB33" i="150" s="1"/>
  <c r="S98" i="150"/>
  <c r="S33" i="150" s="1"/>
  <c r="AI98" i="150"/>
  <c r="AI33" i="150" s="1"/>
  <c r="AY98" i="150"/>
  <c r="AY33" i="150" s="1"/>
  <c r="AD114" i="150"/>
  <c r="AY114" i="150"/>
  <c r="AP114" i="150"/>
  <c r="AA114" i="150"/>
  <c r="AV114" i="150"/>
  <c r="AB114" i="150"/>
  <c r="AX114" i="150"/>
  <c r="Y114" i="150"/>
  <c r="AO114" i="150"/>
  <c r="BE114" i="150"/>
  <c r="BN91" i="150"/>
  <c r="R15" i="150"/>
  <c r="S11" i="150" s="1"/>
  <c r="K103" i="149"/>
  <c r="C81" i="149"/>
  <c r="E89" i="149"/>
  <c r="L103" i="149"/>
  <c r="D103" i="149"/>
  <c r="Q107" i="149"/>
  <c r="Q109" i="149"/>
  <c r="Q108" i="149"/>
  <c r="D29" i="149"/>
  <c r="E26" i="149" s="1"/>
  <c r="Q111" i="149"/>
  <c r="Q110" i="149"/>
  <c r="C88" i="149"/>
  <c r="B88" i="149"/>
  <c r="H102" i="149"/>
  <c r="C102" i="149"/>
  <c r="B22" i="149"/>
  <c r="B114" i="146"/>
  <c r="BN101" i="146"/>
  <c r="BA78" i="146"/>
  <c r="BA71" i="146"/>
  <c r="BK40" i="146"/>
  <c r="B55" i="146"/>
  <c r="B22" i="146"/>
  <c r="C19" i="146"/>
  <c r="BN105" i="146"/>
  <c r="C73" i="146"/>
  <c r="D73" i="146"/>
  <c r="B73" i="146"/>
  <c r="BN107" i="146"/>
  <c r="BN102" i="146"/>
  <c r="Q15" i="146"/>
  <c r="R11" i="146" s="1"/>
  <c r="Q16" i="146"/>
  <c r="B29" i="146"/>
  <c r="C25" i="146"/>
  <c r="BJ78" i="146"/>
  <c r="BJ71" i="146"/>
  <c r="B80" i="146"/>
  <c r="C80" i="146"/>
  <c r="D80" i="146"/>
  <c r="BJ114" i="146"/>
  <c r="BN108" i="146"/>
  <c r="BN103" i="146"/>
  <c r="BO87" i="146" s="1"/>
  <c r="C40" i="146"/>
  <c r="BN110" i="146"/>
  <c r="C11" i="146"/>
  <c r="B16" i="146"/>
  <c r="P16" i="146"/>
  <c r="BF78" i="146"/>
  <c r="BF71" i="146"/>
  <c r="BN113" i="146"/>
  <c r="BE78" i="146"/>
  <c r="BE71" i="146"/>
  <c r="BN112" i="146"/>
  <c r="AY78" i="146"/>
  <c r="AY71" i="146"/>
  <c r="BO104" i="146"/>
  <c r="E20" i="146"/>
  <c r="BF71" i="145"/>
  <c r="BF78" i="145"/>
  <c r="BN105" i="145"/>
  <c r="BN108" i="145"/>
  <c r="D73" i="145"/>
  <c r="B73" i="145"/>
  <c r="C73" i="145"/>
  <c r="C114" i="145"/>
  <c r="BN107" i="145"/>
  <c r="BN103" i="145"/>
  <c r="BO87" i="145" s="1"/>
  <c r="BN110" i="145"/>
  <c r="C29" i="145"/>
  <c r="C28" i="145"/>
  <c r="D25" i="145" s="1"/>
  <c r="AZ78" i="145"/>
  <c r="AZ71" i="145"/>
  <c r="BO113" i="145"/>
  <c r="BI113" i="145"/>
  <c r="BE113" i="145"/>
  <c r="BA113" i="145"/>
  <c r="AW113" i="145"/>
  <c r="AS113" i="145"/>
  <c r="AO113" i="145"/>
  <c r="AK113" i="145"/>
  <c r="AG113" i="145"/>
  <c r="AC113" i="145"/>
  <c r="Y113" i="145"/>
  <c r="U113" i="145"/>
  <c r="Q113" i="145"/>
  <c r="BH113" i="145"/>
  <c r="BD113" i="145"/>
  <c r="AZ113" i="145"/>
  <c r="AV113" i="145"/>
  <c r="AR113" i="145"/>
  <c r="AN113" i="145"/>
  <c r="AJ113" i="145"/>
  <c r="AF113" i="145"/>
  <c r="AB113" i="145"/>
  <c r="X113" i="145"/>
  <c r="T113" i="145"/>
  <c r="P113" i="145"/>
  <c r="BK113" i="145"/>
  <c r="BK114" i="145" s="1"/>
  <c r="BG113" i="145"/>
  <c r="BC113" i="145"/>
  <c r="AY113" i="145"/>
  <c r="AU113" i="145"/>
  <c r="AQ113" i="145"/>
  <c r="AM113" i="145"/>
  <c r="AI113" i="145"/>
  <c r="AE113" i="145"/>
  <c r="AA113" i="145"/>
  <c r="W113" i="145"/>
  <c r="S113" i="145"/>
  <c r="O113" i="145"/>
  <c r="BJ113" i="145"/>
  <c r="BJ114" i="145" s="1"/>
  <c r="BB113" i="145"/>
  <c r="AL113" i="145"/>
  <c r="V113" i="145"/>
  <c r="AP113" i="145"/>
  <c r="R113" i="145"/>
  <c r="BF113" i="145"/>
  <c r="AH113" i="145"/>
  <c r="N113" i="145"/>
  <c r="AX113" i="145"/>
  <c r="AD113" i="145"/>
  <c r="AT97" i="145"/>
  <c r="Z113" i="145"/>
  <c r="AQ97" i="145"/>
  <c r="AY97" i="145"/>
  <c r="AT113" i="145"/>
  <c r="W97" i="145"/>
  <c r="V97" i="145"/>
  <c r="N78" i="145"/>
  <c r="N71" i="145"/>
  <c r="BK20" i="145"/>
  <c r="BK78" i="145" s="1"/>
  <c r="BD78" i="145"/>
  <c r="BD71" i="145"/>
  <c r="BN106" i="145"/>
  <c r="BO90" i="145" s="1"/>
  <c r="B22" i="145"/>
  <c r="B55" i="145"/>
  <c r="C19" i="145"/>
  <c r="BN109" i="145"/>
  <c r="D80" i="145"/>
  <c r="C80" i="145"/>
  <c r="B80" i="145"/>
  <c r="BH78" i="145"/>
  <c r="BH71" i="145"/>
  <c r="BN102" i="145"/>
  <c r="P15" i="145"/>
  <c r="Q11" i="145" s="1"/>
  <c r="P16" i="145"/>
  <c r="BJ71" i="145"/>
  <c r="BJ78" i="145"/>
  <c r="B114" i="145"/>
  <c r="BN101" i="145"/>
  <c r="BN112" i="145"/>
  <c r="BN106" i="142"/>
  <c r="BO90" i="142" s="1"/>
  <c r="BN109" i="143"/>
  <c r="BH78" i="143"/>
  <c r="BH71" i="143"/>
  <c r="BN102" i="143"/>
  <c r="BN108" i="143"/>
  <c r="BD71" i="143"/>
  <c r="BD78" i="143"/>
  <c r="B29" i="143"/>
  <c r="C25" i="143"/>
  <c r="D73" i="143"/>
  <c r="C73" i="143"/>
  <c r="B73" i="143"/>
  <c r="D114" i="143"/>
  <c r="B114" i="143"/>
  <c r="BN101" i="143"/>
  <c r="AZ71" i="143"/>
  <c r="AZ78" i="143"/>
  <c r="BN105" i="143"/>
  <c r="D80" i="143"/>
  <c r="B80" i="143"/>
  <c r="C80" i="143"/>
  <c r="C114" i="143"/>
  <c r="BF78" i="143"/>
  <c r="BF71" i="143"/>
  <c r="BN107" i="143"/>
  <c r="BN103" i="143"/>
  <c r="BO87" i="143" s="1"/>
  <c r="BN110" i="143"/>
  <c r="BN106" i="143"/>
  <c r="BO90" i="143" s="1"/>
  <c r="B55" i="143"/>
  <c r="C19" i="143"/>
  <c r="B22" i="143"/>
  <c r="BJ78" i="143"/>
  <c r="BJ71" i="143"/>
  <c r="Q16" i="143"/>
  <c r="Q15" i="143"/>
  <c r="R11" i="143" s="1"/>
  <c r="C40" i="142"/>
  <c r="C29" i="142"/>
  <c r="C28" i="142"/>
  <c r="D25" i="142" s="1"/>
  <c r="BN107" i="142"/>
  <c r="B114" i="142"/>
  <c r="BN101" i="142"/>
  <c r="BN102" i="142"/>
  <c r="BF71" i="142"/>
  <c r="BF78" i="142"/>
  <c r="BN111" i="142"/>
  <c r="BO95" i="142" s="1"/>
  <c r="BN103" i="142"/>
  <c r="BO87" i="142" s="1"/>
  <c r="BN105" i="142"/>
  <c r="C73" i="142"/>
  <c r="B73" i="142"/>
  <c r="D73" i="142"/>
  <c r="BJ78" i="142"/>
  <c r="BJ71" i="142"/>
  <c r="BN108" i="142"/>
  <c r="BA78" i="142"/>
  <c r="BA71" i="142"/>
  <c r="R15" i="142"/>
  <c r="S11" i="142" s="1"/>
  <c r="BO113" i="142"/>
  <c r="BI113" i="142"/>
  <c r="BI114" i="142" s="1"/>
  <c r="BE113" i="142"/>
  <c r="BE114" i="142" s="1"/>
  <c r="BA113" i="142"/>
  <c r="AW113" i="142"/>
  <c r="AS113" i="142"/>
  <c r="AO113" i="142"/>
  <c r="AK113" i="142"/>
  <c r="AG113" i="142"/>
  <c r="AC113" i="142"/>
  <c r="Y113" i="142"/>
  <c r="U113" i="142"/>
  <c r="Q113" i="142"/>
  <c r="BH113" i="142"/>
  <c r="BH114" i="142" s="1"/>
  <c r="BD113" i="142"/>
  <c r="BD114" i="142" s="1"/>
  <c r="AZ113" i="142"/>
  <c r="AV113" i="142"/>
  <c r="AR113" i="142"/>
  <c r="AN113" i="142"/>
  <c r="AJ113" i="142"/>
  <c r="AF113" i="142"/>
  <c r="AB113" i="142"/>
  <c r="X113" i="142"/>
  <c r="T113" i="142"/>
  <c r="P113" i="142"/>
  <c r="BK113" i="142"/>
  <c r="BK114" i="142" s="1"/>
  <c r="BG113" i="142"/>
  <c r="BG114" i="142" s="1"/>
  <c r="BC113" i="142"/>
  <c r="BC114" i="142" s="1"/>
  <c r="AY113" i="142"/>
  <c r="AU113" i="142"/>
  <c r="AQ113" i="142"/>
  <c r="AM113" i="142"/>
  <c r="AI113" i="142"/>
  <c r="AE113" i="142"/>
  <c r="AA113" i="142"/>
  <c r="W113" i="142"/>
  <c r="S113" i="142"/>
  <c r="O113" i="142"/>
  <c r="BJ113" i="142"/>
  <c r="BJ114" i="142" s="1"/>
  <c r="BF113" i="142"/>
  <c r="BF114" i="142" s="1"/>
  <c r="BB113" i="142"/>
  <c r="AX113" i="142"/>
  <c r="AT113" i="142"/>
  <c r="AP113" i="142"/>
  <c r="AL113" i="142"/>
  <c r="AH113" i="142"/>
  <c r="AD113" i="142"/>
  <c r="Z113" i="142"/>
  <c r="V113" i="142"/>
  <c r="R113" i="142"/>
  <c r="N113" i="142"/>
  <c r="BH97" i="142"/>
  <c r="BD97" i="142"/>
  <c r="AZ97" i="142"/>
  <c r="AV97" i="142"/>
  <c r="AR97" i="142"/>
  <c r="AN97" i="142"/>
  <c r="AJ97" i="142"/>
  <c r="AF97" i="142"/>
  <c r="AB97" i="142"/>
  <c r="X97" i="142"/>
  <c r="T97" i="142"/>
  <c r="P97" i="142"/>
  <c r="BK97" i="142"/>
  <c r="BK98" i="142" s="1"/>
  <c r="BK33" i="142" s="1"/>
  <c r="BF97" i="142"/>
  <c r="BA97" i="142"/>
  <c r="AU97" i="142"/>
  <c r="AP97" i="142"/>
  <c r="AK97" i="142"/>
  <c r="AE97" i="142"/>
  <c r="Z97" i="142"/>
  <c r="U97" i="142"/>
  <c r="O97" i="142"/>
  <c r="BJ97" i="142"/>
  <c r="BE97" i="142"/>
  <c r="AY97" i="142"/>
  <c r="AT97" i="142"/>
  <c r="AO97" i="142"/>
  <c r="AI97" i="142"/>
  <c r="AD97" i="142"/>
  <c r="Y97" i="142"/>
  <c r="S97" i="142"/>
  <c r="N97" i="142"/>
  <c r="BI97" i="142"/>
  <c r="BC97" i="142"/>
  <c r="AX97" i="142"/>
  <c r="AS97" i="142"/>
  <c r="AM97" i="142"/>
  <c r="AH97" i="142"/>
  <c r="AC97" i="142"/>
  <c r="W97" i="142"/>
  <c r="R97" i="142"/>
  <c r="BG97" i="142"/>
  <c r="BB97" i="142"/>
  <c r="AW97" i="142"/>
  <c r="AQ97" i="142"/>
  <c r="AL97" i="142"/>
  <c r="AG97" i="142"/>
  <c r="AA97" i="142"/>
  <c r="V97" i="142"/>
  <c r="Q97" i="142"/>
  <c r="N78" i="142"/>
  <c r="N71" i="142"/>
  <c r="BK20" i="142"/>
  <c r="BK78" i="142" s="1"/>
  <c r="B55" i="142"/>
  <c r="B22" i="142"/>
  <c r="C19" i="142"/>
  <c r="BN109" i="142"/>
  <c r="D80" i="142"/>
  <c r="C80" i="142"/>
  <c r="B80" i="142"/>
  <c r="BN110" i="142"/>
  <c r="BN112" i="142"/>
  <c r="BI78" i="142"/>
  <c r="BI71" i="142"/>
  <c r="BE78" i="142"/>
  <c r="BE71" i="142"/>
  <c r="BN106" i="140"/>
  <c r="BO90" i="140" s="1"/>
  <c r="B80" i="140"/>
  <c r="D80" i="140"/>
  <c r="C80" i="140"/>
  <c r="D98" i="140"/>
  <c r="D33" i="140" s="1"/>
  <c r="C11" i="140"/>
  <c r="B16" i="140"/>
  <c r="BJ78" i="140"/>
  <c r="BJ71" i="140"/>
  <c r="BN92" i="140"/>
  <c r="BF34" i="140" s="1"/>
  <c r="BN108" i="140"/>
  <c r="BG78" i="140"/>
  <c r="BG71" i="140"/>
  <c r="BN86" i="140"/>
  <c r="AZ34" i="140" s="1"/>
  <c r="B29" i="140"/>
  <c r="C25" i="140"/>
  <c r="BN109" i="140"/>
  <c r="C98" i="140"/>
  <c r="C33" i="140" s="1"/>
  <c r="C73" i="140"/>
  <c r="B73" i="140"/>
  <c r="D73" i="140"/>
  <c r="B114" i="140"/>
  <c r="BN101" i="140"/>
  <c r="BN103" i="140"/>
  <c r="BO87" i="140" s="1"/>
  <c r="Q16" i="140"/>
  <c r="Q15" i="140"/>
  <c r="R11" i="140" s="1"/>
  <c r="BN112" i="140"/>
  <c r="BC71" i="140"/>
  <c r="BC78" i="140"/>
  <c r="BN110" i="140"/>
  <c r="B55" i="140"/>
  <c r="C19" i="140"/>
  <c r="B22" i="140"/>
  <c r="BN93" i="140"/>
  <c r="BG34" i="140" s="1"/>
  <c r="BN89" i="140"/>
  <c r="BC34" i="140" s="1"/>
  <c r="BN105" i="140"/>
  <c r="D114" i="140"/>
  <c r="D40" i="140" s="1"/>
  <c r="BN107" i="140"/>
  <c r="P16" i="140"/>
  <c r="AY104" i="140"/>
  <c r="AU104" i="140"/>
  <c r="AQ104" i="140"/>
  <c r="AM104" i="140"/>
  <c r="AI104" i="140"/>
  <c r="AE104" i="140"/>
  <c r="AA104" i="140"/>
  <c r="W104" i="140"/>
  <c r="S104" i="140"/>
  <c r="O104" i="140"/>
  <c r="K104" i="140"/>
  <c r="K114" i="140" s="1"/>
  <c r="G104" i="140"/>
  <c r="G114" i="140" s="1"/>
  <c r="BA104" i="140"/>
  <c r="AW104" i="140"/>
  <c r="AS104" i="140"/>
  <c r="AO104" i="140"/>
  <c r="AK104" i="140"/>
  <c r="AG104" i="140"/>
  <c r="AZ104" i="140"/>
  <c r="AV104" i="140"/>
  <c r="AR104" i="140"/>
  <c r="AN104" i="140"/>
  <c r="AJ104" i="140"/>
  <c r="AF104" i="140"/>
  <c r="AB104" i="140"/>
  <c r="X104" i="140"/>
  <c r="T104" i="140"/>
  <c r="P104" i="140"/>
  <c r="L104" i="140"/>
  <c r="H104" i="140"/>
  <c r="H114" i="140" s="1"/>
  <c r="AX104" i="140"/>
  <c r="AH104" i="140"/>
  <c r="Y104" i="140"/>
  <c r="Q104" i="140"/>
  <c r="I104" i="140"/>
  <c r="I114" i="140" s="1"/>
  <c r="AT104" i="140"/>
  <c r="AD104" i="140"/>
  <c r="V104" i="140"/>
  <c r="N104" i="140"/>
  <c r="F104" i="140"/>
  <c r="F114" i="140" s="1"/>
  <c r="AP104" i="140"/>
  <c r="AC104" i="140"/>
  <c r="U104" i="140"/>
  <c r="M104" i="140"/>
  <c r="E104" i="140"/>
  <c r="BB104" i="140"/>
  <c r="AL104" i="140"/>
  <c r="Z104" i="140"/>
  <c r="R104" i="140"/>
  <c r="J104" i="140"/>
  <c r="J114" i="140" s="1"/>
  <c r="AZ88" i="140"/>
  <c r="AV88" i="140"/>
  <c r="AR88" i="140"/>
  <c r="AN88" i="140"/>
  <c r="AJ88" i="140"/>
  <c r="AF88" i="140"/>
  <c r="AB88" i="140"/>
  <c r="X88" i="140"/>
  <c r="T88" i="140"/>
  <c r="P88" i="140"/>
  <c r="L88" i="140"/>
  <c r="H88" i="140"/>
  <c r="H98" i="140" s="1"/>
  <c r="H33" i="140" s="1"/>
  <c r="BA88" i="140"/>
  <c r="AU88" i="140"/>
  <c r="AP88" i="140"/>
  <c r="AK88" i="140"/>
  <c r="AE88" i="140"/>
  <c r="Z88" i="140"/>
  <c r="U88" i="140"/>
  <c r="O88" i="140"/>
  <c r="J88" i="140"/>
  <c r="J98" i="140" s="1"/>
  <c r="J33" i="140" s="1"/>
  <c r="E88" i="140"/>
  <c r="AY88" i="140"/>
  <c r="AT88" i="140"/>
  <c r="AO88" i="140"/>
  <c r="AI88" i="140"/>
  <c r="AD88" i="140"/>
  <c r="Y88" i="140"/>
  <c r="S88" i="140"/>
  <c r="N88" i="140"/>
  <c r="I88" i="140"/>
  <c r="I98" i="140" s="1"/>
  <c r="I33" i="140" s="1"/>
  <c r="AX88" i="140"/>
  <c r="AS88" i="140"/>
  <c r="AM88" i="140"/>
  <c r="AH88" i="140"/>
  <c r="AC88" i="140"/>
  <c r="W88" i="140"/>
  <c r="R88" i="140"/>
  <c r="M88" i="140"/>
  <c r="G88" i="140"/>
  <c r="BB88" i="140"/>
  <c r="AW88" i="140"/>
  <c r="AQ88" i="140"/>
  <c r="AL88" i="140"/>
  <c r="AG88" i="140"/>
  <c r="AA88" i="140"/>
  <c r="V88" i="140"/>
  <c r="Q88" i="140"/>
  <c r="K88" i="140"/>
  <c r="K98" i="140" s="1"/>
  <c r="K33" i="140" s="1"/>
  <c r="F88" i="140"/>
  <c r="F98" i="140" s="1"/>
  <c r="F33" i="140" s="1"/>
  <c r="E78" i="140"/>
  <c r="E71" i="140"/>
  <c r="BB20" i="140"/>
  <c r="AY71" i="140"/>
  <c r="AY78" i="140"/>
  <c r="BN94" i="140"/>
  <c r="BH34" i="140" s="1"/>
  <c r="BN90" i="140"/>
  <c r="BD34" i="140" s="1"/>
  <c r="BN102" i="140"/>
  <c r="B98" i="140"/>
  <c r="B33" i="140" s="1"/>
  <c r="BN85" i="140"/>
  <c r="C114" i="140"/>
  <c r="BF78" i="140"/>
  <c r="BF71" i="140"/>
  <c r="BK40" i="139"/>
  <c r="BI98" i="139"/>
  <c r="BI33" i="139" s="1"/>
  <c r="BI54" i="139" s="1"/>
  <c r="BE114" i="139"/>
  <c r="BH114" i="139"/>
  <c r="BN108" i="139"/>
  <c r="B55" i="139"/>
  <c r="B22" i="139"/>
  <c r="C19" i="139"/>
  <c r="B73" i="139"/>
  <c r="C73" i="139"/>
  <c r="D73" i="139"/>
  <c r="C80" i="139"/>
  <c r="D80" i="139"/>
  <c r="B80" i="139"/>
  <c r="B29" i="139"/>
  <c r="C25" i="139"/>
  <c r="BN86" i="139"/>
  <c r="AZ34" i="139" s="1"/>
  <c r="BF71" i="139"/>
  <c r="BF78" i="139"/>
  <c r="BK54" i="139"/>
  <c r="D114" i="139"/>
  <c r="BN107" i="139"/>
  <c r="BA78" i="139"/>
  <c r="BA71" i="139"/>
  <c r="BO106" i="139"/>
  <c r="BB106" i="139"/>
  <c r="AX106" i="139"/>
  <c r="AT106" i="139"/>
  <c r="AP106" i="139"/>
  <c r="AL106" i="139"/>
  <c r="AH106" i="139"/>
  <c r="BA106" i="139"/>
  <c r="AV106" i="139"/>
  <c r="AQ106" i="139"/>
  <c r="AK106" i="139"/>
  <c r="AF106" i="139"/>
  <c r="AB106" i="139"/>
  <c r="X106" i="139"/>
  <c r="T106" i="139"/>
  <c r="P106" i="139"/>
  <c r="L106" i="139"/>
  <c r="H106" i="139"/>
  <c r="BC106" i="139"/>
  <c r="BC114" i="139" s="1"/>
  <c r="AU106" i="139"/>
  <c r="AN106" i="139"/>
  <c r="AG106" i="139"/>
  <c r="AA106" i="139"/>
  <c r="V106" i="139"/>
  <c r="Q106" i="139"/>
  <c r="K106" i="139"/>
  <c r="BD106" i="139"/>
  <c r="BD114" i="139" s="1"/>
  <c r="AW106" i="139"/>
  <c r="AO106" i="139"/>
  <c r="AI106" i="139"/>
  <c r="AC106" i="139"/>
  <c r="W106" i="139"/>
  <c r="R106" i="139"/>
  <c r="M106" i="139"/>
  <c r="G106" i="139"/>
  <c r="BB90" i="139"/>
  <c r="AX90" i="139"/>
  <c r="AT90" i="139"/>
  <c r="AP90" i="139"/>
  <c r="AL90" i="139"/>
  <c r="AH90" i="139"/>
  <c r="AD90" i="139"/>
  <c r="Z90" i="139"/>
  <c r="V90" i="139"/>
  <c r="R90" i="139"/>
  <c r="N90" i="139"/>
  <c r="J90" i="139"/>
  <c r="AY106" i="139"/>
  <c r="AJ106" i="139"/>
  <c r="Y106" i="139"/>
  <c r="N106" i="139"/>
  <c r="BD90" i="139"/>
  <c r="AY90" i="139"/>
  <c r="AS90" i="139"/>
  <c r="AN90" i="139"/>
  <c r="AI90" i="139"/>
  <c r="AC90" i="139"/>
  <c r="X90" i="139"/>
  <c r="S90" i="139"/>
  <c r="M90" i="139"/>
  <c r="H90" i="139"/>
  <c r="AZ106" i="139"/>
  <c r="AM106" i="139"/>
  <c r="Z106" i="139"/>
  <c r="O106" i="139"/>
  <c r="AZ90" i="139"/>
  <c r="AU90" i="139"/>
  <c r="AO90" i="139"/>
  <c r="AJ90" i="139"/>
  <c r="AE90" i="139"/>
  <c r="Y90" i="139"/>
  <c r="T90" i="139"/>
  <c r="O90" i="139"/>
  <c r="I90" i="139"/>
  <c r="AD106" i="139"/>
  <c r="I106" i="139"/>
  <c r="BA90" i="139"/>
  <c r="AQ90" i="139"/>
  <c r="AF90" i="139"/>
  <c r="U90" i="139"/>
  <c r="K90" i="139"/>
  <c r="G78" i="139"/>
  <c r="G71" i="139"/>
  <c r="AE106" i="139"/>
  <c r="J106" i="139"/>
  <c r="BC90" i="139"/>
  <c r="AR90" i="139"/>
  <c r="AG90" i="139"/>
  <c r="W90" i="139"/>
  <c r="L90" i="139"/>
  <c r="S106" i="139"/>
  <c r="AV90" i="139"/>
  <c r="AA90" i="139"/>
  <c r="U106" i="139"/>
  <c r="AW90" i="139"/>
  <c r="AB90" i="139"/>
  <c r="G90" i="139"/>
  <c r="P90" i="139"/>
  <c r="AR106" i="139"/>
  <c r="AK90" i="139"/>
  <c r="Q90" i="139"/>
  <c r="AS106" i="139"/>
  <c r="BD20" i="139"/>
  <c r="AM90" i="139"/>
  <c r="BJ78" i="139"/>
  <c r="BJ71" i="139"/>
  <c r="AZ78" i="139"/>
  <c r="AZ71" i="139"/>
  <c r="BN93" i="139"/>
  <c r="BG34" i="139" s="1"/>
  <c r="BN105" i="139"/>
  <c r="B114" i="139"/>
  <c r="BI78" i="139"/>
  <c r="BI71" i="139"/>
  <c r="BE78" i="139"/>
  <c r="BE71" i="139"/>
  <c r="BN103" i="139"/>
  <c r="BO87" i="139" s="1"/>
  <c r="P15" i="139"/>
  <c r="Q11" i="139" s="1"/>
  <c r="P16" i="139"/>
  <c r="BH78" i="139"/>
  <c r="BH71" i="139"/>
  <c r="BF114" i="137"/>
  <c r="BI114" i="137"/>
  <c r="BG114" i="137"/>
  <c r="C114" i="137"/>
  <c r="BH78" i="137"/>
  <c r="BH71" i="137"/>
  <c r="P15" i="137"/>
  <c r="Q11" i="137" s="1"/>
  <c r="P16" i="137"/>
  <c r="BJ40" i="137"/>
  <c r="BN108" i="137"/>
  <c r="BN104" i="137"/>
  <c r="BO88" i="137" s="1"/>
  <c r="B29" i="137"/>
  <c r="C25" i="137"/>
  <c r="B55" i="137"/>
  <c r="B22" i="137"/>
  <c r="C19" i="137"/>
  <c r="BN113" i="137"/>
  <c r="B114" i="137"/>
  <c r="BN101" i="137"/>
  <c r="BH114" i="137"/>
  <c r="BI71" i="137"/>
  <c r="BI78" i="137"/>
  <c r="BN112" i="137"/>
  <c r="BN111" i="137"/>
  <c r="BO95" i="137" s="1"/>
  <c r="BN107" i="137"/>
  <c r="BN109" i="137"/>
  <c r="BN105" i="137"/>
  <c r="C80" i="137"/>
  <c r="B80" i="137"/>
  <c r="BN102" i="137"/>
  <c r="BA103" i="137"/>
  <c r="AW103" i="137"/>
  <c r="AS103" i="137"/>
  <c r="AO103" i="137"/>
  <c r="AK103" i="137"/>
  <c r="AG103" i="137"/>
  <c r="AC103" i="137"/>
  <c r="Y103" i="137"/>
  <c r="U103" i="137"/>
  <c r="Q103" i="137"/>
  <c r="M103" i="137"/>
  <c r="I103" i="137"/>
  <c r="E103" i="137"/>
  <c r="E114" i="137" s="1"/>
  <c r="AY103" i="137"/>
  <c r="AT103" i="137"/>
  <c r="AN103" i="137"/>
  <c r="AI103" i="137"/>
  <c r="AD103" i="137"/>
  <c r="X103" i="137"/>
  <c r="S103" i="137"/>
  <c r="BO103" i="137"/>
  <c r="AX103" i="137"/>
  <c r="AR103" i="137"/>
  <c r="AM103" i="137"/>
  <c r="AH103" i="137"/>
  <c r="AB103" i="137"/>
  <c r="W103" i="137"/>
  <c r="R103" i="137"/>
  <c r="L103" i="137"/>
  <c r="G103" i="137"/>
  <c r="AZ103" i="137"/>
  <c r="AU103" i="137"/>
  <c r="AP103" i="137"/>
  <c r="AJ103" i="137"/>
  <c r="AE103" i="137"/>
  <c r="Z103" i="137"/>
  <c r="T103" i="137"/>
  <c r="O103" i="137"/>
  <c r="J103" i="137"/>
  <c r="D103" i="137"/>
  <c r="D114" i="137" s="1"/>
  <c r="AL103" i="137"/>
  <c r="P103" i="137"/>
  <c r="F103" i="137"/>
  <c r="F114" i="137" s="1"/>
  <c r="AF103" i="137"/>
  <c r="N103" i="137"/>
  <c r="AV103" i="137"/>
  <c r="AA103" i="137"/>
  <c r="K103" i="137"/>
  <c r="AQ103" i="137"/>
  <c r="V103" i="137"/>
  <c r="H103" i="137"/>
  <c r="AZ87" i="137"/>
  <c r="AV87" i="137"/>
  <c r="AR87" i="137"/>
  <c r="AN87" i="137"/>
  <c r="AJ87" i="137"/>
  <c r="AF87" i="137"/>
  <c r="AB87" i="137"/>
  <c r="X87" i="137"/>
  <c r="T87" i="137"/>
  <c r="P87" i="137"/>
  <c r="L87" i="137"/>
  <c r="H87" i="137"/>
  <c r="D87" i="137"/>
  <c r="BA87" i="137"/>
  <c r="AU87" i="137"/>
  <c r="AP87" i="137"/>
  <c r="AK87" i="137"/>
  <c r="AE87" i="137"/>
  <c r="Z87" i="137"/>
  <c r="U87" i="137"/>
  <c r="O87" i="137"/>
  <c r="J87" i="137"/>
  <c r="E87" i="137"/>
  <c r="AY87" i="137"/>
  <c r="AT87" i="137"/>
  <c r="AO87" i="137"/>
  <c r="AI87" i="137"/>
  <c r="AD87" i="137"/>
  <c r="Y87" i="137"/>
  <c r="S87" i="137"/>
  <c r="N87" i="137"/>
  <c r="I87" i="137"/>
  <c r="AX87" i="137"/>
  <c r="AS87" i="137"/>
  <c r="AM87" i="137"/>
  <c r="AH87" i="137"/>
  <c r="AC87" i="137"/>
  <c r="W87" i="137"/>
  <c r="R87" i="137"/>
  <c r="M87" i="137"/>
  <c r="G87" i="137"/>
  <c r="AW87" i="137"/>
  <c r="AQ87" i="137"/>
  <c r="AL87" i="137"/>
  <c r="AG87" i="137"/>
  <c r="AA87" i="137"/>
  <c r="V87" i="137"/>
  <c r="Q87" i="137"/>
  <c r="K87" i="137"/>
  <c r="F87" i="137"/>
  <c r="D78" i="137"/>
  <c r="D71" i="137"/>
  <c r="BA20" i="137"/>
  <c r="BE78" i="137"/>
  <c r="BE71" i="137"/>
  <c r="BE114" i="137"/>
  <c r="B73" i="137"/>
  <c r="C73" i="137"/>
  <c r="E73" i="137"/>
  <c r="AZ78" i="137"/>
  <c r="AZ71" i="137"/>
  <c r="BN110" i="137"/>
  <c r="BB78" i="136"/>
  <c r="BB71" i="136"/>
  <c r="BN105" i="136"/>
  <c r="B114" i="136"/>
  <c r="BN101" i="136"/>
  <c r="BN108" i="136"/>
  <c r="BD114" i="136"/>
  <c r="BI114" i="136"/>
  <c r="B55" i="136"/>
  <c r="B22" i="136"/>
  <c r="C19" i="136"/>
  <c r="BN112" i="136"/>
  <c r="BN104" i="136"/>
  <c r="BO88" i="136" s="1"/>
  <c r="BK40" i="136"/>
  <c r="BN106" i="136"/>
  <c r="BO90" i="136" s="1"/>
  <c r="BI78" i="136"/>
  <c r="BI71" i="136"/>
  <c r="BE78" i="136"/>
  <c r="BE71" i="136"/>
  <c r="BE114" i="136"/>
  <c r="R15" i="136"/>
  <c r="S11" i="136" s="1"/>
  <c r="R16" i="136"/>
  <c r="B29" i="136"/>
  <c r="C25" i="136"/>
  <c r="BJ78" i="136"/>
  <c r="BJ71" i="136"/>
  <c r="BG114" i="136"/>
  <c r="BC114" i="136"/>
  <c r="B80" i="136"/>
  <c r="C80" i="136"/>
  <c r="C73" i="136"/>
  <c r="B73" i="136"/>
  <c r="BJ114" i="136"/>
  <c r="BB114" i="136"/>
  <c r="BN110" i="136"/>
  <c r="BN107" i="136"/>
  <c r="Q16" i="136"/>
  <c r="BF78" i="136"/>
  <c r="BF71" i="136"/>
  <c r="BN113" i="136"/>
  <c r="BN109" i="136"/>
  <c r="AO114" i="136"/>
  <c r="BF114" i="136"/>
  <c r="BH114" i="136"/>
  <c r="BN102" i="136"/>
  <c r="BN111" i="136"/>
  <c r="BO95" i="136" s="1"/>
  <c r="BG71" i="134"/>
  <c r="BG78" i="134"/>
  <c r="BB78" i="134"/>
  <c r="BB71" i="134"/>
  <c r="BN105" i="134"/>
  <c r="B16" i="134"/>
  <c r="C11" i="134"/>
  <c r="BJ114" i="134"/>
  <c r="BB114" i="134"/>
  <c r="Q15" i="134"/>
  <c r="R11" i="134" s="1"/>
  <c r="BC71" i="134"/>
  <c r="BC78" i="134"/>
  <c r="BN110" i="134"/>
  <c r="BN106" i="134"/>
  <c r="BO90" i="134" s="1"/>
  <c r="B55" i="134"/>
  <c r="B22" i="134"/>
  <c r="C19" i="134"/>
  <c r="BC114" i="134"/>
  <c r="C80" i="134"/>
  <c r="B80" i="134"/>
  <c r="BF114" i="134"/>
  <c r="BN104" i="134"/>
  <c r="BO88" i="134" s="1"/>
  <c r="B29" i="134"/>
  <c r="C25" i="134"/>
  <c r="BI114" i="134"/>
  <c r="AY71" i="134"/>
  <c r="AY78" i="134"/>
  <c r="BJ78" i="134"/>
  <c r="BJ71" i="134"/>
  <c r="B73" i="134"/>
  <c r="C73" i="134"/>
  <c r="B114" i="134"/>
  <c r="BN101" i="134"/>
  <c r="BN108" i="134"/>
  <c r="BN111" i="134"/>
  <c r="BO95" i="134" s="1"/>
  <c r="BN107" i="134"/>
  <c r="BN102" i="134"/>
  <c r="BF78" i="134"/>
  <c r="BF71" i="134"/>
  <c r="BN113" i="134"/>
  <c r="BN109" i="134"/>
  <c r="BG114" i="134"/>
  <c r="C114" i="134"/>
  <c r="BN112" i="134"/>
  <c r="BE114" i="134"/>
  <c r="B55" i="133"/>
  <c r="C19" i="133"/>
  <c r="B22" i="133"/>
  <c r="B114" i="133"/>
  <c r="BN101" i="133"/>
  <c r="P15" i="133"/>
  <c r="Q11" i="133" s="1"/>
  <c r="BJ71" i="133"/>
  <c r="BJ78" i="133"/>
  <c r="BN102" i="133"/>
  <c r="B73" i="133"/>
  <c r="C73" i="133"/>
  <c r="BN111" i="133"/>
  <c r="BO95" i="133" s="1"/>
  <c r="C29" i="133"/>
  <c r="N20" i="133"/>
  <c r="BN14" i="133"/>
  <c r="BN109" i="133"/>
  <c r="C80" i="133"/>
  <c r="B80" i="133"/>
  <c r="BN107" i="133"/>
  <c r="BD78" i="133"/>
  <c r="BD71" i="133"/>
  <c r="BF71" i="133"/>
  <c r="BF78" i="133"/>
  <c r="BN108" i="133"/>
  <c r="BB71" i="133"/>
  <c r="BB78" i="133"/>
  <c r="B55" i="131"/>
  <c r="B22" i="131"/>
  <c r="C19" i="131"/>
  <c r="Q16" i="131"/>
  <c r="Q15" i="131"/>
  <c r="R11" i="131" s="1"/>
  <c r="BN109" i="131"/>
  <c r="BF78" i="131"/>
  <c r="BF71" i="131"/>
  <c r="BN104" i="131"/>
  <c r="BO88" i="131" s="1"/>
  <c r="BN102" i="131"/>
  <c r="AY71" i="131"/>
  <c r="AY78" i="131"/>
  <c r="BC71" i="131"/>
  <c r="BC78" i="131"/>
  <c r="BN105" i="131"/>
  <c r="BJ78" i="131"/>
  <c r="BJ71" i="131"/>
  <c r="B29" i="131"/>
  <c r="C25" i="131"/>
  <c r="F73" i="131"/>
  <c r="B73" i="131"/>
  <c r="C73" i="131"/>
  <c r="E73" i="131"/>
  <c r="D73" i="131"/>
  <c r="D80" i="131"/>
  <c r="C80" i="131"/>
  <c r="E80" i="131"/>
  <c r="B80" i="131"/>
  <c r="F80" i="131"/>
  <c r="B114" i="131"/>
  <c r="BG78" i="131"/>
  <c r="BG71" i="131"/>
  <c r="BN103" i="131"/>
  <c r="BO87" i="131" s="1"/>
  <c r="BA78" i="131"/>
  <c r="BA71" i="131"/>
  <c r="C114" i="131"/>
  <c r="BB78" i="131"/>
  <c r="BB71" i="131"/>
  <c r="BN111" i="130"/>
  <c r="BO95" i="130" s="1"/>
  <c r="BH78" i="130"/>
  <c r="BH71" i="130"/>
  <c r="BG71" i="130"/>
  <c r="BG78" i="130"/>
  <c r="C25" i="130"/>
  <c r="B29" i="130"/>
  <c r="BN105" i="130"/>
  <c r="B73" i="130"/>
  <c r="C73" i="130"/>
  <c r="B114" i="130"/>
  <c r="BN101" i="130"/>
  <c r="C114" i="130"/>
  <c r="BN112" i="130"/>
  <c r="Q15" i="130"/>
  <c r="R11" i="130" s="1"/>
  <c r="BD78" i="130"/>
  <c r="BD71" i="130"/>
  <c r="BN107" i="130"/>
  <c r="BC71" i="130"/>
  <c r="BC78" i="130"/>
  <c r="BN106" i="130"/>
  <c r="BO90" i="130" s="1"/>
  <c r="BN102" i="130"/>
  <c r="C80" i="130"/>
  <c r="B80" i="130"/>
  <c r="BN104" i="130"/>
  <c r="BO88" i="130" s="1"/>
  <c r="AZ78" i="130"/>
  <c r="AZ71" i="130"/>
  <c r="AY71" i="130"/>
  <c r="AY78" i="130"/>
  <c r="BN109" i="130"/>
  <c r="BN110" i="130"/>
  <c r="B55" i="130"/>
  <c r="C19" i="130"/>
  <c r="B22" i="130"/>
  <c r="BN108" i="130"/>
  <c r="BI71" i="129"/>
  <c r="BI78" i="129"/>
  <c r="BN109" i="129"/>
  <c r="B73" i="129"/>
  <c r="C73" i="129"/>
  <c r="BN102" i="129"/>
  <c r="BH78" i="129"/>
  <c r="BH71" i="129"/>
  <c r="BN110" i="129"/>
  <c r="Q16" i="129"/>
  <c r="BE71" i="129"/>
  <c r="BE78" i="129"/>
  <c r="BN105" i="129"/>
  <c r="B114" i="129"/>
  <c r="BN101" i="129"/>
  <c r="AZ71" i="129"/>
  <c r="AZ78" i="129"/>
  <c r="R15" i="129"/>
  <c r="S11" i="129" s="1"/>
  <c r="BN112" i="129"/>
  <c r="BN108" i="129"/>
  <c r="BN111" i="129"/>
  <c r="BO95" i="129" s="1"/>
  <c r="B29" i="129"/>
  <c r="C25" i="129"/>
  <c r="B55" i="129"/>
  <c r="B22" i="129"/>
  <c r="C19" i="129"/>
  <c r="B16" i="129"/>
  <c r="C11" i="129"/>
  <c r="BN104" i="129"/>
  <c r="BO88" i="129" s="1"/>
  <c r="BN107" i="129"/>
  <c r="C80" i="129"/>
  <c r="B80" i="129"/>
  <c r="BD78" i="129"/>
  <c r="BD71" i="129"/>
  <c r="BN106" i="129"/>
  <c r="BO90" i="129" s="1"/>
  <c r="B55" i="128"/>
  <c r="B22" i="128"/>
  <c r="C19" i="128"/>
  <c r="BN107" i="128"/>
  <c r="C40" i="128"/>
  <c r="R15" i="128"/>
  <c r="S11" i="128" s="1"/>
  <c r="R16" i="128"/>
  <c r="BJ78" i="128"/>
  <c r="BJ71" i="128"/>
  <c r="BN105" i="128"/>
  <c r="BN112" i="128"/>
  <c r="BN110" i="128"/>
  <c r="BN102" i="128"/>
  <c r="BF78" i="128"/>
  <c r="BF71" i="128"/>
  <c r="C73" i="128"/>
  <c r="B73" i="128"/>
  <c r="B114" i="128"/>
  <c r="BN101" i="128"/>
  <c r="BI78" i="128"/>
  <c r="BI71" i="128"/>
  <c r="B29" i="128"/>
  <c r="C25" i="128"/>
  <c r="BN106" i="128"/>
  <c r="BO90" i="128" s="1"/>
  <c r="BB78" i="128"/>
  <c r="BB71" i="128"/>
  <c r="BN109" i="128"/>
  <c r="C80" i="128"/>
  <c r="B80" i="128"/>
  <c r="BE78" i="128"/>
  <c r="BE71" i="128"/>
  <c r="BN108" i="128"/>
  <c r="BN104" i="128"/>
  <c r="BO88" i="128" s="1"/>
  <c r="BN111" i="128"/>
  <c r="BO95" i="128" s="1"/>
  <c r="BI78" i="126"/>
  <c r="BI71" i="126"/>
  <c r="BN112" i="126"/>
  <c r="BD78" i="126"/>
  <c r="BD71" i="126"/>
  <c r="BN94" i="126"/>
  <c r="BH34" i="126" s="1"/>
  <c r="C73" i="126"/>
  <c r="B73" i="126"/>
  <c r="B98" i="126"/>
  <c r="B33" i="126" s="1"/>
  <c r="BE71" i="126"/>
  <c r="BE78" i="126"/>
  <c r="BN92" i="126"/>
  <c r="BF34" i="126" s="1"/>
  <c r="AZ78" i="126"/>
  <c r="AZ71" i="126"/>
  <c r="BN91" i="126"/>
  <c r="BE34" i="126" s="1"/>
  <c r="B55" i="126"/>
  <c r="B22" i="126"/>
  <c r="C19" i="126"/>
  <c r="B114" i="126"/>
  <c r="BN96" i="126"/>
  <c r="BJ34" i="126" s="1"/>
  <c r="BN111" i="126"/>
  <c r="BO95" i="126" s="1"/>
  <c r="BN90" i="126"/>
  <c r="BD34" i="126" s="1"/>
  <c r="B29" i="126"/>
  <c r="C25" i="126"/>
  <c r="BN109" i="126"/>
  <c r="C80" i="126"/>
  <c r="B80" i="126"/>
  <c r="P16" i="126"/>
  <c r="BH78" i="126"/>
  <c r="BH71" i="126"/>
  <c r="BN110" i="126"/>
  <c r="BN89" i="126"/>
  <c r="BC34" i="126" s="1"/>
  <c r="Q15" i="126"/>
  <c r="R11" i="126" s="1"/>
  <c r="BF78" i="125"/>
  <c r="BF71" i="125"/>
  <c r="B73" i="125"/>
  <c r="C73" i="125"/>
  <c r="BI78" i="125"/>
  <c r="BI71" i="125"/>
  <c r="C29" i="125"/>
  <c r="C28" i="125"/>
  <c r="D25" i="125" s="1"/>
  <c r="Q16" i="125"/>
  <c r="BB71" i="125"/>
  <c r="BB78" i="125"/>
  <c r="BN89" i="125"/>
  <c r="BC34" i="125" s="1"/>
  <c r="B80" i="125"/>
  <c r="C80" i="125"/>
  <c r="B114" i="125"/>
  <c r="BN101" i="125"/>
  <c r="BE78" i="125"/>
  <c r="BE71" i="125"/>
  <c r="BN112" i="125"/>
  <c r="BN92" i="125"/>
  <c r="BF34" i="125" s="1"/>
  <c r="BN108" i="125"/>
  <c r="BN111" i="125"/>
  <c r="BO95" i="125" s="1"/>
  <c r="BN107" i="125"/>
  <c r="BN94" i="125"/>
  <c r="BH34" i="125" s="1"/>
  <c r="BN86" i="125"/>
  <c r="AZ34" i="125" s="1"/>
  <c r="R15" i="125"/>
  <c r="S11" i="125" s="1"/>
  <c r="B55" i="125"/>
  <c r="B22" i="125"/>
  <c r="C19" i="125"/>
  <c r="BN93" i="125"/>
  <c r="BG34" i="125" s="1"/>
  <c r="BN96" i="125"/>
  <c r="BJ34" i="125" s="1"/>
  <c r="BN91" i="125"/>
  <c r="BE34" i="125" s="1"/>
  <c r="BN110" i="125"/>
  <c r="BN106" i="125"/>
  <c r="BO90" i="125" s="1"/>
  <c r="BJ78" i="125"/>
  <c r="BJ71" i="125"/>
  <c r="BN109" i="125"/>
  <c r="BN105" i="125"/>
  <c r="B98" i="125"/>
  <c r="B33" i="125" s="1"/>
  <c r="BN85" i="125"/>
  <c r="BN88" i="125"/>
  <c r="BB34" i="125" s="1"/>
  <c r="BN104" i="125"/>
  <c r="BO88" i="125" s="1"/>
  <c r="BN95" i="125"/>
  <c r="BI34" i="125" s="1"/>
  <c r="BN90" i="125"/>
  <c r="BD34" i="125" s="1"/>
  <c r="BN102" i="125"/>
  <c r="BE78" i="123"/>
  <c r="BE71" i="123"/>
  <c r="AZ78" i="123"/>
  <c r="AZ71" i="123"/>
  <c r="C55" i="123"/>
  <c r="D19" i="123"/>
  <c r="BA78" i="123"/>
  <c r="BA71" i="123"/>
  <c r="D81" i="123"/>
  <c r="D75" i="123"/>
  <c r="D26" i="123" s="1"/>
  <c r="BG78" i="123"/>
  <c r="BG71" i="123"/>
  <c r="P16" i="123"/>
  <c r="P15" i="123"/>
  <c r="Q11" i="123" s="1"/>
  <c r="BO104" i="123"/>
  <c r="E20" i="123"/>
  <c r="M71" i="123"/>
  <c r="M78" i="123"/>
  <c r="BJ20" i="123"/>
  <c r="BH78" i="123"/>
  <c r="BH71" i="123"/>
  <c r="BC78" i="123"/>
  <c r="BC71" i="123"/>
  <c r="C73" i="123"/>
  <c r="B73" i="123"/>
  <c r="D73" i="123"/>
  <c r="B29" i="123"/>
  <c r="C25" i="123"/>
  <c r="BF78" i="123"/>
  <c r="BF71" i="123"/>
  <c r="BD71" i="123"/>
  <c r="BD78" i="123"/>
  <c r="AY71" i="123"/>
  <c r="AY78" i="123"/>
  <c r="B80" i="123"/>
  <c r="C80" i="123"/>
  <c r="D80" i="123"/>
  <c r="C22" i="123"/>
  <c r="BN108" i="120"/>
  <c r="C80" i="122"/>
  <c r="B80" i="122"/>
  <c r="B73" i="122"/>
  <c r="C73" i="122"/>
  <c r="Q15" i="122"/>
  <c r="R11" i="122" s="1"/>
  <c r="BO103" i="122"/>
  <c r="D78" i="122"/>
  <c r="D80" i="122" s="1"/>
  <c r="D71" i="122"/>
  <c r="M20" i="122"/>
  <c r="C25" i="122"/>
  <c r="B29" i="122"/>
  <c r="P16" i="122"/>
  <c r="C15" i="122"/>
  <c r="D11" i="122" s="1"/>
  <c r="C55" i="122"/>
  <c r="D19" i="122"/>
  <c r="BN111" i="120"/>
  <c r="BO95" i="120" s="1"/>
  <c r="BN91" i="120"/>
  <c r="BN89" i="120"/>
  <c r="BH98" i="120"/>
  <c r="BH33" i="120" s="1"/>
  <c r="BE114" i="120"/>
  <c r="BD114" i="120"/>
  <c r="BF114" i="120"/>
  <c r="BN94" i="120"/>
  <c r="R15" i="120"/>
  <c r="S11" i="120" s="1"/>
  <c r="R16" i="120"/>
  <c r="BN93" i="120"/>
  <c r="BF98" i="120"/>
  <c r="BF33" i="120" s="1"/>
  <c r="BH114" i="120"/>
  <c r="BJ114" i="120"/>
  <c r="BN110" i="120"/>
  <c r="B73" i="120"/>
  <c r="BG98" i="120"/>
  <c r="BG33" i="120" s="1"/>
  <c r="B80" i="120"/>
  <c r="BC98" i="120"/>
  <c r="BC33" i="120" s="1"/>
  <c r="BJ98" i="120"/>
  <c r="BJ33" i="120" s="1"/>
  <c r="BE98" i="120"/>
  <c r="BE33" i="120" s="1"/>
  <c r="BC114" i="120"/>
  <c r="B114" i="120"/>
  <c r="BN101" i="120"/>
  <c r="BN106" i="120"/>
  <c r="BO90" i="120" s="1"/>
  <c r="BN95" i="120"/>
  <c r="BN107" i="120"/>
  <c r="BN109" i="120"/>
  <c r="BN105" i="120"/>
  <c r="B98" i="120"/>
  <c r="B33" i="120" s="1"/>
  <c r="BN85" i="120"/>
  <c r="BD98" i="120"/>
  <c r="BD33" i="120" s="1"/>
  <c r="BI98" i="120"/>
  <c r="BI33" i="120" s="1"/>
  <c r="BG114" i="120"/>
  <c r="BI114" i="120"/>
  <c r="BN90" i="120"/>
  <c r="BD34" i="120" s="1"/>
  <c r="BN92" i="120"/>
  <c r="BN110" i="119"/>
  <c r="BN86" i="119"/>
  <c r="BN102" i="119"/>
  <c r="AH74" i="119"/>
  <c r="AD74" i="119"/>
  <c r="AG74" i="119"/>
  <c r="AC74" i="119"/>
  <c r="AE74" i="119"/>
  <c r="AF74" i="119"/>
  <c r="AB74" i="119"/>
  <c r="BN97" i="119"/>
  <c r="BK34" i="119" s="1"/>
  <c r="BN109" i="119"/>
  <c r="BN89" i="119"/>
  <c r="B98" i="119"/>
  <c r="B33" i="119" s="1"/>
  <c r="BN85" i="119"/>
  <c r="F98" i="119"/>
  <c r="F33" i="119" s="1"/>
  <c r="Z98" i="119"/>
  <c r="Z33" i="119" s="1"/>
  <c r="AT98" i="119"/>
  <c r="AT33" i="119" s="1"/>
  <c r="Q98" i="119"/>
  <c r="Q33" i="119" s="1"/>
  <c r="AG98" i="119"/>
  <c r="AG33" i="119" s="1"/>
  <c r="AW98" i="119"/>
  <c r="AW33" i="119" s="1"/>
  <c r="B114" i="119"/>
  <c r="BN101" i="119"/>
  <c r="BJ98" i="119"/>
  <c r="BJ33" i="119" s="1"/>
  <c r="G98" i="119"/>
  <c r="G33" i="119" s="1"/>
  <c r="W98" i="119"/>
  <c r="W33" i="119" s="1"/>
  <c r="AM98" i="119"/>
  <c r="AM33" i="119" s="1"/>
  <c r="BC98" i="119"/>
  <c r="BC33" i="119" s="1"/>
  <c r="H98" i="119"/>
  <c r="H33" i="119" s="1"/>
  <c r="X98" i="119"/>
  <c r="X33" i="119" s="1"/>
  <c r="AN98" i="119"/>
  <c r="AN33" i="119" s="1"/>
  <c r="BD98" i="119"/>
  <c r="BD33" i="119" s="1"/>
  <c r="S114" i="119"/>
  <c r="K114" i="119"/>
  <c r="E114" i="119"/>
  <c r="F114" i="119"/>
  <c r="V114" i="119"/>
  <c r="AL114" i="119"/>
  <c r="BB114" i="119"/>
  <c r="H114" i="119"/>
  <c r="X114" i="119"/>
  <c r="AN114" i="119"/>
  <c r="BD114" i="119"/>
  <c r="U114" i="119"/>
  <c r="AK114" i="119"/>
  <c r="BA114" i="119"/>
  <c r="BK114" i="119"/>
  <c r="B29" i="119"/>
  <c r="C25" i="119"/>
  <c r="Z74" i="119"/>
  <c r="Y74" i="119"/>
  <c r="AA74" i="119"/>
  <c r="BN113" i="119"/>
  <c r="BO97" i="119" s="1"/>
  <c r="R98" i="119"/>
  <c r="R33" i="119" s="1"/>
  <c r="V98" i="119"/>
  <c r="V33" i="119" s="1"/>
  <c r="AP98" i="119"/>
  <c r="AP33" i="119" s="1"/>
  <c r="E98" i="119"/>
  <c r="E33" i="119" s="1"/>
  <c r="U98" i="119"/>
  <c r="U33" i="119" s="1"/>
  <c r="AK98" i="119"/>
  <c r="AK33" i="119" s="1"/>
  <c r="BA98" i="119"/>
  <c r="BA33" i="119" s="1"/>
  <c r="BC114" i="119"/>
  <c r="I114" i="119"/>
  <c r="K98" i="119"/>
  <c r="K33" i="119" s="1"/>
  <c r="AA98" i="119"/>
  <c r="AA33" i="119" s="1"/>
  <c r="AQ98" i="119"/>
  <c r="AQ33" i="119" s="1"/>
  <c r="BG98" i="119"/>
  <c r="BG33" i="119" s="1"/>
  <c r="L98" i="119"/>
  <c r="L33" i="119" s="1"/>
  <c r="AB98" i="119"/>
  <c r="AB33" i="119" s="1"/>
  <c r="AR98" i="119"/>
  <c r="AR33" i="119" s="1"/>
  <c r="BH98" i="119"/>
  <c r="BH33" i="119" s="1"/>
  <c r="AI114" i="119"/>
  <c r="AA114" i="119"/>
  <c r="O114" i="119"/>
  <c r="J114" i="119"/>
  <c r="Z114" i="119"/>
  <c r="AP114" i="119"/>
  <c r="BF114" i="119"/>
  <c r="L114" i="119"/>
  <c r="AB114" i="119"/>
  <c r="AR114" i="119"/>
  <c r="BH114" i="119"/>
  <c r="Y114" i="119"/>
  <c r="AO114" i="119"/>
  <c r="BE114" i="119"/>
  <c r="BN108" i="119"/>
  <c r="BN88" i="119"/>
  <c r="BN111" i="119"/>
  <c r="BO95" i="119" s="1"/>
  <c r="BN107" i="119"/>
  <c r="BN87" i="119"/>
  <c r="BA34" i="119" s="1"/>
  <c r="BN103" i="119"/>
  <c r="BO87" i="119" s="1"/>
  <c r="BN94" i="119"/>
  <c r="BN90" i="119"/>
  <c r="BD34" i="119" s="1"/>
  <c r="BN105" i="119"/>
  <c r="AH98" i="119"/>
  <c r="AH33" i="119" s="1"/>
  <c r="AL98" i="119"/>
  <c r="AL33" i="119" s="1"/>
  <c r="N98" i="119"/>
  <c r="N33" i="119" s="1"/>
  <c r="I98" i="119"/>
  <c r="I33" i="119" s="1"/>
  <c r="Y98" i="119"/>
  <c r="Y33" i="119" s="1"/>
  <c r="AO98" i="119"/>
  <c r="AO33" i="119" s="1"/>
  <c r="BE98" i="119"/>
  <c r="BE33" i="119" s="1"/>
  <c r="BB98" i="119"/>
  <c r="BB33" i="119" s="1"/>
  <c r="BL80" i="119"/>
  <c r="BH80" i="119"/>
  <c r="BD80" i="119"/>
  <c r="AZ80" i="119"/>
  <c r="AV80" i="119"/>
  <c r="AR80" i="119"/>
  <c r="AN80" i="119"/>
  <c r="AJ80" i="119"/>
  <c r="AF80" i="119"/>
  <c r="AB80" i="119"/>
  <c r="X80" i="119"/>
  <c r="T80" i="119"/>
  <c r="P80" i="119"/>
  <c r="L80" i="119"/>
  <c r="H80" i="119"/>
  <c r="D80" i="119"/>
  <c r="BK80" i="119"/>
  <c r="BG80" i="119"/>
  <c r="BC80" i="119"/>
  <c r="AY80" i="119"/>
  <c r="AU80" i="119"/>
  <c r="AQ80" i="119"/>
  <c r="AM80" i="119"/>
  <c r="AI80" i="119"/>
  <c r="AE80" i="119"/>
  <c r="AA80" i="119"/>
  <c r="W80" i="119"/>
  <c r="S80" i="119"/>
  <c r="O80" i="119"/>
  <c r="K80" i="119"/>
  <c r="G80" i="119"/>
  <c r="C80" i="119"/>
  <c r="BI80" i="119"/>
  <c r="BE80" i="119"/>
  <c r="BA80" i="119"/>
  <c r="AW80" i="119"/>
  <c r="AS80" i="119"/>
  <c r="AO80" i="119"/>
  <c r="AK80" i="119"/>
  <c r="AG80" i="119"/>
  <c r="AC80" i="119"/>
  <c r="Y80" i="119"/>
  <c r="U80" i="119"/>
  <c r="Q80" i="119"/>
  <c r="M80" i="119"/>
  <c r="I80" i="119"/>
  <c r="E80" i="119"/>
  <c r="BJ80" i="119"/>
  <c r="AT80" i="119"/>
  <c r="AD80" i="119"/>
  <c r="N80" i="119"/>
  <c r="BF80" i="119"/>
  <c r="AP80" i="119"/>
  <c r="Z80" i="119"/>
  <c r="J80" i="119"/>
  <c r="BB80" i="119"/>
  <c r="AL80" i="119"/>
  <c r="V80" i="119"/>
  <c r="F80" i="119"/>
  <c r="AX80" i="119"/>
  <c r="AH80" i="119"/>
  <c r="R80" i="119"/>
  <c r="B80" i="119"/>
  <c r="O98" i="119"/>
  <c r="O33" i="119" s="1"/>
  <c r="AE98" i="119"/>
  <c r="AE33" i="119" s="1"/>
  <c r="AU98" i="119"/>
  <c r="AU33" i="119" s="1"/>
  <c r="W114" i="119"/>
  <c r="P98" i="119"/>
  <c r="P33" i="119" s="1"/>
  <c r="AF98" i="119"/>
  <c r="AF33" i="119" s="1"/>
  <c r="AV98" i="119"/>
  <c r="AV33" i="119" s="1"/>
  <c r="AM114" i="119"/>
  <c r="AY114" i="119"/>
  <c r="AQ114" i="119"/>
  <c r="AE114" i="119"/>
  <c r="N114" i="119"/>
  <c r="AD114" i="119"/>
  <c r="AT114" i="119"/>
  <c r="BJ114" i="119"/>
  <c r="P114" i="119"/>
  <c r="AF114" i="119"/>
  <c r="AV114" i="119"/>
  <c r="M114" i="119"/>
  <c r="AC114" i="119"/>
  <c r="AS114" i="119"/>
  <c r="BI114" i="119"/>
  <c r="BN96" i="119"/>
  <c r="BK98" i="119"/>
  <c r="BK33" i="119" s="1"/>
  <c r="BN92" i="119"/>
  <c r="BN95" i="119"/>
  <c r="C21" i="119"/>
  <c r="D19" i="119" s="1"/>
  <c r="BN106" i="119"/>
  <c r="BO90" i="119" s="1"/>
  <c r="BN93" i="119"/>
  <c r="BK73" i="119"/>
  <c r="BG73" i="119"/>
  <c r="BC73" i="119"/>
  <c r="AY73" i="119"/>
  <c r="AU73" i="119"/>
  <c r="AQ73" i="119"/>
  <c r="AM73" i="119"/>
  <c r="AI73" i="119"/>
  <c r="AE73" i="119"/>
  <c r="AA73" i="119"/>
  <c r="W73" i="119"/>
  <c r="S73" i="119"/>
  <c r="O73" i="119"/>
  <c r="K73" i="119"/>
  <c r="G73" i="119"/>
  <c r="BJ73" i="119"/>
  <c r="BF73" i="119"/>
  <c r="BB73" i="119"/>
  <c r="AX73" i="119"/>
  <c r="AT73" i="119"/>
  <c r="AP73" i="119"/>
  <c r="AL73" i="119"/>
  <c r="AH73" i="119"/>
  <c r="AD73" i="119"/>
  <c r="Z73" i="119"/>
  <c r="V73" i="119"/>
  <c r="R73" i="119"/>
  <c r="N73" i="119"/>
  <c r="BL73" i="119"/>
  <c r="BH73" i="119"/>
  <c r="BD73" i="119"/>
  <c r="AZ73" i="119"/>
  <c r="AV73" i="119"/>
  <c r="AR73" i="119"/>
  <c r="AN73" i="119"/>
  <c r="AJ73" i="119"/>
  <c r="AF73" i="119"/>
  <c r="AB73" i="119"/>
  <c r="X73" i="119"/>
  <c r="T73" i="119"/>
  <c r="BI73" i="119"/>
  <c r="AS73" i="119"/>
  <c r="AC73" i="119"/>
  <c r="P73" i="119"/>
  <c r="I73" i="119"/>
  <c r="D73" i="119"/>
  <c r="BE73" i="119"/>
  <c r="AO73" i="119"/>
  <c r="Y73" i="119"/>
  <c r="M73" i="119"/>
  <c r="H73" i="119"/>
  <c r="C73" i="119"/>
  <c r="BA73" i="119"/>
  <c r="AK73" i="119"/>
  <c r="U73" i="119"/>
  <c r="L73" i="119"/>
  <c r="F73" i="119"/>
  <c r="B73" i="119"/>
  <c r="AW73" i="119"/>
  <c r="AG73" i="119"/>
  <c r="Q73" i="119"/>
  <c r="J73" i="119"/>
  <c r="E73" i="119"/>
  <c r="AX98" i="119"/>
  <c r="AX33" i="119" s="1"/>
  <c r="J98" i="119"/>
  <c r="J33" i="119" s="1"/>
  <c r="AD98" i="119"/>
  <c r="AD33" i="119" s="1"/>
  <c r="M98" i="119"/>
  <c r="M33" i="119" s="1"/>
  <c r="AC98" i="119"/>
  <c r="AC33" i="119" s="1"/>
  <c r="AS98" i="119"/>
  <c r="AS33" i="119" s="1"/>
  <c r="BI98" i="119"/>
  <c r="BI33" i="119" s="1"/>
  <c r="BF98" i="119"/>
  <c r="BF33" i="119" s="1"/>
  <c r="C98" i="119"/>
  <c r="C33" i="119" s="1"/>
  <c r="S98" i="119"/>
  <c r="S33" i="119" s="1"/>
  <c r="AI98" i="119"/>
  <c r="AI33" i="119" s="1"/>
  <c r="AY98" i="119"/>
  <c r="AY33" i="119" s="1"/>
  <c r="D98" i="119"/>
  <c r="D33" i="119" s="1"/>
  <c r="T98" i="119"/>
  <c r="T33" i="119" s="1"/>
  <c r="AJ98" i="119"/>
  <c r="AJ33" i="119" s="1"/>
  <c r="AZ98" i="119"/>
  <c r="AZ33" i="119" s="1"/>
  <c r="G114" i="119"/>
  <c r="C114" i="119"/>
  <c r="BG114" i="119"/>
  <c r="AU114" i="119"/>
  <c r="R114" i="119"/>
  <c r="AH114" i="119"/>
  <c r="AX114" i="119"/>
  <c r="D114" i="119"/>
  <c r="T114" i="119"/>
  <c r="AJ114" i="119"/>
  <c r="AZ114" i="119"/>
  <c r="Q114" i="119"/>
  <c r="AG114" i="119"/>
  <c r="AW114" i="119"/>
  <c r="BN112" i="119"/>
  <c r="BN104" i="119"/>
  <c r="BN91" i="119"/>
  <c r="V74" i="119"/>
  <c r="R74" i="119"/>
  <c r="N74" i="119"/>
  <c r="J74" i="119"/>
  <c r="F74" i="119"/>
  <c r="U74" i="119"/>
  <c r="Q74" i="119"/>
  <c r="M74" i="119"/>
  <c r="I74" i="119"/>
  <c r="E74" i="119"/>
  <c r="W74" i="119"/>
  <c r="S74" i="119"/>
  <c r="O74" i="119"/>
  <c r="K74" i="119"/>
  <c r="G74" i="119"/>
  <c r="P74" i="119"/>
  <c r="L74" i="119"/>
  <c r="X74" i="119"/>
  <c r="H74" i="119"/>
  <c r="T74" i="119"/>
  <c r="D74" i="119"/>
  <c r="Q15" i="119"/>
  <c r="R11" i="119" s="1"/>
  <c r="Q16" i="119"/>
  <c r="BN105" i="116"/>
  <c r="BN106" i="117"/>
  <c r="AF98" i="117"/>
  <c r="AF33" i="117" s="1"/>
  <c r="BB98" i="117"/>
  <c r="BB33" i="117" s="1"/>
  <c r="AN98" i="117"/>
  <c r="AN33" i="117" s="1"/>
  <c r="AB98" i="117"/>
  <c r="AB33" i="117" s="1"/>
  <c r="AC98" i="117"/>
  <c r="AC33" i="117" s="1"/>
  <c r="AS98" i="117"/>
  <c r="AS33" i="117" s="1"/>
  <c r="AD98" i="117"/>
  <c r="AD33" i="117" s="1"/>
  <c r="AT98" i="117"/>
  <c r="AT33" i="117" s="1"/>
  <c r="X114" i="117"/>
  <c r="AA98" i="117"/>
  <c r="AA33" i="117" s="1"/>
  <c r="AQ98" i="117"/>
  <c r="AQ33" i="117" s="1"/>
  <c r="AN114" i="117"/>
  <c r="BH114" i="117"/>
  <c r="AW98" i="117"/>
  <c r="AW33" i="117" s="1"/>
  <c r="U114" i="117"/>
  <c r="AK114" i="117"/>
  <c r="BA114" i="117"/>
  <c r="V114" i="117"/>
  <c r="AL114" i="117"/>
  <c r="BB114" i="117"/>
  <c r="W114" i="117"/>
  <c r="AM114" i="117"/>
  <c r="BC114" i="117"/>
  <c r="BK114" i="117"/>
  <c r="B29" i="117"/>
  <c r="C25" i="117"/>
  <c r="BN110" i="117"/>
  <c r="BN90" i="117"/>
  <c r="BD34" i="117" s="1"/>
  <c r="BN113" i="117"/>
  <c r="BN93" i="117"/>
  <c r="B73" i="117"/>
  <c r="BG98" i="117"/>
  <c r="BG33" i="117" s="1"/>
  <c r="AR98" i="117"/>
  <c r="AR33" i="117" s="1"/>
  <c r="Q98" i="117"/>
  <c r="Q33" i="117" s="1"/>
  <c r="AG98" i="117"/>
  <c r="AG33" i="117" s="1"/>
  <c r="AX98" i="117"/>
  <c r="AX33" i="117" s="1"/>
  <c r="B98" i="117"/>
  <c r="B33" i="117" s="1"/>
  <c r="BN85" i="117"/>
  <c r="R98" i="117"/>
  <c r="R33" i="117" s="1"/>
  <c r="AH98" i="117"/>
  <c r="AH33" i="117" s="1"/>
  <c r="AY98" i="117"/>
  <c r="AY33" i="117" s="1"/>
  <c r="B80" i="117"/>
  <c r="O98" i="117"/>
  <c r="O33" i="117" s="1"/>
  <c r="AE98" i="117"/>
  <c r="AE33" i="117" s="1"/>
  <c r="AU98" i="117"/>
  <c r="AU33" i="117" s="1"/>
  <c r="P114" i="117"/>
  <c r="BA98" i="117"/>
  <c r="BA33" i="117" s="1"/>
  <c r="T114" i="117"/>
  <c r="Y114" i="117"/>
  <c r="AO114" i="117"/>
  <c r="BE114" i="117"/>
  <c r="Z114" i="117"/>
  <c r="AP114" i="117"/>
  <c r="BF114" i="117"/>
  <c r="AA114" i="117"/>
  <c r="AQ114" i="117"/>
  <c r="BG114" i="117"/>
  <c r="BN111" i="117"/>
  <c r="BK98" i="117"/>
  <c r="BK33" i="117" s="1"/>
  <c r="BN96" i="117"/>
  <c r="BN112" i="117"/>
  <c r="BN91" i="117"/>
  <c r="BN94" i="117"/>
  <c r="BN89" i="117"/>
  <c r="AV98" i="117"/>
  <c r="AV33" i="117" s="1"/>
  <c r="T98" i="117"/>
  <c r="T33" i="117" s="1"/>
  <c r="BD114" i="117"/>
  <c r="U98" i="117"/>
  <c r="U33" i="117" s="1"/>
  <c r="AK98" i="117"/>
  <c r="AK33" i="117" s="1"/>
  <c r="BC98" i="117"/>
  <c r="BC33" i="117" s="1"/>
  <c r="V98" i="117"/>
  <c r="V33" i="117" s="1"/>
  <c r="AL98" i="117"/>
  <c r="AL33" i="117" s="1"/>
  <c r="BD98" i="117"/>
  <c r="BD33" i="117" s="1"/>
  <c r="S98" i="117"/>
  <c r="S33" i="117" s="1"/>
  <c r="AI98" i="117"/>
  <c r="AI33" i="117" s="1"/>
  <c r="AZ98" i="117"/>
  <c r="AZ33" i="117" s="1"/>
  <c r="AB114" i="117"/>
  <c r="AF114" i="117"/>
  <c r="BE98" i="117"/>
  <c r="BE33" i="117" s="1"/>
  <c r="AJ114" i="117"/>
  <c r="AC114" i="117"/>
  <c r="AS114" i="117"/>
  <c r="BI114" i="117"/>
  <c r="AD114" i="117"/>
  <c r="AT114" i="117"/>
  <c r="BJ114" i="117"/>
  <c r="O114" i="117"/>
  <c r="AE114" i="117"/>
  <c r="AU114" i="117"/>
  <c r="BN92" i="117"/>
  <c r="BN107" i="117"/>
  <c r="BN97" i="117"/>
  <c r="BK34" i="117" s="1"/>
  <c r="BN109" i="117"/>
  <c r="BN105" i="117"/>
  <c r="P98" i="117"/>
  <c r="P33" i="117" s="1"/>
  <c r="AJ98" i="117"/>
  <c r="AJ33" i="117" s="1"/>
  <c r="X98" i="117"/>
  <c r="X33" i="117" s="1"/>
  <c r="Y98" i="117"/>
  <c r="Y33" i="117" s="1"/>
  <c r="AO98" i="117"/>
  <c r="AO33" i="117" s="1"/>
  <c r="BH98" i="117"/>
  <c r="BH33" i="117" s="1"/>
  <c r="Z98" i="117"/>
  <c r="Z33" i="117" s="1"/>
  <c r="AP98" i="117"/>
  <c r="AP33" i="117" s="1"/>
  <c r="BJ98" i="117"/>
  <c r="BJ33" i="117" s="1"/>
  <c r="W98" i="117"/>
  <c r="W33" i="117" s="1"/>
  <c r="AM98" i="117"/>
  <c r="AM33" i="117" s="1"/>
  <c r="BF98" i="117"/>
  <c r="BF33" i="117" s="1"/>
  <c r="AR114" i="117"/>
  <c r="AV114" i="117"/>
  <c r="BI98" i="117"/>
  <c r="BI33" i="117" s="1"/>
  <c r="AZ114" i="117"/>
  <c r="Q114" i="117"/>
  <c r="AG114" i="117"/>
  <c r="AW114" i="117"/>
  <c r="B114" i="117"/>
  <c r="BN101" i="117"/>
  <c r="R114" i="117"/>
  <c r="AH114" i="117"/>
  <c r="AX114" i="117"/>
  <c r="S114" i="117"/>
  <c r="AI114" i="117"/>
  <c r="AY114" i="117"/>
  <c r="BN95" i="117"/>
  <c r="BN108" i="117"/>
  <c r="R15" i="117"/>
  <c r="S11" i="117" s="1"/>
  <c r="R16" i="117"/>
  <c r="BN87" i="116"/>
  <c r="BA34" i="116" s="1"/>
  <c r="BN97" i="116"/>
  <c r="BK34" i="116" s="1"/>
  <c r="BK98" i="116"/>
  <c r="BK33" i="116" s="1"/>
  <c r="BK54" i="116" s="1"/>
  <c r="BN113" i="116"/>
  <c r="BO97" i="116" s="1"/>
  <c r="BN90" i="116"/>
  <c r="BD34" i="116" s="1"/>
  <c r="BN106" i="116"/>
  <c r="BO90" i="116" s="1"/>
  <c r="BN103" i="116"/>
  <c r="BO87" i="116" s="1"/>
  <c r="BN89" i="116"/>
  <c r="R8" i="113"/>
  <c r="R12" i="113"/>
  <c r="R15" i="113"/>
  <c r="B15" i="116"/>
  <c r="BN13" i="116"/>
  <c r="M14" i="114"/>
  <c r="M14" i="2"/>
  <c r="R9" i="113"/>
  <c r="G14" i="114"/>
  <c r="C14" i="2"/>
  <c r="J14" i="114"/>
  <c r="R16" i="113"/>
  <c r="R37" i="113"/>
  <c r="R28" i="113"/>
  <c r="H14" i="114"/>
  <c r="H14" i="2"/>
  <c r="E14" i="2"/>
  <c r="R19" i="113"/>
  <c r="N14" i="114"/>
  <c r="R18" i="113"/>
  <c r="R25" i="113"/>
  <c r="R30" i="113"/>
  <c r="R39" i="113"/>
  <c r="C14" i="114"/>
  <c r="C15" i="114" s="1"/>
  <c r="C21" i="114" s="1"/>
  <c r="F14" i="2"/>
  <c r="G14" i="2"/>
  <c r="B14" i="114"/>
  <c r="R22" i="113"/>
  <c r="R34" i="113"/>
  <c r="R27" i="113"/>
  <c r="R36" i="113"/>
  <c r="B14" i="2"/>
  <c r="L14" i="114"/>
  <c r="L14" i="2"/>
  <c r="K14" i="2"/>
  <c r="F14" i="114"/>
  <c r="F15" i="114" s="1"/>
  <c r="F21" i="114" s="1"/>
  <c r="R11" i="113"/>
  <c r="R21" i="113"/>
  <c r="R33" i="113"/>
  <c r="R31" i="113"/>
  <c r="R24" i="113"/>
  <c r="R40" i="113"/>
  <c r="L99" i="114"/>
  <c r="L34" i="114" s="1"/>
  <c r="L57" i="114" s="1"/>
  <c r="L59" i="114" s="1"/>
  <c r="L65" i="114" s="1"/>
  <c r="BN86" i="116"/>
  <c r="BK114" i="116"/>
  <c r="P98" i="116"/>
  <c r="P33" i="116" s="1"/>
  <c r="P54" i="116" s="1"/>
  <c r="AZ98" i="116"/>
  <c r="AZ33" i="116" s="1"/>
  <c r="AZ54" i="116" s="1"/>
  <c r="AN98" i="116"/>
  <c r="AN33" i="116" s="1"/>
  <c r="AN54" i="116" s="1"/>
  <c r="Y98" i="116"/>
  <c r="Y33" i="116" s="1"/>
  <c r="Y54" i="116" s="1"/>
  <c r="AO98" i="116"/>
  <c r="AO33" i="116" s="1"/>
  <c r="AO54" i="116" s="1"/>
  <c r="BE98" i="116"/>
  <c r="BE33" i="116" s="1"/>
  <c r="BE54" i="116" s="1"/>
  <c r="R98" i="116"/>
  <c r="R33" i="116" s="1"/>
  <c r="R54" i="116" s="1"/>
  <c r="AH98" i="116"/>
  <c r="AH33" i="116" s="1"/>
  <c r="AH54" i="116" s="1"/>
  <c r="AX98" i="116"/>
  <c r="AX33" i="116" s="1"/>
  <c r="AX54" i="116" s="1"/>
  <c r="X114" i="116"/>
  <c r="G98" i="116"/>
  <c r="G33" i="116" s="1"/>
  <c r="G54" i="116" s="1"/>
  <c r="W98" i="116"/>
  <c r="W33" i="116" s="1"/>
  <c r="W54" i="116" s="1"/>
  <c r="AM98" i="116"/>
  <c r="AM33" i="116" s="1"/>
  <c r="AM54" i="116" s="1"/>
  <c r="T114" i="116"/>
  <c r="I114" i="116"/>
  <c r="Y114" i="116"/>
  <c r="AO114" i="116"/>
  <c r="BE114" i="116"/>
  <c r="AA114" i="116"/>
  <c r="AQ114" i="116"/>
  <c r="AQ40" i="116" s="1"/>
  <c r="C25" i="116"/>
  <c r="B29" i="116"/>
  <c r="BH98" i="116"/>
  <c r="BH33" i="116" s="1"/>
  <c r="I98" i="116"/>
  <c r="I33" i="116" s="1"/>
  <c r="BC98" i="116"/>
  <c r="BC33" i="116" s="1"/>
  <c r="J114" i="116"/>
  <c r="BF114" i="116"/>
  <c r="BN94" i="116"/>
  <c r="BN102" i="116"/>
  <c r="BN92" i="116"/>
  <c r="BN108" i="116"/>
  <c r="BN88" i="116"/>
  <c r="BN104" i="116"/>
  <c r="AV98" i="116"/>
  <c r="AV33" i="116" s="1"/>
  <c r="AR98" i="116"/>
  <c r="AR33" i="116" s="1"/>
  <c r="AJ98" i="116"/>
  <c r="AJ33" i="116" s="1"/>
  <c r="X98" i="116"/>
  <c r="X33" i="116" s="1"/>
  <c r="E98" i="116"/>
  <c r="E33" i="116" s="1"/>
  <c r="U98" i="116"/>
  <c r="U33" i="116" s="1"/>
  <c r="AK98" i="116"/>
  <c r="AK33" i="116" s="1"/>
  <c r="BA98" i="116"/>
  <c r="BA33" i="116" s="1"/>
  <c r="AR114" i="116"/>
  <c r="N98" i="116"/>
  <c r="N33" i="116" s="1"/>
  <c r="AD98" i="116"/>
  <c r="AD33" i="116" s="1"/>
  <c r="AT98" i="116"/>
  <c r="AT33" i="116" s="1"/>
  <c r="BJ98" i="116"/>
  <c r="BJ33" i="116" s="1"/>
  <c r="C98" i="116"/>
  <c r="C33" i="116" s="1"/>
  <c r="S98" i="116"/>
  <c r="S33" i="116" s="1"/>
  <c r="AI98" i="116"/>
  <c r="AI33" i="116" s="1"/>
  <c r="AY98" i="116"/>
  <c r="AY33" i="116" s="1"/>
  <c r="BH114" i="116"/>
  <c r="D114" i="116"/>
  <c r="E114" i="116"/>
  <c r="U114" i="116"/>
  <c r="AK114" i="116"/>
  <c r="BA114" i="116"/>
  <c r="F114" i="116"/>
  <c r="V114" i="116"/>
  <c r="AL114" i="116"/>
  <c r="BB114" i="116"/>
  <c r="G114" i="116"/>
  <c r="W114" i="116"/>
  <c r="AM114" i="116"/>
  <c r="BC114" i="116"/>
  <c r="BD78" i="116"/>
  <c r="BD71" i="116"/>
  <c r="BN109" i="116"/>
  <c r="V74" i="116"/>
  <c r="R74" i="116"/>
  <c r="N74" i="116"/>
  <c r="J74" i="116"/>
  <c r="F74" i="116"/>
  <c r="U74" i="116"/>
  <c r="Q74" i="116"/>
  <c r="M74" i="116"/>
  <c r="I74" i="116"/>
  <c r="E74" i="116"/>
  <c r="W74" i="116"/>
  <c r="S74" i="116"/>
  <c r="O74" i="116"/>
  <c r="K74" i="116"/>
  <c r="G74" i="116"/>
  <c r="L74" i="116"/>
  <c r="X74" i="116"/>
  <c r="H74" i="116"/>
  <c r="T74" i="116"/>
  <c r="D74" i="116"/>
  <c r="P74" i="116"/>
  <c r="AG74" i="116"/>
  <c r="AC74" i="116"/>
  <c r="AF74" i="116"/>
  <c r="AE74" i="116"/>
  <c r="AH74" i="116"/>
  <c r="AB74" i="116"/>
  <c r="AD74" i="116"/>
  <c r="B22" i="116"/>
  <c r="C19" i="116"/>
  <c r="B98" i="116"/>
  <c r="B33" i="116" s="1"/>
  <c r="BN85" i="116"/>
  <c r="P114" i="116"/>
  <c r="AP114" i="116"/>
  <c r="Y74" i="116"/>
  <c r="AA74" i="116"/>
  <c r="Z74" i="116"/>
  <c r="BN95" i="116"/>
  <c r="BN91" i="116"/>
  <c r="AF98" i="116"/>
  <c r="AF33" i="116" s="1"/>
  <c r="L98" i="116"/>
  <c r="L33" i="116" s="1"/>
  <c r="D98" i="116"/>
  <c r="D33" i="116" s="1"/>
  <c r="H114" i="116"/>
  <c r="BD98" i="116"/>
  <c r="BD33" i="116" s="1"/>
  <c r="M98" i="116"/>
  <c r="M33" i="116" s="1"/>
  <c r="AC98" i="116"/>
  <c r="AC33" i="116" s="1"/>
  <c r="AS98" i="116"/>
  <c r="AS33" i="116" s="1"/>
  <c r="BI98" i="116"/>
  <c r="BI33" i="116" s="1"/>
  <c r="F98" i="116"/>
  <c r="F33" i="116" s="1"/>
  <c r="V98" i="116"/>
  <c r="V33" i="116" s="1"/>
  <c r="AL98" i="116"/>
  <c r="AL33" i="116" s="1"/>
  <c r="BB98" i="116"/>
  <c r="BB33" i="116" s="1"/>
  <c r="BD114" i="116"/>
  <c r="K98" i="116"/>
  <c r="K33" i="116" s="1"/>
  <c r="AA98" i="116"/>
  <c r="AA33" i="116" s="1"/>
  <c r="AQ98" i="116"/>
  <c r="AQ33" i="116" s="1"/>
  <c r="BG98" i="116"/>
  <c r="BG33" i="116" s="1"/>
  <c r="AF114" i="116"/>
  <c r="AJ114" i="116"/>
  <c r="M114" i="116"/>
  <c r="AC114" i="116"/>
  <c r="AS114" i="116"/>
  <c r="BI114" i="116"/>
  <c r="N114" i="116"/>
  <c r="AD114" i="116"/>
  <c r="AT114" i="116"/>
  <c r="BJ114" i="116"/>
  <c r="O114" i="116"/>
  <c r="AE114" i="116"/>
  <c r="AU114" i="116"/>
  <c r="BA78" i="116"/>
  <c r="BA71" i="116"/>
  <c r="BN96" i="116"/>
  <c r="BN112" i="116"/>
  <c r="Z114" i="116"/>
  <c r="K114" i="116"/>
  <c r="BG114" i="116"/>
  <c r="BN110" i="116"/>
  <c r="BN111" i="116"/>
  <c r="BO95" i="116" s="1"/>
  <c r="BN107" i="116"/>
  <c r="BK73" i="116"/>
  <c r="BG73" i="116"/>
  <c r="BC73" i="116"/>
  <c r="AY73" i="116"/>
  <c r="AU73" i="116"/>
  <c r="AQ73" i="116"/>
  <c r="AM73" i="116"/>
  <c r="AI73" i="116"/>
  <c r="AE73" i="116"/>
  <c r="AA73" i="116"/>
  <c r="W73" i="116"/>
  <c r="S73" i="116"/>
  <c r="O73" i="116"/>
  <c r="K73" i="116"/>
  <c r="G73" i="116"/>
  <c r="C73" i="116"/>
  <c r="BJ73" i="116"/>
  <c r="BF73" i="116"/>
  <c r="BB73" i="116"/>
  <c r="AX73" i="116"/>
  <c r="AT73" i="116"/>
  <c r="AP73" i="116"/>
  <c r="AL73" i="116"/>
  <c r="AH73" i="116"/>
  <c r="AD73" i="116"/>
  <c r="Z73" i="116"/>
  <c r="V73" i="116"/>
  <c r="R73" i="116"/>
  <c r="N73" i="116"/>
  <c r="J73" i="116"/>
  <c r="F73" i="116"/>
  <c r="B73" i="116"/>
  <c r="BL73" i="116"/>
  <c r="BH73" i="116"/>
  <c r="BD73" i="116"/>
  <c r="AZ73" i="116"/>
  <c r="AV73" i="116"/>
  <c r="AR73" i="116"/>
  <c r="AN73" i="116"/>
  <c r="AJ73" i="116"/>
  <c r="AF73" i="116"/>
  <c r="AB73" i="116"/>
  <c r="X73" i="116"/>
  <c r="T73" i="116"/>
  <c r="P73" i="116"/>
  <c r="L73" i="116"/>
  <c r="H73" i="116"/>
  <c r="D73" i="116"/>
  <c r="BE73" i="116"/>
  <c r="AO73" i="116"/>
  <c r="Y73" i="116"/>
  <c r="I73" i="116"/>
  <c r="BA73" i="116"/>
  <c r="AK73" i="116"/>
  <c r="U73" i="116"/>
  <c r="E73" i="116"/>
  <c r="AW73" i="116"/>
  <c r="AG73" i="116"/>
  <c r="Q73" i="116"/>
  <c r="BI73" i="116"/>
  <c r="AS73" i="116"/>
  <c r="AC73" i="116"/>
  <c r="M73" i="116"/>
  <c r="AB98" i="116"/>
  <c r="AB33" i="116" s="1"/>
  <c r="T98" i="116"/>
  <c r="T33" i="116" s="1"/>
  <c r="H98" i="116"/>
  <c r="H33" i="116" s="1"/>
  <c r="AN114" i="116"/>
  <c r="Q98" i="116"/>
  <c r="Q33" i="116" s="1"/>
  <c r="AG98" i="116"/>
  <c r="AG33" i="116" s="1"/>
  <c r="AW98" i="116"/>
  <c r="AW33" i="116" s="1"/>
  <c r="L114" i="116"/>
  <c r="J98" i="116"/>
  <c r="J33" i="116" s="1"/>
  <c r="Z98" i="116"/>
  <c r="Z33" i="116" s="1"/>
  <c r="AP98" i="116"/>
  <c r="AP33" i="116" s="1"/>
  <c r="BF98" i="116"/>
  <c r="BF33" i="116" s="1"/>
  <c r="BK80" i="116"/>
  <c r="BG80" i="116"/>
  <c r="BC80" i="116"/>
  <c r="AY80" i="116"/>
  <c r="AU80" i="116"/>
  <c r="AQ80" i="116"/>
  <c r="AM80" i="116"/>
  <c r="AI80" i="116"/>
  <c r="AE80" i="116"/>
  <c r="AA80" i="116"/>
  <c r="W80" i="116"/>
  <c r="S80" i="116"/>
  <c r="O80" i="116"/>
  <c r="K80" i="116"/>
  <c r="G80" i="116"/>
  <c r="C80" i="116"/>
  <c r="BJ80" i="116"/>
  <c r="BF80" i="116"/>
  <c r="BB80" i="116"/>
  <c r="AX80" i="116"/>
  <c r="AT80" i="116"/>
  <c r="AP80" i="116"/>
  <c r="AL80" i="116"/>
  <c r="AH80" i="116"/>
  <c r="AD80" i="116"/>
  <c r="Z80" i="116"/>
  <c r="V80" i="116"/>
  <c r="R80" i="116"/>
  <c r="N80" i="116"/>
  <c r="J80" i="116"/>
  <c r="F80" i="116"/>
  <c r="B80" i="116"/>
  <c r="BI80" i="116"/>
  <c r="BE80" i="116"/>
  <c r="BA80" i="116"/>
  <c r="AW80" i="116"/>
  <c r="AS80" i="116"/>
  <c r="AO80" i="116"/>
  <c r="AK80" i="116"/>
  <c r="AG80" i="116"/>
  <c r="AC80" i="116"/>
  <c r="Y80" i="116"/>
  <c r="U80" i="116"/>
  <c r="Q80" i="116"/>
  <c r="M80" i="116"/>
  <c r="I80" i="116"/>
  <c r="E80" i="116"/>
  <c r="BL80" i="116"/>
  <c r="AV80" i="116"/>
  <c r="AF80" i="116"/>
  <c r="P80" i="116"/>
  <c r="BH80" i="116"/>
  <c r="AR80" i="116"/>
  <c r="AB80" i="116"/>
  <c r="L80" i="116"/>
  <c r="AZ80" i="116"/>
  <c r="AJ80" i="116"/>
  <c r="T80" i="116"/>
  <c r="D80" i="116"/>
  <c r="AN80" i="116"/>
  <c r="X80" i="116"/>
  <c r="H80" i="116"/>
  <c r="BD80" i="116"/>
  <c r="O98" i="116"/>
  <c r="O33" i="116" s="1"/>
  <c r="AE98" i="116"/>
  <c r="AE33" i="116" s="1"/>
  <c r="AU98" i="116"/>
  <c r="AU33" i="116" s="1"/>
  <c r="AB114" i="116"/>
  <c r="AV114" i="116"/>
  <c r="AZ114" i="116"/>
  <c r="Q114" i="116"/>
  <c r="AG114" i="116"/>
  <c r="AW114" i="116"/>
  <c r="B114" i="116"/>
  <c r="BN101" i="116"/>
  <c r="R114" i="116"/>
  <c r="AH114" i="116"/>
  <c r="AX114" i="116"/>
  <c r="C114" i="116"/>
  <c r="S114" i="116"/>
  <c r="AI114" i="116"/>
  <c r="AY114" i="116"/>
  <c r="BN93" i="116"/>
  <c r="R15" i="116"/>
  <c r="S11" i="116" s="1"/>
  <c r="P109" i="114"/>
  <c r="P95" i="114"/>
  <c r="P97" i="114"/>
  <c r="K99" i="114"/>
  <c r="K34" i="114" s="1"/>
  <c r="K57" i="114" s="1"/>
  <c r="K59" i="114" s="1"/>
  <c r="K65" i="114" s="1"/>
  <c r="P110" i="114"/>
  <c r="D29" i="114"/>
  <c r="E26" i="114" s="1"/>
  <c r="C30" i="114"/>
  <c r="P111" i="114"/>
  <c r="P107" i="114"/>
  <c r="P96" i="114"/>
  <c r="P108" i="114"/>
  <c r="P93" i="114"/>
  <c r="P94" i="114"/>
  <c r="G106" i="159" l="1"/>
  <c r="E91" i="159"/>
  <c r="C89" i="149"/>
  <c r="D89" i="149"/>
  <c r="F103" i="149"/>
  <c r="F89" i="149"/>
  <c r="K89" i="149"/>
  <c r="J89" i="149"/>
  <c r="H103" i="149"/>
  <c r="E103" i="149"/>
  <c r="E113" i="149" s="1"/>
  <c r="J103" i="149"/>
  <c r="C103" i="149"/>
  <c r="H89" i="149"/>
  <c r="G89" i="159"/>
  <c r="G89" i="149"/>
  <c r="I103" i="149"/>
  <c r="C74" i="149"/>
  <c r="G103" i="149"/>
  <c r="L89" i="149"/>
  <c r="X87" i="136"/>
  <c r="BG98" i="139"/>
  <c r="BG33" i="139" s="1"/>
  <c r="D98" i="139"/>
  <c r="D33" i="139" s="1"/>
  <c r="BN96" i="139"/>
  <c r="BJ34" i="139" s="1"/>
  <c r="BF114" i="139"/>
  <c r="F114" i="131"/>
  <c r="AR103" i="133"/>
  <c r="D103" i="133"/>
  <c r="D114" i="133" s="1"/>
  <c r="W103" i="133"/>
  <c r="D71" i="133"/>
  <c r="R74" i="133" s="1"/>
  <c r="AE103" i="133"/>
  <c r="BA20" i="133"/>
  <c r="BO103" i="133"/>
  <c r="K103" i="133"/>
  <c r="K114" i="133" s="1"/>
  <c r="S103" i="133"/>
  <c r="AC103" i="133"/>
  <c r="V103" i="133"/>
  <c r="H103" i="133"/>
  <c r="AS103" i="133"/>
  <c r="AO103" i="133"/>
  <c r="Z103" i="133"/>
  <c r="D78" i="133"/>
  <c r="M80" i="133" s="1"/>
  <c r="M103" i="133"/>
  <c r="M114" i="133" s="1"/>
  <c r="P103" i="133"/>
  <c r="R103" i="133"/>
  <c r="AZ103" i="133"/>
  <c r="AA103" i="133"/>
  <c r="AW103" i="133"/>
  <c r="AH103" i="133"/>
  <c r="AP103" i="133"/>
  <c r="AN87" i="133"/>
  <c r="I103" i="133"/>
  <c r="I114" i="133" s="1"/>
  <c r="AU103" i="133"/>
  <c r="D87" i="133"/>
  <c r="Y103" i="133"/>
  <c r="AX103" i="133"/>
  <c r="AN103" i="133"/>
  <c r="X103" i="133"/>
  <c r="AG87" i="133"/>
  <c r="U103" i="133"/>
  <c r="AO87" i="133"/>
  <c r="AG103" i="133"/>
  <c r="L103" i="133"/>
  <c r="L114" i="133" s="1"/>
  <c r="T103" i="133"/>
  <c r="N103" i="133"/>
  <c r="AM103" i="133"/>
  <c r="O103" i="133"/>
  <c r="AI103" i="133"/>
  <c r="E103" i="133"/>
  <c r="AQ103" i="133"/>
  <c r="BA87" i="133"/>
  <c r="AJ103" i="133"/>
  <c r="AD103" i="133"/>
  <c r="AK103" i="133"/>
  <c r="G87" i="133"/>
  <c r="J103" i="133"/>
  <c r="AY103" i="133"/>
  <c r="Q103" i="133"/>
  <c r="AF103" i="133"/>
  <c r="AT103" i="133"/>
  <c r="BA103" i="133"/>
  <c r="AV103" i="133"/>
  <c r="G103" i="133"/>
  <c r="G114" i="133" s="1"/>
  <c r="AK87" i="133"/>
  <c r="AB103" i="133"/>
  <c r="F103" i="133"/>
  <c r="F114" i="133" s="1"/>
  <c r="AL103" i="133"/>
  <c r="BC29" i="161"/>
  <c r="U87" i="133"/>
  <c r="K91" i="149"/>
  <c r="N92" i="149"/>
  <c r="J103" i="159"/>
  <c r="C103" i="159"/>
  <c r="E103" i="159"/>
  <c r="F89" i="159"/>
  <c r="Q89" i="159" s="1"/>
  <c r="Q14" i="159"/>
  <c r="J105" i="159"/>
  <c r="H105" i="159"/>
  <c r="I105" i="159"/>
  <c r="F106" i="159"/>
  <c r="L106" i="159"/>
  <c r="F92" i="159"/>
  <c r="K106" i="159"/>
  <c r="I104" i="159"/>
  <c r="H104" i="159"/>
  <c r="J104" i="159"/>
  <c r="G90" i="159"/>
  <c r="K109" i="146"/>
  <c r="K89" i="159"/>
  <c r="J89" i="159"/>
  <c r="F103" i="159"/>
  <c r="C89" i="159"/>
  <c r="I91" i="159"/>
  <c r="F91" i="159"/>
  <c r="L105" i="159"/>
  <c r="F105" i="159"/>
  <c r="J92" i="159"/>
  <c r="K92" i="159"/>
  <c r="I92" i="159"/>
  <c r="K90" i="159"/>
  <c r="M90" i="159"/>
  <c r="M99" i="159" s="1"/>
  <c r="M34" i="159" s="1"/>
  <c r="M57" i="159" s="1"/>
  <c r="M59" i="159" s="1"/>
  <c r="M65" i="159" s="1"/>
  <c r="F90" i="159"/>
  <c r="D90" i="159"/>
  <c r="D104" i="159"/>
  <c r="AU112" i="143"/>
  <c r="BE112" i="143"/>
  <c r="BC109" i="146"/>
  <c r="AP109" i="146"/>
  <c r="AR109" i="146"/>
  <c r="BA109" i="146"/>
  <c r="BG109" i="146"/>
  <c r="AA109" i="146"/>
  <c r="V109" i="146"/>
  <c r="BG78" i="146"/>
  <c r="AG109" i="146"/>
  <c r="AN109" i="146"/>
  <c r="P109" i="146"/>
  <c r="M109" i="146"/>
  <c r="AH109" i="146"/>
  <c r="Y109" i="146"/>
  <c r="AC109" i="146"/>
  <c r="AE109" i="146"/>
  <c r="AV109" i="146"/>
  <c r="AM109" i="146"/>
  <c r="Q109" i="146"/>
  <c r="AY109" i="146"/>
  <c r="AO109" i="146"/>
  <c r="AZ109" i="146"/>
  <c r="BD109" i="146"/>
  <c r="AT109" i="146"/>
  <c r="S109" i="146"/>
  <c r="J78" i="146"/>
  <c r="O92" i="160"/>
  <c r="O99" i="160" s="1"/>
  <c r="O34" i="160" s="1"/>
  <c r="O57" i="160" s="1"/>
  <c r="O59" i="160" s="1"/>
  <c r="O65" i="160" s="1"/>
  <c r="M92" i="160"/>
  <c r="K92" i="160"/>
  <c r="N92" i="160"/>
  <c r="F74" i="160"/>
  <c r="I92" i="160"/>
  <c r="L106" i="160"/>
  <c r="G92" i="160"/>
  <c r="J92" i="160"/>
  <c r="J106" i="160"/>
  <c r="L92" i="160"/>
  <c r="H106" i="160"/>
  <c r="K106" i="160"/>
  <c r="F92" i="160"/>
  <c r="F106" i="160"/>
  <c r="I106" i="160"/>
  <c r="G106" i="160"/>
  <c r="F81" i="160"/>
  <c r="H92" i="160"/>
  <c r="F103" i="120"/>
  <c r="AP103" i="120"/>
  <c r="V103" i="120"/>
  <c r="N103" i="120"/>
  <c r="AS103" i="120"/>
  <c r="AO103" i="120"/>
  <c r="AC103" i="120"/>
  <c r="U103" i="120"/>
  <c r="AF103" i="120"/>
  <c r="T103" i="120"/>
  <c r="BA87" i="120"/>
  <c r="AW87" i="120"/>
  <c r="AS87" i="120"/>
  <c r="AO87" i="120"/>
  <c r="AK87" i="120"/>
  <c r="AG87" i="120"/>
  <c r="AC87" i="120"/>
  <c r="Y87" i="120"/>
  <c r="U87" i="120"/>
  <c r="Q87" i="120"/>
  <c r="BA103" i="120"/>
  <c r="AG103" i="120"/>
  <c r="Q103" i="120"/>
  <c r="BA20" i="120"/>
  <c r="AZ87" i="120"/>
  <c r="AV87" i="120"/>
  <c r="AR87" i="120"/>
  <c r="AN87" i="120"/>
  <c r="AJ87" i="120"/>
  <c r="AF87" i="120"/>
  <c r="AB87" i="120"/>
  <c r="X87" i="120"/>
  <c r="T87" i="120"/>
  <c r="P87" i="120"/>
  <c r="AZ103" i="120"/>
  <c r="AV103" i="120"/>
  <c r="AR103" i="120"/>
  <c r="AN103" i="120"/>
  <c r="AB103" i="120"/>
  <c r="AY87" i="120"/>
  <c r="AU87" i="120"/>
  <c r="AQ87" i="120"/>
  <c r="AM87" i="120"/>
  <c r="AI87" i="120"/>
  <c r="AE87" i="120"/>
  <c r="AA87" i="120"/>
  <c r="W87" i="120"/>
  <c r="S87" i="120"/>
  <c r="O87" i="120"/>
  <c r="AY103" i="120"/>
  <c r="AU103" i="120"/>
  <c r="AQ103" i="120"/>
  <c r="AM103" i="120"/>
  <c r="AI103" i="120"/>
  <c r="AE103" i="120"/>
  <c r="AA103" i="120"/>
  <c r="W103" i="120"/>
  <c r="S103" i="120"/>
  <c r="O103" i="120"/>
  <c r="AX87" i="120"/>
  <c r="AT87" i="120"/>
  <c r="AP87" i="120"/>
  <c r="AL87" i="120"/>
  <c r="AH87" i="120"/>
  <c r="AD87" i="120"/>
  <c r="Z87" i="120"/>
  <c r="V87" i="120"/>
  <c r="R87" i="120"/>
  <c r="N87" i="120"/>
  <c r="AX103" i="120"/>
  <c r="AT103" i="120"/>
  <c r="AL103" i="120"/>
  <c r="AH103" i="120"/>
  <c r="AD103" i="120"/>
  <c r="Z103" i="120"/>
  <c r="R103" i="120"/>
  <c r="AW103" i="120"/>
  <c r="AK103" i="120"/>
  <c r="Y103" i="120"/>
  <c r="AJ103" i="120"/>
  <c r="X103" i="120"/>
  <c r="P103" i="120"/>
  <c r="BA48" i="161"/>
  <c r="BC41" i="161"/>
  <c r="BD39" i="161" s="1"/>
  <c r="BD36" i="161"/>
  <c r="BE35" i="161"/>
  <c r="BF32" i="161" s="1"/>
  <c r="BB47" i="161"/>
  <c r="BC45" i="161" s="1"/>
  <c r="BB42" i="161"/>
  <c r="BD28" i="161"/>
  <c r="BE25" i="161" s="1"/>
  <c r="L105" i="160"/>
  <c r="H105" i="160"/>
  <c r="K105" i="160"/>
  <c r="J105" i="160"/>
  <c r="E81" i="160"/>
  <c r="E105" i="160"/>
  <c r="M91" i="160"/>
  <c r="G105" i="160"/>
  <c r="F105" i="160"/>
  <c r="E74" i="160"/>
  <c r="F91" i="160"/>
  <c r="G91" i="160"/>
  <c r="I91" i="160"/>
  <c r="L91" i="160"/>
  <c r="K91" i="160"/>
  <c r="I105" i="160"/>
  <c r="N91" i="160"/>
  <c r="N99" i="160" s="1"/>
  <c r="N34" i="160" s="1"/>
  <c r="N57" i="160" s="1"/>
  <c r="N59" i="160" s="1"/>
  <c r="N65" i="160" s="1"/>
  <c r="E91" i="160"/>
  <c r="H91" i="160"/>
  <c r="J91" i="160"/>
  <c r="D74" i="159"/>
  <c r="K104" i="160"/>
  <c r="K90" i="160"/>
  <c r="D104" i="160"/>
  <c r="G104" i="160"/>
  <c r="D90" i="160"/>
  <c r="G90" i="160"/>
  <c r="J90" i="160"/>
  <c r="M90" i="160"/>
  <c r="M99" i="160" s="1"/>
  <c r="M34" i="160" s="1"/>
  <c r="M57" i="160" s="1"/>
  <c r="M59" i="160" s="1"/>
  <c r="M65" i="160" s="1"/>
  <c r="J104" i="160"/>
  <c r="H90" i="160"/>
  <c r="E104" i="160"/>
  <c r="D81" i="160"/>
  <c r="I104" i="160"/>
  <c r="L104" i="160"/>
  <c r="F90" i="160"/>
  <c r="I90" i="160"/>
  <c r="L90" i="160"/>
  <c r="D74" i="160"/>
  <c r="H104" i="160"/>
  <c r="E90" i="160"/>
  <c r="F104" i="160"/>
  <c r="C15" i="160"/>
  <c r="C16" i="160" s="1"/>
  <c r="Q14" i="160"/>
  <c r="AF55" i="161"/>
  <c r="AF56" i="161" s="1"/>
  <c r="AF62" i="161" s="1"/>
  <c r="AF63" i="161" s="1"/>
  <c r="AF65" i="161" s="1"/>
  <c r="AI30" i="152" s="1"/>
  <c r="AG19" i="161"/>
  <c r="AV87" i="136"/>
  <c r="AL87" i="136"/>
  <c r="N87" i="136"/>
  <c r="AZ87" i="136"/>
  <c r="R87" i="136"/>
  <c r="K87" i="136"/>
  <c r="Z87" i="133"/>
  <c r="D88" i="149"/>
  <c r="D102" i="149"/>
  <c r="B81" i="149"/>
  <c r="C83" i="149" s="1"/>
  <c r="I102" i="149"/>
  <c r="J102" i="149"/>
  <c r="H92" i="149"/>
  <c r="I106" i="149"/>
  <c r="J92" i="149"/>
  <c r="F106" i="149"/>
  <c r="H105" i="114"/>
  <c r="I105" i="114"/>
  <c r="G91" i="114"/>
  <c r="F105" i="114"/>
  <c r="H90" i="114"/>
  <c r="F81" i="149"/>
  <c r="K104" i="114"/>
  <c r="N91" i="149"/>
  <c r="O92" i="149"/>
  <c r="O99" i="149" s="1"/>
  <c r="O34" i="149" s="1"/>
  <c r="O57" i="149" s="1"/>
  <c r="O59" i="149" s="1"/>
  <c r="O65" i="149" s="1"/>
  <c r="H106" i="149"/>
  <c r="H113" i="149" s="1"/>
  <c r="AA112" i="143"/>
  <c r="Q21" i="149"/>
  <c r="G102" i="149"/>
  <c r="L102" i="149"/>
  <c r="F88" i="149"/>
  <c r="B102" i="149"/>
  <c r="F74" i="149"/>
  <c r="J106" i="149"/>
  <c r="G92" i="149"/>
  <c r="L105" i="114"/>
  <c r="F91" i="114"/>
  <c r="E74" i="114"/>
  <c r="M91" i="149"/>
  <c r="L92" i="149"/>
  <c r="L99" i="159"/>
  <c r="L34" i="159" s="1"/>
  <c r="L57" i="159" s="1"/>
  <c r="L59" i="159" s="1"/>
  <c r="L65" i="159" s="1"/>
  <c r="K102" i="149"/>
  <c r="E88" i="149"/>
  <c r="B74" i="149"/>
  <c r="E102" i="149"/>
  <c r="B16" i="149"/>
  <c r="B17" i="149" s="1"/>
  <c r="I92" i="149"/>
  <c r="G106" i="149"/>
  <c r="I91" i="114"/>
  <c r="E81" i="114"/>
  <c r="J105" i="114"/>
  <c r="K92" i="149"/>
  <c r="Q106" i="159"/>
  <c r="G77" i="159"/>
  <c r="J77" i="159"/>
  <c r="I77" i="159"/>
  <c r="F77" i="159"/>
  <c r="H77" i="159"/>
  <c r="L77" i="159"/>
  <c r="K77" i="159"/>
  <c r="AS109" i="146"/>
  <c r="B16" i="159"/>
  <c r="B21" i="159"/>
  <c r="Q15" i="159"/>
  <c r="N99" i="159"/>
  <c r="N34" i="159" s="1"/>
  <c r="N57" i="159" s="1"/>
  <c r="N59" i="159" s="1"/>
  <c r="N65" i="159" s="1"/>
  <c r="Q92" i="159"/>
  <c r="BF109" i="146"/>
  <c r="N109" i="146"/>
  <c r="Q90" i="159"/>
  <c r="BN87" i="140"/>
  <c r="BA34" i="140" s="1"/>
  <c r="BN110" i="131"/>
  <c r="BN105" i="126"/>
  <c r="BN102" i="126"/>
  <c r="BN86" i="126"/>
  <c r="AZ34" i="126" s="1"/>
  <c r="BN106" i="126"/>
  <c r="BO90" i="126" s="1"/>
  <c r="BN107" i="126"/>
  <c r="BN95" i="126"/>
  <c r="BI34" i="126" s="1"/>
  <c r="BN104" i="126"/>
  <c r="BO88" i="126" s="1"/>
  <c r="BN88" i="126"/>
  <c r="BB34" i="126" s="1"/>
  <c r="BN108" i="126"/>
  <c r="BN93" i="126"/>
  <c r="BG34" i="126" s="1"/>
  <c r="BN85" i="126"/>
  <c r="BN110" i="133"/>
  <c r="BN105" i="133"/>
  <c r="BN112" i="133"/>
  <c r="BN106" i="133"/>
  <c r="BO90" i="133" s="1"/>
  <c r="BN104" i="133"/>
  <c r="BO88" i="133" s="1"/>
  <c r="BN107" i="131"/>
  <c r="E114" i="131"/>
  <c r="BN112" i="131"/>
  <c r="BN108" i="131"/>
  <c r="C114" i="126"/>
  <c r="BN101" i="126"/>
  <c r="BN113" i="139"/>
  <c r="BN109" i="139"/>
  <c r="BN102" i="139"/>
  <c r="BN112" i="139"/>
  <c r="BI114" i="139"/>
  <c r="BN110" i="139"/>
  <c r="BG114" i="139"/>
  <c r="BN111" i="139"/>
  <c r="BO95" i="139" s="1"/>
  <c r="C98" i="126"/>
  <c r="C33" i="126" s="1"/>
  <c r="BN101" i="131"/>
  <c r="BN101" i="139"/>
  <c r="BC98" i="139"/>
  <c r="BC33" i="139" s="1"/>
  <c r="BD98" i="139"/>
  <c r="BD33" i="139" s="1"/>
  <c r="BH97" i="145"/>
  <c r="Z97" i="145"/>
  <c r="AM97" i="145"/>
  <c r="AU97" i="145"/>
  <c r="AW97" i="145"/>
  <c r="Y97" i="145"/>
  <c r="X97" i="145"/>
  <c r="BJ97" i="145"/>
  <c r="AS87" i="136"/>
  <c r="AM87" i="133"/>
  <c r="Y87" i="133"/>
  <c r="E114" i="133"/>
  <c r="H114" i="133"/>
  <c r="AP87" i="133"/>
  <c r="F87" i="133"/>
  <c r="S87" i="133"/>
  <c r="AP87" i="136"/>
  <c r="D87" i="136"/>
  <c r="Z87" i="136"/>
  <c r="AN87" i="136"/>
  <c r="AX87" i="136"/>
  <c r="G87" i="136"/>
  <c r="T87" i="136"/>
  <c r="J114" i="133"/>
  <c r="BN92" i="139"/>
  <c r="BF34" i="139" s="1"/>
  <c r="BN87" i="139"/>
  <c r="BA34" i="139" s="1"/>
  <c r="BH98" i="139"/>
  <c r="BH33" i="139" s="1"/>
  <c r="BN89" i="139"/>
  <c r="BC34" i="139" s="1"/>
  <c r="BN91" i="139"/>
  <c r="BE34" i="139" s="1"/>
  <c r="BN91" i="140"/>
  <c r="BE34" i="140" s="1"/>
  <c r="BN96" i="140"/>
  <c r="BJ34" i="140" s="1"/>
  <c r="BN85" i="139"/>
  <c r="AY34" i="139" s="1"/>
  <c r="G98" i="140"/>
  <c r="G33" i="140" s="1"/>
  <c r="E98" i="140"/>
  <c r="E33" i="140" s="1"/>
  <c r="E54" i="140" s="1"/>
  <c r="AS97" i="145"/>
  <c r="AG97" i="145"/>
  <c r="BI97" i="145"/>
  <c r="AI97" i="145"/>
  <c r="BK97" i="145"/>
  <c r="BK98" i="145" s="1"/>
  <c r="BK33" i="145" s="1"/>
  <c r="N97" i="145"/>
  <c r="AJ97" i="145"/>
  <c r="P97" i="145"/>
  <c r="AF97" i="145"/>
  <c r="BA97" i="145"/>
  <c r="AL97" i="145"/>
  <c r="AX87" i="133"/>
  <c r="H87" i="133"/>
  <c r="AQ87" i="133"/>
  <c r="K87" i="133"/>
  <c r="AW87" i="133"/>
  <c r="AD87" i="133"/>
  <c r="AY87" i="133"/>
  <c r="AL87" i="133"/>
  <c r="F87" i="136"/>
  <c r="AF87" i="136"/>
  <c r="I87" i="136"/>
  <c r="Q87" i="136"/>
  <c r="AO87" i="136"/>
  <c r="J87" i="136"/>
  <c r="AI87" i="136"/>
  <c r="P87" i="136"/>
  <c r="AW87" i="136"/>
  <c r="N87" i="133"/>
  <c r="X87" i="133"/>
  <c r="C98" i="139"/>
  <c r="C33" i="139" s="1"/>
  <c r="C54" i="139" s="1"/>
  <c r="T87" i="133"/>
  <c r="M87" i="133"/>
  <c r="AF87" i="133"/>
  <c r="W87" i="133"/>
  <c r="L87" i="133"/>
  <c r="AU87" i="133"/>
  <c r="P87" i="133"/>
  <c r="AH87" i="133"/>
  <c r="AA87" i="133"/>
  <c r="AI87" i="133"/>
  <c r="AZ87" i="133"/>
  <c r="I87" i="133"/>
  <c r="R87" i="133"/>
  <c r="AB87" i="133"/>
  <c r="AE87" i="133"/>
  <c r="AJ87" i="133"/>
  <c r="AC87" i="133"/>
  <c r="V87" i="133"/>
  <c r="J87" i="133"/>
  <c r="O87" i="133"/>
  <c r="AS87" i="133"/>
  <c r="Q87" i="133"/>
  <c r="AV87" i="133"/>
  <c r="E87" i="133"/>
  <c r="AR87" i="133"/>
  <c r="AT87" i="133"/>
  <c r="BF97" i="145"/>
  <c r="AX97" i="145"/>
  <c r="AP97" i="145"/>
  <c r="AH97" i="145"/>
  <c r="BG97" i="145"/>
  <c r="AV97" i="145"/>
  <c r="AK97" i="145"/>
  <c r="AB97" i="145"/>
  <c r="T97" i="145"/>
  <c r="BE97" i="145"/>
  <c r="AR97" i="145"/>
  <c r="AD97" i="145"/>
  <c r="S97" i="145"/>
  <c r="BD97" i="145"/>
  <c r="AO97" i="145"/>
  <c r="AC97" i="145"/>
  <c r="R97" i="145"/>
  <c r="BC97" i="145"/>
  <c r="AN97" i="145"/>
  <c r="AA97" i="145"/>
  <c r="Q97" i="145"/>
  <c r="U97" i="145"/>
  <c r="O97" i="145"/>
  <c r="AZ97" i="145"/>
  <c r="AE97" i="145"/>
  <c r="V87" i="136"/>
  <c r="AB87" i="136"/>
  <c r="AK87" i="136"/>
  <c r="AU87" i="136"/>
  <c r="E87" i="136"/>
  <c r="M87" i="136"/>
  <c r="AD87" i="136"/>
  <c r="W87" i="136"/>
  <c r="U87" i="136"/>
  <c r="O87" i="136"/>
  <c r="H87" i="136"/>
  <c r="AT87" i="136"/>
  <c r="AR87" i="136"/>
  <c r="AQ87" i="136"/>
  <c r="AJ87" i="136"/>
  <c r="AC87" i="136"/>
  <c r="AM87" i="136"/>
  <c r="AE87" i="136"/>
  <c r="L87" i="136"/>
  <c r="AY87" i="136"/>
  <c r="S87" i="136"/>
  <c r="AH87" i="136"/>
  <c r="BA87" i="136"/>
  <c r="BN97" i="139"/>
  <c r="BK34" i="139" s="1"/>
  <c r="BN94" i="139"/>
  <c r="BH34" i="139" s="1"/>
  <c r="BF98" i="139"/>
  <c r="BF33" i="139" s="1"/>
  <c r="BF54" i="139" s="1"/>
  <c r="BN95" i="139"/>
  <c r="BI34" i="139" s="1"/>
  <c r="BE98" i="139"/>
  <c r="BE33" i="139" s="1"/>
  <c r="BE54" i="139" s="1"/>
  <c r="AD97" i="128"/>
  <c r="J88" i="149"/>
  <c r="H88" i="149"/>
  <c r="K88" i="149"/>
  <c r="I88" i="149"/>
  <c r="G88" i="149"/>
  <c r="S112" i="143"/>
  <c r="X112" i="143"/>
  <c r="AK112" i="143"/>
  <c r="P11" i="158"/>
  <c r="O16" i="158"/>
  <c r="BC105" i="158"/>
  <c r="BC114" i="158" s="1"/>
  <c r="W105" i="158"/>
  <c r="W114" i="158" s="1"/>
  <c r="AP105" i="158"/>
  <c r="AP114" i="158" s="1"/>
  <c r="J105" i="158"/>
  <c r="J114" i="158" s="1"/>
  <c r="AS105" i="158"/>
  <c r="AS114" i="158" s="1"/>
  <c r="I105" i="158"/>
  <c r="I114" i="158" s="1"/>
  <c r="Y105" i="158"/>
  <c r="Y114" i="158" s="1"/>
  <c r="AD89" i="158"/>
  <c r="AD98" i="158" s="1"/>
  <c r="AD33" i="158" s="1"/>
  <c r="AD54" i="158" s="1"/>
  <c r="AS89" i="158"/>
  <c r="AS98" i="158" s="1"/>
  <c r="AS33" i="158" s="1"/>
  <c r="F78" i="158"/>
  <c r="Q89" i="158"/>
  <c r="Q98" i="158" s="1"/>
  <c r="Q33" i="158" s="1"/>
  <c r="AA89" i="158"/>
  <c r="AA98" i="158" s="1"/>
  <c r="AA33" i="158" s="1"/>
  <c r="AE89" i="158"/>
  <c r="AE98" i="158" s="1"/>
  <c r="AE33" i="158" s="1"/>
  <c r="AY105" i="158"/>
  <c r="AY114" i="158" s="1"/>
  <c r="S105" i="158"/>
  <c r="S114" i="158" s="1"/>
  <c r="AL105" i="158"/>
  <c r="AL114" i="158" s="1"/>
  <c r="F105" i="158"/>
  <c r="AG105" i="158"/>
  <c r="AG114" i="158" s="1"/>
  <c r="AW105" i="158"/>
  <c r="AW114" i="158" s="1"/>
  <c r="P105" i="158"/>
  <c r="P114" i="158" s="1"/>
  <c r="Z89" i="158"/>
  <c r="Z98" i="158" s="1"/>
  <c r="Z33" i="158" s="1"/>
  <c r="AN89" i="158"/>
  <c r="AN98" i="158" s="1"/>
  <c r="AN33" i="158" s="1"/>
  <c r="BC89" i="158"/>
  <c r="BC98" i="158" s="1"/>
  <c r="BC33" i="158" s="1"/>
  <c r="L89" i="158"/>
  <c r="L98" i="158" s="1"/>
  <c r="L33" i="158" s="1"/>
  <c r="L54" i="158" s="1"/>
  <c r="U89" i="158"/>
  <c r="U98" i="158" s="1"/>
  <c r="U33" i="158" s="1"/>
  <c r="Y89" i="158"/>
  <c r="Y98" i="158" s="1"/>
  <c r="Y33" i="158" s="1"/>
  <c r="AU105" i="158"/>
  <c r="AU114" i="158" s="1"/>
  <c r="O105" i="158"/>
  <c r="O114" i="158" s="1"/>
  <c r="AH105" i="158"/>
  <c r="AH114" i="158" s="1"/>
  <c r="AZ105" i="158"/>
  <c r="AZ114" i="158" s="1"/>
  <c r="X105" i="158"/>
  <c r="X114" i="158" s="1"/>
  <c r="AN105" i="158"/>
  <c r="AN114" i="158" s="1"/>
  <c r="BB89" i="158"/>
  <c r="BB98" i="158" s="1"/>
  <c r="BB33" i="158" s="1"/>
  <c r="V89" i="158"/>
  <c r="V98" i="158" s="1"/>
  <c r="V33" i="158" s="1"/>
  <c r="AI89" i="158"/>
  <c r="AI98" i="158" s="1"/>
  <c r="AI33" i="158" s="1"/>
  <c r="AW89" i="158"/>
  <c r="AW98" i="158" s="1"/>
  <c r="AW33" i="158" s="1"/>
  <c r="G89" i="158"/>
  <c r="G98" i="158" s="1"/>
  <c r="G33" i="158" s="1"/>
  <c r="P89" i="158"/>
  <c r="P98" i="158" s="1"/>
  <c r="P33" i="158" s="1"/>
  <c r="T89" i="158"/>
  <c r="T98" i="158" s="1"/>
  <c r="T33" i="158" s="1"/>
  <c r="AA105" i="158"/>
  <c r="AA114" i="158" s="1"/>
  <c r="AT105" i="158"/>
  <c r="AT114" i="158" s="1"/>
  <c r="N105" i="158"/>
  <c r="N114" i="158" s="1"/>
  <c r="L105" i="158"/>
  <c r="L114" i="158" s="1"/>
  <c r="U105" i="158"/>
  <c r="U114" i="158" s="1"/>
  <c r="AK105" i="158"/>
  <c r="AK114" i="158" s="1"/>
  <c r="AH89" i="158"/>
  <c r="AH98" i="158" s="1"/>
  <c r="AH33" i="158" s="1"/>
  <c r="AH54" i="158" s="1"/>
  <c r="AY89" i="158"/>
  <c r="AY98" i="158" s="1"/>
  <c r="AY33" i="158" s="1"/>
  <c r="H89" i="158"/>
  <c r="H98" i="158" s="1"/>
  <c r="H33" i="158" s="1"/>
  <c r="H54" i="158" s="1"/>
  <c r="W89" i="158"/>
  <c r="W98" i="158" s="1"/>
  <c r="W33" i="158" s="1"/>
  <c r="AF89" i="158"/>
  <c r="AF98" i="158" s="1"/>
  <c r="AF33" i="158" s="1"/>
  <c r="AJ89" i="158"/>
  <c r="AJ98" i="158" s="1"/>
  <c r="AJ33" i="158" s="1"/>
  <c r="BC20" i="158"/>
  <c r="AM105" i="158"/>
  <c r="AM114" i="158" s="1"/>
  <c r="G105" i="158"/>
  <c r="G114" i="158" s="1"/>
  <c r="Z105" i="158"/>
  <c r="Z114" i="158" s="1"/>
  <c r="AJ105" i="158"/>
  <c r="AJ114" i="158" s="1"/>
  <c r="BA105" i="158"/>
  <c r="BA114" i="158" s="1"/>
  <c r="Q105" i="158"/>
  <c r="Q114" i="158" s="1"/>
  <c r="AT89" i="158"/>
  <c r="AT98" i="158" s="1"/>
  <c r="AT33" i="158" s="1"/>
  <c r="N89" i="158"/>
  <c r="N98" i="158" s="1"/>
  <c r="N33" i="158" s="1"/>
  <c r="X89" i="158"/>
  <c r="X98" i="158" s="1"/>
  <c r="X33" i="158" s="1"/>
  <c r="X54" i="158" s="1"/>
  <c r="AM89" i="158"/>
  <c r="AM98" i="158" s="1"/>
  <c r="AM33" i="158" s="1"/>
  <c r="AV89" i="158"/>
  <c r="AV98" i="158" s="1"/>
  <c r="AV33" i="158" s="1"/>
  <c r="AZ89" i="158"/>
  <c r="AZ98" i="158" s="1"/>
  <c r="AZ33" i="158" s="1"/>
  <c r="I89" i="158"/>
  <c r="I98" i="158" s="1"/>
  <c r="I33" i="158" s="1"/>
  <c r="AI105" i="158"/>
  <c r="AI114" i="158" s="1"/>
  <c r="BB105" i="158"/>
  <c r="BB114" i="158" s="1"/>
  <c r="V105" i="158"/>
  <c r="V114" i="158" s="1"/>
  <c r="AB105" i="158"/>
  <c r="AB114" i="158" s="1"/>
  <c r="AO105" i="158"/>
  <c r="AO114" i="158" s="1"/>
  <c r="H105" i="158"/>
  <c r="H114" i="158" s="1"/>
  <c r="AP89" i="158"/>
  <c r="AP98" i="158" s="1"/>
  <c r="AP33" i="158" s="1"/>
  <c r="J89" i="158"/>
  <c r="J98" i="158" s="1"/>
  <c r="J33" i="158" s="1"/>
  <c r="S89" i="158"/>
  <c r="S98" i="158" s="1"/>
  <c r="S33" i="158" s="1"/>
  <c r="AG89" i="158"/>
  <c r="AG98" i="158" s="1"/>
  <c r="AG33" i="158" s="1"/>
  <c r="AQ89" i="158"/>
  <c r="AQ98" i="158" s="1"/>
  <c r="AQ33" i="158" s="1"/>
  <c r="AU89" i="158"/>
  <c r="AU98" i="158" s="1"/>
  <c r="AU33" i="158" s="1"/>
  <c r="F71" i="158"/>
  <c r="AE105" i="158"/>
  <c r="AE114" i="158" s="1"/>
  <c r="AX105" i="158"/>
  <c r="AX114" i="158" s="1"/>
  <c r="R105" i="158"/>
  <c r="R114" i="158" s="1"/>
  <c r="T105" i="158"/>
  <c r="T114" i="158" s="1"/>
  <c r="AF105" i="158"/>
  <c r="AF114" i="158" s="1"/>
  <c r="AV105" i="158"/>
  <c r="AV114" i="158" s="1"/>
  <c r="AL89" i="158"/>
  <c r="AL98" i="158" s="1"/>
  <c r="AL33" i="158" s="1"/>
  <c r="F89" i="158"/>
  <c r="M89" i="158"/>
  <c r="M98" i="158" s="1"/>
  <c r="M33" i="158" s="1"/>
  <c r="AB89" i="158"/>
  <c r="AB98" i="158" s="1"/>
  <c r="AB33" i="158" s="1"/>
  <c r="AK89" i="158"/>
  <c r="AK98" i="158" s="1"/>
  <c r="AK33" i="158" s="1"/>
  <c r="AK54" i="158" s="1"/>
  <c r="AO89" i="158"/>
  <c r="AO98" i="158" s="1"/>
  <c r="AO33" i="158" s="1"/>
  <c r="AQ105" i="158"/>
  <c r="AQ114" i="158" s="1"/>
  <c r="K105" i="158"/>
  <c r="K114" i="158" s="1"/>
  <c r="AD105" i="158"/>
  <c r="AD114" i="158" s="1"/>
  <c r="AR105" i="158"/>
  <c r="AR114" i="158" s="1"/>
  <c r="M105" i="158"/>
  <c r="M114" i="158" s="1"/>
  <c r="AC105" i="158"/>
  <c r="AC114" i="158" s="1"/>
  <c r="AX89" i="158"/>
  <c r="AX98" i="158" s="1"/>
  <c r="AX33" i="158" s="1"/>
  <c r="R89" i="158"/>
  <c r="R98" i="158" s="1"/>
  <c r="R33" i="158" s="1"/>
  <c r="R54" i="158" s="1"/>
  <c r="AC89" i="158"/>
  <c r="AC98" i="158" s="1"/>
  <c r="AC33" i="158" s="1"/>
  <c r="AR89" i="158"/>
  <c r="AR98" i="158" s="1"/>
  <c r="AR33" i="158" s="1"/>
  <c r="BA89" i="158"/>
  <c r="BA98" i="158" s="1"/>
  <c r="BA33" i="158" s="1"/>
  <c r="K89" i="158"/>
  <c r="K98" i="158" s="1"/>
  <c r="K33" i="158" s="1"/>
  <c r="O89" i="158"/>
  <c r="O98" i="158" s="1"/>
  <c r="O33" i="158" s="1"/>
  <c r="BN20" i="158"/>
  <c r="F21" i="158"/>
  <c r="B15" i="158"/>
  <c r="BN13" i="158"/>
  <c r="F20" i="155"/>
  <c r="BN14" i="155"/>
  <c r="B15" i="157"/>
  <c r="BN13" i="157"/>
  <c r="BN14" i="157"/>
  <c r="F20" i="157"/>
  <c r="B15" i="156"/>
  <c r="BN13" i="156"/>
  <c r="AV105" i="156"/>
  <c r="AV114" i="156" s="1"/>
  <c r="AN105" i="156"/>
  <c r="AN114" i="156" s="1"/>
  <c r="AF105" i="156"/>
  <c r="AF114" i="156" s="1"/>
  <c r="X105" i="156"/>
  <c r="X114" i="156" s="1"/>
  <c r="BC105" i="156"/>
  <c r="BC114" i="156" s="1"/>
  <c r="AW105" i="156"/>
  <c r="AW114" i="156" s="1"/>
  <c r="AO105" i="156"/>
  <c r="AO114" i="156" s="1"/>
  <c r="AG105" i="156"/>
  <c r="AG114" i="156" s="1"/>
  <c r="Y105" i="156"/>
  <c r="Y114" i="156" s="1"/>
  <c r="Q105" i="156"/>
  <c r="Q114" i="156" s="1"/>
  <c r="I105" i="156"/>
  <c r="I114" i="156" s="1"/>
  <c r="AQ105" i="156"/>
  <c r="AQ114" i="156" s="1"/>
  <c r="AA105" i="156"/>
  <c r="AA114" i="156" s="1"/>
  <c r="N105" i="156"/>
  <c r="N114" i="156" s="1"/>
  <c r="AX105" i="156"/>
  <c r="AX114" i="156" s="1"/>
  <c r="AH105" i="156"/>
  <c r="AH114" i="156" s="1"/>
  <c r="R105" i="156"/>
  <c r="R114" i="156" s="1"/>
  <c r="G105" i="156"/>
  <c r="G114" i="156" s="1"/>
  <c r="AM105" i="156"/>
  <c r="AM114" i="156" s="1"/>
  <c r="W105" i="156"/>
  <c r="W114" i="156" s="1"/>
  <c r="K105" i="156"/>
  <c r="K114" i="156" s="1"/>
  <c r="BB105" i="156"/>
  <c r="BB114" i="156" s="1"/>
  <c r="AL105" i="156"/>
  <c r="AL114" i="156" s="1"/>
  <c r="V105" i="156"/>
  <c r="V114" i="156" s="1"/>
  <c r="J105" i="156"/>
  <c r="J114" i="156" s="1"/>
  <c r="AX89" i="156"/>
  <c r="AX98" i="156" s="1"/>
  <c r="AX33" i="156" s="1"/>
  <c r="AP89" i="156"/>
  <c r="AP98" i="156" s="1"/>
  <c r="AP33" i="156" s="1"/>
  <c r="AH89" i="156"/>
  <c r="AH98" i="156" s="1"/>
  <c r="AH33" i="156" s="1"/>
  <c r="Z89" i="156"/>
  <c r="Z98" i="156" s="1"/>
  <c r="Z33" i="156" s="1"/>
  <c r="R89" i="156"/>
  <c r="R98" i="156" s="1"/>
  <c r="R33" i="156" s="1"/>
  <c r="J89" i="156"/>
  <c r="J98" i="156" s="1"/>
  <c r="J33" i="156" s="1"/>
  <c r="BC89" i="156"/>
  <c r="BC98" i="156" s="1"/>
  <c r="BC33" i="156" s="1"/>
  <c r="AR89" i="156"/>
  <c r="AR98" i="156" s="1"/>
  <c r="AR33" i="156" s="1"/>
  <c r="AG89" i="156"/>
  <c r="AG98" i="156" s="1"/>
  <c r="AG33" i="156" s="1"/>
  <c r="W89" i="156"/>
  <c r="W98" i="156" s="1"/>
  <c r="W33" i="156" s="1"/>
  <c r="L89" i="156"/>
  <c r="L98" i="156" s="1"/>
  <c r="L33" i="156" s="1"/>
  <c r="AY89" i="156"/>
  <c r="AY98" i="156" s="1"/>
  <c r="AY33" i="156" s="1"/>
  <c r="AJ89" i="156"/>
  <c r="AJ98" i="156" s="1"/>
  <c r="AJ33" i="156" s="1"/>
  <c r="U89" i="156"/>
  <c r="U98" i="156" s="1"/>
  <c r="U33" i="156" s="1"/>
  <c r="H89" i="156"/>
  <c r="H98" i="156" s="1"/>
  <c r="H33" i="156" s="1"/>
  <c r="AV89" i="156"/>
  <c r="AV98" i="156" s="1"/>
  <c r="AV33" i="156" s="1"/>
  <c r="AI89" i="156"/>
  <c r="AI98" i="156" s="1"/>
  <c r="AI33" i="156" s="1"/>
  <c r="T89" i="156"/>
  <c r="T98" i="156" s="1"/>
  <c r="T33" i="156" s="1"/>
  <c r="BA89" i="156"/>
  <c r="BA98" i="156" s="1"/>
  <c r="BA33" i="156" s="1"/>
  <c r="AN89" i="156"/>
  <c r="AN98" i="156" s="1"/>
  <c r="AN33" i="156" s="1"/>
  <c r="Y89" i="156"/>
  <c r="Y98" i="156" s="1"/>
  <c r="Y33" i="156" s="1"/>
  <c r="K89" i="156"/>
  <c r="K98" i="156" s="1"/>
  <c r="K33" i="156" s="1"/>
  <c r="I89" i="156"/>
  <c r="I98" i="156" s="1"/>
  <c r="I33" i="156" s="1"/>
  <c r="AZ89" i="156"/>
  <c r="AZ98" i="156" s="1"/>
  <c r="AZ33" i="156" s="1"/>
  <c r="AS89" i="156"/>
  <c r="AS98" i="156" s="1"/>
  <c r="AS33" i="156" s="1"/>
  <c r="F71" i="156"/>
  <c r="AZ105" i="156"/>
  <c r="AZ114" i="156" s="1"/>
  <c r="AR105" i="156"/>
  <c r="AR114" i="156" s="1"/>
  <c r="AJ105" i="156"/>
  <c r="AJ114" i="156" s="1"/>
  <c r="AB105" i="156"/>
  <c r="AB114" i="156" s="1"/>
  <c r="T105" i="156"/>
  <c r="T114" i="156" s="1"/>
  <c r="BA105" i="156"/>
  <c r="BA114" i="156" s="1"/>
  <c r="AS105" i="156"/>
  <c r="AS114" i="156" s="1"/>
  <c r="AK105" i="156"/>
  <c r="AK114" i="156" s="1"/>
  <c r="AC105" i="156"/>
  <c r="AC114" i="156" s="1"/>
  <c r="U105" i="156"/>
  <c r="U114" i="156" s="1"/>
  <c r="M105" i="156"/>
  <c r="M114" i="156" s="1"/>
  <c r="AY105" i="156"/>
  <c r="AY114" i="156" s="1"/>
  <c r="AI105" i="156"/>
  <c r="AI114" i="156" s="1"/>
  <c r="S105" i="156"/>
  <c r="S114" i="156" s="1"/>
  <c r="H105" i="156"/>
  <c r="H114" i="156" s="1"/>
  <c r="AP105" i="156"/>
  <c r="AP114" i="156" s="1"/>
  <c r="Z105" i="156"/>
  <c r="Z114" i="156" s="1"/>
  <c r="L105" i="156"/>
  <c r="L114" i="156" s="1"/>
  <c r="AU105" i="156"/>
  <c r="AU114" i="156" s="1"/>
  <c r="AE105" i="156"/>
  <c r="AE114" i="156" s="1"/>
  <c r="P105" i="156"/>
  <c r="P114" i="156" s="1"/>
  <c r="F105" i="156"/>
  <c r="AT105" i="156"/>
  <c r="AT114" i="156" s="1"/>
  <c r="AD105" i="156"/>
  <c r="AD114" i="156" s="1"/>
  <c r="O105" i="156"/>
  <c r="O114" i="156" s="1"/>
  <c r="BB89" i="156"/>
  <c r="BB98" i="156" s="1"/>
  <c r="BB33" i="156" s="1"/>
  <c r="AT89" i="156"/>
  <c r="AT98" i="156" s="1"/>
  <c r="AT33" i="156" s="1"/>
  <c r="AL89" i="156"/>
  <c r="AL98" i="156" s="1"/>
  <c r="AL33" i="156" s="1"/>
  <c r="AD89" i="156"/>
  <c r="AD98" i="156" s="1"/>
  <c r="AD33" i="156" s="1"/>
  <c r="V89" i="156"/>
  <c r="V98" i="156" s="1"/>
  <c r="V33" i="156" s="1"/>
  <c r="N89" i="156"/>
  <c r="N98" i="156" s="1"/>
  <c r="N33" i="156" s="1"/>
  <c r="F89" i="156"/>
  <c r="AW89" i="156"/>
  <c r="AW98" i="156" s="1"/>
  <c r="AW33" i="156" s="1"/>
  <c r="AM89" i="156"/>
  <c r="AM98" i="156" s="1"/>
  <c r="AM33" i="156" s="1"/>
  <c r="AB89" i="156"/>
  <c r="AB98" i="156" s="1"/>
  <c r="AB33" i="156" s="1"/>
  <c r="Q89" i="156"/>
  <c r="Q98" i="156" s="1"/>
  <c r="Q33" i="156" s="1"/>
  <c r="G89" i="156"/>
  <c r="G98" i="156" s="1"/>
  <c r="G33" i="156" s="1"/>
  <c r="AQ89" i="156"/>
  <c r="AQ98" i="156" s="1"/>
  <c r="AQ33" i="156" s="1"/>
  <c r="AC89" i="156"/>
  <c r="AC98" i="156" s="1"/>
  <c r="AC33" i="156" s="1"/>
  <c r="O89" i="156"/>
  <c r="O98" i="156" s="1"/>
  <c r="O33" i="156" s="1"/>
  <c r="F78" i="156"/>
  <c r="AO89" i="156"/>
  <c r="AO98" i="156" s="1"/>
  <c r="AO33" i="156" s="1"/>
  <c r="AA89" i="156"/>
  <c r="AA98" i="156" s="1"/>
  <c r="AA33" i="156" s="1"/>
  <c r="M89" i="156"/>
  <c r="M98" i="156" s="1"/>
  <c r="M33" i="156" s="1"/>
  <c r="AU89" i="156"/>
  <c r="AU98" i="156" s="1"/>
  <c r="AU33" i="156" s="1"/>
  <c r="AF89" i="156"/>
  <c r="AF98" i="156" s="1"/>
  <c r="AF33" i="156" s="1"/>
  <c r="S89" i="156"/>
  <c r="S98" i="156" s="1"/>
  <c r="S33" i="156" s="1"/>
  <c r="AK89" i="156"/>
  <c r="AK98" i="156" s="1"/>
  <c r="AK33" i="156" s="1"/>
  <c r="AE89" i="156"/>
  <c r="AE98" i="156" s="1"/>
  <c r="AE33" i="156" s="1"/>
  <c r="X89" i="156"/>
  <c r="X98" i="156" s="1"/>
  <c r="X33" i="156" s="1"/>
  <c r="P89" i="156"/>
  <c r="P98" i="156" s="1"/>
  <c r="P33" i="156" s="1"/>
  <c r="BC20" i="156"/>
  <c r="BN20" i="156" s="1"/>
  <c r="F21" i="156"/>
  <c r="B15" i="155"/>
  <c r="BN13" i="155"/>
  <c r="O113" i="140"/>
  <c r="AY112" i="143"/>
  <c r="AL112" i="143"/>
  <c r="AF112" i="143"/>
  <c r="BA112" i="143"/>
  <c r="M71" i="143"/>
  <c r="S74" i="143" s="1"/>
  <c r="Z112" i="143"/>
  <c r="AO112" i="143"/>
  <c r="M78" i="143"/>
  <c r="O112" i="143"/>
  <c r="P112" i="143"/>
  <c r="AW112" i="143"/>
  <c r="BB112" i="143"/>
  <c r="Y112" i="143"/>
  <c r="AH112" i="143"/>
  <c r="BH112" i="143"/>
  <c r="AQ97" i="140"/>
  <c r="BJ112" i="143"/>
  <c r="Q112" i="143"/>
  <c r="BC112" i="143"/>
  <c r="AS112" i="143"/>
  <c r="S97" i="126"/>
  <c r="AT113" i="140"/>
  <c r="R113" i="140"/>
  <c r="AD112" i="143"/>
  <c r="T112" i="143"/>
  <c r="AM112" i="143"/>
  <c r="M112" i="143"/>
  <c r="AN113" i="140"/>
  <c r="V112" i="143"/>
  <c r="AZ112" i="143"/>
  <c r="AX112" i="143"/>
  <c r="U112" i="143"/>
  <c r="AQ112" i="143"/>
  <c r="N112" i="143"/>
  <c r="BD112" i="143"/>
  <c r="BF112" i="143"/>
  <c r="AN112" i="143"/>
  <c r="AI97" i="140"/>
  <c r="AV113" i="140"/>
  <c r="Z97" i="140"/>
  <c r="AA113" i="140"/>
  <c r="AY113" i="140"/>
  <c r="AP112" i="143"/>
  <c r="AC112" i="143"/>
  <c r="AB112" i="143"/>
  <c r="AV97" i="140"/>
  <c r="Q97" i="140"/>
  <c r="AS113" i="140"/>
  <c r="AL113" i="140"/>
  <c r="AE112" i="143"/>
  <c r="R112" i="143"/>
  <c r="AJ112" i="143"/>
  <c r="BG112" i="143"/>
  <c r="AT112" i="143"/>
  <c r="AG112" i="143"/>
  <c r="AR112" i="143"/>
  <c r="W112" i="143"/>
  <c r="BI112" i="143"/>
  <c r="AV112" i="143"/>
  <c r="BE109" i="146"/>
  <c r="Y97" i="140"/>
  <c r="BK97" i="140"/>
  <c r="BK98" i="140" s="1"/>
  <c r="BK33" i="140" s="1"/>
  <c r="BK54" i="140" s="1"/>
  <c r="AK97" i="140"/>
  <c r="AW109" i="146"/>
  <c r="AE74" i="143"/>
  <c r="R74" i="143"/>
  <c r="Q74" i="143"/>
  <c r="Z109" i="146"/>
  <c r="AX109" i="146"/>
  <c r="L109" i="146"/>
  <c r="AF109" i="146"/>
  <c r="O109" i="146"/>
  <c r="AB109" i="146"/>
  <c r="AK109" i="146"/>
  <c r="AP113" i="140"/>
  <c r="AB97" i="140"/>
  <c r="BG113" i="140"/>
  <c r="AY97" i="140"/>
  <c r="BE113" i="140"/>
  <c r="J109" i="146"/>
  <c r="X113" i="140"/>
  <c r="N78" i="140"/>
  <c r="BB97" i="140"/>
  <c r="BF113" i="140"/>
  <c r="AW97" i="140"/>
  <c r="U113" i="140"/>
  <c r="AX97" i="140"/>
  <c r="AQ109" i="146"/>
  <c r="R109" i="146"/>
  <c r="AD109" i="146"/>
  <c r="W109" i="146"/>
  <c r="AL109" i="146"/>
  <c r="U109" i="146"/>
  <c r="AI109" i="146"/>
  <c r="BB109" i="146"/>
  <c r="T109" i="146"/>
  <c r="AU109" i="146"/>
  <c r="X109" i="146"/>
  <c r="AJ109" i="146"/>
  <c r="J71" i="146"/>
  <c r="AH74" i="146" s="1"/>
  <c r="R48" i="113"/>
  <c r="R49" i="113"/>
  <c r="L20" i="117"/>
  <c r="C14" i="117"/>
  <c r="C20" i="117" s="1"/>
  <c r="AQ103" i="125"/>
  <c r="D103" i="125"/>
  <c r="D114" i="125" s="1"/>
  <c r="D87" i="125"/>
  <c r="D98" i="125" s="1"/>
  <c r="D33" i="125" s="1"/>
  <c r="D54" i="125" s="1"/>
  <c r="L20" i="150"/>
  <c r="C14" i="150"/>
  <c r="C20" i="150" s="1"/>
  <c r="C14" i="120"/>
  <c r="C20" i="120" s="1"/>
  <c r="O97" i="140"/>
  <c r="AE97" i="140"/>
  <c r="BD97" i="140"/>
  <c r="BK113" i="140"/>
  <c r="BK114" i="140" s="1"/>
  <c r="BK40" i="140" s="1"/>
  <c r="BI113" i="140"/>
  <c r="AD97" i="140"/>
  <c r="AZ113" i="140"/>
  <c r="BG97" i="140"/>
  <c r="AR113" i="140"/>
  <c r="AO97" i="140"/>
  <c r="N97" i="140"/>
  <c r="W113" i="140"/>
  <c r="N71" i="140"/>
  <c r="AD74" i="140" s="1"/>
  <c r="AC97" i="140"/>
  <c r="BC113" i="140"/>
  <c r="AO113" i="140"/>
  <c r="AJ113" i="140"/>
  <c r="W97" i="140"/>
  <c r="BB113" i="140"/>
  <c r="AW113" i="140"/>
  <c r="AN97" i="140"/>
  <c r="AU113" i="140"/>
  <c r="BE97" i="140"/>
  <c r="U97" i="140"/>
  <c r="BH97" i="140"/>
  <c r="AL97" i="140"/>
  <c r="T113" i="140"/>
  <c r="Z113" i="140"/>
  <c r="AC113" i="140"/>
  <c r="T97" i="140"/>
  <c r="BA97" i="140"/>
  <c r="AS97" i="140"/>
  <c r="BJ97" i="140"/>
  <c r="BJ98" i="140" s="1"/>
  <c r="BJ33" i="140" s="1"/>
  <c r="AI113" i="140"/>
  <c r="AX113" i="140"/>
  <c r="BA113" i="140"/>
  <c r="P97" i="140"/>
  <c r="BC97" i="140"/>
  <c r="AH97" i="140"/>
  <c r="N113" i="140"/>
  <c r="V113" i="140"/>
  <c r="Y113" i="140"/>
  <c r="AD113" i="140"/>
  <c r="AP86" i="128"/>
  <c r="Z86" i="128"/>
  <c r="J86" i="128"/>
  <c r="AQ86" i="128"/>
  <c r="AA86" i="128"/>
  <c r="K86" i="128"/>
  <c r="AR86" i="128"/>
  <c r="L86" i="128"/>
  <c r="AG86" i="128"/>
  <c r="AV86" i="128"/>
  <c r="P86" i="128"/>
  <c r="AK86" i="128"/>
  <c r="E86" i="128"/>
  <c r="AO90" i="128"/>
  <c r="Y90" i="128"/>
  <c r="I90" i="128"/>
  <c r="AL90" i="128"/>
  <c r="P90" i="128"/>
  <c r="AP90" i="128"/>
  <c r="T90" i="128"/>
  <c r="AY90" i="128"/>
  <c r="AD90" i="128"/>
  <c r="H90" i="128"/>
  <c r="AM90" i="128"/>
  <c r="R90" i="128"/>
  <c r="BC94" i="128"/>
  <c r="AM94" i="128"/>
  <c r="W94" i="128"/>
  <c r="BH94" i="128"/>
  <c r="AR94" i="128"/>
  <c r="AB94" i="128"/>
  <c r="L94" i="128"/>
  <c r="AD94" i="128"/>
  <c r="AS94" i="128"/>
  <c r="M94" i="128"/>
  <c r="AH94" i="128"/>
  <c r="AW94" i="128"/>
  <c r="Q94" i="128"/>
  <c r="BB91" i="128"/>
  <c r="AL91" i="128"/>
  <c r="V91" i="128"/>
  <c r="BD91" i="128"/>
  <c r="AI91" i="128"/>
  <c r="M91" i="128"/>
  <c r="AR91" i="128"/>
  <c r="W91" i="128"/>
  <c r="AV91" i="128"/>
  <c r="AA91" i="128"/>
  <c r="BE91" i="128"/>
  <c r="AJ91" i="128"/>
  <c r="O91" i="128"/>
  <c r="BE95" i="128"/>
  <c r="AO95" i="128"/>
  <c r="Y95" i="128"/>
  <c r="BF95" i="128"/>
  <c r="AP95" i="128"/>
  <c r="Z95" i="128"/>
  <c r="BH95" i="128"/>
  <c r="AB95" i="128"/>
  <c r="AT86" i="128"/>
  <c r="AD86" i="128"/>
  <c r="N86" i="128"/>
  <c r="AU86" i="128"/>
  <c r="AE86" i="128"/>
  <c r="O86" i="128"/>
  <c r="AZ86" i="128"/>
  <c r="T86" i="128"/>
  <c r="AO86" i="128"/>
  <c r="I86" i="128"/>
  <c r="X86" i="128"/>
  <c r="AS86" i="128"/>
  <c r="M86" i="128"/>
  <c r="AS90" i="128"/>
  <c r="AC90" i="128"/>
  <c r="M90" i="128"/>
  <c r="AQ90" i="128"/>
  <c r="V90" i="128"/>
  <c r="AU90" i="128"/>
  <c r="Z90" i="128"/>
  <c r="BD90" i="128"/>
  <c r="AI90" i="128"/>
  <c r="N90" i="128"/>
  <c r="AR90" i="128"/>
  <c r="W90" i="128"/>
  <c r="BG94" i="128"/>
  <c r="AQ94" i="128"/>
  <c r="AX86" i="128"/>
  <c r="R86" i="128"/>
  <c r="AI86" i="128"/>
  <c r="C86" i="128"/>
  <c r="AW86" i="128"/>
  <c r="AF86" i="128"/>
  <c r="U86" i="128"/>
  <c r="AG90" i="128"/>
  <c r="AV90" i="128"/>
  <c r="AZ90" i="128"/>
  <c r="J90" i="128"/>
  <c r="S90" i="128"/>
  <c r="AB90" i="128"/>
  <c r="AU94" i="128"/>
  <c r="S94" i="128"/>
  <c r="AZ94" i="128"/>
  <c r="AF94" i="128"/>
  <c r="BB94" i="128"/>
  <c r="N94" i="128"/>
  <c r="U94" i="128"/>
  <c r="Z94" i="128"/>
  <c r="AG94" i="128"/>
  <c r="AH91" i="128"/>
  <c r="N91" i="128"/>
  <c r="AN91" i="128"/>
  <c r="H91" i="128"/>
  <c r="AG91" i="128"/>
  <c r="BA91" i="128"/>
  <c r="U91" i="128"/>
  <c r="AU91" i="128"/>
  <c r="T91" i="128"/>
  <c r="BA95" i="128"/>
  <c r="AG95" i="128"/>
  <c r="M95" i="128"/>
  <c r="AL95" i="128"/>
  <c r="R95" i="128"/>
  <c r="AJ95" i="128"/>
  <c r="AY95" i="128"/>
  <c r="S95" i="128"/>
  <c r="AF95" i="128"/>
  <c r="AU95" i="128"/>
  <c r="O95" i="128"/>
  <c r="AS88" i="128"/>
  <c r="AC88" i="128"/>
  <c r="M88" i="128"/>
  <c r="AU88" i="128"/>
  <c r="AE88" i="128"/>
  <c r="O88" i="128"/>
  <c r="AT88" i="128"/>
  <c r="AD88" i="128"/>
  <c r="N88" i="128"/>
  <c r="AJ88" i="128"/>
  <c r="AF88" i="128"/>
  <c r="L88" i="128"/>
  <c r="AZ92" i="128"/>
  <c r="AJ92" i="128"/>
  <c r="T92" i="128"/>
  <c r="AW92" i="128"/>
  <c r="AA92" i="128"/>
  <c r="BF92" i="128"/>
  <c r="AK92" i="128"/>
  <c r="O92" i="128"/>
  <c r="AT92" i="128"/>
  <c r="Y92" i="128"/>
  <c r="BC92" i="128"/>
  <c r="AH92" i="128"/>
  <c r="M92" i="128"/>
  <c r="AX96" i="128"/>
  <c r="AH96" i="128"/>
  <c r="R96" i="128"/>
  <c r="AZ96" i="128"/>
  <c r="BC96" i="128"/>
  <c r="AM96" i="128"/>
  <c r="W96" i="128"/>
  <c r="AO96" i="128"/>
  <c r="BA96" i="128"/>
  <c r="P96" i="128"/>
  <c r="U96" i="128"/>
  <c r="AJ96" i="128"/>
  <c r="AJ85" i="128"/>
  <c r="T85" i="128"/>
  <c r="D85" i="128"/>
  <c r="AK85" i="128"/>
  <c r="U85" i="128"/>
  <c r="E85" i="128"/>
  <c r="V85" i="128"/>
  <c r="AQ85" i="128"/>
  <c r="K85" i="128"/>
  <c r="AH85" i="128"/>
  <c r="B85" i="128"/>
  <c r="W85" i="128"/>
  <c r="AY89" i="128"/>
  <c r="AI89" i="128"/>
  <c r="S89" i="128"/>
  <c r="AX89" i="128"/>
  <c r="AC89" i="128"/>
  <c r="H89" i="128"/>
  <c r="AL89" i="128"/>
  <c r="AP89" i="128"/>
  <c r="U89" i="128"/>
  <c r="AT89" i="128"/>
  <c r="Y89" i="128"/>
  <c r="V89" i="128"/>
  <c r="F89" i="128"/>
  <c r="AS93" i="128"/>
  <c r="AC93" i="128"/>
  <c r="M93" i="128"/>
  <c r="AT93" i="128"/>
  <c r="AD93" i="128"/>
  <c r="N93" i="128"/>
  <c r="AN93" i="128"/>
  <c r="BC93" i="128"/>
  <c r="W93" i="128"/>
  <c r="AJ93" i="128"/>
  <c r="BG93" i="128"/>
  <c r="AA93" i="128"/>
  <c r="AL86" i="128"/>
  <c r="F86" i="128"/>
  <c r="W86" i="128"/>
  <c r="AJ86" i="128"/>
  <c r="Y86" i="128"/>
  <c r="H86" i="128"/>
  <c r="BA90" i="128"/>
  <c r="U90" i="128"/>
  <c r="AF90" i="128"/>
  <c r="AJ90" i="128"/>
  <c r="AT90" i="128"/>
  <c r="BC90" i="128"/>
  <c r="L90" i="128"/>
  <c r="AI94" i="128"/>
  <c r="O94" i="128"/>
  <c r="AV94" i="128"/>
  <c r="X94" i="128"/>
  <c r="AT94" i="128"/>
  <c r="BA94" i="128"/>
  <c r="BF94" i="128"/>
  <c r="R94" i="128"/>
  <c r="Y94" i="128"/>
  <c r="AX91" i="128"/>
  <c r="AD91" i="128"/>
  <c r="J91" i="128"/>
  <c r="AC91" i="128"/>
  <c r="BC91" i="128"/>
  <c r="AB91" i="128"/>
  <c r="AQ91" i="128"/>
  <c r="P91" i="128"/>
  <c r="AO91" i="128"/>
  <c r="I91" i="128"/>
  <c r="AW95" i="128"/>
  <c r="AC95" i="128"/>
  <c r="BB95" i="128"/>
  <c r="AH95" i="128"/>
  <c r="N95" i="128"/>
  <c r="T95" i="128"/>
  <c r="AQ95" i="128"/>
  <c r="BD95" i="128"/>
  <c r="X95" i="128"/>
  <c r="AM95" i="128"/>
  <c r="BB88" i="128"/>
  <c r="AO88" i="128"/>
  <c r="Y88" i="128"/>
  <c r="I88" i="128"/>
  <c r="AQ88" i="128"/>
  <c r="AA88" i="128"/>
  <c r="K88" i="128"/>
  <c r="AP88" i="128"/>
  <c r="Z88" i="128"/>
  <c r="J88" i="128"/>
  <c r="T88" i="128"/>
  <c r="P88" i="128"/>
  <c r="AN88" i="128"/>
  <c r="AV92" i="128"/>
  <c r="AF92" i="128"/>
  <c r="P92" i="128"/>
  <c r="AQ92" i="128"/>
  <c r="V92" i="128"/>
  <c r="BA92" i="128"/>
  <c r="AE92" i="128"/>
  <c r="J92" i="128"/>
  <c r="AO92" i="128"/>
  <c r="S92" i="128"/>
  <c r="AX92" i="128"/>
  <c r="AC92" i="128"/>
  <c r="BJ96" i="128"/>
  <c r="AT96" i="128"/>
  <c r="AD96" i="128"/>
  <c r="N96" i="128"/>
  <c r="AV96" i="128"/>
  <c r="AY96" i="128"/>
  <c r="AI96" i="128"/>
  <c r="S96" i="128"/>
  <c r="AG96" i="128"/>
  <c r="AN96" i="128"/>
  <c r="AW96" i="128"/>
  <c r="M96" i="128"/>
  <c r="AB96" i="128"/>
  <c r="AV85" i="128"/>
  <c r="AF85" i="128"/>
  <c r="P85" i="128"/>
  <c r="AW85" i="128"/>
  <c r="AG85" i="128"/>
  <c r="Q85" i="128"/>
  <c r="AT85" i="128"/>
  <c r="N85" i="128"/>
  <c r="AI85" i="128"/>
  <c r="C85" i="128"/>
  <c r="C98" i="128" s="1"/>
  <c r="C33" i="128" s="1"/>
  <c r="Z85" i="128"/>
  <c r="AU85" i="128"/>
  <c r="O85" i="128"/>
  <c r="AU89" i="128"/>
  <c r="AE89" i="128"/>
  <c r="O89" i="128"/>
  <c r="AS89" i="128"/>
  <c r="X89" i="128"/>
  <c r="BB89" i="128"/>
  <c r="AG89" i="128"/>
  <c r="AK89" i="128"/>
  <c r="P89" i="128"/>
  <c r="AO89" i="128"/>
  <c r="T89" i="128"/>
  <c r="Q89" i="128"/>
  <c r="BE93" i="128"/>
  <c r="AO93" i="128"/>
  <c r="Y93" i="128"/>
  <c r="BF93" i="128"/>
  <c r="AP93" i="128"/>
  <c r="Z93" i="128"/>
  <c r="J93" i="128"/>
  <c r="AF93" i="128"/>
  <c r="AU93" i="128"/>
  <c r="O93" i="128"/>
  <c r="AB93" i="128"/>
  <c r="AY93" i="128"/>
  <c r="S93" i="128"/>
  <c r="AH86" i="128"/>
  <c r="AY86" i="128"/>
  <c r="S86" i="128"/>
  <c r="AB86" i="128"/>
  <c r="Q86" i="128"/>
  <c r="AW90" i="128"/>
  <c r="Q90" i="128"/>
  <c r="AA90" i="128"/>
  <c r="AE90" i="128"/>
  <c r="AN90" i="128"/>
  <c r="AX90" i="128"/>
  <c r="G90" i="128"/>
  <c r="AE94" i="128"/>
  <c r="K94" i="128"/>
  <c r="AN94" i="128"/>
  <c r="T94" i="128"/>
  <c r="AL94" i="128"/>
  <c r="AK94" i="128"/>
  <c r="AX94" i="128"/>
  <c r="BE94" i="128"/>
  <c r="AT91" i="128"/>
  <c r="Z91" i="128"/>
  <c r="AY91" i="128"/>
  <c r="X91" i="128"/>
  <c r="AW91" i="128"/>
  <c r="Q91" i="128"/>
  <c r="AK91" i="128"/>
  <c r="K91" i="128"/>
  <c r="AE91" i="128"/>
  <c r="AS95" i="128"/>
  <c r="U95" i="128"/>
  <c r="AX95" i="128"/>
  <c r="AD95" i="128"/>
  <c r="AZ95" i="128"/>
  <c r="L95" i="128"/>
  <c r="AI95" i="128"/>
  <c r="AV95" i="128"/>
  <c r="P95" i="128"/>
  <c r="AE95" i="128"/>
  <c r="BA88" i="128"/>
  <c r="AK88" i="128"/>
  <c r="U88" i="128"/>
  <c r="E88" i="128"/>
  <c r="AM88" i="128"/>
  <c r="W88" i="128"/>
  <c r="G88" i="128"/>
  <c r="AL88" i="128"/>
  <c r="V88" i="128"/>
  <c r="F88" i="128"/>
  <c r="AR88" i="128"/>
  <c r="X88" i="128"/>
  <c r="AR92" i="128"/>
  <c r="AB92" i="128"/>
  <c r="L92" i="128"/>
  <c r="AL92" i="128"/>
  <c r="Q92" i="128"/>
  <c r="AU92" i="128"/>
  <c r="Z92" i="128"/>
  <c r="BE92" i="128"/>
  <c r="AI92" i="128"/>
  <c r="N92" i="128"/>
  <c r="AS92" i="128"/>
  <c r="W92" i="128"/>
  <c r="BF96" i="128"/>
  <c r="AP96" i="128"/>
  <c r="Z96" i="128"/>
  <c r="BH96" i="128"/>
  <c r="AR96" i="128"/>
  <c r="AU96" i="128"/>
  <c r="AE96" i="128"/>
  <c r="O96" i="128"/>
  <c r="Y96" i="128"/>
  <c r="AF96" i="128"/>
  <c r="AK96" i="128"/>
  <c r="BI96" i="128"/>
  <c r="T96" i="128"/>
  <c r="AR85" i="128"/>
  <c r="AB85" i="128"/>
  <c r="L85" i="128"/>
  <c r="AS85" i="128"/>
  <c r="AC85" i="128"/>
  <c r="M85" i="128"/>
  <c r="AL85" i="128"/>
  <c r="F85" i="128"/>
  <c r="AA85" i="128"/>
  <c r="AX85" i="128"/>
  <c r="R85" i="128"/>
  <c r="AM85" i="128"/>
  <c r="G85" i="128"/>
  <c r="AQ89" i="128"/>
  <c r="AA89" i="128"/>
  <c r="K89" i="128"/>
  <c r="AN89" i="128"/>
  <c r="R89" i="128"/>
  <c r="AW89" i="128"/>
  <c r="BA89" i="128"/>
  <c r="AF89" i="128"/>
  <c r="J89" i="128"/>
  <c r="AJ89" i="128"/>
  <c r="N89" i="128"/>
  <c r="L89" i="128"/>
  <c r="BA93" i="128"/>
  <c r="AK93" i="128"/>
  <c r="U93" i="128"/>
  <c r="BB93" i="128"/>
  <c r="AL93" i="128"/>
  <c r="V93" i="128"/>
  <c r="BD93" i="128"/>
  <c r="X93" i="128"/>
  <c r="AM93" i="128"/>
  <c r="AZ93" i="128"/>
  <c r="T93" i="128"/>
  <c r="AQ93" i="128"/>
  <c r="K93" i="128"/>
  <c r="V86" i="128"/>
  <c r="AM86" i="128"/>
  <c r="G86" i="128"/>
  <c r="D86" i="128"/>
  <c r="AN86" i="128"/>
  <c r="AC86" i="128"/>
  <c r="AK90" i="128"/>
  <c r="BB90" i="128"/>
  <c r="K90" i="128"/>
  <c r="O90" i="128"/>
  <c r="X90" i="128"/>
  <c r="AH90" i="128"/>
  <c r="AY94" i="128"/>
  <c r="AA94" i="128"/>
  <c r="BD94" i="128"/>
  <c r="AJ94" i="128"/>
  <c r="P94" i="128"/>
  <c r="V94" i="128"/>
  <c r="AC94" i="128"/>
  <c r="AP94" i="128"/>
  <c r="AO94" i="128"/>
  <c r="AP91" i="128"/>
  <c r="R91" i="128"/>
  <c r="AS91" i="128"/>
  <c r="S91" i="128"/>
  <c r="AM91" i="128"/>
  <c r="L91" i="128"/>
  <c r="AF91" i="128"/>
  <c r="AZ91" i="128"/>
  <c r="Y91" i="128"/>
  <c r="BI95" i="128"/>
  <c r="AK95" i="128"/>
  <c r="Q95" i="128"/>
  <c r="AT95" i="128"/>
  <c r="V95" i="128"/>
  <c r="AR95" i="128"/>
  <c r="BG95" i="128"/>
  <c r="AA95" i="128"/>
  <c r="AN95" i="128"/>
  <c r="BC95" i="128"/>
  <c r="W95" i="128"/>
  <c r="AW88" i="128"/>
  <c r="AG88" i="128"/>
  <c r="Q88" i="128"/>
  <c r="AY88" i="128"/>
  <c r="AI88" i="128"/>
  <c r="S88" i="128"/>
  <c r="AX88" i="128"/>
  <c r="AH88" i="128"/>
  <c r="R88" i="128"/>
  <c r="AZ88" i="128"/>
  <c r="AV88" i="128"/>
  <c r="AB88" i="128"/>
  <c r="H88" i="128"/>
  <c r="BD92" i="128"/>
  <c r="AN92" i="128"/>
  <c r="X92" i="128"/>
  <c r="BB92" i="128"/>
  <c r="AG92" i="128"/>
  <c r="K92" i="128"/>
  <c r="AP92" i="128"/>
  <c r="U92" i="128"/>
  <c r="AY92" i="128"/>
  <c r="AD92" i="128"/>
  <c r="I92" i="128"/>
  <c r="AM92" i="128"/>
  <c r="R92" i="128"/>
  <c r="BB96" i="128"/>
  <c r="AL96" i="128"/>
  <c r="V96" i="128"/>
  <c r="BD96" i="128"/>
  <c r="BG96" i="128"/>
  <c r="AQ96" i="128"/>
  <c r="AA96" i="128"/>
  <c r="BE96" i="128"/>
  <c r="Q96" i="128"/>
  <c r="X96" i="128"/>
  <c r="AC96" i="128"/>
  <c r="AS96" i="128"/>
  <c r="AN85" i="128"/>
  <c r="X85" i="128"/>
  <c r="H85" i="128"/>
  <c r="AO85" i="128"/>
  <c r="Y85" i="128"/>
  <c r="I85" i="128"/>
  <c r="AD85" i="128"/>
  <c r="AY85" i="128"/>
  <c r="S85" i="128"/>
  <c r="AP85" i="128"/>
  <c r="J85" i="128"/>
  <c r="AE85" i="128"/>
  <c r="BC89" i="128"/>
  <c r="AM89" i="128"/>
  <c r="W89" i="128"/>
  <c r="G89" i="128"/>
  <c r="AH89" i="128"/>
  <c r="M89" i="128"/>
  <c r="AR89" i="128"/>
  <c r="AV89" i="128"/>
  <c r="Z89" i="128"/>
  <c r="AZ89" i="128"/>
  <c r="AD89" i="128"/>
  <c r="I89" i="128"/>
  <c r="AB89" i="128"/>
  <c r="AW93" i="128"/>
  <c r="AG93" i="128"/>
  <c r="Q93" i="128"/>
  <c r="AX93" i="128"/>
  <c r="AH93" i="128"/>
  <c r="R93" i="128"/>
  <c r="AV93" i="128"/>
  <c r="P93" i="128"/>
  <c r="AE93" i="128"/>
  <c r="AR93" i="128"/>
  <c r="L93" i="128"/>
  <c r="AI93" i="128"/>
  <c r="AR88" i="133"/>
  <c r="AB88" i="133"/>
  <c r="L88" i="133"/>
  <c r="AW88" i="133"/>
  <c r="AA88" i="133"/>
  <c r="F88" i="133"/>
  <c r="AP88" i="133"/>
  <c r="U88" i="133"/>
  <c r="AY88" i="133"/>
  <c r="AD88" i="133"/>
  <c r="I88" i="133"/>
  <c r="G88" i="133"/>
  <c r="AH88" i="133"/>
  <c r="AQ90" i="133"/>
  <c r="AA90" i="133"/>
  <c r="K90" i="133"/>
  <c r="AR90" i="133"/>
  <c r="V90" i="133"/>
  <c r="AV90" i="133"/>
  <c r="Z90" i="133"/>
  <c r="AJ90" i="133"/>
  <c r="N90" i="133"/>
  <c r="AN90" i="133"/>
  <c r="BD92" i="133"/>
  <c r="AN92" i="133"/>
  <c r="X92" i="133"/>
  <c r="AT92" i="133"/>
  <c r="BC92" i="133"/>
  <c r="AH92" i="133"/>
  <c r="M92" i="133"/>
  <c r="AU92" i="133"/>
  <c r="Z92" i="133"/>
  <c r="AQ92" i="133"/>
  <c r="Y92" i="133"/>
  <c r="V92" i="133"/>
  <c r="I92" i="133"/>
  <c r="AW92" i="133"/>
  <c r="BJ96" i="133"/>
  <c r="AT96" i="133"/>
  <c r="AD96" i="133"/>
  <c r="N96" i="133"/>
  <c r="BE96" i="133"/>
  <c r="AJ96" i="133"/>
  <c r="O96" i="133"/>
  <c r="AN96" i="133"/>
  <c r="BH96" i="133"/>
  <c r="AF96" i="133"/>
  <c r="AW96" i="133"/>
  <c r="U96" i="133"/>
  <c r="BB91" i="133"/>
  <c r="AL91" i="133"/>
  <c r="V91" i="133"/>
  <c r="AM91" i="133"/>
  <c r="Q91" i="133"/>
  <c r="AV91" i="133"/>
  <c r="T91" i="133"/>
  <c r="AU91" i="133"/>
  <c r="S91" i="133"/>
  <c r="AK91" i="133"/>
  <c r="I91" i="133"/>
  <c r="AC91" i="133"/>
  <c r="U91" i="133"/>
  <c r="BA95" i="133"/>
  <c r="AK95" i="133"/>
  <c r="AX95" i="133"/>
  <c r="AD95" i="133"/>
  <c r="N95" i="133"/>
  <c r="AP95" i="133"/>
  <c r="S95" i="133"/>
  <c r="AN95" i="133"/>
  <c r="Q95" i="133"/>
  <c r="AY95" i="133"/>
  <c r="Y95" i="133"/>
  <c r="U95" i="133"/>
  <c r="AF95" i="133"/>
  <c r="AU85" i="133"/>
  <c r="AE85" i="133"/>
  <c r="O85" i="133"/>
  <c r="AH85" i="133"/>
  <c r="M85" i="133"/>
  <c r="AR85" i="133"/>
  <c r="V85" i="133"/>
  <c r="AF85" i="133"/>
  <c r="J85" i="133"/>
  <c r="H85" i="133"/>
  <c r="B85" i="133"/>
  <c r="AW89" i="133"/>
  <c r="AG89" i="133"/>
  <c r="Q89" i="133"/>
  <c r="AY89" i="133"/>
  <c r="AD89" i="133"/>
  <c r="H89" i="133"/>
  <c r="AR89" i="133"/>
  <c r="W89" i="133"/>
  <c r="BB89" i="133"/>
  <c r="AF89" i="133"/>
  <c r="K89" i="133"/>
  <c r="AU89" i="133"/>
  <c r="AT93" i="133"/>
  <c r="AD93" i="133"/>
  <c r="N93" i="133"/>
  <c r="AR93" i="133"/>
  <c r="W93" i="133"/>
  <c r="BA93" i="133"/>
  <c r="AF93" i="133"/>
  <c r="K93" i="133"/>
  <c r="AS93" i="133"/>
  <c r="X93" i="133"/>
  <c r="AJ93" i="133"/>
  <c r="AU93" i="133"/>
  <c r="T93" i="133"/>
  <c r="AK86" i="133"/>
  <c r="U86" i="133"/>
  <c r="E86" i="133"/>
  <c r="AQ86" i="133"/>
  <c r="V86" i="133"/>
  <c r="AJ86" i="133"/>
  <c r="O86" i="133"/>
  <c r="AY86" i="133"/>
  <c r="AD86" i="133"/>
  <c r="H86" i="133"/>
  <c r="AM86" i="133"/>
  <c r="G86" i="133"/>
  <c r="L86" i="133"/>
  <c r="AV94" i="133"/>
  <c r="AF94" i="133"/>
  <c r="P94" i="133"/>
  <c r="AU94" i="133"/>
  <c r="Z94" i="133"/>
  <c r="BE94" i="133"/>
  <c r="AI94" i="133"/>
  <c r="N94" i="133"/>
  <c r="AQ94" i="133"/>
  <c r="V94" i="133"/>
  <c r="AC94" i="133"/>
  <c r="AM94" i="133"/>
  <c r="M94" i="133"/>
  <c r="AN88" i="133"/>
  <c r="X88" i="133"/>
  <c r="H88" i="133"/>
  <c r="AQ88" i="133"/>
  <c r="V88" i="133"/>
  <c r="AK88" i="133"/>
  <c r="O88" i="133"/>
  <c r="AT88" i="133"/>
  <c r="Y88" i="133"/>
  <c r="AS88" i="133"/>
  <c r="M88" i="133"/>
  <c r="AM90" i="133"/>
  <c r="W90" i="133"/>
  <c r="G90" i="133"/>
  <c r="AL90" i="133"/>
  <c r="Q90" i="133"/>
  <c r="AP90" i="133"/>
  <c r="U90" i="133"/>
  <c r="BB90" i="133"/>
  <c r="AD90" i="133"/>
  <c r="I90" i="133"/>
  <c r="AY90" i="133"/>
  <c r="R90" i="133"/>
  <c r="AS90" i="133"/>
  <c r="AZ92" i="133"/>
  <c r="AJ92" i="133"/>
  <c r="T92" i="133"/>
  <c r="AO92" i="133"/>
  <c r="AX92" i="133"/>
  <c r="AC92" i="133"/>
  <c r="AP92" i="133"/>
  <c r="U92" i="133"/>
  <c r="AA92" i="133"/>
  <c r="N92" i="133"/>
  <c r="K92" i="133"/>
  <c r="BF96" i="133"/>
  <c r="AP96" i="133"/>
  <c r="Z96" i="133"/>
  <c r="AZ96" i="133"/>
  <c r="AE96" i="133"/>
  <c r="BI96" i="133"/>
  <c r="AG96" i="133"/>
  <c r="BA96" i="133"/>
  <c r="X96" i="133"/>
  <c r="AQ96" i="133"/>
  <c r="M96" i="133"/>
  <c r="AR96" i="133"/>
  <c r="BG96" i="133"/>
  <c r="AX91" i="133"/>
  <c r="AH91" i="133"/>
  <c r="R91" i="133"/>
  <c r="BC91" i="133"/>
  <c r="AG91" i="133"/>
  <c r="L91" i="133"/>
  <c r="AO91" i="133"/>
  <c r="M91" i="133"/>
  <c r="AN91" i="133"/>
  <c r="K91" i="133"/>
  <c r="AE91" i="133"/>
  <c r="AQ91" i="133"/>
  <c r="AW95" i="133"/>
  <c r="AR95" i="133"/>
  <c r="Z95" i="133"/>
  <c r="AI95" i="133"/>
  <c r="M95" i="133"/>
  <c r="AG95" i="133"/>
  <c r="L95" i="133"/>
  <c r="AQ95" i="133"/>
  <c r="T95" i="133"/>
  <c r="AL95" i="133"/>
  <c r="AQ85" i="133"/>
  <c r="AA85" i="133"/>
  <c r="K85" i="133"/>
  <c r="AX85" i="133"/>
  <c r="AC85" i="133"/>
  <c r="AL85" i="133"/>
  <c r="Q85" i="133"/>
  <c r="AV85" i="133"/>
  <c r="Z85" i="133"/>
  <c r="E85" i="133"/>
  <c r="T85" i="133"/>
  <c r="AS89" i="133"/>
  <c r="AC89" i="133"/>
  <c r="M89" i="133"/>
  <c r="AT89" i="133"/>
  <c r="X89" i="133"/>
  <c r="AM89" i="133"/>
  <c r="R89" i="133"/>
  <c r="AV89" i="133"/>
  <c r="AA89" i="133"/>
  <c r="F89" i="133"/>
  <c r="AJ89" i="133"/>
  <c r="Z89" i="133"/>
  <c r="BF93" i="133"/>
  <c r="AP93" i="133"/>
  <c r="Z93" i="133"/>
  <c r="J93" i="133"/>
  <c r="AM93" i="133"/>
  <c r="Q93" i="133"/>
  <c r="AV93" i="133"/>
  <c r="AA93" i="133"/>
  <c r="AN93" i="133"/>
  <c r="S93" i="133"/>
  <c r="O93" i="133"/>
  <c r="Y93" i="133"/>
  <c r="AW86" i="133"/>
  <c r="AG86" i="133"/>
  <c r="Q86" i="133"/>
  <c r="AL86" i="133"/>
  <c r="P86" i="133"/>
  <c r="AZ86" i="133"/>
  <c r="AE86" i="133"/>
  <c r="J86" i="133"/>
  <c r="AT86" i="133"/>
  <c r="X86" i="133"/>
  <c r="C86" i="133"/>
  <c r="R86" i="133"/>
  <c r="BH94" i="133"/>
  <c r="AR94" i="133"/>
  <c r="AB94" i="133"/>
  <c r="L94" i="133"/>
  <c r="AP94" i="133"/>
  <c r="U94" i="133"/>
  <c r="AY94" i="133"/>
  <c r="AD94" i="133"/>
  <c r="BG94" i="133"/>
  <c r="AL94" i="133"/>
  <c r="Q94" i="133"/>
  <c r="AS94" i="133"/>
  <c r="R94" i="133"/>
  <c r="AO85" i="133"/>
  <c r="J89" i="133"/>
  <c r="AZ88" i="133"/>
  <c r="AJ88" i="133"/>
  <c r="T88" i="133"/>
  <c r="AL88" i="133"/>
  <c r="Q88" i="133"/>
  <c r="BA88" i="133"/>
  <c r="AE88" i="133"/>
  <c r="J88" i="133"/>
  <c r="AO88" i="133"/>
  <c r="S88" i="133"/>
  <c r="AX88" i="133"/>
  <c r="W88" i="133"/>
  <c r="AM88" i="133"/>
  <c r="BA90" i="133"/>
  <c r="AZ90" i="133"/>
  <c r="AI90" i="133"/>
  <c r="S90" i="133"/>
  <c r="BD90" i="133"/>
  <c r="AG90" i="133"/>
  <c r="L90" i="133"/>
  <c r="AK90" i="133"/>
  <c r="P90" i="133"/>
  <c r="AT90" i="133"/>
  <c r="Y90" i="133"/>
  <c r="AH90" i="133"/>
  <c r="AC90" i="133"/>
  <c r="AV92" i="133"/>
  <c r="AF92" i="133"/>
  <c r="P92" i="133"/>
  <c r="BE92" i="133"/>
  <c r="AI92" i="133"/>
  <c r="AS92" i="133"/>
  <c r="W92" i="133"/>
  <c r="BF92" i="133"/>
  <c r="AK92" i="133"/>
  <c r="O92" i="133"/>
  <c r="Q92" i="133"/>
  <c r="BB92" i="133"/>
  <c r="S92" i="133"/>
  <c r="AD92" i="133"/>
  <c r="BB96" i="133"/>
  <c r="AL96" i="133"/>
  <c r="V96" i="133"/>
  <c r="AU96" i="133"/>
  <c r="Y96" i="133"/>
  <c r="BC96" i="133"/>
  <c r="AA96" i="133"/>
  <c r="AS96" i="133"/>
  <c r="Q96" i="133"/>
  <c r="AI96" i="133"/>
  <c r="AY96" i="133"/>
  <c r="P96" i="133"/>
  <c r="AT91" i="133"/>
  <c r="AD91" i="133"/>
  <c r="N91" i="133"/>
  <c r="AW91" i="133"/>
  <c r="AB91" i="133"/>
  <c r="AI91" i="133"/>
  <c r="AF91" i="133"/>
  <c r="AZ91" i="133"/>
  <c r="X91" i="133"/>
  <c r="AJ91" i="133"/>
  <c r="O91" i="133"/>
  <c r="BI95" i="133"/>
  <c r="AS95" i="133"/>
  <c r="BH95" i="133"/>
  <c r="AM95" i="133"/>
  <c r="V95" i="133"/>
  <c r="BD95" i="133"/>
  <c r="AC95" i="133"/>
  <c r="BB95" i="133"/>
  <c r="AB95" i="133"/>
  <c r="AJ95" i="133"/>
  <c r="O95" i="133"/>
  <c r="P95" i="133"/>
  <c r="AA95" i="133"/>
  <c r="AM85" i="133"/>
  <c r="W85" i="133"/>
  <c r="G85" i="133"/>
  <c r="AS85" i="133"/>
  <c r="X85" i="133"/>
  <c r="AG85" i="133"/>
  <c r="L85" i="133"/>
  <c r="AP85" i="133"/>
  <c r="U85" i="133"/>
  <c r="AD85" i="133"/>
  <c r="AT85" i="133"/>
  <c r="AJ85" i="133"/>
  <c r="D85" i="133"/>
  <c r="AO89" i="133"/>
  <c r="Y89" i="133"/>
  <c r="I89" i="133"/>
  <c r="AN89" i="133"/>
  <c r="S89" i="133"/>
  <c r="BC89" i="133"/>
  <c r="AH89" i="133"/>
  <c r="L89" i="133"/>
  <c r="AQ89" i="133"/>
  <c r="V89" i="133"/>
  <c r="AP89" i="133"/>
  <c r="O89" i="133"/>
  <c r="AZ89" i="133"/>
  <c r="BB93" i="133"/>
  <c r="AL93" i="133"/>
  <c r="V93" i="133"/>
  <c r="BC93" i="133"/>
  <c r="AG93" i="133"/>
  <c r="L93" i="133"/>
  <c r="AQ93" i="133"/>
  <c r="U93" i="133"/>
  <c r="BD93" i="133"/>
  <c r="AI93" i="133"/>
  <c r="M93" i="133"/>
  <c r="AZ93" i="133"/>
  <c r="AO93" i="133"/>
  <c r="AS86" i="133"/>
  <c r="AC86" i="133"/>
  <c r="M86" i="133"/>
  <c r="AF86" i="133"/>
  <c r="K86" i="133"/>
  <c r="AU86" i="133"/>
  <c r="Z86" i="133"/>
  <c r="D86" i="133"/>
  <c r="AN86" i="133"/>
  <c r="S86" i="133"/>
  <c r="AR86" i="133"/>
  <c r="AX86" i="133"/>
  <c r="BD94" i="133"/>
  <c r="AN94" i="133"/>
  <c r="X94" i="133"/>
  <c r="BF94" i="133"/>
  <c r="AK94" i="133"/>
  <c r="O94" i="133"/>
  <c r="AT94" i="133"/>
  <c r="Y94" i="133"/>
  <c r="BB94" i="133"/>
  <c r="AG94" i="133"/>
  <c r="K94" i="133"/>
  <c r="W94" i="133"/>
  <c r="BC94" i="133"/>
  <c r="AH94" i="133"/>
  <c r="AV88" i="133"/>
  <c r="AF88" i="133"/>
  <c r="P88" i="133"/>
  <c r="BB88" i="133"/>
  <c r="AG88" i="133"/>
  <c r="K88" i="133"/>
  <c r="AU88" i="133"/>
  <c r="Z88" i="133"/>
  <c r="E88" i="133"/>
  <c r="AI88" i="133"/>
  <c r="N88" i="133"/>
  <c r="AC88" i="133"/>
  <c r="R88" i="133"/>
  <c r="AW90" i="133"/>
  <c r="AU90" i="133"/>
  <c r="AE90" i="133"/>
  <c r="O90" i="133"/>
  <c r="AX90" i="133"/>
  <c r="AB90" i="133"/>
  <c r="BC90" i="133"/>
  <c r="AF90" i="133"/>
  <c r="J90" i="133"/>
  <c r="AO90" i="133"/>
  <c r="T90" i="133"/>
  <c r="M90" i="133"/>
  <c r="H90" i="133"/>
  <c r="X90" i="133"/>
  <c r="AR92" i="133"/>
  <c r="AB92" i="133"/>
  <c r="L92" i="133"/>
  <c r="AY92" i="133"/>
  <c r="AM92" i="133"/>
  <c r="R92" i="133"/>
  <c r="BA92" i="133"/>
  <c r="AE92" i="133"/>
  <c r="J92" i="133"/>
  <c r="AL92" i="133"/>
  <c r="AG92" i="133"/>
  <c r="AX96" i="133"/>
  <c r="AH96" i="133"/>
  <c r="R96" i="133"/>
  <c r="AO96" i="133"/>
  <c r="T96" i="133"/>
  <c r="AV96" i="133"/>
  <c r="S96" i="133"/>
  <c r="AM96" i="133"/>
  <c r="BD96" i="133"/>
  <c r="AB96" i="133"/>
  <c r="W96" i="133"/>
  <c r="AK96" i="133"/>
  <c r="AC96" i="133"/>
  <c r="AP91" i="133"/>
  <c r="Z91" i="133"/>
  <c r="J91" i="133"/>
  <c r="BE91" i="133"/>
  <c r="AR91" i="133"/>
  <c r="W91" i="133"/>
  <c r="BD91" i="133"/>
  <c r="AA91" i="133"/>
  <c r="BA91" i="133"/>
  <c r="Y91" i="133"/>
  <c r="AS91" i="133"/>
  <c r="P91" i="133"/>
  <c r="H91" i="133"/>
  <c r="AY91" i="133"/>
  <c r="BE95" i="133"/>
  <c r="AO95" i="133"/>
  <c r="BC95" i="133"/>
  <c r="AH95" i="133"/>
  <c r="R95" i="133"/>
  <c r="AV95" i="133"/>
  <c r="X95" i="133"/>
  <c r="AU95" i="133"/>
  <c r="W95" i="133"/>
  <c r="BF95" i="133"/>
  <c r="AE95" i="133"/>
  <c r="AT95" i="133"/>
  <c r="BG95" i="133"/>
  <c r="AZ95" i="133"/>
  <c r="AY85" i="133"/>
  <c r="AI85" i="133"/>
  <c r="S85" i="133"/>
  <c r="C85" i="133"/>
  <c r="C98" i="133" s="1"/>
  <c r="C33" i="133" s="1"/>
  <c r="C54" i="133" s="1"/>
  <c r="AN85" i="133"/>
  <c r="R85" i="133"/>
  <c r="AW85" i="133"/>
  <c r="AB85" i="133"/>
  <c r="F85" i="133"/>
  <c r="AK85" i="133"/>
  <c r="P85" i="133"/>
  <c r="I85" i="133"/>
  <c r="Y85" i="133"/>
  <c r="N85" i="133"/>
  <c r="BA89" i="133"/>
  <c r="AK89" i="133"/>
  <c r="U89" i="133"/>
  <c r="AI89" i="133"/>
  <c r="N89" i="133"/>
  <c r="AX89" i="133"/>
  <c r="AB89" i="133"/>
  <c r="G89" i="133"/>
  <c r="AL89" i="133"/>
  <c r="P89" i="133"/>
  <c r="T89" i="133"/>
  <c r="AE89" i="133"/>
  <c r="AX93" i="133"/>
  <c r="AH93" i="133"/>
  <c r="R93" i="133"/>
  <c r="AW93" i="133"/>
  <c r="AB93" i="133"/>
  <c r="BG93" i="133"/>
  <c r="AK93" i="133"/>
  <c r="P93" i="133"/>
  <c r="AY93" i="133"/>
  <c r="AC93" i="133"/>
  <c r="BE93" i="133"/>
  <c r="AE93" i="133"/>
  <c r="AO86" i="133"/>
  <c r="Y86" i="133"/>
  <c r="I86" i="133"/>
  <c r="AV86" i="133"/>
  <c r="AA86" i="133"/>
  <c r="F86" i="133"/>
  <c r="AP86" i="133"/>
  <c r="T86" i="133"/>
  <c r="AI86" i="133"/>
  <c r="N86" i="133"/>
  <c r="W86" i="133"/>
  <c r="AB86" i="133"/>
  <c r="AH86" i="133"/>
  <c r="AZ94" i="133"/>
  <c r="AJ94" i="133"/>
  <c r="T94" i="133"/>
  <c r="BA94" i="133"/>
  <c r="AE94" i="133"/>
  <c r="AO94" i="133"/>
  <c r="S94" i="133"/>
  <c r="AW94" i="133"/>
  <c r="AA94" i="133"/>
  <c r="AX94" i="133"/>
  <c r="AT86" i="146"/>
  <c r="AD86" i="146"/>
  <c r="N86" i="146"/>
  <c r="AU86" i="146"/>
  <c r="Y86" i="146"/>
  <c r="D86" i="146"/>
  <c r="AI86" i="146"/>
  <c r="M86" i="146"/>
  <c r="AR86" i="146"/>
  <c r="AX86" i="146"/>
  <c r="Z86" i="146"/>
  <c r="F86" i="146"/>
  <c r="AE86" i="146"/>
  <c r="AY86" i="146"/>
  <c r="X86" i="146"/>
  <c r="AW86" i="146"/>
  <c r="W86" i="146"/>
  <c r="AV86" i="146"/>
  <c r="AA86" i="146"/>
  <c r="E86" i="146"/>
  <c r="AU94" i="146"/>
  <c r="AE94" i="146"/>
  <c r="O94" i="146"/>
  <c r="AV94" i="146"/>
  <c r="Z94" i="146"/>
  <c r="AZ94" i="146"/>
  <c r="AD94" i="146"/>
  <c r="BH94" i="146"/>
  <c r="AL94" i="146"/>
  <c r="Q94" i="146"/>
  <c r="M94" i="146"/>
  <c r="X94" i="146"/>
  <c r="AV87" i="146"/>
  <c r="AF87" i="146"/>
  <c r="P87" i="146"/>
  <c r="AX87" i="146"/>
  <c r="AC87" i="146"/>
  <c r="G87" i="146"/>
  <c r="AL87" i="146"/>
  <c r="Q87" i="146"/>
  <c r="AU87" i="146"/>
  <c r="Z87" i="146"/>
  <c r="E87" i="146"/>
  <c r="AI87" i="146"/>
  <c r="N87" i="146"/>
  <c r="AS91" i="146"/>
  <c r="AC91" i="146"/>
  <c r="M91" i="146"/>
  <c r="AQ91" i="146"/>
  <c r="V91" i="146"/>
  <c r="AU91" i="146"/>
  <c r="Z91" i="146"/>
  <c r="BC91" i="146"/>
  <c r="AH91" i="146"/>
  <c r="L91" i="146"/>
  <c r="AT91" i="146"/>
  <c r="AQ92" i="146"/>
  <c r="AA92" i="146"/>
  <c r="K92" i="146"/>
  <c r="AO92" i="146"/>
  <c r="T92" i="146"/>
  <c r="AX92" i="146"/>
  <c r="AC92" i="146"/>
  <c r="BF92" i="146"/>
  <c r="AK92" i="146"/>
  <c r="P92" i="146"/>
  <c r="Q92" i="146"/>
  <c r="BE96" i="146"/>
  <c r="AO96" i="146"/>
  <c r="Y96" i="146"/>
  <c r="BJ96" i="146"/>
  <c r="AT96" i="146"/>
  <c r="AD96" i="146"/>
  <c r="N96" i="146"/>
  <c r="AJ96" i="146"/>
  <c r="AY96" i="146"/>
  <c r="S96" i="146"/>
  <c r="AF96" i="146"/>
  <c r="AU96" i="146"/>
  <c r="O96" i="146"/>
  <c r="AJ85" i="146"/>
  <c r="AP86" i="146"/>
  <c r="V86" i="146"/>
  <c r="AZ86" i="146"/>
  <c r="T86" i="146"/>
  <c r="AS86" i="146"/>
  <c r="S86" i="146"/>
  <c r="AM86" i="146"/>
  <c r="Q86" i="146"/>
  <c r="AQ86" i="146"/>
  <c r="U86" i="146"/>
  <c r="BG94" i="146"/>
  <c r="AQ94" i="146"/>
  <c r="AA94" i="146"/>
  <c r="K94" i="146"/>
  <c r="AP94" i="146"/>
  <c r="U94" i="146"/>
  <c r="AT94" i="146"/>
  <c r="Y94" i="146"/>
  <c r="BB94" i="146"/>
  <c r="AG94" i="146"/>
  <c r="L94" i="146"/>
  <c r="AX94" i="146"/>
  <c r="AN94" i="146"/>
  <c r="AR87" i="146"/>
  <c r="AB87" i="146"/>
  <c r="L87" i="146"/>
  <c r="AS87" i="146"/>
  <c r="W87" i="146"/>
  <c r="AG87" i="146"/>
  <c r="K87" i="146"/>
  <c r="AP87" i="146"/>
  <c r="U87" i="146"/>
  <c r="AY87" i="146"/>
  <c r="AD87" i="146"/>
  <c r="I87" i="146"/>
  <c r="BE91" i="146"/>
  <c r="AO91" i="146"/>
  <c r="Y91" i="146"/>
  <c r="I91" i="146"/>
  <c r="AL91" i="146"/>
  <c r="P91" i="146"/>
  <c r="AP91" i="146"/>
  <c r="T91" i="146"/>
  <c r="AX91" i="146"/>
  <c r="AB91" i="146"/>
  <c r="BD91" i="146"/>
  <c r="AY91" i="146"/>
  <c r="X91" i="146"/>
  <c r="BC92" i="146"/>
  <c r="AM92" i="146"/>
  <c r="W92" i="146"/>
  <c r="BE92" i="146"/>
  <c r="AJ92" i="146"/>
  <c r="N92" i="146"/>
  <c r="AS92" i="146"/>
  <c r="X92" i="146"/>
  <c r="BA92" i="146"/>
  <c r="AF92" i="146"/>
  <c r="J92" i="146"/>
  <c r="AR92" i="146"/>
  <c r="BB92" i="146"/>
  <c r="BA96" i="146"/>
  <c r="AK96" i="146"/>
  <c r="U96" i="146"/>
  <c r="BF96" i="146"/>
  <c r="AP96" i="146"/>
  <c r="Z96" i="146"/>
  <c r="BH96" i="146"/>
  <c r="AB96" i="146"/>
  <c r="AQ96" i="146"/>
  <c r="BD96" i="146"/>
  <c r="X96" i="146"/>
  <c r="AM96" i="146"/>
  <c r="AL86" i="146"/>
  <c r="R86" i="146"/>
  <c r="AO86" i="146"/>
  <c r="O86" i="146"/>
  <c r="AN86" i="146"/>
  <c r="H86" i="146"/>
  <c r="AG86" i="146"/>
  <c r="L86" i="146"/>
  <c r="AK86" i="146"/>
  <c r="P86" i="146"/>
  <c r="BC94" i="146"/>
  <c r="AM94" i="146"/>
  <c r="W94" i="146"/>
  <c r="BF94" i="146"/>
  <c r="AK94" i="146"/>
  <c r="P94" i="146"/>
  <c r="AO94" i="146"/>
  <c r="T94" i="146"/>
  <c r="AW94" i="146"/>
  <c r="AB94" i="146"/>
  <c r="BD94" i="146"/>
  <c r="AC94" i="146"/>
  <c r="R94" i="146"/>
  <c r="AH86" i="146"/>
  <c r="J86" i="146"/>
  <c r="AJ86" i="146"/>
  <c r="I86" i="146"/>
  <c r="AC86" i="146"/>
  <c r="C86" i="146"/>
  <c r="AB86" i="146"/>
  <c r="G86" i="146"/>
  <c r="AF86" i="146"/>
  <c r="K86" i="146"/>
  <c r="AY94" i="146"/>
  <c r="AI94" i="146"/>
  <c r="S94" i="146"/>
  <c r="BA94" i="146"/>
  <c r="AF94" i="146"/>
  <c r="BE94" i="146"/>
  <c r="AJ94" i="146"/>
  <c r="N94" i="146"/>
  <c r="AR94" i="146"/>
  <c r="V94" i="146"/>
  <c r="AH94" i="146"/>
  <c r="AS94" i="146"/>
  <c r="AZ87" i="146"/>
  <c r="AJ87" i="146"/>
  <c r="T87" i="146"/>
  <c r="D87" i="146"/>
  <c r="AH87" i="146"/>
  <c r="M87" i="146"/>
  <c r="AQ87" i="146"/>
  <c r="V87" i="146"/>
  <c r="BA87" i="146"/>
  <c r="AE87" i="146"/>
  <c r="J87" i="146"/>
  <c r="AO87" i="146"/>
  <c r="S87" i="146"/>
  <c r="AW91" i="146"/>
  <c r="AG91" i="146"/>
  <c r="Q91" i="146"/>
  <c r="AV91" i="146"/>
  <c r="AA91" i="146"/>
  <c r="AZ91" i="146"/>
  <c r="AE91" i="146"/>
  <c r="J91" i="146"/>
  <c r="AM91" i="146"/>
  <c r="R91" i="146"/>
  <c r="N91" i="146"/>
  <c r="H91" i="146"/>
  <c r="S91" i="146"/>
  <c r="AU92" i="146"/>
  <c r="AE92" i="146"/>
  <c r="O92" i="146"/>
  <c r="AT92" i="146"/>
  <c r="Y92" i="146"/>
  <c r="BD92" i="146"/>
  <c r="AH92" i="146"/>
  <c r="M92" i="146"/>
  <c r="AP92" i="146"/>
  <c r="U92" i="146"/>
  <c r="AB92" i="146"/>
  <c r="AL92" i="146"/>
  <c r="L92" i="146"/>
  <c r="BI96" i="146"/>
  <c r="AS96" i="146"/>
  <c r="AC96" i="146"/>
  <c r="M96" i="146"/>
  <c r="AX96" i="146"/>
  <c r="AH96" i="146"/>
  <c r="R96" i="146"/>
  <c r="AR96" i="146"/>
  <c r="BG96" i="146"/>
  <c r="AA96" i="146"/>
  <c r="AN96" i="146"/>
  <c r="BC96" i="146"/>
  <c r="W96" i="146"/>
  <c r="AN85" i="146"/>
  <c r="X85" i="146"/>
  <c r="H85" i="146"/>
  <c r="AL85" i="146"/>
  <c r="Q85" i="146"/>
  <c r="AP85" i="146"/>
  <c r="U85" i="146"/>
  <c r="AY85" i="146"/>
  <c r="AD85" i="146"/>
  <c r="I85" i="146"/>
  <c r="H87" i="146"/>
  <c r="AW87" i="146"/>
  <c r="O87" i="146"/>
  <c r="U91" i="146"/>
  <c r="AJ91" i="146"/>
  <c r="AI91" i="146"/>
  <c r="AZ92" i="146"/>
  <c r="R92" i="146"/>
  <c r="Q96" i="146"/>
  <c r="AZ96" i="146"/>
  <c r="P96" i="146"/>
  <c r="AF85" i="146"/>
  <c r="L85" i="146"/>
  <c r="AG85" i="146"/>
  <c r="F85" i="146"/>
  <c r="Z85" i="146"/>
  <c r="AT85" i="146"/>
  <c r="S85" i="146"/>
  <c r="AS85" i="146"/>
  <c r="W85" i="146"/>
  <c r="B85" i="146"/>
  <c r="AX89" i="146"/>
  <c r="AH89" i="146"/>
  <c r="R89" i="146"/>
  <c r="AY89" i="146"/>
  <c r="AB89" i="146"/>
  <c r="G89" i="146"/>
  <c r="AF89" i="146"/>
  <c r="K89" i="146"/>
  <c r="AJ89" i="146"/>
  <c r="O89" i="146"/>
  <c r="AN89" i="146"/>
  <c r="S89" i="146"/>
  <c r="BA93" i="146"/>
  <c r="AK93" i="146"/>
  <c r="U93" i="146"/>
  <c r="AX93" i="146"/>
  <c r="AB93" i="146"/>
  <c r="BG93" i="146"/>
  <c r="AL93" i="146"/>
  <c r="P93" i="146"/>
  <c r="AT93" i="146"/>
  <c r="X93" i="146"/>
  <c r="T93" i="146"/>
  <c r="AZ93" i="146"/>
  <c r="Z93" i="146"/>
  <c r="BC97" i="146"/>
  <c r="AM97" i="146"/>
  <c r="W97" i="146"/>
  <c r="BD97" i="146"/>
  <c r="AN97" i="146"/>
  <c r="X97" i="146"/>
  <c r="AX97" i="146"/>
  <c r="R97" i="146"/>
  <c r="AG97" i="146"/>
  <c r="BB97" i="146"/>
  <c r="V97" i="146"/>
  <c r="AS97" i="146"/>
  <c r="AM87" i="146"/>
  <c r="AA87" i="146"/>
  <c r="AT87" i="146"/>
  <c r="BB91" i="146"/>
  <c r="O91" i="146"/>
  <c r="AY92" i="146"/>
  <c r="AD92" i="146"/>
  <c r="AV92" i="146"/>
  <c r="V92" i="146"/>
  <c r="BB96" i="146"/>
  <c r="T96" i="146"/>
  <c r="AE96" i="146"/>
  <c r="AB85" i="146"/>
  <c r="D85" i="146"/>
  <c r="AA85" i="146"/>
  <c r="AU85" i="146"/>
  <c r="O85" i="146"/>
  <c r="AO85" i="146"/>
  <c r="N85" i="146"/>
  <c r="AM85" i="146"/>
  <c r="R85" i="146"/>
  <c r="BA89" i="146"/>
  <c r="AT89" i="146"/>
  <c r="AD89" i="146"/>
  <c r="N89" i="146"/>
  <c r="AR89" i="146"/>
  <c r="W89" i="146"/>
  <c r="AV89" i="146"/>
  <c r="AA89" i="146"/>
  <c r="BC89" i="146"/>
  <c r="AE89" i="146"/>
  <c r="I89" i="146"/>
  <c r="AI89" i="146"/>
  <c r="M89" i="146"/>
  <c r="AW93" i="146"/>
  <c r="AG93" i="146"/>
  <c r="Q93" i="146"/>
  <c r="AR93" i="146"/>
  <c r="W93" i="146"/>
  <c r="BB93" i="146"/>
  <c r="AF93" i="146"/>
  <c r="K93" i="146"/>
  <c r="AN93" i="146"/>
  <c r="S93" i="146"/>
  <c r="BF93" i="146"/>
  <c r="AE93" i="146"/>
  <c r="AY97" i="146"/>
  <c r="AI97" i="146"/>
  <c r="S97" i="146"/>
  <c r="AZ97" i="146"/>
  <c r="AJ97" i="146"/>
  <c r="T97" i="146"/>
  <c r="AP97" i="146"/>
  <c r="BE97" i="146"/>
  <c r="Y97" i="146"/>
  <c r="AT97" i="146"/>
  <c r="N97" i="146"/>
  <c r="AK97" i="146"/>
  <c r="AN87" i="146"/>
  <c r="R87" i="146"/>
  <c r="F87" i="146"/>
  <c r="Y87" i="146"/>
  <c r="BA91" i="146"/>
  <c r="AF91" i="146"/>
  <c r="AR91" i="146"/>
  <c r="AD91" i="146"/>
  <c r="AI92" i="146"/>
  <c r="I92" i="146"/>
  <c r="Z92" i="146"/>
  <c r="AG92" i="146"/>
  <c r="AW96" i="146"/>
  <c r="AL96" i="146"/>
  <c r="AI96" i="146"/>
  <c r="AV85" i="146"/>
  <c r="T85" i="146"/>
  <c r="AW85" i="146"/>
  <c r="V85" i="146"/>
  <c r="AK85" i="146"/>
  <c r="J85" i="146"/>
  <c r="AI85" i="146"/>
  <c r="C85" i="146"/>
  <c r="AH85" i="146"/>
  <c r="M85" i="146"/>
  <c r="AW89" i="146"/>
  <c r="AP89" i="146"/>
  <c r="Z89" i="146"/>
  <c r="J89" i="146"/>
  <c r="AM89" i="146"/>
  <c r="Q89" i="146"/>
  <c r="AQ89" i="146"/>
  <c r="U89" i="146"/>
  <c r="AU89" i="146"/>
  <c r="Y89" i="146"/>
  <c r="AZ89" i="146"/>
  <c r="AC89" i="146"/>
  <c r="H89" i="146"/>
  <c r="AS93" i="146"/>
  <c r="AC93" i="146"/>
  <c r="M93" i="146"/>
  <c r="AM93" i="146"/>
  <c r="R93" i="146"/>
  <c r="AV93" i="146"/>
  <c r="AA93" i="146"/>
  <c r="BD93" i="146"/>
  <c r="AI93" i="146"/>
  <c r="N93" i="146"/>
  <c r="AJ93" i="146"/>
  <c r="J93" i="146"/>
  <c r="BK97" i="146"/>
  <c r="BK98" i="146" s="1"/>
  <c r="BK33" i="146" s="1"/>
  <c r="AU97" i="146"/>
  <c r="AE97" i="146"/>
  <c r="O97" i="146"/>
  <c r="AV97" i="146"/>
  <c r="AF97" i="146"/>
  <c r="P97" i="146"/>
  <c r="AH97" i="146"/>
  <c r="AW97" i="146"/>
  <c r="Q97" i="146"/>
  <c r="AL97" i="146"/>
  <c r="BI97" i="146"/>
  <c r="AC97" i="146"/>
  <c r="X87" i="146"/>
  <c r="AK87" i="146"/>
  <c r="AK91" i="146"/>
  <c r="K91" i="146"/>
  <c r="W91" i="146"/>
  <c r="AN91" i="146"/>
  <c r="S92" i="146"/>
  <c r="AN92" i="146"/>
  <c r="AW92" i="146"/>
  <c r="AG96" i="146"/>
  <c r="V96" i="146"/>
  <c r="AV96" i="146"/>
  <c r="AR85" i="146"/>
  <c r="P85" i="146"/>
  <c r="AQ85" i="146"/>
  <c r="K85" i="146"/>
  <c r="AE85" i="146"/>
  <c r="E85" i="146"/>
  <c r="Y85" i="146"/>
  <c r="AX85" i="146"/>
  <c r="AC85" i="146"/>
  <c r="G85" i="146"/>
  <c r="BB89" i="146"/>
  <c r="AL89" i="146"/>
  <c r="V89" i="146"/>
  <c r="F89" i="146"/>
  <c r="AG89" i="146"/>
  <c r="L89" i="146"/>
  <c r="AK89" i="146"/>
  <c r="P89" i="146"/>
  <c r="AO89" i="146"/>
  <c r="T89" i="146"/>
  <c r="AS89" i="146"/>
  <c r="X89" i="146"/>
  <c r="BE93" i="146"/>
  <c r="AO93" i="146"/>
  <c r="Y93" i="146"/>
  <c r="BC93" i="146"/>
  <c r="AH93" i="146"/>
  <c r="L93" i="146"/>
  <c r="AQ93" i="146"/>
  <c r="V93" i="146"/>
  <c r="AY93" i="146"/>
  <c r="AD93" i="146"/>
  <c r="AP93" i="146"/>
  <c r="O93" i="146"/>
  <c r="AU93" i="146"/>
  <c r="BG97" i="146"/>
  <c r="AQ97" i="146"/>
  <c r="AA97" i="146"/>
  <c r="BH97" i="146"/>
  <c r="AR97" i="146"/>
  <c r="AB97" i="146"/>
  <c r="BF97" i="146"/>
  <c r="Z97" i="146"/>
  <c r="AO97" i="146"/>
  <c r="BJ97" i="146"/>
  <c r="AD97" i="146"/>
  <c r="BA97" i="146"/>
  <c r="U97" i="146"/>
  <c r="BA90" i="129"/>
  <c r="AK90" i="129"/>
  <c r="U90" i="129"/>
  <c r="BB90" i="129"/>
  <c r="AF90" i="129"/>
  <c r="K90" i="129"/>
  <c r="AJ90" i="129"/>
  <c r="O90" i="129"/>
  <c r="AT90" i="129"/>
  <c r="X90" i="129"/>
  <c r="BC90" i="129"/>
  <c r="AH90" i="129"/>
  <c r="L90" i="129"/>
  <c r="BB94" i="129"/>
  <c r="AL94" i="129"/>
  <c r="V94" i="129"/>
  <c r="AZ94" i="129"/>
  <c r="AE94" i="129"/>
  <c r="BG94" i="129"/>
  <c r="AK94" i="129"/>
  <c r="P94" i="129"/>
  <c r="AM94" i="129"/>
  <c r="AS94" i="129"/>
  <c r="BC94" i="129"/>
  <c r="L94" i="129"/>
  <c r="S94" i="129"/>
  <c r="AY86" i="129"/>
  <c r="AI86" i="129"/>
  <c r="S86" i="129"/>
  <c r="C86" i="129"/>
  <c r="AF86" i="129"/>
  <c r="J86" i="129"/>
  <c r="AO86" i="129"/>
  <c r="T86" i="129"/>
  <c r="AX86" i="129"/>
  <c r="AC86" i="129"/>
  <c r="H86" i="129"/>
  <c r="AG86" i="129"/>
  <c r="L86" i="129"/>
  <c r="AW85" i="129"/>
  <c r="AG85" i="129"/>
  <c r="Q85" i="129"/>
  <c r="AX85" i="129"/>
  <c r="AB85" i="129"/>
  <c r="G85" i="129"/>
  <c r="AJ85" i="129"/>
  <c r="O85" i="129"/>
  <c r="AT85" i="129"/>
  <c r="X85" i="129"/>
  <c r="C85" i="129"/>
  <c r="C98" i="129" s="1"/>
  <c r="C33" i="129" s="1"/>
  <c r="AL85" i="129"/>
  <c r="AU89" i="129"/>
  <c r="AE89" i="129"/>
  <c r="O89" i="129"/>
  <c r="AS89" i="129"/>
  <c r="X89" i="129"/>
  <c r="BB89" i="129"/>
  <c r="AG89" i="129"/>
  <c r="L89" i="129"/>
  <c r="AP89" i="129"/>
  <c r="U89" i="129"/>
  <c r="AT89" i="129"/>
  <c r="Y89" i="129"/>
  <c r="BD93" i="129"/>
  <c r="AN93" i="129"/>
  <c r="AW93" i="129"/>
  <c r="AC93" i="129"/>
  <c r="M93" i="129"/>
  <c r="AM93" i="129"/>
  <c r="V93" i="129"/>
  <c r="BE93" i="129"/>
  <c r="S93" i="129"/>
  <c r="AF93" i="129"/>
  <c r="AO93" i="129"/>
  <c r="BF93" i="129"/>
  <c r="T93" i="129"/>
  <c r="BB91" i="129"/>
  <c r="AL91" i="129"/>
  <c r="V91" i="129"/>
  <c r="BD91" i="129"/>
  <c r="AI91" i="129"/>
  <c r="M91" i="129"/>
  <c r="AR91" i="129"/>
  <c r="W91" i="129"/>
  <c r="AV91" i="129"/>
  <c r="AA91" i="129"/>
  <c r="BE91" i="129"/>
  <c r="AJ91" i="129"/>
  <c r="O91" i="129"/>
  <c r="BD95" i="129"/>
  <c r="AN95" i="129"/>
  <c r="X95" i="129"/>
  <c r="BI95" i="129"/>
  <c r="AM95" i="129"/>
  <c r="R95" i="129"/>
  <c r="AU95" i="129"/>
  <c r="Z95" i="129"/>
  <c r="AO95" i="129"/>
  <c r="S95" i="129"/>
  <c r="U95" i="129"/>
  <c r="AW95" i="129"/>
  <c r="V95" i="129"/>
  <c r="AX88" i="129"/>
  <c r="AH88" i="129"/>
  <c r="R88" i="129"/>
  <c r="BA88" i="129"/>
  <c r="AF88" i="129"/>
  <c r="K88" i="129"/>
  <c r="AO88" i="129"/>
  <c r="T88" i="129"/>
  <c r="AS88" i="129"/>
  <c r="X88" i="129"/>
  <c r="AW88" i="129"/>
  <c r="AB88" i="129"/>
  <c r="G88" i="129"/>
  <c r="AR92" i="129"/>
  <c r="AB92" i="129"/>
  <c r="L92" i="129"/>
  <c r="AL92" i="129"/>
  <c r="Q92" i="129"/>
  <c r="AU92" i="129"/>
  <c r="Z92" i="129"/>
  <c r="BE92" i="129"/>
  <c r="AI92" i="129"/>
  <c r="N92" i="129"/>
  <c r="AS92" i="129"/>
  <c r="W92" i="129"/>
  <c r="BE96" i="129"/>
  <c r="AO96" i="129"/>
  <c r="Y96" i="129"/>
  <c r="BF96" i="129"/>
  <c r="AJ96" i="129"/>
  <c r="O96" i="129"/>
  <c r="AR96" i="129"/>
  <c r="W96" i="129"/>
  <c r="AV96" i="129"/>
  <c r="AA96" i="129"/>
  <c r="AD96" i="129"/>
  <c r="AN96" i="129"/>
  <c r="N96" i="129"/>
  <c r="AW90" i="129"/>
  <c r="AG90" i="129"/>
  <c r="Q90" i="129"/>
  <c r="AV90" i="129"/>
  <c r="AA90" i="129"/>
  <c r="AZ90" i="129"/>
  <c r="AE90" i="129"/>
  <c r="J90" i="129"/>
  <c r="AN90" i="129"/>
  <c r="S90" i="129"/>
  <c r="AX90" i="129"/>
  <c r="AB90" i="129"/>
  <c r="G90" i="129"/>
  <c r="AX94" i="129"/>
  <c r="AH94" i="129"/>
  <c r="R94" i="129"/>
  <c r="AU94" i="129"/>
  <c r="Y94" i="129"/>
  <c r="BA94" i="129"/>
  <c r="AF94" i="129"/>
  <c r="K94" i="129"/>
  <c r="AB94" i="129"/>
  <c r="AI94" i="129"/>
  <c r="AR94" i="129"/>
  <c r="AY94" i="129"/>
  <c r="AU86" i="129"/>
  <c r="AE86" i="129"/>
  <c r="O86" i="129"/>
  <c r="AV86" i="129"/>
  <c r="Z86" i="129"/>
  <c r="E86" i="129"/>
  <c r="AJ86" i="129"/>
  <c r="N86" i="129"/>
  <c r="AS86" i="129"/>
  <c r="X86" i="129"/>
  <c r="AW86" i="129"/>
  <c r="AB86" i="129"/>
  <c r="F86" i="129"/>
  <c r="AS85" i="129"/>
  <c r="AC85" i="129"/>
  <c r="M85" i="129"/>
  <c r="AR85" i="129"/>
  <c r="W85" i="129"/>
  <c r="B85" i="129"/>
  <c r="AE85" i="129"/>
  <c r="J85" i="129"/>
  <c r="AN85" i="129"/>
  <c r="S85" i="129"/>
  <c r="P85" i="129"/>
  <c r="AV85" i="129"/>
  <c r="AQ89" i="129"/>
  <c r="AA89" i="129"/>
  <c r="K89" i="129"/>
  <c r="AN89" i="129"/>
  <c r="R89" i="129"/>
  <c r="AW89" i="129"/>
  <c r="AB89" i="129"/>
  <c r="F89" i="129"/>
  <c r="AK89" i="129"/>
  <c r="P89" i="129"/>
  <c r="AO89" i="129"/>
  <c r="T89" i="129"/>
  <c r="AZ93" i="129"/>
  <c r="AJ93" i="129"/>
  <c r="AQ93" i="129"/>
  <c r="Y93" i="129"/>
  <c r="BC93" i="129"/>
  <c r="AH93" i="129"/>
  <c r="R93" i="129"/>
  <c r="AT93" i="129"/>
  <c r="K93" i="129"/>
  <c r="X93" i="129"/>
  <c r="AE93" i="129"/>
  <c r="AU93" i="129"/>
  <c r="L93" i="129"/>
  <c r="AX91" i="129"/>
  <c r="AH91" i="129"/>
  <c r="R91" i="129"/>
  <c r="AY91" i="129"/>
  <c r="AC91" i="129"/>
  <c r="H91" i="129"/>
  <c r="AM91" i="129"/>
  <c r="Q91" i="129"/>
  <c r="AQ91" i="129"/>
  <c r="U91" i="129"/>
  <c r="AZ91" i="129"/>
  <c r="AE91" i="129"/>
  <c r="I91" i="129"/>
  <c r="AZ95" i="129"/>
  <c r="AJ95" i="129"/>
  <c r="T95" i="129"/>
  <c r="BC95" i="129"/>
  <c r="AH95" i="129"/>
  <c r="M95" i="129"/>
  <c r="AP95" i="129"/>
  <c r="BE95" i="129"/>
  <c r="AI95" i="129"/>
  <c r="N95" i="129"/>
  <c r="BB95" i="129"/>
  <c r="AA95" i="129"/>
  <c r="AT88" i="129"/>
  <c r="AD88" i="129"/>
  <c r="N88" i="129"/>
  <c r="AV88" i="129"/>
  <c r="AA88" i="129"/>
  <c r="E88" i="129"/>
  <c r="AJ88" i="129"/>
  <c r="O88" i="129"/>
  <c r="AN88" i="129"/>
  <c r="S88" i="129"/>
  <c r="AR88" i="129"/>
  <c r="W88" i="129"/>
  <c r="BD92" i="129"/>
  <c r="AN92" i="129"/>
  <c r="X92" i="129"/>
  <c r="BB92" i="129"/>
  <c r="AG92" i="129"/>
  <c r="K92" i="129"/>
  <c r="AP92" i="129"/>
  <c r="U92" i="129"/>
  <c r="AY92" i="129"/>
  <c r="AD92" i="129"/>
  <c r="I92" i="129"/>
  <c r="AM92" i="129"/>
  <c r="R92" i="129"/>
  <c r="BA96" i="129"/>
  <c r="AK96" i="129"/>
  <c r="U96" i="129"/>
  <c r="AZ96" i="129"/>
  <c r="AE96" i="129"/>
  <c r="BH96" i="129"/>
  <c r="AS90" i="129"/>
  <c r="AC90" i="129"/>
  <c r="M90" i="129"/>
  <c r="AQ90" i="129"/>
  <c r="V90" i="129"/>
  <c r="AU90" i="129"/>
  <c r="Z90" i="129"/>
  <c r="BD90" i="129"/>
  <c r="AI90" i="129"/>
  <c r="N90" i="129"/>
  <c r="AR90" i="129"/>
  <c r="W90" i="129"/>
  <c r="AT94" i="129"/>
  <c r="AD94" i="129"/>
  <c r="N94" i="129"/>
  <c r="AO94" i="129"/>
  <c r="T94" i="129"/>
  <c r="AV94" i="129"/>
  <c r="AA94" i="129"/>
  <c r="BH94" i="129"/>
  <c r="Q94" i="129"/>
  <c r="X94" i="129"/>
  <c r="AG94" i="129"/>
  <c r="AN94" i="129"/>
  <c r="AQ86" i="129"/>
  <c r="AA86" i="129"/>
  <c r="K86" i="129"/>
  <c r="AP86" i="129"/>
  <c r="U86" i="129"/>
  <c r="AZ86" i="129"/>
  <c r="AD86" i="129"/>
  <c r="I86" i="129"/>
  <c r="AN86" i="129"/>
  <c r="R86" i="129"/>
  <c r="AR86" i="129"/>
  <c r="V86" i="129"/>
  <c r="AO85" i="129"/>
  <c r="Y85" i="129"/>
  <c r="I85" i="129"/>
  <c r="AM85" i="129"/>
  <c r="R85" i="129"/>
  <c r="AU85" i="129"/>
  <c r="Z85" i="129"/>
  <c r="D85" i="129"/>
  <c r="AI85" i="129"/>
  <c r="N85" i="129"/>
  <c r="AQ85" i="129"/>
  <c r="AF85" i="129"/>
  <c r="AA85" i="129"/>
  <c r="BC89" i="129"/>
  <c r="AM89" i="129"/>
  <c r="W89" i="129"/>
  <c r="G89" i="129"/>
  <c r="AH89" i="129"/>
  <c r="M89" i="129"/>
  <c r="AR89" i="129"/>
  <c r="V89" i="129"/>
  <c r="BA89" i="129"/>
  <c r="AF89" i="129"/>
  <c r="J89" i="129"/>
  <c r="AJ89" i="129"/>
  <c r="N89" i="129"/>
  <c r="AV93" i="129"/>
  <c r="BG93" i="129"/>
  <c r="AL93" i="129"/>
  <c r="U93" i="129"/>
  <c r="AX93" i="129"/>
  <c r="AD93" i="129"/>
  <c r="N93" i="129"/>
  <c r="AI93" i="129"/>
  <c r="BA93" i="129"/>
  <c r="P93" i="129"/>
  <c r="W93" i="129"/>
  <c r="AK93" i="129"/>
  <c r="AT91" i="129"/>
  <c r="AD91" i="129"/>
  <c r="N91" i="129"/>
  <c r="AS91" i="129"/>
  <c r="X91" i="129"/>
  <c r="BC91" i="129"/>
  <c r="AG91" i="129"/>
  <c r="L91" i="129"/>
  <c r="AK91" i="129"/>
  <c r="P91" i="129"/>
  <c r="AU91" i="129"/>
  <c r="Y91" i="129"/>
  <c r="AO90" i="129"/>
  <c r="Y90" i="129"/>
  <c r="I90" i="129"/>
  <c r="AL90" i="129"/>
  <c r="P90" i="129"/>
  <c r="AP90" i="129"/>
  <c r="T90" i="129"/>
  <c r="AY90" i="129"/>
  <c r="AD90" i="129"/>
  <c r="H90" i="129"/>
  <c r="AM90" i="129"/>
  <c r="R90" i="129"/>
  <c r="BF94" i="129"/>
  <c r="AP94" i="129"/>
  <c r="Z94" i="129"/>
  <c r="BE94" i="129"/>
  <c r="AJ94" i="129"/>
  <c r="O94" i="129"/>
  <c r="AQ94" i="129"/>
  <c r="U94" i="129"/>
  <c r="AW94" i="129"/>
  <c r="BD94" i="129"/>
  <c r="M94" i="129"/>
  <c r="W94" i="129"/>
  <c r="AC94" i="129"/>
  <c r="AM86" i="129"/>
  <c r="W86" i="129"/>
  <c r="G86" i="129"/>
  <c r="AK86" i="129"/>
  <c r="P86" i="129"/>
  <c r="AT86" i="129"/>
  <c r="Y86" i="129"/>
  <c r="D86" i="129"/>
  <c r="AH86" i="129"/>
  <c r="M86" i="129"/>
  <c r="AL86" i="129"/>
  <c r="Q86" i="129"/>
  <c r="AK85" i="129"/>
  <c r="U85" i="129"/>
  <c r="E85" i="129"/>
  <c r="AH85" i="129"/>
  <c r="L85" i="129"/>
  <c r="AP85" i="129"/>
  <c r="T85" i="129"/>
  <c r="AY85" i="129"/>
  <c r="AD85" i="129"/>
  <c r="H85" i="129"/>
  <c r="V85" i="129"/>
  <c r="K85" i="129"/>
  <c r="F85" i="129"/>
  <c r="AY89" i="129"/>
  <c r="AI89" i="129"/>
  <c r="S89" i="129"/>
  <c r="AX89" i="129"/>
  <c r="AC89" i="129"/>
  <c r="H89" i="129"/>
  <c r="AL89" i="129"/>
  <c r="Q89" i="129"/>
  <c r="AV89" i="129"/>
  <c r="Z89" i="129"/>
  <c r="AZ89" i="129"/>
  <c r="AD89" i="129"/>
  <c r="I89" i="129"/>
  <c r="AR93" i="129"/>
  <c r="BB93" i="129"/>
  <c r="AG93" i="129"/>
  <c r="Q93" i="129"/>
  <c r="AS93" i="129"/>
  <c r="Z93" i="129"/>
  <c r="J93" i="129"/>
  <c r="AA93" i="129"/>
  <c r="AP93" i="129"/>
  <c r="AY93" i="129"/>
  <c r="O93" i="129"/>
  <c r="AB93" i="129"/>
  <c r="AP91" i="129"/>
  <c r="Z91" i="129"/>
  <c r="J91" i="129"/>
  <c r="AN91" i="129"/>
  <c r="S91" i="129"/>
  <c r="AW91" i="129"/>
  <c r="AB91" i="129"/>
  <c r="BA91" i="129"/>
  <c r="AF91" i="129"/>
  <c r="K91" i="129"/>
  <c r="AO91" i="129"/>
  <c r="T91" i="129"/>
  <c r="BH95" i="129"/>
  <c r="AR95" i="129"/>
  <c r="AB95" i="129"/>
  <c r="L95" i="129"/>
  <c r="AS95" i="129"/>
  <c r="W95" i="129"/>
  <c r="BA95" i="129"/>
  <c r="AE95" i="129"/>
  <c r="AT95" i="129"/>
  <c r="Y95" i="129"/>
  <c r="AL95" i="129"/>
  <c r="Q95" i="129"/>
  <c r="AQ95" i="129"/>
  <c r="BB88" i="129"/>
  <c r="AL88" i="129"/>
  <c r="V88" i="129"/>
  <c r="F88" i="129"/>
  <c r="AK88" i="129"/>
  <c r="P88" i="129"/>
  <c r="AU88" i="129"/>
  <c r="Y88" i="129"/>
  <c r="AY88" i="129"/>
  <c r="AC88" i="129"/>
  <c r="H88" i="129"/>
  <c r="AG88" i="129"/>
  <c r="L88" i="129"/>
  <c r="AV92" i="129"/>
  <c r="AF92" i="129"/>
  <c r="P92" i="129"/>
  <c r="AQ92" i="129"/>
  <c r="V92" i="129"/>
  <c r="BA92" i="129"/>
  <c r="AE92" i="129"/>
  <c r="J92" i="129"/>
  <c r="AO92" i="129"/>
  <c r="S92" i="129"/>
  <c r="AX92" i="129"/>
  <c r="AC92" i="129"/>
  <c r="BI96" i="129"/>
  <c r="AS96" i="129"/>
  <c r="AC96" i="129"/>
  <c r="M96" i="129"/>
  <c r="AP96" i="129"/>
  <c r="T96" i="129"/>
  <c r="AX96" i="129"/>
  <c r="AB96" i="129"/>
  <c r="BB96" i="129"/>
  <c r="AF96" i="129"/>
  <c r="AY96" i="129"/>
  <c r="BJ96" i="129"/>
  <c r="AI96" i="129"/>
  <c r="P95" i="129"/>
  <c r="AK95" i="129"/>
  <c r="AG95" i="129"/>
  <c r="AP88" i="129"/>
  <c r="U88" i="129"/>
  <c r="AI88" i="129"/>
  <c r="AZ92" i="129"/>
  <c r="AA92" i="129"/>
  <c r="AT92" i="129"/>
  <c r="M92" i="129"/>
  <c r="AU96" i="129"/>
  <c r="AH96" i="129"/>
  <c r="AL96" i="129"/>
  <c r="X96" i="129"/>
  <c r="AX95" i="129"/>
  <c r="AY95" i="129"/>
  <c r="O95" i="129"/>
  <c r="Z88" i="129"/>
  <c r="AZ88" i="129"/>
  <c r="M88" i="129"/>
  <c r="AJ92" i="129"/>
  <c r="BF92" i="129"/>
  <c r="Y92" i="129"/>
  <c r="AW96" i="129"/>
  <c r="Z96" i="129"/>
  <c r="R96" i="129"/>
  <c r="V96" i="129"/>
  <c r="S96" i="129"/>
  <c r="AV95" i="129"/>
  <c r="AC95" i="129"/>
  <c r="AD95" i="129"/>
  <c r="J88" i="129"/>
  <c r="AE88" i="129"/>
  <c r="AM88" i="129"/>
  <c r="T92" i="129"/>
  <c r="AK92" i="129"/>
  <c r="BC92" i="129"/>
  <c r="AG96" i="129"/>
  <c r="BC96" i="129"/>
  <c r="BG96" i="129"/>
  <c r="P96" i="129"/>
  <c r="BD96" i="129"/>
  <c r="AF95" i="129"/>
  <c r="BF95" i="129"/>
  <c r="BG95" i="129"/>
  <c r="AQ88" i="129"/>
  <c r="I88" i="129"/>
  <c r="Q88" i="129"/>
  <c r="AW92" i="129"/>
  <c r="O92" i="129"/>
  <c r="AH92" i="129"/>
  <c r="Q96" i="129"/>
  <c r="AM96" i="129"/>
  <c r="AQ96" i="129"/>
  <c r="AT96" i="129"/>
  <c r="BB91" i="134"/>
  <c r="AL91" i="134"/>
  <c r="V91" i="134"/>
  <c r="BC91" i="134"/>
  <c r="AG91" i="134"/>
  <c r="L91" i="134"/>
  <c r="AK91" i="134"/>
  <c r="P91" i="134"/>
  <c r="AU91" i="134"/>
  <c r="Y91" i="134"/>
  <c r="BD91" i="134"/>
  <c r="AI91" i="134"/>
  <c r="M91" i="134"/>
  <c r="BB95" i="134"/>
  <c r="AL95" i="134"/>
  <c r="V95" i="134"/>
  <c r="AZ95" i="134"/>
  <c r="AE95" i="134"/>
  <c r="BI95" i="134"/>
  <c r="AN95" i="134"/>
  <c r="S95" i="134"/>
  <c r="AW95" i="134"/>
  <c r="AB95" i="134"/>
  <c r="BG95" i="134"/>
  <c r="AK95" i="134"/>
  <c r="P95" i="134"/>
  <c r="AZ88" i="134"/>
  <c r="AJ88" i="134"/>
  <c r="T88" i="134"/>
  <c r="BA88" i="134"/>
  <c r="AK88" i="134"/>
  <c r="U88" i="134"/>
  <c r="E88" i="134"/>
  <c r="AD88" i="134"/>
  <c r="AY88" i="134"/>
  <c r="S88" i="134"/>
  <c r="AH88" i="134"/>
  <c r="AU88" i="134"/>
  <c r="O88" i="134"/>
  <c r="AV92" i="134"/>
  <c r="AF92" i="134"/>
  <c r="P92" i="134"/>
  <c r="AU92" i="134"/>
  <c r="Z92" i="134"/>
  <c r="BE92" i="134"/>
  <c r="AI92" i="134"/>
  <c r="N92" i="134"/>
  <c r="AS92" i="134"/>
  <c r="W92" i="134"/>
  <c r="AW92" i="134"/>
  <c r="AA92" i="134"/>
  <c r="BJ96" i="134"/>
  <c r="AT96" i="134"/>
  <c r="AD96" i="134"/>
  <c r="AY96" i="134"/>
  <c r="AI96" i="134"/>
  <c r="S96" i="134"/>
  <c r="AS96" i="134"/>
  <c r="Q96" i="134"/>
  <c r="AJ96" i="134"/>
  <c r="BE96" i="134"/>
  <c r="Y96" i="134"/>
  <c r="AV96" i="134"/>
  <c r="R96" i="134"/>
  <c r="AV85" i="134"/>
  <c r="AF85" i="134"/>
  <c r="P85" i="134"/>
  <c r="AW85" i="134"/>
  <c r="AA85" i="134"/>
  <c r="F85" i="134"/>
  <c r="AE85" i="134"/>
  <c r="J85" i="134"/>
  <c r="AO85" i="134"/>
  <c r="S85" i="134"/>
  <c r="AH85" i="134"/>
  <c r="M85" i="134"/>
  <c r="AS89" i="134"/>
  <c r="AC89" i="134"/>
  <c r="M89" i="134"/>
  <c r="AR89" i="134"/>
  <c r="AB89" i="134"/>
  <c r="L89" i="134"/>
  <c r="AT89" i="134"/>
  <c r="AD89" i="134"/>
  <c r="N89" i="134"/>
  <c r="AI89" i="134"/>
  <c r="O89" i="134"/>
  <c r="G89" i="134"/>
  <c r="BF93" i="134"/>
  <c r="AP93" i="134"/>
  <c r="Z93" i="134"/>
  <c r="J93" i="134"/>
  <c r="AN93" i="134"/>
  <c r="S93" i="134"/>
  <c r="AR93" i="134"/>
  <c r="W93" i="134"/>
  <c r="BA93" i="134"/>
  <c r="AF93" i="134"/>
  <c r="K93" i="134"/>
  <c r="AO93" i="134"/>
  <c r="T93" i="134"/>
  <c r="BD97" i="134"/>
  <c r="AN97" i="134"/>
  <c r="X97" i="134"/>
  <c r="BG97" i="134"/>
  <c r="AQ97" i="134"/>
  <c r="AA97" i="134"/>
  <c r="AW97" i="134"/>
  <c r="AG97" i="134"/>
  <c r="Q97" i="134"/>
  <c r="S97" i="134"/>
  <c r="R97" i="134"/>
  <c r="O97" i="134"/>
  <c r="N97" i="134"/>
  <c r="AX91" i="134"/>
  <c r="AH91" i="134"/>
  <c r="R91" i="134"/>
  <c r="AW91" i="134"/>
  <c r="AB91" i="134"/>
  <c r="BA91" i="134"/>
  <c r="AF91" i="134"/>
  <c r="K91" i="134"/>
  <c r="AO91" i="134"/>
  <c r="T91" i="134"/>
  <c r="AY91" i="134"/>
  <c r="AC91" i="134"/>
  <c r="H91" i="134"/>
  <c r="AX95" i="134"/>
  <c r="AH95" i="134"/>
  <c r="R95" i="134"/>
  <c r="AU95" i="134"/>
  <c r="Y95" i="134"/>
  <c r="BD95" i="134"/>
  <c r="AI95" i="134"/>
  <c r="M95" i="134"/>
  <c r="AR95" i="134"/>
  <c r="W95" i="134"/>
  <c r="BA95" i="134"/>
  <c r="AF95" i="134"/>
  <c r="AV88" i="134"/>
  <c r="AF88" i="134"/>
  <c r="P88" i="134"/>
  <c r="AW88" i="134"/>
  <c r="AG88" i="134"/>
  <c r="Q88" i="134"/>
  <c r="BB88" i="134"/>
  <c r="V88" i="134"/>
  <c r="AQ88" i="134"/>
  <c r="K88" i="134"/>
  <c r="Z88" i="134"/>
  <c r="AM88" i="134"/>
  <c r="G88" i="134"/>
  <c r="AR92" i="134"/>
  <c r="AB92" i="134"/>
  <c r="L92" i="134"/>
  <c r="AP92" i="134"/>
  <c r="U92" i="134"/>
  <c r="AY92" i="134"/>
  <c r="AD92" i="134"/>
  <c r="I92" i="134"/>
  <c r="AM92" i="134"/>
  <c r="R92" i="134"/>
  <c r="AQ92" i="134"/>
  <c r="V92" i="134"/>
  <c r="BF96" i="134"/>
  <c r="AP96" i="134"/>
  <c r="Z96" i="134"/>
  <c r="AU96" i="134"/>
  <c r="AE96" i="134"/>
  <c r="O96" i="134"/>
  <c r="AK96" i="134"/>
  <c r="BH96" i="134"/>
  <c r="AB96" i="134"/>
  <c r="AW96" i="134"/>
  <c r="T96" i="134"/>
  <c r="AN96" i="134"/>
  <c r="M96" i="134"/>
  <c r="AR85" i="134"/>
  <c r="AB85" i="134"/>
  <c r="L85" i="134"/>
  <c r="AQ85" i="134"/>
  <c r="V85" i="134"/>
  <c r="AU85" i="134"/>
  <c r="Z85" i="134"/>
  <c r="E85" i="134"/>
  <c r="AI85" i="134"/>
  <c r="N85" i="134"/>
  <c r="AX85" i="134"/>
  <c r="AC85" i="134"/>
  <c r="G85" i="134"/>
  <c r="AO89" i="134"/>
  <c r="Y89" i="134"/>
  <c r="I89" i="134"/>
  <c r="AN89" i="134"/>
  <c r="X89" i="134"/>
  <c r="H89" i="134"/>
  <c r="AT91" i="134"/>
  <c r="AD91" i="134"/>
  <c r="N91" i="134"/>
  <c r="AR91" i="134"/>
  <c r="W91" i="134"/>
  <c r="AV91" i="134"/>
  <c r="AA91" i="134"/>
  <c r="BE91" i="134"/>
  <c r="AJ91" i="134"/>
  <c r="O91" i="134"/>
  <c r="AS91" i="134"/>
  <c r="X91" i="134"/>
  <c r="AT95" i="134"/>
  <c r="AD95" i="134"/>
  <c r="N95" i="134"/>
  <c r="AO95" i="134"/>
  <c r="T95" i="134"/>
  <c r="AY95" i="134"/>
  <c r="AC95" i="134"/>
  <c r="BH95" i="134"/>
  <c r="AM95" i="134"/>
  <c r="Q95" i="134"/>
  <c r="AV95" i="134"/>
  <c r="AA95" i="134"/>
  <c r="AP91" i="134"/>
  <c r="Z91" i="134"/>
  <c r="J91" i="134"/>
  <c r="AM91" i="134"/>
  <c r="Q91" i="134"/>
  <c r="AQ91" i="134"/>
  <c r="U91" i="134"/>
  <c r="AZ91" i="134"/>
  <c r="AE91" i="134"/>
  <c r="I91" i="134"/>
  <c r="AN91" i="134"/>
  <c r="S91" i="134"/>
  <c r="BF95" i="134"/>
  <c r="AP95" i="134"/>
  <c r="Z95" i="134"/>
  <c r="BE95" i="134"/>
  <c r="AJ95" i="134"/>
  <c r="O95" i="134"/>
  <c r="AS95" i="134"/>
  <c r="X95" i="134"/>
  <c r="BC95" i="134"/>
  <c r="AG95" i="134"/>
  <c r="L95" i="134"/>
  <c r="AQ95" i="134"/>
  <c r="U95" i="134"/>
  <c r="AN88" i="134"/>
  <c r="X88" i="134"/>
  <c r="H88" i="134"/>
  <c r="AO88" i="134"/>
  <c r="Y88" i="134"/>
  <c r="I88" i="134"/>
  <c r="AL88" i="134"/>
  <c r="F88" i="134"/>
  <c r="AA88" i="134"/>
  <c r="AP88" i="134"/>
  <c r="J88" i="134"/>
  <c r="W88" i="134"/>
  <c r="AZ92" i="134"/>
  <c r="AJ92" i="134"/>
  <c r="T92" i="134"/>
  <c r="BA92" i="134"/>
  <c r="AE92" i="134"/>
  <c r="J92" i="134"/>
  <c r="AO92" i="134"/>
  <c r="S92" i="134"/>
  <c r="AX92" i="134"/>
  <c r="AC92" i="134"/>
  <c r="BB92" i="134"/>
  <c r="AG92" i="134"/>
  <c r="K92" i="134"/>
  <c r="AX96" i="134"/>
  <c r="AH96" i="134"/>
  <c r="BC96" i="134"/>
  <c r="AM96" i="134"/>
  <c r="W96" i="134"/>
  <c r="BA96" i="134"/>
  <c r="V96" i="134"/>
  <c r="AR96" i="134"/>
  <c r="P96" i="134"/>
  <c r="AG96" i="134"/>
  <c r="BD96" i="134"/>
  <c r="X96" i="134"/>
  <c r="AJ85" i="134"/>
  <c r="T85" i="134"/>
  <c r="D85" i="134"/>
  <c r="AG85" i="134"/>
  <c r="K85" i="134"/>
  <c r="AK85" i="134"/>
  <c r="O85" i="134"/>
  <c r="AT85" i="134"/>
  <c r="Y85" i="134"/>
  <c r="C85" i="134"/>
  <c r="AM85" i="134"/>
  <c r="R85" i="134"/>
  <c r="AW89" i="134"/>
  <c r="AG89" i="134"/>
  <c r="Q89" i="134"/>
  <c r="AV89" i="134"/>
  <c r="AF89" i="134"/>
  <c r="P89" i="134"/>
  <c r="AX89" i="134"/>
  <c r="AH89" i="134"/>
  <c r="R89" i="134"/>
  <c r="AY89" i="134"/>
  <c r="AE89" i="134"/>
  <c r="K89" i="134"/>
  <c r="W89" i="134"/>
  <c r="AT93" i="134"/>
  <c r="AD93" i="134"/>
  <c r="N93" i="134"/>
  <c r="AS93" i="134"/>
  <c r="X93" i="134"/>
  <c r="AW93" i="134"/>
  <c r="AB93" i="134"/>
  <c r="BG93" i="134"/>
  <c r="AK93" i="134"/>
  <c r="P93" i="134"/>
  <c r="AU93" i="134"/>
  <c r="Y93" i="134"/>
  <c r="BH97" i="134"/>
  <c r="AR97" i="134"/>
  <c r="AB97" i="134"/>
  <c r="BK97" i="134"/>
  <c r="BK98" i="134" s="1"/>
  <c r="BK33" i="134" s="1"/>
  <c r="AU97" i="134"/>
  <c r="AE97" i="134"/>
  <c r="BA97" i="134"/>
  <c r="AK97" i="134"/>
  <c r="U97" i="134"/>
  <c r="AD97" i="134"/>
  <c r="Z97" i="134"/>
  <c r="W97" i="134"/>
  <c r="V97" i="134"/>
  <c r="AX86" i="134"/>
  <c r="AH86" i="134"/>
  <c r="R86" i="134"/>
  <c r="AZ86" i="134"/>
  <c r="AE86" i="134"/>
  <c r="I86" i="134"/>
  <c r="AN86" i="134"/>
  <c r="S86" i="134"/>
  <c r="AG86" i="134"/>
  <c r="L86" i="134"/>
  <c r="AK86" i="134"/>
  <c r="P86" i="134"/>
  <c r="L88" i="134"/>
  <c r="AT88" i="134"/>
  <c r="R88" i="134"/>
  <c r="X92" i="134"/>
  <c r="AT92" i="134"/>
  <c r="M92" i="134"/>
  <c r="AL96" i="134"/>
  <c r="BI96" i="134"/>
  <c r="AO96" i="134"/>
  <c r="AL85" i="134"/>
  <c r="AY85" i="134"/>
  <c r="AS85" i="134"/>
  <c r="U89" i="134"/>
  <c r="BB89" i="134"/>
  <c r="V89" i="134"/>
  <c r="AU89" i="134"/>
  <c r="BC89" i="134"/>
  <c r="AH93" i="134"/>
  <c r="AY93" i="134"/>
  <c r="BC93" i="134"/>
  <c r="L93" i="134"/>
  <c r="U93" i="134"/>
  <c r="AE93" i="134"/>
  <c r="AV97" i="134"/>
  <c r="P97" i="134"/>
  <c r="AI97" i="134"/>
  <c r="AO97" i="134"/>
  <c r="AT97" i="134"/>
  <c r="AL97" i="134"/>
  <c r="AD86" i="134"/>
  <c r="J86" i="134"/>
  <c r="AJ86" i="134"/>
  <c r="D86" i="134"/>
  <c r="AC86" i="134"/>
  <c r="C86" i="134"/>
  <c r="AM86" i="134"/>
  <c r="G86" i="134"/>
  <c r="AA86" i="134"/>
  <c r="BA90" i="134"/>
  <c r="AK90" i="134"/>
  <c r="AP90" i="134"/>
  <c r="W90" i="134"/>
  <c r="G90" i="134"/>
  <c r="AN90" i="134"/>
  <c r="V90" i="134"/>
  <c r="BC90" i="134"/>
  <c r="AH90" i="134"/>
  <c r="Q90" i="134"/>
  <c r="AV90" i="134"/>
  <c r="AB90" i="134"/>
  <c r="L90" i="134"/>
  <c r="AZ94" i="134"/>
  <c r="AJ94" i="134"/>
  <c r="T94" i="134"/>
  <c r="BB94" i="134"/>
  <c r="AG94" i="134"/>
  <c r="K94" i="134"/>
  <c r="AP94" i="134"/>
  <c r="U94" i="134"/>
  <c r="AT94" i="134"/>
  <c r="Y94" i="134"/>
  <c r="AX94" i="134"/>
  <c r="AC94" i="134"/>
  <c r="AS88" i="134"/>
  <c r="N88" i="134"/>
  <c r="AE88" i="134"/>
  <c r="BF92" i="134"/>
  <c r="Y92" i="134"/>
  <c r="AL92" i="134"/>
  <c r="BG96" i="134"/>
  <c r="AC96" i="134"/>
  <c r="N96" i="134"/>
  <c r="AN85" i="134"/>
  <c r="Q85" i="134"/>
  <c r="AD85" i="134"/>
  <c r="W85" i="134"/>
  <c r="AZ89" i="134"/>
  <c r="AP89" i="134"/>
  <c r="J89" i="134"/>
  <c r="AQ89" i="134"/>
  <c r="AM89" i="134"/>
  <c r="BB93" i="134"/>
  <c r="V93" i="134"/>
  <c r="AI93" i="134"/>
  <c r="AM93" i="134"/>
  <c r="AV93" i="134"/>
  <c r="BE93" i="134"/>
  <c r="O93" i="134"/>
  <c r="AJ97" i="134"/>
  <c r="BC97" i="134"/>
  <c r="BI97" i="134"/>
  <c r="AC97" i="134"/>
  <c r="BF97" i="134"/>
  <c r="AX97" i="134"/>
  <c r="AT86" i="134"/>
  <c r="Z86" i="134"/>
  <c r="F86" i="134"/>
  <c r="Y86" i="134"/>
  <c r="AY86" i="134"/>
  <c r="X86" i="134"/>
  <c r="AB86" i="134"/>
  <c r="AV86" i="134"/>
  <c r="U86" i="134"/>
  <c r="AW90" i="134"/>
  <c r="AG90" i="134"/>
  <c r="AJ90" i="134"/>
  <c r="S90" i="134"/>
  <c r="BD90" i="134"/>
  <c r="AI90" i="134"/>
  <c r="R90" i="134"/>
  <c r="AX90" i="134"/>
  <c r="AC90" i="134"/>
  <c r="M90" i="134"/>
  <c r="AQ90" i="134"/>
  <c r="X90" i="134"/>
  <c r="H90" i="134"/>
  <c r="AV94" i="134"/>
  <c r="AF94" i="134"/>
  <c r="P94" i="134"/>
  <c r="AW94" i="134"/>
  <c r="AA94" i="134"/>
  <c r="BF94" i="134"/>
  <c r="AK94" i="134"/>
  <c r="O94" i="134"/>
  <c r="AO94" i="134"/>
  <c r="S94" i="134"/>
  <c r="AS94" i="134"/>
  <c r="W94" i="134"/>
  <c r="AR88" i="134"/>
  <c r="AC88" i="134"/>
  <c r="AI88" i="134"/>
  <c r="BD92" i="134"/>
  <c r="AK92" i="134"/>
  <c r="BC92" i="134"/>
  <c r="Q92" i="134"/>
  <c r="AQ96" i="134"/>
  <c r="AZ96" i="134"/>
  <c r="AF96" i="134"/>
  <c r="X85" i="134"/>
  <c r="AP85" i="134"/>
  <c r="I85" i="134"/>
  <c r="B85" i="134"/>
  <c r="BA89" i="134"/>
  <c r="AJ89" i="134"/>
  <c r="AL89" i="134"/>
  <c r="F89" i="134"/>
  <c r="AA89" i="134"/>
  <c r="AX93" i="134"/>
  <c r="R93" i="134"/>
  <c r="AC93" i="134"/>
  <c r="AG93" i="134"/>
  <c r="AQ93" i="134"/>
  <c r="AZ93" i="134"/>
  <c r="AF97" i="134"/>
  <c r="AY97" i="134"/>
  <c r="BE97" i="134"/>
  <c r="Y97" i="134"/>
  <c r="AP97" i="134"/>
  <c r="AH97" i="134"/>
  <c r="AP86" i="134"/>
  <c r="V86" i="134"/>
  <c r="AU86" i="134"/>
  <c r="T86" i="134"/>
  <c r="AS86" i="134"/>
  <c r="M86" i="134"/>
  <c r="AW86" i="134"/>
  <c r="W86" i="134"/>
  <c r="AQ86" i="134"/>
  <c r="K86" i="134"/>
  <c r="AS90" i="134"/>
  <c r="AZ90" i="134"/>
  <c r="AE90" i="134"/>
  <c r="O90" i="134"/>
  <c r="AY90" i="134"/>
  <c r="AD90" i="134"/>
  <c r="N90" i="134"/>
  <c r="AR90" i="134"/>
  <c r="Y90" i="134"/>
  <c r="I90" i="134"/>
  <c r="AL90" i="134"/>
  <c r="T90" i="134"/>
  <c r="BH94" i="134"/>
  <c r="AR94" i="134"/>
  <c r="AB94" i="134"/>
  <c r="L94" i="134"/>
  <c r="AQ94" i="134"/>
  <c r="V94" i="134"/>
  <c r="BA94" i="134"/>
  <c r="AE94" i="134"/>
  <c r="BE94" i="134"/>
  <c r="AI94" i="134"/>
  <c r="N94" i="134"/>
  <c r="AM94" i="134"/>
  <c r="R94" i="134"/>
  <c r="AB88" i="134"/>
  <c r="M88" i="134"/>
  <c r="AX88" i="134"/>
  <c r="AN92" i="134"/>
  <c r="O92" i="134"/>
  <c r="AH92" i="134"/>
  <c r="BB96" i="134"/>
  <c r="AA96" i="134"/>
  <c r="U96" i="134"/>
  <c r="H85" i="134"/>
  <c r="U85" i="134"/>
  <c r="AK89" i="134"/>
  <c r="T89" i="134"/>
  <c r="Z89" i="134"/>
  <c r="S89" i="134"/>
  <c r="AL93" i="134"/>
  <c r="BD93" i="134"/>
  <c r="M93" i="134"/>
  <c r="Q93" i="134"/>
  <c r="AA93" i="134"/>
  <c r="AJ93" i="134"/>
  <c r="AZ97" i="134"/>
  <c r="T97" i="134"/>
  <c r="AM97" i="134"/>
  <c r="AS97" i="134"/>
  <c r="BJ97" i="134"/>
  <c r="BB97" i="134"/>
  <c r="AL86" i="134"/>
  <c r="N86" i="134"/>
  <c r="AO86" i="134"/>
  <c r="O86" i="134"/>
  <c r="AI86" i="134"/>
  <c r="H86" i="134"/>
  <c r="AR86" i="134"/>
  <c r="Q86" i="134"/>
  <c r="AF86" i="134"/>
  <c r="E86" i="134"/>
  <c r="AO90" i="134"/>
  <c r="AU90" i="134"/>
  <c r="AA90" i="134"/>
  <c r="K90" i="134"/>
  <c r="AT90" i="134"/>
  <c r="Z90" i="134"/>
  <c r="J90" i="134"/>
  <c r="AM90" i="134"/>
  <c r="U90" i="134"/>
  <c r="BB90" i="134"/>
  <c r="AF90" i="134"/>
  <c r="P90" i="134"/>
  <c r="BD94" i="134"/>
  <c r="AN94" i="134"/>
  <c r="X94" i="134"/>
  <c r="BG94" i="134"/>
  <c r="AL94" i="134"/>
  <c r="Q94" i="134"/>
  <c r="AU94" i="134"/>
  <c r="Z94" i="134"/>
  <c r="AY94" i="134"/>
  <c r="AD94" i="134"/>
  <c r="BC94" i="134"/>
  <c r="AH94" i="134"/>
  <c r="M94" i="134"/>
  <c r="X90" i="143"/>
  <c r="AZ92" i="143"/>
  <c r="AJ92" i="143"/>
  <c r="T92" i="143"/>
  <c r="BC92" i="143"/>
  <c r="AH92" i="143"/>
  <c r="M92" i="143"/>
  <c r="AL92" i="143"/>
  <c r="Q92" i="143"/>
  <c r="AU92" i="143"/>
  <c r="Z92" i="143"/>
  <c r="AO92" i="143"/>
  <c r="N92" i="143"/>
  <c r="I92" i="143"/>
  <c r="BJ96" i="143"/>
  <c r="BI96" i="143"/>
  <c r="AP96" i="143"/>
  <c r="Z96" i="143"/>
  <c r="BH96" i="143"/>
  <c r="AO96" i="143"/>
  <c r="Y96" i="143"/>
  <c r="BE96" i="143"/>
  <c r="AM96" i="143"/>
  <c r="W96" i="143"/>
  <c r="AJ96" i="143"/>
  <c r="P96" i="143"/>
  <c r="AQ85" i="143"/>
  <c r="AA85" i="143"/>
  <c r="K85" i="143"/>
  <c r="AL85" i="143"/>
  <c r="V85" i="143"/>
  <c r="F85" i="143"/>
  <c r="AW85" i="143"/>
  <c r="AG85" i="143"/>
  <c r="Q85" i="143"/>
  <c r="AN85" i="143"/>
  <c r="AV92" i="143"/>
  <c r="AF92" i="143"/>
  <c r="P92" i="143"/>
  <c r="AX92" i="143"/>
  <c r="AC92" i="143"/>
  <c r="BB92" i="143"/>
  <c r="AG92" i="143"/>
  <c r="K92" i="143"/>
  <c r="AR92" i="143"/>
  <c r="AB92" i="143"/>
  <c r="L92" i="143"/>
  <c r="AS92" i="143"/>
  <c r="W92" i="143"/>
  <c r="AW92" i="143"/>
  <c r="AA92" i="143"/>
  <c r="BF92" i="143"/>
  <c r="AK92" i="143"/>
  <c r="BD92" i="143"/>
  <c r="AN92" i="143"/>
  <c r="X92" i="143"/>
  <c r="AM92" i="143"/>
  <c r="R92" i="143"/>
  <c r="AQ92" i="143"/>
  <c r="V92" i="143"/>
  <c r="BA92" i="143"/>
  <c r="AE92" i="143"/>
  <c r="J92" i="143"/>
  <c r="AI92" i="143"/>
  <c r="Y92" i="143"/>
  <c r="AD92" i="143"/>
  <c r="AX96" i="143"/>
  <c r="AT96" i="143"/>
  <c r="AD96" i="143"/>
  <c r="N96" i="143"/>
  <c r="AS96" i="143"/>
  <c r="AC96" i="143"/>
  <c r="M96" i="143"/>
  <c r="AQ96" i="143"/>
  <c r="AA96" i="143"/>
  <c r="BA96" i="143"/>
  <c r="AF96" i="143"/>
  <c r="X96" i="143"/>
  <c r="BG96" i="143"/>
  <c r="AU85" i="143"/>
  <c r="AE85" i="143"/>
  <c r="O85" i="143"/>
  <c r="AP85" i="143"/>
  <c r="Z85" i="143"/>
  <c r="J85" i="143"/>
  <c r="AK85" i="143"/>
  <c r="U85" i="143"/>
  <c r="E85" i="143"/>
  <c r="D85" i="143"/>
  <c r="L85" i="143"/>
  <c r="P85" i="143"/>
  <c r="AU89" i="143"/>
  <c r="AE89" i="143"/>
  <c r="O89" i="143"/>
  <c r="AT89" i="143"/>
  <c r="Y89" i="143"/>
  <c r="AX89" i="143"/>
  <c r="AC89" i="143"/>
  <c r="H89" i="143"/>
  <c r="AR89" i="143"/>
  <c r="V89" i="143"/>
  <c r="AK89" i="143"/>
  <c r="BF93" i="143"/>
  <c r="AP93" i="143"/>
  <c r="Z93" i="143"/>
  <c r="J93" i="143"/>
  <c r="AQ93" i="143"/>
  <c r="U93" i="143"/>
  <c r="BE93" i="143"/>
  <c r="AJ93" i="143"/>
  <c r="O93" i="143"/>
  <c r="AS93" i="143"/>
  <c r="X93" i="143"/>
  <c r="AG93" i="143"/>
  <c r="AB93" i="143"/>
  <c r="W93" i="143"/>
  <c r="AK86" i="143"/>
  <c r="U86" i="143"/>
  <c r="E86" i="143"/>
  <c r="AZ86" i="143"/>
  <c r="AJ86" i="143"/>
  <c r="T86" i="143"/>
  <c r="D86" i="143"/>
  <c r="AU86" i="143"/>
  <c r="AE86" i="143"/>
  <c r="O86" i="143"/>
  <c r="AX86" i="143"/>
  <c r="AP86" i="143"/>
  <c r="AT86" i="143"/>
  <c r="BA90" i="143"/>
  <c r="AK90" i="143"/>
  <c r="U90" i="143"/>
  <c r="AM90" i="143"/>
  <c r="R90" i="143"/>
  <c r="BB90" i="143"/>
  <c r="AF90" i="143"/>
  <c r="K90" i="143"/>
  <c r="AJ90" i="143"/>
  <c r="O90" i="143"/>
  <c r="N90" i="143"/>
  <c r="AT90" i="143"/>
  <c r="AZ94" i="143"/>
  <c r="AJ94" i="143"/>
  <c r="O92" i="143"/>
  <c r="AT92" i="143"/>
  <c r="BB96" i="143"/>
  <c r="AH96" i="143"/>
  <c r="AW96" i="143"/>
  <c r="Q96" i="143"/>
  <c r="AE96" i="143"/>
  <c r="AV96" i="143"/>
  <c r="AN96" i="143"/>
  <c r="AY85" i="143"/>
  <c r="S85" i="143"/>
  <c r="AD85" i="143"/>
  <c r="AC85" i="143"/>
  <c r="X85" i="143"/>
  <c r="AJ85" i="143"/>
  <c r="AB85" i="143"/>
  <c r="AM89" i="143"/>
  <c r="S89" i="143"/>
  <c r="AO89" i="143"/>
  <c r="N89" i="143"/>
  <c r="AH89" i="143"/>
  <c r="AG89" i="143"/>
  <c r="F89" i="143"/>
  <c r="BB93" i="143"/>
  <c r="AH93" i="143"/>
  <c r="N93" i="143"/>
  <c r="AK93" i="143"/>
  <c r="K93" i="143"/>
  <c r="AO93" i="143"/>
  <c r="AI93" i="143"/>
  <c r="BC93" i="143"/>
  <c r="AM93" i="143"/>
  <c r="AS86" i="143"/>
  <c r="Y86" i="143"/>
  <c r="AR86" i="143"/>
  <c r="X86" i="143"/>
  <c r="AM86" i="143"/>
  <c r="S86" i="143"/>
  <c r="AH86" i="143"/>
  <c r="J86" i="143"/>
  <c r="N86" i="143"/>
  <c r="AG90" i="143"/>
  <c r="M90" i="143"/>
  <c r="AX90" i="143"/>
  <c r="W90" i="143"/>
  <c r="AV90" i="143"/>
  <c r="V90" i="143"/>
  <c r="AP90" i="143"/>
  <c r="J90" i="143"/>
  <c r="AD90" i="143"/>
  <c r="S90" i="143"/>
  <c r="BD94" i="143"/>
  <c r="AF94" i="143"/>
  <c r="P94" i="143"/>
  <c r="AY94" i="143"/>
  <c r="AD94" i="143"/>
  <c r="BC94" i="143"/>
  <c r="AH94" i="143"/>
  <c r="M94" i="143"/>
  <c r="AQ94" i="143"/>
  <c r="V94" i="143"/>
  <c r="Z94" i="143"/>
  <c r="BA94" i="143"/>
  <c r="AK94" i="143"/>
  <c r="AQ87" i="143"/>
  <c r="AA87" i="143"/>
  <c r="K87" i="143"/>
  <c r="AT87" i="143"/>
  <c r="AD87" i="143"/>
  <c r="N87" i="143"/>
  <c r="BA87" i="143"/>
  <c r="AK87" i="143"/>
  <c r="U87" i="143"/>
  <c r="E87" i="143"/>
  <c r="D87" i="143"/>
  <c r="P87" i="143"/>
  <c r="L87" i="143"/>
  <c r="AR87" i="143"/>
  <c r="AT91" i="143"/>
  <c r="AD91" i="143"/>
  <c r="N91" i="143"/>
  <c r="AU91" i="143"/>
  <c r="Y91" i="143"/>
  <c r="AN91" i="143"/>
  <c r="S91" i="143"/>
  <c r="BC91" i="143"/>
  <c r="AG91" i="143"/>
  <c r="L91" i="143"/>
  <c r="U91" i="143"/>
  <c r="AK91" i="143"/>
  <c r="S92" i="143"/>
  <c r="BD96" i="143"/>
  <c r="V96" i="143"/>
  <c r="AK96" i="143"/>
  <c r="AZ96" i="143"/>
  <c r="S96" i="143"/>
  <c r="AR96" i="143"/>
  <c r="AM85" i="143"/>
  <c r="G85" i="143"/>
  <c r="AX85" i="143"/>
  <c r="R85" i="143"/>
  <c r="Y85" i="143"/>
  <c r="H85" i="143"/>
  <c r="T85" i="143"/>
  <c r="BC89" i="143"/>
  <c r="AI89" i="143"/>
  <c r="K89" i="143"/>
  <c r="AJ89" i="143"/>
  <c r="I89" i="143"/>
  <c r="X89" i="143"/>
  <c r="BB89" i="143"/>
  <c r="AB89" i="143"/>
  <c r="P89" i="143"/>
  <c r="BA89" i="143"/>
  <c r="AX93" i="143"/>
  <c r="AD93" i="143"/>
  <c r="BG93" i="143"/>
  <c r="AF93" i="143"/>
  <c r="AE93" i="143"/>
  <c r="BD93" i="143"/>
  <c r="AC93" i="143"/>
  <c r="L93" i="143"/>
  <c r="Q93" i="143"/>
  <c r="AO86" i="143"/>
  <c r="Q86" i="143"/>
  <c r="AN86" i="143"/>
  <c r="P86" i="143"/>
  <c r="AI86" i="143"/>
  <c r="K86" i="143"/>
  <c r="AL86" i="143"/>
  <c r="R86" i="143"/>
  <c r="AW90" i="143"/>
  <c r="AC90" i="143"/>
  <c r="I90" i="143"/>
  <c r="AR90" i="143"/>
  <c r="L90" i="143"/>
  <c r="AQ90" i="143"/>
  <c r="P90" i="143"/>
  <c r="AE90" i="143"/>
  <c r="BD90" i="143"/>
  <c r="H90" i="143"/>
  <c r="AV94" i="143"/>
  <c r="AB94" i="143"/>
  <c r="L94" i="143"/>
  <c r="AT94" i="143"/>
  <c r="Y94" i="143"/>
  <c r="AX94" i="143"/>
  <c r="AC94" i="143"/>
  <c r="BG94" i="143"/>
  <c r="AL94" i="143"/>
  <c r="Q94" i="143"/>
  <c r="AE94" i="143"/>
  <c r="O94" i="143"/>
  <c r="AM87" i="143"/>
  <c r="W87" i="143"/>
  <c r="G87" i="143"/>
  <c r="AP87" i="143"/>
  <c r="Z87" i="143"/>
  <c r="J87" i="143"/>
  <c r="AW87" i="143"/>
  <c r="AG87" i="143"/>
  <c r="Q87" i="143"/>
  <c r="AZ87" i="143"/>
  <c r="AN87" i="143"/>
  <c r="AB87" i="143"/>
  <c r="AP91" i="143"/>
  <c r="Z91" i="143"/>
  <c r="J91" i="143"/>
  <c r="AO91" i="143"/>
  <c r="T91" i="143"/>
  <c r="BD91" i="143"/>
  <c r="AI91" i="143"/>
  <c r="M91" i="143"/>
  <c r="AW91" i="143"/>
  <c r="AB91" i="143"/>
  <c r="AV91" i="143"/>
  <c r="BA91" i="143"/>
  <c r="AP92" i="143"/>
  <c r="BE92" i="143"/>
  <c r="AY96" i="143"/>
  <c r="R96" i="143"/>
  <c r="AG96" i="143"/>
  <c r="AU96" i="143"/>
  <c r="O96" i="143"/>
  <c r="AB96" i="143"/>
  <c r="AI85" i="143"/>
  <c r="C85" i="143"/>
  <c r="AT85" i="143"/>
  <c r="N85" i="143"/>
  <c r="AS85" i="143"/>
  <c r="M85" i="143"/>
  <c r="AV85" i="143"/>
  <c r="AY89" i="143"/>
  <c r="AA89" i="143"/>
  <c r="G89" i="143"/>
  <c r="AD89" i="143"/>
  <c r="AS89" i="143"/>
  <c r="R89" i="143"/>
  <c r="AW89" i="143"/>
  <c r="Q89" i="143"/>
  <c r="AP89" i="143"/>
  <c r="AV89" i="143"/>
  <c r="AF89" i="143"/>
  <c r="AT93" i="143"/>
  <c r="V93" i="143"/>
  <c r="BA93" i="143"/>
  <c r="AA93" i="143"/>
  <c r="AZ93" i="143"/>
  <c r="Y93" i="143"/>
  <c r="AY93" i="143"/>
  <c r="S93" i="143"/>
  <c r="AG86" i="143"/>
  <c r="M86" i="143"/>
  <c r="AF86" i="143"/>
  <c r="L86" i="143"/>
  <c r="AY86" i="143"/>
  <c r="AA86" i="143"/>
  <c r="G86" i="143"/>
  <c r="V86" i="143"/>
  <c r="AS90" i="143"/>
  <c r="Y90" i="143"/>
  <c r="AH90" i="143"/>
  <c r="G90" i="143"/>
  <c r="AL90" i="143"/>
  <c r="AZ90" i="143"/>
  <c r="Z90" i="143"/>
  <c r="AI90" i="143"/>
  <c r="AR94" i="143"/>
  <c r="X94" i="143"/>
  <c r="AO94" i="143"/>
  <c r="S94" i="143"/>
  <c r="AS94" i="143"/>
  <c r="W94" i="143"/>
  <c r="BB94" i="143"/>
  <c r="AG94" i="143"/>
  <c r="K94" i="143"/>
  <c r="AP94" i="143"/>
  <c r="AY87" i="143"/>
  <c r="AI87" i="143"/>
  <c r="S87" i="143"/>
  <c r="AL87" i="143"/>
  <c r="V87" i="143"/>
  <c r="F87" i="143"/>
  <c r="AS87" i="143"/>
  <c r="AC87" i="143"/>
  <c r="M87" i="143"/>
  <c r="AJ87" i="143"/>
  <c r="AV87" i="143"/>
  <c r="X87" i="143"/>
  <c r="BB91" i="143"/>
  <c r="AL91" i="143"/>
  <c r="V91" i="143"/>
  <c r="BE91" i="143"/>
  <c r="AJ91" i="143"/>
  <c r="O91" i="143"/>
  <c r="AY91" i="143"/>
  <c r="AC91" i="143"/>
  <c r="H91" i="143"/>
  <c r="AR91" i="143"/>
  <c r="W91" i="143"/>
  <c r="AA91" i="143"/>
  <c r="AF91" i="143"/>
  <c r="P91" i="143"/>
  <c r="U92" i="143"/>
  <c r="AY92" i="143"/>
  <c r="BF96" i="143"/>
  <c r="AL96" i="143"/>
  <c r="BC96" i="143"/>
  <c r="U96" i="143"/>
  <c r="AI96" i="143"/>
  <c r="T96" i="143"/>
  <c r="W85" i="143"/>
  <c r="AH85" i="143"/>
  <c r="B85" i="143"/>
  <c r="AO85" i="143"/>
  <c r="I85" i="143"/>
  <c r="AR85" i="143"/>
  <c r="AF85" i="143"/>
  <c r="AQ89" i="143"/>
  <c r="W89" i="143"/>
  <c r="AZ89" i="143"/>
  <c r="T89" i="143"/>
  <c r="AN89" i="143"/>
  <c r="M89" i="143"/>
  <c r="AL89" i="143"/>
  <c r="L89" i="143"/>
  <c r="U89" i="143"/>
  <c r="Z89" i="143"/>
  <c r="J89" i="143"/>
  <c r="AL93" i="143"/>
  <c r="R93" i="143"/>
  <c r="AV93" i="143"/>
  <c r="P93" i="143"/>
  <c r="AU93" i="143"/>
  <c r="T93" i="143"/>
  <c r="AN93" i="143"/>
  <c r="M93" i="143"/>
  <c r="AW93" i="143"/>
  <c r="AR93" i="143"/>
  <c r="AW86" i="143"/>
  <c r="AC86" i="143"/>
  <c r="I86" i="143"/>
  <c r="AV86" i="143"/>
  <c r="AB86" i="143"/>
  <c r="H86" i="143"/>
  <c r="AQ86" i="143"/>
  <c r="W86" i="143"/>
  <c r="C86" i="143"/>
  <c r="F86" i="143"/>
  <c r="Z86" i="143"/>
  <c r="AD86" i="143"/>
  <c r="AO90" i="143"/>
  <c r="Q90" i="143"/>
  <c r="BC90" i="143"/>
  <c r="AB90" i="143"/>
  <c r="AA90" i="143"/>
  <c r="AU90" i="143"/>
  <c r="T90" i="143"/>
  <c r="AY90" i="143"/>
  <c r="AN90" i="143"/>
  <c r="BH94" i="143"/>
  <c r="AN94" i="143"/>
  <c r="T94" i="143"/>
  <c r="BE94" i="143"/>
  <c r="AI94" i="143"/>
  <c r="N94" i="143"/>
  <c r="AM94" i="143"/>
  <c r="R94" i="143"/>
  <c r="AW94" i="143"/>
  <c r="AA94" i="143"/>
  <c r="AU94" i="143"/>
  <c r="U94" i="143"/>
  <c r="BF94" i="143"/>
  <c r="AU87" i="143"/>
  <c r="AE87" i="143"/>
  <c r="O87" i="143"/>
  <c r="AX87" i="143"/>
  <c r="AH87" i="143"/>
  <c r="R87" i="143"/>
  <c r="AO87" i="143"/>
  <c r="Y87" i="143"/>
  <c r="I87" i="143"/>
  <c r="T87" i="143"/>
  <c r="AF87" i="143"/>
  <c r="H87" i="143"/>
  <c r="AX91" i="143"/>
  <c r="AH91" i="143"/>
  <c r="R91" i="143"/>
  <c r="AZ91" i="143"/>
  <c r="AE91" i="143"/>
  <c r="I91" i="143"/>
  <c r="AS91" i="143"/>
  <c r="X91" i="143"/>
  <c r="AM91" i="143"/>
  <c r="Q91" i="143"/>
  <c r="AQ91" i="143"/>
  <c r="K91" i="143"/>
  <c r="AR88" i="130"/>
  <c r="AB88" i="130"/>
  <c r="L88" i="130"/>
  <c r="AO88" i="130"/>
  <c r="Y88" i="130"/>
  <c r="I88" i="130"/>
  <c r="AL88" i="130"/>
  <c r="F88" i="130"/>
  <c r="AA88" i="130"/>
  <c r="AP88" i="130"/>
  <c r="J88" i="130"/>
  <c r="W88" i="130"/>
  <c r="BB92" i="130"/>
  <c r="AL92" i="130"/>
  <c r="V92" i="130"/>
  <c r="BA92" i="130"/>
  <c r="AF92" i="130"/>
  <c r="K92" i="130"/>
  <c r="AO92" i="130"/>
  <c r="T92" i="130"/>
  <c r="AW92" i="130"/>
  <c r="AB92" i="130"/>
  <c r="AY92" i="130"/>
  <c r="AN92" i="130"/>
  <c r="M92" i="130"/>
  <c r="AW96" i="130"/>
  <c r="AG96" i="130"/>
  <c r="Q96" i="130"/>
  <c r="AX96" i="130"/>
  <c r="AB96" i="130"/>
  <c r="BB96" i="130"/>
  <c r="AF96" i="130"/>
  <c r="BF96" i="130"/>
  <c r="AJ96" i="130"/>
  <c r="O96" i="130"/>
  <c r="AT96" i="130"/>
  <c r="X96" i="130"/>
  <c r="AJ85" i="130"/>
  <c r="T85" i="130"/>
  <c r="D85" i="130"/>
  <c r="AH85" i="130"/>
  <c r="M85" i="130"/>
  <c r="AQ85" i="130"/>
  <c r="V85" i="130"/>
  <c r="AU85" i="130"/>
  <c r="Z85" i="130"/>
  <c r="E85" i="130"/>
  <c r="AI85" i="130"/>
  <c r="N85" i="130"/>
  <c r="AS89" i="130"/>
  <c r="AC89" i="130"/>
  <c r="M89" i="130"/>
  <c r="AX89" i="130"/>
  <c r="AH89" i="130"/>
  <c r="R89" i="130"/>
  <c r="AY89" i="130"/>
  <c r="S89" i="130"/>
  <c r="AF89" i="130"/>
  <c r="BC89" i="130"/>
  <c r="W89" i="130"/>
  <c r="AR89" i="130"/>
  <c r="L89" i="130"/>
  <c r="AR93" i="130"/>
  <c r="AB93" i="130"/>
  <c r="L93" i="130"/>
  <c r="AO93" i="130"/>
  <c r="S93" i="130"/>
  <c r="AS93" i="130"/>
  <c r="W93" i="130"/>
  <c r="BA93" i="130"/>
  <c r="AE93" i="130"/>
  <c r="J93" i="130"/>
  <c r="AL93" i="130"/>
  <c r="K93" i="130"/>
  <c r="AT86" i="130"/>
  <c r="AD86" i="130"/>
  <c r="N86" i="130"/>
  <c r="AQ86" i="130"/>
  <c r="U86" i="130"/>
  <c r="AE86" i="130"/>
  <c r="I86" i="130"/>
  <c r="AN86" i="130"/>
  <c r="S86" i="130"/>
  <c r="AZ86" i="130"/>
  <c r="AB86" i="130"/>
  <c r="G86" i="130"/>
  <c r="BC90" i="130"/>
  <c r="AM90" i="130"/>
  <c r="W90" i="130"/>
  <c r="G90" i="130"/>
  <c r="AR90" i="130"/>
  <c r="AB90" i="130"/>
  <c r="L90" i="130"/>
  <c r="AG90" i="130"/>
  <c r="AD90" i="130"/>
  <c r="BA90" i="130"/>
  <c r="U90" i="130"/>
  <c r="AH90" i="130"/>
  <c r="AX94" i="130"/>
  <c r="AH94" i="130"/>
  <c r="R94" i="130"/>
  <c r="AW94" i="130"/>
  <c r="AB94" i="130"/>
  <c r="BG94" i="130"/>
  <c r="AK94" i="130"/>
  <c r="P94" i="130"/>
  <c r="AU94" i="130"/>
  <c r="Y94" i="130"/>
  <c r="AN94" i="130"/>
  <c r="S94" i="130"/>
  <c r="AR91" i="130"/>
  <c r="AB91" i="130"/>
  <c r="AM91" i="130"/>
  <c r="T91" i="130"/>
  <c r="BB91" i="130"/>
  <c r="AT91" i="130"/>
  <c r="Y91" i="130"/>
  <c r="I91" i="130"/>
  <c r="N91" i="130"/>
  <c r="AA91" i="130"/>
  <c r="AK91" i="130"/>
  <c r="AQ91" i="130"/>
  <c r="BH95" i="130"/>
  <c r="AR95" i="130"/>
  <c r="AB95" i="130"/>
  <c r="L95" i="130"/>
  <c r="AP95" i="130"/>
  <c r="U95" i="130"/>
  <c r="AT95" i="130"/>
  <c r="Y95" i="130"/>
  <c r="BC95" i="130"/>
  <c r="AH95" i="130"/>
  <c r="M95" i="130"/>
  <c r="AQ95" i="130"/>
  <c r="V95" i="130"/>
  <c r="AN88" i="130"/>
  <c r="X88" i="130"/>
  <c r="H88" i="130"/>
  <c r="BA88" i="130"/>
  <c r="AK88" i="130"/>
  <c r="U88" i="130"/>
  <c r="E88" i="130"/>
  <c r="AD88" i="130"/>
  <c r="AY88" i="130"/>
  <c r="S88" i="130"/>
  <c r="AH88" i="130"/>
  <c r="AU88" i="130"/>
  <c r="O88" i="130"/>
  <c r="AX92" i="130"/>
  <c r="AH92" i="130"/>
  <c r="R92" i="130"/>
  <c r="AV92" i="130"/>
  <c r="AA92" i="130"/>
  <c r="BE92" i="130"/>
  <c r="AJ92" i="130"/>
  <c r="O92" i="130"/>
  <c r="AR92" i="130"/>
  <c r="W92" i="130"/>
  <c r="AC92" i="130"/>
  <c r="S92" i="130"/>
  <c r="BI96" i="130"/>
  <c r="AS96" i="130"/>
  <c r="AC96" i="130"/>
  <c r="M96" i="130"/>
  <c r="AR96" i="130"/>
  <c r="W96" i="130"/>
  <c r="AV96" i="130"/>
  <c r="AA96" i="130"/>
  <c r="AZ96" i="130"/>
  <c r="AE96" i="130"/>
  <c r="BJ96" i="130"/>
  <c r="AN96" i="130"/>
  <c r="S96" i="130"/>
  <c r="AV85" i="130"/>
  <c r="AF85" i="130"/>
  <c r="P85" i="130"/>
  <c r="AX85" i="130"/>
  <c r="AC85" i="130"/>
  <c r="G85" i="130"/>
  <c r="AL85" i="130"/>
  <c r="Q85" i="130"/>
  <c r="AP85" i="130"/>
  <c r="U85" i="130"/>
  <c r="AY85" i="130"/>
  <c r="AD85" i="130"/>
  <c r="I85" i="130"/>
  <c r="AO89" i="130"/>
  <c r="Y89" i="130"/>
  <c r="I89" i="130"/>
  <c r="AT89" i="130"/>
  <c r="AD89" i="130"/>
  <c r="N89" i="130"/>
  <c r="AQ89" i="130"/>
  <c r="K89" i="130"/>
  <c r="X89" i="130"/>
  <c r="AU89" i="130"/>
  <c r="O89" i="130"/>
  <c r="AJ89" i="130"/>
  <c r="BD93" i="130"/>
  <c r="AN93" i="130"/>
  <c r="X93" i="130"/>
  <c r="BE93" i="130"/>
  <c r="AI93" i="130"/>
  <c r="N93" i="130"/>
  <c r="AM93" i="130"/>
  <c r="R93" i="130"/>
  <c r="AU93" i="130"/>
  <c r="Z93" i="130"/>
  <c r="AQ93" i="130"/>
  <c r="Q93" i="130"/>
  <c r="AW93" i="130"/>
  <c r="AP86" i="130"/>
  <c r="Z86" i="130"/>
  <c r="J86" i="130"/>
  <c r="AK86" i="130"/>
  <c r="P86" i="130"/>
  <c r="AV86" i="130"/>
  <c r="Y86" i="130"/>
  <c r="D86" i="130"/>
  <c r="AI86" i="130"/>
  <c r="M86" i="130"/>
  <c r="AR86" i="130"/>
  <c r="W86" i="130"/>
  <c r="AY90" i="130"/>
  <c r="AI90" i="130"/>
  <c r="S90" i="130"/>
  <c r="BD90" i="130"/>
  <c r="AN90" i="130"/>
  <c r="X90" i="130"/>
  <c r="H90" i="130"/>
  <c r="Y90" i="130"/>
  <c r="BB90" i="130"/>
  <c r="V90" i="130"/>
  <c r="AS90" i="130"/>
  <c r="M90" i="130"/>
  <c r="Z90" i="130"/>
  <c r="AT94" i="130"/>
  <c r="AD94" i="130"/>
  <c r="N94" i="130"/>
  <c r="AR94" i="130"/>
  <c r="W94" i="130"/>
  <c r="BA94" i="130"/>
  <c r="AF94" i="130"/>
  <c r="K94" i="130"/>
  <c r="AO94" i="130"/>
  <c r="BD94" i="130"/>
  <c r="AI94" i="130"/>
  <c r="M94" i="130"/>
  <c r="T94" i="130"/>
  <c r="BD91" i="130"/>
  <c r="AN91" i="130"/>
  <c r="BC91" i="130"/>
  <c r="AH91" i="130"/>
  <c r="P91" i="130"/>
  <c r="AW91" i="130"/>
  <c r="AO91" i="130"/>
  <c r="U91" i="130"/>
  <c r="AP91" i="130"/>
  <c r="S91" i="130"/>
  <c r="Z91" i="130"/>
  <c r="AG91" i="130"/>
  <c r="BD95" i="130"/>
  <c r="AN95" i="130"/>
  <c r="X95" i="130"/>
  <c r="BF95" i="130"/>
  <c r="AK95" i="130"/>
  <c r="O95" i="130"/>
  <c r="AO95" i="130"/>
  <c r="S95" i="130"/>
  <c r="AX95" i="130"/>
  <c r="AC95" i="130"/>
  <c r="BG95" i="130"/>
  <c r="AL95" i="130"/>
  <c r="Q95" i="130"/>
  <c r="AZ88" i="130"/>
  <c r="AJ88" i="130"/>
  <c r="T88" i="130"/>
  <c r="AW88" i="130"/>
  <c r="AG88" i="130"/>
  <c r="Q88" i="130"/>
  <c r="BB88" i="130"/>
  <c r="V88" i="130"/>
  <c r="AQ88" i="130"/>
  <c r="K88" i="130"/>
  <c r="Z88" i="130"/>
  <c r="AM88" i="130"/>
  <c r="G88" i="130"/>
  <c r="AT92" i="130"/>
  <c r="AD92" i="130"/>
  <c r="N92" i="130"/>
  <c r="AQ92" i="130"/>
  <c r="U92" i="130"/>
  <c r="AZ92" i="130"/>
  <c r="AE92" i="130"/>
  <c r="I92" i="130"/>
  <c r="AM92" i="130"/>
  <c r="Q92" i="130"/>
  <c r="AS92" i="130"/>
  <c r="BD92" i="130"/>
  <c r="BE96" i="130"/>
  <c r="AO96" i="130"/>
  <c r="Y96" i="130"/>
  <c r="BH96" i="130"/>
  <c r="AM96" i="130"/>
  <c r="R96" i="130"/>
  <c r="AQ96" i="130"/>
  <c r="V96" i="130"/>
  <c r="AU96" i="130"/>
  <c r="Z96" i="130"/>
  <c r="BD96" i="130"/>
  <c r="AI96" i="130"/>
  <c r="N96" i="130"/>
  <c r="AR85" i="130"/>
  <c r="AB85" i="130"/>
  <c r="L85" i="130"/>
  <c r="AS85" i="130"/>
  <c r="W85" i="130"/>
  <c r="B85" i="130"/>
  <c r="AG85" i="130"/>
  <c r="K85" i="130"/>
  <c r="AK85" i="130"/>
  <c r="O85" i="130"/>
  <c r="AT85" i="130"/>
  <c r="Y85" i="130"/>
  <c r="C85" i="130"/>
  <c r="BA89" i="130"/>
  <c r="AK89" i="130"/>
  <c r="U89" i="130"/>
  <c r="AP89" i="130"/>
  <c r="Z89" i="130"/>
  <c r="J89" i="130"/>
  <c r="AI89" i="130"/>
  <c r="AV89" i="130"/>
  <c r="P89" i="130"/>
  <c r="AM89" i="130"/>
  <c r="G89" i="130"/>
  <c r="AB89" i="130"/>
  <c r="AZ93" i="130"/>
  <c r="AJ93" i="130"/>
  <c r="T93" i="130"/>
  <c r="AY93" i="130"/>
  <c r="AD93" i="130"/>
  <c r="BC93" i="130"/>
  <c r="AH93" i="130"/>
  <c r="M93" i="130"/>
  <c r="AP93" i="130"/>
  <c r="U93" i="130"/>
  <c r="V93" i="130"/>
  <c r="BB93" i="130"/>
  <c r="AA93" i="130"/>
  <c r="AW86" i="130"/>
  <c r="AL86" i="130"/>
  <c r="V86" i="130"/>
  <c r="F86" i="130"/>
  <c r="AF86" i="130"/>
  <c r="K86" i="130"/>
  <c r="AO86" i="130"/>
  <c r="T86" i="130"/>
  <c r="AC86" i="130"/>
  <c r="H86" i="130"/>
  <c r="AM86" i="130"/>
  <c r="Q86" i="130"/>
  <c r="AU90" i="130"/>
  <c r="AE90" i="130"/>
  <c r="O90" i="130"/>
  <c r="AZ90" i="130"/>
  <c r="AJ90" i="130"/>
  <c r="T90" i="130"/>
  <c r="AW90" i="130"/>
  <c r="Q90" i="130"/>
  <c r="AT90" i="130"/>
  <c r="N90" i="130"/>
  <c r="AK90" i="130"/>
  <c r="AX90" i="130"/>
  <c r="R90" i="130"/>
  <c r="BF94" i="130"/>
  <c r="AP94" i="130"/>
  <c r="Z94" i="130"/>
  <c r="BH94" i="130"/>
  <c r="AM94" i="130"/>
  <c r="Q94" i="130"/>
  <c r="AV94" i="130"/>
  <c r="AA94" i="130"/>
  <c r="BE94" i="130"/>
  <c r="AJ94" i="130"/>
  <c r="AY94" i="130"/>
  <c r="AC94" i="130"/>
  <c r="O94" i="130"/>
  <c r="AZ91" i="130"/>
  <c r="AJ91" i="130"/>
  <c r="AX91" i="130"/>
  <c r="AC91" i="130"/>
  <c r="L91" i="130"/>
  <c r="BE91" i="130"/>
  <c r="AI91" i="130"/>
  <c r="Q91" i="130"/>
  <c r="AE91" i="130"/>
  <c r="BA91" i="130"/>
  <c r="K91" i="130"/>
  <c r="R91" i="130"/>
  <c r="W91" i="130"/>
  <c r="AZ95" i="130"/>
  <c r="AJ95" i="130"/>
  <c r="T95" i="130"/>
  <c r="BA95" i="130"/>
  <c r="AE95" i="130"/>
  <c r="BE95" i="130"/>
  <c r="AI95" i="130"/>
  <c r="N95" i="130"/>
  <c r="AS95" i="130"/>
  <c r="W95" i="130"/>
  <c r="BB95" i="130"/>
  <c r="AG95" i="130"/>
  <c r="AV88" i="130"/>
  <c r="AF88" i="130"/>
  <c r="P88" i="130"/>
  <c r="AS88" i="130"/>
  <c r="AC88" i="130"/>
  <c r="M88" i="130"/>
  <c r="AT88" i="130"/>
  <c r="N88" i="130"/>
  <c r="AI88" i="130"/>
  <c r="AX88" i="130"/>
  <c r="R88" i="130"/>
  <c r="AE88" i="130"/>
  <c r="BF92" i="130"/>
  <c r="AP92" i="130"/>
  <c r="Z92" i="130"/>
  <c r="J92" i="130"/>
  <c r="AK92" i="130"/>
  <c r="P92" i="130"/>
  <c r="AU92" i="130"/>
  <c r="Y92" i="130"/>
  <c r="BC92" i="130"/>
  <c r="AG92" i="130"/>
  <c r="L92" i="130"/>
  <c r="X92" i="130"/>
  <c r="AI92" i="130"/>
  <c r="BA96" i="130"/>
  <c r="AK96" i="130"/>
  <c r="U96" i="130"/>
  <c r="BC96" i="130"/>
  <c r="AH96" i="130"/>
  <c r="BG96" i="130"/>
  <c r="AL96" i="130"/>
  <c r="P96" i="130"/>
  <c r="AP96" i="130"/>
  <c r="T96" i="130"/>
  <c r="AY96" i="130"/>
  <c r="AD96" i="130"/>
  <c r="AN85" i="130"/>
  <c r="X85" i="130"/>
  <c r="H85" i="130"/>
  <c r="AM85" i="130"/>
  <c r="R85" i="130"/>
  <c r="AW85" i="130"/>
  <c r="AA85" i="130"/>
  <c r="F85" i="130"/>
  <c r="AE85" i="130"/>
  <c r="J85" i="130"/>
  <c r="AO85" i="130"/>
  <c r="S85" i="130"/>
  <c r="AW89" i="130"/>
  <c r="AG89" i="130"/>
  <c r="Q89" i="130"/>
  <c r="BB89" i="130"/>
  <c r="AL89" i="130"/>
  <c r="V89" i="130"/>
  <c r="F89" i="130"/>
  <c r="AA89" i="130"/>
  <c r="AN89" i="130"/>
  <c r="H89" i="130"/>
  <c r="AE89" i="130"/>
  <c r="AZ89" i="130"/>
  <c r="T89" i="130"/>
  <c r="AV93" i="130"/>
  <c r="AF93" i="130"/>
  <c r="P93" i="130"/>
  <c r="AT93" i="130"/>
  <c r="Y93" i="130"/>
  <c r="AX93" i="130"/>
  <c r="AC93" i="130"/>
  <c r="BF93" i="130"/>
  <c r="AK93" i="130"/>
  <c r="O93" i="130"/>
  <c r="BG93" i="130"/>
  <c r="AG93" i="130"/>
  <c r="AS86" i="130"/>
  <c r="AX86" i="130"/>
  <c r="AH86" i="130"/>
  <c r="R86" i="130"/>
  <c r="AY86" i="130"/>
  <c r="AA86" i="130"/>
  <c r="E86" i="130"/>
  <c r="AJ86" i="130"/>
  <c r="O86" i="130"/>
  <c r="AU86" i="130"/>
  <c r="X86" i="130"/>
  <c r="C86" i="130"/>
  <c r="AG86" i="130"/>
  <c r="L86" i="130"/>
  <c r="AQ90" i="130"/>
  <c r="AA90" i="130"/>
  <c r="K90" i="130"/>
  <c r="AV90" i="130"/>
  <c r="AF90" i="130"/>
  <c r="P90" i="130"/>
  <c r="AO90" i="130"/>
  <c r="I90" i="130"/>
  <c r="AL90" i="130"/>
  <c r="AC90" i="130"/>
  <c r="AP90" i="130"/>
  <c r="J90" i="130"/>
  <c r="BB94" i="130"/>
  <c r="AL94" i="130"/>
  <c r="V94" i="130"/>
  <c r="BC94" i="130"/>
  <c r="AG94" i="130"/>
  <c r="L94" i="130"/>
  <c r="AQ94" i="130"/>
  <c r="U94" i="130"/>
  <c r="AZ94" i="130"/>
  <c r="AE94" i="130"/>
  <c r="AS94" i="130"/>
  <c r="X94" i="130"/>
  <c r="AV91" i="130"/>
  <c r="AF91" i="130"/>
  <c r="AS91" i="130"/>
  <c r="X91" i="130"/>
  <c r="H91" i="130"/>
  <c r="AY91" i="130"/>
  <c r="AD91" i="130"/>
  <c r="M91" i="130"/>
  <c r="V91" i="130"/>
  <c r="AL91" i="130"/>
  <c r="AU91" i="130"/>
  <c r="J91" i="130"/>
  <c r="O91" i="130"/>
  <c r="AV95" i="130"/>
  <c r="AF95" i="130"/>
  <c r="P95" i="130"/>
  <c r="AU95" i="130"/>
  <c r="Z95" i="130"/>
  <c r="AY95" i="130"/>
  <c r="AD95" i="130"/>
  <c r="BI95" i="130"/>
  <c r="AM95" i="130"/>
  <c r="R95" i="130"/>
  <c r="AW95" i="130"/>
  <c r="AA95" i="130"/>
  <c r="K89" i="145"/>
  <c r="AP85" i="145"/>
  <c r="BD90" i="145"/>
  <c r="AN90" i="145"/>
  <c r="X90" i="145"/>
  <c r="H90" i="145"/>
  <c r="AI90" i="145"/>
  <c r="N90" i="145"/>
  <c r="AS90" i="145"/>
  <c r="AW90" i="145"/>
  <c r="AA90" i="145"/>
  <c r="BA90" i="145"/>
  <c r="J90" i="145"/>
  <c r="G90" i="145"/>
  <c r="AP90" i="145"/>
  <c r="S93" i="145"/>
  <c r="AX86" i="145"/>
  <c r="AH86" i="145"/>
  <c r="R86" i="145"/>
  <c r="AF86" i="145"/>
  <c r="K86" i="145"/>
  <c r="AZ86" i="145"/>
  <c r="AE86" i="145"/>
  <c r="I86" i="145"/>
  <c r="AM86" i="145"/>
  <c r="Q86" i="145"/>
  <c r="AN86" i="145"/>
  <c r="H86" i="145"/>
  <c r="AI86" i="145"/>
  <c r="BG94" i="145"/>
  <c r="AQ94" i="145"/>
  <c r="AA94" i="145"/>
  <c r="K94" i="145"/>
  <c r="AP94" i="145"/>
  <c r="U94" i="145"/>
  <c r="AZ94" i="145"/>
  <c r="AD94" i="145"/>
  <c r="BD94" i="145"/>
  <c r="AH94" i="145"/>
  <c r="M94" i="145"/>
  <c r="BH94" i="145"/>
  <c r="AB94" i="145"/>
  <c r="BB94" i="145"/>
  <c r="AV87" i="145"/>
  <c r="AF87" i="145"/>
  <c r="P87" i="145"/>
  <c r="AY87" i="145"/>
  <c r="AD87" i="145"/>
  <c r="I87" i="145"/>
  <c r="AH87" i="145"/>
  <c r="M87" i="145"/>
  <c r="AU87" i="145"/>
  <c r="Z87" i="145"/>
  <c r="E87" i="145"/>
  <c r="Q87" i="145"/>
  <c r="BA91" i="145"/>
  <c r="AK91" i="145"/>
  <c r="U91" i="145"/>
  <c r="AL91" i="145"/>
  <c r="P91" i="145"/>
  <c r="AP91" i="145"/>
  <c r="T91" i="145"/>
  <c r="BD91" i="145"/>
  <c r="AI91" i="145"/>
  <c r="N91" i="145"/>
  <c r="AM91" i="145"/>
  <c r="AB91" i="145"/>
  <c r="AZ90" i="145"/>
  <c r="AJ90" i="145"/>
  <c r="T90" i="145"/>
  <c r="AY90" i="145"/>
  <c r="AD90" i="145"/>
  <c r="AM90" i="145"/>
  <c r="AQ90" i="145"/>
  <c r="V90" i="145"/>
  <c r="AH90" i="145"/>
  <c r="AU90" i="145"/>
  <c r="AK90" i="145"/>
  <c r="R90" i="145"/>
  <c r="AT86" i="145"/>
  <c r="AD86" i="145"/>
  <c r="N86" i="145"/>
  <c r="AV86" i="145"/>
  <c r="AA86" i="145"/>
  <c r="E86" i="145"/>
  <c r="AV90" i="145"/>
  <c r="AF90" i="145"/>
  <c r="P90" i="145"/>
  <c r="AT90" i="145"/>
  <c r="Y90" i="145"/>
  <c r="BC90" i="145"/>
  <c r="AL90" i="145"/>
  <c r="Q90" i="145"/>
  <c r="W90" i="145"/>
  <c r="AE90" i="145"/>
  <c r="Z90" i="145"/>
  <c r="AC90" i="145"/>
  <c r="AP86" i="145"/>
  <c r="Z86" i="145"/>
  <c r="J86" i="145"/>
  <c r="AQ86" i="145"/>
  <c r="U86" i="145"/>
  <c r="AO86" i="145"/>
  <c r="T86" i="145"/>
  <c r="AW86" i="145"/>
  <c r="AB86" i="145"/>
  <c r="G86" i="145"/>
  <c r="AR90" i="145"/>
  <c r="AB90" i="145"/>
  <c r="L90" i="145"/>
  <c r="AO90" i="145"/>
  <c r="S90" i="145"/>
  <c r="AX90" i="145"/>
  <c r="BB90" i="145"/>
  <c r="AG90" i="145"/>
  <c r="K90" i="145"/>
  <c r="M90" i="145"/>
  <c r="U90" i="145"/>
  <c r="O90" i="145"/>
  <c r="I90" i="145"/>
  <c r="AL86" i="145"/>
  <c r="V86" i="145"/>
  <c r="F86" i="145"/>
  <c r="AK86" i="145"/>
  <c r="P86" i="145"/>
  <c r="AJ86" i="145"/>
  <c r="O86" i="145"/>
  <c r="AR86" i="145"/>
  <c r="W86" i="145"/>
  <c r="AC86" i="145"/>
  <c r="C86" i="145"/>
  <c r="AU94" i="145"/>
  <c r="AE94" i="145"/>
  <c r="O94" i="145"/>
  <c r="AV94" i="145"/>
  <c r="Z94" i="145"/>
  <c r="BE94" i="145"/>
  <c r="AJ94" i="145"/>
  <c r="N94" i="145"/>
  <c r="AN94" i="145"/>
  <c r="R94" i="145"/>
  <c r="AW94" i="145"/>
  <c r="L94" i="145"/>
  <c r="AZ87" i="145"/>
  <c r="AJ87" i="145"/>
  <c r="T87" i="145"/>
  <c r="D87" i="145"/>
  <c r="AI87" i="145"/>
  <c r="N87" i="145"/>
  <c r="AM87" i="145"/>
  <c r="R87" i="145"/>
  <c r="BA87" i="145"/>
  <c r="AE87" i="145"/>
  <c r="J87" i="145"/>
  <c r="K87" i="145"/>
  <c r="AL87" i="145"/>
  <c r="F87" i="145"/>
  <c r="BE91" i="145"/>
  <c r="AO91" i="145"/>
  <c r="Y91" i="145"/>
  <c r="I91" i="145"/>
  <c r="AQ91" i="145"/>
  <c r="V91" i="145"/>
  <c r="AU91" i="145"/>
  <c r="Z91" i="145"/>
  <c r="AN91" i="145"/>
  <c r="S91" i="145"/>
  <c r="W91" i="145"/>
  <c r="AX91" i="145"/>
  <c r="L91" i="145"/>
  <c r="BC92" i="145"/>
  <c r="AM92" i="145"/>
  <c r="W92" i="145"/>
  <c r="AO92" i="145"/>
  <c r="T92" i="145"/>
  <c r="BD92" i="145"/>
  <c r="AH92" i="145"/>
  <c r="M92" i="145"/>
  <c r="AL92" i="145"/>
  <c r="Q92" i="145"/>
  <c r="P92" i="145"/>
  <c r="Z92" i="145"/>
  <c r="BF96" i="145"/>
  <c r="AP96" i="145"/>
  <c r="Z96" i="145"/>
  <c r="BG96" i="145"/>
  <c r="AK96" i="145"/>
  <c r="P96" i="145"/>
  <c r="AO96" i="145"/>
  <c r="T96" i="145"/>
  <c r="BD96" i="145"/>
  <c r="AI96" i="145"/>
  <c r="M96" i="145"/>
  <c r="W96" i="145"/>
  <c r="BH96" i="145"/>
  <c r="Y86" i="145"/>
  <c r="X86" i="145"/>
  <c r="BC94" i="145"/>
  <c r="W94" i="145"/>
  <c r="AK94" i="145"/>
  <c r="AT94" i="145"/>
  <c r="AX94" i="145"/>
  <c r="AR94" i="145"/>
  <c r="Q94" i="145"/>
  <c r="X87" i="145"/>
  <c r="AO87" i="145"/>
  <c r="AS87" i="145"/>
  <c r="O87" i="145"/>
  <c r="AQ87" i="145"/>
  <c r="AS91" i="145"/>
  <c r="M91" i="145"/>
  <c r="AF91" i="145"/>
  <c r="AJ91" i="145"/>
  <c r="X91" i="145"/>
  <c r="AH91" i="145"/>
  <c r="AQ92" i="145"/>
  <c r="S92" i="145"/>
  <c r="BE92" i="145"/>
  <c r="AD92" i="145"/>
  <c r="AC92" i="145"/>
  <c r="AW92" i="145"/>
  <c r="V92" i="145"/>
  <c r="BA92" i="145"/>
  <c r="AP92" i="145"/>
  <c r="AT96" i="145"/>
  <c r="V96" i="145"/>
  <c r="AV96" i="145"/>
  <c r="U96" i="145"/>
  <c r="AJ96" i="145"/>
  <c r="AN96" i="145"/>
  <c r="AW96" i="145"/>
  <c r="BC96" i="145"/>
  <c r="AM96" i="145"/>
  <c r="AN85" i="145"/>
  <c r="X85" i="145"/>
  <c r="H85" i="145"/>
  <c r="AS85" i="145"/>
  <c r="W85" i="145"/>
  <c r="B85" i="145"/>
  <c r="AG85" i="145"/>
  <c r="K85" i="145"/>
  <c r="AY85" i="145"/>
  <c r="AD85" i="145"/>
  <c r="I85" i="145"/>
  <c r="E85" i="145"/>
  <c r="AX89" i="145"/>
  <c r="AH89" i="145"/>
  <c r="R89" i="145"/>
  <c r="AS89" i="145"/>
  <c r="X89" i="145"/>
  <c r="F89" i="145"/>
  <c r="AO89" i="145"/>
  <c r="M89" i="145"/>
  <c r="AM89" i="145"/>
  <c r="L89" i="145"/>
  <c r="AQ89" i="145"/>
  <c r="O89" i="145"/>
  <c r="AK89" i="145"/>
  <c r="AS93" i="145"/>
  <c r="AC93" i="145"/>
  <c r="M93" i="145"/>
  <c r="AM93" i="145"/>
  <c r="R93" i="145"/>
  <c r="AV93" i="145"/>
  <c r="AA93" i="145"/>
  <c r="AP93" i="145"/>
  <c r="T93" i="145"/>
  <c r="AD93" i="145"/>
  <c r="BD93" i="145"/>
  <c r="D86" i="145"/>
  <c r="S86" i="145"/>
  <c r="M86" i="145"/>
  <c r="AY94" i="145"/>
  <c r="S94" i="145"/>
  <c r="AF94" i="145"/>
  <c r="AO94" i="145"/>
  <c r="AS94" i="145"/>
  <c r="V94" i="145"/>
  <c r="AR87" i="145"/>
  <c r="L87" i="145"/>
  <c r="Y87" i="145"/>
  <c r="AC87" i="145"/>
  <c r="AP87" i="145"/>
  <c r="V87" i="145"/>
  <c r="AG91" i="145"/>
  <c r="AA91" i="145"/>
  <c r="AE91" i="145"/>
  <c r="AY91" i="145"/>
  <c r="H91" i="145"/>
  <c r="AI92" i="145"/>
  <c r="O92" i="145"/>
  <c r="AZ92" i="145"/>
  <c r="Y92" i="145"/>
  <c r="AX92" i="145"/>
  <c r="X92" i="145"/>
  <c r="AR92" i="145"/>
  <c r="L92" i="145"/>
  <c r="AF92" i="145"/>
  <c r="U92" i="145"/>
  <c r="BJ96" i="145"/>
  <c r="BJ98" i="145" s="1"/>
  <c r="BJ33" i="145" s="1"/>
  <c r="BJ54" i="145" s="1"/>
  <c r="AL96" i="145"/>
  <c r="R96" i="145"/>
  <c r="AQ96" i="145"/>
  <c r="BE96" i="145"/>
  <c r="AE96" i="145"/>
  <c r="BI96" i="145"/>
  <c r="AC96" i="145"/>
  <c r="AB96" i="145"/>
  <c r="AG96" i="145"/>
  <c r="AJ85" i="145"/>
  <c r="T85" i="145"/>
  <c r="D85" i="145"/>
  <c r="AM85" i="145"/>
  <c r="R85" i="145"/>
  <c r="AW85" i="145"/>
  <c r="AA85" i="145"/>
  <c r="F85" i="145"/>
  <c r="AT85" i="145"/>
  <c r="Y85" i="145"/>
  <c r="C85" i="145"/>
  <c r="AK85" i="145"/>
  <c r="AE85" i="145"/>
  <c r="AT89" i="145"/>
  <c r="AD89" i="145"/>
  <c r="AN89" i="145"/>
  <c r="S89" i="145"/>
  <c r="AG89" i="145"/>
  <c r="H89" i="145"/>
  <c r="AF89" i="145"/>
  <c r="G89" i="145"/>
  <c r="AJ89" i="145"/>
  <c r="I89" i="145"/>
  <c r="AE89" i="145"/>
  <c r="BE93" i="145"/>
  <c r="AO93" i="145"/>
  <c r="Y93" i="145"/>
  <c r="BC93" i="145"/>
  <c r="AH93" i="145"/>
  <c r="L93" i="145"/>
  <c r="AQ93" i="145"/>
  <c r="V93" i="145"/>
  <c r="BF93" i="145"/>
  <c r="AJ93" i="145"/>
  <c r="O93" i="145"/>
  <c r="AT93" i="145"/>
  <c r="AI93" i="145"/>
  <c r="AG86" i="145"/>
  <c r="AY86" i="145"/>
  <c r="AM94" i="145"/>
  <c r="BF94" i="145"/>
  <c r="P94" i="145"/>
  <c r="Y94" i="145"/>
  <c r="AC94" i="145"/>
  <c r="AG94" i="145"/>
  <c r="AN87" i="145"/>
  <c r="H87" i="145"/>
  <c r="S87" i="145"/>
  <c r="W87" i="145"/>
  <c r="AK87" i="145"/>
  <c r="AG87" i="145"/>
  <c r="AW87" i="145"/>
  <c r="AC91" i="145"/>
  <c r="BB91" i="145"/>
  <c r="K91" i="145"/>
  <c r="O91" i="145"/>
  <c r="AT91" i="145"/>
  <c r="AR91" i="145"/>
  <c r="BC91" i="145"/>
  <c r="AY92" i="145"/>
  <c r="AE92" i="145"/>
  <c r="K92" i="145"/>
  <c r="AT92" i="145"/>
  <c r="N92" i="145"/>
  <c r="AS92" i="145"/>
  <c r="R92" i="145"/>
  <c r="AG92" i="145"/>
  <c r="BF92" i="145"/>
  <c r="J92" i="145"/>
  <c r="AV92" i="145"/>
  <c r="BB96" i="145"/>
  <c r="AH96" i="145"/>
  <c r="N96" i="145"/>
  <c r="AF96" i="145"/>
  <c r="AZ96" i="145"/>
  <c r="Y96" i="145"/>
  <c r="AY96" i="145"/>
  <c r="X96" i="145"/>
  <c r="AR96" i="145"/>
  <c r="Q96" i="145"/>
  <c r="AV85" i="145"/>
  <c r="AF85" i="145"/>
  <c r="P85" i="145"/>
  <c r="AH85" i="145"/>
  <c r="M85" i="145"/>
  <c r="AQ85" i="145"/>
  <c r="V85" i="145"/>
  <c r="AO85" i="145"/>
  <c r="S85" i="145"/>
  <c r="AU85" i="145"/>
  <c r="O85" i="145"/>
  <c r="J85" i="145"/>
  <c r="AP89" i="145"/>
  <c r="Z89" i="145"/>
  <c r="AI89" i="145"/>
  <c r="N89" i="145"/>
  <c r="BC89" i="145"/>
  <c r="AA89" i="145"/>
  <c r="BA89" i="145"/>
  <c r="Y89" i="145"/>
  <c r="AB89" i="145"/>
  <c r="AR89" i="145"/>
  <c r="AZ89" i="145"/>
  <c r="BA93" i="145"/>
  <c r="AK93" i="145"/>
  <c r="U93" i="145"/>
  <c r="AX93" i="145"/>
  <c r="AB93" i="145"/>
  <c r="BG93" i="145"/>
  <c r="AL93" i="145"/>
  <c r="P93" i="145"/>
  <c r="AZ93" i="145"/>
  <c r="AE93" i="145"/>
  <c r="J93" i="145"/>
  <c r="X93" i="145"/>
  <c r="N93" i="145"/>
  <c r="AU86" i="145"/>
  <c r="L86" i="145"/>
  <c r="AS86" i="145"/>
  <c r="AI94" i="145"/>
  <c r="BA94" i="145"/>
  <c r="T94" i="145"/>
  <c r="X94" i="145"/>
  <c r="AL94" i="145"/>
  <c r="AB87" i="145"/>
  <c r="AT87" i="145"/>
  <c r="AX87" i="145"/>
  <c r="G87" i="145"/>
  <c r="U87" i="145"/>
  <c r="AW91" i="145"/>
  <c r="Q91" i="145"/>
  <c r="AV91" i="145"/>
  <c r="AZ91" i="145"/>
  <c r="J91" i="145"/>
  <c r="AD91" i="145"/>
  <c r="R91" i="145"/>
  <c r="AU92" i="145"/>
  <c r="AA92" i="145"/>
  <c r="AJ92" i="145"/>
  <c r="I92" i="145"/>
  <c r="AN92" i="145"/>
  <c r="BB92" i="145"/>
  <c r="AB92" i="145"/>
  <c r="AK92" i="145"/>
  <c r="AX96" i="145"/>
  <c r="AD96" i="145"/>
  <c r="BA96" i="145"/>
  <c r="AA96" i="145"/>
  <c r="AU96" i="145"/>
  <c r="O96" i="145"/>
  <c r="AS96" i="145"/>
  <c r="S96" i="145"/>
  <c r="AR85" i="145"/>
  <c r="AB85" i="145"/>
  <c r="L85" i="145"/>
  <c r="AX85" i="145"/>
  <c r="AC85" i="145"/>
  <c r="G85" i="145"/>
  <c r="AL85" i="145"/>
  <c r="Q85" i="145"/>
  <c r="AI85" i="145"/>
  <c r="N85" i="145"/>
  <c r="Z85" i="145"/>
  <c r="U85" i="145"/>
  <c r="BB89" i="145"/>
  <c r="AL89" i="145"/>
  <c r="V89" i="145"/>
  <c r="AY89" i="145"/>
  <c r="AC89" i="145"/>
  <c r="J89" i="145"/>
  <c r="AV89" i="145"/>
  <c r="T89" i="145"/>
  <c r="AU89" i="145"/>
  <c r="Q89" i="145"/>
  <c r="AW89" i="145"/>
  <c r="U89" i="145"/>
  <c r="P89" i="145"/>
  <c r="W89" i="145"/>
  <c r="AW93" i="145"/>
  <c r="AG93" i="145"/>
  <c r="Q93" i="145"/>
  <c r="AR93" i="145"/>
  <c r="W93" i="145"/>
  <c r="BB93" i="145"/>
  <c r="AF93" i="145"/>
  <c r="K93" i="145"/>
  <c r="AU93" i="145"/>
  <c r="Z93" i="145"/>
  <c r="AY93" i="145"/>
  <c r="AN93" i="145"/>
  <c r="AA87" i="145"/>
  <c r="BC91" i="136"/>
  <c r="AM91" i="136"/>
  <c r="W91" i="136"/>
  <c r="BB91" i="136"/>
  <c r="AG91" i="136"/>
  <c r="L91" i="136"/>
  <c r="AK91" i="136"/>
  <c r="P91" i="136"/>
  <c r="AT91" i="136"/>
  <c r="Y91" i="136"/>
  <c r="BD91" i="136"/>
  <c r="AH91" i="136"/>
  <c r="M91" i="136"/>
  <c r="BH95" i="136"/>
  <c r="BE95" i="136"/>
  <c r="AL95" i="136"/>
  <c r="V95" i="136"/>
  <c r="BC95" i="136"/>
  <c r="AK95" i="136"/>
  <c r="U95" i="136"/>
  <c r="BA95" i="136"/>
  <c r="AI95" i="136"/>
  <c r="S95" i="136"/>
  <c r="X95" i="136"/>
  <c r="AW95" i="136"/>
  <c r="AB95" i="136"/>
  <c r="AS86" i="136"/>
  <c r="AC86" i="136"/>
  <c r="M86" i="136"/>
  <c r="AV86" i="136"/>
  <c r="AF86" i="136"/>
  <c r="P86" i="136"/>
  <c r="AY86" i="136"/>
  <c r="AI86" i="136"/>
  <c r="S86" i="136"/>
  <c r="C86" i="136"/>
  <c r="AL86" i="136"/>
  <c r="V86" i="136"/>
  <c r="F86" i="136"/>
  <c r="AT90" i="136"/>
  <c r="AD90" i="136"/>
  <c r="N90" i="136"/>
  <c r="AO90" i="136"/>
  <c r="T90" i="136"/>
  <c r="AY90" i="136"/>
  <c r="AC90" i="136"/>
  <c r="H90" i="136"/>
  <c r="AM90" i="136"/>
  <c r="Q90" i="136"/>
  <c r="AV90" i="136"/>
  <c r="AA90" i="136"/>
  <c r="BH94" i="136"/>
  <c r="AR94" i="136"/>
  <c r="AB94" i="136"/>
  <c r="L94" i="136"/>
  <c r="AU94" i="136"/>
  <c r="AE94" i="136"/>
  <c r="BA94" i="136"/>
  <c r="AK94" i="136"/>
  <c r="U94" i="136"/>
  <c r="AP94" i="136"/>
  <c r="AL94" i="136"/>
  <c r="AH94" i="136"/>
  <c r="AD94" i="136"/>
  <c r="AQ88" i="136"/>
  <c r="AA88" i="136"/>
  <c r="K88" i="136"/>
  <c r="AO88" i="136"/>
  <c r="T88" i="136"/>
  <c r="AS88" i="136"/>
  <c r="X88" i="136"/>
  <c r="BB88" i="136"/>
  <c r="AG88" i="136"/>
  <c r="L88" i="136"/>
  <c r="AP88" i="136"/>
  <c r="U88" i="136"/>
  <c r="BE92" i="136"/>
  <c r="AO92" i="136"/>
  <c r="Y92" i="136"/>
  <c r="I92" i="136"/>
  <c r="AP92" i="136"/>
  <c r="T92" i="136"/>
  <c r="AY92" i="136"/>
  <c r="AD92" i="136"/>
  <c r="BC92" i="136"/>
  <c r="AH92" i="136"/>
  <c r="L92" i="136"/>
  <c r="AL92" i="136"/>
  <c r="P92" i="136"/>
  <c r="BA96" i="136"/>
  <c r="AK96" i="136"/>
  <c r="U96" i="136"/>
  <c r="BB96" i="136"/>
  <c r="AF96" i="136"/>
  <c r="BF96" i="136"/>
  <c r="AJ96" i="136"/>
  <c r="O96" i="136"/>
  <c r="AT96" i="136"/>
  <c r="X96" i="136"/>
  <c r="AX96" i="136"/>
  <c r="AB96" i="136"/>
  <c r="AQ85" i="136"/>
  <c r="AA85" i="136"/>
  <c r="K85" i="136"/>
  <c r="AT85" i="136"/>
  <c r="AD85" i="136"/>
  <c r="N85" i="136"/>
  <c r="AV85" i="136"/>
  <c r="AF85" i="136"/>
  <c r="P85" i="136"/>
  <c r="AS85" i="136"/>
  <c r="Y85" i="136"/>
  <c r="AY91" i="136"/>
  <c r="AI91" i="136"/>
  <c r="S91" i="136"/>
  <c r="AW91" i="136"/>
  <c r="AB91" i="136"/>
  <c r="BA91" i="136"/>
  <c r="AF91" i="136"/>
  <c r="J91" i="136"/>
  <c r="AO91" i="136"/>
  <c r="T91" i="136"/>
  <c r="AX91" i="136"/>
  <c r="AC91" i="136"/>
  <c r="H91" i="136"/>
  <c r="BD95" i="136"/>
  <c r="AY95" i="136"/>
  <c r="AH95" i="136"/>
  <c r="R95" i="136"/>
  <c r="AX95" i="136"/>
  <c r="AG95" i="136"/>
  <c r="Q95" i="136"/>
  <c r="AU95" i="136"/>
  <c r="AE95" i="136"/>
  <c r="O95" i="136"/>
  <c r="BB95" i="136"/>
  <c r="AF95" i="136"/>
  <c r="L95" i="136"/>
  <c r="AO86" i="136"/>
  <c r="Y86" i="136"/>
  <c r="I86" i="136"/>
  <c r="AR86" i="136"/>
  <c r="AB86" i="136"/>
  <c r="L86" i="136"/>
  <c r="AU86" i="136"/>
  <c r="AE86" i="136"/>
  <c r="O86" i="136"/>
  <c r="AX86" i="136"/>
  <c r="AH86" i="136"/>
  <c r="R86" i="136"/>
  <c r="AP90" i="136"/>
  <c r="Z90" i="136"/>
  <c r="J90" i="136"/>
  <c r="AJ90" i="136"/>
  <c r="O90" i="136"/>
  <c r="AS90" i="136"/>
  <c r="X90" i="136"/>
  <c r="BC90" i="136"/>
  <c r="AG90" i="136"/>
  <c r="L90" i="136"/>
  <c r="AQ90" i="136"/>
  <c r="U90" i="136"/>
  <c r="AU91" i="136"/>
  <c r="AE91" i="136"/>
  <c r="O91" i="136"/>
  <c r="AR91" i="136"/>
  <c r="V91" i="136"/>
  <c r="AV91" i="136"/>
  <c r="Z91" i="136"/>
  <c r="BE91" i="136"/>
  <c r="AJ91" i="136"/>
  <c r="N91" i="136"/>
  <c r="AS91" i="136"/>
  <c r="X91" i="136"/>
  <c r="AZ95" i="136"/>
  <c r="AT95" i="136"/>
  <c r="AD95" i="136"/>
  <c r="N95" i="136"/>
  <c r="AS95" i="136"/>
  <c r="AC95" i="136"/>
  <c r="M95" i="136"/>
  <c r="AQ95" i="136"/>
  <c r="AA95" i="136"/>
  <c r="BG95" i="136"/>
  <c r="AJ95" i="136"/>
  <c r="P95" i="136"/>
  <c r="AK86" i="136"/>
  <c r="U86" i="136"/>
  <c r="E86" i="136"/>
  <c r="AN86" i="136"/>
  <c r="X86" i="136"/>
  <c r="H86" i="136"/>
  <c r="AQ86" i="136"/>
  <c r="AA86" i="136"/>
  <c r="K86" i="136"/>
  <c r="AT86" i="136"/>
  <c r="AD86" i="136"/>
  <c r="N86" i="136"/>
  <c r="BB90" i="136"/>
  <c r="AL90" i="136"/>
  <c r="V90" i="136"/>
  <c r="AZ90" i="136"/>
  <c r="AE90" i="136"/>
  <c r="I90" i="136"/>
  <c r="AN90" i="136"/>
  <c r="S90" i="136"/>
  <c r="AW90" i="136"/>
  <c r="AB90" i="136"/>
  <c r="G90" i="136"/>
  <c r="AK90" i="136"/>
  <c r="P90" i="136"/>
  <c r="AZ94" i="136"/>
  <c r="AJ94" i="136"/>
  <c r="T94" i="136"/>
  <c r="BC94" i="136"/>
  <c r="AM94" i="136"/>
  <c r="W94" i="136"/>
  <c r="AS94" i="136"/>
  <c r="AC94" i="136"/>
  <c r="M94" i="136"/>
  <c r="O94" i="136"/>
  <c r="N94" i="136"/>
  <c r="K94" i="136"/>
  <c r="AY88" i="136"/>
  <c r="AI88" i="136"/>
  <c r="S88" i="136"/>
  <c r="AQ91" i="136"/>
  <c r="AA91" i="136"/>
  <c r="K91" i="136"/>
  <c r="AL91" i="136"/>
  <c r="Q91" i="136"/>
  <c r="AP91" i="136"/>
  <c r="U91" i="136"/>
  <c r="AZ91" i="136"/>
  <c r="AD91" i="136"/>
  <c r="I91" i="136"/>
  <c r="AN91" i="136"/>
  <c r="R91" i="136"/>
  <c r="AV95" i="136"/>
  <c r="AP95" i="136"/>
  <c r="Z95" i="136"/>
  <c r="BI95" i="136"/>
  <c r="AO95" i="136"/>
  <c r="Y95" i="136"/>
  <c r="BF95" i="136"/>
  <c r="AM95" i="136"/>
  <c r="AN95" i="136"/>
  <c r="AW86" i="136"/>
  <c r="AJ86" i="136"/>
  <c r="W86" i="136"/>
  <c r="J86" i="136"/>
  <c r="R90" i="136"/>
  <c r="AI90" i="136"/>
  <c r="BA90" i="136"/>
  <c r="AV94" i="136"/>
  <c r="P94" i="136"/>
  <c r="AI94" i="136"/>
  <c r="AO94" i="136"/>
  <c r="BF94" i="136"/>
  <c r="AX94" i="136"/>
  <c r="AM88" i="136"/>
  <c r="G88" i="136"/>
  <c r="AD88" i="136"/>
  <c r="AX88" i="136"/>
  <c r="R88" i="136"/>
  <c r="AR88" i="136"/>
  <c r="Q88" i="136"/>
  <c r="AK88" i="136"/>
  <c r="J88" i="136"/>
  <c r="AS92" i="136"/>
  <c r="U92" i="136"/>
  <c r="AZ92" i="136"/>
  <c r="Z92" i="136"/>
  <c r="AT92" i="136"/>
  <c r="S92" i="136"/>
  <c r="AM92" i="136"/>
  <c r="BB92" i="136"/>
  <c r="AA92" i="136"/>
  <c r="BE96" i="136"/>
  <c r="AG96" i="136"/>
  <c r="M96" i="136"/>
  <c r="AL96" i="136"/>
  <c r="AZ96" i="136"/>
  <c r="Z96" i="136"/>
  <c r="AY96" i="136"/>
  <c r="S96" i="136"/>
  <c r="AM96" i="136"/>
  <c r="N96" i="136"/>
  <c r="AU85" i="136"/>
  <c r="W85" i="136"/>
  <c r="C85" i="136"/>
  <c r="AH85" i="136"/>
  <c r="J85" i="136"/>
  <c r="AN85" i="136"/>
  <c r="T85" i="136"/>
  <c r="AC85" i="136"/>
  <c r="AK85" i="136"/>
  <c r="AW85" i="136"/>
  <c r="AR89" i="136"/>
  <c r="AB89" i="136"/>
  <c r="L89" i="136"/>
  <c r="AQ89" i="136"/>
  <c r="V89" i="136"/>
  <c r="BA89" i="136"/>
  <c r="AE89" i="136"/>
  <c r="J89" i="136"/>
  <c r="AI89" i="136"/>
  <c r="N89" i="136"/>
  <c r="AS89" i="136"/>
  <c r="W89" i="136"/>
  <c r="BF93" i="136"/>
  <c r="AP93" i="136"/>
  <c r="Z93" i="136"/>
  <c r="AY93" i="136"/>
  <c r="AI93" i="136"/>
  <c r="S93" i="136"/>
  <c r="AW93" i="136"/>
  <c r="R93" i="136"/>
  <c r="AN93" i="136"/>
  <c r="L93" i="136"/>
  <c r="AC93" i="136"/>
  <c r="AZ93" i="136"/>
  <c r="T93" i="136"/>
  <c r="BG97" i="136"/>
  <c r="AQ97" i="136"/>
  <c r="AA97" i="136"/>
  <c r="BJ97" i="136"/>
  <c r="AO97" i="136"/>
  <c r="T97" i="136"/>
  <c r="AX97" i="136"/>
  <c r="AC97" i="136"/>
  <c r="BB97" i="136"/>
  <c r="AG97" i="136"/>
  <c r="BF97" i="136"/>
  <c r="AK97" i="136"/>
  <c r="P97" i="136"/>
  <c r="T95" i="136"/>
  <c r="AG86" i="136"/>
  <c r="T86" i="136"/>
  <c r="G86" i="136"/>
  <c r="AU90" i="136"/>
  <c r="M90" i="136"/>
  <c r="AF90" i="136"/>
  <c r="AN94" i="136"/>
  <c r="BG94" i="136"/>
  <c r="AA94" i="136"/>
  <c r="AG94" i="136"/>
  <c r="Z94" i="136"/>
  <c r="S94" i="136"/>
  <c r="AE88" i="136"/>
  <c r="AZ88" i="136"/>
  <c r="Y88" i="136"/>
  <c r="AN88" i="136"/>
  <c r="M88" i="136"/>
  <c r="AL88" i="136"/>
  <c r="F88" i="136"/>
  <c r="AF88" i="136"/>
  <c r="E88" i="136"/>
  <c r="AK92" i="136"/>
  <c r="Q92" i="136"/>
  <c r="AU92" i="136"/>
  <c r="O92" i="136"/>
  <c r="AN92" i="136"/>
  <c r="N92" i="136"/>
  <c r="AB92" i="136"/>
  <c r="AV92" i="136"/>
  <c r="V92" i="136"/>
  <c r="AW96" i="136"/>
  <c r="AC96" i="136"/>
  <c r="BG96" i="136"/>
  <c r="AA96" i="136"/>
  <c r="AU96" i="136"/>
  <c r="T96" i="136"/>
  <c r="AN96" i="136"/>
  <c r="BH96" i="136"/>
  <c r="AH96" i="136"/>
  <c r="AM85" i="136"/>
  <c r="S85" i="136"/>
  <c r="AX85" i="136"/>
  <c r="Z85" i="136"/>
  <c r="F85" i="136"/>
  <c r="AJ85" i="136"/>
  <c r="L85" i="136"/>
  <c r="M85" i="136"/>
  <c r="U85" i="136"/>
  <c r="AG85" i="136"/>
  <c r="AN89" i="136"/>
  <c r="X89" i="136"/>
  <c r="H89" i="136"/>
  <c r="AL89" i="136"/>
  <c r="Q89" i="136"/>
  <c r="AU89" i="136"/>
  <c r="Z89" i="136"/>
  <c r="AY89" i="136"/>
  <c r="AD89" i="136"/>
  <c r="I89" i="136"/>
  <c r="AM89" i="136"/>
  <c r="R89" i="136"/>
  <c r="BB93" i="136"/>
  <c r="AL93" i="136"/>
  <c r="V93" i="136"/>
  <c r="AU93" i="136"/>
  <c r="AE93" i="136"/>
  <c r="O93" i="136"/>
  <c r="AO93" i="136"/>
  <c r="M93" i="136"/>
  <c r="AF93" i="136"/>
  <c r="BA93" i="136"/>
  <c r="U93" i="136"/>
  <c r="AR93" i="136"/>
  <c r="N93" i="136"/>
  <c r="BC97" i="136"/>
  <c r="AM97" i="136"/>
  <c r="W97" i="136"/>
  <c r="BE97" i="136"/>
  <c r="AJ97" i="136"/>
  <c r="N97" i="136"/>
  <c r="AS97" i="136"/>
  <c r="X97" i="136"/>
  <c r="AW97" i="136"/>
  <c r="AB97" i="136"/>
  <c r="BA97" i="136"/>
  <c r="AF97" i="136"/>
  <c r="AR95" i="136"/>
  <c r="Q86" i="136"/>
  <c r="D86" i="136"/>
  <c r="AP86" i="136"/>
  <c r="AX90" i="136"/>
  <c r="Y90" i="136"/>
  <c r="AR90" i="136"/>
  <c r="K90" i="136"/>
  <c r="AF94" i="136"/>
  <c r="AY94" i="136"/>
  <c r="BE94" i="136"/>
  <c r="Y94" i="136"/>
  <c r="BB94" i="136"/>
  <c r="AT94" i="136"/>
  <c r="W88" i="136"/>
  <c r="AT88" i="136"/>
  <c r="N88" i="136"/>
  <c r="AH88" i="136"/>
  <c r="H88" i="136"/>
  <c r="AB88" i="136"/>
  <c r="BA88" i="136"/>
  <c r="Z88" i="136"/>
  <c r="BA92" i="136"/>
  <c r="AG92" i="136"/>
  <c r="M92" i="136"/>
  <c r="AJ92" i="136"/>
  <c r="J92" i="136"/>
  <c r="AI92" i="136"/>
  <c r="AX92" i="136"/>
  <c r="W92" i="136"/>
  <c r="AQ92" i="136"/>
  <c r="K92" i="136"/>
  <c r="AS96" i="136"/>
  <c r="Y96" i="136"/>
  <c r="AV96" i="136"/>
  <c r="V96" i="136"/>
  <c r="AP96" i="136"/>
  <c r="BJ96" i="136"/>
  <c r="AI96" i="136"/>
  <c r="BC96" i="136"/>
  <c r="W96" i="136"/>
  <c r="AI85" i="136"/>
  <c r="O85" i="136"/>
  <c r="AP85" i="136"/>
  <c r="V85" i="136"/>
  <c r="B85" i="136"/>
  <c r="AB85" i="136"/>
  <c r="H85" i="136"/>
  <c r="AO85" i="136"/>
  <c r="E85" i="136"/>
  <c r="Q85" i="136"/>
  <c r="AZ89" i="136"/>
  <c r="AJ89" i="136"/>
  <c r="T89" i="136"/>
  <c r="BB89" i="136"/>
  <c r="AG89" i="136"/>
  <c r="K89" i="136"/>
  <c r="AP89" i="136"/>
  <c r="U89" i="136"/>
  <c r="AT89" i="136"/>
  <c r="Y89" i="136"/>
  <c r="BC89" i="136"/>
  <c r="AH89" i="136"/>
  <c r="M89" i="136"/>
  <c r="AX93" i="136"/>
  <c r="AH93" i="136"/>
  <c r="BG93" i="136"/>
  <c r="AQ93" i="136"/>
  <c r="AA93" i="136"/>
  <c r="K93" i="136"/>
  <c r="AG93" i="136"/>
  <c r="BD93" i="136"/>
  <c r="X93" i="136"/>
  <c r="AS93" i="136"/>
  <c r="P93" i="136"/>
  <c r="AJ93" i="136"/>
  <c r="AY97" i="136"/>
  <c r="AI97" i="136"/>
  <c r="S97" i="136"/>
  <c r="AZ97" i="136"/>
  <c r="AD97" i="136"/>
  <c r="BI97" i="136"/>
  <c r="AN97" i="136"/>
  <c r="R97" i="136"/>
  <c r="AR97" i="136"/>
  <c r="V97" i="136"/>
  <c r="AV97" i="136"/>
  <c r="Z97" i="136"/>
  <c r="W95" i="136"/>
  <c r="AZ86" i="136"/>
  <c r="AM86" i="136"/>
  <c r="Z86" i="136"/>
  <c r="AH90" i="136"/>
  <c r="BD90" i="136"/>
  <c r="W90" i="136"/>
  <c r="BD94" i="136"/>
  <c r="X94" i="136"/>
  <c r="AQ94" i="136"/>
  <c r="AW94" i="136"/>
  <c r="Q94" i="136"/>
  <c r="V94" i="136"/>
  <c r="R94" i="136"/>
  <c r="AU88" i="136"/>
  <c r="O88" i="136"/>
  <c r="AJ88" i="136"/>
  <c r="I88" i="136"/>
  <c r="AC88" i="136"/>
  <c r="AW88" i="136"/>
  <c r="V88" i="136"/>
  <c r="AV88" i="136"/>
  <c r="P88" i="136"/>
  <c r="AW92" i="136"/>
  <c r="AC92" i="136"/>
  <c r="BF92" i="136"/>
  <c r="AE92" i="136"/>
  <c r="BD92" i="136"/>
  <c r="X92" i="136"/>
  <c r="AR92" i="136"/>
  <c r="R92" i="136"/>
  <c r="AF92" i="136"/>
  <c r="BI96" i="136"/>
  <c r="AO96" i="136"/>
  <c r="Q96" i="136"/>
  <c r="AQ96" i="136"/>
  <c r="P96" i="136"/>
  <c r="AE96" i="136"/>
  <c r="BD96" i="136"/>
  <c r="AD96" i="136"/>
  <c r="AR96" i="136"/>
  <c r="R96" i="136"/>
  <c r="AY85" i="136"/>
  <c r="AE85" i="136"/>
  <c r="G85" i="136"/>
  <c r="AL85" i="136"/>
  <c r="R85" i="136"/>
  <c r="AR85" i="136"/>
  <c r="X85" i="136"/>
  <c r="D85" i="136"/>
  <c r="I85" i="136"/>
  <c r="AV89" i="136"/>
  <c r="AF89" i="136"/>
  <c r="P89" i="136"/>
  <c r="AW89" i="136"/>
  <c r="AA89" i="136"/>
  <c r="F89" i="136"/>
  <c r="AK89" i="136"/>
  <c r="O89" i="136"/>
  <c r="AO89" i="136"/>
  <c r="S89" i="136"/>
  <c r="AX89" i="136"/>
  <c r="AC89" i="136"/>
  <c r="G89" i="136"/>
  <c r="AT93" i="136"/>
  <c r="AD93" i="136"/>
  <c r="BC93" i="136"/>
  <c r="AM93" i="136"/>
  <c r="W93" i="136"/>
  <c r="BE93" i="136"/>
  <c r="Y93" i="136"/>
  <c r="AV93" i="136"/>
  <c r="Q93" i="136"/>
  <c r="AK93" i="136"/>
  <c r="J93" i="136"/>
  <c r="AB93" i="136"/>
  <c r="BK97" i="136"/>
  <c r="BK98" i="136" s="1"/>
  <c r="BK33" i="136" s="1"/>
  <c r="AU97" i="136"/>
  <c r="AE97" i="136"/>
  <c r="O97" i="136"/>
  <c r="AT97" i="136"/>
  <c r="Y97" i="136"/>
  <c r="BD97" i="136"/>
  <c r="AH97" i="136"/>
  <c r="BH97" i="136"/>
  <c r="AL97" i="136"/>
  <c r="Q97" i="136"/>
  <c r="AP97" i="136"/>
  <c r="U97" i="136"/>
  <c r="BF97" i="140"/>
  <c r="Q113" i="140"/>
  <c r="AR97" i="140"/>
  <c r="AZ97" i="140"/>
  <c r="AM97" i="140"/>
  <c r="V97" i="140"/>
  <c r="AB113" i="140"/>
  <c r="AM113" i="140"/>
  <c r="BH113" i="140"/>
  <c r="BK20" i="140"/>
  <c r="BK78" i="140" s="1"/>
  <c r="AF97" i="140"/>
  <c r="X97" i="140"/>
  <c r="AT97" i="140"/>
  <c r="AQ113" i="140"/>
  <c r="AH113" i="140"/>
  <c r="AK113" i="140"/>
  <c r="AU97" i="140"/>
  <c r="AG97" i="140"/>
  <c r="R97" i="140"/>
  <c r="S113" i="140"/>
  <c r="AE113" i="140"/>
  <c r="BD113" i="140"/>
  <c r="S97" i="140"/>
  <c r="AQ88" i="131"/>
  <c r="AA88" i="131"/>
  <c r="K88" i="131"/>
  <c r="AO88" i="131"/>
  <c r="T88" i="131"/>
  <c r="AS88" i="131"/>
  <c r="X88" i="131"/>
  <c r="BB88" i="131"/>
  <c r="AG88" i="131"/>
  <c r="L88" i="131"/>
  <c r="AP88" i="131"/>
  <c r="U88" i="131"/>
  <c r="AW92" i="131"/>
  <c r="AG92" i="131"/>
  <c r="Q92" i="131"/>
  <c r="AM92" i="131"/>
  <c r="R92" i="131"/>
  <c r="AZ92" i="131"/>
  <c r="AE92" i="131"/>
  <c r="J92" i="131"/>
  <c r="S92" i="131"/>
  <c r="P92" i="131"/>
  <c r="X92" i="131"/>
  <c r="AF92" i="131"/>
  <c r="BH96" i="131"/>
  <c r="AR96" i="131"/>
  <c r="AB96" i="131"/>
  <c r="BF96" i="131"/>
  <c r="AK96" i="131"/>
  <c r="O96" i="131"/>
  <c r="AT96" i="131"/>
  <c r="Y96" i="131"/>
  <c r="BG96" i="131"/>
  <c r="AL96" i="131"/>
  <c r="Q96" i="131"/>
  <c r="W96" i="131"/>
  <c r="AH96" i="131"/>
  <c r="AX87" i="131"/>
  <c r="AH87" i="131"/>
  <c r="R87" i="131"/>
  <c r="AW87" i="131"/>
  <c r="AB87" i="131"/>
  <c r="G87" i="131"/>
  <c r="AK87" i="131"/>
  <c r="P87" i="131"/>
  <c r="AU87" i="131"/>
  <c r="Y87" i="131"/>
  <c r="D87" i="131"/>
  <c r="AI87" i="131"/>
  <c r="M87" i="131"/>
  <c r="AV89" i="131"/>
  <c r="AF89" i="131"/>
  <c r="P89" i="131"/>
  <c r="AW89" i="131"/>
  <c r="AA89" i="131"/>
  <c r="F89" i="131"/>
  <c r="AK89" i="131"/>
  <c r="O89" i="131"/>
  <c r="AT89" i="131"/>
  <c r="Y89" i="131"/>
  <c r="AX89" i="131"/>
  <c r="AC89" i="131"/>
  <c r="G89" i="131"/>
  <c r="BC93" i="131"/>
  <c r="AM93" i="131"/>
  <c r="W93" i="131"/>
  <c r="BB93" i="131"/>
  <c r="AG93" i="131"/>
  <c r="AP93" i="131"/>
  <c r="U93" i="131"/>
  <c r="BD93" i="131"/>
  <c r="AH93" i="131"/>
  <c r="M93" i="131"/>
  <c r="AT93" i="131"/>
  <c r="T93" i="131"/>
  <c r="AX85" i="131"/>
  <c r="AH85" i="131"/>
  <c r="R85" i="131"/>
  <c r="B85" i="131"/>
  <c r="AF85" i="131"/>
  <c r="K85" i="131"/>
  <c r="AJ85" i="131"/>
  <c r="O85" i="131"/>
  <c r="AY85" i="131"/>
  <c r="AC85" i="131"/>
  <c r="H85" i="131"/>
  <c r="AM85" i="131"/>
  <c r="Q85" i="131"/>
  <c r="BE91" i="131"/>
  <c r="AO91" i="131"/>
  <c r="Y91" i="131"/>
  <c r="I91" i="131"/>
  <c r="BC91" i="131"/>
  <c r="AM91" i="131"/>
  <c r="W91" i="131"/>
  <c r="AX91" i="131"/>
  <c r="R91" i="131"/>
  <c r="AN91" i="131"/>
  <c r="H91" i="131"/>
  <c r="AD91" i="131"/>
  <c r="AR91" i="131"/>
  <c r="L91" i="131"/>
  <c r="AY95" i="131"/>
  <c r="AI95" i="131"/>
  <c r="S95" i="131"/>
  <c r="AX95" i="131"/>
  <c r="AC95" i="131"/>
  <c r="BH95" i="131"/>
  <c r="AL95" i="131"/>
  <c r="Q95" i="131"/>
  <c r="AT95" i="131"/>
  <c r="Y95" i="131"/>
  <c r="AK95" i="131"/>
  <c r="AV95" i="131"/>
  <c r="AV86" i="131"/>
  <c r="AF86" i="131"/>
  <c r="P86" i="131"/>
  <c r="AY86" i="131"/>
  <c r="AD86" i="131"/>
  <c r="I86" i="131"/>
  <c r="AM86" i="131"/>
  <c r="R86" i="131"/>
  <c r="AQ86" i="131"/>
  <c r="V86" i="131"/>
  <c r="AU86" i="131"/>
  <c r="Z86" i="131"/>
  <c r="E86" i="131"/>
  <c r="AS94" i="131"/>
  <c r="AC94" i="131"/>
  <c r="M94" i="131"/>
  <c r="AP94" i="131"/>
  <c r="T94" i="131"/>
  <c r="AT94" i="131"/>
  <c r="X94" i="131"/>
  <c r="BB94" i="131"/>
  <c r="AF94" i="131"/>
  <c r="K94" i="131"/>
  <c r="AM94" i="131"/>
  <c r="L94" i="131"/>
  <c r="AM88" i="131"/>
  <c r="W88" i="131"/>
  <c r="G88" i="131"/>
  <c r="AJ88" i="131"/>
  <c r="N88" i="131"/>
  <c r="AN88" i="131"/>
  <c r="R88" i="131"/>
  <c r="AW88" i="131"/>
  <c r="AB88" i="131"/>
  <c r="F88" i="131"/>
  <c r="AK88" i="131"/>
  <c r="P88" i="131"/>
  <c r="AS92" i="131"/>
  <c r="AC92" i="131"/>
  <c r="M92" i="131"/>
  <c r="BC92" i="131"/>
  <c r="AH92" i="131"/>
  <c r="L92" i="131"/>
  <c r="AU92" i="131"/>
  <c r="Z92" i="131"/>
  <c r="AY92" i="131"/>
  <c r="AV92" i="131"/>
  <c r="BD92" i="131"/>
  <c r="N92" i="131"/>
  <c r="V92" i="131"/>
  <c r="BD96" i="131"/>
  <c r="AN96" i="131"/>
  <c r="X96" i="131"/>
  <c r="BA96" i="131"/>
  <c r="AE96" i="131"/>
  <c r="BJ96" i="131"/>
  <c r="AO96" i="131"/>
  <c r="S96" i="131"/>
  <c r="BB96" i="131"/>
  <c r="AG96" i="131"/>
  <c r="AX96" i="131"/>
  <c r="AM96" i="131"/>
  <c r="M96" i="131"/>
  <c r="AT87" i="131"/>
  <c r="AD87" i="131"/>
  <c r="N87" i="131"/>
  <c r="AR87" i="131"/>
  <c r="W87" i="131"/>
  <c r="BA87" i="131"/>
  <c r="AF87" i="131"/>
  <c r="K87" i="131"/>
  <c r="AO87" i="131"/>
  <c r="T87" i="131"/>
  <c r="AY87" i="131"/>
  <c r="AC87" i="131"/>
  <c r="H87" i="131"/>
  <c r="BB89" i="131"/>
  <c r="AR89" i="131"/>
  <c r="AB89" i="131"/>
  <c r="L89" i="131"/>
  <c r="AQ89" i="131"/>
  <c r="V89" i="131"/>
  <c r="BA89" i="131"/>
  <c r="AE89" i="131"/>
  <c r="J89" i="131"/>
  <c r="AO89" i="131"/>
  <c r="S89" i="131"/>
  <c r="AS89" i="131"/>
  <c r="W89" i="131"/>
  <c r="AY93" i="131"/>
  <c r="AI93" i="131"/>
  <c r="S93" i="131"/>
  <c r="AW93" i="131"/>
  <c r="AB93" i="131"/>
  <c r="BF93" i="131"/>
  <c r="AK93" i="131"/>
  <c r="P93" i="131"/>
  <c r="AX93" i="131"/>
  <c r="AC93" i="131"/>
  <c r="AZ93" i="131"/>
  <c r="Y93" i="131"/>
  <c r="BE93" i="131"/>
  <c r="AT85" i="131"/>
  <c r="AD85" i="131"/>
  <c r="N85" i="131"/>
  <c r="AV85" i="131"/>
  <c r="AA85" i="131"/>
  <c r="E85" i="131"/>
  <c r="AY88" i="131"/>
  <c r="AI88" i="131"/>
  <c r="S88" i="131"/>
  <c r="AZ88" i="131"/>
  <c r="AD88" i="131"/>
  <c r="I88" i="131"/>
  <c r="AH88" i="131"/>
  <c r="M88" i="131"/>
  <c r="AR88" i="131"/>
  <c r="V88" i="131"/>
  <c r="BA88" i="131"/>
  <c r="AF88" i="131"/>
  <c r="J88" i="131"/>
  <c r="BE92" i="131"/>
  <c r="AO92" i="131"/>
  <c r="Y92" i="131"/>
  <c r="I92" i="131"/>
  <c r="AX92" i="131"/>
  <c r="AB92" i="131"/>
  <c r="AP92" i="131"/>
  <c r="T92" i="131"/>
  <c r="AN92" i="131"/>
  <c r="AL92" i="131"/>
  <c r="AT92" i="131"/>
  <c r="BB92" i="131"/>
  <c r="K92" i="131"/>
  <c r="AZ96" i="131"/>
  <c r="AJ96" i="131"/>
  <c r="T96" i="131"/>
  <c r="AU96" i="131"/>
  <c r="Z96" i="131"/>
  <c r="BE96" i="131"/>
  <c r="AI96" i="131"/>
  <c r="N96" i="131"/>
  <c r="AW96" i="131"/>
  <c r="AA96" i="131"/>
  <c r="AC96" i="131"/>
  <c r="R96" i="131"/>
  <c r="AP87" i="131"/>
  <c r="Z87" i="131"/>
  <c r="J87" i="131"/>
  <c r="AM87" i="131"/>
  <c r="Q87" i="131"/>
  <c r="AV87" i="131"/>
  <c r="AA87" i="131"/>
  <c r="E87" i="131"/>
  <c r="AJ87" i="131"/>
  <c r="O87" i="131"/>
  <c r="AS87" i="131"/>
  <c r="X87" i="131"/>
  <c r="AN89" i="131"/>
  <c r="X89" i="131"/>
  <c r="H89" i="131"/>
  <c r="AL89" i="131"/>
  <c r="Q89" i="131"/>
  <c r="AU89" i="131"/>
  <c r="Z89" i="131"/>
  <c r="AI89" i="131"/>
  <c r="N89" i="131"/>
  <c r="AM89" i="131"/>
  <c r="R89" i="131"/>
  <c r="AU93" i="131"/>
  <c r="AE93" i="131"/>
  <c r="O93" i="131"/>
  <c r="AR93" i="131"/>
  <c r="V93" i="131"/>
  <c r="BA93" i="131"/>
  <c r="AF93" i="131"/>
  <c r="J93" i="131"/>
  <c r="AS93" i="131"/>
  <c r="X93" i="131"/>
  <c r="AD93" i="131"/>
  <c r="AJ93" i="131"/>
  <c r="AU88" i="131"/>
  <c r="AE88" i="131"/>
  <c r="O88" i="131"/>
  <c r="AT88" i="131"/>
  <c r="Y88" i="131"/>
  <c r="AX88" i="131"/>
  <c r="AC88" i="131"/>
  <c r="H88" i="131"/>
  <c r="AL88" i="131"/>
  <c r="Q88" i="131"/>
  <c r="AV88" i="131"/>
  <c r="Z88" i="131"/>
  <c r="E88" i="131"/>
  <c r="BA92" i="131"/>
  <c r="AK92" i="131"/>
  <c r="U92" i="131"/>
  <c r="AR92" i="131"/>
  <c r="W92" i="131"/>
  <c r="BF92" i="131"/>
  <c r="AJ92" i="131"/>
  <c r="O92" i="131"/>
  <c r="AD92" i="131"/>
  <c r="AA92" i="131"/>
  <c r="AI92" i="131"/>
  <c r="AQ92" i="131"/>
  <c r="AV96" i="131"/>
  <c r="AF96" i="131"/>
  <c r="P96" i="131"/>
  <c r="AP96" i="131"/>
  <c r="U96" i="131"/>
  <c r="AY96" i="131"/>
  <c r="AD96" i="131"/>
  <c r="BI96" i="131"/>
  <c r="AQ96" i="131"/>
  <c r="V96" i="131"/>
  <c r="AS96" i="131"/>
  <c r="BC96" i="131"/>
  <c r="AL87" i="131"/>
  <c r="V87" i="131"/>
  <c r="F87" i="131"/>
  <c r="AG87" i="131"/>
  <c r="L87" i="131"/>
  <c r="AQ87" i="131"/>
  <c r="U87" i="131"/>
  <c r="AZ87" i="131"/>
  <c r="AE87" i="131"/>
  <c r="I87" i="131"/>
  <c r="AN87" i="131"/>
  <c r="S87" i="131"/>
  <c r="AZ89" i="131"/>
  <c r="AJ89" i="131"/>
  <c r="T89" i="131"/>
  <c r="BC89" i="131"/>
  <c r="AG89" i="131"/>
  <c r="K89" i="131"/>
  <c r="AP89" i="131"/>
  <c r="U89" i="131"/>
  <c r="AY89" i="131"/>
  <c r="AD89" i="131"/>
  <c r="I89" i="131"/>
  <c r="AH89" i="131"/>
  <c r="M89" i="131"/>
  <c r="BG93" i="131"/>
  <c r="AQ93" i="131"/>
  <c r="AA93" i="131"/>
  <c r="K93" i="131"/>
  <c r="AL93" i="131"/>
  <c r="Q93" i="131"/>
  <c r="AV93" i="131"/>
  <c r="Z93" i="131"/>
  <c r="AN93" i="131"/>
  <c r="R93" i="131"/>
  <c r="L93" i="131"/>
  <c r="AO93" i="131"/>
  <c r="N93" i="131"/>
  <c r="AL85" i="131"/>
  <c r="V85" i="131"/>
  <c r="F85" i="131"/>
  <c r="AK85" i="131"/>
  <c r="P85" i="131"/>
  <c r="AO85" i="131"/>
  <c r="T85" i="131"/>
  <c r="AI85" i="131"/>
  <c r="M85" i="131"/>
  <c r="AR85" i="131"/>
  <c r="W85" i="131"/>
  <c r="AS91" i="131"/>
  <c r="AC91" i="131"/>
  <c r="M91" i="131"/>
  <c r="AQ91" i="131"/>
  <c r="AA91" i="131"/>
  <c r="K91" i="131"/>
  <c r="Z91" i="131"/>
  <c r="AV91" i="131"/>
  <c r="P91" i="131"/>
  <c r="AL91" i="131"/>
  <c r="AZ91" i="131"/>
  <c r="T91" i="131"/>
  <c r="BC95" i="131"/>
  <c r="AM95" i="131"/>
  <c r="W95" i="131"/>
  <c r="BD95" i="131"/>
  <c r="AH95" i="131"/>
  <c r="M95" i="131"/>
  <c r="AP85" i="131"/>
  <c r="U85" i="131"/>
  <c r="I85" i="131"/>
  <c r="AN85" i="131"/>
  <c r="AW85" i="131"/>
  <c r="G85" i="131"/>
  <c r="AK91" i="131"/>
  <c r="AU91" i="131"/>
  <c r="O91" i="131"/>
  <c r="BD91" i="131"/>
  <c r="AT91" i="131"/>
  <c r="AB91" i="131"/>
  <c r="AQ95" i="131"/>
  <c r="BI95" i="131"/>
  <c r="R95" i="131"/>
  <c r="AG95" i="131"/>
  <c r="BE95" i="131"/>
  <c r="AD95" i="131"/>
  <c r="P95" i="131"/>
  <c r="AP95" i="131"/>
  <c r="AJ86" i="131"/>
  <c r="L86" i="131"/>
  <c r="AO86" i="131"/>
  <c r="N86" i="131"/>
  <c r="AH86" i="131"/>
  <c r="G86" i="131"/>
  <c r="AA86" i="131"/>
  <c r="AP86" i="131"/>
  <c r="O86" i="131"/>
  <c r="AW94" i="131"/>
  <c r="Y94" i="131"/>
  <c r="AZ94" i="131"/>
  <c r="Z94" i="131"/>
  <c r="AN94" i="131"/>
  <c r="N94" i="131"/>
  <c r="AL94" i="131"/>
  <c r="AR94" i="131"/>
  <c r="BC94" i="131"/>
  <c r="Z85" i="131"/>
  <c r="AU85" i="131"/>
  <c r="D85" i="131"/>
  <c r="X85" i="131"/>
  <c r="AG85" i="131"/>
  <c r="AG91" i="131"/>
  <c r="AI91" i="131"/>
  <c r="AP91" i="131"/>
  <c r="AF91" i="131"/>
  <c r="V91" i="131"/>
  <c r="AE95" i="131"/>
  <c r="AS95" i="131"/>
  <c r="BB95" i="131"/>
  <c r="AB95" i="131"/>
  <c r="AZ95" i="131"/>
  <c r="T95" i="131"/>
  <c r="BA95" i="131"/>
  <c r="U95" i="131"/>
  <c r="AZ86" i="131"/>
  <c r="AB86" i="131"/>
  <c r="H86" i="131"/>
  <c r="AI86" i="131"/>
  <c r="C86" i="131"/>
  <c r="AC86" i="131"/>
  <c r="AW86" i="131"/>
  <c r="Q86" i="131"/>
  <c r="AK86" i="131"/>
  <c r="J86" i="131"/>
  <c r="AO94" i="131"/>
  <c r="U94" i="131"/>
  <c r="AU94" i="131"/>
  <c r="O94" i="131"/>
  <c r="AI94" i="131"/>
  <c r="BG94" i="131"/>
  <c r="AA94" i="131"/>
  <c r="W94" i="131"/>
  <c r="AH94" i="131"/>
  <c r="J85" i="131"/>
  <c r="AE85" i="131"/>
  <c r="S85" i="131"/>
  <c r="AB85" i="131"/>
  <c r="BA91" i="131"/>
  <c r="U91" i="131"/>
  <c r="AE91" i="131"/>
  <c r="AH91" i="131"/>
  <c r="X91" i="131"/>
  <c r="N91" i="131"/>
  <c r="BG95" i="131"/>
  <c r="AA95" i="131"/>
  <c r="AN95" i="131"/>
  <c r="AW95" i="131"/>
  <c r="V95" i="131"/>
  <c r="AO95" i="131"/>
  <c r="N95" i="131"/>
  <c r="AF95" i="131"/>
  <c r="AR86" i="131"/>
  <c r="X86" i="131"/>
  <c r="D86" i="131"/>
  <c r="Y86" i="131"/>
  <c r="AX86" i="131"/>
  <c r="W86" i="131"/>
  <c r="AL86" i="131"/>
  <c r="K86" i="131"/>
  <c r="AE86" i="131"/>
  <c r="BE94" i="131"/>
  <c r="AK94" i="131"/>
  <c r="Q94" i="131"/>
  <c r="AJ94" i="131"/>
  <c r="BD94" i="131"/>
  <c r="AD94" i="131"/>
  <c r="AV94" i="131"/>
  <c r="V94" i="131"/>
  <c r="BH94" i="131"/>
  <c r="AX94" i="131"/>
  <c r="AQ85" i="131"/>
  <c r="Y85" i="131"/>
  <c r="AS85" i="131"/>
  <c r="C85" i="131"/>
  <c r="L85" i="131"/>
  <c r="AW91" i="131"/>
  <c r="Q91" i="131"/>
  <c r="AY91" i="131"/>
  <c r="S91" i="131"/>
  <c r="J91" i="131"/>
  <c r="BB91" i="131"/>
  <c r="AJ91" i="131"/>
  <c r="AU95" i="131"/>
  <c r="O95" i="131"/>
  <c r="X95" i="131"/>
  <c r="AR95" i="131"/>
  <c r="L95" i="131"/>
  <c r="AJ95" i="131"/>
  <c r="BF95" i="131"/>
  <c r="Z95" i="131"/>
  <c r="AN86" i="131"/>
  <c r="T86" i="131"/>
  <c r="AT86" i="131"/>
  <c r="S86" i="131"/>
  <c r="AS86" i="131"/>
  <c r="M86" i="131"/>
  <c r="AG86" i="131"/>
  <c r="F86" i="131"/>
  <c r="U86" i="131"/>
  <c r="BA94" i="131"/>
  <c r="AG94" i="131"/>
  <c r="BF94" i="131"/>
  <c r="AE94" i="131"/>
  <c r="AY94" i="131"/>
  <c r="S94" i="131"/>
  <c r="AQ94" i="131"/>
  <c r="P94" i="131"/>
  <c r="R94" i="131"/>
  <c r="AB94" i="131"/>
  <c r="AQ87" i="142"/>
  <c r="AA87" i="142"/>
  <c r="K87" i="142"/>
  <c r="AL87" i="142"/>
  <c r="Q87" i="142"/>
  <c r="AV87" i="142"/>
  <c r="Z87" i="142"/>
  <c r="E87" i="142"/>
  <c r="AJ87" i="142"/>
  <c r="N87" i="142"/>
  <c r="AS87" i="142"/>
  <c r="X87" i="142"/>
  <c r="BD91" i="142"/>
  <c r="AN91" i="142"/>
  <c r="X91" i="142"/>
  <c r="H91" i="142"/>
  <c r="AG91" i="142"/>
  <c r="K91" i="142"/>
  <c r="AK91" i="142"/>
  <c r="O91" i="142"/>
  <c r="AO91" i="142"/>
  <c r="S91" i="142"/>
  <c r="AS91" i="142"/>
  <c r="W91" i="142"/>
  <c r="AW95" i="142"/>
  <c r="AG95" i="142"/>
  <c r="Q95" i="142"/>
  <c r="AU95" i="142"/>
  <c r="Z95" i="142"/>
  <c r="AY95" i="142"/>
  <c r="AD95" i="142"/>
  <c r="BH95" i="142"/>
  <c r="AM95" i="142"/>
  <c r="AQ95" i="142"/>
  <c r="V95" i="142"/>
  <c r="R95" i="142"/>
  <c r="AW92" i="142"/>
  <c r="AG92" i="142"/>
  <c r="Q92" i="142"/>
  <c r="BB92" i="142"/>
  <c r="AL92" i="142"/>
  <c r="V92" i="142"/>
  <c r="BD92" i="142"/>
  <c r="X92" i="142"/>
  <c r="AM92" i="142"/>
  <c r="AZ92" i="142"/>
  <c r="T92" i="142"/>
  <c r="AI92" i="142"/>
  <c r="AX96" i="142"/>
  <c r="AH96" i="142"/>
  <c r="R96" i="142"/>
  <c r="AW96" i="142"/>
  <c r="AB96" i="142"/>
  <c r="BA96" i="142"/>
  <c r="AF96" i="142"/>
  <c r="BE96" i="142"/>
  <c r="AJ96" i="142"/>
  <c r="O96" i="142"/>
  <c r="AS96" i="142"/>
  <c r="X96" i="142"/>
  <c r="AO86" i="142"/>
  <c r="Y86" i="142"/>
  <c r="I86" i="142"/>
  <c r="AN86" i="142"/>
  <c r="S86" i="142"/>
  <c r="AX86" i="142"/>
  <c r="AB86" i="142"/>
  <c r="G86" i="142"/>
  <c r="AF86" i="142"/>
  <c r="K86" i="142"/>
  <c r="AP86" i="142"/>
  <c r="T86" i="142"/>
  <c r="AQ90" i="142"/>
  <c r="AA90" i="142"/>
  <c r="K90" i="142"/>
  <c r="AO90" i="142"/>
  <c r="T90" i="142"/>
  <c r="AX90" i="142"/>
  <c r="AM87" i="142"/>
  <c r="W87" i="142"/>
  <c r="G87" i="142"/>
  <c r="AG87" i="142"/>
  <c r="L87" i="142"/>
  <c r="AP87" i="142"/>
  <c r="U87" i="142"/>
  <c r="AZ87" i="142"/>
  <c r="AD87" i="142"/>
  <c r="I87" i="142"/>
  <c r="AN87" i="142"/>
  <c r="R87" i="142"/>
  <c r="BC91" i="142"/>
  <c r="AZ91" i="142"/>
  <c r="AJ91" i="142"/>
  <c r="T91" i="142"/>
  <c r="AX91" i="142"/>
  <c r="AA91" i="142"/>
  <c r="BE91" i="142"/>
  <c r="AE91" i="142"/>
  <c r="J91" i="142"/>
  <c r="AI91" i="142"/>
  <c r="N91" i="142"/>
  <c r="AM91" i="142"/>
  <c r="R91" i="142"/>
  <c r="BI95" i="142"/>
  <c r="AS95" i="142"/>
  <c r="AC95" i="142"/>
  <c r="M95" i="142"/>
  <c r="AP95" i="142"/>
  <c r="T95" i="142"/>
  <c r="AT95" i="142"/>
  <c r="X95" i="142"/>
  <c r="BC95" i="142"/>
  <c r="BG95" i="142"/>
  <c r="AL95" i="142"/>
  <c r="P95" i="142"/>
  <c r="AH95" i="142"/>
  <c r="AY87" i="142"/>
  <c r="AI87" i="142"/>
  <c r="S87" i="142"/>
  <c r="AW87" i="142"/>
  <c r="AB87" i="142"/>
  <c r="F87" i="142"/>
  <c r="AK87" i="142"/>
  <c r="P87" i="142"/>
  <c r="AT87" i="142"/>
  <c r="Y87" i="142"/>
  <c r="D87" i="142"/>
  <c r="AH87" i="142"/>
  <c r="M87" i="142"/>
  <c r="AY91" i="142"/>
  <c r="AV91" i="142"/>
  <c r="AF91" i="142"/>
  <c r="P91" i="142"/>
  <c r="AQ91" i="142"/>
  <c r="V91" i="142"/>
  <c r="AW91" i="142"/>
  <c r="Z91" i="142"/>
  <c r="BB91" i="142"/>
  <c r="AD91" i="142"/>
  <c r="I91" i="142"/>
  <c r="AH91" i="142"/>
  <c r="M91" i="142"/>
  <c r="BE95" i="142"/>
  <c r="AO95" i="142"/>
  <c r="Y95" i="142"/>
  <c r="BF95" i="142"/>
  <c r="AJ95" i="142"/>
  <c r="O95" i="142"/>
  <c r="AN95" i="142"/>
  <c r="S95" i="142"/>
  <c r="AX95" i="142"/>
  <c r="BB95" i="142"/>
  <c r="AF95" i="142"/>
  <c r="AB95" i="142"/>
  <c r="L95" i="142"/>
  <c r="BE92" i="142"/>
  <c r="AO92" i="142"/>
  <c r="Y92" i="142"/>
  <c r="I92" i="142"/>
  <c r="AT92" i="142"/>
  <c r="AD92" i="142"/>
  <c r="N92" i="142"/>
  <c r="AN92" i="142"/>
  <c r="BC92" i="142"/>
  <c r="W92" i="142"/>
  <c r="AJ92" i="142"/>
  <c r="AY92" i="142"/>
  <c r="S92" i="142"/>
  <c r="BF96" i="142"/>
  <c r="AP96" i="142"/>
  <c r="Z96" i="142"/>
  <c r="BH96" i="142"/>
  <c r="AM96" i="142"/>
  <c r="Q96" i="142"/>
  <c r="AQ96" i="142"/>
  <c r="U96" i="142"/>
  <c r="AU96" i="142"/>
  <c r="Y96" i="142"/>
  <c r="BD96" i="142"/>
  <c r="AI96" i="142"/>
  <c r="M96" i="142"/>
  <c r="AU87" i="142"/>
  <c r="AE87" i="142"/>
  <c r="O87" i="142"/>
  <c r="AR87" i="142"/>
  <c r="V87" i="142"/>
  <c r="BA87" i="142"/>
  <c r="AF87" i="142"/>
  <c r="J87" i="142"/>
  <c r="AO87" i="142"/>
  <c r="T87" i="142"/>
  <c r="AX87" i="142"/>
  <c r="AC87" i="142"/>
  <c r="H87" i="142"/>
  <c r="AU91" i="142"/>
  <c r="AR91" i="142"/>
  <c r="AB91" i="142"/>
  <c r="L91" i="142"/>
  <c r="AL91" i="142"/>
  <c r="Q91" i="142"/>
  <c r="AP91" i="142"/>
  <c r="U91" i="142"/>
  <c r="AT91" i="142"/>
  <c r="Y91" i="142"/>
  <c r="BA91" i="142"/>
  <c r="AC91" i="142"/>
  <c r="BA95" i="142"/>
  <c r="AK95" i="142"/>
  <c r="U95" i="142"/>
  <c r="AZ95" i="142"/>
  <c r="AE95" i="142"/>
  <c r="BD95" i="142"/>
  <c r="AI95" i="142"/>
  <c r="N95" i="142"/>
  <c r="AR95" i="142"/>
  <c r="AV95" i="142"/>
  <c r="AA95" i="142"/>
  <c r="W95" i="142"/>
  <c r="BA92" i="142"/>
  <c r="AK92" i="142"/>
  <c r="U92" i="142"/>
  <c r="BF92" i="142"/>
  <c r="AP92" i="142"/>
  <c r="Z92" i="142"/>
  <c r="J92" i="142"/>
  <c r="AF92" i="142"/>
  <c r="AU92" i="142"/>
  <c r="O92" i="142"/>
  <c r="AB92" i="142"/>
  <c r="AQ92" i="142"/>
  <c r="K92" i="142"/>
  <c r="BB96" i="142"/>
  <c r="AL96" i="142"/>
  <c r="V96" i="142"/>
  <c r="BC96" i="142"/>
  <c r="AG96" i="142"/>
  <c r="BG96" i="142"/>
  <c r="AK96" i="142"/>
  <c r="P96" i="142"/>
  <c r="AO96" i="142"/>
  <c r="T96" i="142"/>
  <c r="AY96" i="142"/>
  <c r="AC96" i="142"/>
  <c r="AS86" i="142"/>
  <c r="AC86" i="142"/>
  <c r="M86" i="142"/>
  <c r="AT86" i="142"/>
  <c r="X86" i="142"/>
  <c r="C86" i="142"/>
  <c r="AH86" i="142"/>
  <c r="L86" i="142"/>
  <c r="AL86" i="142"/>
  <c r="P86" i="142"/>
  <c r="AU86" i="142"/>
  <c r="Z86" i="142"/>
  <c r="D86" i="142"/>
  <c r="AU90" i="142"/>
  <c r="M92" i="142"/>
  <c r="AV92" i="142"/>
  <c r="L92" i="142"/>
  <c r="AT96" i="142"/>
  <c r="W96" i="142"/>
  <c r="AE96" i="142"/>
  <c r="AK86" i="142"/>
  <c r="E86" i="142"/>
  <c r="N86" i="142"/>
  <c r="W86" i="142"/>
  <c r="AA86" i="142"/>
  <c r="AJ86" i="142"/>
  <c r="AI90" i="142"/>
  <c r="O90" i="142"/>
  <c r="AJ90" i="142"/>
  <c r="I90" i="142"/>
  <c r="AH90" i="142"/>
  <c r="M90" i="142"/>
  <c r="AR90" i="142"/>
  <c r="V90" i="142"/>
  <c r="AV90" i="142"/>
  <c r="Z90" i="142"/>
  <c r="BG94" i="142"/>
  <c r="AQ94" i="142"/>
  <c r="BB94" i="142"/>
  <c r="AG94" i="142"/>
  <c r="Q94" i="142"/>
  <c r="AV94" i="142"/>
  <c r="AB94" i="142"/>
  <c r="L94" i="142"/>
  <c r="AN94" i="142"/>
  <c r="V94" i="142"/>
  <c r="AJ94" i="142"/>
  <c r="O94" i="142"/>
  <c r="AO94" i="142"/>
  <c r="AY85" i="142"/>
  <c r="AM85" i="142"/>
  <c r="W85" i="142"/>
  <c r="G85" i="142"/>
  <c r="AL85" i="142"/>
  <c r="V85" i="142"/>
  <c r="F85" i="142"/>
  <c r="AO85" i="142"/>
  <c r="Y85" i="142"/>
  <c r="I85" i="142"/>
  <c r="AN85" i="142"/>
  <c r="X85" i="142"/>
  <c r="H85" i="142"/>
  <c r="AS89" i="142"/>
  <c r="AC89" i="142"/>
  <c r="M89" i="142"/>
  <c r="AQ89" i="142"/>
  <c r="V89" i="142"/>
  <c r="AZ89" i="142"/>
  <c r="AE89" i="142"/>
  <c r="J89" i="142"/>
  <c r="AI89" i="142"/>
  <c r="N89" i="142"/>
  <c r="AR89" i="142"/>
  <c r="W89" i="142"/>
  <c r="BG93" i="142"/>
  <c r="AQ93" i="142"/>
  <c r="AA93" i="142"/>
  <c r="K93" i="142"/>
  <c r="AT93" i="142"/>
  <c r="AD93" i="142"/>
  <c r="N93" i="142"/>
  <c r="AV93" i="142"/>
  <c r="AF93" i="142"/>
  <c r="P93" i="142"/>
  <c r="U93" i="142"/>
  <c r="AS93" i="142"/>
  <c r="AO93" i="142"/>
  <c r="AX92" i="142"/>
  <c r="P92" i="142"/>
  <c r="AA92" i="142"/>
  <c r="AD96" i="142"/>
  <c r="AV96" i="142"/>
  <c r="BI96" i="142"/>
  <c r="AG86" i="142"/>
  <c r="AY86" i="142"/>
  <c r="H86" i="142"/>
  <c r="R86" i="142"/>
  <c r="V86" i="142"/>
  <c r="AE86" i="142"/>
  <c r="BC90" i="142"/>
  <c r="AE90" i="142"/>
  <c r="G90" i="142"/>
  <c r="AD90" i="142"/>
  <c r="BD90" i="142"/>
  <c r="AC90" i="142"/>
  <c r="H90" i="142"/>
  <c r="AL90" i="142"/>
  <c r="Q90" i="142"/>
  <c r="AP90" i="142"/>
  <c r="U90" i="142"/>
  <c r="BC94" i="142"/>
  <c r="AM94" i="142"/>
  <c r="AW94" i="142"/>
  <c r="AC94" i="142"/>
  <c r="M94" i="142"/>
  <c r="AP94" i="142"/>
  <c r="X94" i="142"/>
  <c r="BD94" i="142"/>
  <c r="AH94" i="142"/>
  <c r="R94" i="142"/>
  <c r="S94" i="142"/>
  <c r="AT94" i="142"/>
  <c r="W94" i="142"/>
  <c r="AU85" i="142"/>
  <c r="AI85" i="142"/>
  <c r="S85" i="142"/>
  <c r="C85" i="142"/>
  <c r="AH85" i="142"/>
  <c r="R85" i="142"/>
  <c r="B85" i="142"/>
  <c r="AK85" i="142"/>
  <c r="U85" i="142"/>
  <c r="E85" i="142"/>
  <c r="AJ85" i="142"/>
  <c r="T85" i="142"/>
  <c r="D85" i="142"/>
  <c r="AO89" i="142"/>
  <c r="Y89" i="142"/>
  <c r="I89" i="142"/>
  <c r="AL89" i="142"/>
  <c r="P89" i="142"/>
  <c r="AU89" i="142"/>
  <c r="Z89" i="142"/>
  <c r="AY89" i="142"/>
  <c r="AD89" i="142"/>
  <c r="H89" i="142"/>
  <c r="AM89" i="142"/>
  <c r="R89" i="142"/>
  <c r="BC93" i="142"/>
  <c r="AM93" i="142"/>
  <c r="W93" i="142"/>
  <c r="BF93" i="142"/>
  <c r="AP93" i="142"/>
  <c r="Z93" i="142"/>
  <c r="J93" i="142"/>
  <c r="AR93" i="142"/>
  <c r="AB93" i="142"/>
  <c r="L93" i="142"/>
  <c r="AW93" i="142"/>
  <c r="AC93" i="142"/>
  <c r="Y93" i="142"/>
  <c r="AS92" i="142"/>
  <c r="AH92" i="142"/>
  <c r="AE92" i="142"/>
  <c r="N96" i="142"/>
  <c r="AA96" i="142"/>
  <c r="AN96" i="142"/>
  <c r="U86" i="142"/>
  <c r="AI86" i="142"/>
  <c r="AR86" i="142"/>
  <c r="AV86" i="142"/>
  <c r="F86" i="142"/>
  <c r="O86" i="142"/>
  <c r="AY90" i="142"/>
  <c r="W90" i="142"/>
  <c r="AZ90" i="142"/>
  <c r="Y90" i="142"/>
  <c r="AS90" i="142"/>
  <c r="X90" i="142"/>
  <c r="BB90" i="142"/>
  <c r="AG90" i="142"/>
  <c r="L90" i="142"/>
  <c r="AK90" i="142"/>
  <c r="P90" i="142"/>
  <c r="AY94" i="142"/>
  <c r="AI94" i="142"/>
  <c r="AR94" i="142"/>
  <c r="Y94" i="142"/>
  <c r="BF94" i="142"/>
  <c r="AK94" i="142"/>
  <c r="T94" i="142"/>
  <c r="AX94" i="142"/>
  <c r="AD94" i="142"/>
  <c r="N94" i="142"/>
  <c r="AZ94" i="142"/>
  <c r="AA94" i="142"/>
  <c r="AV85" i="142"/>
  <c r="AE85" i="142"/>
  <c r="O85" i="142"/>
  <c r="AT85" i="142"/>
  <c r="AD85" i="142"/>
  <c r="N85" i="142"/>
  <c r="AX85" i="142"/>
  <c r="AG85" i="142"/>
  <c r="Q85" i="142"/>
  <c r="AW85" i="142"/>
  <c r="AF85" i="142"/>
  <c r="P85" i="142"/>
  <c r="BA89" i="142"/>
  <c r="AK89" i="142"/>
  <c r="U89" i="142"/>
  <c r="BB89" i="142"/>
  <c r="AF89" i="142"/>
  <c r="K89" i="142"/>
  <c r="AP89" i="142"/>
  <c r="T89" i="142"/>
  <c r="AT89" i="142"/>
  <c r="X89" i="142"/>
  <c r="BC89" i="142"/>
  <c r="AH89" i="142"/>
  <c r="L89" i="142"/>
  <c r="AY93" i="142"/>
  <c r="AI93" i="142"/>
  <c r="S93" i="142"/>
  <c r="BB93" i="142"/>
  <c r="AL93" i="142"/>
  <c r="V93" i="142"/>
  <c r="BD93" i="142"/>
  <c r="AN93" i="142"/>
  <c r="X93" i="142"/>
  <c r="BA93" i="142"/>
  <c r="AG93" i="142"/>
  <c r="M93" i="142"/>
  <c r="AC92" i="142"/>
  <c r="R92" i="142"/>
  <c r="AR92" i="142"/>
  <c r="BJ96" i="142"/>
  <c r="BJ98" i="142" s="1"/>
  <c r="BJ33" i="142" s="1"/>
  <c r="BJ54" i="142" s="1"/>
  <c r="AR96" i="142"/>
  <c r="AZ96" i="142"/>
  <c r="S96" i="142"/>
  <c r="AW86" i="142"/>
  <c r="Q86" i="142"/>
  <c r="AD86" i="142"/>
  <c r="AM86" i="142"/>
  <c r="AQ86" i="142"/>
  <c r="AZ86" i="142"/>
  <c r="J86" i="142"/>
  <c r="AM90" i="142"/>
  <c r="S90" i="142"/>
  <c r="AT90" i="142"/>
  <c r="N90" i="142"/>
  <c r="AN90" i="142"/>
  <c r="R90" i="142"/>
  <c r="AW90" i="142"/>
  <c r="AB90" i="142"/>
  <c r="BA90" i="142"/>
  <c r="AF90" i="142"/>
  <c r="J90" i="142"/>
  <c r="AU94" i="142"/>
  <c r="BH94" i="142"/>
  <c r="AL94" i="142"/>
  <c r="U94" i="142"/>
  <c r="BA94" i="142"/>
  <c r="AF94" i="142"/>
  <c r="P94" i="142"/>
  <c r="AS94" i="142"/>
  <c r="Z94" i="142"/>
  <c r="BE94" i="142"/>
  <c r="AE94" i="142"/>
  <c r="K94" i="142"/>
  <c r="AQ85" i="142"/>
  <c r="AA85" i="142"/>
  <c r="K85" i="142"/>
  <c r="AP85" i="142"/>
  <c r="Z85" i="142"/>
  <c r="J85" i="142"/>
  <c r="AS85" i="142"/>
  <c r="AC85" i="142"/>
  <c r="M85" i="142"/>
  <c r="AR85" i="142"/>
  <c r="AB85" i="142"/>
  <c r="L85" i="142"/>
  <c r="AW89" i="142"/>
  <c r="AG89" i="142"/>
  <c r="Q89" i="142"/>
  <c r="AV89" i="142"/>
  <c r="AA89" i="142"/>
  <c r="F89" i="142"/>
  <c r="AJ89" i="142"/>
  <c r="O89" i="142"/>
  <c r="AN89" i="142"/>
  <c r="S89" i="142"/>
  <c r="AX89" i="142"/>
  <c r="AB89" i="142"/>
  <c r="G89" i="142"/>
  <c r="AU93" i="142"/>
  <c r="AE93" i="142"/>
  <c r="O93" i="142"/>
  <c r="AX93" i="142"/>
  <c r="AH93" i="142"/>
  <c r="R93" i="142"/>
  <c r="AZ93" i="142"/>
  <c r="AJ93" i="142"/>
  <c r="T93" i="142"/>
  <c r="AK93" i="142"/>
  <c r="Q93" i="142"/>
  <c r="BE93" i="142"/>
  <c r="BA94" i="137"/>
  <c r="AK94" i="137"/>
  <c r="U94" i="137"/>
  <c r="AY94" i="137"/>
  <c r="AD94" i="137"/>
  <c r="BH94" i="137"/>
  <c r="AM94" i="137"/>
  <c r="R94" i="137"/>
  <c r="AU94" i="137"/>
  <c r="Z94" i="137"/>
  <c r="AL94" i="137"/>
  <c r="AF94" i="137"/>
  <c r="AQ94" i="137"/>
  <c r="AT86" i="137"/>
  <c r="AD86" i="137"/>
  <c r="N86" i="137"/>
  <c r="AR86" i="137"/>
  <c r="W86" i="137"/>
  <c r="AF86" i="137"/>
  <c r="K86" i="137"/>
  <c r="AO86" i="137"/>
  <c r="T86" i="137"/>
  <c r="AY86" i="137"/>
  <c r="AC86" i="137"/>
  <c r="H86" i="137"/>
  <c r="AV85" i="137"/>
  <c r="AF85" i="137"/>
  <c r="P85" i="137"/>
  <c r="AY85" i="137"/>
  <c r="AD85" i="137"/>
  <c r="I85" i="137"/>
  <c r="AM85" i="137"/>
  <c r="R85" i="137"/>
  <c r="AG85" i="137"/>
  <c r="K85" i="137"/>
  <c r="AK85" i="137"/>
  <c r="O85" i="137"/>
  <c r="AV89" i="137"/>
  <c r="AP89" i="137"/>
  <c r="Z89" i="137"/>
  <c r="J89" i="137"/>
  <c r="AJ89" i="137"/>
  <c r="O89" i="137"/>
  <c r="AN89" i="137"/>
  <c r="S89" i="137"/>
  <c r="BA89" i="137"/>
  <c r="AB89" i="137"/>
  <c r="G89" i="137"/>
  <c r="AF89" i="137"/>
  <c r="K89" i="137"/>
  <c r="BG93" i="137"/>
  <c r="AQ93" i="137"/>
  <c r="AA93" i="137"/>
  <c r="K93" i="137"/>
  <c r="AP93" i="137"/>
  <c r="U93" i="137"/>
  <c r="AZ93" i="137"/>
  <c r="AD93" i="137"/>
  <c r="BB93" i="137"/>
  <c r="AG93" i="137"/>
  <c r="L93" i="137"/>
  <c r="R93" i="137"/>
  <c r="M93" i="137"/>
  <c r="BF97" i="137"/>
  <c r="AP97" i="137"/>
  <c r="Z97" i="137"/>
  <c r="BH97" i="137"/>
  <c r="AM97" i="137"/>
  <c r="Q97" i="137"/>
  <c r="AQ97" i="137"/>
  <c r="U97" i="137"/>
  <c r="AZ97" i="137"/>
  <c r="AE97" i="137"/>
  <c r="BI97" i="137"/>
  <c r="AN97" i="137"/>
  <c r="S97" i="137"/>
  <c r="AQ91" i="137"/>
  <c r="AA91" i="137"/>
  <c r="AS91" i="137"/>
  <c r="X91" i="137"/>
  <c r="BA91" i="137"/>
  <c r="AF91" i="137"/>
  <c r="M91" i="137"/>
  <c r="AD91" i="137"/>
  <c r="AL91" i="137"/>
  <c r="BE91" i="137"/>
  <c r="P91" i="137"/>
  <c r="AG91" i="137"/>
  <c r="BG95" i="137"/>
  <c r="AQ95" i="137"/>
  <c r="AA95" i="137"/>
  <c r="BH95" i="137"/>
  <c r="AL95" i="137"/>
  <c r="Q95" i="137"/>
  <c r="AV95" i="137"/>
  <c r="Z95" i="137"/>
  <c r="AW94" i="137"/>
  <c r="AG94" i="137"/>
  <c r="Q94" i="137"/>
  <c r="AT94" i="137"/>
  <c r="BE94" i="137"/>
  <c r="AO94" i="137"/>
  <c r="Y94" i="137"/>
  <c r="BD94" i="137"/>
  <c r="AI94" i="137"/>
  <c r="N94" i="137"/>
  <c r="AR94" i="137"/>
  <c r="W94" i="137"/>
  <c r="AZ94" i="137"/>
  <c r="AE94" i="137"/>
  <c r="BG94" i="137"/>
  <c r="BB94" i="137"/>
  <c r="AA94" i="137"/>
  <c r="AX86" i="137"/>
  <c r="AH86" i="137"/>
  <c r="R86" i="137"/>
  <c r="AW86" i="137"/>
  <c r="AB86" i="137"/>
  <c r="G86" i="137"/>
  <c r="AK86" i="137"/>
  <c r="P86" i="137"/>
  <c r="AU86" i="137"/>
  <c r="Y86" i="137"/>
  <c r="D86" i="137"/>
  <c r="AI86" i="137"/>
  <c r="M86" i="137"/>
  <c r="AJ85" i="137"/>
  <c r="T85" i="137"/>
  <c r="D85" i="137"/>
  <c r="AI85" i="137"/>
  <c r="N85" i="137"/>
  <c r="AS85" i="137"/>
  <c r="W85" i="137"/>
  <c r="B85" i="137"/>
  <c r="AL85" i="137"/>
  <c r="Q85" i="137"/>
  <c r="AP85" i="137"/>
  <c r="U85" i="137"/>
  <c r="AZ89" i="137"/>
  <c r="AT89" i="137"/>
  <c r="AC94" i="137"/>
  <c r="S94" i="137"/>
  <c r="AB94" i="137"/>
  <c r="AJ94" i="137"/>
  <c r="V86" i="137"/>
  <c r="AG86" i="137"/>
  <c r="AV86" i="137"/>
  <c r="E86" i="137"/>
  <c r="O86" i="137"/>
  <c r="X86" i="137"/>
  <c r="X85" i="137"/>
  <c r="AO85" i="137"/>
  <c r="AX85" i="137"/>
  <c r="G85" i="137"/>
  <c r="AA85" i="137"/>
  <c r="AE85" i="137"/>
  <c r="AR89" i="137"/>
  <c r="BB89" i="137"/>
  <c r="AD89" i="137"/>
  <c r="F89" i="137"/>
  <c r="Y89" i="137"/>
  <c r="AU89" i="137"/>
  <c r="M89" i="137"/>
  <c r="AM89" i="137"/>
  <c r="L89" i="137"/>
  <c r="AA89" i="137"/>
  <c r="AU93" i="137"/>
  <c r="W93" i="137"/>
  <c r="BA93" i="137"/>
  <c r="Z93" i="137"/>
  <c r="AT93" i="137"/>
  <c r="T93" i="137"/>
  <c r="AL93" i="137"/>
  <c r="AS93" i="137"/>
  <c r="BD93" i="137"/>
  <c r="BJ97" i="137"/>
  <c r="AL97" i="137"/>
  <c r="R97" i="137"/>
  <c r="AR97" i="137"/>
  <c r="BG97" i="137"/>
  <c r="AF97" i="137"/>
  <c r="BE97" i="137"/>
  <c r="Y97" i="137"/>
  <c r="AY97" i="137"/>
  <c r="X97" i="137"/>
  <c r="AM91" i="137"/>
  <c r="BD91" i="137"/>
  <c r="AC91" i="137"/>
  <c r="AV91" i="137"/>
  <c r="U91" i="137"/>
  <c r="AO91" i="137"/>
  <c r="AB91" i="137"/>
  <c r="AJ91" i="137"/>
  <c r="AR91" i="137"/>
  <c r="BC95" i="137"/>
  <c r="AI95" i="137"/>
  <c r="O95" i="137"/>
  <c r="AG95" i="137"/>
  <c r="BF95" i="137"/>
  <c r="AF95" i="137"/>
  <c r="BD95" i="137"/>
  <c r="AH95" i="137"/>
  <c r="M95" i="137"/>
  <c r="Y95" i="137"/>
  <c r="AJ95" i="137"/>
  <c r="AS88" i="137"/>
  <c r="AC88" i="137"/>
  <c r="M88" i="137"/>
  <c r="AR88" i="137"/>
  <c r="W88" i="137"/>
  <c r="BB88" i="137"/>
  <c r="AF88" i="137"/>
  <c r="K88" i="137"/>
  <c r="AP88" i="137"/>
  <c r="T88" i="137"/>
  <c r="AT88" i="137"/>
  <c r="X88" i="137"/>
  <c r="BE92" i="137"/>
  <c r="AO92" i="137"/>
  <c r="Y92" i="137"/>
  <c r="I92" i="137"/>
  <c r="AM92" i="137"/>
  <c r="R92" i="137"/>
  <c r="AL92" i="137"/>
  <c r="P92" i="137"/>
  <c r="AT92" i="137"/>
  <c r="X92" i="137"/>
  <c r="AE92" i="137"/>
  <c r="J92" i="137"/>
  <c r="AJ92" i="137"/>
  <c r="AZ96" i="137"/>
  <c r="AJ96" i="137"/>
  <c r="T96" i="137"/>
  <c r="AY96" i="137"/>
  <c r="AD96" i="137"/>
  <c r="BI96" i="137"/>
  <c r="AM96" i="137"/>
  <c r="R96" i="137"/>
  <c r="AW96" i="137"/>
  <c r="AA96" i="137"/>
  <c r="BA96" i="137"/>
  <c r="AE96" i="137"/>
  <c r="M94" i="137"/>
  <c r="BC94" i="137"/>
  <c r="L94" i="137"/>
  <c r="T94" i="137"/>
  <c r="K94" i="137"/>
  <c r="AP86" i="137"/>
  <c r="J86" i="137"/>
  <c r="Q86" i="137"/>
  <c r="AQ86" i="137"/>
  <c r="AZ86" i="137"/>
  <c r="I86" i="137"/>
  <c r="S86" i="137"/>
  <c r="AR85" i="137"/>
  <c r="L85" i="137"/>
  <c r="Y85" i="137"/>
  <c r="AH85" i="137"/>
  <c r="V85" i="137"/>
  <c r="Z85" i="137"/>
  <c r="AX89" i="137"/>
  <c r="V89" i="137"/>
  <c r="AW89" i="137"/>
  <c r="T89" i="137"/>
  <c r="AI89" i="137"/>
  <c r="H89" i="137"/>
  <c r="AG89" i="137"/>
  <c r="AY89" i="137"/>
  <c r="U89" i="137"/>
  <c r="AM93" i="137"/>
  <c r="S93" i="137"/>
  <c r="AV93" i="137"/>
  <c r="P93" i="137"/>
  <c r="AO93" i="137"/>
  <c r="N93" i="137"/>
  <c r="AB93" i="137"/>
  <c r="X93" i="137"/>
  <c r="AH93" i="137"/>
  <c r="BB97" i="137"/>
  <c r="AH97" i="137"/>
  <c r="N97" i="137"/>
  <c r="AG97" i="137"/>
  <c r="BA97" i="137"/>
  <c r="AA97" i="137"/>
  <c r="AU97" i="137"/>
  <c r="T97" i="137"/>
  <c r="AS97" i="137"/>
  <c r="BC91" i="137"/>
  <c r="AI91" i="137"/>
  <c r="AX91" i="137"/>
  <c r="S91" i="137"/>
  <c r="AP91" i="137"/>
  <c r="Q91" i="137"/>
  <c r="T91" i="137"/>
  <c r="R91" i="137"/>
  <c r="Y91" i="137"/>
  <c r="V91" i="137"/>
  <c r="AY95" i="137"/>
  <c r="AE95" i="137"/>
  <c r="BB95" i="137"/>
  <c r="AB95" i="137"/>
  <c r="BA95" i="137"/>
  <c r="U95" i="137"/>
  <c r="AX95" i="137"/>
  <c r="AC95" i="137"/>
  <c r="AZ95" i="137"/>
  <c r="AO95" i="137"/>
  <c r="N95" i="137"/>
  <c r="AO88" i="137"/>
  <c r="Y88" i="137"/>
  <c r="I88" i="137"/>
  <c r="AM88" i="137"/>
  <c r="R88" i="137"/>
  <c r="AV88" i="137"/>
  <c r="AA88" i="137"/>
  <c r="F88" i="137"/>
  <c r="AJ88" i="137"/>
  <c r="O88" i="137"/>
  <c r="AN88" i="137"/>
  <c r="S88" i="137"/>
  <c r="BA92" i="137"/>
  <c r="AK92" i="137"/>
  <c r="U92" i="137"/>
  <c r="BC92" i="137"/>
  <c r="AH92" i="137"/>
  <c r="BB92" i="137"/>
  <c r="AF92" i="137"/>
  <c r="K92" i="137"/>
  <c r="AN92" i="137"/>
  <c r="S92" i="137"/>
  <c r="L92" i="137"/>
  <c r="AP92" i="137"/>
  <c r="O92" i="137"/>
  <c r="AV96" i="137"/>
  <c r="AF96" i="137"/>
  <c r="P96" i="137"/>
  <c r="AT96" i="137"/>
  <c r="Y96" i="137"/>
  <c r="BC96" i="137"/>
  <c r="AH96" i="137"/>
  <c r="M96" i="137"/>
  <c r="AQ96" i="137"/>
  <c r="V96" i="137"/>
  <c r="AU96" i="137"/>
  <c r="Z96" i="137"/>
  <c r="AN94" i="137"/>
  <c r="AX94" i="137"/>
  <c r="BF94" i="137"/>
  <c r="O94" i="137"/>
  <c r="AV94" i="137"/>
  <c r="AL86" i="137"/>
  <c r="F86" i="137"/>
  <c r="L86" i="137"/>
  <c r="AA86" i="137"/>
  <c r="AJ86" i="137"/>
  <c r="AS86" i="137"/>
  <c r="C86" i="137"/>
  <c r="AN85" i="137"/>
  <c r="H85" i="137"/>
  <c r="S85" i="137"/>
  <c r="AC85" i="137"/>
  <c r="AW85" i="137"/>
  <c r="F85" i="137"/>
  <c r="J85" i="137"/>
  <c r="AL89" i="137"/>
  <c r="R89" i="137"/>
  <c r="AO89" i="137"/>
  <c r="I89" i="137"/>
  <c r="AC89" i="137"/>
  <c r="W89" i="137"/>
  <c r="AQ89" i="137"/>
  <c r="P89" i="137"/>
  <c r="BC93" i="137"/>
  <c r="AI93" i="137"/>
  <c r="O93" i="137"/>
  <c r="AK93" i="137"/>
  <c r="J93" i="137"/>
  <c r="AJ93" i="137"/>
  <c r="AW93" i="137"/>
  <c r="V93" i="137"/>
  <c r="AN93" i="137"/>
  <c r="AX93" i="137"/>
  <c r="AX97" i="137"/>
  <c r="AD97" i="137"/>
  <c r="BC97" i="137"/>
  <c r="AB97" i="137"/>
  <c r="AV97" i="137"/>
  <c r="P97" i="137"/>
  <c r="AO97" i="137"/>
  <c r="O97" i="137"/>
  <c r="AI97" i="137"/>
  <c r="AY91" i="137"/>
  <c r="AE91" i="137"/>
  <c r="AN91" i="137"/>
  <c r="O91" i="137"/>
  <c r="AK91" i="137"/>
  <c r="I91" i="137"/>
  <c r="L91" i="137"/>
  <c r="J91" i="137"/>
  <c r="H91" i="137"/>
  <c r="N91" i="137"/>
  <c r="AU95" i="137"/>
  <c r="W95" i="137"/>
  <c r="AW95" i="137"/>
  <c r="V95" i="137"/>
  <c r="AP95" i="137"/>
  <c r="P95" i="137"/>
  <c r="AS95" i="137"/>
  <c r="X95" i="137"/>
  <c r="AD95" i="137"/>
  <c r="T95" i="137"/>
  <c r="BA88" i="137"/>
  <c r="AK88" i="137"/>
  <c r="U88" i="137"/>
  <c r="E88" i="137"/>
  <c r="AH88" i="137"/>
  <c r="L88" i="137"/>
  <c r="AQ88" i="137"/>
  <c r="V88" i="137"/>
  <c r="AZ88" i="137"/>
  <c r="AE88" i="137"/>
  <c r="J88" i="137"/>
  <c r="AI88" i="137"/>
  <c r="N88" i="137"/>
  <c r="AW92" i="137"/>
  <c r="AG92" i="137"/>
  <c r="Q92" i="137"/>
  <c r="AX92" i="137"/>
  <c r="AB92" i="137"/>
  <c r="AV92" i="137"/>
  <c r="AA92" i="137"/>
  <c r="BD92" i="137"/>
  <c r="AI92" i="137"/>
  <c r="N92" i="137"/>
  <c r="AU92" i="137"/>
  <c r="T92" i="137"/>
  <c r="BH96" i="137"/>
  <c r="AR96" i="137"/>
  <c r="AB96" i="137"/>
  <c r="BJ96" i="137"/>
  <c r="BJ98" i="137" s="1"/>
  <c r="BJ33" i="137" s="1"/>
  <c r="AO96" i="137"/>
  <c r="S96" i="137"/>
  <c r="AX96" i="137"/>
  <c r="AC96" i="137"/>
  <c r="BG96" i="137"/>
  <c r="AL96" i="137"/>
  <c r="Q96" i="137"/>
  <c r="AP96" i="137"/>
  <c r="U96" i="137"/>
  <c r="AS94" i="137"/>
  <c r="X94" i="137"/>
  <c r="AH94" i="137"/>
  <c r="AP94" i="137"/>
  <c r="P94" i="137"/>
  <c r="V94" i="137"/>
  <c r="Z86" i="137"/>
  <c r="AM86" i="137"/>
  <c r="U86" i="137"/>
  <c r="AE86" i="137"/>
  <c r="AN86" i="137"/>
  <c r="AB85" i="137"/>
  <c r="AT85" i="137"/>
  <c r="C85" i="137"/>
  <c r="M85" i="137"/>
  <c r="AQ85" i="137"/>
  <c r="AU85" i="137"/>
  <c r="E85" i="137"/>
  <c r="AH89" i="137"/>
  <c r="N89" i="137"/>
  <c r="AE89" i="137"/>
  <c r="BC89" i="137"/>
  <c r="X89" i="137"/>
  <c r="AS89" i="137"/>
  <c r="Q89" i="137"/>
  <c r="AK89" i="137"/>
  <c r="AY93" i="137"/>
  <c r="AE93" i="137"/>
  <c r="BF93" i="137"/>
  <c r="AF93" i="137"/>
  <c r="BE93" i="137"/>
  <c r="Y93" i="137"/>
  <c r="AR93" i="137"/>
  <c r="Q93" i="137"/>
  <c r="AC93" i="137"/>
  <c r="AT97" i="137"/>
  <c r="V97" i="137"/>
  <c r="AW97" i="137"/>
  <c r="W97" i="137"/>
  <c r="AK97" i="137"/>
  <c r="BK97" i="137"/>
  <c r="BK98" i="137" s="1"/>
  <c r="BK33" i="137" s="1"/>
  <c r="AJ97" i="137"/>
  <c r="BD97" i="137"/>
  <c r="AC97" i="137"/>
  <c r="AU91" i="137"/>
  <c r="W91" i="137"/>
  <c r="AH91" i="137"/>
  <c r="K91" i="137"/>
  <c r="Z91" i="137"/>
  <c r="AZ91" i="137"/>
  <c r="AW91" i="137"/>
  <c r="AT91" i="137"/>
  <c r="BB91" i="137"/>
  <c r="AM95" i="137"/>
  <c r="S95" i="137"/>
  <c r="AR95" i="137"/>
  <c r="L95" i="137"/>
  <c r="AK95" i="137"/>
  <c r="BI95" i="137"/>
  <c r="AN95" i="137"/>
  <c r="R95" i="137"/>
  <c r="AT95" i="137"/>
  <c r="BE95" i="137"/>
  <c r="AW88" i="137"/>
  <c r="AG88" i="137"/>
  <c r="Q88" i="137"/>
  <c r="AX88" i="137"/>
  <c r="AB88" i="137"/>
  <c r="G88" i="137"/>
  <c r="AL88" i="137"/>
  <c r="P88" i="137"/>
  <c r="AU88" i="137"/>
  <c r="Z88" i="137"/>
  <c r="AY88" i="137"/>
  <c r="AD88" i="137"/>
  <c r="H88" i="137"/>
  <c r="AS92" i="137"/>
  <c r="AC92" i="137"/>
  <c r="M92" i="137"/>
  <c r="AR92" i="137"/>
  <c r="W92" i="137"/>
  <c r="AQ92" i="137"/>
  <c r="V92" i="137"/>
  <c r="AY92" i="137"/>
  <c r="AD92" i="137"/>
  <c r="AZ92" i="137"/>
  <c r="Z92" i="137"/>
  <c r="BF92" i="137"/>
  <c r="BD96" i="137"/>
  <c r="AN96" i="137"/>
  <c r="X96" i="137"/>
  <c r="BE96" i="137"/>
  <c r="AI96" i="137"/>
  <c r="N96" i="137"/>
  <c r="AS96" i="137"/>
  <c r="W96" i="137"/>
  <c r="BB96" i="137"/>
  <c r="AG96" i="137"/>
  <c r="BF96" i="137"/>
  <c r="AK96" i="137"/>
  <c r="O96" i="137"/>
  <c r="AA97" i="140"/>
  <c r="AG113" i="140"/>
  <c r="BO113" i="140"/>
  <c r="AP97" i="140"/>
  <c r="P113" i="140"/>
  <c r="BI97" i="140"/>
  <c r="AJ97" i="140"/>
  <c r="AF113" i="140"/>
  <c r="E20" i="120"/>
  <c r="M104" i="120" s="1"/>
  <c r="Q14" i="149"/>
  <c r="BN13" i="120"/>
  <c r="Q89" i="149"/>
  <c r="AH74" i="140"/>
  <c r="R74" i="140"/>
  <c r="AC74" i="140"/>
  <c r="S74" i="140"/>
  <c r="T74" i="140"/>
  <c r="O74" i="140"/>
  <c r="Q92" i="149"/>
  <c r="BE113" i="126"/>
  <c r="BE114" i="126" s="1"/>
  <c r="BE40" i="126" s="1"/>
  <c r="V97" i="126"/>
  <c r="AV97" i="126"/>
  <c r="Q113" i="126"/>
  <c r="R113" i="126"/>
  <c r="AK97" i="126"/>
  <c r="N99" i="149"/>
  <c r="N34" i="149" s="1"/>
  <c r="N57" i="149" s="1"/>
  <c r="N59" i="149" s="1"/>
  <c r="N65" i="149" s="1"/>
  <c r="BO113" i="123"/>
  <c r="N78" i="123"/>
  <c r="N71" i="123"/>
  <c r="BK20" i="123"/>
  <c r="BK78" i="123" s="1"/>
  <c r="BK20" i="143"/>
  <c r="BK78" i="143" s="1"/>
  <c r="BO113" i="143"/>
  <c r="AW113" i="143"/>
  <c r="AG113" i="143"/>
  <c r="Q113" i="143"/>
  <c r="AV113" i="143"/>
  <c r="AF113" i="143"/>
  <c r="P113" i="143"/>
  <c r="AY113" i="143"/>
  <c r="AI113" i="143"/>
  <c r="S113" i="143"/>
  <c r="R113" i="143"/>
  <c r="N113" i="143"/>
  <c r="BF113" i="143"/>
  <c r="AZ97" i="143"/>
  <c r="AJ97" i="143"/>
  <c r="T97" i="143"/>
  <c r="AW97" i="143"/>
  <c r="AA97" i="143"/>
  <c r="BF97" i="143"/>
  <c r="AK97" i="143"/>
  <c r="O97" i="143"/>
  <c r="AS97" i="143"/>
  <c r="W97" i="143"/>
  <c r="Z113" i="143"/>
  <c r="BE97" i="143"/>
  <c r="N78" i="143"/>
  <c r="BI113" i="143"/>
  <c r="AS113" i="143"/>
  <c r="AC113" i="143"/>
  <c r="BH113" i="143"/>
  <c r="AR113" i="143"/>
  <c r="AB113" i="143"/>
  <c r="BK113" i="143"/>
  <c r="BK114" i="143" s="1"/>
  <c r="AU113" i="143"/>
  <c r="AE113" i="143"/>
  <c r="O113" i="143"/>
  <c r="BJ113" i="143"/>
  <c r="BJ114" i="143" s="1"/>
  <c r="BJ40" i="143" s="1"/>
  <c r="BB113" i="143"/>
  <c r="AP113" i="143"/>
  <c r="AV97" i="143"/>
  <c r="AF97" i="143"/>
  <c r="P97" i="143"/>
  <c r="AQ97" i="143"/>
  <c r="V97" i="143"/>
  <c r="BA97" i="143"/>
  <c r="AE97" i="143"/>
  <c r="BI97" i="143"/>
  <c r="AM97" i="143"/>
  <c r="R97" i="143"/>
  <c r="BJ97" i="143"/>
  <c r="BJ98" i="143" s="1"/>
  <c r="BJ33" i="143" s="1"/>
  <c r="BJ54" i="143" s="1"/>
  <c r="AI97" i="143"/>
  <c r="AD97" i="143"/>
  <c r="AO113" i="143"/>
  <c r="BD113" i="143"/>
  <c r="X113" i="143"/>
  <c r="AQ113" i="143"/>
  <c r="AX113" i="143"/>
  <c r="AL113" i="143"/>
  <c r="AR97" i="143"/>
  <c r="BG97" i="143"/>
  <c r="BA113" i="143"/>
  <c r="AK113" i="143"/>
  <c r="U113" i="143"/>
  <c r="AZ113" i="143"/>
  <c r="AJ113" i="143"/>
  <c r="T113" i="143"/>
  <c r="BC113" i="143"/>
  <c r="AM113" i="143"/>
  <c r="W113" i="143"/>
  <c r="AH113" i="143"/>
  <c r="AD113" i="143"/>
  <c r="V113" i="143"/>
  <c r="BD97" i="143"/>
  <c r="AN97" i="143"/>
  <c r="X97" i="143"/>
  <c r="BB97" i="143"/>
  <c r="AG97" i="143"/>
  <c r="BK97" i="143"/>
  <c r="BK98" i="143" s="1"/>
  <c r="BK33" i="143" s="1"/>
  <c r="AP97" i="143"/>
  <c r="U97" i="143"/>
  <c r="AX97" i="143"/>
  <c r="AC97" i="143"/>
  <c r="Y97" i="143"/>
  <c r="S97" i="143"/>
  <c r="AY97" i="143"/>
  <c r="BE113" i="143"/>
  <c r="Y113" i="143"/>
  <c r="AN113" i="143"/>
  <c r="BG113" i="143"/>
  <c r="AA113" i="143"/>
  <c r="AT113" i="143"/>
  <c r="BH97" i="143"/>
  <c r="AB97" i="143"/>
  <c r="AU97" i="143"/>
  <c r="AT97" i="143"/>
  <c r="Z97" i="143"/>
  <c r="AO97" i="143"/>
  <c r="AL97" i="143"/>
  <c r="BC97" i="143"/>
  <c r="N97" i="143"/>
  <c r="Q97" i="143"/>
  <c r="AH97" i="143"/>
  <c r="N71" i="143"/>
  <c r="Q14" i="2"/>
  <c r="AL97" i="126"/>
  <c r="AB97" i="126"/>
  <c r="AR113" i="126"/>
  <c r="Q91" i="149"/>
  <c r="AX97" i="126"/>
  <c r="D30" i="149"/>
  <c r="G104" i="149"/>
  <c r="J104" i="149"/>
  <c r="K90" i="149"/>
  <c r="J90" i="149"/>
  <c r="J99" i="149" s="1"/>
  <c r="J34" i="149" s="1"/>
  <c r="J57" i="149" s="1"/>
  <c r="J59" i="149" s="1"/>
  <c r="J65" i="149" s="1"/>
  <c r="M90" i="149"/>
  <c r="M99" i="149" s="1"/>
  <c r="M34" i="149" s="1"/>
  <c r="M57" i="149" s="1"/>
  <c r="M59" i="149" s="1"/>
  <c r="M65" i="149" s="1"/>
  <c r="I90" i="149"/>
  <c r="L90" i="149"/>
  <c r="L99" i="149" s="1"/>
  <c r="L34" i="149" s="1"/>
  <c r="L57" i="149" s="1"/>
  <c r="L59" i="149" s="1"/>
  <c r="L65" i="149" s="1"/>
  <c r="AS87" i="125"/>
  <c r="AU113" i="126"/>
  <c r="AY113" i="126"/>
  <c r="N113" i="126"/>
  <c r="C11" i="120"/>
  <c r="N78" i="126"/>
  <c r="AS97" i="126"/>
  <c r="AE97" i="126"/>
  <c r="BO113" i="126"/>
  <c r="AC113" i="126"/>
  <c r="O113" i="126"/>
  <c r="AE113" i="126"/>
  <c r="P113" i="126"/>
  <c r="AB113" i="126"/>
  <c r="BH113" i="126"/>
  <c r="BH114" i="126" s="1"/>
  <c r="BH40" i="126" s="1"/>
  <c r="AG113" i="126"/>
  <c r="Q105" i="149"/>
  <c r="U97" i="126"/>
  <c r="W113" i="126"/>
  <c r="AD113" i="126"/>
  <c r="AI113" i="126"/>
  <c r="BJ97" i="126"/>
  <c r="BJ98" i="126" s="1"/>
  <c r="BJ33" i="126" s="1"/>
  <c r="BJ54" i="126" s="1"/>
  <c r="AJ113" i="126"/>
  <c r="BH97" i="126"/>
  <c r="BH98" i="126" s="1"/>
  <c r="BH33" i="126" s="1"/>
  <c r="BH54" i="126" s="1"/>
  <c r="AW97" i="126"/>
  <c r="Q15" i="149"/>
  <c r="D90" i="149"/>
  <c r="AK113" i="126"/>
  <c r="AN113" i="126"/>
  <c r="S113" i="126"/>
  <c r="BG97" i="126"/>
  <c r="BG98" i="126" s="1"/>
  <c r="BG33" i="126" s="1"/>
  <c r="BG54" i="126" s="1"/>
  <c r="AY97" i="126"/>
  <c r="BK20" i="126"/>
  <c r="BK78" i="126" s="1"/>
  <c r="L104" i="149"/>
  <c r="D81" i="149"/>
  <c r="G90" i="149"/>
  <c r="G99" i="149" s="1"/>
  <c r="G34" i="149" s="1"/>
  <c r="G57" i="149" s="1"/>
  <c r="G59" i="149" s="1"/>
  <c r="G65" i="149" s="1"/>
  <c r="AL113" i="126"/>
  <c r="AZ113" i="126"/>
  <c r="BF97" i="126"/>
  <c r="BF98" i="126" s="1"/>
  <c r="BF33" i="126" s="1"/>
  <c r="N97" i="126"/>
  <c r="O97" i="126"/>
  <c r="AO113" i="126"/>
  <c r="BK97" i="126"/>
  <c r="BK98" i="126" s="1"/>
  <c r="BK33" i="126" s="1"/>
  <c r="BK54" i="126" s="1"/>
  <c r="BG113" i="126"/>
  <c r="BG114" i="126" s="1"/>
  <c r="BG40" i="126" s="1"/>
  <c r="AF113" i="126"/>
  <c r="BJ113" i="126"/>
  <c r="BJ114" i="126" s="1"/>
  <c r="AV113" i="126"/>
  <c r="Q97" i="126"/>
  <c r="N71" i="126"/>
  <c r="BB113" i="126"/>
  <c r="BB114" i="126" s="1"/>
  <c r="BB40" i="126" s="1"/>
  <c r="AH113" i="126"/>
  <c r="AZ97" i="126"/>
  <c r="AR97" i="126"/>
  <c r="AA97" i="126"/>
  <c r="BK113" i="126"/>
  <c r="BK114" i="126" s="1"/>
  <c r="BK40" i="126" s="1"/>
  <c r="AQ97" i="126"/>
  <c r="BA113" i="126"/>
  <c r="AP113" i="126"/>
  <c r="Y97" i="126"/>
  <c r="R97" i="126"/>
  <c r="AH97" i="126"/>
  <c r="X113" i="126"/>
  <c r="BI97" i="126"/>
  <c r="BI98" i="126" s="1"/>
  <c r="BI33" i="126" s="1"/>
  <c r="BI54" i="126" s="1"/>
  <c r="BB97" i="126"/>
  <c r="BB98" i="126" s="1"/>
  <c r="BB33" i="126" s="1"/>
  <c r="BB54" i="126" s="1"/>
  <c r="AN97" i="126"/>
  <c r="BA97" i="126"/>
  <c r="AS113" i="126"/>
  <c r="Z97" i="126"/>
  <c r="BD113" i="126"/>
  <c r="BD114" i="126" s="1"/>
  <c r="BD40" i="126" s="1"/>
  <c r="U113" i="126"/>
  <c r="T97" i="126"/>
  <c r="V113" i="126"/>
  <c r="T113" i="126"/>
  <c r="AJ97" i="126"/>
  <c r="AM97" i="126"/>
  <c r="AT97" i="126"/>
  <c r="F104" i="149"/>
  <c r="F113" i="149" s="1"/>
  <c r="I104" i="149"/>
  <c r="F90" i="149"/>
  <c r="F99" i="149" s="1"/>
  <c r="F34" i="149" s="1"/>
  <c r="F57" i="149" s="1"/>
  <c r="F59" i="149" s="1"/>
  <c r="F65" i="149" s="1"/>
  <c r="BF113" i="126"/>
  <c r="BF114" i="126" s="1"/>
  <c r="BF40" i="126" s="1"/>
  <c r="AM113" i="126"/>
  <c r="AO97" i="126"/>
  <c r="AF97" i="126"/>
  <c r="AI97" i="126"/>
  <c r="AP97" i="126"/>
  <c r="AA113" i="126"/>
  <c r="BC113" i="126"/>
  <c r="BC114" i="126" s="1"/>
  <c r="BC40" i="126" s="1"/>
  <c r="AT113" i="126"/>
  <c r="BI113" i="126"/>
  <c r="BI114" i="126" s="1"/>
  <c r="AX113" i="126"/>
  <c r="AC97" i="126"/>
  <c r="BC97" i="126"/>
  <c r="BC98" i="126" s="1"/>
  <c r="BC33" i="126" s="1"/>
  <c r="BC54" i="126" s="1"/>
  <c r="P97" i="126"/>
  <c r="Y113" i="126"/>
  <c r="BE97" i="126"/>
  <c r="BE98" i="126" s="1"/>
  <c r="BE33" i="126" s="1"/>
  <c r="BE54" i="126" s="1"/>
  <c r="AD97" i="126"/>
  <c r="AQ113" i="126"/>
  <c r="Z113" i="126"/>
  <c r="AU97" i="126"/>
  <c r="W97" i="126"/>
  <c r="Q87" i="125"/>
  <c r="F87" i="125"/>
  <c r="F98" i="125" s="1"/>
  <c r="F33" i="125" s="1"/>
  <c r="F54" i="125" s="1"/>
  <c r="T103" i="125"/>
  <c r="O87" i="125"/>
  <c r="M103" i="125"/>
  <c r="M114" i="125" s="1"/>
  <c r="AA87" i="125"/>
  <c r="AA103" i="125"/>
  <c r="X103" i="125"/>
  <c r="AO87" i="125"/>
  <c r="AV87" i="125"/>
  <c r="L103" i="125"/>
  <c r="L114" i="125" s="1"/>
  <c r="AB87" i="125"/>
  <c r="R87" i="125"/>
  <c r="AS103" i="125"/>
  <c r="AE87" i="125"/>
  <c r="Y87" i="125"/>
  <c r="E103" i="125"/>
  <c r="E114" i="125" s="1"/>
  <c r="AJ87" i="125"/>
  <c r="AF87" i="125"/>
  <c r="N103" i="125"/>
  <c r="F103" i="125"/>
  <c r="F114" i="125" s="1"/>
  <c r="AH103" i="125"/>
  <c r="AG97" i="126"/>
  <c r="U103" i="125"/>
  <c r="AY87" i="125"/>
  <c r="AZ87" i="125"/>
  <c r="W103" i="125"/>
  <c r="I103" i="125"/>
  <c r="I114" i="125" s="1"/>
  <c r="D78" i="125"/>
  <c r="L80" i="125" s="1"/>
  <c r="AM87" i="125"/>
  <c r="AF103" i="125"/>
  <c r="J87" i="125"/>
  <c r="J98" i="125" s="1"/>
  <c r="J33" i="125" s="1"/>
  <c r="J54" i="125" s="1"/>
  <c r="N87" i="125"/>
  <c r="AX103" i="125"/>
  <c r="AI87" i="125"/>
  <c r="AD87" i="125"/>
  <c r="G103" i="125"/>
  <c r="G114" i="125" s="1"/>
  <c r="Q103" i="125"/>
  <c r="AK87" i="125"/>
  <c r="G87" i="125"/>
  <c r="G98" i="125" s="1"/>
  <c r="G33" i="125" s="1"/>
  <c r="G54" i="125" s="1"/>
  <c r="BA103" i="125"/>
  <c r="AN103" i="125"/>
  <c r="T87" i="125"/>
  <c r="O103" i="125"/>
  <c r="K103" i="125"/>
  <c r="K114" i="125" s="1"/>
  <c r="AC103" i="125"/>
  <c r="AB103" i="125"/>
  <c r="S87" i="125"/>
  <c r="AP87" i="125"/>
  <c r="I87" i="125"/>
  <c r="I98" i="125" s="1"/>
  <c r="I33" i="125" s="1"/>
  <c r="I54" i="125" s="1"/>
  <c r="BO103" i="125"/>
  <c r="AK103" i="125"/>
  <c r="AR103" i="125"/>
  <c r="Y103" i="125"/>
  <c r="AR87" i="125"/>
  <c r="P87" i="125"/>
  <c r="AH87" i="125"/>
  <c r="AE103" i="125"/>
  <c r="AD103" i="125"/>
  <c r="L87" i="125"/>
  <c r="L98" i="125" s="1"/>
  <c r="L33" i="125" s="1"/>
  <c r="L54" i="125" s="1"/>
  <c r="D71" i="125"/>
  <c r="H73" i="125" s="1"/>
  <c r="R103" i="125"/>
  <c r="AY103" i="125"/>
  <c r="AG103" i="125"/>
  <c r="AL87" i="125"/>
  <c r="AC87" i="125"/>
  <c r="AX87" i="125"/>
  <c r="AL103" i="125"/>
  <c r="AP103" i="125"/>
  <c r="H103" i="125"/>
  <c r="H114" i="125" s="1"/>
  <c r="AJ103" i="125"/>
  <c r="AW87" i="125"/>
  <c r="U87" i="125"/>
  <c r="AN87" i="125"/>
  <c r="AM103" i="125"/>
  <c r="P103" i="125"/>
  <c r="AZ103" i="125"/>
  <c r="AU87" i="125"/>
  <c r="V87" i="125"/>
  <c r="AT87" i="125"/>
  <c r="M87" i="125"/>
  <c r="M98" i="125" s="1"/>
  <c r="M33" i="125" s="1"/>
  <c r="M54" i="125" s="1"/>
  <c r="AV103" i="125"/>
  <c r="AT103" i="125"/>
  <c r="Z87" i="125"/>
  <c r="BA20" i="125"/>
  <c r="BA71" i="125" s="1"/>
  <c r="AQ87" i="125"/>
  <c r="S103" i="125"/>
  <c r="AW103" i="125"/>
  <c r="BA87" i="125"/>
  <c r="AI103" i="125"/>
  <c r="W87" i="125"/>
  <c r="Z103" i="125"/>
  <c r="E87" i="125"/>
  <c r="E98" i="125" s="1"/>
  <c r="E33" i="125" s="1"/>
  <c r="E54" i="125" s="1"/>
  <c r="D74" i="133"/>
  <c r="D81" i="133" s="1"/>
  <c r="D82" i="133" s="1"/>
  <c r="D27" i="133" s="1"/>
  <c r="AU103" i="125"/>
  <c r="V103" i="125"/>
  <c r="AG87" i="125"/>
  <c r="X87" i="125"/>
  <c r="AO103" i="125"/>
  <c r="J103" i="125"/>
  <c r="J114" i="125" s="1"/>
  <c r="K87" i="125"/>
  <c r="K98" i="125" s="1"/>
  <c r="K33" i="125" s="1"/>
  <c r="H87" i="125"/>
  <c r="H98" i="125" s="1"/>
  <c r="H33" i="125" s="1"/>
  <c r="H54" i="125" s="1"/>
  <c r="V74" i="133"/>
  <c r="V75" i="133" s="1"/>
  <c r="V26" i="133" s="1"/>
  <c r="D73" i="133"/>
  <c r="AA97" i="128"/>
  <c r="L103" i="120"/>
  <c r="AO73" i="136"/>
  <c r="BD113" i="128"/>
  <c r="BD114" i="128" s="1"/>
  <c r="I103" i="120"/>
  <c r="AS97" i="128"/>
  <c r="L73" i="133"/>
  <c r="O74" i="133"/>
  <c r="O75" i="133" s="1"/>
  <c r="O26" i="133" s="1"/>
  <c r="M73" i="133"/>
  <c r="M74" i="133"/>
  <c r="M75" i="133" s="1"/>
  <c r="M26" i="133" s="1"/>
  <c r="S113" i="128"/>
  <c r="G73" i="133"/>
  <c r="S80" i="136"/>
  <c r="H74" i="133"/>
  <c r="H81" i="133" s="1"/>
  <c r="H82" i="133" s="1"/>
  <c r="H27" i="133" s="1"/>
  <c r="F74" i="133"/>
  <c r="F81" i="133" s="1"/>
  <c r="F82" i="133" s="1"/>
  <c r="F27" i="133" s="1"/>
  <c r="M87" i="120"/>
  <c r="I87" i="120"/>
  <c r="W74" i="136"/>
  <c r="W81" i="136" s="1"/>
  <c r="W82" i="136" s="1"/>
  <c r="W27" i="136" s="1"/>
  <c r="S73" i="136"/>
  <c r="D87" i="120"/>
  <c r="J103" i="120"/>
  <c r="E80" i="133"/>
  <c r="I74" i="136"/>
  <c r="I75" i="136" s="1"/>
  <c r="I26" i="136" s="1"/>
  <c r="I40" i="136" s="1"/>
  <c r="AB73" i="136"/>
  <c r="F73" i="136"/>
  <c r="AY73" i="136"/>
  <c r="F87" i="120"/>
  <c r="H103" i="120"/>
  <c r="BO103" i="120"/>
  <c r="F80" i="133"/>
  <c r="V74" i="136"/>
  <c r="V75" i="136" s="1"/>
  <c r="V26" i="136" s="1"/>
  <c r="V40" i="136" s="1"/>
  <c r="I73" i="136"/>
  <c r="AL73" i="136"/>
  <c r="Y103" i="129"/>
  <c r="BN14" i="123"/>
  <c r="C16" i="126"/>
  <c r="G80" i="133"/>
  <c r="F73" i="133"/>
  <c r="I73" i="133"/>
  <c r="P74" i="136"/>
  <c r="P75" i="136" s="1"/>
  <c r="P26" i="136" s="1"/>
  <c r="P40" i="136" s="1"/>
  <c r="AR73" i="136"/>
  <c r="AS80" i="136"/>
  <c r="K74" i="133"/>
  <c r="K81" i="133" s="1"/>
  <c r="K82" i="133" s="1"/>
  <c r="K27" i="133" s="1"/>
  <c r="G74" i="133"/>
  <c r="G75" i="133" s="1"/>
  <c r="G26" i="133" s="1"/>
  <c r="U74" i="133"/>
  <c r="U81" i="133" s="1"/>
  <c r="U82" i="133" s="1"/>
  <c r="U27" i="133" s="1"/>
  <c r="K80" i="133"/>
  <c r="H80" i="133"/>
  <c r="H73" i="133"/>
  <c r="G74" i="136"/>
  <c r="G75" i="136" s="1"/>
  <c r="G26" i="136" s="1"/>
  <c r="F74" i="136"/>
  <c r="F81" i="136" s="1"/>
  <c r="F82" i="136" s="1"/>
  <c r="F27" i="136" s="1"/>
  <c r="L73" i="136"/>
  <c r="Y73" i="136"/>
  <c r="V73" i="136"/>
  <c r="U80" i="136"/>
  <c r="X74" i="133"/>
  <c r="X81" i="133" s="1"/>
  <c r="X82" i="133" s="1"/>
  <c r="X27" i="133" s="1"/>
  <c r="E74" i="133"/>
  <c r="P104" i="114"/>
  <c r="K80" i="136"/>
  <c r="C11" i="133"/>
  <c r="C15" i="133" s="1"/>
  <c r="D80" i="133"/>
  <c r="L80" i="133"/>
  <c r="I80" i="133"/>
  <c r="AO80" i="136"/>
  <c r="AF80" i="136"/>
  <c r="Y80" i="136"/>
  <c r="AB80" i="136"/>
  <c r="J80" i="133"/>
  <c r="O80" i="136"/>
  <c r="E20" i="143"/>
  <c r="AN104" i="143" s="1"/>
  <c r="R74" i="125"/>
  <c r="BA103" i="129"/>
  <c r="V87" i="129"/>
  <c r="AG103" i="129"/>
  <c r="R87" i="129"/>
  <c r="AS87" i="129"/>
  <c r="G103" i="129"/>
  <c r="G114" i="129" s="1"/>
  <c r="M103" i="129"/>
  <c r="M114" i="129" s="1"/>
  <c r="AR103" i="129"/>
  <c r="G104" i="120"/>
  <c r="BA20" i="129"/>
  <c r="BA78" i="129" s="1"/>
  <c r="L20" i="145"/>
  <c r="AP111" i="145" s="1"/>
  <c r="BN14" i="145"/>
  <c r="N74" i="133"/>
  <c r="N75" i="133" s="1"/>
  <c r="N26" i="133" s="1"/>
  <c r="Q74" i="133"/>
  <c r="Q81" i="133" s="1"/>
  <c r="Q82" i="133" s="1"/>
  <c r="Q27" i="133" s="1"/>
  <c r="W74" i="133"/>
  <c r="W81" i="133" s="1"/>
  <c r="W82" i="133" s="1"/>
  <c r="W27" i="133" s="1"/>
  <c r="L74" i="133"/>
  <c r="L81" i="133" s="1"/>
  <c r="L82" i="133" s="1"/>
  <c r="L27" i="133" s="1"/>
  <c r="S74" i="133"/>
  <c r="D78" i="120"/>
  <c r="D103" i="120"/>
  <c r="E103" i="120"/>
  <c r="K73" i="133"/>
  <c r="J73" i="133"/>
  <c r="E73" i="133"/>
  <c r="P74" i="133"/>
  <c r="T74" i="133"/>
  <c r="T81" i="133" s="1"/>
  <c r="T82" i="133" s="1"/>
  <c r="T27" i="133" s="1"/>
  <c r="I74" i="133"/>
  <c r="J74" i="133"/>
  <c r="J75" i="133" s="1"/>
  <c r="J26" i="133" s="1"/>
  <c r="AX80" i="136"/>
  <c r="Q80" i="136"/>
  <c r="AT80" i="136"/>
  <c r="AR87" i="129"/>
  <c r="AI103" i="129"/>
  <c r="D87" i="129"/>
  <c r="H87" i="129"/>
  <c r="AP103" i="129"/>
  <c r="AO103" i="129"/>
  <c r="AY103" i="129"/>
  <c r="R103" i="129"/>
  <c r="AE103" i="129"/>
  <c r="M87" i="129"/>
  <c r="AB87" i="129"/>
  <c r="AP87" i="129"/>
  <c r="X103" i="129"/>
  <c r="W103" i="129"/>
  <c r="E103" i="129"/>
  <c r="E114" i="129" s="1"/>
  <c r="N87" i="129"/>
  <c r="AU87" i="129"/>
  <c r="P87" i="129"/>
  <c r="AS103" i="129"/>
  <c r="AL87" i="129"/>
  <c r="AG87" i="129"/>
  <c r="AC103" i="129"/>
  <c r="U87" i="129"/>
  <c r="AN103" i="129"/>
  <c r="AJ87" i="129"/>
  <c r="AY87" i="129"/>
  <c r="AA103" i="129"/>
  <c r="T103" i="129"/>
  <c r="AV103" i="129"/>
  <c r="AD103" i="129"/>
  <c r="AQ103" i="129"/>
  <c r="J103" i="129"/>
  <c r="J114" i="129" s="1"/>
  <c r="AT87" i="129"/>
  <c r="G87" i="129"/>
  <c r="T87" i="129"/>
  <c r="D103" i="129"/>
  <c r="D114" i="129" s="1"/>
  <c r="AL103" i="129"/>
  <c r="AK87" i="129"/>
  <c r="AH87" i="129"/>
  <c r="O87" i="129"/>
  <c r="AI87" i="129"/>
  <c r="L103" i="129"/>
  <c r="L114" i="129" s="1"/>
  <c r="W87" i="129"/>
  <c r="O103" i="129"/>
  <c r="N103" i="129"/>
  <c r="AE87" i="129"/>
  <c r="Y87" i="129"/>
  <c r="AM103" i="129"/>
  <c r="AC87" i="129"/>
  <c r="K87" i="129"/>
  <c r="AX103" i="129"/>
  <c r="AN87" i="129"/>
  <c r="D78" i="129"/>
  <c r="S87" i="129"/>
  <c r="AT103" i="129"/>
  <c r="L87" i="129"/>
  <c r="BA87" i="129"/>
  <c r="AF103" i="129"/>
  <c r="V103" i="129"/>
  <c r="X87" i="129"/>
  <c r="D71" i="129"/>
  <c r="K103" i="129"/>
  <c r="K114" i="129" s="1"/>
  <c r="AV87" i="129"/>
  <c r="AW87" i="129"/>
  <c r="E87" i="129"/>
  <c r="AB103" i="129"/>
  <c r="G20" i="137"/>
  <c r="P106" i="137" s="1"/>
  <c r="P114" i="137" s="1"/>
  <c r="BN14" i="137"/>
  <c r="M71" i="120"/>
  <c r="K87" i="120"/>
  <c r="E87" i="120"/>
  <c r="H87" i="120"/>
  <c r="G103" i="120"/>
  <c r="M103" i="120"/>
  <c r="F88" i="120"/>
  <c r="AZ87" i="129"/>
  <c r="Q87" i="129"/>
  <c r="AF87" i="129"/>
  <c r="I103" i="129"/>
  <c r="I114" i="129" s="1"/>
  <c r="AA87" i="129"/>
  <c r="AN80" i="136"/>
  <c r="X80" i="136"/>
  <c r="H80" i="136"/>
  <c r="AM80" i="136"/>
  <c r="R80" i="136"/>
  <c r="AW80" i="136"/>
  <c r="AA80" i="136"/>
  <c r="F80" i="136"/>
  <c r="AE80" i="136"/>
  <c r="AZ80" i="136"/>
  <c r="AJ80" i="136"/>
  <c r="T80" i="136"/>
  <c r="D80" i="136"/>
  <c r="AH80" i="136"/>
  <c r="M80" i="136"/>
  <c r="AQ80" i="136"/>
  <c r="V80" i="136"/>
  <c r="AU80" i="136"/>
  <c r="Z80" i="136"/>
  <c r="E80" i="136"/>
  <c r="AV80" i="136"/>
  <c r="P80" i="136"/>
  <c r="AC80" i="136"/>
  <c r="AL80" i="136"/>
  <c r="AP80" i="136"/>
  <c r="J80" i="136"/>
  <c r="AI80" i="136"/>
  <c r="N80" i="136"/>
  <c r="AR80" i="136"/>
  <c r="L80" i="136"/>
  <c r="W80" i="136"/>
  <c r="AG80" i="136"/>
  <c r="AK80" i="136"/>
  <c r="AY80" i="136"/>
  <c r="AD80" i="136"/>
  <c r="I80" i="136"/>
  <c r="Z103" i="129"/>
  <c r="N20" i="125"/>
  <c r="BN14" i="125"/>
  <c r="K74" i="125"/>
  <c r="K81" i="125" s="1"/>
  <c r="K82" i="125" s="1"/>
  <c r="K27" i="125" s="1"/>
  <c r="D74" i="125"/>
  <c r="D75" i="125" s="1"/>
  <c r="D26" i="125" s="1"/>
  <c r="P74" i="125"/>
  <c r="BO104" i="122"/>
  <c r="E20" i="122"/>
  <c r="BN14" i="122"/>
  <c r="D71" i="120"/>
  <c r="G87" i="120"/>
  <c r="J87" i="120"/>
  <c r="L87" i="120"/>
  <c r="K103" i="120"/>
  <c r="J87" i="129"/>
  <c r="J77" i="149"/>
  <c r="J78" i="149" s="1"/>
  <c r="J27" i="149" s="1"/>
  <c r="F77" i="149"/>
  <c r="L77" i="149"/>
  <c r="L78" i="149" s="1"/>
  <c r="L27" i="149" s="1"/>
  <c r="H77" i="149"/>
  <c r="Q103" i="129"/>
  <c r="AK103" i="129"/>
  <c r="AX87" i="129"/>
  <c r="P103" i="129"/>
  <c r="BO103" i="129"/>
  <c r="B16" i="142"/>
  <c r="C11" i="142"/>
  <c r="C15" i="142" s="1"/>
  <c r="D11" i="142" s="1"/>
  <c r="P90" i="114"/>
  <c r="P91" i="114"/>
  <c r="BC73" i="136"/>
  <c r="G114" i="136"/>
  <c r="BN103" i="136"/>
  <c r="AJ113" i="128"/>
  <c r="AN97" i="128"/>
  <c r="AG97" i="128"/>
  <c r="AF113" i="128"/>
  <c r="AT113" i="128"/>
  <c r="AZ113" i="128"/>
  <c r="BN14" i="143"/>
  <c r="Z113" i="128"/>
  <c r="O113" i="128"/>
  <c r="BJ113" i="128"/>
  <c r="BJ114" i="128" s="1"/>
  <c r="BJ40" i="128" s="1"/>
  <c r="AY97" i="128"/>
  <c r="AW113" i="128"/>
  <c r="AL97" i="128"/>
  <c r="AU73" i="136"/>
  <c r="AE73" i="136"/>
  <c r="O73" i="136"/>
  <c r="AX73" i="136"/>
  <c r="AH73" i="136"/>
  <c r="R73" i="136"/>
  <c r="AK73" i="136"/>
  <c r="U73" i="136"/>
  <c r="E73" i="136"/>
  <c r="AN73" i="136"/>
  <c r="X73" i="136"/>
  <c r="H73" i="136"/>
  <c r="R74" i="136"/>
  <c r="R75" i="136" s="1"/>
  <c r="R26" i="136" s="1"/>
  <c r="R40" i="136" s="1"/>
  <c r="U74" i="136"/>
  <c r="E74" i="136"/>
  <c r="L74" i="136"/>
  <c r="L81" i="136" s="1"/>
  <c r="L82" i="136" s="1"/>
  <c r="L27" i="136" s="1"/>
  <c r="S74" i="136"/>
  <c r="AQ73" i="136"/>
  <c r="AA73" i="136"/>
  <c r="K73" i="136"/>
  <c r="AT73" i="136"/>
  <c r="AD73" i="136"/>
  <c r="N73" i="136"/>
  <c r="AW73" i="136"/>
  <c r="AG73" i="136"/>
  <c r="Q73" i="136"/>
  <c r="AZ73" i="136"/>
  <c r="AJ73" i="136"/>
  <c r="T73" i="136"/>
  <c r="D73" i="136"/>
  <c r="N74" i="136"/>
  <c r="Q74" i="136"/>
  <c r="Q75" i="136" s="1"/>
  <c r="Q26" i="136" s="1"/>
  <c r="Q40" i="136" s="1"/>
  <c r="X74" i="136"/>
  <c r="X75" i="136" s="1"/>
  <c r="X26" i="136" s="1"/>
  <c r="X40" i="136" s="1"/>
  <c r="H74" i="136"/>
  <c r="O74" i="136"/>
  <c r="O81" i="136" s="1"/>
  <c r="O82" i="136" s="1"/>
  <c r="O27" i="136" s="1"/>
  <c r="AM73" i="136"/>
  <c r="W73" i="136"/>
  <c r="G73" i="136"/>
  <c r="AP73" i="136"/>
  <c r="Z73" i="136"/>
  <c r="J73" i="136"/>
  <c r="AS73" i="136"/>
  <c r="AC73" i="136"/>
  <c r="M73" i="136"/>
  <c r="AV73" i="136"/>
  <c r="AF73" i="136"/>
  <c r="P73" i="136"/>
  <c r="J74" i="136"/>
  <c r="M74" i="136"/>
  <c r="T74" i="136"/>
  <c r="D74" i="136"/>
  <c r="D75" i="136" s="1"/>
  <c r="D26" i="136" s="1"/>
  <c r="K74" i="136"/>
  <c r="AK113" i="128"/>
  <c r="BK113" i="128"/>
  <c r="BK114" i="128" s="1"/>
  <c r="AZ97" i="128"/>
  <c r="AO97" i="128"/>
  <c r="Z97" i="128"/>
  <c r="BK20" i="128"/>
  <c r="BK78" i="128" s="1"/>
  <c r="BA113" i="128"/>
  <c r="AM113" i="128"/>
  <c r="AF97" i="128"/>
  <c r="BF97" i="128"/>
  <c r="AD113" i="128"/>
  <c r="Y113" i="128"/>
  <c r="BF113" i="128"/>
  <c r="BF114" i="128" s="1"/>
  <c r="BE97" i="128"/>
  <c r="AU97" i="128"/>
  <c r="AN113" i="128"/>
  <c r="AR97" i="128"/>
  <c r="AC113" i="128"/>
  <c r="AI97" i="128"/>
  <c r="X97" i="128"/>
  <c r="W113" i="128"/>
  <c r="AG113" i="128"/>
  <c r="P113" i="128"/>
  <c r="BB113" i="128"/>
  <c r="BB114" i="128" s="1"/>
  <c r="BB97" i="128"/>
  <c r="AH97" i="128"/>
  <c r="Q97" i="128"/>
  <c r="BI113" i="128"/>
  <c r="BI114" i="128" s="1"/>
  <c r="X113" i="128"/>
  <c r="AP113" i="128"/>
  <c r="P97" i="128"/>
  <c r="Y97" i="128"/>
  <c r="BC97" i="128"/>
  <c r="T113" i="128"/>
  <c r="BK97" i="128"/>
  <c r="BK98" i="128" s="1"/>
  <c r="BK33" i="128" s="1"/>
  <c r="AT97" i="128"/>
  <c r="AX113" i="128"/>
  <c r="BH113" i="128"/>
  <c r="BH114" i="128" s="1"/>
  <c r="S97" i="128"/>
  <c r="AH113" i="128"/>
  <c r="AC97" i="128"/>
  <c r="AW97" i="128"/>
  <c r="AU113" i="128"/>
  <c r="Q113" i="128"/>
  <c r="AY113" i="128"/>
  <c r="AL113" i="128"/>
  <c r="AJ97" i="128"/>
  <c r="R97" i="128"/>
  <c r="BA97" i="128"/>
  <c r="AO113" i="128"/>
  <c r="BC113" i="128"/>
  <c r="BC114" i="128" s="1"/>
  <c r="R113" i="128"/>
  <c r="AP97" i="128"/>
  <c r="W97" i="128"/>
  <c r="BJ97" i="128"/>
  <c r="BE113" i="128"/>
  <c r="BE114" i="128" s="1"/>
  <c r="BE40" i="128" s="1"/>
  <c r="AM97" i="128"/>
  <c r="AB97" i="128"/>
  <c r="AA113" i="128"/>
  <c r="AS113" i="128"/>
  <c r="U97" i="128"/>
  <c r="AQ113" i="128"/>
  <c r="BI97" i="128"/>
  <c r="BI98" i="128" s="1"/>
  <c r="BI33" i="128" s="1"/>
  <c r="N113" i="128"/>
  <c r="AB113" i="128"/>
  <c r="BO113" i="128"/>
  <c r="AV113" i="128"/>
  <c r="AI113" i="128"/>
  <c r="V113" i="128"/>
  <c r="T97" i="128"/>
  <c r="AX97" i="128"/>
  <c r="AE97" i="128"/>
  <c r="U113" i="128"/>
  <c r="AE113" i="128"/>
  <c r="AV97" i="128"/>
  <c r="V97" i="128"/>
  <c r="O97" i="128"/>
  <c r="BH97" i="128"/>
  <c r="AK97" i="128"/>
  <c r="BG97" i="128"/>
  <c r="BG113" i="128"/>
  <c r="BG114" i="128" s="1"/>
  <c r="BN20" i="136"/>
  <c r="BA78" i="136"/>
  <c r="BD80" i="136" s="1"/>
  <c r="B16" i="136"/>
  <c r="N97" i="128"/>
  <c r="N78" i="128"/>
  <c r="N71" i="128"/>
  <c r="AR113" i="128"/>
  <c r="BD97" i="128"/>
  <c r="AQ97" i="128"/>
  <c r="AZ103" i="129"/>
  <c r="S103" i="129"/>
  <c r="U103" i="129"/>
  <c r="AM87" i="129"/>
  <c r="AD87" i="129"/>
  <c r="Z87" i="129"/>
  <c r="AH103" i="129"/>
  <c r="AO87" i="129"/>
  <c r="AQ87" i="129"/>
  <c r="H103" i="129"/>
  <c r="H114" i="129" s="1"/>
  <c r="AJ103" i="129"/>
  <c r="AW103" i="129"/>
  <c r="I87" i="129"/>
  <c r="F87" i="129"/>
  <c r="F103" i="129"/>
  <c r="D11" i="125"/>
  <c r="D15" i="125" s="1"/>
  <c r="E11" i="125" s="1"/>
  <c r="C16" i="125"/>
  <c r="I77" i="149"/>
  <c r="I84" i="149" s="1"/>
  <c r="I85" i="149" s="1"/>
  <c r="I28" i="149" s="1"/>
  <c r="G77" i="149"/>
  <c r="G78" i="149" s="1"/>
  <c r="G27" i="149" s="1"/>
  <c r="K77" i="149"/>
  <c r="K84" i="149" s="1"/>
  <c r="K85" i="149" s="1"/>
  <c r="K28" i="149" s="1"/>
  <c r="B15" i="150"/>
  <c r="BN13" i="150"/>
  <c r="BO104" i="142"/>
  <c r="BN14" i="142"/>
  <c r="E20" i="142"/>
  <c r="G20" i="146"/>
  <c r="BN14" i="146"/>
  <c r="D20" i="150"/>
  <c r="BN14" i="150"/>
  <c r="C11" i="130"/>
  <c r="C15" i="130" s="1"/>
  <c r="D11" i="130" s="1"/>
  <c r="D15" i="130" s="1"/>
  <c r="E11" i="130" s="1"/>
  <c r="B16" i="130"/>
  <c r="BA103" i="134"/>
  <c r="BA114" i="134" s="1"/>
  <c r="AK103" i="134"/>
  <c r="AK114" i="134" s="1"/>
  <c r="U103" i="134"/>
  <c r="U114" i="134" s="1"/>
  <c r="E103" i="134"/>
  <c r="E114" i="134" s="1"/>
  <c r="AN103" i="134"/>
  <c r="AN114" i="134" s="1"/>
  <c r="X103" i="134"/>
  <c r="X114" i="134" s="1"/>
  <c r="H103" i="134"/>
  <c r="H114" i="134" s="1"/>
  <c r="AU103" i="134"/>
  <c r="AU114" i="134" s="1"/>
  <c r="AE103" i="134"/>
  <c r="AE114" i="134" s="1"/>
  <c r="O103" i="134"/>
  <c r="O114" i="134" s="1"/>
  <c r="AT103" i="134"/>
  <c r="AT114" i="134" s="1"/>
  <c r="AD103" i="134"/>
  <c r="AD114" i="134" s="1"/>
  <c r="N103" i="134"/>
  <c r="N114" i="134" s="1"/>
  <c r="AU87" i="134"/>
  <c r="AE87" i="134"/>
  <c r="O87" i="134"/>
  <c r="AV87" i="134"/>
  <c r="AF87" i="134"/>
  <c r="P87" i="134"/>
  <c r="AW87" i="134"/>
  <c r="Q87" i="134"/>
  <c r="AL87" i="134"/>
  <c r="F87" i="134"/>
  <c r="AC87" i="134"/>
  <c r="AX87" i="134"/>
  <c r="R87" i="134"/>
  <c r="AO103" i="134"/>
  <c r="AO114" i="134" s="1"/>
  <c r="Q103" i="134"/>
  <c r="Q114" i="134" s="1"/>
  <c r="AV103" i="134"/>
  <c r="AV114" i="134" s="1"/>
  <c r="AB103" i="134"/>
  <c r="AB114" i="134" s="1"/>
  <c r="AB40" i="134" s="1"/>
  <c r="D103" i="134"/>
  <c r="AM103" i="134"/>
  <c r="AM114" i="134" s="1"/>
  <c r="AM40" i="134" s="1"/>
  <c r="S103" i="134"/>
  <c r="S114" i="134" s="1"/>
  <c r="AP103" i="134"/>
  <c r="AP114" i="134" s="1"/>
  <c r="AP40" i="134" s="1"/>
  <c r="V103" i="134"/>
  <c r="V114" i="134" s="1"/>
  <c r="AY87" i="134"/>
  <c r="AA87" i="134"/>
  <c r="G87" i="134"/>
  <c r="AJ87" i="134"/>
  <c r="L87" i="134"/>
  <c r="AG87" i="134"/>
  <c r="AT87" i="134"/>
  <c r="BA87" i="134"/>
  <c r="M87" i="134"/>
  <c r="Z87" i="134"/>
  <c r="AG103" i="134"/>
  <c r="AG114" i="134" s="1"/>
  <c r="AG40" i="134" s="1"/>
  <c r="M103" i="134"/>
  <c r="M114" i="134" s="1"/>
  <c r="AR103" i="134"/>
  <c r="AR114" i="134" s="1"/>
  <c r="AR40" i="134" s="1"/>
  <c r="T103" i="134"/>
  <c r="T114" i="134" s="1"/>
  <c r="BO103" i="134"/>
  <c r="AI103" i="134"/>
  <c r="AI114" i="134" s="1"/>
  <c r="K103" i="134"/>
  <c r="K114" i="134" s="1"/>
  <c r="AL103" i="134"/>
  <c r="AL114" i="134" s="1"/>
  <c r="AL40" i="134" s="1"/>
  <c r="R103" i="134"/>
  <c r="R114" i="134" s="1"/>
  <c r="AQ87" i="134"/>
  <c r="W87" i="134"/>
  <c r="AZ87" i="134"/>
  <c r="AB87" i="134"/>
  <c r="H87" i="134"/>
  <c r="Y87" i="134"/>
  <c r="AD87" i="134"/>
  <c r="AS87" i="134"/>
  <c r="E87" i="134"/>
  <c r="J87" i="134"/>
  <c r="Y103" i="134"/>
  <c r="Y114" i="134" s="1"/>
  <c r="AF103" i="134"/>
  <c r="AF114" i="134" s="1"/>
  <c r="AQ103" i="134"/>
  <c r="AQ114" i="134" s="1"/>
  <c r="AX103" i="134"/>
  <c r="AX114" i="134" s="1"/>
  <c r="F103" i="134"/>
  <c r="F114" i="134" s="1"/>
  <c r="K87" i="134"/>
  <c r="T87" i="134"/>
  <c r="D78" i="134"/>
  <c r="AY80" i="134" s="1"/>
  <c r="U87" i="134"/>
  <c r="BA20" i="134"/>
  <c r="AS103" i="134"/>
  <c r="AS114" i="134" s="1"/>
  <c r="AZ103" i="134"/>
  <c r="AZ114" i="134" s="1"/>
  <c r="AZ40" i="134" s="1"/>
  <c r="L103" i="134"/>
  <c r="L114" i="134" s="1"/>
  <c r="W103" i="134"/>
  <c r="W114" i="134" s="1"/>
  <c r="Z103" i="134"/>
  <c r="Z114" i="134" s="1"/>
  <c r="AI87" i="134"/>
  <c r="AN87" i="134"/>
  <c r="AO87" i="134"/>
  <c r="N87" i="134"/>
  <c r="AH87" i="134"/>
  <c r="AW103" i="134"/>
  <c r="AW114" i="134" s="1"/>
  <c r="AW40" i="134" s="1"/>
  <c r="P103" i="134"/>
  <c r="P114" i="134" s="1"/>
  <c r="AH103" i="134"/>
  <c r="AH114" i="134" s="1"/>
  <c r="AR87" i="134"/>
  <c r="V87" i="134"/>
  <c r="AA103" i="134"/>
  <c r="AA114" i="134" s="1"/>
  <c r="D87" i="134"/>
  <c r="G103" i="134"/>
  <c r="G114" i="134" s="1"/>
  <c r="I87" i="134"/>
  <c r="AC103" i="134"/>
  <c r="AC114" i="134" s="1"/>
  <c r="AC40" i="134" s="1"/>
  <c r="AY103" i="134"/>
  <c r="AY114" i="134" s="1"/>
  <c r="J103" i="134"/>
  <c r="J114" i="134" s="1"/>
  <c r="X87" i="134"/>
  <c r="AK87" i="134"/>
  <c r="I103" i="134"/>
  <c r="I114" i="134" s="1"/>
  <c r="AM87" i="134"/>
  <c r="AP87" i="134"/>
  <c r="AJ103" i="134"/>
  <c r="AJ114" i="134" s="1"/>
  <c r="S87" i="134"/>
  <c r="D71" i="134"/>
  <c r="AY73" i="134" s="1"/>
  <c r="B16" i="128"/>
  <c r="C11" i="128"/>
  <c r="N20" i="129"/>
  <c r="BN14" i="129"/>
  <c r="BO104" i="139"/>
  <c r="BN14" i="139"/>
  <c r="E20" i="139"/>
  <c r="E20" i="117"/>
  <c r="BA71" i="133"/>
  <c r="BA78" i="133"/>
  <c r="BA113" i="131"/>
  <c r="AK113" i="131"/>
  <c r="U113" i="131"/>
  <c r="AZ113" i="131"/>
  <c r="AJ113" i="131"/>
  <c r="T113" i="131"/>
  <c r="BB113" i="131"/>
  <c r="AL113" i="131"/>
  <c r="V113" i="131"/>
  <c r="AI113" i="131"/>
  <c r="AE113" i="131"/>
  <c r="AA113" i="131"/>
  <c r="BJ97" i="131"/>
  <c r="AT97" i="131"/>
  <c r="AD97" i="131"/>
  <c r="N97" i="131"/>
  <c r="AS97" i="131"/>
  <c r="X97" i="131"/>
  <c r="AW97" i="131"/>
  <c r="AB97" i="131"/>
  <c r="BA97" i="131"/>
  <c r="AF97" i="131"/>
  <c r="BK97" i="131"/>
  <c r="BK98" i="131" s="1"/>
  <c r="BK33" i="131" s="1"/>
  <c r="AO97" i="131"/>
  <c r="T97" i="131"/>
  <c r="BK20" i="131"/>
  <c r="BK78" i="131" s="1"/>
  <c r="BE113" i="131"/>
  <c r="BE114" i="131" s="1"/>
  <c r="AG113" i="131"/>
  <c r="BH113" i="131"/>
  <c r="BH114" i="131" s="1"/>
  <c r="AN113" i="131"/>
  <c r="P113" i="131"/>
  <c r="AT113" i="131"/>
  <c r="Z113" i="131"/>
  <c r="S113" i="131"/>
  <c r="BG113" i="131"/>
  <c r="BG114" i="131" s="1"/>
  <c r="W113" i="131"/>
  <c r="AP97" i="131"/>
  <c r="V97" i="131"/>
  <c r="AY97" i="131"/>
  <c r="S97" i="131"/>
  <c r="AM97" i="131"/>
  <c r="BG97" i="131"/>
  <c r="BG98" i="131" s="1"/>
  <c r="BG33" i="131" s="1"/>
  <c r="BG54" i="131" s="1"/>
  <c r="AA97" i="131"/>
  <c r="AZ97" i="131"/>
  <c r="Y97" i="131"/>
  <c r="BI113" i="131"/>
  <c r="BI114" i="131" s="1"/>
  <c r="AC113" i="131"/>
  <c r="AV113" i="131"/>
  <c r="X113" i="131"/>
  <c r="AP113" i="131"/>
  <c r="N113" i="131"/>
  <c r="O113" i="131"/>
  <c r="BF97" i="131"/>
  <c r="AH97" i="131"/>
  <c r="BD97" i="131"/>
  <c r="BH97" i="131"/>
  <c r="W97" i="131"/>
  <c r="AK97" i="131"/>
  <c r="AU97" i="131"/>
  <c r="N78" i="131"/>
  <c r="AW113" i="131"/>
  <c r="Q113" i="131"/>
  <c r="AB113" i="131"/>
  <c r="AH113" i="131"/>
  <c r="BK113" i="131"/>
  <c r="BK114" i="131" s="1"/>
  <c r="AM113" i="131"/>
  <c r="Z97" i="131"/>
  <c r="AI97" i="131"/>
  <c r="AG97" i="131"/>
  <c r="U97" i="131"/>
  <c r="AE97" i="131"/>
  <c r="AR113" i="131"/>
  <c r="R113" i="131"/>
  <c r="AX97" i="131"/>
  <c r="BC97" i="131"/>
  <c r="BE97" i="131"/>
  <c r="BO113" i="131"/>
  <c r="AF113" i="131"/>
  <c r="AY113" i="131"/>
  <c r="AL97" i="131"/>
  <c r="AR97" i="131"/>
  <c r="AJ97" i="131"/>
  <c r="AS113" i="131"/>
  <c r="BD113" i="131"/>
  <c r="BJ113" i="131"/>
  <c r="BJ114" i="131" s="1"/>
  <c r="AD113" i="131"/>
  <c r="AU113" i="131"/>
  <c r="BB97" i="131"/>
  <c r="R97" i="131"/>
  <c r="AC97" i="131"/>
  <c r="Q97" i="131"/>
  <c r="P97" i="131"/>
  <c r="O97" i="131"/>
  <c r="AO113" i="131"/>
  <c r="BF113" i="131"/>
  <c r="BF114" i="131" s="1"/>
  <c r="BF40" i="131" s="1"/>
  <c r="AQ113" i="131"/>
  <c r="BI97" i="131"/>
  <c r="AV97" i="131"/>
  <c r="N71" i="131"/>
  <c r="Y113" i="131"/>
  <c r="AX113" i="131"/>
  <c r="BC113" i="131"/>
  <c r="AN97" i="131"/>
  <c r="AQ97" i="131"/>
  <c r="L20" i="140"/>
  <c r="BN14" i="140"/>
  <c r="D20" i="130"/>
  <c r="BN14" i="130"/>
  <c r="C11" i="131"/>
  <c r="B16" i="131"/>
  <c r="BO104" i="150"/>
  <c r="E20" i="150"/>
  <c r="G20" i="131"/>
  <c r="BN14" i="131"/>
  <c r="C11" i="137"/>
  <c r="B16" i="137"/>
  <c r="BN14" i="128"/>
  <c r="D20" i="128"/>
  <c r="BI113" i="130"/>
  <c r="BI114" i="130" s="1"/>
  <c r="AS113" i="130"/>
  <c r="AC113" i="130"/>
  <c r="BJ113" i="130"/>
  <c r="BJ114" i="130" s="1"/>
  <c r="BJ40" i="130" s="1"/>
  <c r="AT113" i="130"/>
  <c r="AD113" i="130"/>
  <c r="N113" i="130"/>
  <c r="AF113" i="130"/>
  <c r="BC113" i="130"/>
  <c r="BC114" i="130" s="1"/>
  <c r="BC40" i="130" s="1"/>
  <c r="W113" i="130"/>
  <c r="AR113" i="130"/>
  <c r="BG113" i="130"/>
  <c r="BG114" i="130" s="1"/>
  <c r="AA113" i="130"/>
  <c r="BC97" i="130"/>
  <c r="AM97" i="130"/>
  <c r="W97" i="130"/>
  <c r="BA97" i="130"/>
  <c r="AF97" i="130"/>
  <c r="BJ97" i="130"/>
  <c r="BJ98" i="130" s="1"/>
  <c r="BJ33" i="130" s="1"/>
  <c r="BJ54" i="130" s="1"/>
  <c r="AO97" i="130"/>
  <c r="T97" i="130"/>
  <c r="AX97" i="130"/>
  <c r="AC97" i="130"/>
  <c r="BB97" i="130"/>
  <c r="AG97" i="130"/>
  <c r="N78" i="130"/>
  <c r="BA113" i="130"/>
  <c r="AG113" i="130"/>
  <c r="BF113" i="130"/>
  <c r="BF114" i="130" s="1"/>
  <c r="AL113" i="130"/>
  <c r="R113" i="130"/>
  <c r="X113" i="130"/>
  <c r="AM113" i="130"/>
  <c r="AZ113" i="130"/>
  <c r="AY113" i="130"/>
  <c r="BK97" i="130"/>
  <c r="BK98" i="130" s="1"/>
  <c r="BK33" i="130" s="1"/>
  <c r="AQ97" i="130"/>
  <c r="S97" i="130"/>
  <c r="AP97" i="130"/>
  <c r="P97" i="130"/>
  <c r="AJ97" i="130"/>
  <c r="BI97" i="130"/>
  <c r="AH97" i="130"/>
  <c r="AW97" i="130"/>
  <c r="V97" i="130"/>
  <c r="BO113" i="130"/>
  <c r="AK113" i="130"/>
  <c r="BB113" i="130"/>
  <c r="BB114" i="130" s="1"/>
  <c r="BB40" i="130" s="1"/>
  <c r="Z113" i="130"/>
  <c r="AN113" i="130"/>
  <c r="AE113" i="130"/>
  <c r="AB113" i="130"/>
  <c r="S113" i="130"/>
  <c r="AI97" i="130"/>
  <c r="BF97" i="130"/>
  <c r="BF98" i="130" s="1"/>
  <c r="BF33" i="130" s="1"/>
  <c r="U97" i="130"/>
  <c r="AD97" i="130"/>
  <c r="AS97" i="130"/>
  <c r="BH97" i="130"/>
  <c r="BH98" i="130" s="1"/>
  <c r="BH33" i="130" s="1"/>
  <c r="Q97" i="130"/>
  <c r="U113" i="130"/>
  <c r="BD113" i="130"/>
  <c r="BD114" i="130" s="1"/>
  <c r="BK113" i="130"/>
  <c r="BK114" i="130" s="1"/>
  <c r="AQ113" i="130"/>
  <c r="AA97" i="130"/>
  <c r="AZ97" i="130"/>
  <c r="X97" i="130"/>
  <c r="BK20" i="130"/>
  <c r="BK78" i="130" s="1"/>
  <c r="Q113" i="130"/>
  <c r="AV113" i="130"/>
  <c r="AJ113" i="130"/>
  <c r="AU97" i="130"/>
  <c r="Z97" i="130"/>
  <c r="BD97" i="130"/>
  <c r="AB97" i="130"/>
  <c r="BE113" i="130"/>
  <c r="BE114" i="130" s="1"/>
  <c r="Y113" i="130"/>
  <c r="AX113" i="130"/>
  <c r="V113" i="130"/>
  <c r="P113" i="130"/>
  <c r="O113" i="130"/>
  <c r="T113" i="130"/>
  <c r="BG97" i="130"/>
  <c r="BG98" i="130" s="1"/>
  <c r="BG33" i="130" s="1"/>
  <c r="BG54" i="130" s="1"/>
  <c r="AE97" i="130"/>
  <c r="AV97" i="130"/>
  <c r="BE97" i="130"/>
  <c r="Y97" i="130"/>
  <c r="AN97" i="130"/>
  <c r="AR97" i="130"/>
  <c r="N71" i="130"/>
  <c r="AW113" i="130"/>
  <c r="AP113" i="130"/>
  <c r="BH113" i="130"/>
  <c r="BH114" i="130" s="1"/>
  <c r="AY97" i="130"/>
  <c r="AK97" i="130"/>
  <c r="N97" i="130"/>
  <c r="AL97" i="130"/>
  <c r="AO113" i="130"/>
  <c r="AH113" i="130"/>
  <c r="AU113" i="130"/>
  <c r="AI113" i="130"/>
  <c r="O97" i="130"/>
  <c r="AT97" i="130"/>
  <c r="R97" i="130"/>
  <c r="E20" i="145"/>
  <c r="BO104" i="145"/>
  <c r="L78" i="143"/>
  <c r="AX111" i="143"/>
  <c r="BI111" i="143"/>
  <c r="AV111" i="143"/>
  <c r="AF111" i="143"/>
  <c r="P111" i="143"/>
  <c r="BC111" i="143"/>
  <c r="AQ111" i="143"/>
  <c r="S111" i="143"/>
  <c r="AC111" i="143"/>
  <c r="AH111" i="143"/>
  <c r="AO111" i="143"/>
  <c r="AM111" i="143"/>
  <c r="AW95" i="143"/>
  <c r="AG95" i="143"/>
  <c r="AE111" i="143"/>
  <c r="AV95" i="143"/>
  <c r="AF95" i="143"/>
  <c r="BF95" i="143"/>
  <c r="AP95" i="143"/>
  <c r="Z95" i="143"/>
  <c r="BC95" i="143"/>
  <c r="L95" i="143"/>
  <c r="P95" i="143"/>
  <c r="T95" i="143"/>
  <c r="M95" i="143"/>
  <c r="AT111" i="143"/>
  <c r="BD111" i="143"/>
  <c r="AJ111" i="143"/>
  <c r="L111" i="143"/>
  <c r="BG111" i="143"/>
  <c r="Y111" i="143"/>
  <c r="V111" i="143"/>
  <c r="U111" i="143"/>
  <c r="R111" i="143"/>
  <c r="AS95" i="143"/>
  <c r="Y95" i="143"/>
  <c r="AZ95" i="143"/>
  <c r="AB95" i="143"/>
  <c r="AX95" i="143"/>
  <c r="AD95" i="143"/>
  <c r="AM95" i="143"/>
  <c r="AI95" i="143"/>
  <c r="AE95" i="143"/>
  <c r="AA95" i="143"/>
  <c r="AP111" i="143"/>
  <c r="AZ111" i="143"/>
  <c r="AB111" i="143"/>
  <c r="BE111" i="143"/>
  <c r="AY111" i="143"/>
  <c r="N111" i="143"/>
  <c r="O111" i="143"/>
  <c r="M111" i="143"/>
  <c r="BI95" i="143"/>
  <c r="AO95" i="143"/>
  <c r="U95" i="143"/>
  <c r="AR95" i="143"/>
  <c r="BO111" i="143"/>
  <c r="AT95" i="143"/>
  <c r="V95" i="143"/>
  <c r="X95" i="143"/>
  <c r="W95" i="143"/>
  <c r="O95" i="143"/>
  <c r="L71" i="143"/>
  <c r="AL111" i="143"/>
  <c r="X111" i="143"/>
  <c r="AI111" i="143"/>
  <c r="AS111" i="143"/>
  <c r="BE95" i="143"/>
  <c r="BH95" i="143"/>
  <c r="Q111" i="143"/>
  <c r="R95" i="143"/>
  <c r="W111" i="143"/>
  <c r="AQ95" i="143"/>
  <c r="BF111" i="143"/>
  <c r="AR111" i="143"/>
  <c r="AW111" i="143"/>
  <c r="BA111" i="143"/>
  <c r="AG111" i="143"/>
  <c r="AK95" i="143"/>
  <c r="AN95" i="143"/>
  <c r="AL95" i="143"/>
  <c r="Q95" i="143"/>
  <c r="S95" i="143"/>
  <c r="T111" i="143"/>
  <c r="AA111" i="143"/>
  <c r="BD95" i="143"/>
  <c r="N95" i="143"/>
  <c r="BH111" i="143"/>
  <c r="BA95" i="143"/>
  <c r="AU95" i="143"/>
  <c r="AK111" i="143"/>
  <c r="AC95" i="143"/>
  <c r="BB111" i="143"/>
  <c r="AU111" i="143"/>
  <c r="Z111" i="143"/>
  <c r="AJ95" i="143"/>
  <c r="AY95" i="143"/>
  <c r="AD111" i="143"/>
  <c r="BB95" i="143"/>
  <c r="AN111" i="143"/>
  <c r="AH95" i="143"/>
  <c r="BG95" i="143"/>
  <c r="C11" i="143"/>
  <c r="B16" i="143"/>
  <c r="B15" i="117"/>
  <c r="BN13" i="117"/>
  <c r="D20" i="126"/>
  <c r="BN14" i="126"/>
  <c r="BN14" i="117"/>
  <c r="D20" i="117"/>
  <c r="C11" i="139"/>
  <c r="B16" i="139"/>
  <c r="BO111" i="146"/>
  <c r="AU111" i="146"/>
  <c r="AE111" i="146"/>
  <c r="O111" i="146"/>
  <c r="AO111" i="146"/>
  <c r="T111" i="146"/>
  <c r="AX111" i="146"/>
  <c r="AC111" i="146"/>
  <c r="BH111" i="146"/>
  <c r="BH114" i="146" s="1"/>
  <c r="BH40" i="146" s="1"/>
  <c r="AL111" i="146"/>
  <c r="Q111" i="146"/>
  <c r="AV111" i="146"/>
  <c r="Z111" i="146"/>
  <c r="BI95" i="146"/>
  <c r="BI98" i="146" s="1"/>
  <c r="BI33" i="146" s="1"/>
  <c r="AS95" i="146"/>
  <c r="AC95" i="146"/>
  <c r="M95" i="146"/>
  <c r="AN95" i="146"/>
  <c r="S95" i="146"/>
  <c r="AR95" i="146"/>
  <c r="W95" i="146"/>
  <c r="BB95" i="146"/>
  <c r="AZ95" i="146"/>
  <c r="AE95" i="146"/>
  <c r="AA95" i="146"/>
  <c r="P95" i="146"/>
  <c r="BG111" i="146"/>
  <c r="BG114" i="146" s="1"/>
  <c r="AM111" i="146"/>
  <c r="S111" i="146"/>
  <c r="AJ111" i="146"/>
  <c r="BI111" i="146"/>
  <c r="BI114" i="146" s="1"/>
  <c r="AH111" i="146"/>
  <c r="BB111" i="146"/>
  <c r="AB111" i="146"/>
  <c r="BA111" i="146"/>
  <c r="U111" i="146"/>
  <c r="BA95" i="146"/>
  <c r="AG95" i="146"/>
  <c r="BD95" i="146"/>
  <c r="AD95" i="146"/>
  <c r="AX95" i="146"/>
  <c r="R95" i="146"/>
  <c r="AQ95" i="146"/>
  <c r="AJ95" i="146"/>
  <c r="L71" i="146"/>
  <c r="L78" i="146"/>
  <c r="BC111" i="146"/>
  <c r="AI111" i="146"/>
  <c r="BE111" i="146"/>
  <c r="AD111" i="146"/>
  <c r="BD111" i="146"/>
  <c r="X111" i="146"/>
  <c r="AW111" i="146"/>
  <c r="V111" i="146"/>
  <c r="AP111" i="146"/>
  <c r="P111" i="146"/>
  <c r="AW95" i="146"/>
  <c r="Y95" i="146"/>
  <c r="AY95" i="146"/>
  <c r="X95" i="146"/>
  <c r="AM95" i="146"/>
  <c r="L95" i="146"/>
  <c r="BF95" i="146"/>
  <c r="Z95" i="146"/>
  <c r="V95" i="146"/>
  <c r="BI20" i="146"/>
  <c r="AA111" i="146"/>
  <c r="Y111" i="146"/>
  <c r="R111" i="146"/>
  <c r="L111" i="146"/>
  <c r="BH95" i="146"/>
  <c r="U95" i="146"/>
  <c r="N95" i="146"/>
  <c r="BG95" i="146"/>
  <c r="T95" i="146"/>
  <c r="AY111" i="146"/>
  <c r="AZ111" i="146"/>
  <c r="AS111" i="146"/>
  <c r="AR111" i="146"/>
  <c r="AK111" i="146"/>
  <c r="AO95" i="146"/>
  <c r="AT95" i="146"/>
  <c r="AH95" i="146"/>
  <c r="AU95" i="146"/>
  <c r="AL95" i="146"/>
  <c r="AT111" i="146"/>
  <c r="AG111" i="146"/>
  <c r="AK95" i="146"/>
  <c r="AB95" i="146"/>
  <c r="AF95" i="146"/>
  <c r="AN111" i="146"/>
  <c r="AF111" i="146"/>
  <c r="AP95" i="146"/>
  <c r="M111" i="146"/>
  <c r="BE95" i="146"/>
  <c r="O95" i="146"/>
  <c r="N111" i="146"/>
  <c r="BF111" i="146"/>
  <c r="BF114" i="146" s="1"/>
  <c r="Q95" i="146"/>
  <c r="AV95" i="146"/>
  <c r="AQ111" i="146"/>
  <c r="AI95" i="146"/>
  <c r="W111" i="146"/>
  <c r="BC95" i="146"/>
  <c r="L71" i="123"/>
  <c r="BI20" i="123"/>
  <c r="BO111" i="123"/>
  <c r="L78" i="123"/>
  <c r="B16" i="145"/>
  <c r="C11" i="145"/>
  <c r="K113" i="149"/>
  <c r="C113" i="149"/>
  <c r="C99" i="149"/>
  <c r="C34" i="149" s="1"/>
  <c r="C57" i="149" s="1"/>
  <c r="C59" i="149" s="1"/>
  <c r="C65" i="149" s="1"/>
  <c r="BD40" i="134"/>
  <c r="D113" i="149"/>
  <c r="E99" i="149"/>
  <c r="E34" i="149" s="1"/>
  <c r="E57" i="149" s="1"/>
  <c r="E59" i="149" s="1"/>
  <c r="E65" i="149" s="1"/>
  <c r="R16" i="150"/>
  <c r="AO40" i="150"/>
  <c r="AB40" i="150"/>
  <c r="AP54" i="150"/>
  <c r="AC54" i="150"/>
  <c r="AL54" i="150"/>
  <c r="B40" i="150"/>
  <c r="AJ40" i="150"/>
  <c r="AE54" i="150"/>
  <c r="BF54" i="150"/>
  <c r="AS54" i="150"/>
  <c r="AW40" i="150"/>
  <c r="AM40" i="150"/>
  <c r="P40" i="150"/>
  <c r="S40" i="150"/>
  <c r="AF54" i="150"/>
  <c r="R54" i="150"/>
  <c r="Q54" i="150"/>
  <c r="AS40" i="150"/>
  <c r="AH40" i="150"/>
  <c r="Z54" i="150"/>
  <c r="S15" i="150"/>
  <c r="T11" i="150" s="1"/>
  <c r="Y40" i="150"/>
  <c r="AP40" i="150"/>
  <c r="AY54" i="150"/>
  <c r="U54" i="150"/>
  <c r="BA40" i="150"/>
  <c r="AR40" i="150"/>
  <c r="AQ40" i="150"/>
  <c r="AT40" i="150"/>
  <c r="O54" i="150"/>
  <c r="AK54" i="150"/>
  <c r="X54" i="150"/>
  <c r="T54" i="150"/>
  <c r="AG40" i="150"/>
  <c r="R40" i="150"/>
  <c r="AZ40" i="150"/>
  <c r="BG54" i="150"/>
  <c r="AT54" i="150"/>
  <c r="AJ54" i="150"/>
  <c r="AC40" i="150"/>
  <c r="AU40" i="150"/>
  <c r="BC54" i="150"/>
  <c r="BH54" i="150"/>
  <c r="AG54" i="150"/>
  <c r="Y54" i="150"/>
  <c r="AV40" i="150"/>
  <c r="AY40" i="150"/>
  <c r="AI54" i="150"/>
  <c r="BB54" i="150"/>
  <c r="T40" i="150"/>
  <c r="V54" i="150"/>
  <c r="AK40" i="150"/>
  <c r="W40" i="150"/>
  <c r="V40" i="150"/>
  <c r="X40" i="150"/>
  <c r="AE40" i="150"/>
  <c r="P54" i="150"/>
  <c r="B54" i="150"/>
  <c r="B35" i="150"/>
  <c r="AB54" i="150"/>
  <c r="Q40" i="150"/>
  <c r="BG40" i="150"/>
  <c r="BJ40" i="150"/>
  <c r="AQ54" i="150"/>
  <c r="AR54" i="150"/>
  <c r="BI54" i="150"/>
  <c r="BJ54" i="150"/>
  <c r="BB40" i="150"/>
  <c r="BD40" i="150"/>
  <c r="AM54" i="150"/>
  <c r="Z40" i="150"/>
  <c r="BD54" i="150"/>
  <c r="AO54" i="150"/>
  <c r="BE40" i="150"/>
  <c r="AX40" i="150"/>
  <c r="AA40" i="150"/>
  <c r="AD40" i="150"/>
  <c r="S54" i="150"/>
  <c r="AX54" i="150"/>
  <c r="AD54" i="150"/>
  <c r="U40" i="150"/>
  <c r="BF40" i="150"/>
  <c r="AU54" i="150"/>
  <c r="AW54" i="150"/>
  <c r="O40" i="150"/>
  <c r="BH40" i="150"/>
  <c r="AL40" i="150"/>
  <c r="AN40" i="150"/>
  <c r="AA54" i="150"/>
  <c r="BA54" i="150"/>
  <c r="AN54" i="150"/>
  <c r="BI40" i="150"/>
  <c r="BC40" i="150"/>
  <c r="AF40" i="150"/>
  <c r="AI40" i="150"/>
  <c r="W54" i="150"/>
  <c r="AV54" i="150"/>
  <c r="AH54" i="150"/>
  <c r="BE54" i="150"/>
  <c r="L76" i="149"/>
  <c r="H76" i="149"/>
  <c r="D76" i="149"/>
  <c r="K76" i="149"/>
  <c r="G76" i="149"/>
  <c r="C76" i="149"/>
  <c r="J76" i="149"/>
  <c r="F76" i="149"/>
  <c r="B76" i="149"/>
  <c r="I76" i="149"/>
  <c r="E76" i="149"/>
  <c r="Q103" i="149"/>
  <c r="B23" i="149"/>
  <c r="C20" i="149"/>
  <c r="B99" i="149"/>
  <c r="B34" i="149" s="1"/>
  <c r="E30" i="149"/>
  <c r="E29" i="149"/>
  <c r="F26" i="149" s="1"/>
  <c r="B113" i="149"/>
  <c r="R16" i="146"/>
  <c r="R15" i="146"/>
  <c r="S11" i="146" s="1"/>
  <c r="AZ104" i="146"/>
  <c r="AV104" i="146"/>
  <c r="AR104" i="146"/>
  <c r="AN104" i="146"/>
  <c r="AJ104" i="146"/>
  <c r="AF104" i="146"/>
  <c r="AB104" i="146"/>
  <c r="X104" i="146"/>
  <c r="T104" i="146"/>
  <c r="P104" i="146"/>
  <c r="L104" i="146"/>
  <c r="H104" i="146"/>
  <c r="BB104" i="146"/>
  <c r="AW104" i="146"/>
  <c r="AQ104" i="146"/>
  <c r="AL104" i="146"/>
  <c r="AG104" i="146"/>
  <c r="AA104" i="146"/>
  <c r="V104" i="146"/>
  <c r="Q104" i="146"/>
  <c r="K104" i="146"/>
  <c r="F104" i="146"/>
  <c r="F114" i="146" s="1"/>
  <c r="BA104" i="146"/>
  <c r="AU104" i="146"/>
  <c r="AP104" i="146"/>
  <c r="AK104" i="146"/>
  <c r="AE104" i="146"/>
  <c r="Z104" i="146"/>
  <c r="U104" i="146"/>
  <c r="O104" i="146"/>
  <c r="J104" i="146"/>
  <c r="E104" i="146"/>
  <c r="AY104" i="146"/>
  <c r="AT104" i="146"/>
  <c r="AO104" i="146"/>
  <c r="AI104" i="146"/>
  <c r="AD104" i="146"/>
  <c r="Y104" i="146"/>
  <c r="S104" i="146"/>
  <c r="N104" i="146"/>
  <c r="I104" i="146"/>
  <c r="AX104" i="146"/>
  <c r="AS104" i="146"/>
  <c r="AM104" i="146"/>
  <c r="AH104" i="146"/>
  <c r="AC104" i="146"/>
  <c r="W104" i="146"/>
  <c r="R104" i="146"/>
  <c r="M104" i="146"/>
  <c r="G104" i="146"/>
  <c r="BA88" i="146"/>
  <c r="AW88" i="146"/>
  <c r="AS88" i="146"/>
  <c r="AO88" i="146"/>
  <c r="AK88" i="146"/>
  <c r="AG88" i="146"/>
  <c r="AC88" i="146"/>
  <c r="Y88" i="146"/>
  <c r="U88" i="146"/>
  <c r="Q88" i="146"/>
  <c r="M88" i="146"/>
  <c r="I88" i="146"/>
  <c r="E88" i="146"/>
  <c r="AZ88" i="146"/>
  <c r="AU88" i="146"/>
  <c r="AP88" i="146"/>
  <c r="AJ88" i="146"/>
  <c r="AE88" i="146"/>
  <c r="Z88" i="146"/>
  <c r="T88" i="146"/>
  <c r="O88" i="146"/>
  <c r="J88" i="146"/>
  <c r="E78" i="146"/>
  <c r="AY88" i="146"/>
  <c r="AT88" i="146"/>
  <c r="AN88" i="146"/>
  <c r="AI88" i="146"/>
  <c r="AD88" i="146"/>
  <c r="X88" i="146"/>
  <c r="S88" i="146"/>
  <c r="N88" i="146"/>
  <c r="H88" i="146"/>
  <c r="AX88" i="146"/>
  <c r="AR88" i="146"/>
  <c r="AM88" i="146"/>
  <c r="AH88" i="146"/>
  <c r="AB88" i="146"/>
  <c r="W88" i="146"/>
  <c r="R88" i="146"/>
  <c r="L88" i="146"/>
  <c r="G88" i="146"/>
  <c r="BB88" i="146"/>
  <c r="AV88" i="146"/>
  <c r="AQ88" i="146"/>
  <c r="AL88" i="146"/>
  <c r="AF88" i="146"/>
  <c r="AA88" i="146"/>
  <c r="V88" i="146"/>
  <c r="P88" i="146"/>
  <c r="K88" i="146"/>
  <c r="F88" i="146"/>
  <c r="E71" i="146"/>
  <c r="BB20" i="146"/>
  <c r="AE81" i="146"/>
  <c r="AE82" i="146" s="1"/>
  <c r="AE27" i="146" s="1"/>
  <c r="AE75" i="146"/>
  <c r="AE26" i="146" s="1"/>
  <c r="C15" i="146"/>
  <c r="D11" i="146" s="1"/>
  <c r="BJ40" i="146"/>
  <c r="C22" i="146"/>
  <c r="C21" i="146"/>
  <c r="B40" i="146"/>
  <c r="C28" i="146"/>
  <c r="D25" i="146" s="1"/>
  <c r="Q15" i="145"/>
  <c r="R11" i="145" s="1"/>
  <c r="Q16" i="145"/>
  <c r="C21" i="145"/>
  <c r="C22" i="145" s="1"/>
  <c r="BN113" i="145"/>
  <c r="C40" i="145"/>
  <c r="BJ40" i="145"/>
  <c r="B40" i="145"/>
  <c r="BK54" i="145"/>
  <c r="BK40" i="145"/>
  <c r="D28" i="145"/>
  <c r="E25" i="145" s="1"/>
  <c r="D29" i="145"/>
  <c r="R15" i="143"/>
  <c r="S11" i="143" s="1"/>
  <c r="C21" i="143"/>
  <c r="C22" i="143"/>
  <c r="B40" i="143"/>
  <c r="C40" i="143"/>
  <c r="D40" i="143"/>
  <c r="C28" i="143"/>
  <c r="D25" i="143" s="1"/>
  <c r="BG40" i="142"/>
  <c r="BD40" i="142"/>
  <c r="BE40" i="142"/>
  <c r="BC40" i="142"/>
  <c r="BH40" i="142"/>
  <c r="BI40" i="142"/>
  <c r="BK40" i="142"/>
  <c r="C22" i="142"/>
  <c r="C21" i="142"/>
  <c r="B40" i="142"/>
  <c r="D28" i="142"/>
  <c r="E25" i="142" s="1"/>
  <c r="D29" i="142"/>
  <c r="BJ40" i="142"/>
  <c r="BK54" i="142"/>
  <c r="S16" i="142"/>
  <c r="S15" i="142"/>
  <c r="T11" i="142" s="1"/>
  <c r="BF40" i="142"/>
  <c r="BN97" i="142"/>
  <c r="BK34" i="142" s="1"/>
  <c r="BN113" i="142"/>
  <c r="R16" i="142"/>
  <c r="E80" i="140"/>
  <c r="G80" i="140"/>
  <c r="F80" i="140"/>
  <c r="K54" i="140"/>
  <c r="J54" i="140"/>
  <c r="I54" i="140"/>
  <c r="F54" i="140"/>
  <c r="B54" i="140"/>
  <c r="B35" i="140"/>
  <c r="BB78" i="140"/>
  <c r="BB71" i="140"/>
  <c r="BJ40" i="140"/>
  <c r="R15" i="140"/>
  <c r="S11" i="140" s="1"/>
  <c r="R16" i="140"/>
  <c r="C54" i="140"/>
  <c r="C28" i="140"/>
  <c r="D25" i="140" s="1"/>
  <c r="D54" i="140"/>
  <c r="H80" i="140"/>
  <c r="I80" i="140"/>
  <c r="K80" i="140"/>
  <c r="J80" i="140"/>
  <c r="BJ54" i="140"/>
  <c r="C40" i="140"/>
  <c r="B40" i="140"/>
  <c r="E73" i="140"/>
  <c r="F73" i="140"/>
  <c r="G73" i="140"/>
  <c r="BN104" i="140"/>
  <c r="BO88" i="140" s="1"/>
  <c r="C21" i="140"/>
  <c r="H73" i="140"/>
  <c r="I73" i="140"/>
  <c r="J73" i="140"/>
  <c r="K73" i="140"/>
  <c r="C15" i="140"/>
  <c r="D11" i="140" s="1"/>
  <c r="E114" i="140"/>
  <c r="AY34" i="140"/>
  <c r="BN88" i="140"/>
  <c r="BB34" i="140" s="1"/>
  <c r="G54" i="140"/>
  <c r="H54" i="140"/>
  <c r="BC54" i="139"/>
  <c r="BC40" i="139"/>
  <c r="Q15" i="139"/>
  <c r="R11" i="139" s="1"/>
  <c r="BD54" i="139"/>
  <c r="BI40" i="139"/>
  <c r="BJ40" i="139"/>
  <c r="D54" i="139"/>
  <c r="BG54" i="139"/>
  <c r="BF40" i="139"/>
  <c r="BJ54" i="139"/>
  <c r="BD78" i="139"/>
  <c r="BD71" i="139"/>
  <c r="BN106" i="139"/>
  <c r="BO90" i="139" s="1"/>
  <c r="BD40" i="139"/>
  <c r="BH54" i="139"/>
  <c r="BE40" i="139"/>
  <c r="B35" i="139"/>
  <c r="B54" i="139"/>
  <c r="C29" i="139"/>
  <c r="C28" i="139"/>
  <c r="D25" i="139" s="1"/>
  <c r="BH40" i="139"/>
  <c r="B40" i="139"/>
  <c r="BG40" i="139"/>
  <c r="BN90" i="139"/>
  <c r="BD34" i="139" s="1"/>
  <c r="D40" i="139"/>
  <c r="C21" i="139"/>
  <c r="F73" i="137"/>
  <c r="BA71" i="137"/>
  <c r="BA78" i="137"/>
  <c r="BN87" i="137"/>
  <c r="BA34" i="137" s="1"/>
  <c r="BN103" i="137"/>
  <c r="BO87" i="137" s="1"/>
  <c r="BH40" i="137"/>
  <c r="B40" i="137"/>
  <c r="Q15" i="137"/>
  <c r="R11" i="137" s="1"/>
  <c r="C40" i="137"/>
  <c r="E80" i="137"/>
  <c r="D80" i="137"/>
  <c r="BG40" i="137"/>
  <c r="BF40" i="137"/>
  <c r="D73" i="137"/>
  <c r="BE40" i="137"/>
  <c r="C28" i="137"/>
  <c r="D25" i="137" s="1"/>
  <c r="C29" i="137"/>
  <c r="BI40" i="137"/>
  <c r="F80" i="137"/>
  <c r="C21" i="137"/>
  <c r="BH40" i="136"/>
  <c r="AX40" i="136"/>
  <c r="AF40" i="136"/>
  <c r="AY40" i="136"/>
  <c r="BB40" i="136"/>
  <c r="AT40" i="136"/>
  <c r="Y40" i="136"/>
  <c r="BD73" i="136"/>
  <c r="BE73" i="136"/>
  <c r="BF73" i="136"/>
  <c r="BG73" i="136"/>
  <c r="AZ40" i="136"/>
  <c r="AR40" i="136"/>
  <c r="BD40" i="136"/>
  <c r="B40" i="136"/>
  <c r="AA40" i="136"/>
  <c r="AH40" i="136"/>
  <c r="AC40" i="136"/>
  <c r="AD40" i="136"/>
  <c r="AJ40" i="136"/>
  <c r="AW40" i="136"/>
  <c r="BH73" i="136"/>
  <c r="BI73" i="136"/>
  <c r="BJ73" i="136"/>
  <c r="BK73" i="136"/>
  <c r="BC40" i="136"/>
  <c r="C29" i="136"/>
  <c r="C28" i="136"/>
  <c r="D25" i="136" s="1"/>
  <c r="S15" i="136"/>
  <c r="T11" i="136" s="1"/>
  <c r="AE40" i="136"/>
  <c r="AL40" i="136"/>
  <c r="AU40" i="136"/>
  <c r="AI40" i="136"/>
  <c r="AO40" i="136"/>
  <c r="Z40" i="136"/>
  <c r="BL73" i="136"/>
  <c r="BE40" i="136"/>
  <c r="AQ40" i="136"/>
  <c r="AN40" i="136"/>
  <c r="BI40" i="136"/>
  <c r="AB40" i="136"/>
  <c r="BF40" i="136"/>
  <c r="BA40" i="136"/>
  <c r="AG40" i="136"/>
  <c r="BJ40" i="136"/>
  <c r="AV40" i="136"/>
  <c r="AS40" i="136"/>
  <c r="BA73" i="136"/>
  <c r="BB73" i="136"/>
  <c r="BG40" i="136"/>
  <c r="AP40" i="136"/>
  <c r="C22" i="136"/>
  <c r="C21" i="136"/>
  <c r="C15" i="136"/>
  <c r="D11" i="136" s="1"/>
  <c r="AK40" i="136"/>
  <c r="AM40" i="136"/>
  <c r="BG40" i="134"/>
  <c r="BI40" i="134"/>
  <c r="C15" i="134"/>
  <c r="D11" i="134" s="1"/>
  <c r="BE40" i="134"/>
  <c r="C40" i="134"/>
  <c r="B40" i="134"/>
  <c r="C21" i="134"/>
  <c r="C22" i="134" s="1"/>
  <c r="BB40" i="134"/>
  <c r="C28" i="134"/>
  <c r="D25" i="134" s="1"/>
  <c r="C29" i="134"/>
  <c r="BF40" i="134"/>
  <c r="Q16" i="134"/>
  <c r="BC40" i="134"/>
  <c r="R15" i="134"/>
  <c r="S11" i="134" s="1"/>
  <c r="BJ40" i="134"/>
  <c r="AA81" i="133"/>
  <c r="AA82" i="133" s="1"/>
  <c r="AA27" i="133" s="1"/>
  <c r="AA75" i="133"/>
  <c r="AA26" i="133" s="1"/>
  <c r="BK113" i="133"/>
  <c r="BK114" i="133" s="1"/>
  <c r="BG113" i="133"/>
  <c r="BG114" i="133" s="1"/>
  <c r="BC113" i="133"/>
  <c r="BC114" i="133" s="1"/>
  <c r="AY113" i="133"/>
  <c r="AY114" i="133" s="1"/>
  <c r="AU113" i="133"/>
  <c r="AU114" i="133" s="1"/>
  <c r="AQ113" i="133"/>
  <c r="AQ114" i="133" s="1"/>
  <c r="AM113" i="133"/>
  <c r="AM114" i="133" s="1"/>
  <c r="AI113" i="133"/>
  <c r="AI114" i="133" s="1"/>
  <c r="AE113" i="133"/>
  <c r="AE114" i="133" s="1"/>
  <c r="AA113" i="133"/>
  <c r="W113" i="133"/>
  <c r="W114" i="133" s="1"/>
  <c r="S113" i="133"/>
  <c r="O113" i="133"/>
  <c r="O114" i="133" s="1"/>
  <c r="BJ113" i="133"/>
  <c r="BJ114" i="133" s="1"/>
  <c r="BF113" i="133"/>
  <c r="BF114" i="133" s="1"/>
  <c r="BB113" i="133"/>
  <c r="BB114" i="133" s="1"/>
  <c r="AX113" i="133"/>
  <c r="AX114" i="133" s="1"/>
  <c r="AT113" i="133"/>
  <c r="AT114" i="133" s="1"/>
  <c r="AP113" i="133"/>
  <c r="AP114" i="133" s="1"/>
  <c r="AL113" i="133"/>
  <c r="AH113" i="133"/>
  <c r="AH114" i="133" s="1"/>
  <c r="AD113" i="133"/>
  <c r="AD114" i="133" s="1"/>
  <c r="Z113" i="133"/>
  <c r="Z114" i="133" s="1"/>
  <c r="V113" i="133"/>
  <c r="V114" i="133" s="1"/>
  <c r="R113" i="133"/>
  <c r="R114" i="133" s="1"/>
  <c r="N113" i="133"/>
  <c r="BO113" i="133"/>
  <c r="BD113" i="133"/>
  <c r="BD114" i="133" s="1"/>
  <c r="AV113" i="133"/>
  <c r="AV114" i="133" s="1"/>
  <c r="AN113" i="133"/>
  <c r="AN114" i="133" s="1"/>
  <c r="AF113" i="133"/>
  <c r="X113" i="133"/>
  <c r="X114" i="133" s="1"/>
  <c r="P113" i="133"/>
  <c r="P114" i="133" s="1"/>
  <c r="BI113" i="133"/>
  <c r="BI114" i="133" s="1"/>
  <c r="BA113" i="133"/>
  <c r="BA114" i="133" s="1"/>
  <c r="AS113" i="133"/>
  <c r="AK113" i="133"/>
  <c r="AK114" i="133" s="1"/>
  <c r="AC113" i="133"/>
  <c r="AC114" i="133" s="1"/>
  <c r="U113" i="133"/>
  <c r="U114" i="133" s="1"/>
  <c r="AZ113" i="133"/>
  <c r="AZ114" i="133" s="1"/>
  <c r="AJ113" i="133"/>
  <c r="AJ114" i="133" s="1"/>
  <c r="T113" i="133"/>
  <c r="T114" i="133" s="1"/>
  <c r="AW113" i="133"/>
  <c r="AW114" i="133" s="1"/>
  <c r="AG113" i="133"/>
  <c r="AG114" i="133" s="1"/>
  <c r="Q113" i="133"/>
  <c r="Q114" i="133" s="1"/>
  <c r="BE113" i="133"/>
  <c r="BE114" i="133" s="1"/>
  <c r="AO113" i="133"/>
  <c r="AO114" i="133" s="1"/>
  <c r="Y113" i="133"/>
  <c r="BH97" i="133"/>
  <c r="BD97" i="133"/>
  <c r="AZ97" i="133"/>
  <c r="AV97" i="133"/>
  <c r="AR97" i="133"/>
  <c r="AN97" i="133"/>
  <c r="AJ97" i="133"/>
  <c r="AF97" i="133"/>
  <c r="AB97" i="133"/>
  <c r="X97" i="133"/>
  <c r="T97" i="133"/>
  <c r="P97" i="133"/>
  <c r="AR113" i="133"/>
  <c r="AR114" i="133" s="1"/>
  <c r="AB113" i="133"/>
  <c r="AB114" i="133" s="1"/>
  <c r="BI97" i="133"/>
  <c r="BC97" i="133"/>
  <c r="AX97" i="133"/>
  <c r="AS97" i="133"/>
  <c r="AM97" i="133"/>
  <c r="AH97" i="133"/>
  <c r="AC97" i="133"/>
  <c r="W97" i="133"/>
  <c r="R97" i="133"/>
  <c r="BJ97" i="133"/>
  <c r="BJ98" i="133" s="1"/>
  <c r="BJ33" i="133" s="1"/>
  <c r="BB97" i="133"/>
  <c r="AU97" i="133"/>
  <c r="AO97" i="133"/>
  <c r="AG97" i="133"/>
  <c r="Z97" i="133"/>
  <c r="S97" i="133"/>
  <c r="BH113" i="133"/>
  <c r="BH114" i="133" s="1"/>
  <c r="BG97" i="133"/>
  <c r="BA97" i="133"/>
  <c r="AT97" i="133"/>
  <c r="AL97" i="133"/>
  <c r="AE97" i="133"/>
  <c r="Y97" i="133"/>
  <c r="Q97" i="133"/>
  <c r="BK97" i="133"/>
  <c r="BK98" i="133" s="1"/>
  <c r="BK33" i="133" s="1"/>
  <c r="BE97" i="133"/>
  <c r="AW97" i="133"/>
  <c r="AP97" i="133"/>
  <c r="AI97" i="133"/>
  <c r="AA97" i="133"/>
  <c r="U97" i="133"/>
  <c r="N97" i="133"/>
  <c r="BF97" i="133"/>
  <c r="AD97" i="133"/>
  <c r="AY97" i="133"/>
  <c r="V97" i="133"/>
  <c r="AQ97" i="133"/>
  <c r="O97" i="133"/>
  <c r="AK97" i="133"/>
  <c r="N71" i="133"/>
  <c r="N78" i="133"/>
  <c r="BK20" i="133"/>
  <c r="BK78" i="133" s="1"/>
  <c r="P16" i="133"/>
  <c r="C21" i="133"/>
  <c r="C22" i="133"/>
  <c r="B40" i="133"/>
  <c r="Z81" i="133"/>
  <c r="Z82" i="133" s="1"/>
  <c r="Z27" i="133" s="1"/>
  <c r="Z75" i="133"/>
  <c r="Z26" i="133" s="1"/>
  <c r="R81" i="133"/>
  <c r="R82" i="133" s="1"/>
  <c r="R27" i="133" s="1"/>
  <c r="R75" i="133"/>
  <c r="R26" i="133" s="1"/>
  <c r="Y75" i="133"/>
  <c r="Y26" i="133" s="1"/>
  <c r="Y81" i="133"/>
  <c r="Y82" i="133" s="1"/>
  <c r="Y27" i="133" s="1"/>
  <c r="C40" i="133"/>
  <c r="Q15" i="133"/>
  <c r="R11" i="133" s="1"/>
  <c r="R15" i="131"/>
  <c r="S11" i="131" s="1"/>
  <c r="B40" i="131"/>
  <c r="C40" i="131"/>
  <c r="D81" i="131"/>
  <c r="D75" i="131"/>
  <c r="D26" i="131" s="1"/>
  <c r="F81" i="131"/>
  <c r="F82" i="131" s="1"/>
  <c r="F27" i="131" s="1"/>
  <c r="F75" i="131"/>
  <c r="F26" i="131" s="1"/>
  <c r="F40" i="131" s="1"/>
  <c r="E75" i="131"/>
  <c r="E26" i="131" s="1"/>
  <c r="E40" i="131" s="1"/>
  <c r="E81" i="131"/>
  <c r="E82" i="131" s="1"/>
  <c r="E27" i="131" s="1"/>
  <c r="C28" i="131"/>
  <c r="D25" i="131" s="1"/>
  <c r="C21" i="131"/>
  <c r="C22" i="131" s="1"/>
  <c r="C21" i="130"/>
  <c r="Q16" i="130"/>
  <c r="B40" i="130"/>
  <c r="R16" i="130"/>
  <c r="R15" i="130"/>
  <c r="S11" i="130" s="1"/>
  <c r="C40" i="130"/>
  <c r="C28" i="130"/>
  <c r="D25" i="130" s="1"/>
  <c r="C29" i="130"/>
  <c r="S15" i="129"/>
  <c r="T11" i="129" s="1"/>
  <c r="R16" i="129"/>
  <c r="B40" i="129"/>
  <c r="C15" i="129"/>
  <c r="D11" i="129" s="1"/>
  <c r="C28" i="129"/>
  <c r="D25" i="129" s="1"/>
  <c r="C22" i="129"/>
  <c r="C21" i="129"/>
  <c r="C29" i="128"/>
  <c r="C28" i="128"/>
  <c r="D25" i="128" s="1"/>
  <c r="B40" i="128"/>
  <c r="C22" i="128"/>
  <c r="C21" i="128"/>
  <c r="S15" i="128"/>
  <c r="T11" i="128" s="1"/>
  <c r="D15" i="126"/>
  <c r="C21" i="126"/>
  <c r="C22" i="126"/>
  <c r="C28" i="126"/>
  <c r="D25" i="126" s="1"/>
  <c r="Q16" i="126"/>
  <c r="AY34" i="126"/>
  <c r="C54" i="126"/>
  <c r="B40" i="126"/>
  <c r="R16" i="126"/>
  <c r="R15" i="126"/>
  <c r="S11" i="126" s="1"/>
  <c r="C40" i="126"/>
  <c r="BD54" i="126"/>
  <c r="B54" i="126"/>
  <c r="B35" i="126"/>
  <c r="AY34" i="125"/>
  <c r="B54" i="125"/>
  <c r="B35" i="125"/>
  <c r="R16" i="125"/>
  <c r="B40" i="125"/>
  <c r="C22" i="125"/>
  <c r="C21" i="125"/>
  <c r="S16" i="125"/>
  <c r="S15" i="125"/>
  <c r="T11" i="125" s="1"/>
  <c r="C16" i="123"/>
  <c r="C28" i="123"/>
  <c r="D25" i="123" s="1"/>
  <c r="C29" i="123"/>
  <c r="BJ71" i="123"/>
  <c r="BJ78" i="123"/>
  <c r="Q15" i="123"/>
  <c r="R11" i="123" s="1"/>
  <c r="D15" i="123"/>
  <c r="E11" i="123" s="1"/>
  <c r="D21" i="123"/>
  <c r="D22" i="123"/>
  <c r="E71" i="123"/>
  <c r="E78" i="123"/>
  <c r="BB20" i="123"/>
  <c r="D82" i="123"/>
  <c r="D27" i="123" s="1"/>
  <c r="C16" i="122"/>
  <c r="M78" i="122"/>
  <c r="M71" i="122"/>
  <c r="Q16" i="122"/>
  <c r="D21" i="122"/>
  <c r="D22" i="122" s="1"/>
  <c r="C28" i="122"/>
  <c r="D25" i="122" s="1"/>
  <c r="D74" i="122"/>
  <c r="R15" i="122"/>
  <c r="S11" i="122" s="1"/>
  <c r="D73" i="122"/>
  <c r="BO113" i="122"/>
  <c r="N78" i="122"/>
  <c r="N71" i="122"/>
  <c r="D15" i="122"/>
  <c r="E11" i="122" s="1"/>
  <c r="BG40" i="120"/>
  <c r="B54" i="120"/>
  <c r="B35" i="120"/>
  <c r="BJ54" i="120"/>
  <c r="BC54" i="120"/>
  <c r="BF54" i="120"/>
  <c r="BI54" i="120"/>
  <c r="BG54" i="120"/>
  <c r="BJ40" i="120"/>
  <c r="BH40" i="120"/>
  <c r="BI40" i="120"/>
  <c r="BD54" i="120"/>
  <c r="B40" i="120"/>
  <c r="BC40" i="120"/>
  <c r="S15" i="120"/>
  <c r="T11" i="120" s="1"/>
  <c r="BF40" i="120"/>
  <c r="BD40" i="120"/>
  <c r="BE40" i="120"/>
  <c r="BE54" i="120"/>
  <c r="BH54" i="120"/>
  <c r="T75" i="119"/>
  <c r="T26" i="119" s="1"/>
  <c r="T40" i="119" s="1"/>
  <c r="T81" i="119"/>
  <c r="T82" i="119" s="1"/>
  <c r="T27" i="119" s="1"/>
  <c r="AJ40" i="119"/>
  <c r="C40" i="119"/>
  <c r="AS54" i="119"/>
  <c r="J54" i="119"/>
  <c r="AO54" i="119"/>
  <c r="AO40" i="119"/>
  <c r="L54" i="119"/>
  <c r="AK54" i="119"/>
  <c r="Y75" i="119"/>
  <c r="Y26" i="119" s="1"/>
  <c r="Y40" i="119" s="1"/>
  <c r="Y81" i="119"/>
  <c r="Y82" i="119" s="1"/>
  <c r="Y27" i="119" s="1"/>
  <c r="BD40" i="119"/>
  <c r="AN54" i="119"/>
  <c r="AM54" i="119"/>
  <c r="BN98" i="119"/>
  <c r="AC75" i="119"/>
  <c r="AC26" i="119" s="1"/>
  <c r="AC40" i="119" s="1"/>
  <c r="AC81" i="119"/>
  <c r="AC82" i="119" s="1"/>
  <c r="AC27" i="119" s="1"/>
  <c r="C16" i="119"/>
  <c r="D75" i="119"/>
  <c r="D26" i="119" s="1"/>
  <c r="D81" i="119"/>
  <c r="BN74" i="119"/>
  <c r="L75" i="119"/>
  <c r="L26" i="119" s="1"/>
  <c r="L40" i="119" s="1"/>
  <c r="L81" i="119"/>
  <c r="L82" i="119" s="1"/>
  <c r="L27" i="119" s="1"/>
  <c r="O81" i="119"/>
  <c r="O82" i="119" s="1"/>
  <c r="O27" i="119" s="1"/>
  <c r="O75" i="119"/>
  <c r="O26" i="119" s="1"/>
  <c r="O40" i="119" s="1"/>
  <c r="I75" i="119"/>
  <c r="I26" i="119" s="1"/>
  <c r="I40" i="119" s="1"/>
  <c r="I81" i="119"/>
  <c r="I82" i="119" s="1"/>
  <c r="I27" i="119" s="1"/>
  <c r="F81" i="119"/>
  <c r="F82" i="119" s="1"/>
  <c r="F27" i="119" s="1"/>
  <c r="F75" i="119"/>
  <c r="F26" i="119" s="1"/>
  <c r="F40" i="119" s="1"/>
  <c r="V81" i="119"/>
  <c r="V82" i="119" s="1"/>
  <c r="V27" i="119" s="1"/>
  <c r="V75" i="119"/>
  <c r="V26" i="119" s="1"/>
  <c r="V40" i="119" s="1"/>
  <c r="AZ40" i="119"/>
  <c r="AX40" i="119"/>
  <c r="BG40" i="119"/>
  <c r="AJ54" i="119"/>
  <c r="AI54" i="119"/>
  <c r="BI54" i="119"/>
  <c r="AD54" i="119"/>
  <c r="C22" i="119"/>
  <c r="BK54" i="119"/>
  <c r="AM40" i="119"/>
  <c r="BE54" i="119"/>
  <c r="N54" i="119"/>
  <c r="BE40" i="119"/>
  <c r="AR40" i="119"/>
  <c r="AP40" i="119"/>
  <c r="AB54" i="119"/>
  <c r="AA54" i="119"/>
  <c r="BA54" i="119"/>
  <c r="AP54" i="119"/>
  <c r="AA81" i="119"/>
  <c r="AA82" i="119" s="1"/>
  <c r="AA27" i="119" s="1"/>
  <c r="AA75" i="119"/>
  <c r="AA26" i="119" s="1"/>
  <c r="AA40" i="119" s="1"/>
  <c r="BD54" i="119"/>
  <c r="BC54" i="119"/>
  <c r="BJ54" i="119"/>
  <c r="AG54" i="119"/>
  <c r="F54" i="119"/>
  <c r="AE81" i="119"/>
  <c r="AE82" i="119" s="1"/>
  <c r="AE27" i="119" s="1"/>
  <c r="AE75" i="119"/>
  <c r="AE26" i="119" s="1"/>
  <c r="AE40" i="119" s="1"/>
  <c r="AH81" i="119"/>
  <c r="AH82" i="119" s="1"/>
  <c r="AH27" i="119" s="1"/>
  <c r="AH75" i="119"/>
  <c r="AH26" i="119" s="1"/>
  <c r="AH40" i="119" s="1"/>
  <c r="D15" i="119"/>
  <c r="E11" i="119" s="1"/>
  <c r="S81" i="119"/>
  <c r="S82" i="119" s="1"/>
  <c r="S27" i="119" s="1"/>
  <c r="S75" i="119"/>
  <c r="S26" i="119" s="1"/>
  <c r="S40" i="119" s="1"/>
  <c r="J81" i="119"/>
  <c r="J82" i="119" s="1"/>
  <c r="J27" i="119" s="1"/>
  <c r="J75" i="119"/>
  <c r="J26" i="119" s="1"/>
  <c r="J40" i="119" s="1"/>
  <c r="S54" i="119"/>
  <c r="AV54" i="119"/>
  <c r="AL54" i="119"/>
  <c r="AI40" i="119"/>
  <c r="H75" i="119"/>
  <c r="H26" i="119" s="1"/>
  <c r="H40" i="119" s="1"/>
  <c r="H81" i="119"/>
  <c r="H82" i="119" s="1"/>
  <c r="H27" i="119" s="1"/>
  <c r="G81" i="119"/>
  <c r="G82" i="119" s="1"/>
  <c r="G27" i="119" s="1"/>
  <c r="G75" i="119"/>
  <c r="G26" i="119" s="1"/>
  <c r="G40" i="119" s="1"/>
  <c r="W81" i="119"/>
  <c r="W82" i="119" s="1"/>
  <c r="W27" i="119" s="1"/>
  <c r="W75" i="119"/>
  <c r="W26" i="119" s="1"/>
  <c r="W40" i="119" s="1"/>
  <c r="Q75" i="119"/>
  <c r="Q26" i="119" s="1"/>
  <c r="Q40" i="119" s="1"/>
  <c r="Q81" i="119"/>
  <c r="Q82" i="119" s="1"/>
  <c r="Q27" i="119" s="1"/>
  <c r="N81" i="119"/>
  <c r="N82" i="119" s="1"/>
  <c r="N27" i="119" s="1"/>
  <c r="N75" i="119"/>
  <c r="N26" i="119" s="1"/>
  <c r="N40" i="119" s="1"/>
  <c r="D54" i="119"/>
  <c r="C54" i="119"/>
  <c r="AC54" i="119"/>
  <c r="AX54" i="119"/>
  <c r="BI40" i="119"/>
  <c r="AV40" i="119"/>
  <c r="AT40" i="119"/>
  <c r="AQ40" i="119"/>
  <c r="AF54" i="119"/>
  <c r="AE54" i="119"/>
  <c r="Y54" i="119"/>
  <c r="AH54" i="119"/>
  <c r="BH54" i="119"/>
  <c r="BG54" i="119"/>
  <c r="U54" i="119"/>
  <c r="R54" i="119"/>
  <c r="Z81" i="119"/>
  <c r="Z82" i="119" s="1"/>
  <c r="Z27" i="119" s="1"/>
  <c r="Z75" i="119"/>
  <c r="Z26" i="119" s="1"/>
  <c r="Z40" i="119" s="1"/>
  <c r="BA40" i="119"/>
  <c r="AN40" i="119"/>
  <c r="AL40" i="119"/>
  <c r="X54" i="119"/>
  <c r="W54" i="119"/>
  <c r="B40" i="119"/>
  <c r="AT54" i="119"/>
  <c r="B54" i="119"/>
  <c r="B35" i="119"/>
  <c r="BN33" i="119"/>
  <c r="AB75" i="119"/>
  <c r="AB26" i="119" s="1"/>
  <c r="AB40" i="119" s="1"/>
  <c r="AB81" i="119"/>
  <c r="AB82" i="119" s="1"/>
  <c r="AB27" i="119" s="1"/>
  <c r="AG75" i="119"/>
  <c r="AG26" i="119" s="1"/>
  <c r="AG40" i="119" s="1"/>
  <c r="AG81" i="119"/>
  <c r="AG82" i="119" s="1"/>
  <c r="AG27" i="119" s="1"/>
  <c r="P75" i="119"/>
  <c r="P26" i="119" s="1"/>
  <c r="P40" i="119" s="1"/>
  <c r="P81" i="119"/>
  <c r="P82" i="119" s="1"/>
  <c r="P27" i="119" s="1"/>
  <c r="M75" i="119"/>
  <c r="M26" i="119" s="1"/>
  <c r="M40" i="119" s="1"/>
  <c r="M81" i="119"/>
  <c r="M82" i="119" s="1"/>
  <c r="M27" i="119" s="1"/>
  <c r="AW40" i="119"/>
  <c r="T54" i="119"/>
  <c r="D21" i="119"/>
  <c r="E19" i="119" s="1"/>
  <c r="D22" i="119"/>
  <c r="BJ40" i="119"/>
  <c r="AU54" i="119"/>
  <c r="K54" i="119"/>
  <c r="V54" i="119"/>
  <c r="BK40" i="119"/>
  <c r="BB40" i="119"/>
  <c r="BN114" i="119"/>
  <c r="Q54" i="119"/>
  <c r="R15" i="119"/>
  <c r="S11" i="119" s="1"/>
  <c r="X75" i="119"/>
  <c r="X26" i="119" s="1"/>
  <c r="X40" i="119" s="1"/>
  <c r="X81" i="119"/>
  <c r="X82" i="119" s="1"/>
  <c r="X27" i="119" s="1"/>
  <c r="K81" i="119"/>
  <c r="K82" i="119" s="1"/>
  <c r="K27" i="119" s="1"/>
  <c r="K75" i="119"/>
  <c r="K26" i="119" s="1"/>
  <c r="K40" i="119" s="1"/>
  <c r="E75" i="119"/>
  <c r="E26" i="119" s="1"/>
  <c r="E40" i="119" s="1"/>
  <c r="E81" i="119"/>
  <c r="E82" i="119" s="1"/>
  <c r="E27" i="119" s="1"/>
  <c r="U75" i="119"/>
  <c r="U26" i="119" s="1"/>
  <c r="U40" i="119" s="1"/>
  <c r="U81" i="119"/>
  <c r="U82" i="119" s="1"/>
  <c r="U27" i="119" s="1"/>
  <c r="R81" i="119"/>
  <c r="R82" i="119" s="1"/>
  <c r="R27" i="119" s="1"/>
  <c r="R75" i="119"/>
  <c r="R26" i="119" s="1"/>
  <c r="R40" i="119" s="1"/>
  <c r="AU40" i="119"/>
  <c r="AZ54" i="119"/>
  <c r="AY54" i="119"/>
  <c r="BF54" i="119"/>
  <c r="M54" i="119"/>
  <c r="AS40" i="119"/>
  <c r="AY40" i="119"/>
  <c r="P54" i="119"/>
  <c r="O54" i="119"/>
  <c r="BB54" i="119"/>
  <c r="I54" i="119"/>
  <c r="BN34" i="119"/>
  <c r="BH40" i="119"/>
  <c r="BF40" i="119"/>
  <c r="AR54" i="119"/>
  <c r="AQ54" i="119"/>
  <c r="BC40" i="119"/>
  <c r="E54" i="119"/>
  <c r="C28" i="119"/>
  <c r="D25" i="119" s="1"/>
  <c r="AK40" i="119"/>
  <c r="H54" i="119"/>
  <c r="G54" i="119"/>
  <c r="AW54" i="119"/>
  <c r="Z54" i="119"/>
  <c r="AF75" i="119"/>
  <c r="AF26" i="119" s="1"/>
  <c r="AF40" i="119" s="1"/>
  <c r="AF81" i="119"/>
  <c r="AF82" i="119" s="1"/>
  <c r="AF27" i="119" s="1"/>
  <c r="AD81" i="119"/>
  <c r="AD82" i="119" s="1"/>
  <c r="AD27" i="119" s="1"/>
  <c r="AD75" i="119"/>
  <c r="AD26" i="119" s="1"/>
  <c r="AD40" i="119" s="1"/>
  <c r="AI40" i="117"/>
  <c r="AW40" i="117"/>
  <c r="BI54" i="117"/>
  <c r="AM54" i="117"/>
  <c r="AP54" i="117"/>
  <c r="AO54" i="117"/>
  <c r="X54" i="117"/>
  <c r="AE75" i="117"/>
  <c r="AE26" i="117" s="1"/>
  <c r="AE40" i="117" s="1"/>
  <c r="AE81" i="117"/>
  <c r="AE82" i="117" s="1"/>
  <c r="AE27" i="117" s="1"/>
  <c r="AG81" i="117"/>
  <c r="AG82" i="117" s="1"/>
  <c r="AG27" i="117" s="1"/>
  <c r="AG75" i="117"/>
  <c r="AG26" i="117" s="1"/>
  <c r="AG40" i="117" s="1"/>
  <c r="AV54" i="117"/>
  <c r="BK54" i="117"/>
  <c r="O54" i="117"/>
  <c r="AY54" i="117"/>
  <c r="B54" i="117"/>
  <c r="B35" i="117"/>
  <c r="AR54" i="117"/>
  <c r="N81" i="117"/>
  <c r="N82" i="117" s="1"/>
  <c r="N27" i="117" s="1"/>
  <c r="N75" i="117"/>
  <c r="N26" i="117" s="1"/>
  <c r="S75" i="117"/>
  <c r="S26" i="117" s="1"/>
  <c r="S40" i="117" s="1"/>
  <c r="S81" i="117"/>
  <c r="S82" i="117" s="1"/>
  <c r="S27" i="117" s="1"/>
  <c r="U81" i="117"/>
  <c r="U82" i="117" s="1"/>
  <c r="U27" i="117" s="1"/>
  <c r="U75" i="117"/>
  <c r="U26" i="117" s="1"/>
  <c r="U40" i="117" s="1"/>
  <c r="BC40" i="117"/>
  <c r="BB40" i="117"/>
  <c r="BA40" i="117"/>
  <c r="AQ54" i="117"/>
  <c r="AT54" i="117"/>
  <c r="AS54" i="117"/>
  <c r="AN54" i="117"/>
  <c r="AV40" i="117"/>
  <c r="W54" i="117"/>
  <c r="Z54" i="117"/>
  <c r="Y54" i="117"/>
  <c r="AJ54" i="117"/>
  <c r="AB81" i="117"/>
  <c r="AB82" i="117" s="1"/>
  <c r="AB27" i="117" s="1"/>
  <c r="AB75" i="117"/>
  <c r="AB26" i="117" s="1"/>
  <c r="AB40" i="117" s="1"/>
  <c r="BJ40" i="117"/>
  <c r="BI40" i="117"/>
  <c r="AJ40" i="117"/>
  <c r="AZ54" i="117"/>
  <c r="BD54" i="117"/>
  <c r="BC54" i="117"/>
  <c r="BD40" i="117"/>
  <c r="AH54" i="117"/>
  <c r="AX54" i="117"/>
  <c r="BG54" i="117"/>
  <c r="R81" i="117"/>
  <c r="R82" i="117" s="1"/>
  <c r="R27" i="117" s="1"/>
  <c r="R75" i="117"/>
  <c r="R26" i="117" s="1"/>
  <c r="R40" i="117" s="1"/>
  <c r="W75" i="117"/>
  <c r="W26" i="117" s="1"/>
  <c r="W40" i="117" s="1"/>
  <c r="W81" i="117"/>
  <c r="W82" i="117" s="1"/>
  <c r="W27" i="117" s="1"/>
  <c r="P81" i="117"/>
  <c r="P82" i="117" s="1"/>
  <c r="P27" i="117" s="1"/>
  <c r="P75" i="117"/>
  <c r="P26" i="117" s="1"/>
  <c r="P40" i="117" s="1"/>
  <c r="AM40" i="117"/>
  <c r="AL40" i="117"/>
  <c r="AK40" i="117"/>
  <c r="AW54" i="117"/>
  <c r="AA54" i="117"/>
  <c r="AD54" i="117"/>
  <c r="AC54" i="117"/>
  <c r="BB54" i="117"/>
  <c r="Z81" i="117"/>
  <c r="Z82" i="117" s="1"/>
  <c r="Z27" i="117" s="1"/>
  <c r="Z75" i="117"/>
  <c r="Z26" i="117" s="1"/>
  <c r="Z40" i="117" s="1"/>
  <c r="AR40" i="117"/>
  <c r="P54" i="117"/>
  <c r="AD81" i="117"/>
  <c r="AD82" i="117" s="1"/>
  <c r="AD27" i="117" s="1"/>
  <c r="AD75" i="117"/>
  <c r="AD26" i="117" s="1"/>
  <c r="AD40" i="117" s="1"/>
  <c r="AF81" i="117"/>
  <c r="AF82" i="117" s="1"/>
  <c r="AF27" i="117" s="1"/>
  <c r="AF75" i="117"/>
  <c r="AF26" i="117" s="1"/>
  <c r="AF40" i="117" s="1"/>
  <c r="AU40" i="117"/>
  <c r="AT40" i="117"/>
  <c r="AS40" i="117"/>
  <c r="BE54" i="117"/>
  <c r="AI54" i="117"/>
  <c r="AL54" i="117"/>
  <c r="AK54" i="117"/>
  <c r="BG40" i="117"/>
  <c r="BF40" i="117"/>
  <c r="BE40" i="117"/>
  <c r="AU54" i="117"/>
  <c r="R54" i="117"/>
  <c r="AG54" i="117"/>
  <c r="T81" i="117"/>
  <c r="T82" i="117" s="1"/>
  <c r="T27" i="117" s="1"/>
  <c r="T75" i="117"/>
  <c r="T26" i="117" s="1"/>
  <c r="T40" i="117" s="1"/>
  <c r="M81" i="117"/>
  <c r="M82" i="117" s="1"/>
  <c r="M27" i="117" s="1"/>
  <c r="M75" i="117"/>
  <c r="M26" i="117" s="1"/>
  <c r="BH40" i="117"/>
  <c r="AF54" i="117"/>
  <c r="AA75" i="117"/>
  <c r="AA26" i="117" s="1"/>
  <c r="AA40" i="117" s="1"/>
  <c r="AA81" i="117"/>
  <c r="AA82" i="117" s="1"/>
  <c r="AA27" i="117" s="1"/>
  <c r="S15" i="117"/>
  <c r="T11" i="117" s="1"/>
  <c r="S16" i="117"/>
  <c r="AY40" i="117"/>
  <c r="AX40" i="117"/>
  <c r="B40" i="117"/>
  <c r="AZ40" i="117"/>
  <c r="BF54" i="117"/>
  <c r="BJ54" i="117"/>
  <c r="BH54" i="117"/>
  <c r="AH81" i="117"/>
  <c r="AH82" i="117" s="1"/>
  <c r="AH27" i="117" s="1"/>
  <c r="AH75" i="117"/>
  <c r="AH26" i="117" s="1"/>
  <c r="AH40" i="117" s="1"/>
  <c r="AC81" i="117"/>
  <c r="AC82" i="117" s="1"/>
  <c r="AC27" i="117" s="1"/>
  <c r="AC75" i="117"/>
  <c r="AC26" i="117" s="1"/>
  <c r="AC40" i="117" s="1"/>
  <c r="S54" i="117"/>
  <c r="V54" i="117"/>
  <c r="U54" i="117"/>
  <c r="T54" i="117"/>
  <c r="AQ40" i="117"/>
  <c r="AP40" i="117"/>
  <c r="AO40" i="117"/>
  <c r="BA54" i="117"/>
  <c r="AE54" i="117"/>
  <c r="Q54" i="117"/>
  <c r="V81" i="117"/>
  <c r="V82" i="117" s="1"/>
  <c r="V27" i="117" s="1"/>
  <c r="V75" i="117"/>
  <c r="V26" i="117" s="1"/>
  <c r="V40" i="117" s="1"/>
  <c r="O75" i="117"/>
  <c r="O26" i="117" s="1"/>
  <c r="O40" i="117" s="1"/>
  <c r="O81" i="117"/>
  <c r="O82" i="117" s="1"/>
  <c r="O27" i="117" s="1"/>
  <c r="X81" i="117"/>
  <c r="X82" i="117" s="1"/>
  <c r="X27" i="117" s="1"/>
  <c r="X75" i="117"/>
  <c r="X26" i="117" s="1"/>
  <c r="X40" i="117" s="1"/>
  <c r="Q81" i="117"/>
  <c r="Q82" i="117" s="1"/>
  <c r="Q27" i="117" s="1"/>
  <c r="Q75" i="117"/>
  <c r="Q26" i="117" s="1"/>
  <c r="Q40" i="117" s="1"/>
  <c r="BK40" i="117"/>
  <c r="AN40" i="117"/>
  <c r="AB54" i="117"/>
  <c r="Y81" i="117"/>
  <c r="Y82" i="117" s="1"/>
  <c r="Y27" i="117" s="1"/>
  <c r="Y75" i="117"/>
  <c r="Y26" i="117" s="1"/>
  <c r="Y40" i="117" s="1"/>
  <c r="BN34" i="116"/>
  <c r="BN114" i="116"/>
  <c r="L106" i="114"/>
  <c r="G106" i="114"/>
  <c r="F106" i="114"/>
  <c r="F74" i="114"/>
  <c r="H106" i="114"/>
  <c r="I106" i="114"/>
  <c r="F81" i="114"/>
  <c r="G92" i="114"/>
  <c r="F92" i="114"/>
  <c r="J92" i="114"/>
  <c r="J99" i="114" s="1"/>
  <c r="J34" i="114" s="1"/>
  <c r="J57" i="114" s="1"/>
  <c r="J59" i="114" s="1"/>
  <c r="J65" i="114" s="1"/>
  <c r="H92" i="114"/>
  <c r="H99" i="114" s="1"/>
  <c r="H34" i="114" s="1"/>
  <c r="H57" i="114" s="1"/>
  <c r="H59" i="114" s="1"/>
  <c r="H65" i="114" s="1"/>
  <c r="K106" i="114"/>
  <c r="J106" i="114"/>
  <c r="I92" i="114"/>
  <c r="I99" i="114" s="1"/>
  <c r="I34" i="114" s="1"/>
  <c r="I57" i="114" s="1"/>
  <c r="I59" i="114" s="1"/>
  <c r="I65" i="114" s="1"/>
  <c r="P14" i="114"/>
  <c r="B15" i="114"/>
  <c r="C103" i="114"/>
  <c r="I103" i="114"/>
  <c r="D103" i="114"/>
  <c r="C74" i="114"/>
  <c r="F89" i="114"/>
  <c r="G89" i="114"/>
  <c r="D89" i="114"/>
  <c r="K103" i="114"/>
  <c r="J103" i="114"/>
  <c r="C81" i="114"/>
  <c r="E103" i="114"/>
  <c r="L103" i="114"/>
  <c r="C89" i="114"/>
  <c r="G103" i="114"/>
  <c r="F103" i="114"/>
  <c r="H103" i="114"/>
  <c r="E89" i="114"/>
  <c r="B16" i="116"/>
  <c r="C11" i="116"/>
  <c r="BN98" i="116"/>
  <c r="BE40" i="116"/>
  <c r="AO40" i="116"/>
  <c r="BK40" i="116"/>
  <c r="S16" i="116"/>
  <c r="S15" i="116"/>
  <c r="T11" i="116" s="1"/>
  <c r="C40" i="116"/>
  <c r="AU54" i="116"/>
  <c r="Z54" i="116"/>
  <c r="AG54" i="116"/>
  <c r="T54" i="116"/>
  <c r="BG40" i="116"/>
  <c r="AQ54" i="116"/>
  <c r="BB54" i="116"/>
  <c r="BI54" i="116"/>
  <c r="BD54" i="116"/>
  <c r="AF54" i="116"/>
  <c r="AA75" i="116"/>
  <c r="AA26" i="116" s="1"/>
  <c r="AA40" i="116" s="1"/>
  <c r="AA81" i="116"/>
  <c r="AA82" i="116" s="1"/>
  <c r="AA27" i="116" s="1"/>
  <c r="AD81" i="116"/>
  <c r="AD82" i="116" s="1"/>
  <c r="AD27" i="116" s="1"/>
  <c r="AD75" i="116"/>
  <c r="AD26" i="116" s="1"/>
  <c r="AD40" i="116" s="1"/>
  <c r="AF81" i="116"/>
  <c r="AF82" i="116" s="1"/>
  <c r="AF27" i="116" s="1"/>
  <c r="AF75" i="116"/>
  <c r="AF26" i="116" s="1"/>
  <c r="AF40" i="116" s="1"/>
  <c r="D81" i="116"/>
  <c r="BN74" i="116"/>
  <c r="D75" i="116"/>
  <c r="D26" i="116" s="1"/>
  <c r="L81" i="116"/>
  <c r="L82" i="116" s="1"/>
  <c r="L27" i="116" s="1"/>
  <c r="L75" i="116"/>
  <c r="L26" i="116" s="1"/>
  <c r="L40" i="116" s="1"/>
  <c r="S75" i="116"/>
  <c r="S26" i="116" s="1"/>
  <c r="S40" i="116" s="1"/>
  <c r="S81" i="116"/>
  <c r="S82" i="116" s="1"/>
  <c r="S27" i="116" s="1"/>
  <c r="M81" i="116"/>
  <c r="M82" i="116" s="1"/>
  <c r="M27" i="116" s="1"/>
  <c r="M75" i="116"/>
  <c r="M26" i="116" s="1"/>
  <c r="M40" i="116" s="1"/>
  <c r="J81" i="116"/>
  <c r="J82" i="116" s="1"/>
  <c r="J27" i="116" s="1"/>
  <c r="J75" i="116"/>
  <c r="J26" i="116" s="1"/>
  <c r="J40" i="116" s="1"/>
  <c r="AM40" i="116"/>
  <c r="AL40" i="116"/>
  <c r="AK40" i="116"/>
  <c r="BH40" i="116"/>
  <c r="C54" i="116"/>
  <c r="N54" i="116"/>
  <c r="U54" i="116"/>
  <c r="AR54" i="116"/>
  <c r="I54" i="116"/>
  <c r="R16" i="116"/>
  <c r="AY40" i="116"/>
  <c r="AX40" i="116"/>
  <c r="B40" i="116"/>
  <c r="AZ40" i="116"/>
  <c r="AE54" i="116"/>
  <c r="J54" i="116"/>
  <c r="Q54" i="116"/>
  <c r="AB54" i="116"/>
  <c r="BJ40" i="116"/>
  <c r="BI40" i="116"/>
  <c r="AJ40" i="116"/>
  <c r="AA54" i="116"/>
  <c r="AL54" i="116"/>
  <c r="AS54" i="116"/>
  <c r="Y81" i="116"/>
  <c r="Y82" i="116" s="1"/>
  <c r="Y27" i="116" s="1"/>
  <c r="Y75" i="116"/>
  <c r="Y26" i="116" s="1"/>
  <c r="Y40" i="116" s="1"/>
  <c r="B54" i="116"/>
  <c r="B35" i="116"/>
  <c r="BN33" i="116"/>
  <c r="AB81" i="116"/>
  <c r="AB82" i="116" s="1"/>
  <c r="AB27" i="116" s="1"/>
  <c r="AB75" i="116"/>
  <c r="AB26" i="116" s="1"/>
  <c r="AB40" i="116" s="1"/>
  <c r="AC81" i="116"/>
  <c r="AC82" i="116" s="1"/>
  <c r="AC27" i="116" s="1"/>
  <c r="AC75" i="116"/>
  <c r="AC26" i="116" s="1"/>
  <c r="AC40" i="116" s="1"/>
  <c r="T81" i="116"/>
  <c r="T82" i="116" s="1"/>
  <c r="T27" i="116" s="1"/>
  <c r="T75" i="116"/>
  <c r="T26" i="116" s="1"/>
  <c r="T40" i="116" s="1"/>
  <c r="G75" i="116"/>
  <c r="G26" i="116" s="1"/>
  <c r="G40" i="116" s="1"/>
  <c r="G81" i="116"/>
  <c r="G82" i="116" s="1"/>
  <c r="G27" i="116" s="1"/>
  <c r="W75" i="116"/>
  <c r="W26" i="116" s="1"/>
  <c r="W40" i="116" s="1"/>
  <c r="W81" i="116"/>
  <c r="W82" i="116" s="1"/>
  <c r="W27" i="116" s="1"/>
  <c r="Q81" i="116"/>
  <c r="Q82" i="116" s="1"/>
  <c r="Q27" i="116" s="1"/>
  <c r="Q75" i="116"/>
  <c r="Q26" i="116" s="1"/>
  <c r="Q40" i="116" s="1"/>
  <c r="N81" i="116"/>
  <c r="N82" i="116" s="1"/>
  <c r="N27" i="116" s="1"/>
  <c r="N75" i="116"/>
  <c r="N26" i="116" s="1"/>
  <c r="N40" i="116" s="1"/>
  <c r="AY54" i="116"/>
  <c r="BJ54" i="116"/>
  <c r="AR40" i="116"/>
  <c r="E54" i="116"/>
  <c r="AV54" i="116"/>
  <c r="BC54" i="116"/>
  <c r="BH54" i="116"/>
  <c r="AI40" i="116"/>
  <c r="AW40" i="116"/>
  <c r="AV40" i="116"/>
  <c r="O54" i="116"/>
  <c r="BF54" i="116"/>
  <c r="AN40" i="116"/>
  <c r="AU40" i="116"/>
  <c r="AT40" i="116"/>
  <c r="AS40" i="116"/>
  <c r="K54" i="116"/>
  <c r="V54" i="116"/>
  <c r="AC54" i="116"/>
  <c r="D54" i="116"/>
  <c r="AP40" i="116"/>
  <c r="C21" i="116"/>
  <c r="D19" i="116" s="1"/>
  <c r="AH81" i="116"/>
  <c r="AH82" i="116" s="1"/>
  <c r="AH27" i="116" s="1"/>
  <c r="AH75" i="116"/>
  <c r="AH26" i="116" s="1"/>
  <c r="AH40" i="116" s="1"/>
  <c r="AG81" i="116"/>
  <c r="AG82" i="116" s="1"/>
  <c r="AG27" i="116" s="1"/>
  <c r="AG75" i="116"/>
  <c r="AG26" i="116" s="1"/>
  <c r="AG40" i="116" s="1"/>
  <c r="H81" i="116"/>
  <c r="H82" i="116" s="1"/>
  <c r="H27" i="116" s="1"/>
  <c r="H75" i="116"/>
  <c r="H26" i="116" s="1"/>
  <c r="H40" i="116" s="1"/>
  <c r="K75" i="116"/>
  <c r="K26" i="116" s="1"/>
  <c r="K40" i="116" s="1"/>
  <c r="K81" i="116"/>
  <c r="K82" i="116" s="1"/>
  <c r="K27" i="116" s="1"/>
  <c r="E81" i="116"/>
  <c r="E82" i="116" s="1"/>
  <c r="E27" i="116" s="1"/>
  <c r="E75" i="116"/>
  <c r="E26" i="116" s="1"/>
  <c r="E40" i="116" s="1"/>
  <c r="U81" i="116"/>
  <c r="U82" i="116" s="1"/>
  <c r="U27" i="116" s="1"/>
  <c r="U75" i="116"/>
  <c r="U26" i="116" s="1"/>
  <c r="U40" i="116" s="1"/>
  <c r="R81" i="116"/>
  <c r="R82" i="116" s="1"/>
  <c r="R27" i="116" s="1"/>
  <c r="R75" i="116"/>
  <c r="R26" i="116" s="1"/>
  <c r="R40" i="116" s="1"/>
  <c r="AI54" i="116"/>
  <c r="AT54" i="116"/>
  <c r="BA54" i="116"/>
  <c r="X54" i="116"/>
  <c r="AP54" i="116"/>
  <c r="AW54" i="116"/>
  <c r="H54" i="116"/>
  <c r="BG54" i="116"/>
  <c r="BD40" i="116"/>
  <c r="F54" i="116"/>
  <c r="M54" i="116"/>
  <c r="L54" i="116"/>
  <c r="Z81" i="116"/>
  <c r="Z82" i="116" s="1"/>
  <c r="Z27" i="116" s="1"/>
  <c r="Z75" i="116"/>
  <c r="Z26" i="116" s="1"/>
  <c r="Z40" i="116" s="1"/>
  <c r="AE75" i="116"/>
  <c r="AE26" i="116" s="1"/>
  <c r="AE40" i="116" s="1"/>
  <c r="AE81" i="116"/>
  <c r="AE82" i="116" s="1"/>
  <c r="AE27" i="116" s="1"/>
  <c r="P81" i="116"/>
  <c r="P82" i="116" s="1"/>
  <c r="P27" i="116" s="1"/>
  <c r="P75" i="116"/>
  <c r="P26" i="116" s="1"/>
  <c r="P40" i="116" s="1"/>
  <c r="X81" i="116"/>
  <c r="X82" i="116" s="1"/>
  <c r="X27" i="116" s="1"/>
  <c r="X75" i="116"/>
  <c r="X26" i="116" s="1"/>
  <c r="X40" i="116" s="1"/>
  <c r="O75" i="116"/>
  <c r="O26" i="116" s="1"/>
  <c r="O40" i="116" s="1"/>
  <c r="O81" i="116"/>
  <c r="O82" i="116" s="1"/>
  <c r="O27" i="116" s="1"/>
  <c r="I81" i="116"/>
  <c r="I82" i="116" s="1"/>
  <c r="I27" i="116" s="1"/>
  <c r="I75" i="116"/>
  <c r="I26" i="116" s="1"/>
  <c r="I40" i="116" s="1"/>
  <c r="F81" i="116"/>
  <c r="F82" i="116" s="1"/>
  <c r="F27" i="116" s="1"/>
  <c r="F75" i="116"/>
  <c r="F26" i="116" s="1"/>
  <c r="F40" i="116" s="1"/>
  <c r="V81" i="116"/>
  <c r="V82" i="116" s="1"/>
  <c r="V27" i="116" s="1"/>
  <c r="V75" i="116"/>
  <c r="V26" i="116" s="1"/>
  <c r="V40" i="116" s="1"/>
  <c r="BC40" i="116"/>
  <c r="BB40" i="116"/>
  <c r="BA40" i="116"/>
  <c r="S54" i="116"/>
  <c r="AD54" i="116"/>
  <c r="AK54" i="116"/>
  <c r="AJ54" i="116"/>
  <c r="BF40" i="116"/>
  <c r="C28" i="116"/>
  <c r="D25" i="116" s="1"/>
  <c r="C29" i="116"/>
  <c r="E30" i="114"/>
  <c r="E29" i="114"/>
  <c r="F26" i="114" s="1"/>
  <c r="D30" i="114"/>
  <c r="P74" i="143" l="1"/>
  <c r="U74" i="143"/>
  <c r="AD74" i="143"/>
  <c r="X74" i="143"/>
  <c r="AG74" i="143"/>
  <c r="O74" i="143"/>
  <c r="AF74" i="143"/>
  <c r="N74" i="143"/>
  <c r="W74" i="143"/>
  <c r="Y114" i="133"/>
  <c r="AS114" i="133"/>
  <c r="AL114" i="133"/>
  <c r="S114" i="133"/>
  <c r="BN14" i="120"/>
  <c r="AF114" i="133"/>
  <c r="G113" i="149"/>
  <c r="AA114" i="133"/>
  <c r="AA40" i="133" s="1"/>
  <c r="BN103" i="133"/>
  <c r="BO87" i="133" s="1"/>
  <c r="C15" i="120"/>
  <c r="D11" i="120" s="1"/>
  <c r="D15" i="120" s="1"/>
  <c r="E11" i="120" s="1"/>
  <c r="BD98" i="143"/>
  <c r="BD33" i="143" s="1"/>
  <c r="BG114" i="143"/>
  <c r="BG40" i="143" s="1"/>
  <c r="BF98" i="143"/>
  <c r="BF33" i="143" s="1"/>
  <c r="BF54" i="143" s="1"/>
  <c r="BI114" i="143"/>
  <c r="C98" i="137"/>
  <c r="C33" i="137" s="1"/>
  <c r="C54" i="137" s="1"/>
  <c r="P105" i="114"/>
  <c r="L113" i="149"/>
  <c r="L43" i="149" s="1"/>
  <c r="Q91" i="159"/>
  <c r="Q104" i="159"/>
  <c r="Q105" i="159"/>
  <c r="Q103" i="159"/>
  <c r="BN20" i="123"/>
  <c r="BF114" i="143"/>
  <c r="N88" i="120"/>
  <c r="W74" i="140"/>
  <c r="X74" i="140"/>
  <c r="Q74" i="140"/>
  <c r="AG74" i="140"/>
  <c r="AG75" i="140" s="1"/>
  <c r="AG26" i="140" s="1"/>
  <c r="V74" i="140"/>
  <c r="E83" i="149"/>
  <c r="BI98" i="143"/>
  <c r="BI33" i="143" s="1"/>
  <c r="AE74" i="140"/>
  <c r="AB74" i="140"/>
  <c r="U74" i="140"/>
  <c r="AA74" i="140"/>
  <c r="Z74" i="140"/>
  <c r="L104" i="120"/>
  <c r="I104" i="120"/>
  <c r="M40" i="133"/>
  <c r="Q106" i="149"/>
  <c r="I99" i="149"/>
  <c r="I34" i="149" s="1"/>
  <c r="I57" i="149" s="1"/>
  <c r="I59" i="149" s="1"/>
  <c r="I65" i="149" s="1"/>
  <c r="J113" i="149"/>
  <c r="P74" i="140"/>
  <c r="AF74" i="140"/>
  <c r="Y74" i="140"/>
  <c r="N74" i="140"/>
  <c r="AB74" i="143"/>
  <c r="Y74" i="143"/>
  <c r="Z74" i="143"/>
  <c r="AA74" i="143"/>
  <c r="Q106" i="160"/>
  <c r="Q91" i="160"/>
  <c r="Q92" i="160"/>
  <c r="K77" i="160"/>
  <c r="I77" i="160"/>
  <c r="G77" i="160"/>
  <c r="L77" i="160"/>
  <c r="J77" i="160"/>
  <c r="H77" i="160"/>
  <c r="F77" i="160"/>
  <c r="H104" i="120"/>
  <c r="AT88" i="120"/>
  <c r="Z104" i="120"/>
  <c r="Y88" i="120"/>
  <c r="BA104" i="120"/>
  <c r="BA114" i="120" s="1"/>
  <c r="BA40" i="120" s="1"/>
  <c r="AO104" i="120"/>
  <c r="AG104" i="120"/>
  <c r="Y104" i="120"/>
  <c r="AR104" i="120"/>
  <c r="AJ104" i="120"/>
  <c r="T104" i="120"/>
  <c r="BA88" i="120"/>
  <c r="BA98" i="120" s="1"/>
  <c r="BA33" i="120" s="1"/>
  <c r="BA54" i="120" s="1"/>
  <c r="AW88" i="120"/>
  <c r="AS88" i="120"/>
  <c r="AK88" i="120"/>
  <c r="AC88" i="120"/>
  <c r="Q88" i="120"/>
  <c r="AS104" i="120"/>
  <c r="U104" i="120"/>
  <c r="AF104" i="120"/>
  <c r="P104" i="120"/>
  <c r="BB20" i="120"/>
  <c r="AZ88" i="120"/>
  <c r="AV88" i="120"/>
  <c r="AR88" i="120"/>
  <c r="AN88" i="120"/>
  <c r="AJ88" i="120"/>
  <c r="AF88" i="120"/>
  <c r="AB88" i="120"/>
  <c r="X88" i="120"/>
  <c r="T88" i="120"/>
  <c r="P88" i="120"/>
  <c r="AZ104" i="120"/>
  <c r="AV104" i="120"/>
  <c r="AN104" i="120"/>
  <c r="X104" i="120"/>
  <c r="AY88" i="120"/>
  <c r="AU88" i="120"/>
  <c r="AQ88" i="120"/>
  <c r="AM88" i="120"/>
  <c r="AI88" i="120"/>
  <c r="AE88" i="120"/>
  <c r="AA88" i="120"/>
  <c r="W88" i="120"/>
  <c r="S88" i="120"/>
  <c r="O88" i="120"/>
  <c r="AY104" i="120"/>
  <c r="AU104" i="120"/>
  <c r="AQ104" i="120"/>
  <c r="AM104" i="120"/>
  <c r="AI104" i="120"/>
  <c r="AE104" i="120"/>
  <c r="AA104" i="120"/>
  <c r="W104" i="120"/>
  <c r="S104" i="120"/>
  <c r="O104" i="120"/>
  <c r="BB88" i="120"/>
  <c r="BB98" i="120" s="1"/>
  <c r="BB33" i="120" s="1"/>
  <c r="BB54" i="120" s="1"/>
  <c r="AX88" i="120"/>
  <c r="AP88" i="120"/>
  <c r="AL88" i="120"/>
  <c r="AH88" i="120"/>
  <c r="AD88" i="120"/>
  <c r="Z88" i="120"/>
  <c r="V88" i="120"/>
  <c r="R88" i="120"/>
  <c r="BB104" i="120"/>
  <c r="BB114" i="120" s="1"/>
  <c r="BB40" i="120" s="1"/>
  <c r="AX104" i="120"/>
  <c r="AT104" i="120"/>
  <c r="AP104" i="120"/>
  <c r="AL104" i="120"/>
  <c r="AH104" i="120"/>
  <c r="AD104" i="120"/>
  <c r="V104" i="120"/>
  <c r="R104" i="120"/>
  <c r="AO88" i="120"/>
  <c r="AG88" i="120"/>
  <c r="U88" i="120"/>
  <c r="AW104" i="120"/>
  <c r="AK104" i="120"/>
  <c r="AC104" i="120"/>
  <c r="Q104" i="120"/>
  <c r="AB104" i="120"/>
  <c r="BD29" i="161"/>
  <c r="BA78" i="120"/>
  <c r="BA71" i="120"/>
  <c r="BC42" i="161"/>
  <c r="BF35" i="161"/>
  <c r="BG32" i="161" s="1"/>
  <c r="BC47" i="161"/>
  <c r="BD45" i="161" s="1"/>
  <c r="AU102" i="120"/>
  <c r="AE102" i="120"/>
  <c r="AE114" i="120" s="1"/>
  <c r="S102" i="120"/>
  <c r="AZ20" i="120"/>
  <c r="AX102" i="120"/>
  <c r="AZ102" i="120"/>
  <c r="AV102" i="120"/>
  <c r="AR102" i="120"/>
  <c r="AR114" i="120" s="1"/>
  <c r="AR40" i="120" s="1"/>
  <c r="AN102" i="120"/>
  <c r="AJ102" i="120"/>
  <c r="AJ114" i="120" s="1"/>
  <c r="AF102" i="120"/>
  <c r="AB102" i="120"/>
  <c r="AB114" i="120" s="1"/>
  <c r="X102" i="120"/>
  <c r="T102" i="120"/>
  <c r="T114" i="120" s="1"/>
  <c r="P102" i="120"/>
  <c r="AZ86" i="120"/>
  <c r="AZ98" i="120" s="1"/>
  <c r="AZ33" i="120" s="1"/>
  <c r="AZ54" i="120" s="1"/>
  <c r="AV86" i="120"/>
  <c r="AR86" i="120"/>
  <c r="AN86" i="120"/>
  <c r="AN98" i="120" s="1"/>
  <c r="AN33" i="120" s="1"/>
  <c r="AN54" i="120" s="1"/>
  <c r="AJ86" i="120"/>
  <c r="AJ98" i="120" s="1"/>
  <c r="AJ33" i="120" s="1"/>
  <c r="AJ54" i="120" s="1"/>
  <c r="AF86" i="120"/>
  <c r="AB86" i="120"/>
  <c r="X86" i="120"/>
  <c r="X98" i="120" s="1"/>
  <c r="X33" i="120" s="1"/>
  <c r="X54" i="120" s="1"/>
  <c r="T86" i="120"/>
  <c r="T98" i="120" s="1"/>
  <c r="T33" i="120" s="1"/>
  <c r="T54" i="120" s="1"/>
  <c r="P86" i="120"/>
  <c r="AY102" i="120"/>
  <c r="AY114" i="120" s="1"/>
  <c r="AY40" i="120" s="1"/>
  <c r="AQ102" i="120"/>
  <c r="AM102" i="120"/>
  <c r="AM114" i="120" s="1"/>
  <c r="AI102" i="120"/>
  <c r="AA102" i="120"/>
  <c r="W102" i="120"/>
  <c r="W114" i="120" s="1"/>
  <c r="AD102" i="120"/>
  <c r="AW102" i="120"/>
  <c r="AW114" i="120" s="1"/>
  <c r="AW40" i="120" s="1"/>
  <c r="M86" i="120"/>
  <c r="AT102" i="120"/>
  <c r="AS102" i="120"/>
  <c r="AS114" i="120" s="1"/>
  <c r="AS40" i="120" s="1"/>
  <c r="AK102" i="120"/>
  <c r="AC102" i="120"/>
  <c r="AC114" i="120" s="1"/>
  <c r="U102" i="120"/>
  <c r="N102" i="120"/>
  <c r="AW86" i="120"/>
  <c r="AQ86" i="120"/>
  <c r="AQ98" i="120" s="1"/>
  <c r="AQ33" i="120" s="1"/>
  <c r="AQ54" i="120" s="1"/>
  <c r="AL86" i="120"/>
  <c r="AG86" i="120"/>
  <c r="AA86" i="120"/>
  <c r="V86" i="120"/>
  <c r="V98" i="120" s="1"/>
  <c r="V33" i="120" s="1"/>
  <c r="V54" i="120" s="1"/>
  <c r="Q86" i="120"/>
  <c r="AP102" i="120"/>
  <c r="AP114" i="120" s="1"/>
  <c r="AH102" i="120"/>
  <c r="Z102" i="120"/>
  <c r="Z114" i="120" s="1"/>
  <c r="Z40" i="120" s="1"/>
  <c r="R102" i="120"/>
  <c r="R114" i="120" s="1"/>
  <c r="M102" i="120"/>
  <c r="M114" i="120" s="1"/>
  <c r="AU86" i="120"/>
  <c r="AU98" i="120" s="1"/>
  <c r="AU33" i="120" s="1"/>
  <c r="AU54" i="120" s="1"/>
  <c r="AP86" i="120"/>
  <c r="AP98" i="120" s="1"/>
  <c r="AP33" i="120" s="1"/>
  <c r="AP54" i="120" s="1"/>
  <c r="AK86" i="120"/>
  <c r="AE86" i="120"/>
  <c r="AE98" i="120" s="1"/>
  <c r="AE33" i="120" s="1"/>
  <c r="AE54" i="120" s="1"/>
  <c r="Z86" i="120"/>
  <c r="U86" i="120"/>
  <c r="O86" i="120"/>
  <c r="O98" i="120" s="1"/>
  <c r="O33" i="120" s="1"/>
  <c r="O54" i="120" s="1"/>
  <c r="AO102" i="120"/>
  <c r="AO114" i="120" s="1"/>
  <c r="AG102" i="120"/>
  <c r="Y102" i="120"/>
  <c r="Y114" i="120" s="1"/>
  <c r="Q102" i="120"/>
  <c r="AY86" i="120"/>
  <c r="AY98" i="120" s="1"/>
  <c r="AY33" i="120" s="1"/>
  <c r="AY54" i="120" s="1"/>
  <c r="AT86" i="120"/>
  <c r="AT98" i="120" s="1"/>
  <c r="AT33" i="120" s="1"/>
  <c r="AT54" i="120" s="1"/>
  <c r="AO86" i="120"/>
  <c r="AO98" i="120" s="1"/>
  <c r="AO33" i="120" s="1"/>
  <c r="AO54" i="120" s="1"/>
  <c r="AI86" i="120"/>
  <c r="AD86" i="120"/>
  <c r="AD98" i="120" s="1"/>
  <c r="AD33" i="120" s="1"/>
  <c r="AD54" i="120" s="1"/>
  <c r="Y86" i="120"/>
  <c r="S86" i="120"/>
  <c r="N86" i="120"/>
  <c r="AL102" i="120"/>
  <c r="AL114" i="120" s="1"/>
  <c r="V102" i="120"/>
  <c r="O102" i="120"/>
  <c r="O114" i="120" s="1"/>
  <c r="AX86" i="120"/>
  <c r="AX98" i="120" s="1"/>
  <c r="AX33" i="120" s="1"/>
  <c r="AX54" i="120" s="1"/>
  <c r="AS86" i="120"/>
  <c r="AS98" i="120" s="1"/>
  <c r="AS33" i="120" s="1"/>
  <c r="AS54" i="120" s="1"/>
  <c r="AM86" i="120"/>
  <c r="AH86" i="120"/>
  <c r="AC86" i="120"/>
  <c r="W86" i="120"/>
  <c r="R86" i="120"/>
  <c r="BB48" i="161"/>
  <c r="BE28" i="161"/>
  <c r="BF25" i="161" s="1"/>
  <c r="BE36" i="161"/>
  <c r="BD41" i="161"/>
  <c r="BE39" i="161" s="1"/>
  <c r="Q105" i="160"/>
  <c r="Q104" i="160"/>
  <c r="Q90" i="160"/>
  <c r="D12" i="160"/>
  <c r="C17" i="160"/>
  <c r="C21" i="160"/>
  <c r="Q15" i="160"/>
  <c r="AG21" i="161"/>
  <c r="AG22" i="161" s="1"/>
  <c r="AG50" i="161" s="1"/>
  <c r="AG59" i="161" s="1"/>
  <c r="AG61" i="161" s="1"/>
  <c r="K98" i="133"/>
  <c r="K33" i="133" s="1"/>
  <c r="K54" i="133" s="1"/>
  <c r="Q102" i="149"/>
  <c r="H83" i="149"/>
  <c r="BC114" i="143"/>
  <c r="C12" i="149"/>
  <c r="C16" i="149" s="1"/>
  <c r="D12" i="149" s="1"/>
  <c r="D16" i="149" s="1"/>
  <c r="E12" i="149" s="1"/>
  <c r="I113" i="149"/>
  <c r="D83" i="149"/>
  <c r="T74" i="143"/>
  <c r="M74" i="143"/>
  <c r="AC74" i="143"/>
  <c r="V74" i="143"/>
  <c r="B83" i="149"/>
  <c r="BG98" i="146"/>
  <c r="BG33" i="146" s="1"/>
  <c r="BG54" i="146" s="1"/>
  <c r="BE98" i="143"/>
  <c r="BE33" i="143" s="1"/>
  <c r="BE54" i="143" s="1"/>
  <c r="L78" i="159"/>
  <c r="L27" i="159" s="1"/>
  <c r="L84" i="159"/>
  <c r="L85" i="159" s="1"/>
  <c r="L28" i="159" s="1"/>
  <c r="J84" i="159"/>
  <c r="J85" i="159" s="1"/>
  <c r="J28" i="159" s="1"/>
  <c r="J78" i="159"/>
  <c r="J27" i="159" s="1"/>
  <c r="AM74" i="146"/>
  <c r="AM81" i="146" s="1"/>
  <c r="AM82" i="146" s="1"/>
  <c r="AM27" i="146" s="1"/>
  <c r="C102" i="159"/>
  <c r="C113" i="159" s="1"/>
  <c r="E102" i="159"/>
  <c r="E113" i="159" s="1"/>
  <c r="B102" i="159"/>
  <c r="L102" i="159"/>
  <c r="L113" i="159" s="1"/>
  <c r="I102" i="159"/>
  <c r="I113" i="159" s="1"/>
  <c r="E88" i="159"/>
  <c r="E99" i="159" s="1"/>
  <c r="E34" i="159" s="1"/>
  <c r="E57" i="159" s="1"/>
  <c r="E59" i="159" s="1"/>
  <c r="E65" i="159" s="1"/>
  <c r="H88" i="159"/>
  <c r="H99" i="159" s="1"/>
  <c r="H34" i="159" s="1"/>
  <c r="H57" i="159" s="1"/>
  <c r="H59" i="159" s="1"/>
  <c r="H65" i="159" s="1"/>
  <c r="K88" i="159"/>
  <c r="K99" i="159" s="1"/>
  <c r="K34" i="159" s="1"/>
  <c r="K57" i="159" s="1"/>
  <c r="K59" i="159" s="1"/>
  <c r="K65" i="159" s="1"/>
  <c r="I88" i="159"/>
  <c r="I99" i="159" s="1"/>
  <c r="I34" i="159" s="1"/>
  <c r="I57" i="159" s="1"/>
  <c r="I59" i="159" s="1"/>
  <c r="I65" i="159" s="1"/>
  <c r="F102" i="159"/>
  <c r="F113" i="159" s="1"/>
  <c r="Q21" i="159"/>
  <c r="B74" i="159"/>
  <c r="K102" i="159"/>
  <c r="K113" i="159" s="1"/>
  <c r="D88" i="159"/>
  <c r="D99" i="159" s="1"/>
  <c r="D34" i="159" s="1"/>
  <c r="D57" i="159" s="1"/>
  <c r="D59" i="159" s="1"/>
  <c r="D65" i="159" s="1"/>
  <c r="F88" i="159"/>
  <c r="F99" i="159" s="1"/>
  <c r="F34" i="159" s="1"/>
  <c r="F57" i="159" s="1"/>
  <c r="F59" i="159" s="1"/>
  <c r="F65" i="159" s="1"/>
  <c r="C88" i="159"/>
  <c r="C99" i="159" s="1"/>
  <c r="C34" i="159" s="1"/>
  <c r="C57" i="159" s="1"/>
  <c r="C59" i="159" s="1"/>
  <c r="C65" i="159" s="1"/>
  <c r="G88" i="159"/>
  <c r="G99" i="159" s="1"/>
  <c r="G34" i="159" s="1"/>
  <c r="G57" i="159" s="1"/>
  <c r="G59" i="159" s="1"/>
  <c r="G65" i="159" s="1"/>
  <c r="D102" i="159"/>
  <c r="D113" i="159" s="1"/>
  <c r="B22" i="159"/>
  <c r="G102" i="159"/>
  <c r="G113" i="159" s="1"/>
  <c r="J102" i="159"/>
  <c r="J113" i="159" s="1"/>
  <c r="H102" i="159"/>
  <c r="H113" i="159" s="1"/>
  <c r="B81" i="159"/>
  <c r="B88" i="159"/>
  <c r="J88" i="159"/>
  <c r="J99" i="159" s="1"/>
  <c r="J34" i="159" s="1"/>
  <c r="J57" i="159" s="1"/>
  <c r="J59" i="159" s="1"/>
  <c r="J65" i="159" s="1"/>
  <c r="H78" i="159"/>
  <c r="H27" i="159" s="1"/>
  <c r="H43" i="159" s="1"/>
  <c r="H84" i="159"/>
  <c r="H85" i="159" s="1"/>
  <c r="H28" i="159" s="1"/>
  <c r="G78" i="159"/>
  <c r="G27" i="159" s="1"/>
  <c r="G43" i="159" s="1"/>
  <c r="G84" i="159"/>
  <c r="G85" i="159" s="1"/>
  <c r="G28" i="159" s="1"/>
  <c r="C12" i="159"/>
  <c r="B17" i="159"/>
  <c r="F84" i="159"/>
  <c r="F85" i="159" s="1"/>
  <c r="F28" i="159" s="1"/>
  <c r="F78" i="159"/>
  <c r="F27" i="159" s="1"/>
  <c r="K84" i="159"/>
  <c r="K85" i="159" s="1"/>
  <c r="K28" i="159" s="1"/>
  <c r="K78" i="159"/>
  <c r="K27" i="159" s="1"/>
  <c r="I84" i="159"/>
  <c r="I85" i="159" s="1"/>
  <c r="I28" i="159" s="1"/>
  <c r="I49" i="159" s="1"/>
  <c r="I78" i="159"/>
  <c r="I27" i="159" s="1"/>
  <c r="I43" i="159" s="1"/>
  <c r="T98" i="136"/>
  <c r="T33" i="136" s="1"/>
  <c r="T54" i="136" s="1"/>
  <c r="BN87" i="133"/>
  <c r="BA34" i="133" s="1"/>
  <c r="BN97" i="145"/>
  <c r="BK34" i="145" s="1"/>
  <c r="O98" i="133"/>
  <c r="O33" i="133" s="1"/>
  <c r="O54" i="133" s="1"/>
  <c r="V98" i="133"/>
  <c r="V33" i="133" s="1"/>
  <c r="AD98" i="133"/>
  <c r="AD33" i="133" s="1"/>
  <c r="AA98" i="133"/>
  <c r="AA33" i="133" s="1"/>
  <c r="AA54" i="133" s="1"/>
  <c r="AP98" i="133"/>
  <c r="AP33" i="133" s="1"/>
  <c r="AP54" i="133" s="1"/>
  <c r="BE98" i="133"/>
  <c r="BE33" i="133" s="1"/>
  <c r="Q98" i="133"/>
  <c r="Q33" i="133" s="1"/>
  <c r="AE98" i="133"/>
  <c r="AE33" i="133" s="1"/>
  <c r="AT98" i="133"/>
  <c r="AT33" i="133" s="1"/>
  <c r="BG98" i="133"/>
  <c r="BG33" i="133" s="1"/>
  <c r="S98" i="133"/>
  <c r="S33" i="133" s="1"/>
  <c r="AG98" i="133"/>
  <c r="AG33" i="133" s="1"/>
  <c r="AG54" i="133" s="1"/>
  <c r="AU98" i="133"/>
  <c r="AU33" i="133" s="1"/>
  <c r="AU54" i="133" s="1"/>
  <c r="W98" i="133"/>
  <c r="W33" i="133" s="1"/>
  <c r="AH98" i="133"/>
  <c r="AH33" i="133" s="1"/>
  <c r="AS98" i="133"/>
  <c r="AS33" i="133" s="1"/>
  <c r="AS54" i="133" s="1"/>
  <c r="BC98" i="133"/>
  <c r="BC33" i="133" s="1"/>
  <c r="P98" i="133"/>
  <c r="P33" i="133" s="1"/>
  <c r="X98" i="133"/>
  <c r="X33" i="133" s="1"/>
  <c r="AF98" i="133"/>
  <c r="AF33" i="133" s="1"/>
  <c r="AF54" i="133" s="1"/>
  <c r="AN98" i="133"/>
  <c r="AN33" i="133" s="1"/>
  <c r="AN54" i="133" s="1"/>
  <c r="AV98" i="133"/>
  <c r="AV33" i="133" s="1"/>
  <c r="BD98" i="133"/>
  <c r="BD33" i="133" s="1"/>
  <c r="BE114" i="146"/>
  <c r="BJ98" i="131"/>
  <c r="BJ33" i="131" s="1"/>
  <c r="BJ54" i="131" s="1"/>
  <c r="S98" i="134"/>
  <c r="S33" i="134" s="1"/>
  <c r="AP98" i="134"/>
  <c r="AP33" i="134" s="1"/>
  <c r="AP54" i="134" s="1"/>
  <c r="X98" i="134"/>
  <c r="X33" i="134" s="1"/>
  <c r="X54" i="134" s="1"/>
  <c r="I98" i="134"/>
  <c r="I33" i="134" s="1"/>
  <c r="I54" i="134" s="1"/>
  <c r="V98" i="134"/>
  <c r="V33" i="134" s="1"/>
  <c r="V54" i="134" s="1"/>
  <c r="N98" i="134"/>
  <c r="N33" i="134" s="1"/>
  <c r="N54" i="134" s="1"/>
  <c r="AN98" i="134"/>
  <c r="AN33" i="134" s="1"/>
  <c r="AN54" i="134" s="1"/>
  <c r="U98" i="134"/>
  <c r="U33" i="134" s="1"/>
  <c r="U54" i="134" s="1"/>
  <c r="T98" i="134"/>
  <c r="T33" i="134" s="1"/>
  <c r="T54" i="134" s="1"/>
  <c r="E98" i="134"/>
  <c r="E33" i="134" s="1"/>
  <c r="E54" i="134" s="1"/>
  <c r="AD98" i="134"/>
  <c r="AD33" i="134" s="1"/>
  <c r="AD54" i="134" s="1"/>
  <c r="H98" i="134"/>
  <c r="H33" i="134" s="1"/>
  <c r="H54" i="134" s="1"/>
  <c r="AZ98" i="134"/>
  <c r="AZ33" i="134" s="1"/>
  <c r="AZ54" i="134" s="1"/>
  <c r="AQ98" i="134"/>
  <c r="AQ33" i="134" s="1"/>
  <c r="AQ54" i="134" s="1"/>
  <c r="Z98" i="134"/>
  <c r="Z33" i="134" s="1"/>
  <c r="Z54" i="134" s="1"/>
  <c r="BA98" i="134"/>
  <c r="BA33" i="134" s="1"/>
  <c r="BA54" i="134" s="1"/>
  <c r="AG98" i="134"/>
  <c r="AG33" i="134" s="1"/>
  <c r="AG54" i="134" s="1"/>
  <c r="AJ98" i="134"/>
  <c r="AJ33" i="134" s="1"/>
  <c r="AJ54" i="134" s="1"/>
  <c r="AA98" i="134"/>
  <c r="AA33" i="134" s="1"/>
  <c r="AA54" i="134" s="1"/>
  <c r="AX98" i="134"/>
  <c r="AX33" i="134" s="1"/>
  <c r="AX54" i="134" s="1"/>
  <c r="F98" i="134"/>
  <c r="F33" i="134" s="1"/>
  <c r="F54" i="134" s="1"/>
  <c r="Q98" i="134"/>
  <c r="Q33" i="134" s="1"/>
  <c r="Q54" i="134" s="1"/>
  <c r="P98" i="134"/>
  <c r="P33" i="134" s="1"/>
  <c r="P54" i="134" s="1"/>
  <c r="AV98" i="134"/>
  <c r="AV33" i="134" s="1"/>
  <c r="AV54" i="134" s="1"/>
  <c r="AE98" i="134"/>
  <c r="AE33" i="134" s="1"/>
  <c r="AE54" i="134" s="1"/>
  <c r="BG98" i="128"/>
  <c r="BG33" i="128" s="1"/>
  <c r="BH98" i="128"/>
  <c r="BH33" i="128" s="1"/>
  <c r="BE98" i="128"/>
  <c r="BE33" i="128" s="1"/>
  <c r="BE54" i="128" s="1"/>
  <c r="BF98" i="128"/>
  <c r="BF33" i="128" s="1"/>
  <c r="BF54" i="128" s="1"/>
  <c r="J98" i="129"/>
  <c r="J33" i="129" s="1"/>
  <c r="J54" i="129" s="1"/>
  <c r="E98" i="129"/>
  <c r="E33" i="129" s="1"/>
  <c r="E54" i="129" s="1"/>
  <c r="D98" i="129"/>
  <c r="D33" i="129" s="1"/>
  <c r="D54" i="129" s="1"/>
  <c r="J40" i="133"/>
  <c r="K99" i="149"/>
  <c r="K34" i="149" s="1"/>
  <c r="K57" i="149" s="1"/>
  <c r="K59" i="149" s="1"/>
  <c r="K65" i="149" s="1"/>
  <c r="E98" i="137"/>
  <c r="E33" i="137" s="1"/>
  <c r="E54" i="137" s="1"/>
  <c r="BH98" i="142"/>
  <c r="BH33" i="142" s="1"/>
  <c r="BH54" i="142" s="1"/>
  <c r="I98" i="133"/>
  <c r="I33" i="133" s="1"/>
  <c r="I54" i="133" s="1"/>
  <c r="E98" i="133"/>
  <c r="E33" i="133" s="1"/>
  <c r="E54" i="133" s="1"/>
  <c r="Q88" i="149"/>
  <c r="BN87" i="136"/>
  <c r="BA34" i="136" s="1"/>
  <c r="AK98" i="133"/>
  <c r="AK33" i="133" s="1"/>
  <c r="AQ98" i="133"/>
  <c r="AQ33" i="133" s="1"/>
  <c r="AY98" i="133"/>
  <c r="AY33" i="133" s="1"/>
  <c r="AY54" i="133" s="1"/>
  <c r="BF98" i="133"/>
  <c r="BF33" i="133" s="1"/>
  <c r="U98" i="133"/>
  <c r="U33" i="133" s="1"/>
  <c r="AI98" i="133"/>
  <c r="AI33" i="133" s="1"/>
  <c r="AW98" i="133"/>
  <c r="AW33" i="133" s="1"/>
  <c r="AW54" i="133" s="1"/>
  <c r="Y98" i="133"/>
  <c r="Y33" i="133" s="1"/>
  <c r="Y54" i="133" s="1"/>
  <c r="AL98" i="133"/>
  <c r="AL33" i="133" s="1"/>
  <c r="BA98" i="133"/>
  <c r="BA33" i="133" s="1"/>
  <c r="Z98" i="133"/>
  <c r="Z33" i="133" s="1"/>
  <c r="Z54" i="133" s="1"/>
  <c r="AO98" i="133"/>
  <c r="AO33" i="133" s="1"/>
  <c r="BB98" i="133"/>
  <c r="BB33" i="133" s="1"/>
  <c r="R98" i="133"/>
  <c r="R33" i="133" s="1"/>
  <c r="AC98" i="133"/>
  <c r="AC33" i="133" s="1"/>
  <c r="AC54" i="133" s="1"/>
  <c r="AM98" i="133"/>
  <c r="AM33" i="133" s="1"/>
  <c r="AM54" i="133" s="1"/>
  <c r="AX98" i="133"/>
  <c r="AX33" i="133" s="1"/>
  <c r="BI98" i="133"/>
  <c r="BI33" i="133" s="1"/>
  <c r="T98" i="133"/>
  <c r="T33" i="133" s="1"/>
  <c r="T54" i="133" s="1"/>
  <c r="AB98" i="133"/>
  <c r="AB33" i="133" s="1"/>
  <c r="AB54" i="133" s="1"/>
  <c r="AJ98" i="133"/>
  <c r="AJ33" i="133" s="1"/>
  <c r="AR98" i="133"/>
  <c r="AR33" i="133" s="1"/>
  <c r="AZ98" i="133"/>
  <c r="AZ33" i="133" s="1"/>
  <c r="AZ54" i="133" s="1"/>
  <c r="BH98" i="133"/>
  <c r="BH33" i="133" s="1"/>
  <c r="F98" i="146"/>
  <c r="F33" i="146" s="1"/>
  <c r="BE98" i="146"/>
  <c r="BE33" i="146" s="1"/>
  <c r="BE54" i="146" s="1"/>
  <c r="BH98" i="146"/>
  <c r="BH33" i="146" s="1"/>
  <c r="BD98" i="128"/>
  <c r="BD33" i="128" s="1"/>
  <c r="BD54" i="128" s="1"/>
  <c r="BJ98" i="128"/>
  <c r="BJ33" i="128" s="1"/>
  <c r="BC98" i="128"/>
  <c r="BC33" i="128" s="1"/>
  <c r="BC54" i="128" s="1"/>
  <c r="BB98" i="128"/>
  <c r="BB33" i="128" s="1"/>
  <c r="BB54" i="128" s="1"/>
  <c r="H99" i="149"/>
  <c r="H34" i="149" s="1"/>
  <c r="H57" i="149" s="1"/>
  <c r="H59" i="149" s="1"/>
  <c r="H65" i="149" s="1"/>
  <c r="M98" i="133"/>
  <c r="M33" i="133" s="1"/>
  <c r="M54" i="133" s="1"/>
  <c r="J98" i="133"/>
  <c r="J33" i="133" s="1"/>
  <c r="J54" i="133" s="1"/>
  <c r="L98" i="133"/>
  <c r="L33" i="133" s="1"/>
  <c r="L54" i="133" s="1"/>
  <c r="BC98" i="143"/>
  <c r="BC33" i="143" s="1"/>
  <c r="BC54" i="143" s="1"/>
  <c r="BE98" i="130"/>
  <c r="BE33" i="130" s="1"/>
  <c r="BD98" i="130"/>
  <c r="BD33" i="130" s="1"/>
  <c r="BI98" i="130"/>
  <c r="BI33" i="130" s="1"/>
  <c r="BB98" i="130"/>
  <c r="BB33" i="130" s="1"/>
  <c r="BB54" i="130" s="1"/>
  <c r="BC98" i="130"/>
  <c r="BC33" i="130" s="1"/>
  <c r="AM98" i="134"/>
  <c r="AM33" i="134" s="1"/>
  <c r="AM54" i="134" s="1"/>
  <c r="AK98" i="134"/>
  <c r="AK33" i="134" s="1"/>
  <c r="AR98" i="134"/>
  <c r="AR33" i="134" s="1"/>
  <c r="AR54" i="134" s="1"/>
  <c r="AH98" i="134"/>
  <c r="AH33" i="134" s="1"/>
  <c r="AH54" i="134" s="1"/>
  <c r="AO98" i="134"/>
  <c r="AO33" i="134" s="1"/>
  <c r="AO54" i="134" s="1"/>
  <c r="AI98" i="134"/>
  <c r="AI33" i="134" s="1"/>
  <c r="AI54" i="134" s="1"/>
  <c r="K98" i="134"/>
  <c r="K33" i="134" s="1"/>
  <c r="K54" i="134" s="1"/>
  <c r="J98" i="134"/>
  <c r="J33" i="134" s="1"/>
  <c r="J54" i="134" s="1"/>
  <c r="AS98" i="134"/>
  <c r="AS33" i="134" s="1"/>
  <c r="AS54" i="134" s="1"/>
  <c r="Y98" i="134"/>
  <c r="Y33" i="134" s="1"/>
  <c r="Y54" i="134" s="1"/>
  <c r="AB98" i="134"/>
  <c r="AB33" i="134" s="1"/>
  <c r="AB54" i="134" s="1"/>
  <c r="W98" i="134"/>
  <c r="W33" i="134" s="1"/>
  <c r="W54" i="134" s="1"/>
  <c r="M98" i="134"/>
  <c r="M33" i="134" s="1"/>
  <c r="M54" i="134" s="1"/>
  <c r="AT98" i="134"/>
  <c r="AT33" i="134" s="1"/>
  <c r="AT54" i="134" s="1"/>
  <c r="L98" i="134"/>
  <c r="L33" i="134" s="1"/>
  <c r="L54" i="134" s="1"/>
  <c r="G98" i="134"/>
  <c r="G33" i="134" s="1"/>
  <c r="AY98" i="134"/>
  <c r="AY33" i="134" s="1"/>
  <c r="AY54" i="134" s="1"/>
  <c r="R98" i="134"/>
  <c r="R33" i="134" s="1"/>
  <c r="R54" i="134" s="1"/>
  <c r="AC98" i="134"/>
  <c r="AC33" i="134" s="1"/>
  <c r="AC54" i="134" s="1"/>
  <c r="AL98" i="134"/>
  <c r="AL33" i="134" s="1"/>
  <c r="AW98" i="134"/>
  <c r="AW33" i="134" s="1"/>
  <c r="AW54" i="134" s="1"/>
  <c r="AF98" i="134"/>
  <c r="AF33" i="134" s="1"/>
  <c r="AF54" i="134" s="1"/>
  <c r="O98" i="134"/>
  <c r="O33" i="134" s="1"/>
  <c r="O54" i="134" s="1"/>
  <c r="AU98" i="134"/>
  <c r="AU33" i="134" s="1"/>
  <c r="I98" i="129"/>
  <c r="I33" i="129" s="1"/>
  <c r="I54" i="129" s="1"/>
  <c r="L98" i="129"/>
  <c r="L33" i="129" s="1"/>
  <c r="L54" i="129" s="1"/>
  <c r="K98" i="129"/>
  <c r="K33" i="129" s="1"/>
  <c r="K54" i="129" s="1"/>
  <c r="G98" i="129"/>
  <c r="G33" i="129" s="1"/>
  <c r="M98" i="129"/>
  <c r="M33" i="129" s="1"/>
  <c r="H98" i="129"/>
  <c r="H33" i="129" s="1"/>
  <c r="H54" i="129" s="1"/>
  <c r="I98" i="136"/>
  <c r="I33" i="136" s="1"/>
  <c r="I54" i="136" s="1"/>
  <c r="BG98" i="136"/>
  <c r="BG33" i="136" s="1"/>
  <c r="BG54" i="136" s="1"/>
  <c r="C98" i="145"/>
  <c r="C33" i="145" s="1"/>
  <c r="C54" i="145" s="1"/>
  <c r="BG98" i="143"/>
  <c r="BG33" i="143" s="1"/>
  <c r="AC98" i="136"/>
  <c r="AC33" i="136" s="1"/>
  <c r="AC54" i="136" s="1"/>
  <c r="J43" i="149"/>
  <c r="AR98" i="136"/>
  <c r="AR33" i="136" s="1"/>
  <c r="H98" i="136"/>
  <c r="H33" i="136" s="1"/>
  <c r="L98" i="136"/>
  <c r="L33" i="136" s="1"/>
  <c r="L54" i="136" s="1"/>
  <c r="C98" i="136"/>
  <c r="C33" i="136" s="1"/>
  <c r="C54" i="136" s="1"/>
  <c r="AE98" i="136"/>
  <c r="AE33" i="136" s="1"/>
  <c r="AE54" i="136" s="1"/>
  <c r="BF98" i="134"/>
  <c r="BF33" i="134" s="1"/>
  <c r="BF54" i="134" s="1"/>
  <c r="AO74" i="146"/>
  <c r="F22" i="156"/>
  <c r="F55" i="156"/>
  <c r="G19" i="156"/>
  <c r="G21" i="156" s="1"/>
  <c r="BC78" i="156"/>
  <c r="BC80" i="156" s="1"/>
  <c r="BC71" i="156"/>
  <c r="BD73" i="156" s="1"/>
  <c r="X54" i="156"/>
  <c r="AK54" i="156"/>
  <c r="AF54" i="156"/>
  <c r="M54" i="156"/>
  <c r="AO54" i="156"/>
  <c r="O54" i="156"/>
  <c r="AQ54" i="156"/>
  <c r="Q54" i="156"/>
  <c r="AM54" i="156"/>
  <c r="F98" i="156"/>
  <c r="F33" i="156" s="1"/>
  <c r="BN89" i="156"/>
  <c r="V54" i="156"/>
  <c r="AL54" i="156"/>
  <c r="BB54" i="156"/>
  <c r="AD40" i="156"/>
  <c r="F114" i="156"/>
  <c r="BN105" i="156"/>
  <c r="BN114" i="156" s="1"/>
  <c r="AE40" i="156"/>
  <c r="AP40" i="156"/>
  <c r="AY40" i="156"/>
  <c r="AK40" i="156"/>
  <c r="BA40" i="156"/>
  <c r="AB40" i="156"/>
  <c r="AR40" i="156"/>
  <c r="AW73" i="156"/>
  <c r="L73" i="156"/>
  <c r="N73" i="156"/>
  <c r="P73" i="156"/>
  <c r="J73" i="156"/>
  <c r="G73" i="156"/>
  <c r="AM73" i="156"/>
  <c r="Y73" i="156"/>
  <c r="T73" i="156"/>
  <c r="V73" i="156"/>
  <c r="X73" i="156"/>
  <c r="AX73" i="156"/>
  <c r="AA73" i="156"/>
  <c r="M73" i="156"/>
  <c r="AS73" i="156"/>
  <c r="AD73" i="156"/>
  <c r="AF73" i="156"/>
  <c r="O73" i="156"/>
  <c r="AU73" i="156"/>
  <c r="AG73" i="156"/>
  <c r="V74" i="156"/>
  <c r="N74" i="156"/>
  <c r="F74" i="156"/>
  <c r="T74" i="156"/>
  <c r="L74" i="156"/>
  <c r="W74" i="156"/>
  <c r="G74" i="156"/>
  <c r="M74" i="156"/>
  <c r="K74" i="156"/>
  <c r="Q74" i="156"/>
  <c r="AR73" i="156"/>
  <c r="AT73" i="156"/>
  <c r="AV73" i="156"/>
  <c r="AP73" i="156"/>
  <c r="W73" i="156"/>
  <c r="I73" i="156"/>
  <c r="AO73" i="156"/>
  <c r="AZ73" i="156"/>
  <c r="BB73" i="156"/>
  <c r="R73" i="156"/>
  <c r="K73" i="156"/>
  <c r="AQ73" i="156"/>
  <c r="AC73" i="156"/>
  <c r="AB73" i="156"/>
  <c r="Z73" i="156"/>
  <c r="AE73" i="156"/>
  <c r="Q73" i="156"/>
  <c r="Z74" i="156"/>
  <c r="R74" i="156"/>
  <c r="J74" i="156"/>
  <c r="X74" i="156"/>
  <c r="P74" i="156"/>
  <c r="H74" i="156"/>
  <c r="O74" i="156"/>
  <c r="U74" i="156"/>
  <c r="S74" i="156"/>
  <c r="Y74" i="156"/>
  <c r="I74" i="156"/>
  <c r="F73" i="156"/>
  <c r="H73" i="156"/>
  <c r="AH73" i="156"/>
  <c r="AI73" i="156"/>
  <c r="U73" i="156"/>
  <c r="BA73" i="156"/>
  <c r="AJ73" i="156"/>
  <c r="AL73" i="156"/>
  <c r="AN73" i="156"/>
  <c r="S73" i="156"/>
  <c r="AY73" i="156"/>
  <c r="AK73" i="156"/>
  <c r="BF73" i="156"/>
  <c r="BK73" i="156"/>
  <c r="AZ54" i="156"/>
  <c r="K54" i="156"/>
  <c r="AN54" i="156"/>
  <c r="T54" i="156"/>
  <c r="AV54" i="156"/>
  <c r="U54" i="156"/>
  <c r="AY54" i="156"/>
  <c r="W54" i="156"/>
  <c r="AR54" i="156"/>
  <c r="J54" i="156"/>
  <c r="Z54" i="156"/>
  <c r="AP54" i="156"/>
  <c r="AL40" i="156"/>
  <c r="AM40" i="156"/>
  <c r="AX40" i="156"/>
  <c r="AA40" i="156"/>
  <c r="AO40" i="156"/>
  <c r="BC40" i="156"/>
  <c r="AF40" i="156"/>
  <c r="AV40" i="156"/>
  <c r="C11" i="156"/>
  <c r="B16" i="156"/>
  <c r="B16" i="157"/>
  <c r="C11" i="157"/>
  <c r="BC20" i="155"/>
  <c r="BN20" i="155" s="1"/>
  <c r="AX105" i="155"/>
  <c r="AX114" i="155" s="1"/>
  <c r="AP105" i="155"/>
  <c r="AP114" i="155" s="1"/>
  <c r="AH105" i="155"/>
  <c r="AH114" i="155" s="1"/>
  <c r="BB105" i="155"/>
  <c r="BB114" i="155" s="1"/>
  <c r="AT105" i="155"/>
  <c r="AT114" i="155" s="1"/>
  <c r="AL105" i="155"/>
  <c r="AL114" i="155" s="1"/>
  <c r="AD105" i="155"/>
  <c r="AD114" i="155" s="1"/>
  <c r="V105" i="155"/>
  <c r="V114" i="155" s="1"/>
  <c r="N105" i="155"/>
  <c r="N114" i="155" s="1"/>
  <c r="F105" i="155"/>
  <c r="AU105" i="155"/>
  <c r="AU114" i="155" s="1"/>
  <c r="AJ105" i="155"/>
  <c r="AJ114" i="155" s="1"/>
  <c r="Y105" i="155"/>
  <c r="Y114" i="155" s="1"/>
  <c r="O105" i="155"/>
  <c r="O114" i="155" s="1"/>
  <c r="AY105" i="155"/>
  <c r="AY114" i="155" s="1"/>
  <c r="AN105" i="155"/>
  <c r="AN114" i="155" s="1"/>
  <c r="AC105" i="155"/>
  <c r="AC114" i="155" s="1"/>
  <c r="S105" i="155"/>
  <c r="S114" i="155" s="1"/>
  <c r="H105" i="155"/>
  <c r="H114" i="155" s="1"/>
  <c r="AW105" i="155"/>
  <c r="AW114" i="155" s="1"/>
  <c r="AM105" i="155"/>
  <c r="AM114" i="155" s="1"/>
  <c r="AB105" i="155"/>
  <c r="AB114" i="155" s="1"/>
  <c r="Q105" i="155"/>
  <c r="Q114" i="155" s="1"/>
  <c r="G105" i="155"/>
  <c r="G114" i="155" s="1"/>
  <c r="AV105" i="155"/>
  <c r="AV114" i="155" s="1"/>
  <c r="AK105" i="155"/>
  <c r="AK114" i="155" s="1"/>
  <c r="AA105" i="155"/>
  <c r="AA114" i="155" s="1"/>
  <c r="P105" i="155"/>
  <c r="P114" i="155" s="1"/>
  <c r="AZ89" i="155"/>
  <c r="AZ98" i="155" s="1"/>
  <c r="AZ33" i="155" s="1"/>
  <c r="AR89" i="155"/>
  <c r="AR98" i="155" s="1"/>
  <c r="AR33" i="155" s="1"/>
  <c r="AJ89" i="155"/>
  <c r="AJ98" i="155" s="1"/>
  <c r="AJ33" i="155" s="1"/>
  <c r="AB89" i="155"/>
  <c r="AB98" i="155" s="1"/>
  <c r="AB33" i="155" s="1"/>
  <c r="T89" i="155"/>
  <c r="T98" i="155" s="1"/>
  <c r="T33" i="155" s="1"/>
  <c r="L89" i="155"/>
  <c r="L98" i="155" s="1"/>
  <c r="L33" i="155" s="1"/>
  <c r="BA89" i="155"/>
  <c r="BA98" i="155" s="1"/>
  <c r="BA33" i="155" s="1"/>
  <c r="AS89" i="155"/>
  <c r="AS98" i="155" s="1"/>
  <c r="AS33" i="155" s="1"/>
  <c r="AK89" i="155"/>
  <c r="AK98" i="155" s="1"/>
  <c r="AK33" i="155" s="1"/>
  <c r="AC89" i="155"/>
  <c r="AC98" i="155" s="1"/>
  <c r="AC33" i="155" s="1"/>
  <c r="U89" i="155"/>
  <c r="U98" i="155" s="1"/>
  <c r="U33" i="155" s="1"/>
  <c r="M89" i="155"/>
  <c r="M98" i="155" s="1"/>
  <c r="M33" i="155" s="1"/>
  <c r="AY89" i="155"/>
  <c r="AY98" i="155" s="1"/>
  <c r="AY33" i="155" s="1"/>
  <c r="AI89" i="155"/>
  <c r="AI98" i="155" s="1"/>
  <c r="AI33" i="155" s="1"/>
  <c r="S89" i="155"/>
  <c r="S98" i="155" s="1"/>
  <c r="S33" i="155" s="1"/>
  <c r="F78" i="155"/>
  <c r="AX89" i="155"/>
  <c r="AX98" i="155" s="1"/>
  <c r="AX33" i="155" s="1"/>
  <c r="AH89" i="155"/>
  <c r="AH98" i="155" s="1"/>
  <c r="AH33" i="155" s="1"/>
  <c r="R89" i="155"/>
  <c r="R98" i="155" s="1"/>
  <c r="R33" i="155" s="1"/>
  <c r="BC89" i="155"/>
  <c r="BC98" i="155" s="1"/>
  <c r="BC33" i="155" s="1"/>
  <c r="AM89" i="155"/>
  <c r="AM98" i="155" s="1"/>
  <c r="AM33" i="155" s="1"/>
  <c r="W89" i="155"/>
  <c r="W98" i="155" s="1"/>
  <c r="W33" i="155" s="1"/>
  <c r="G89" i="155"/>
  <c r="G98" i="155" s="1"/>
  <c r="G33" i="155" s="1"/>
  <c r="AT89" i="155"/>
  <c r="AT98" i="155" s="1"/>
  <c r="AT33" i="155" s="1"/>
  <c r="AD89" i="155"/>
  <c r="AD98" i="155" s="1"/>
  <c r="AD33" i="155" s="1"/>
  <c r="N89" i="155"/>
  <c r="N98" i="155" s="1"/>
  <c r="N33" i="155" s="1"/>
  <c r="Z105" i="155"/>
  <c r="Z114" i="155" s="1"/>
  <c r="R105" i="155"/>
  <c r="R114" i="155" s="1"/>
  <c r="J105" i="155"/>
  <c r="J114" i="155" s="1"/>
  <c r="AZ105" i="155"/>
  <c r="AZ114" i="155" s="1"/>
  <c r="AO105" i="155"/>
  <c r="AO114" i="155" s="1"/>
  <c r="AE105" i="155"/>
  <c r="AE114" i="155" s="1"/>
  <c r="T105" i="155"/>
  <c r="T114" i="155" s="1"/>
  <c r="I105" i="155"/>
  <c r="I114" i="155" s="1"/>
  <c r="AS105" i="155"/>
  <c r="AS114" i="155" s="1"/>
  <c r="AI105" i="155"/>
  <c r="AI114" i="155" s="1"/>
  <c r="X105" i="155"/>
  <c r="X114" i="155" s="1"/>
  <c r="M105" i="155"/>
  <c r="M114" i="155" s="1"/>
  <c r="BC105" i="155"/>
  <c r="BC114" i="155" s="1"/>
  <c r="AR105" i="155"/>
  <c r="AR114" i="155" s="1"/>
  <c r="AG105" i="155"/>
  <c r="AG114" i="155" s="1"/>
  <c r="W105" i="155"/>
  <c r="W114" i="155" s="1"/>
  <c r="L105" i="155"/>
  <c r="L114" i="155" s="1"/>
  <c r="BA105" i="155"/>
  <c r="BA114" i="155" s="1"/>
  <c r="AQ105" i="155"/>
  <c r="AQ114" i="155" s="1"/>
  <c r="AF105" i="155"/>
  <c r="AF114" i="155" s="1"/>
  <c r="U105" i="155"/>
  <c r="U114" i="155" s="1"/>
  <c r="K105" i="155"/>
  <c r="K114" i="155" s="1"/>
  <c r="AV89" i="155"/>
  <c r="AV98" i="155" s="1"/>
  <c r="AV33" i="155" s="1"/>
  <c r="AN89" i="155"/>
  <c r="AN98" i="155" s="1"/>
  <c r="AN33" i="155" s="1"/>
  <c r="AF89" i="155"/>
  <c r="AF98" i="155" s="1"/>
  <c r="AF33" i="155" s="1"/>
  <c r="X89" i="155"/>
  <c r="X98" i="155" s="1"/>
  <c r="X33" i="155" s="1"/>
  <c r="P89" i="155"/>
  <c r="P98" i="155" s="1"/>
  <c r="P33" i="155" s="1"/>
  <c r="H89" i="155"/>
  <c r="H98" i="155" s="1"/>
  <c r="H33" i="155" s="1"/>
  <c r="AW89" i="155"/>
  <c r="AW98" i="155" s="1"/>
  <c r="AW33" i="155" s="1"/>
  <c r="AO89" i="155"/>
  <c r="AO98" i="155" s="1"/>
  <c r="AO33" i="155" s="1"/>
  <c r="AG89" i="155"/>
  <c r="AG98" i="155" s="1"/>
  <c r="AG33" i="155" s="1"/>
  <c r="Y89" i="155"/>
  <c r="Y98" i="155" s="1"/>
  <c r="Y33" i="155" s="1"/>
  <c r="Q89" i="155"/>
  <c r="Q98" i="155" s="1"/>
  <c r="Q33" i="155" s="1"/>
  <c r="I89" i="155"/>
  <c r="I98" i="155" s="1"/>
  <c r="I33" i="155" s="1"/>
  <c r="AQ89" i="155"/>
  <c r="AQ98" i="155" s="1"/>
  <c r="AQ33" i="155" s="1"/>
  <c r="AA89" i="155"/>
  <c r="AA98" i="155" s="1"/>
  <c r="AA33" i="155" s="1"/>
  <c r="K89" i="155"/>
  <c r="K98" i="155" s="1"/>
  <c r="K33" i="155" s="1"/>
  <c r="F71" i="155"/>
  <c r="AP89" i="155"/>
  <c r="AP98" i="155" s="1"/>
  <c r="AP33" i="155" s="1"/>
  <c r="Z89" i="155"/>
  <c r="Z98" i="155" s="1"/>
  <c r="Z33" i="155" s="1"/>
  <c r="J89" i="155"/>
  <c r="J98" i="155" s="1"/>
  <c r="J33" i="155" s="1"/>
  <c r="AU89" i="155"/>
  <c r="AU98" i="155" s="1"/>
  <c r="AU33" i="155" s="1"/>
  <c r="AE89" i="155"/>
  <c r="AE98" i="155" s="1"/>
  <c r="AE33" i="155" s="1"/>
  <c r="O89" i="155"/>
  <c r="O98" i="155" s="1"/>
  <c r="O33" i="155" s="1"/>
  <c r="BB89" i="155"/>
  <c r="BB98" i="155" s="1"/>
  <c r="BB33" i="155" s="1"/>
  <c r="AL89" i="155"/>
  <c r="AL98" i="155" s="1"/>
  <c r="AL33" i="155" s="1"/>
  <c r="V89" i="155"/>
  <c r="V98" i="155" s="1"/>
  <c r="V33" i="155" s="1"/>
  <c r="F89" i="155"/>
  <c r="F21" i="155"/>
  <c r="B16" i="158"/>
  <c r="C11" i="158"/>
  <c r="K54" i="158"/>
  <c r="AR54" i="158"/>
  <c r="AC40" i="158"/>
  <c r="AR40" i="158"/>
  <c r="AO54" i="158"/>
  <c r="AB54" i="158"/>
  <c r="BN89" i="158"/>
  <c r="F98" i="158"/>
  <c r="F33" i="158" s="1"/>
  <c r="AV40" i="158"/>
  <c r="AX40" i="158"/>
  <c r="Y74" i="158"/>
  <c r="K74" i="158"/>
  <c r="AV73" i="158"/>
  <c r="Z73" i="158"/>
  <c r="AE73" i="158"/>
  <c r="AY73" i="158"/>
  <c r="AG73" i="158"/>
  <c r="N74" i="158"/>
  <c r="W74" i="158"/>
  <c r="H74" i="158"/>
  <c r="AK73" i="158"/>
  <c r="AB73" i="158"/>
  <c r="AL73" i="158"/>
  <c r="F73" i="158"/>
  <c r="AI73" i="158"/>
  <c r="Y73" i="158"/>
  <c r="J74" i="158"/>
  <c r="S74" i="158"/>
  <c r="T74" i="158"/>
  <c r="X73" i="158"/>
  <c r="AH73" i="158"/>
  <c r="P73" i="158"/>
  <c r="I73" i="158"/>
  <c r="Q73" i="158"/>
  <c r="F74" i="158"/>
  <c r="O74" i="158"/>
  <c r="AS73" i="158"/>
  <c r="AJ73" i="158"/>
  <c r="AT73" i="158"/>
  <c r="N73" i="158"/>
  <c r="K73" i="158"/>
  <c r="S73" i="158"/>
  <c r="L73" i="158"/>
  <c r="R74" i="158"/>
  <c r="I74" i="158"/>
  <c r="X74" i="158"/>
  <c r="AO73" i="158"/>
  <c r="AF73" i="158"/>
  <c r="AP73" i="158"/>
  <c r="J73" i="158"/>
  <c r="U73" i="158"/>
  <c r="M73" i="158"/>
  <c r="G73" i="158"/>
  <c r="U74" i="158"/>
  <c r="G74" i="158"/>
  <c r="BA73" i="158"/>
  <c r="AR73" i="158"/>
  <c r="BB73" i="158"/>
  <c r="V73" i="158"/>
  <c r="W73" i="158"/>
  <c r="O73" i="158"/>
  <c r="H73" i="158"/>
  <c r="Z74" i="158"/>
  <c r="Q74" i="158"/>
  <c r="P74" i="158"/>
  <c r="AW73" i="158"/>
  <c r="AN73" i="158"/>
  <c r="AX73" i="158"/>
  <c r="R73" i="158"/>
  <c r="AM73" i="158"/>
  <c r="AA73" i="158"/>
  <c r="V74" i="158"/>
  <c r="M74" i="158"/>
  <c r="L74" i="158"/>
  <c r="AZ73" i="158"/>
  <c r="T73" i="158"/>
  <c r="AD73" i="158"/>
  <c r="AQ73" i="158"/>
  <c r="AC73" i="158"/>
  <c r="AU73" i="158"/>
  <c r="AQ54" i="158"/>
  <c r="S54" i="158"/>
  <c r="AP54" i="158"/>
  <c r="AO40" i="158"/>
  <c r="AI40" i="158"/>
  <c r="AZ54" i="158"/>
  <c r="AM54" i="158"/>
  <c r="N54" i="158"/>
  <c r="AJ40" i="158"/>
  <c r="BC78" i="158"/>
  <c r="BK80" i="158" s="1"/>
  <c r="BC71" i="158"/>
  <c r="BK73" i="158" s="1"/>
  <c r="AF54" i="158"/>
  <c r="AA40" i="158"/>
  <c r="P54" i="158"/>
  <c r="AW54" i="158"/>
  <c r="V54" i="158"/>
  <c r="AN40" i="158"/>
  <c r="AZ40" i="158"/>
  <c r="Y54" i="158"/>
  <c r="AN54" i="158"/>
  <c r="AG40" i="158"/>
  <c r="AL40" i="158"/>
  <c r="AY40" i="158"/>
  <c r="AA54" i="158"/>
  <c r="AY80" i="158"/>
  <c r="S80" i="158"/>
  <c r="AH80" i="158"/>
  <c r="AW80" i="158"/>
  <c r="Q80" i="158"/>
  <c r="AV80" i="158"/>
  <c r="P80" i="158"/>
  <c r="AU80" i="158"/>
  <c r="O80" i="158"/>
  <c r="AT80" i="158"/>
  <c r="N80" i="158"/>
  <c r="AS80" i="158"/>
  <c r="M80" i="158"/>
  <c r="AR80" i="158"/>
  <c r="L80" i="158"/>
  <c r="AQ80" i="158"/>
  <c r="K80" i="158"/>
  <c r="AP80" i="158"/>
  <c r="J80" i="158"/>
  <c r="AO80" i="158"/>
  <c r="I80" i="158"/>
  <c r="AN80" i="158"/>
  <c r="H80" i="158"/>
  <c r="AM80" i="158"/>
  <c r="G80" i="158"/>
  <c r="AL80" i="158"/>
  <c r="F80" i="158"/>
  <c r="AK80" i="158"/>
  <c r="AZ80" i="158"/>
  <c r="T80" i="158"/>
  <c r="AI80" i="158"/>
  <c r="AX80" i="158"/>
  <c r="R80" i="158"/>
  <c r="AG80" i="158"/>
  <c r="AF80" i="158"/>
  <c r="AE80" i="158"/>
  <c r="AD80" i="158"/>
  <c r="AC80" i="158"/>
  <c r="AB80" i="158"/>
  <c r="AA80" i="158"/>
  <c r="Z80" i="158"/>
  <c r="Y80" i="158"/>
  <c r="X80" i="158"/>
  <c r="W80" i="158"/>
  <c r="BB80" i="158"/>
  <c r="V80" i="158"/>
  <c r="BA80" i="158"/>
  <c r="U80" i="158"/>
  <c r="AJ80" i="158"/>
  <c r="C11" i="155"/>
  <c r="B16" i="155"/>
  <c r="P54" i="156"/>
  <c r="AE54" i="156"/>
  <c r="S54" i="156"/>
  <c r="AU54" i="156"/>
  <c r="AA54" i="156"/>
  <c r="AQ80" i="156"/>
  <c r="AE80" i="156"/>
  <c r="AT80" i="156"/>
  <c r="T80" i="156"/>
  <c r="N80" i="156"/>
  <c r="AG80" i="156"/>
  <c r="AR80" i="156"/>
  <c r="P80" i="156"/>
  <c r="AS80" i="156"/>
  <c r="AU80" i="156"/>
  <c r="H80" i="156"/>
  <c r="BA80" i="156"/>
  <c r="O80" i="156"/>
  <c r="AB80" i="156"/>
  <c r="AP80" i="156"/>
  <c r="AN80" i="156"/>
  <c r="AK80" i="156"/>
  <c r="AL80" i="156"/>
  <c r="AI80" i="156"/>
  <c r="X80" i="156"/>
  <c r="AW80" i="156"/>
  <c r="AD80" i="156"/>
  <c r="S80" i="156"/>
  <c r="AZ80" i="156"/>
  <c r="I80" i="156"/>
  <c r="AO80" i="156"/>
  <c r="AH80" i="156"/>
  <c r="K80" i="156"/>
  <c r="AJ80" i="156"/>
  <c r="V80" i="156"/>
  <c r="AF80" i="156"/>
  <c r="Q80" i="156"/>
  <c r="Z80" i="156"/>
  <c r="AY80" i="156"/>
  <c r="U80" i="156"/>
  <c r="W80" i="156"/>
  <c r="M80" i="156"/>
  <c r="F80" i="156"/>
  <c r="G80" i="156"/>
  <c r="AC80" i="156"/>
  <c r="J80" i="156"/>
  <c r="BB80" i="156"/>
  <c r="AM80" i="156"/>
  <c r="AV80" i="156"/>
  <c r="L80" i="156"/>
  <c r="Y80" i="156"/>
  <c r="R80" i="156"/>
  <c r="AX80" i="156"/>
  <c r="AA80" i="156"/>
  <c r="BK80" i="156"/>
  <c r="BF80" i="156"/>
  <c r="BH80" i="156"/>
  <c r="BJ80" i="156"/>
  <c r="AC54" i="156"/>
  <c r="G54" i="156"/>
  <c r="AB54" i="156"/>
  <c r="AW54" i="156"/>
  <c r="N54" i="156"/>
  <c r="AD54" i="156"/>
  <c r="AT54" i="156"/>
  <c r="AT40" i="156"/>
  <c r="AU40" i="156"/>
  <c r="AI40" i="156"/>
  <c r="AC40" i="156"/>
  <c r="AS40" i="156"/>
  <c r="AJ40" i="156"/>
  <c r="AZ40" i="156"/>
  <c r="AS54" i="156"/>
  <c r="I54" i="156"/>
  <c r="Y54" i="156"/>
  <c r="BA54" i="156"/>
  <c r="AI54" i="156"/>
  <c r="H54" i="156"/>
  <c r="AJ54" i="156"/>
  <c r="L54" i="156"/>
  <c r="AG54" i="156"/>
  <c r="BC54" i="156"/>
  <c r="R54" i="156"/>
  <c r="AH54" i="156"/>
  <c r="AX54" i="156"/>
  <c r="BB40" i="156"/>
  <c r="AH40" i="156"/>
  <c r="AQ40" i="156"/>
  <c r="AG40" i="156"/>
  <c r="AW40" i="156"/>
  <c r="AN40" i="156"/>
  <c r="AS105" i="157"/>
  <c r="AS114" i="157" s="1"/>
  <c r="AE105" i="157"/>
  <c r="AE114" i="157" s="1"/>
  <c r="AN105" i="157"/>
  <c r="AN114" i="157" s="1"/>
  <c r="AT105" i="157"/>
  <c r="AT114" i="157" s="1"/>
  <c r="AZ105" i="157"/>
  <c r="AZ114" i="157" s="1"/>
  <c r="AD105" i="157"/>
  <c r="AD114" i="157" s="1"/>
  <c r="AR89" i="157"/>
  <c r="AR98" i="157" s="1"/>
  <c r="AR33" i="157" s="1"/>
  <c r="L89" i="157"/>
  <c r="L98" i="157" s="1"/>
  <c r="L33" i="157" s="1"/>
  <c r="W89" i="157"/>
  <c r="W98" i="157" s="1"/>
  <c r="W33" i="157" s="1"/>
  <c r="AQ89" i="157"/>
  <c r="AQ98" i="157" s="1"/>
  <c r="AQ33" i="157" s="1"/>
  <c r="N105" i="157"/>
  <c r="N114" i="157" s="1"/>
  <c r="O89" i="157"/>
  <c r="O98" i="157" s="1"/>
  <c r="O33" i="157" s="1"/>
  <c r="N89" i="157"/>
  <c r="N98" i="157" s="1"/>
  <c r="N33" i="157" s="1"/>
  <c r="AO105" i="157"/>
  <c r="AO114" i="157" s="1"/>
  <c r="AA105" i="157"/>
  <c r="AA114" i="157" s="1"/>
  <c r="AH105" i="157"/>
  <c r="AH114" i="157" s="1"/>
  <c r="AL105" i="157"/>
  <c r="AL114" i="157" s="1"/>
  <c r="AR105" i="157"/>
  <c r="AR114" i="157" s="1"/>
  <c r="I105" i="157"/>
  <c r="I114" i="157" s="1"/>
  <c r="AN89" i="157"/>
  <c r="AN98" i="157" s="1"/>
  <c r="AN33" i="157" s="1"/>
  <c r="H89" i="157"/>
  <c r="H98" i="157" s="1"/>
  <c r="H33" i="157" s="1"/>
  <c r="R89" i="157"/>
  <c r="R98" i="157" s="1"/>
  <c r="R33" i="157" s="1"/>
  <c r="AL89" i="157"/>
  <c r="AL98" i="157" s="1"/>
  <c r="AL33" i="157" s="1"/>
  <c r="BA89" i="157"/>
  <c r="BA98" i="157" s="1"/>
  <c r="BA33" i="157" s="1"/>
  <c r="J89" i="157"/>
  <c r="J98" i="157" s="1"/>
  <c r="J33" i="157" s="1"/>
  <c r="I89" i="157"/>
  <c r="I98" i="157" s="1"/>
  <c r="I33" i="157" s="1"/>
  <c r="BC105" i="157"/>
  <c r="BC114" i="157" s="1"/>
  <c r="W105" i="157"/>
  <c r="W114" i="157" s="1"/>
  <c r="AC105" i="157"/>
  <c r="AC114" i="157" s="1"/>
  <c r="AG105" i="157"/>
  <c r="AG114" i="157" s="1"/>
  <c r="AK105" i="157"/>
  <c r="AK114" i="157" s="1"/>
  <c r="AX105" i="157"/>
  <c r="AX114" i="157" s="1"/>
  <c r="AJ89" i="157"/>
  <c r="AJ98" i="157" s="1"/>
  <c r="AJ33" i="157" s="1"/>
  <c r="BC89" i="157"/>
  <c r="BC98" i="157" s="1"/>
  <c r="BC33" i="157" s="1"/>
  <c r="M89" i="157"/>
  <c r="M98" i="157" s="1"/>
  <c r="M33" i="157" s="1"/>
  <c r="AG89" i="157"/>
  <c r="AG98" i="157" s="1"/>
  <c r="AG33" i="157" s="1"/>
  <c r="AU89" i="157"/>
  <c r="AU98" i="157" s="1"/>
  <c r="AU33" i="157" s="1"/>
  <c r="AT89" i="157"/>
  <c r="AT98" i="157" s="1"/>
  <c r="AT33" i="157" s="1"/>
  <c r="AY89" i="157"/>
  <c r="AY98" i="157" s="1"/>
  <c r="AY33" i="157" s="1"/>
  <c r="AY105" i="157"/>
  <c r="AY114" i="157" s="1"/>
  <c r="S105" i="157"/>
  <c r="S114" i="157" s="1"/>
  <c r="X105" i="157"/>
  <c r="X114" i="157" s="1"/>
  <c r="AB105" i="157"/>
  <c r="AB114" i="157" s="1"/>
  <c r="AF105" i="157"/>
  <c r="AF114" i="157" s="1"/>
  <c r="Y105" i="157"/>
  <c r="Y114" i="157" s="1"/>
  <c r="AF89" i="157"/>
  <c r="AF98" i="157" s="1"/>
  <c r="AF33" i="157" s="1"/>
  <c r="AX89" i="157"/>
  <c r="AX98" i="157" s="1"/>
  <c r="AX33" i="157" s="1"/>
  <c r="G89" i="157"/>
  <c r="G98" i="157" s="1"/>
  <c r="G33" i="157" s="1"/>
  <c r="AA89" i="157"/>
  <c r="AA98" i="157" s="1"/>
  <c r="AA33" i="157" s="1"/>
  <c r="AP89" i="157"/>
  <c r="AP98" i="157" s="1"/>
  <c r="AP33" i="157" s="1"/>
  <c r="Y89" i="157"/>
  <c r="Y98" i="157" s="1"/>
  <c r="Y33" i="157" s="1"/>
  <c r="AD89" i="157"/>
  <c r="AD98" i="157" s="1"/>
  <c r="AD33" i="157" s="1"/>
  <c r="AU105" i="157"/>
  <c r="AU114" i="157" s="1"/>
  <c r="O105" i="157"/>
  <c r="O114" i="157" s="1"/>
  <c r="R105" i="157"/>
  <c r="R114" i="157" s="1"/>
  <c r="V105" i="157"/>
  <c r="V114" i="157" s="1"/>
  <c r="Z105" i="157"/>
  <c r="Z114" i="157" s="1"/>
  <c r="AP105" i="157"/>
  <c r="AP114" i="157" s="1"/>
  <c r="AB89" i="157"/>
  <c r="AB98" i="157" s="1"/>
  <c r="AB33" i="157" s="1"/>
  <c r="AS89" i="157"/>
  <c r="AS98" i="157" s="1"/>
  <c r="AS33" i="157" s="1"/>
  <c r="F78" i="157"/>
  <c r="V89" i="157"/>
  <c r="V98" i="157" s="1"/>
  <c r="V33" i="157" s="1"/>
  <c r="AK89" i="157"/>
  <c r="AK98" i="157" s="1"/>
  <c r="AK33" i="157" s="1"/>
  <c r="AO89" i="157"/>
  <c r="AO98" i="157" s="1"/>
  <c r="AO33" i="157" s="1"/>
  <c r="BC20" i="157"/>
  <c r="AQ105" i="157"/>
  <c r="AQ114" i="157" s="1"/>
  <c r="K105" i="157"/>
  <c r="K114" i="157" s="1"/>
  <c r="M105" i="157"/>
  <c r="M114" i="157" s="1"/>
  <c r="Q105" i="157"/>
  <c r="Q114" i="157" s="1"/>
  <c r="U105" i="157"/>
  <c r="U114" i="157" s="1"/>
  <c r="T105" i="157"/>
  <c r="T114" i="157" s="1"/>
  <c r="X89" i="157"/>
  <c r="X98" i="157" s="1"/>
  <c r="X33" i="157" s="1"/>
  <c r="AM89" i="157"/>
  <c r="AM98" i="157" s="1"/>
  <c r="AM33" i="157" s="1"/>
  <c r="AJ105" i="157"/>
  <c r="AJ114" i="157" s="1"/>
  <c r="Q89" i="157"/>
  <c r="Q98" i="157" s="1"/>
  <c r="Q33" i="157" s="1"/>
  <c r="AE89" i="157"/>
  <c r="AE98" i="157" s="1"/>
  <c r="AE33" i="157" s="1"/>
  <c r="S89" i="157"/>
  <c r="S98" i="157" s="1"/>
  <c r="S33" i="157" s="1"/>
  <c r="BA105" i="157"/>
  <c r="BA114" i="157" s="1"/>
  <c r="AM105" i="157"/>
  <c r="AM114" i="157" s="1"/>
  <c r="G105" i="157"/>
  <c r="G114" i="157" s="1"/>
  <c r="H105" i="157"/>
  <c r="H114" i="157" s="1"/>
  <c r="L105" i="157"/>
  <c r="L114" i="157" s="1"/>
  <c r="P105" i="157"/>
  <c r="P114" i="157" s="1"/>
  <c r="AZ89" i="157"/>
  <c r="AZ98" i="157" s="1"/>
  <c r="AZ33" i="157" s="1"/>
  <c r="T89" i="157"/>
  <c r="T98" i="157" s="1"/>
  <c r="T33" i="157" s="1"/>
  <c r="AH89" i="157"/>
  <c r="AH98" i="157" s="1"/>
  <c r="AH33" i="157" s="1"/>
  <c r="BB89" i="157"/>
  <c r="BB98" i="157" s="1"/>
  <c r="BB33" i="157" s="1"/>
  <c r="K89" i="157"/>
  <c r="K98" i="157" s="1"/>
  <c r="K33" i="157" s="1"/>
  <c r="Z89" i="157"/>
  <c r="Z98" i="157" s="1"/>
  <c r="Z33" i="157" s="1"/>
  <c r="F71" i="157"/>
  <c r="AW105" i="157"/>
  <c r="AW114" i="157" s="1"/>
  <c r="AI105" i="157"/>
  <c r="AI114" i="157" s="1"/>
  <c r="AV105" i="157"/>
  <c r="AV114" i="157" s="1"/>
  <c r="BB105" i="157"/>
  <c r="BB114" i="157" s="1"/>
  <c r="F105" i="157"/>
  <c r="J105" i="157"/>
  <c r="J114" i="157" s="1"/>
  <c r="AV89" i="157"/>
  <c r="AV98" i="157" s="1"/>
  <c r="AV33" i="157" s="1"/>
  <c r="P89" i="157"/>
  <c r="P98" i="157" s="1"/>
  <c r="P33" i="157" s="1"/>
  <c r="AC89" i="157"/>
  <c r="AC98" i="157" s="1"/>
  <c r="AC33" i="157" s="1"/>
  <c r="AW89" i="157"/>
  <c r="AW98" i="157" s="1"/>
  <c r="AW33" i="157" s="1"/>
  <c r="F89" i="157"/>
  <c r="U89" i="157"/>
  <c r="U98" i="157" s="1"/>
  <c r="U33" i="157" s="1"/>
  <c r="AI89" i="157"/>
  <c r="AI98" i="157" s="1"/>
  <c r="AI33" i="157" s="1"/>
  <c r="F21" i="157"/>
  <c r="F22" i="158"/>
  <c r="G19" i="158"/>
  <c r="G21" i="158" s="1"/>
  <c r="F55" i="158"/>
  <c r="O54" i="158"/>
  <c r="BA54" i="158"/>
  <c r="AC54" i="158"/>
  <c r="AX54" i="158"/>
  <c r="AD40" i="158"/>
  <c r="AQ40" i="158"/>
  <c r="M54" i="158"/>
  <c r="AL54" i="158"/>
  <c r="AF40" i="158"/>
  <c r="AE40" i="158"/>
  <c r="AU54" i="158"/>
  <c r="AG54" i="158"/>
  <c r="J54" i="158"/>
  <c r="AB40" i="158"/>
  <c r="BB40" i="158"/>
  <c r="I54" i="158"/>
  <c r="AV54" i="158"/>
  <c r="AT54" i="158"/>
  <c r="BA40" i="158"/>
  <c r="AM40" i="158"/>
  <c r="AJ54" i="158"/>
  <c r="W54" i="158"/>
  <c r="AY54" i="158"/>
  <c r="AK40" i="158"/>
  <c r="AT40" i="158"/>
  <c r="T54" i="158"/>
  <c r="G54" i="158"/>
  <c r="AI54" i="158"/>
  <c r="BB54" i="158"/>
  <c r="AH40" i="158"/>
  <c r="AU40" i="158"/>
  <c r="U54" i="158"/>
  <c r="BC54" i="158"/>
  <c r="Z54" i="158"/>
  <c r="AW40" i="158"/>
  <c r="F114" i="158"/>
  <c r="BN105" i="158"/>
  <c r="BN114" i="158" s="1"/>
  <c r="AE54" i="158"/>
  <c r="Q54" i="158"/>
  <c r="AS54" i="158"/>
  <c r="AS40" i="158"/>
  <c r="AP40" i="158"/>
  <c r="BC40" i="158"/>
  <c r="P15" i="158"/>
  <c r="Q11" i="158" s="1"/>
  <c r="BN112" i="143"/>
  <c r="AI74" i="146"/>
  <c r="AI81" i="146" s="1"/>
  <c r="AI82" i="146" s="1"/>
  <c r="AI27" i="146" s="1"/>
  <c r="AK74" i="146"/>
  <c r="AL74" i="146"/>
  <c r="AL81" i="146" s="1"/>
  <c r="AL82" i="146" s="1"/>
  <c r="AL27" i="146" s="1"/>
  <c r="BN109" i="146"/>
  <c r="AJ74" i="146"/>
  <c r="AJ75" i="146" s="1"/>
  <c r="AJ26" i="146" s="1"/>
  <c r="AD74" i="146"/>
  <c r="AN74" i="146"/>
  <c r="AN81" i="146" s="1"/>
  <c r="AN82" i="146" s="1"/>
  <c r="AN27" i="146" s="1"/>
  <c r="AC74" i="146"/>
  <c r="AF74" i="146"/>
  <c r="AG74" i="146"/>
  <c r="AG75" i="146" s="1"/>
  <c r="AG26" i="146" s="1"/>
  <c r="BF98" i="146"/>
  <c r="BF33" i="146" s="1"/>
  <c r="AO75" i="146"/>
  <c r="AO26" i="146" s="1"/>
  <c r="AO81" i="146"/>
  <c r="AO82" i="146" s="1"/>
  <c r="AO27" i="146" s="1"/>
  <c r="AG81" i="146"/>
  <c r="AG82" i="146" s="1"/>
  <c r="AG27" i="146" s="1"/>
  <c r="AH81" i="146"/>
  <c r="AH82" i="146" s="1"/>
  <c r="AH27" i="146" s="1"/>
  <c r="AH75" i="146"/>
  <c r="AH26" i="146" s="1"/>
  <c r="AK75" i="146"/>
  <c r="AK26" i="146" s="1"/>
  <c r="AK81" i="146"/>
  <c r="AK82" i="146" s="1"/>
  <c r="AK27" i="146" s="1"/>
  <c r="F102" i="150"/>
  <c r="G102" i="150"/>
  <c r="I102" i="150"/>
  <c r="D86" i="150"/>
  <c r="E86" i="150"/>
  <c r="L86" i="150"/>
  <c r="L102" i="150"/>
  <c r="E102" i="150"/>
  <c r="J86" i="150"/>
  <c r="H86" i="150"/>
  <c r="G86" i="150"/>
  <c r="H102" i="150"/>
  <c r="K102" i="150"/>
  <c r="F86" i="150"/>
  <c r="C86" i="150"/>
  <c r="C71" i="150"/>
  <c r="J102" i="150"/>
  <c r="D102" i="150"/>
  <c r="C102" i="150"/>
  <c r="I86" i="150"/>
  <c r="K86" i="150"/>
  <c r="C78" i="150"/>
  <c r="C80" i="150" s="1"/>
  <c r="C21" i="150"/>
  <c r="J102" i="117"/>
  <c r="L102" i="117"/>
  <c r="L86" i="117"/>
  <c r="G86" i="117"/>
  <c r="K102" i="117"/>
  <c r="C78" i="117"/>
  <c r="C80" i="117" s="1"/>
  <c r="F102" i="117"/>
  <c r="H102" i="117"/>
  <c r="H86" i="117"/>
  <c r="C71" i="117"/>
  <c r="J86" i="117"/>
  <c r="I86" i="117"/>
  <c r="I102" i="117"/>
  <c r="D102" i="117"/>
  <c r="D86" i="117"/>
  <c r="K86" i="117"/>
  <c r="E86" i="117"/>
  <c r="E102" i="117"/>
  <c r="G102" i="117"/>
  <c r="C102" i="117"/>
  <c r="F86" i="117"/>
  <c r="C86" i="117"/>
  <c r="C21" i="117"/>
  <c r="L71" i="150"/>
  <c r="BO111" i="150"/>
  <c r="L78" i="150"/>
  <c r="L78" i="117"/>
  <c r="L71" i="117"/>
  <c r="I102" i="120"/>
  <c r="I114" i="120" s="1"/>
  <c r="C102" i="120"/>
  <c r="H86" i="120"/>
  <c r="G86" i="120"/>
  <c r="D102" i="120"/>
  <c r="D114" i="120" s="1"/>
  <c r="F86" i="120"/>
  <c r="C21" i="120"/>
  <c r="E102" i="120"/>
  <c r="J102" i="120"/>
  <c r="D86" i="120"/>
  <c r="D98" i="120" s="1"/>
  <c r="D33" i="120" s="1"/>
  <c r="D54" i="120" s="1"/>
  <c r="C86" i="120"/>
  <c r="I86" i="120"/>
  <c r="C71" i="120"/>
  <c r="K102" i="120"/>
  <c r="H102" i="120"/>
  <c r="L102" i="120"/>
  <c r="C78" i="120"/>
  <c r="C80" i="120" s="1"/>
  <c r="E86" i="120"/>
  <c r="G102" i="120"/>
  <c r="G114" i="120" s="1"/>
  <c r="L86" i="120"/>
  <c r="K86" i="120"/>
  <c r="F102" i="120"/>
  <c r="J86" i="120"/>
  <c r="BO111" i="120"/>
  <c r="L78" i="120"/>
  <c r="L71" i="120"/>
  <c r="X98" i="136"/>
  <c r="X33" i="136" s="1"/>
  <c r="X54" i="136" s="1"/>
  <c r="AX98" i="136"/>
  <c r="AX33" i="136" s="1"/>
  <c r="AX54" i="136" s="1"/>
  <c r="D98" i="137"/>
  <c r="D33" i="137" s="1"/>
  <c r="F98" i="137"/>
  <c r="F33" i="137" s="1"/>
  <c r="W98" i="136"/>
  <c r="W33" i="136" s="1"/>
  <c r="W54" i="136" s="1"/>
  <c r="BI98" i="142"/>
  <c r="BI33" i="142" s="1"/>
  <c r="BI54" i="142" s="1"/>
  <c r="BE98" i="142"/>
  <c r="BE33" i="142" s="1"/>
  <c r="G98" i="136"/>
  <c r="G33" i="136" s="1"/>
  <c r="G54" i="136" s="1"/>
  <c r="AO98" i="136"/>
  <c r="AO33" i="136" s="1"/>
  <c r="M98" i="136"/>
  <c r="M33" i="136" s="1"/>
  <c r="M54" i="136" s="1"/>
  <c r="Z98" i="136"/>
  <c r="Z33" i="136" s="1"/>
  <c r="Z54" i="136" s="1"/>
  <c r="Y98" i="136"/>
  <c r="Y33" i="136" s="1"/>
  <c r="AV98" i="136"/>
  <c r="AV33" i="136" s="1"/>
  <c r="AV54" i="136" s="1"/>
  <c r="K98" i="136"/>
  <c r="K33" i="136" s="1"/>
  <c r="K54" i="136" s="1"/>
  <c r="C98" i="134"/>
  <c r="C33" i="134" s="1"/>
  <c r="C54" i="134" s="1"/>
  <c r="F98" i="133"/>
  <c r="F33" i="133" s="1"/>
  <c r="F54" i="133" s="1"/>
  <c r="D98" i="133"/>
  <c r="D33" i="133" s="1"/>
  <c r="D54" i="133" s="1"/>
  <c r="AP98" i="136"/>
  <c r="AP33" i="136" s="1"/>
  <c r="AP54" i="136" s="1"/>
  <c r="AS98" i="136"/>
  <c r="AS33" i="136" s="1"/>
  <c r="N98" i="136"/>
  <c r="N33" i="136" s="1"/>
  <c r="N54" i="136" s="1"/>
  <c r="AA98" i="136"/>
  <c r="AA33" i="136" s="1"/>
  <c r="H98" i="133"/>
  <c r="H33" i="133" s="1"/>
  <c r="H54" i="133" s="1"/>
  <c r="D98" i="142"/>
  <c r="D33" i="142" s="1"/>
  <c r="BD98" i="142"/>
  <c r="BD33" i="142" s="1"/>
  <c r="BN93" i="136"/>
  <c r="BG34" i="136" s="1"/>
  <c r="R98" i="136"/>
  <c r="R33" i="136" s="1"/>
  <c r="R54" i="136" s="1"/>
  <c r="AY98" i="136"/>
  <c r="AY33" i="136" s="1"/>
  <c r="AY54" i="136" s="1"/>
  <c r="AM98" i="136"/>
  <c r="AM33" i="136" s="1"/>
  <c r="AM54" i="136" s="1"/>
  <c r="Q98" i="136"/>
  <c r="Q33" i="136" s="1"/>
  <c r="Q54" i="136" s="1"/>
  <c r="AB98" i="136"/>
  <c r="AB33" i="136" s="1"/>
  <c r="AB54" i="136" s="1"/>
  <c r="O98" i="136"/>
  <c r="O33" i="136" s="1"/>
  <c r="O54" i="136" s="1"/>
  <c r="AG98" i="136"/>
  <c r="AG33" i="136" s="1"/>
  <c r="AG54" i="136" s="1"/>
  <c r="AJ98" i="136"/>
  <c r="AJ33" i="136" s="1"/>
  <c r="AJ54" i="136" s="1"/>
  <c r="S98" i="136"/>
  <c r="S33" i="136" s="1"/>
  <c r="S54" i="136" s="1"/>
  <c r="AW98" i="136"/>
  <c r="AW33" i="136" s="1"/>
  <c r="AW54" i="136" s="1"/>
  <c r="AN98" i="136"/>
  <c r="AN33" i="136" s="1"/>
  <c r="AN54" i="136" s="1"/>
  <c r="BA98" i="136"/>
  <c r="BA33" i="136" s="1"/>
  <c r="BA54" i="136" s="1"/>
  <c r="BI98" i="136"/>
  <c r="BI33" i="136" s="1"/>
  <c r="BI54" i="136" s="1"/>
  <c r="P98" i="136"/>
  <c r="P33" i="136" s="1"/>
  <c r="AD98" i="136"/>
  <c r="AD33" i="136" s="1"/>
  <c r="AD54" i="136" s="1"/>
  <c r="AQ98" i="136"/>
  <c r="AQ33" i="136" s="1"/>
  <c r="AQ54" i="136" s="1"/>
  <c r="V98" i="136"/>
  <c r="V33" i="136" s="1"/>
  <c r="G98" i="133"/>
  <c r="G33" i="133" s="1"/>
  <c r="G54" i="133" s="1"/>
  <c r="BI98" i="137"/>
  <c r="BI33" i="137" s="1"/>
  <c r="BI54" i="137" s="1"/>
  <c r="BC98" i="142"/>
  <c r="BC33" i="142" s="1"/>
  <c r="BC54" i="142" s="1"/>
  <c r="C98" i="142"/>
  <c r="C33" i="142" s="1"/>
  <c r="C54" i="142" s="1"/>
  <c r="BG98" i="142"/>
  <c r="BG33" i="142" s="1"/>
  <c r="BF98" i="142"/>
  <c r="BF33" i="142" s="1"/>
  <c r="BN95" i="131"/>
  <c r="BI34" i="131" s="1"/>
  <c r="D98" i="131"/>
  <c r="D33" i="131" s="1"/>
  <c r="D54" i="131" s="1"/>
  <c r="BN88" i="131"/>
  <c r="BB34" i="131" s="1"/>
  <c r="D98" i="136"/>
  <c r="D33" i="136" s="1"/>
  <c r="D54" i="136" s="1"/>
  <c r="AL98" i="136"/>
  <c r="AL33" i="136" s="1"/>
  <c r="AL54" i="136" s="1"/>
  <c r="AZ98" i="136"/>
  <c r="AZ33" i="136" s="1"/>
  <c r="AZ54" i="136" s="1"/>
  <c r="E98" i="136"/>
  <c r="E33" i="136" s="1"/>
  <c r="E54" i="136" s="1"/>
  <c r="AI98" i="136"/>
  <c r="AI33" i="136" s="1"/>
  <c r="AI54" i="136" s="1"/>
  <c r="BJ98" i="136"/>
  <c r="BJ33" i="136" s="1"/>
  <c r="BJ54" i="136" s="1"/>
  <c r="U98" i="136"/>
  <c r="U33" i="136" s="1"/>
  <c r="U54" i="136" s="1"/>
  <c r="F98" i="136"/>
  <c r="F33" i="136" s="1"/>
  <c r="F54" i="136" s="1"/>
  <c r="AK98" i="136"/>
  <c r="AK33" i="136" s="1"/>
  <c r="AK54" i="136" s="1"/>
  <c r="J98" i="136"/>
  <c r="J33" i="136" s="1"/>
  <c r="J54" i="136" s="1"/>
  <c r="AU98" i="136"/>
  <c r="AU33" i="136" s="1"/>
  <c r="AU54" i="136" s="1"/>
  <c r="AH98" i="136"/>
  <c r="AH33" i="136" s="1"/>
  <c r="AH54" i="136" s="1"/>
  <c r="AF98" i="136"/>
  <c r="AF33" i="136" s="1"/>
  <c r="AF54" i="136" s="1"/>
  <c r="AT98" i="136"/>
  <c r="AT33" i="136" s="1"/>
  <c r="AT54" i="136" s="1"/>
  <c r="BN86" i="130"/>
  <c r="AZ34" i="130" s="1"/>
  <c r="D98" i="146"/>
  <c r="D33" i="146" s="1"/>
  <c r="D54" i="146" s="1"/>
  <c r="F54" i="137"/>
  <c r="BE54" i="142"/>
  <c r="AO54" i="136"/>
  <c r="Y54" i="136"/>
  <c r="AR54" i="136"/>
  <c r="H54" i="136"/>
  <c r="AS54" i="136"/>
  <c r="AA54" i="136"/>
  <c r="D54" i="137"/>
  <c r="BD54" i="142"/>
  <c r="P54" i="136"/>
  <c r="V54" i="136"/>
  <c r="BG54" i="142"/>
  <c r="BF54" i="142"/>
  <c r="BH114" i="143"/>
  <c r="BI98" i="131"/>
  <c r="BI33" i="131" s="1"/>
  <c r="BI54" i="131" s="1"/>
  <c r="BF98" i="131"/>
  <c r="BF33" i="131" s="1"/>
  <c r="BF54" i="131" s="1"/>
  <c r="M80" i="125"/>
  <c r="J73" i="125"/>
  <c r="K88" i="120"/>
  <c r="K98" i="120" s="1"/>
  <c r="K33" i="120" s="1"/>
  <c r="K54" i="120" s="1"/>
  <c r="T74" i="125"/>
  <c r="J74" i="125"/>
  <c r="J81" i="125" s="1"/>
  <c r="J82" i="125" s="1"/>
  <c r="J27" i="125" s="1"/>
  <c r="F73" i="125"/>
  <c r="E104" i="120"/>
  <c r="J88" i="120"/>
  <c r="K104" i="120"/>
  <c r="K114" i="120" s="1"/>
  <c r="D80" i="125"/>
  <c r="BN88" i="137"/>
  <c r="BB34" i="137" s="1"/>
  <c r="BN94" i="137"/>
  <c r="BH34" i="137" s="1"/>
  <c r="BG98" i="137"/>
  <c r="BG33" i="137" s="1"/>
  <c r="BN94" i="142"/>
  <c r="BH34" i="142" s="1"/>
  <c r="B98" i="142"/>
  <c r="B33" i="142" s="1"/>
  <c r="BN85" i="142"/>
  <c r="AY34" i="142" s="1"/>
  <c r="BN90" i="142"/>
  <c r="BD34" i="142" s="1"/>
  <c r="BN86" i="142"/>
  <c r="AZ34" i="142" s="1"/>
  <c r="BN96" i="142"/>
  <c r="BJ34" i="142" s="1"/>
  <c r="C98" i="131"/>
  <c r="C33" i="131" s="1"/>
  <c r="BN93" i="131"/>
  <c r="BG34" i="131" s="1"/>
  <c r="BN92" i="131"/>
  <c r="BF34" i="131" s="1"/>
  <c r="BN91" i="131"/>
  <c r="BE34" i="131" s="1"/>
  <c r="B98" i="131"/>
  <c r="B33" i="131" s="1"/>
  <c r="BN85" i="131"/>
  <c r="AY34" i="131" s="1"/>
  <c r="BF98" i="136"/>
  <c r="BF33" i="136" s="1"/>
  <c r="BD98" i="136"/>
  <c r="BD33" i="136" s="1"/>
  <c r="BC98" i="136"/>
  <c r="BC33" i="136" s="1"/>
  <c r="B98" i="136"/>
  <c r="B33" i="136" s="1"/>
  <c r="BN85" i="136"/>
  <c r="AY34" i="136" s="1"/>
  <c r="BN97" i="136"/>
  <c r="BK34" i="136" s="1"/>
  <c r="BN96" i="136"/>
  <c r="BJ34" i="136" s="1"/>
  <c r="BN90" i="136"/>
  <c r="BD34" i="136" s="1"/>
  <c r="BN91" i="136"/>
  <c r="BE34" i="136" s="1"/>
  <c r="BN92" i="145"/>
  <c r="BF34" i="145" s="1"/>
  <c r="BN91" i="145"/>
  <c r="BE34" i="145" s="1"/>
  <c r="BN96" i="145"/>
  <c r="BJ34" i="145" s="1"/>
  <c r="BN94" i="145"/>
  <c r="BH34" i="145" s="1"/>
  <c r="BN92" i="130"/>
  <c r="BF34" i="130" s="1"/>
  <c r="B98" i="143"/>
  <c r="B33" i="143" s="1"/>
  <c r="BN85" i="143"/>
  <c r="AY34" i="143" s="1"/>
  <c r="BN91" i="143"/>
  <c r="BE34" i="143" s="1"/>
  <c r="D98" i="143"/>
  <c r="D33" i="143" s="1"/>
  <c r="BN96" i="143"/>
  <c r="BJ34" i="143" s="1"/>
  <c r="BN94" i="134"/>
  <c r="BH34" i="134" s="1"/>
  <c r="BC98" i="134"/>
  <c r="BC33" i="134" s="1"/>
  <c r="BN96" i="134"/>
  <c r="BJ34" i="134" s="1"/>
  <c r="BN88" i="134"/>
  <c r="BB34" i="134" s="1"/>
  <c r="BN93" i="129"/>
  <c r="BG34" i="129" s="1"/>
  <c r="BN92" i="129"/>
  <c r="BF34" i="129" s="1"/>
  <c r="BN93" i="146"/>
  <c r="BG34" i="146" s="1"/>
  <c r="BN92" i="146"/>
  <c r="BF34" i="146" s="1"/>
  <c r="BN87" i="146"/>
  <c r="BA34" i="146" s="1"/>
  <c r="BN86" i="146"/>
  <c r="AZ34" i="146" s="1"/>
  <c r="BN94" i="146"/>
  <c r="BH34" i="146" s="1"/>
  <c r="BJ98" i="146"/>
  <c r="BJ33" i="146" s="1"/>
  <c r="BN86" i="133"/>
  <c r="AZ34" i="133" s="1"/>
  <c r="BN92" i="128"/>
  <c r="BF34" i="128" s="1"/>
  <c r="BN88" i="128"/>
  <c r="BB34" i="128" s="1"/>
  <c r="BN95" i="128"/>
  <c r="BI34" i="128" s="1"/>
  <c r="BE114" i="143"/>
  <c r="BE40" i="143" s="1"/>
  <c r="BE98" i="131"/>
  <c r="BE33" i="131" s="1"/>
  <c r="BE54" i="131" s="1"/>
  <c r="BH98" i="131"/>
  <c r="BH33" i="131" s="1"/>
  <c r="BH54" i="131" s="1"/>
  <c r="V74" i="125"/>
  <c r="J104" i="120"/>
  <c r="N71" i="120"/>
  <c r="F74" i="125"/>
  <c r="F81" i="125" s="1"/>
  <c r="F82" i="125" s="1"/>
  <c r="F27" i="125" s="1"/>
  <c r="X74" i="125"/>
  <c r="L73" i="125"/>
  <c r="E88" i="120"/>
  <c r="M88" i="120"/>
  <c r="E71" i="120"/>
  <c r="Y74" i="120" s="1"/>
  <c r="N104" i="120"/>
  <c r="I80" i="125"/>
  <c r="F104" i="120"/>
  <c r="BN95" i="137"/>
  <c r="BI34" i="137" s="1"/>
  <c r="BK54" i="137"/>
  <c r="B98" i="137"/>
  <c r="B33" i="137" s="1"/>
  <c r="BN85" i="137"/>
  <c r="AY34" i="137" s="1"/>
  <c r="BE98" i="137"/>
  <c r="BE33" i="137" s="1"/>
  <c r="BH98" i="137"/>
  <c r="BH33" i="137" s="1"/>
  <c r="BN91" i="142"/>
  <c r="BE34" i="142" s="1"/>
  <c r="E98" i="131"/>
  <c r="E33" i="131" s="1"/>
  <c r="BK54" i="136"/>
  <c r="BN89" i="136"/>
  <c r="BC34" i="136" s="1"/>
  <c r="BN92" i="136"/>
  <c r="BF34" i="136" s="1"/>
  <c r="BB98" i="136"/>
  <c r="BB33" i="136" s="1"/>
  <c r="BH98" i="136"/>
  <c r="BH33" i="136" s="1"/>
  <c r="BN86" i="136"/>
  <c r="AZ34" i="136" s="1"/>
  <c r="D98" i="145"/>
  <c r="D33" i="145" s="1"/>
  <c r="BN91" i="130"/>
  <c r="BE34" i="130" s="1"/>
  <c r="B98" i="130"/>
  <c r="B33" i="130" s="1"/>
  <c r="BN85" i="130"/>
  <c r="AY34" i="130" s="1"/>
  <c r="BN88" i="130"/>
  <c r="BB34" i="130" s="1"/>
  <c r="BN95" i="130"/>
  <c r="BI34" i="130" s="1"/>
  <c r="BN90" i="130"/>
  <c r="BD34" i="130" s="1"/>
  <c r="BD98" i="134"/>
  <c r="BD33" i="134" s="1"/>
  <c r="BE98" i="134"/>
  <c r="BE33" i="134" s="1"/>
  <c r="BN92" i="134"/>
  <c r="BF34" i="134" s="1"/>
  <c r="BN93" i="134"/>
  <c r="BG34" i="134" s="1"/>
  <c r="BJ98" i="134"/>
  <c r="BJ33" i="134" s="1"/>
  <c r="BN96" i="129"/>
  <c r="BJ34" i="129" s="1"/>
  <c r="BN88" i="129"/>
  <c r="BB34" i="129" s="1"/>
  <c r="BN89" i="129"/>
  <c r="BC34" i="129" s="1"/>
  <c r="C54" i="129"/>
  <c r="BN86" i="129"/>
  <c r="AZ34" i="129" s="1"/>
  <c r="BN89" i="146"/>
  <c r="BC34" i="146" s="1"/>
  <c r="B98" i="146"/>
  <c r="B33" i="146" s="1"/>
  <c r="BN85" i="146"/>
  <c r="AY34" i="146" s="1"/>
  <c r="BN96" i="146"/>
  <c r="BJ34" i="146" s="1"/>
  <c r="BN89" i="133"/>
  <c r="BC34" i="133" s="1"/>
  <c r="BN95" i="133"/>
  <c r="BI34" i="133" s="1"/>
  <c r="BN92" i="133"/>
  <c r="BF34" i="133" s="1"/>
  <c r="BN94" i="128"/>
  <c r="BH34" i="128" s="1"/>
  <c r="BN93" i="128"/>
  <c r="BG34" i="128" s="1"/>
  <c r="BN89" i="128"/>
  <c r="BC34" i="128" s="1"/>
  <c r="BN86" i="128"/>
  <c r="AZ34" i="128" s="1"/>
  <c r="BD114" i="143"/>
  <c r="G80" i="125"/>
  <c r="I88" i="120"/>
  <c r="E73" i="125"/>
  <c r="S74" i="125"/>
  <c r="U74" i="125"/>
  <c r="U75" i="125" s="1"/>
  <c r="U26" i="125" s="1"/>
  <c r="L88" i="120"/>
  <c r="E78" i="120"/>
  <c r="G88" i="120"/>
  <c r="Q74" i="125"/>
  <c r="Q75" i="125" s="1"/>
  <c r="Q26" i="125" s="1"/>
  <c r="H88" i="120"/>
  <c r="J80" i="125"/>
  <c r="K80" i="125"/>
  <c r="BF98" i="137"/>
  <c r="BF33" i="137" s="1"/>
  <c r="BN93" i="137"/>
  <c r="BG34" i="137" s="1"/>
  <c r="BN86" i="137"/>
  <c r="AZ34" i="137" s="1"/>
  <c r="BN96" i="137"/>
  <c r="BJ34" i="137" s="1"/>
  <c r="BN97" i="137"/>
  <c r="BK34" i="137" s="1"/>
  <c r="BN92" i="137"/>
  <c r="BF34" i="137" s="1"/>
  <c r="BN89" i="142"/>
  <c r="BC34" i="142" s="1"/>
  <c r="D54" i="142"/>
  <c r="BN92" i="142"/>
  <c r="BF34" i="142" s="1"/>
  <c r="BN95" i="142"/>
  <c r="BI34" i="142" s="1"/>
  <c r="BN87" i="142"/>
  <c r="BA34" i="142" s="1"/>
  <c r="F98" i="131"/>
  <c r="F33" i="131" s="1"/>
  <c r="BN96" i="131"/>
  <c r="BJ34" i="131" s="1"/>
  <c r="BN94" i="131"/>
  <c r="BH34" i="131" s="1"/>
  <c r="BN94" i="136"/>
  <c r="BH34" i="136" s="1"/>
  <c r="BN93" i="145"/>
  <c r="BG34" i="145" s="1"/>
  <c r="BN89" i="145"/>
  <c r="BC34" i="145" s="1"/>
  <c r="BN85" i="145"/>
  <c r="AY34" i="145" s="1"/>
  <c r="B98" i="145"/>
  <c r="B33" i="145" s="1"/>
  <c r="BN87" i="145"/>
  <c r="BA34" i="145" s="1"/>
  <c r="BN86" i="145"/>
  <c r="AZ34" i="145" s="1"/>
  <c r="BN89" i="130"/>
  <c r="BC34" i="130" s="1"/>
  <c r="C98" i="130"/>
  <c r="C33" i="130" s="1"/>
  <c r="BN86" i="143"/>
  <c r="AZ34" i="143" s="1"/>
  <c r="BN94" i="143"/>
  <c r="BH34" i="143" s="1"/>
  <c r="BN90" i="134"/>
  <c r="BD34" i="134" s="1"/>
  <c r="BN86" i="134"/>
  <c r="AZ34" i="134" s="1"/>
  <c r="BK54" i="134"/>
  <c r="BG98" i="134"/>
  <c r="BG33" i="134" s="1"/>
  <c r="BN95" i="134"/>
  <c r="BI34" i="134" s="1"/>
  <c r="BN91" i="134"/>
  <c r="BE34" i="134" s="1"/>
  <c r="BI98" i="134"/>
  <c r="BI33" i="134" s="1"/>
  <c r="BN91" i="129"/>
  <c r="BE34" i="129" s="1"/>
  <c r="BN94" i="129"/>
  <c r="BH34" i="129" s="1"/>
  <c r="BN90" i="129"/>
  <c r="BD34" i="129" s="1"/>
  <c r="BN88" i="133"/>
  <c r="BB34" i="133" s="1"/>
  <c r="BN94" i="133"/>
  <c r="BH34" i="133" s="1"/>
  <c r="BN96" i="133"/>
  <c r="BJ34" i="133" s="1"/>
  <c r="BN90" i="133"/>
  <c r="BD34" i="133" s="1"/>
  <c r="BN96" i="128"/>
  <c r="BJ34" i="128" s="1"/>
  <c r="BJ54" i="137"/>
  <c r="BN91" i="137"/>
  <c r="BE34" i="137" s="1"/>
  <c r="BN89" i="137"/>
  <c r="BC34" i="137" s="1"/>
  <c r="BN93" i="142"/>
  <c r="BG34" i="142" s="1"/>
  <c r="BN86" i="131"/>
  <c r="AZ34" i="131" s="1"/>
  <c r="BN89" i="131"/>
  <c r="BC34" i="131" s="1"/>
  <c r="BN87" i="131"/>
  <c r="BA34" i="131" s="1"/>
  <c r="BN88" i="136"/>
  <c r="BB34" i="136" s="1"/>
  <c r="BE98" i="136"/>
  <c r="BE33" i="136" s="1"/>
  <c r="BN95" i="136"/>
  <c r="BI34" i="136" s="1"/>
  <c r="BN90" i="145"/>
  <c r="BD34" i="145" s="1"/>
  <c r="BN94" i="130"/>
  <c r="BH34" i="130" s="1"/>
  <c r="BN96" i="130"/>
  <c r="BJ34" i="130" s="1"/>
  <c r="BN93" i="130"/>
  <c r="BG34" i="130" s="1"/>
  <c r="BN90" i="143"/>
  <c r="BD34" i="143" s="1"/>
  <c r="C98" i="143"/>
  <c r="C33" i="143" s="1"/>
  <c r="BN87" i="143"/>
  <c r="BA34" i="143" s="1"/>
  <c r="BN89" i="143"/>
  <c r="BC34" i="143" s="1"/>
  <c r="BN93" i="143"/>
  <c r="BG34" i="143" s="1"/>
  <c r="BN92" i="143"/>
  <c r="BF34" i="143" s="1"/>
  <c r="BH98" i="134"/>
  <c r="BH33" i="134" s="1"/>
  <c r="BN89" i="134"/>
  <c r="BC34" i="134" s="1"/>
  <c r="B98" i="134"/>
  <c r="B33" i="134" s="1"/>
  <c r="BN85" i="134"/>
  <c r="AY34" i="134" s="1"/>
  <c r="BB98" i="134"/>
  <c r="BB33" i="134" s="1"/>
  <c r="BN97" i="134"/>
  <c r="BK34" i="134" s="1"/>
  <c r="BN95" i="129"/>
  <c r="BI34" i="129" s="1"/>
  <c r="BN85" i="129"/>
  <c r="AY34" i="129" s="1"/>
  <c r="B98" i="129"/>
  <c r="B33" i="129" s="1"/>
  <c r="BK54" i="146"/>
  <c r="C98" i="146"/>
  <c r="C33" i="146" s="1"/>
  <c r="BN97" i="146"/>
  <c r="BK34" i="146" s="1"/>
  <c r="BN91" i="146"/>
  <c r="BE34" i="146" s="1"/>
  <c r="BN91" i="133"/>
  <c r="BE34" i="133" s="1"/>
  <c r="BN93" i="133"/>
  <c r="BG34" i="133" s="1"/>
  <c r="BN85" i="133"/>
  <c r="AY34" i="133" s="1"/>
  <c r="B98" i="133"/>
  <c r="B33" i="133" s="1"/>
  <c r="BN90" i="128"/>
  <c r="BD34" i="128" s="1"/>
  <c r="C54" i="128"/>
  <c r="B98" i="128"/>
  <c r="B33" i="128" s="1"/>
  <c r="BN85" i="128"/>
  <c r="AY34" i="128" s="1"/>
  <c r="BN91" i="128"/>
  <c r="BE34" i="128" s="1"/>
  <c r="BN113" i="140"/>
  <c r="BN97" i="140"/>
  <c r="BK34" i="140" s="1"/>
  <c r="BN97" i="143"/>
  <c r="BK34" i="143" s="1"/>
  <c r="BH98" i="143"/>
  <c r="BH33" i="143" s="1"/>
  <c r="K54" i="125"/>
  <c r="D99" i="149"/>
  <c r="D34" i="149" s="1"/>
  <c r="D57" i="149" s="1"/>
  <c r="D59" i="149" s="1"/>
  <c r="D65" i="149" s="1"/>
  <c r="Q90" i="149"/>
  <c r="Q99" i="149" s="1"/>
  <c r="BK54" i="143"/>
  <c r="AH74" i="123"/>
  <c r="AD74" i="123"/>
  <c r="Z74" i="123"/>
  <c r="V74" i="123"/>
  <c r="R74" i="123"/>
  <c r="N74" i="123"/>
  <c r="AG74" i="123"/>
  <c r="AC74" i="123"/>
  <c r="Y74" i="123"/>
  <c r="U74" i="123"/>
  <c r="Q74" i="123"/>
  <c r="AE74" i="123"/>
  <c r="W74" i="123"/>
  <c r="O74" i="123"/>
  <c r="AF74" i="123"/>
  <c r="AB74" i="123"/>
  <c r="X74" i="123"/>
  <c r="T74" i="123"/>
  <c r="P74" i="123"/>
  <c r="AA74" i="123"/>
  <c r="S74" i="123"/>
  <c r="BN113" i="143"/>
  <c r="BK40" i="143"/>
  <c r="AH75" i="140"/>
  <c r="AH26" i="140" s="1"/>
  <c r="AH81" i="140"/>
  <c r="AH82" i="140" s="1"/>
  <c r="AH27" i="140" s="1"/>
  <c r="BI40" i="126"/>
  <c r="G83" i="149"/>
  <c r="Q104" i="149"/>
  <c r="BF54" i="126"/>
  <c r="F83" i="149"/>
  <c r="K83" i="149"/>
  <c r="L83" i="149"/>
  <c r="BN97" i="126"/>
  <c r="BK34" i="126" s="1"/>
  <c r="G99" i="114"/>
  <c r="G34" i="114" s="1"/>
  <c r="G57" i="114" s="1"/>
  <c r="G59" i="114" s="1"/>
  <c r="G65" i="114" s="1"/>
  <c r="I83" i="149"/>
  <c r="J83" i="149"/>
  <c r="D75" i="133"/>
  <c r="D26" i="133" s="1"/>
  <c r="D40" i="133" s="1"/>
  <c r="BJ40" i="126"/>
  <c r="BN113" i="126"/>
  <c r="C16" i="120"/>
  <c r="W75" i="136"/>
  <c r="W26" i="136" s="1"/>
  <c r="W40" i="136" s="1"/>
  <c r="H80" i="125"/>
  <c r="M73" i="125"/>
  <c r="D73" i="125"/>
  <c r="O74" i="125"/>
  <c r="O75" i="125" s="1"/>
  <c r="O26" i="125" s="1"/>
  <c r="H74" i="125"/>
  <c r="H75" i="125" s="1"/>
  <c r="H26" i="125" s="1"/>
  <c r="H40" i="125" s="1"/>
  <c r="G74" i="125"/>
  <c r="G81" i="125" s="1"/>
  <c r="G82" i="125" s="1"/>
  <c r="G27" i="125" s="1"/>
  <c r="L74" i="125"/>
  <c r="L81" i="125" s="1"/>
  <c r="L82" i="125" s="1"/>
  <c r="L27" i="125" s="1"/>
  <c r="I73" i="125"/>
  <c r="G73" i="125"/>
  <c r="E80" i="125"/>
  <c r="BA78" i="125"/>
  <c r="F80" i="125"/>
  <c r="K73" i="125"/>
  <c r="M74" i="125"/>
  <c r="M81" i="125" s="1"/>
  <c r="M82" i="125" s="1"/>
  <c r="M27" i="125" s="1"/>
  <c r="E74" i="125"/>
  <c r="E75" i="125" s="1"/>
  <c r="E26" i="125" s="1"/>
  <c r="E40" i="125" s="1"/>
  <c r="W74" i="125"/>
  <c r="W81" i="125" s="1"/>
  <c r="W82" i="125" s="1"/>
  <c r="W27" i="125" s="1"/>
  <c r="N74" i="125"/>
  <c r="N81" i="125" s="1"/>
  <c r="I74" i="125"/>
  <c r="I81" i="125" s="1"/>
  <c r="I82" i="125" s="1"/>
  <c r="I27" i="125" s="1"/>
  <c r="AF88" i="143"/>
  <c r="AF98" i="143" s="1"/>
  <c r="AF33" i="143" s="1"/>
  <c r="BN87" i="125"/>
  <c r="BA34" i="125" s="1"/>
  <c r="BN103" i="125"/>
  <c r="BO87" i="125" s="1"/>
  <c r="H75" i="133"/>
  <c r="H26" i="133" s="1"/>
  <c r="H40" i="133" s="1"/>
  <c r="L88" i="143"/>
  <c r="L98" i="143" s="1"/>
  <c r="L33" i="143" s="1"/>
  <c r="L54" i="143" s="1"/>
  <c r="F75" i="133"/>
  <c r="F26" i="133" s="1"/>
  <c r="F40" i="133" s="1"/>
  <c r="P81" i="136"/>
  <c r="P82" i="136" s="1"/>
  <c r="P27" i="136" s="1"/>
  <c r="AC88" i="143"/>
  <c r="AC98" i="143" s="1"/>
  <c r="AC33" i="143" s="1"/>
  <c r="AC54" i="143" s="1"/>
  <c r="AL104" i="143"/>
  <c r="AL114" i="143" s="1"/>
  <c r="AL40" i="143" s="1"/>
  <c r="V81" i="133"/>
  <c r="V82" i="133" s="1"/>
  <c r="V27" i="133" s="1"/>
  <c r="F88" i="143"/>
  <c r="F98" i="143" s="1"/>
  <c r="F33" i="143" s="1"/>
  <c r="F54" i="143" s="1"/>
  <c r="G104" i="143"/>
  <c r="G114" i="143" s="1"/>
  <c r="J81" i="133"/>
  <c r="J82" i="133" s="1"/>
  <c r="J27" i="133" s="1"/>
  <c r="AZ88" i="143"/>
  <c r="AZ98" i="143" s="1"/>
  <c r="AZ33" i="143" s="1"/>
  <c r="AZ54" i="143" s="1"/>
  <c r="AS104" i="143"/>
  <c r="AS114" i="143" s="1"/>
  <c r="AS40" i="143" s="1"/>
  <c r="AY104" i="143"/>
  <c r="AY114" i="143" s="1"/>
  <c r="AY40" i="143" s="1"/>
  <c r="S88" i="143"/>
  <c r="S98" i="143" s="1"/>
  <c r="S33" i="143" s="1"/>
  <c r="S54" i="143" s="1"/>
  <c r="I104" i="143"/>
  <c r="I114" i="143" s="1"/>
  <c r="X104" i="143"/>
  <c r="X114" i="143" s="1"/>
  <c r="L114" i="120"/>
  <c r="O81" i="133"/>
  <c r="O82" i="133" s="1"/>
  <c r="O27" i="133" s="1"/>
  <c r="K75" i="133"/>
  <c r="K26" i="133" s="1"/>
  <c r="K40" i="133" s="1"/>
  <c r="O75" i="136"/>
  <c r="O26" i="136" s="1"/>
  <c r="O40" i="136" s="1"/>
  <c r="D81" i="136"/>
  <c r="D82" i="136" s="1"/>
  <c r="D27" i="136" s="1"/>
  <c r="D28" i="136" s="1"/>
  <c r="E25" i="136" s="1"/>
  <c r="F98" i="120"/>
  <c r="F33" i="120" s="1"/>
  <c r="F54" i="120" s="1"/>
  <c r="M78" i="120"/>
  <c r="M80" i="120" s="1"/>
  <c r="BD40" i="128"/>
  <c r="BD54" i="130"/>
  <c r="R40" i="133"/>
  <c r="W75" i="133"/>
  <c r="W26" i="133" s="1"/>
  <c r="W40" i="133" s="1"/>
  <c r="L75" i="133"/>
  <c r="L26" i="133" s="1"/>
  <c r="L40" i="133" s="1"/>
  <c r="I81" i="136"/>
  <c r="I82" i="136" s="1"/>
  <c r="I27" i="136" s="1"/>
  <c r="G81" i="136"/>
  <c r="G82" i="136" s="1"/>
  <c r="G27" i="136" s="1"/>
  <c r="J114" i="120"/>
  <c r="BI40" i="128"/>
  <c r="BH40" i="130"/>
  <c r="G81" i="133"/>
  <c r="G82" i="133" s="1"/>
  <c r="G27" i="133" s="1"/>
  <c r="M81" i="133"/>
  <c r="M82" i="133" s="1"/>
  <c r="M27" i="133" s="1"/>
  <c r="V90" i="137"/>
  <c r="V98" i="137" s="1"/>
  <c r="V33" i="137" s="1"/>
  <c r="V54" i="137" s="1"/>
  <c r="I98" i="120"/>
  <c r="I33" i="120" s="1"/>
  <c r="I54" i="120" s="1"/>
  <c r="G84" i="149"/>
  <c r="G85" i="149" s="1"/>
  <c r="G28" i="149" s="1"/>
  <c r="T75" i="133"/>
  <c r="T26" i="133" s="1"/>
  <c r="T40" i="133" s="1"/>
  <c r="BN87" i="120"/>
  <c r="BA34" i="120" s="1"/>
  <c r="AO88" i="143"/>
  <c r="AO98" i="143" s="1"/>
  <c r="AO33" i="143" s="1"/>
  <c r="AO54" i="143" s="1"/>
  <c r="R88" i="143"/>
  <c r="R98" i="143" s="1"/>
  <c r="R33" i="143" s="1"/>
  <c r="R54" i="143" s="1"/>
  <c r="AE88" i="143"/>
  <c r="AE98" i="143" s="1"/>
  <c r="AE33" i="143" s="1"/>
  <c r="AE54" i="143" s="1"/>
  <c r="AR88" i="143"/>
  <c r="AR98" i="143" s="1"/>
  <c r="AR33" i="143" s="1"/>
  <c r="AR54" i="143" s="1"/>
  <c r="F104" i="143"/>
  <c r="F114" i="143" s="1"/>
  <c r="S104" i="143"/>
  <c r="S114" i="143" s="1"/>
  <c r="AJ104" i="143"/>
  <c r="AJ114" i="143" s="1"/>
  <c r="I78" i="149"/>
  <c r="I27" i="149" s="1"/>
  <c r="I43" i="149" s="1"/>
  <c r="BF40" i="130"/>
  <c r="BH40" i="128"/>
  <c r="X75" i="133"/>
  <c r="X26" i="133" s="1"/>
  <c r="X40" i="133" s="1"/>
  <c r="U75" i="133"/>
  <c r="U26" i="133" s="1"/>
  <c r="U40" i="133" s="1"/>
  <c r="AK88" i="143"/>
  <c r="AK98" i="143" s="1"/>
  <c r="AK33" i="143" s="1"/>
  <c r="AK54" i="143" s="1"/>
  <c r="AL88" i="143"/>
  <c r="AL98" i="143" s="1"/>
  <c r="AL33" i="143" s="1"/>
  <c r="BA88" i="143"/>
  <c r="BA98" i="143" s="1"/>
  <c r="BA33" i="143" s="1"/>
  <c r="BA54" i="143" s="1"/>
  <c r="BB88" i="143"/>
  <c r="BB98" i="143" s="1"/>
  <c r="BB33" i="143" s="1"/>
  <c r="BB54" i="143" s="1"/>
  <c r="Z104" i="143"/>
  <c r="Z114" i="143" s="1"/>
  <c r="AM104" i="143"/>
  <c r="AM114" i="143" s="1"/>
  <c r="F73" i="120"/>
  <c r="P75" i="133"/>
  <c r="P26" i="133" s="1"/>
  <c r="P40" i="133" s="1"/>
  <c r="P81" i="133"/>
  <c r="P82" i="133" s="1"/>
  <c r="P27" i="133" s="1"/>
  <c r="Y95" i="145"/>
  <c r="BC95" i="145"/>
  <c r="BC98" i="145" s="1"/>
  <c r="BC33" i="145" s="1"/>
  <c r="BC54" i="145" s="1"/>
  <c r="AS95" i="145"/>
  <c r="E81" i="133"/>
  <c r="E82" i="133" s="1"/>
  <c r="E27" i="133" s="1"/>
  <c r="E75" i="133"/>
  <c r="E26" i="133" s="1"/>
  <c r="E40" i="133" s="1"/>
  <c r="J73" i="120"/>
  <c r="V81" i="136"/>
  <c r="V82" i="136" s="1"/>
  <c r="V27" i="136" s="1"/>
  <c r="BA111" i="145"/>
  <c r="BB40" i="128"/>
  <c r="N75" i="136"/>
  <c r="N26" i="136" s="1"/>
  <c r="N40" i="136" s="1"/>
  <c r="N81" i="136"/>
  <c r="N82" i="136" s="1"/>
  <c r="N27" i="136" s="1"/>
  <c r="E81" i="136"/>
  <c r="E82" i="136" s="1"/>
  <c r="E27" i="136" s="1"/>
  <c r="E75" i="136"/>
  <c r="E26" i="136" s="1"/>
  <c r="E40" i="136" s="1"/>
  <c r="BA71" i="129"/>
  <c r="G54" i="129"/>
  <c r="S75" i="133"/>
  <c r="S26" i="133" s="1"/>
  <c r="S81" i="133"/>
  <c r="S82" i="133" s="1"/>
  <c r="S27" i="133" s="1"/>
  <c r="N81" i="133"/>
  <c r="N82" i="133" s="1"/>
  <c r="N27" i="133" s="1"/>
  <c r="AZ80" i="134"/>
  <c r="AV40" i="134"/>
  <c r="F75" i="136"/>
  <c r="F26" i="136" s="1"/>
  <c r="F40" i="136" s="1"/>
  <c r="I88" i="143"/>
  <c r="I98" i="143" s="1"/>
  <c r="I33" i="143" s="1"/>
  <c r="AS88" i="143"/>
  <c r="AS98" i="143" s="1"/>
  <c r="AS33" i="143" s="1"/>
  <c r="AS54" i="143" s="1"/>
  <c r="V88" i="143"/>
  <c r="V98" i="143" s="1"/>
  <c r="V33" i="143" s="1"/>
  <c r="V54" i="143" s="1"/>
  <c r="Q104" i="143"/>
  <c r="Q114" i="143" s="1"/>
  <c r="AI88" i="143"/>
  <c r="AI98" i="143" s="1"/>
  <c r="AI33" i="143" s="1"/>
  <c r="AI54" i="143" s="1"/>
  <c r="P88" i="143"/>
  <c r="P98" i="143" s="1"/>
  <c r="P33" i="143" s="1"/>
  <c r="P54" i="143" s="1"/>
  <c r="AW88" i="143"/>
  <c r="AW98" i="143" s="1"/>
  <c r="AW33" i="143" s="1"/>
  <c r="AW54" i="143" s="1"/>
  <c r="E104" i="143"/>
  <c r="E114" i="143" s="1"/>
  <c r="J104" i="143"/>
  <c r="AP104" i="143"/>
  <c r="AP114" i="143" s="1"/>
  <c r="AP40" i="143" s="1"/>
  <c r="W104" i="143"/>
  <c r="W114" i="143" s="1"/>
  <c r="H104" i="143"/>
  <c r="H114" i="143" s="1"/>
  <c r="C17" i="149"/>
  <c r="BE40" i="130"/>
  <c r="AH95" i="145"/>
  <c r="J81" i="136"/>
  <c r="J82" i="136" s="1"/>
  <c r="J27" i="136" s="1"/>
  <c r="J75" i="136"/>
  <c r="J26" i="136" s="1"/>
  <c r="J40" i="136" s="1"/>
  <c r="M106" i="137"/>
  <c r="M114" i="137" s="1"/>
  <c r="AU106" i="137"/>
  <c r="AU114" i="137" s="1"/>
  <c r="AU40" i="137" s="1"/>
  <c r="U90" i="137"/>
  <c r="U98" i="137" s="1"/>
  <c r="U33" i="137" s="1"/>
  <c r="U54" i="137" s="1"/>
  <c r="G73" i="120"/>
  <c r="C15" i="139"/>
  <c r="AJ90" i="137"/>
  <c r="AJ98" i="137" s="1"/>
  <c r="AJ33" i="137" s="1"/>
  <c r="AJ54" i="137" s="1"/>
  <c r="AU40" i="134"/>
  <c r="M54" i="129"/>
  <c r="AV104" i="143"/>
  <c r="AV114" i="143" s="1"/>
  <c r="AF104" i="143"/>
  <c r="AF114" i="143" s="1"/>
  <c r="P104" i="143"/>
  <c r="P114" i="143" s="1"/>
  <c r="AU104" i="143"/>
  <c r="AU114" i="143" s="1"/>
  <c r="AE104" i="143"/>
  <c r="AE114" i="143" s="1"/>
  <c r="O104" i="143"/>
  <c r="O114" i="143" s="1"/>
  <c r="AX104" i="143"/>
  <c r="AX114" i="143" s="1"/>
  <c r="AH104" i="143"/>
  <c r="AH114" i="143" s="1"/>
  <c r="R104" i="143"/>
  <c r="R114" i="143" s="1"/>
  <c r="AO104" i="143"/>
  <c r="AO114" i="143" s="1"/>
  <c r="AK104" i="143"/>
  <c r="AK114" i="143" s="1"/>
  <c r="AC104" i="143"/>
  <c r="AC114" i="143" s="1"/>
  <c r="AT88" i="143"/>
  <c r="AT98" i="143" s="1"/>
  <c r="AT33" i="143" s="1"/>
  <c r="AT54" i="143" s="1"/>
  <c r="AN88" i="143"/>
  <c r="AN98" i="143" s="1"/>
  <c r="AN33" i="143" s="1"/>
  <c r="AN54" i="143" s="1"/>
  <c r="X88" i="143"/>
  <c r="X98" i="143" s="1"/>
  <c r="X33" i="143" s="1"/>
  <c r="X54" i="143" s="1"/>
  <c r="H88" i="143"/>
  <c r="H98" i="143" s="1"/>
  <c r="H33" i="143" s="1"/>
  <c r="H54" i="143" s="1"/>
  <c r="AQ88" i="143"/>
  <c r="AQ98" i="143" s="1"/>
  <c r="AQ33" i="143" s="1"/>
  <c r="AQ54" i="143" s="1"/>
  <c r="AA88" i="143"/>
  <c r="AA98" i="143" s="1"/>
  <c r="AA33" i="143" s="1"/>
  <c r="AA54" i="143" s="1"/>
  <c r="K88" i="143"/>
  <c r="K98" i="143" s="1"/>
  <c r="K33" i="143" s="1"/>
  <c r="K54" i="143" s="1"/>
  <c r="AU88" i="143"/>
  <c r="AU98" i="143" s="1"/>
  <c r="AU33" i="143" s="1"/>
  <c r="AU54" i="143" s="1"/>
  <c r="AD88" i="143"/>
  <c r="AD98" i="143" s="1"/>
  <c r="AD33" i="143" s="1"/>
  <c r="AD54" i="143" s="1"/>
  <c r="N88" i="143"/>
  <c r="N98" i="143" s="1"/>
  <c r="N33" i="143" s="1"/>
  <c r="N54" i="143" s="1"/>
  <c r="AG88" i="143"/>
  <c r="AG98" i="143" s="1"/>
  <c r="AG33" i="143" s="1"/>
  <c r="AG54" i="143" s="1"/>
  <c r="M88" i="143"/>
  <c r="M98" i="143" s="1"/>
  <c r="M33" i="143" s="1"/>
  <c r="E88" i="143"/>
  <c r="E98" i="143" s="1"/>
  <c r="E33" i="143" s="1"/>
  <c r="E71" i="143"/>
  <c r="AB73" i="143" s="1"/>
  <c r="AR104" i="143"/>
  <c r="AR114" i="143" s="1"/>
  <c r="AB104" i="143"/>
  <c r="AB114" i="143" s="1"/>
  <c r="L104" i="143"/>
  <c r="L114" i="143" s="1"/>
  <c r="AQ104" i="143"/>
  <c r="AQ114" i="143" s="1"/>
  <c r="AQ40" i="143" s="1"/>
  <c r="AA104" i="143"/>
  <c r="AA114" i="143" s="1"/>
  <c r="K104" i="143"/>
  <c r="K114" i="143" s="1"/>
  <c r="AT104" i="143"/>
  <c r="AT114" i="143" s="1"/>
  <c r="AD104" i="143"/>
  <c r="AD114" i="143" s="1"/>
  <c r="N104" i="143"/>
  <c r="N114" i="143" s="1"/>
  <c r="Y104" i="143"/>
  <c r="Y114" i="143" s="1"/>
  <c r="U104" i="143"/>
  <c r="U114" i="143" s="1"/>
  <c r="M104" i="143"/>
  <c r="M114" i="143" s="1"/>
  <c r="AW104" i="143"/>
  <c r="AW114" i="143" s="1"/>
  <c r="AJ88" i="143"/>
  <c r="AJ98" i="143" s="1"/>
  <c r="AJ33" i="143" s="1"/>
  <c r="AJ54" i="143" s="1"/>
  <c r="T88" i="143"/>
  <c r="T98" i="143" s="1"/>
  <c r="T33" i="143" s="1"/>
  <c r="T54" i="143" s="1"/>
  <c r="AG104" i="143"/>
  <c r="AG114" i="143" s="1"/>
  <c r="AM88" i="143"/>
  <c r="AM98" i="143" s="1"/>
  <c r="AM33" i="143" s="1"/>
  <c r="AM54" i="143" s="1"/>
  <c r="W88" i="143"/>
  <c r="W98" i="143" s="1"/>
  <c r="W33" i="143" s="1"/>
  <c r="W54" i="143" s="1"/>
  <c r="G88" i="143"/>
  <c r="G98" i="143" s="1"/>
  <c r="G33" i="143" s="1"/>
  <c r="AP88" i="143"/>
  <c r="AP98" i="143" s="1"/>
  <c r="AP33" i="143" s="1"/>
  <c r="AP54" i="143" s="1"/>
  <c r="Z88" i="143"/>
  <c r="Z98" i="143" s="1"/>
  <c r="Z33" i="143" s="1"/>
  <c r="Z54" i="143" s="1"/>
  <c r="J88" i="143"/>
  <c r="J98" i="143" s="1"/>
  <c r="J33" i="143" s="1"/>
  <c r="J54" i="143" s="1"/>
  <c r="Q88" i="143"/>
  <c r="Q98" i="143" s="1"/>
  <c r="Q33" i="143" s="1"/>
  <c r="Q54" i="143" s="1"/>
  <c r="E78" i="143"/>
  <c r="Y88" i="143"/>
  <c r="Y98" i="143" s="1"/>
  <c r="Y33" i="143" s="1"/>
  <c r="Y54" i="143" s="1"/>
  <c r="BB20" i="143"/>
  <c r="BN20" i="143" s="1"/>
  <c r="Q81" i="136"/>
  <c r="Q82" i="136" s="1"/>
  <c r="Q27" i="136" s="1"/>
  <c r="L75" i="136"/>
  <c r="L26" i="136" s="1"/>
  <c r="L40" i="136" s="1"/>
  <c r="U88" i="143"/>
  <c r="U98" i="143" s="1"/>
  <c r="U33" i="143" s="1"/>
  <c r="AY88" i="143"/>
  <c r="AY98" i="143" s="1"/>
  <c r="AY33" i="143" s="1"/>
  <c r="AY54" i="143" s="1"/>
  <c r="AH88" i="143"/>
  <c r="AH98" i="143" s="1"/>
  <c r="AH33" i="143" s="1"/>
  <c r="AH54" i="143" s="1"/>
  <c r="O88" i="143"/>
  <c r="O98" i="143" s="1"/>
  <c r="O33" i="143" s="1"/>
  <c r="O54" i="143" s="1"/>
  <c r="AV88" i="143"/>
  <c r="AV98" i="143" s="1"/>
  <c r="AV33" i="143" s="1"/>
  <c r="AV54" i="143" s="1"/>
  <c r="AB88" i="143"/>
  <c r="AB98" i="143" s="1"/>
  <c r="AB33" i="143" s="1"/>
  <c r="AB54" i="143" s="1"/>
  <c r="AX88" i="143"/>
  <c r="AX98" i="143" s="1"/>
  <c r="AX33" i="143" s="1"/>
  <c r="AX54" i="143" s="1"/>
  <c r="BA104" i="143"/>
  <c r="BA114" i="143" s="1"/>
  <c r="V104" i="143"/>
  <c r="V114" i="143" s="1"/>
  <c r="BB104" i="143"/>
  <c r="BB114" i="143" s="1"/>
  <c r="AI104" i="143"/>
  <c r="AI114" i="143" s="1"/>
  <c r="AI40" i="143" s="1"/>
  <c r="T104" i="143"/>
  <c r="T114" i="143" s="1"/>
  <c r="AZ104" i="143"/>
  <c r="AZ114" i="143" s="1"/>
  <c r="BE40" i="146"/>
  <c r="Q106" i="137"/>
  <c r="Q114" i="137" s="1"/>
  <c r="N95" i="145"/>
  <c r="G98" i="120"/>
  <c r="G33" i="120" s="1"/>
  <c r="G54" i="120" s="1"/>
  <c r="BN103" i="120"/>
  <c r="BO87" i="120" s="1"/>
  <c r="H73" i="120"/>
  <c r="AT40" i="134"/>
  <c r="I73" i="120"/>
  <c r="D73" i="120"/>
  <c r="BI54" i="128"/>
  <c r="L84" i="149"/>
  <c r="L85" i="149" s="1"/>
  <c r="L28" i="149" s="1"/>
  <c r="BH54" i="128"/>
  <c r="Q75" i="133"/>
  <c r="Q26" i="133" s="1"/>
  <c r="Q40" i="133" s="1"/>
  <c r="AX40" i="134"/>
  <c r="AD40" i="134"/>
  <c r="AN114" i="143"/>
  <c r="J84" i="149"/>
  <c r="J85" i="149" s="1"/>
  <c r="J28" i="149" s="1"/>
  <c r="AR106" i="137"/>
  <c r="AR114" i="137" s="1"/>
  <c r="AR40" i="137" s="1"/>
  <c r="AX106" i="137"/>
  <c r="AX114" i="137" s="1"/>
  <c r="G90" i="137"/>
  <c r="G98" i="137" s="1"/>
  <c r="G33" i="137" s="1"/>
  <c r="G71" i="137"/>
  <c r="AR73" i="137" s="1"/>
  <c r="AK106" i="137"/>
  <c r="AK114" i="137" s="1"/>
  <c r="AL90" i="137"/>
  <c r="AL98" i="137" s="1"/>
  <c r="AL33" i="137" s="1"/>
  <c r="AL54" i="137" s="1"/>
  <c r="O95" i="145"/>
  <c r="AG95" i="145"/>
  <c r="Q95" i="145"/>
  <c r="AI111" i="145"/>
  <c r="AD95" i="145"/>
  <c r="P95" i="145"/>
  <c r="Z111" i="145"/>
  <c r="C16" i="130"/>
  <c r="BH40" i="143"/>
  <c r="D81" i="125"/>
  <c r="D82" i="125" s="1"/>
  <c r="D27" i="125" s="1"/>
  <c r="BO106" i="137"/>
  <c r="R106" i="137"/>
  <c r="R114" i="137" s="1"/>
  <c r="AT90" i="137"/>
  <c r="AT98" i="137" s="1"/>
  <c r="AT33" i="137" s="1"/>
  <c r="AT54" i="137" s="1"/>
  <c r="AZ106" i="137"/>
  <c r="AZ114" i="137" s="1"/>
  <c r="AZ40" i="137" s="1"/>
  <c r="AV90" i="137"/>
  <c r="AV98" i="137" s="1"/>
  <c r="AV33" i="137" s="1"/>
  <c r="AV54" i="137" s="1"/>
  <c r="AQ90" i="137"/>
  <c r="AQ98" i="137" s="1"/>
  <c r="AQ33" i="137" s="1"/>
  <c r="AQ54" i="137" s="1"/>
  <c r="AP106" i="137"/>
  <c r="AP114" i="137" s="1"/>
  <c r="AP40" i="137" s="1"/>
  <c r="AD111" i="145"/>
  <c r="AK95" i="145"/>
  <c r="AE95" i="145"/>
  <c r="P111" i="145"/>
  <c r="AT111" i="145"/>
  <c r="N111" i="145"/>
  <c r="BI20" i="145"/>
  <c r="BI71" i="145" s="1"/>
  <c r="K75" i="125"/>
  <c r="K26" i="125" s="1"/>
  <c r="K40" i="125" s="1"/>
  <c r="BA90" i="137"/>
  <c r="BA98" i="137" s="1"/>
  <c r="BA33" i="137" s="1"/>
  <c r="BA54" i="137" s="1"/>
  <c r="S106" i="137"/>
  <c r="S114" i="137" s="1"/>
  <c r="AD106" i="137"/>
  <c r="AD114" i="137" s="1"/>
  <c r="AT106" i="137"/>
  <c r="AT114" i="137" s="1"/>
  <c r="AT40" i="137" s="1"/>
  <c r="R90" i="137"/>
  <c r="R98" i="137" s="1"/>
  <c r="R33" i="137" s="1"/>
  <c r="AC90" i="137"/>
  <c r="AC98" i="137" s="1"/>
  <c r="AC33" i="137" s="1"/>
  <c r="AC54" i="137" s="1"/>
  <c r="AA111" i="145"/>
  <c r="AC111" i="145"/>
  <c r="BF95" i="145"/>
  <c r="BF98" i="145" s="1"/>
  <c r="BF33" i="145" s="1"/>
  <c r="BF54" i="145" s="1"/>
  <c r="AN111" i="145"/>
  <c r="AH111" i="145"/>
  <c r="C43" i="149"/>
  <c r="BH54" i="130"/>
  <c r="BF54" i="130"/>
  <c r="AO40" i="134"/>
  <c r="F84" i="149"/>
  <c r="F85" i="149" s="1"/>
  <c r="F28" i="149" s="1"/>
  <c r="F78" i="149"/>
  <c r="F27" i="149" s="1"/>
  <c r="BB20" i="122"/>
  <c r="BB71" i="122" s="1"/>
  <c r="BN74" i="133"/>
  <c r="I75" i="133"/>
  <c r="I26" i="133" s="1"/>
  <c r="I40" i="133" s="1"/>
  <c r="I81" i="133"/>
  <c r="I82" i="133" s="1"/>
  <c r="I27" i="133" s="1"/>
  <c r="M75" i="136"/>
  <c r="M26" i="136" s="1"/>
  <c r="M40" i="136" s="1"/>
  <c r="M81" i="136"/>
  <c r="M82" i="136" s="1"/>
  <c r="M27" i="136" s="1"/>
  <c r="AJ111" i="145"/>
  <c r="BC111" i="145"/>
  <c r="BC114" i="145" s="1"/>
  <c r="AS111" i="145"/>
  <c r="AO95" i="145"/>
  <c r="S95" i="145"/>
  <c r="AL95" i="145"/>
  <c r="L71" i="145"/>
  <c r="AF74" i="145" s="1"/>
  <c r="AF75" i="145" s="1"/>
  <c r="AF26" i="145" s="1"/>
  <c r="V111" i="145"/>
  <c r="W111" i="145"/>
  <c r="BD95" i="145"/>
  <c r="BD98" i="145" s="1"/>
  <c r="BD33" i="145" s="1"/>
  <c r="BD54" i="145" s="1"/>
  <c r="AV95" i="145"/>
  <c r="BH111" i="145"/>
  <c r="BH114" i="145" s="1"/>
  <c r="Q111" i="145"/>
  <c r="BE111" i="145"/>
  <c r="BE114" i="145" s="1"/>
  <c r="AY95" i="145"/>
  <c r="AQ95" i="145"/>
  <c r="AF111" i="145"/>
  <c r="BI95" i="145"/>
  <c r="BI98" i="145" s="1"/>
  <c r="BI33" i="145" s="1"/>
  <c r="BI54" i="145" s="1"/>
  <c r="AJ95" i="145"/>
  <c r="AE111" i="145"/>
  <c r="AM95" i="145"/>
  <c r="R111" i="145"/>
  <c r="AV111" i="145"/>
  <c r="BH95" i="145"/>
  <c r="BH98" i="145" s="1"/>
  <c r="BH33" i="145" s="1"/>
  <c r="BB95" i="145"/>
  <c r="BA95" i="145"/>
  <c r="AZ111" i="145"/>
  <c r="AG111" i="145"/>
  <c r="Y111" i="145"/>
  <c r="BE95" i="145"/>
  <c r="BE98" i="145" s="1"/>
  <c r="BE33" i="145" s="1"/>
  <c r="BE54" i="145" s="1"/>
  <c r="AN95" i="145"/>
  <c r="BG95" i="145"/>
  <c r="BG98" i="145" s="1"/>
  <c r="BG33" i="145" s="1"/>
  <c r="BG54" i="145" s="1"/>
  <c r="T95" i="145"/>
  <c r="AW111" i="145"/>
  <c r="BF111" i="145"/>
  <c r="BF114" i="145" s="1"/>
  <c r="BF40" i="145" s="1"/>
  <c r="AC95" i="145"/>
  <c r="W95" i="145"/>
  <c r="Z95" i="145"/>
  <c r="AQ111" i="145"/>
  <c r="AY111" i="145"/>
  <c r="U95" i="145"/>
  <c r="R95" i="145"/>
  <c r="AU95" i="145"/>
  <c r="AK111" i="145"/>
  <c r="L95" i="145"/>
  <c r="AU111" i="145"/>
  <c r="AT95" i="145"/>
  <c r="BG111" i="145"/>
  <c r="BG114" i="145" s="1"/>
  <c r="L78" i="145"/>
  <c r="BI111" i="145"/>
  <c r="BI114" i="145" s="1"/>
  <c r="BI40" i="145" s="1"/>
  <c r="M95" i="145"/>
  <c r="AB111" i="145"/>
  <c r="AI95" i="145"/>
  <c r="AA95" i="145"/>
  <c r="AP95" i="145"/>
  <c r="L111" i="145"/>
  <c r="M111" i="145"/>
  <c r="AR95" i="145"/>
  <c r="AM111" i="145"/>
  <c r="AZ95" i="145"/>
  <c r="AW95" i="145"/>
  <c r="X111" i="145"/>
  <c r="AB95" i="145"/>
  <c r="U111" i="145"/>
  <c r="BB111" i="145"/>
  <c r="K75" i="136"/>
  <c r="K26" i="136" s="1"/>
  <c r="K40" i="136" s="1"/>
  <c r="K81" i="136"/>
  <c r="K82" i="136" s="1"/>
  <c r="K27" i="136" s="1"/>
  <c r="O40" i="133"/>
  <c r="D43" i="149"/>
  <c r="AO111" i="145"/>
  <c r="AX111" i="145"/>
  <c r="AF95" i="145"/>
  <c r="BD111" i="145"/>
  <c r="BD114" i="145" s="1"/>
  <c r="AL111" i="145"/>
  <c r="X95" i="145"/>
  <c r="S111" i="145"/>
  <c r="V95" i="145"/>
  <c r="BO111" i="145"/>
  <c r="AR111" i="145"/>
  <c r="AX95" i="145"/>
  <c r="O111" i="145"/>
  <c r="T111" i="145"/>
  <c r="E98" i="120"/>
  <c r="E33" i="120" s="1"/>
  <c r="E54" i="120" s="1"/>
  <c r="D40" i="125"/>
  <c r="BH80" i="136"/>
  <c r="BG80" i="136"/>
  <c r="BJ80" i="136"/>
  <c r="BB80" i="136"/>
  <c r="BI80" i="136"/>
  <c r="BK80" i="136"/>
  <c r="BC80" i="136"/>
  <c r="BE80" i="136"/>
  <c r="BF80" i="136"/>
  <c r="BG40" i="130"/>
  <c r="BA80" i="136"/>
  <c r="BF40" i="146"/>
  <c r="AV73" i="120"/>
  <c r="BJ54" i="128"/>
  <c r="BL80" i="136"/>
  <c r="BC40" i="128"/>
  <c r="AS106" i="137"/>
  <c r="AS114" i="137" s="1"/>
  <c r="J106" i="137"/>
  <c r="J114" i="137" s="1"/>
  <c r="AJ106" i="137"/>
  <c r="AJ114" i="137" s="1"/>
  <c r="BD90" i="137"/>
  <c r="BD98" i="137" s="1"/>
  <c r="BD33" i="137" s="1"/>
  <c r="BD54" i="137" s="1"/>
  <c r="AE90" i="137"/>
  <c r="AE98" i="137" s="1"/>
  <c r="AE33" i="137" s="1"/>
  <c r="K90" i="137"/>
  <c r="K98" i="137" s="1"/>
  <c r="K33" i="137" s="1"/>
  <c r="K54" i="137" s="1"/>
  <c r="AE106" i="137"/>
  <c r="AE114" i="137" s="1"/>
  <c r="AH106" i="137"/>
  <c r="AH114" i="137" s="1"/>
  <c r="T106" i="137"/>
  <c r="T114" i="137" s="1"/>
  <c r="AB90" i="137"/>
  <c r="AB98" i="137" s="1"/>
  <c r="AB33" i="137" s="1"/>
  <c r="AB54" i="137" s="1"/>
  <c r="AI90" i="137"/>
  <c r="AI98" i="137" s="1"/>
  <c r="AI33" i="137" s="1"/>
  <c r="AI54" i="137" s="1"/>
  <c r="W106" i="137"/>
  <c r="W114" i="137" s="1"/>
  <c r="Z106" i="137"/>
  <c r="Z114" i="137" s="1"/>
  <c r="L106" i="137"/>
  <c r="L114" i="137" s="1"/>
  <c r="T90" i="137"/>
  <c r="T98" i="137" s="1"/>
  <c r="T33" i="137" s="1"/>
  <c r="T54" i="137" s="1"/>
  <c r="AA90" i="137"/>
  <c r="AA98" i="137" s="1"/>
  <c r="AA33" i="137" s="1"/>
  <c r="AA54" i="137" s="1"/>
  <c r="U106" i="137"/>
  <c r="U114" i="137" s="1"/>
  <c r="AZ90" i="137"/>
  <c r="AZ98" i="137" s="1"/>
  <c r="AZ33" i="137" s="1"/>
  <c r="AZ54" i="137" s="1"/>
  <c r="AI106" i="137"/>
  <c r="AI114" i="137" s="1"/>
  <c r="AI40" i="137" s="1"/>
  <c r="AB106" i="137"/>
  <c r="AB114" i="137" s="1"/>
  <c r="AY90" i="137"/>
  <c r="AY98" i="137" s="1"/>
  <c r="AY33" i="137" s="1"/>
  <c r="AX90" i="137"/>
  <c r="AX98" i="137" s="1"/>
  <c r="AX33" i="137" s="1"/>
  <c r="J90" i="137"/>
  <c r="J98" i="137" s="1"/>
  <c r="J33" i="137" s="1"/>
  <c r="J54" i="137" s="1"/>
  <c r="AW106" i="137"/>
  <c r="AW114" i="137" s="1"/>
  <c r="Q90" i="137"/>
  <c r="Q98" i="137" s="1"/>
  <c r="Q33" i="137" s="1"/>
  <c r="Q54" i="137" s="1"/>
  <c r="M90" i="137"/>
  <c r="M98" i="137" s="1"/>
  <c r="M33" i="137" s="1"/>
  <c r="AQ106" i="137"/>
  <c r="AQ114" i="137" s="1"/>
  <c r="AC106" i="137"/>
  <c r="AC114" i="137" s="1"/>
  <c r="AF106" i="137"/>
  <c r="AF114" i="137" s="1"/>
  <c r="BB90" i="137"/>
  <c r="BB98" i="137" s="1"/>
  <c r="BB33" i="137" s="1"/>
  <c r="BB54" i="137" s="1"/>
  <c r="AN90" i="137"/>
  <c r="AN98" i="137" s="1"/>
  <c r="AN33" i="137" s="1"/>
  <c r="AN54" i="137" s="1"/>
  <c r="G78" i="137"/>
  <c r="AZ80" i="137" s="1"/>
  <c r="Y90" i="137"/>
  <c r="Y98" i="137" s="1"/>
  <c r="Y33" i="137" s="1"/>
  <c r="Y54" i="137" s="1"/>
  <c r="G106" i="137"/>
  <c r="G114" i="137" s="1"/>
  <c r="AV106" i="137"/>
  <c r="AV114" i="137" s="1"/>
  <c r="AP90" i="137"/>
  <c r="AP98" i="137" s="1"/>
  <c r="AP33" i="137" s="1"/>
  <c r="BC90" i="137"/>
  <c r="BC98" i="137" s="1"/>
  <c r="BC33" i="137" s="1"/>
  <c r="BC54" i="137" s="1"/>
  <c r="AO90" i="137"/>
  <c r="AO98" i="137" s="1"/>
  <c r="AO33" i="137" s="1"/>
  <c r="AO54" i="137" s="1"/>
  <c r="BA106" i="137"/>
  <c r="BA114" i="137" s="1"/>
  <c r="AN106" i="137"/>
  <c r="AN114" i="137" s="1"/>
  <c r="AH90" i="137"/>
  <c r="AH98" i="137" s="1"/>
  <c r="AH33" i="137" s="1"/>
  <c r="AH54" i="137" s="1"/>
  <c r="AU90" i="137"/>
  <c r="AU98" i="137" s="1"/>
  <c r="AU33" i="137" s="1"/>
  <c r="AU54" i="137" s="1"/>
  <c r="AG90" i="137"/>
  <c r="AG98" i="137" s="1"/>
  <c r="AG33" i="137" s="1"/>
  <c r="BD106" i="137"/>
  <c r="BD114" i="137" s="1"/>
  <c r="BD40" i="137" s="1"/>
  <c r="L90" i="137"/>
  <c r="L98" i="137" s="1"/>
  <c r="L33" i="137" s="1"/>
  <c r="AO106" i="137"/>
  <c r="AO114" i="137" s="1"/>
  <c r="Z90" i="137"/>
  <c r="Z98" i="137" s="1"/>
  <c r="Z33" i="137" s="1"/>
  <c r="Z54" i="137" s="1"/>
  <c r="I90" i="137"/>
  <c r="I98" i="137" s="1"/>
  <c r="I33" i="137" s="1"/>
  <c r="I54" i="137" s="1"/>
  <c r="P90" i="137"/>
  <c r="P98" i="137" s="1"/>
  <c r="P33" i="137" s="1"/>
  <c r="AM106" i="137"/>
  <c r="AM114" i="137" s="1"/>
  <c r="X106" i="137"/>
  <c r="X114" i="137" s="1"/>
  <c r="Y106" i="137"/>
  <c r="Y114" i="137" s="1"/>
  <c r="R81" i="136"/>
  <c r="R82" i="136" s="1"/>
  <c r="R27" i="136" s="1"/>
  <c r="AM90" i="137"/>
  <c r="AM98" i="137" s="1"/>
  <c r="AM33" i="137" s="1"/>
  <c r="AM54" i="137" s="1"/>
  <c r="AL106" i="137"/>
  <c r="AL114" i="137" s="1"/>
  <c r="W90" i="137"/>
  <c r="W98" i="137" s="1"/>
  <c r="W33" i="137" s="1"/>
  <c r="W54" i="137" s="1"/>
  <c r="AW90" i="137"/>
  <c r="AW98" i="137" s="1"/>
  <c r="AW33" i="137" s="1"/>
  <c r="AW54" i="137" s="1"/>
  <c r="O106" i="137"/>
  <c r="O114" i="137" s="1"/>
  <c r="AR90" i="137"/>
  <c r="AR98" i="137" s="1"/>
  <c r="AR33" i="137" s="1"/>
  <c r="I106" i="137"/>
  <c r="I114" i="137" s="1"/>
  <c r="AK90" i="137"/>
  <c r="AK98" i="137" s="1"/>
  <c r="AK33" i="137" s="1"/>
  <c r="AK54" i="137" s="1"/>
  <c r="N106" i="137"/>
  <c r="N114" i="137" s="1"/>
  <c r="AY106" i="137"/>
  <c r="AY114" i="137" s="1"/>
  <c r="H90" i="137"/>
  <c r="H98" i="137" s="1"/>
  <c r="H33" i="137" s="1"/>
  <c r="H54" i="137" s="1"/>
  <c r="V106" i="137"/>
  <c r="V114" i="137" s="1"/>
  <c r="K106" i="137"/>
  <c r="K114" i="137" s="1"/>
  <c r="AN40" i="134"/>
  <c r="AK54" i="134"/>
  <c r="AA40" i="134"/>
  <c r="G54" i="134"/>
  <c r="S81" i="136"/>
  <c r="S82" i="136" s="1"/>
  <c r="S27" i="136" s="1"/>
  <c r="S75" i="136"/>
  <c r="S26" i="136" s="1"/>
  <c r="S40" i="136" s="1"/>
  <c r="BO87" i="136"/>
  <c r="BN114" i="136"/>
  <c r="H84" i="149"/>
  <c r="H85" i="149" s="1"/>
  <c r="H28" i="149" s="1"/>
  <c r="H78" i="149"/>
  <c r="H27" i="149" s="1"/>
  <c r="H43" i="149" s="1"/>
  <c r="BN104" i="120"/>
  <c r="BO88" i="120" s="1"/>
  <c r="BE40" i="131"/>
  <c r="X81" i="136"/>
  <c r="X82" i="136" s="1"/>
  <c r="X27" i="136" s="1"/>
  <c r="BH54" i="146"/>
  <c r="BF54" i="146"/>
  <c r="AD90" i="137"/>
  <c r="AD98" i="137" s="1"/>
  <c r="AD33" i="137" s="1"/>
  <c r="S90" i="137"/>
  <c r="S98" i="137" s="1"/>
  <c r="S33" i="137" s="1"/>
  <c r="AF90" i="137"/>
  <c r="AF98" i="137" s="1"/>
  <c r="AF33" i="137" s="1"/>
  <c r="AF54" i="137" s="1"/>
  <c r="AS90" i="137"/>
  <c r="AS98" i="137" s="1"/>
  <c r="AS33" i="137" s="1"/>
  <c r="BC106" i="137"/>
  <c r="BC114" i="137" s="1"/>
  <c r="N90" i="137"/>
  <c r="N98" i="137" s="1"/>
  <c r="N33" i="137" s="1"/>
  <c r="N54" i="137" s="1"/>
  <c r="AG106" i="137"/>
  <c r="AG114" i="137" s="1"/>
  <c r="O90" i="137"/>
  <c r="O98" i="137" s="1"/>
  <c r="O33" i="137" s="1"/>
  <c r="H106" i="137"/>
  <c r="H114" i="137" s="1"/>
  <c r="BD20" i="137"/>
  <c r="BN20" i="137" s="1"/>
  <c r="X90" i="137"/>
  <c r="X98" i="137" s="1"/>
  <c r="X33" i="137" s="1"/>
  <c r="X54" i="137" s="1"/>
  <c r="BB106" i="137"/>
  <c r="BB114" i="137" s="1"/>
  <c r="AA106" i="137"/>
  <c r="AA114" i="137" s="1"/>
  <c r="Z40" i="133"/>
  <c r="E71" i="122"/>
  <c r="W73" i="122" s="1"/>
  <c r="E78" i="122"/>
  <c r="P80" i="122" s="1"/>
  <c r="L73" i="129"/>
  <c r="G73" i="129"/>
  <c r="J73" i="129"/>
  <c r="S74" i="129"/>
  <c r="U74" i="129"/>
  <c r="T74" i="129"/>
  <c r="X74" i="129"/>
  <c r="V74" i="129"/>
  <c r="H73" i="129"/>
  <c r="E73" i="129"/>
  <c r="O74" i="129"/>
  <c r="P74" i="129"/>
  <c r="N74" i="129"/>
  <c r="R74" i="129"/>
  <c r="Q74" i="129"/>
  <c r="M73" i="129"/>
  <c r="I73" i="129"/>
  <c r="G74" i="129"/>
  <c r="D74" i="129"/>
  <c r="F74" i="129"/>
  <c r="K73" i="129"/>
  <c r="H74" i="129"/>
  <c r="D73" i="129"/>
  <c r="I74" i="129"/>
  <c r="J74" i="129"/>
  <c r="M74" i="129"/>
  <c r="W74" i="129"/>
  <c r="E74" i="129"/>
  <c r="F73" i="129"/>
  <c r="K74" i="129"/>
  <c r="L74" i="129"/>
  <c r="I80" i="129"/>
  <c r="E80" i="129"/>
  <c r="K80" i="129"/>
  <c r="D80" i="129"/>
  <c r="L80" i="129"/>
  <c r="M80" i="129"/>
  <c r="J80" i="129"/>
  <c r="H80" i="129"/>
  <c r="G80" i="129"/>
  <c r="F80" i="129"/>
  <c r="E43" i="149"/>
  <c r="BE113" i="125"/>
  <c r="BE114" i="125" s="1"/>
  <c r="AW113" i="125"/>
  <c r="AW114" i="125" s="1"/>
  <c r="AG113" i="125"/>
  <c r="AG114" i="125" s="1"/>
  <c r="AV113" i="125"/>
  <c r="AV114" i="125" s="1"/>
  <c r="AF113" i="125"/>
  <c r="AF114" i="125" s="1"/>
  <c r="P113" i="125"/>
  <c r="P114" i="125" s="1"/>
  <c r="AX113" i="125"/>
  <c r="AX114" i="125" s="1"/>
  <c r="AH113" i="125"/>
  <c r="AH114" i="125" s="1"/>
  <c r="R113" i="125"/>
  <c r="R114" i="125" s="1"/>
  <c r="Y113" i="125"/>
  <c r="Y114" i="125" s="1"/>
  <c r="AE113" i="125"/>
  <c r="AE114" i="125" s="1"/>
  <c r="AQ113" i="125"/>
  <c r="AQ114" i="125" s="1"/>
  <c r="AM113" i="125"/>
  <c r="AM114" i="125" s="1"/>
  <c r="BD97" i="125"/>
  <c r="BD98" i="125" s="1"/>
  <c r="BD33" i="125" s="1"/>
  <c r="AN97" i="125"/>
  <c r="AN98" i="125" s="1"/>
  <c r="AN33" i="125" s="1"/>
  <c r="X97" i="125"/>
  <c r="X98" i="125" s="1"/>
  <c r="X33" i="125" s="1"/>
  <c r="BB97" i="125"/>
  <c r="BB98" i="125" s="1"/>
  <c r="BB33" i="125" s="1"/>
  <c r="AG97" i="125"/>
  <c r="AG98" i="125" s="1"/>
  <c r="AG33" i="125" s="1"/>
  <c r="BK97" i="125"/>
  <c r="BK98" i="125" s="1"/>
  <c r="BK33" i="125" s="1"/>
  <c r="AP97" i="125"/>
  <c r="AP98" i="125" s="1"/>
  <c r="AP33" i="125" s="1"/>
  <c r="U97" i="125"/>
  <c r="U98" i="125" s="1"/>
  <c r="U33" i="125" s="1"/>
  <c r="AY97" i="125"/>
  <c r="AY98" i="125" s="1"/>
  <c r="AY33" i="125" s="1"/>
  <c r="AD97" i="125"/>
  <c r="AD98" i="125" s="1"/>
  <c r="AD33" i="125" s="1"/>
  <c r="BI97" i="125"/>
  <c r="BI98" i="125" s="1"/>
  <c r="BI33" i="125" s="1"/>
  <c r="AM97" i="125"/>
  <c r="AM98" i="125" s="1"/>
  <c r="AM33" i="125" s="1"/>
  <c r="R97" i="125"/>
  <c r="R98" i="125" s="1"/>
  <c r="R33" i="125" s="1"/>
  <c r="BI113" i="125"/>
  <c r="BI114" i="125" s="1"/>
  <c r="AO113" i="125"/>
  <c r="AO114" i="125" s="1"/>
  <c r="AN113" i="125"/>
  <c r="AN114" i="125" s="1"/>
  <c r="X113" i="125"/>
  <c r="X114" i="125" s="1"/>
  <c r="AP113" i="125"/>
  <c r="AP114" i="125" s="1"/>
  <c r="Z113" i="125"/>
  <c r="Z114" i="125" s="1"/>
  <c r="BK113" i="125"/>
  <c r="BK114" i="125" s="1"/>
  <c r="U113" i="125"/>
  <c r="U114" i="125" s="1"/>
  <c r="AV97" i="125"/>
  <c r="AV98" i="125" s="1"/>
  <c r="AV33" i="125" s="1"/>
  <c r="AQ97" i="125"/>
  <c r="AQ98" i="125" s="1"/>
  <c r="AQ33" i="125" s="1"/>
  <c r="AE97" i="125"/>
  <c r="AE98" i="125" s="1"/>
  <c r="AE33" i="125" s="1"/>
  <c r="AO97" i="125"/>
  <c r="AO98" i="125" s="1"/>
  <c r="AO33" i="125" s="1"/>
  <c r="AX97" i="125"/>
  <c r="AX98" i="125" s="1"/>
  <c r="AX33" i="125" s="1"/>
  <c r="N71" i="125"/>
  <c r="AK113" i="125"/>
  <c r="AK114" i="125" s="1"/>
  <c r="AL113" i="125"/>
  <c r="AL114" i="125" s="1"/>
  <c r="AI113" i="125"/>
  <c r="AI114" i="125" s="1"/>
  <c r="BG113" i="125"/>
  <c r="BG114" i="125" s="1"/>
  <c r="BH97" i="125"/>
  <c r="BH98" i="125" s="1"/>
  <c r="BH33" i="125" s="1"/>
  <c r="AB97" i="125"/>
  <c r="AB98" i="125" s="1"/>
  <c r="AB33" i="125" s="1"/>
  <c r="AL97" i="125"/>
  <c r="AL98" i="125" s="1"/>
  <c r="AL33" i="125" s="1"/>
  <c r="AU97" i="125"/>
  <c r="AU98" i="125" s="1"/>
  <c r="AU33" i="125" s="1"/>
  <c r="BE97" i="125"/>
  <c r="BE98" i="125" s="1"/>
  <c r="BE33" i="125" s="1"/>
  <c r="N97" i="125"/>
  <c r="BK20" i="125"/>
  <c r="BO113" i="125"/>
  <c r="AS113" i="125"/>
  <c r="AS114" i="125" s="1"/>
  <c r="BH113" i="125"/>
  <c r="BH114" i="125" s="1"/>
  <c r="AR113" i="125"/>
  <c r="AR114" i="125" s="1"/>
  <c r="AB113" i="125"/>
  <c r="AB114" i="125" s="1"/>
  <c r="BJ113" i="125"/>
  <c r="BJ114" i="125" s="1"/>
  <c r="AT113" i="125"/>
  <c r="AT114" i="125" s="1"/>
  <c r="AD113" i="125"/>
  <c r="AD114" i="125" s="1"/>
  <c r="N113" i="125"/>
  <c r="Q113" i="125"/>
  <c r="Q114" i="125" s="1"/>
  <c r="W113" i="125"/>
  <c r="W114" i="125" s="1"/>
  <c r="AC113" i="125"/>
  <c r="AC114" i="125" s="1"/>
  <c r="AA113" i="125"/>
  <c r="AA114" i="125" s="1"/>
  <c r="AZ97" i="125"/>
  <c r="AZ98" i="125" s="1"/>
  <c r="AZ33" i="125" s="1"/>
  <c r="AJ97" i="125"/>
  <c r="AJ98" i="125" s="1"/>
  <c r="AJ33" i="125" s="1"/>
  <c r="T97" i="125"/>
  <c r="T98" i="125" s="1"/>
  <c r="T33" i="125" s="1"/>
  <c r="AW97" i="125"/>
  <c r="AW98" i="125" s="1"/>
  <c r="AW33" i="125" s="1"/>
  <c r="AA97" i="125"/>
  <c r="AA98" i="125" s="1"/>
  <c r="AA33" i="125" s="1"/>
  <c r="BF97" i="125"/>
  <c r="BF98" i="125" s="1"/>
  <c r="BF33" i="125" s="1"/>
  <c r="AK97" i="125"/>
  <c r="AK98" i="125" s="1"/>
  <c r="AK33" i="125" s="1"/>
  <c r="O97" i="125"/>
  <c r="O98" i="125" s="1"/>
  <c r="O33" i="125" s="1"/>
  <c r="AT97" i="125"/>
  <c r="AT98" i="125" s="1"/>
  <c r="AT33" i="125" s="1"/>
  <c r="Y97" i="125"/>
  <c r="Y98" i="125" s="1"/>
  <c r="Y33" i="125" s="1"/>
  <c r="BC97" i="125"/>
  <c r="BC98" i="125" s="1"/>
  <c r="BC33" i="125" s="1"/>
  <c r="AH97" i="125"/>
  <c r="AH98" i="125" s="1"/>
  <c r="AH33" i="125" s="1"/>
  <c r="N78" i="125"/>
  <c r="BD113" i="125"/>
  <c r="BD114" i="125" s="1"/>
  <c r="BF113" i="125"/>
  <c r="BF114" i="125" s="1"/>
  <c r="AY113" i="125"/>
  <c r="AY114" i="125" s="1"/>
  <c r="O113" i="125"/>
  <c r="O114" i="125" s="1"/>
  <c r="S113" i="125"/>
  <c r="S114" i="125" s="1"/>
  <c r="AF97" i="125"/>
  <c r="AF98" i="125" s="1"/>
  <c r="AF33" i="125" s="1"/>
  <c r="P97" i="125"/>
  <c r="P98" i="125" s="1"/>
  <c r="P33" i="125" s="1"/>
  <c r="V97" i="125"/>
  <c r="V98" i="125" s="1"/>
  <c r="V33" i="125" s="1"/>
  <c r="BA97" i="125"/>
  <c r="BA98" i="125" s="1"/>
  <c r="BA33" i="125" s="1"/>
  <c r="BJ97" i="125"/>
  <c r="BJ98" i="125" s="1"/>
  <c r="BJ33" i="125" s="1"/>
  <c r="S97" i="125"/>
  <c r="S98" i="125" s="1"/>
  <c r="S33" i="125" s="1"/>
  <c r="AC97" i="125"/>
  <c r="AC98" i="125" s="1"/>
  <c r="AC33" i="125" s="1"/>
  <c r="BA113" i="125"/>
  <c r="BA114" i="125" s="1"/>
  <c r="AZ113" i="125"/>
  <c r="AZ114" i="125" s="1"/>
  <c r="AJ113" i="125"/>
  <c r="AJ114" i="125" s="1"/>
  <c r="T113" i="125"/>
  <c r="T114" i="125" s="1"/>
  <c r="BB113" i="125"/>
  <c r="BB114" i="125" s="1"/>
  <c r="V113" i="125"/>
  <c r="V114" i="125" s="1"/>
  <c r="AU113" i="125"/>
  <c r="AU114" i="125" s="1"/>
  <c r="BC113" i="125"/>
  <c r="BC114" i="125" s="1"/>
  <c r="AR97" i="125"/>
  <c r="AR98" i="125" s="1"/>
  <c r="AR33" i="125" s="1"/>
  <c r="BG97" i="125"/>
  <c r="BG98" i="125" s="1"/>
  <c r="BG33" i="125" s="1"/>
  <c r="Q97" i="125"/>
  <c r="Q98" i="125" s="1"/>
  <c r="Q33" i="125" s="1"/>
  <c r="Z97" i="125"/>
  <c r="Z98" i="125" s="1"/>
  <c r="Z33" i="125" s="1"/>
  <c r="AI97" i="125"/>
  <c r="AI98" i="125" s="1"/>
  <c r="AI33" i="125" s="1"/>
  <c r="AS97" i="125"/>
  <c r="AS98" i="125" s="1"/>
  <c r="AS33" i="125" s="1"/>
  <c r="W97" i="125"/>
  <c r="W98" i="125" s="1"/>
  <c r="W33" i="125" s="1"/>
  <c r="W54" i="125" s="1"/>
  <c r="S54" i="134"/>
  <c r="AY40" i="134"/>
  <c r="AH40" i="134"/>
  <c r="Z40" i="134"/>
  <c r="AS40" i="134"/>
  <c r="AQ40" i="134"/>
  <c r="AI40" i="134"/>
  <c r="BN97" i="128"/>
  <c r="BK34" i="128" s="1"/>
  <c r="T75" i="136"/>
  <c r="T26" i="136" s="1"/>
  <c r="T40" i="136" s="1"/>
  <c r="T81" i="136"/>
  <c r="T82" i="136" s="1"/>
  <c r="T27" i="136" s="1"/>
  <c r="H75" i="136"/>
  <c r="H26" i="136" s="1"/>
  <c r="H40" i="136" s="1"/>
  <c r="BN74" i="136"/>
  <c r="H81" i="136"/>
  <c r="H82" i="136" s="1"/>
  <c r="H27" i="136" s="1"/>
  <c r="U81" i="136"/>
  <c r="U82" i="136" s="1"/>
  <c r="U27" i="136" s="1"/>
  <c r="U75" i="136"/>
  <c r="U26" i="136" s="1"/>
  <c r="U40" i="136" s="1"/>
  <c r="BN103" i="129"/>
  <c r="BO87" i="129" s="1"/>
  <c r="F114" i="129"/>
  <c r="BE54" i="130"/>
  <c r="BD40" i="130"/>
  <c r="BG40" i="128"/>
  <c r="BF40" i="128"/>
  <c r="BG40" i="146"/>
  <c r="BD54" i="143"/>
  <c r="BF40" i="143"/>
  <c r="BD40" i="143"/>
  <c r="BK40" i="128"/>
  <c r="BN87" i="129"/>
  <c r="BA34" i="129" s="1"/>
  <c r="F98" i="129"/>
  <c r="F33" i="129" s="1"/>
  <c r="BG54" i="128"/>
  <c r="BN113" i="128"/>
  <c r="G40" i="136"/>
  <c r="BK54" i="128"/>
  <c r="E11" i="126"/>
  <c r="E15" i="126" s="1"/>
  <c r="F11" i="126" s="1"/>
  <c r="D16" i="126"/>
  <c r="BN111" i="146"/>
  <c r="BO95" i="146" s="1"/>
  <c r="BI71" i="146"/>
  <c r="BI78" i="146"/>
  <c r="C15" i="143"/>
  <c r="D11" i="143" s="1"/>
  <c r="AL54" i="134"/>
  <c r="D28" i="133"/>
  <c r="BN113" i="131"/>
  <c r="BK54" i="131"/>
  <c r="N20" i="117"/>
  <c r="K104" i="117"/>
  <c r="J104" i="117"/>
  <c r="H104" i="117"/>
  <c r="M104" i="117"/>
  <c r="G88" i="117"/>
  <c r="J88" i="117"/>
  <c r="L104" i="117"/>
  <c r="I88" i="117"/>
  <c r="K88" i="117"/>
  <c r="I104" i="117"/>
  <c r="L88" i="117"/>
  <c r="G104" i="117"/>
  <c r="E104" i="117"/>
  <c r="M88" i="117"/>
  <c r="N88" i="117"/>
  <c r="N98" i="117" s="1"/>
  <c r="N33" i="117" s="1"/>
  <c r="E78" i="117"/>
  <c r="E71" i="117"/>
  <c r="N104" i="117"/>
  <c r="N114" i="117" s="1"/>
  <c r="N40" i="117" s="1"/>
  <c r="H88" i="117"/>
  <c r="F104" i="117"/>
  <c r="E88" i="117"/>
  <c r="F88" i="117"/>
  <c r="AE40" i="134"/>
  <c r="BA40" i="134"/>
  <c r="G43" i="149"/>
  <c r="BG40" i="131"/>
  <c r="AU54" i="134"/>
  <c r="Y40" i="134"/>
  <c r="BK40" i="130"/>
  <c r="BN113" i="130"/>
  <c r="AR103" i="130"/>
  <c r="AR114" i="130" s="1"/>
  <c r="AB103" i="130"/>
  <c r="AB114" i="130" s="1"/>
  <c r="L103" i="130"/>
  <c r="L114" i="130" s="1"/>
  <c r="AU103" i="130"/>
  <c r="AU114" i="130" s="1"/>
  <c r="Z103" i="130"/>
  <c r="Z114" i="130" s="1"/>
  <c r="E103" i="130"/>
  <c r="E114" i="130" s="1"/>
  <c r="AG103" i="130"/>
  <c r="AG114" i="130" s="1"/>
  <c r="K103" i="130"/>
  <c r="K114" i="130" s="1"/>
  <c r="Y103" i="130"/>
  <c r="Y114" i="130" s="1"/>
  <c r="AQ87" i="130"/>
  <c r="AQ98" i="130" s="1"/>
  <c r="AQ33" i="130" s="1"/>
  <c r="AA87" i="130"/>
  <c r="AA98" i="130" s="1"/>
  <c r="AA33" i="130" s="1"/>
  <c r="K87" i="130"/>
  <c r="K98" i="130" s="1"/>
  <c r="K33" i="130" s="1"/>
  <c r="AH103" i="130"/>
  <c r="AH114" i="130" s="1"/>
  <c r="AO103" i="130"/>
  <c r="AO114" i="130" s="1"/>
  <c r="AX103" i="130"/>
  <c r="AX114" i="130" s="1"/>
  <c r="G103" i="130"/>
  <c r="G114" i="130" s="1"/>
  <c r="AN87" i="130"/>
  <c r="AN98" i="130" s="1"/>
  <c r="AN33" i="130" s="1"/>
  <c r="X87" i="130"/>
  <c r="X98" i="130" s="1"/>
  <c r="X33" i="130" s="1"/>
  <c r="H87" i="130"/>
  <c r="H98" i="130" s="1"/>
  <c r="H33" i="130" s="1"/>
  <c r="AG87" i="130"/>
  <c r="AG98" i="130" s="1"/>
  <c r="AG33" i="130" s="1"/>
  <c r="D78" i="130"/>
  <c r="V87" i="130"/>
  <c r="V98" i="130" s="1"/>
  <c r="V33" i="130" s="1"/>
  <c r="AS87" i="130"/>
  <c r="AS98" i="130" s="1"/>
  <c r="AS33" i="130" s="1"/>
  <c r="M87" i="130"/>
  <c r="M98" i="130" s="1"/>
  <c r="M33" i="130" s="1"/>
  <c r="AH87" i="130"/>
  <c r="AH98" i="130" s="1"/>
  <c r="AH33" i="130" s="1"/>
  <c r="D71" i="130"/>
  <c r="AN103" i="130"/>
  <c r="AN114" i="130" s="1"/>
  <c r="X103" i="130"/>
  <c r="X114" i="130" s="1"/>
  <c r="H103" i="130"/>
  <c r="H114" i="130" s="1"/>
  <c r="AP103" i="130"/>
  <c r="AP114" i="130" s="1"/>
  <c r="U103" i="130"/>
  <c r="U114" i="130" s="1"/>
  <c r="AW103" i="130"/>
  <c r="AW114" i="130" s="1"/>
  <c r="AA103" i="130"/>
  <c r="AA114" i="130" s="1"/>
  <c r="F103" i="130"/>
  <c r="F114" i="130" s="1"/>
  <c r="N103" i="130"/>
  <c r="N114" i="130" s="1"/>
  <c r="AM87" i="130"/>
  <c r="AM98" i="130" s="1"/>
  <c r="AM33" i="130" s="1"/>
  <c r="W87" i="130"/>
  <c r="W98" i="130" s="1"/>
  <c r="W33" i="130" s="1"/>
  <c r="G87" i="130"/>
  <c r="G98" i="130" s="1"/>
  <c r="G33" i="130" s="1"/>
  <c r="W103" i="130"/>
  <c r="W114" i="130" s="1"/>
  <c r="AD103" i="130"/>
  <c r="AD114" i="130" s="1"/>
  <c r="AM103" i="130"/>
  <c r="AM114" i="130" s="1"/>
  <c r="AZ87" i="130"/>
  <c r="AZ98" i="130" s="1"/>
  <c r="AZ33" i="130" s="1"/>
  <c r="AJ87" i="130"/>
  <c r="AJ98" i="130" s="1"/>
  <c r="AJ33" i="130" s="1"/>
  <c r="T87" i="130"/>
  <c r="T98" i="130" s="1"/>
  <c r="T33" i="130" s="1"/>
  <c r="D87" i="130"/>
  <c r="Y87" i="130"/>
  <c r="Y98" i="130" s="1"/>
  <c r="Y33" i="130" s="1"/>
  <c r="AT87" i="130"/>
  <c r="AT98" i="130" s="1"/>
  <c r="AT33" i="130" s="1"/>
  <c r="N87" i="130"/>
  <c r="N98" i="130" s="1"/>
  <c r="N33" i="130" s="1"/>
  <c r="AK87" i="130"/>
  <c r="AK98" i="130" s="1"/>
  <c r="AK33" i="130" s="1"/>
  <c r="E87" i="130"/>
  <c r="E98" i="130" s="1"/>
  <c r="E33" i="130" s="1"/>
  <c r="Z87" i="130"/>
  <c r="Z98" i="130" s="1"/>
  <c r="Z33" i="130" s="1"/>
  <c r="BA20" i="130"/>
  <c r="AF103" i="130"/>
  <c r="AF114" i="130" s="1"/>
  <c r="BA103" i="130"/>
  <c r="BA114" i="130" s="1"/>
  <c r="J103" i="130"/>
  <c r="J114" i="130" s="1"/>
  <c r="Q103" i="130"/>
  <c r="Q114" i="130" s="1"/>
  <c r="AU87" i="130"/>
  <c r="AU98" i="130" s="1"/>
  <c r="AU33" i="130" s="1"/>
  <c r="O87" i="130"/>
  <c r="O98" i="130" s="1"/>
  <c r="O33" i="130" s="1"/>
  <c r="AY103" i="130"/>
  <c r="AY114" i="130" s="1"/>
  <c r="R103" i="130"/>
  <c r="R114" i="130" s="1"/>
  <c r="AB87" i="130"/>
  <c r="AB98" i="130" s="1"/>
  <c r="AB33" i="130" s="1"/>
  <c r="AO87" i="130"/>
  <c r="AO98" i="130" s="1"/>
  <c r="AO33" i="130" s="1"/>
  <c r="AD87" i="130"/>
  <c r="AD98" i="130" s="1"/>
  <c r="AD33" i="130" s="1"/>
  <c r="U87" i="130"/>
  <c r="U98" i="130" s="1"/>
  <c r="U33" i="130" s="1"/>
  <c r="J87" i="130"/>
  <c r="J98" i="130" s="1"/>
  <c r="J33" i="130" s="1"/>
  <c r="P103" i="130"/>
  <c r="P114" i="130" s="1"/>
  <c r="AE103" i="130"/>
  <c r="AE114" i="130" s="1"/>
  <c r="AL103" i="130"/>
  <c r="AL114" i="130" s="1"/>
  <c r="AE87" i="130"/>
  <c r="AE98" i="130" s="1"/>
  <c r="AE33" i="130" s="1"/>
  <c r="I103" i="130"/>
  <c r="I114" i="130" s="1"/>
  <c r="L87" i="130"/>
  <c r="L98" i="130" s="1"/>
  <c r="L33" i="130" s="1"/>
  <c r="I87" i="130"/>
  <c r="I98" i="130" s="1"/>
  <c r="I33" i="130" s="1"/>
  <c r="AP87" i="130"/>
  <c r="AP98" i="130" s="1"/>
  <c r="AP33" i="130" s="1"/>
  <c r="AJ103" i="130"/>
  <c r="AJ114" i="130" s="1"/>
  <c r="D103" i="130"/>
  <c r="O103" i="130"/>
  <c r="O114" i="130" s="1"/>
  <c r="AY87" i="130"/>
  <c r="AY98" i="130" s="1"/>
  <c r="AY33" i="130" s="1"/>
  <c r="S87" i="130"/>
  <c r="S98" i="130" s="1"/>
  <c r="S33" i="130" s="1"/>
  <c r="AC103" i="130"/>
  <c r="AC114" i="130" s="1"/>
  <c r="AF87" i="130"/>
  <c r="AF98" i="130" s="1"/>
  <c r="AF33" i="130" s="1"/>
  <c r="AL87" i="130"/>
  <c r="AL98" i="130" s="1"/>
  <c r="AL33" i="130" s="1"/>
  <c r="R87" i="130"/>
  <c r="R98" i="130" s="1"/>
  <c r="R33" i="130" s="1"/>
  <c r="AZ103" i="130"/>
  <c r="AZ114" i="130" s="1"/>
  <c r="T103" i="130"/>
  <c r="T114" i="130" s="1"/>
  <c r="AK103" i="130"/>
  <c r="AK114" i="130" s="1"/>
  <c r="AQ103" i="130"/>
  <c r="AQ114" i="130" s="1"/>
  <c r="AT103" i="130"/>
  <c r="AT114" i="130" s="1"/>
  <c r="AI87" i="130"/>
  <c r="AI98" i="130" s="1"/>
  <c r="AI33" i="130" s="1"/>
  <c r="BO103" i="130"/>
  <c r="S103" i="130"/>
  <c r="S114" i="130" s="1"/>
  <c r="AV87" i="130"/>
  <c r="AV98" i="130" s="1"/>
  <c r="AV33" i="130" s="1"/>
  <c r="P87" i="130"/>
  <c r="P98" i="130" s="1"/>
  <c r="P33" i="130" s="1"/>
  <c r="Q87" i="130"/>
  <c r="Q98" i="130" s="1"/>
  <c r="Q33" i="130" s="1"/>
  <c r="F87" i="130"/>
  <c r="F98" i="130" s="1"/>
  <c r="F33" i="130" s="1"/>
  <c r="AX87" i="130"/>
  <c r="AX98" i="130" s="1"/>
  <c r="AX33" i="130" s="1"/>
  <c r="AV103" i="130"/>
  <c r="AV114" i="130" s="1"/>
  <c r="AI103" i="130"/>
  <c r="AI114" i="130" s="1"/>
  <c r="AS103" i="130"/>
  <c r="AS114" i="130" s="1"/>
  <c r="AR87" i="130"/>
  <c r="AR98" i="130" s="1"/>
  <c r="AR33" i="130" s="1"/>
  <c r="BA87" i="130"/>
  <c r="BA98" i="130" s="1"/>
  <c r="BA33" i="130" s="1"/>
  <c r="V103" i="130"/>
  <c r="V114" i="130" s="1"/>
  <c r="M103" i="130"/>
  <c r="M114" i="130" s="1"/>
  <c r="AW87" i="130"/>
  <c r="AW98" i="130" s="1"/>
  <c r="AW33" i="130" s="1"/>
  <c r="AC87" i="130"/>
  <c r="AC98" i="130" s="1"/>
  <c r="AC33" i="130" s="1"/>
  <c r="BI40" i="131"/>
  <c r="C15" i="145"/>
  <c r="L74" i="123"/>
  <c r="M74" i="123"/>
  <c r="BN95" i="146"/>
  <c r="BI34" i="146" s="1"/>
  <c r="BI54" i="146"/>
  <c r="BH54" i="143"/>
  <c r="BN95" i="143"/>
  <c r="BI34" i="143" s="1"/>
  <c r="BI40" i="143"/>
  <c r="C15" i="128"/>
  <c r="D11" i="128" s="1"/>
  <c r="D15" i="128" s="1"/>
  <c r="E11" i="128" s="1"/>
  <c r="E15" i="128" s="1"/>
  <c r="F11" i="128" s="1"/>
  <c r="AJ40" i="134"/>
  <c r="BA78" i="134"/>
  <c r="BE80" i="134" s="1"/>
  <c r="BA71" i="134"/>
  <c r="BN20" i="134"/>
  <c r="F103" i="150"/>
  <c r="K103" i="150"/>
  <c r="M103" i="150"/>
  <c r="M87" i="150"/>
  <c r="I87" i="150"/>
  <c r="D71" i="150"/>
  <c r="J103" i="150"/>
  <c r="D103" i="150"/>
  <c r="G103" i="150"/>
  <c r="F87" i="150"/>
  <c r="G87" i="150"/>
  <c r="K87" i="150"/>
  <c r="L103" i="150"/>
  <c r="E103" i="150"/>
  <c r="D87" i="150"/>
  <c r="H87" i="150"/>
  <c r="H103" i="150"/>
  <c r="J87" i="150"/>
  <c r="D78" i="150"/>
  <c r="I103" i="150"/>
  <c r="E87" i="150"/>
  <c r="BO103" i="150"/>
  <c r="L87" i="150"/>
  <c r="M20" i="150"/>
  <c r="BD20" i="146"/>
  <c r="BN20" i="146" s="1"/>
  <c r="BO106" i="146"/>
  <c r="AP106" i="146"/>
  <c r="AP114" i="146" s="1"/>
  <c r="AP40" i="146" s="1"/>
  <c r="Z106" i="146"/>
  <c r="Z114" i="146" s="1"/>
  <c r="J106" i="146"/>
  <c r="J114" i="146" s="1"/>
  <c r="AO106" i="146"/>
  <c r="AO114" i="146" s="1"/>
  <c r="Y106" i="146"/>
  <c r="Y114" i="146" s="1"/>
  <c r="I106" i="146"/>
  <c r="I114" i="146" s="1"/>
  <c r="AQ106" i="146"/>
  <c r="AQ114" i="146" s="1"/>
  <c r="AA106" i="146"/>
  <c r="AA114" i="146" s="1"/>
  <c r="K106" i="146"/>
  <c r="K114" i="146" s="1"/>
  <c r="T106" i="146"/>
  <c r="T114" i="146" s="1"/>
  <c r="AR106" i="146"/>
  <c r="AR114" i="146" s="1"/>
  <c r="AN106" i="146"/>
  <c r="AN114" i="146" s="1"/>
  <c r="AZ90" i="146"/>
  <c r="AZ98" i="146" s="1"/>
  <c r="AZ33" i="146" s="1"/>
  <c r="AZ54" i="146" s="1"/>
  <c r="AJ90" i="146"/>
  <c r="AJ98" i="146" s="1"/>
  <c r="AJ33" i="146" s="1"/>
  <c r="T90" i="146"/>
  <c r="T98" i="146" s="1"/>
  <c r="T33" i="146" s="1"/>
  <c r="T54" i="146" s="1"/>
  <c r="AI90" i="146"/>
  <c r="AI98" i="146" s="1"/>
  <c r="AI33" i="146" s="1"/>
  <c r="O90" i="146"/>
  <c r="O98" i="146" s="1"/>
  <c r="O33" i="146" s="1"/>
  <c r="O54" i="146" s="1"/>
  <c r="AX90" i="146"/>
  <c r="AX98" i="146" s="1"/>
  <c r="AX33" i="146" s="1"/>
  <c r="AC90" i="146"/>
  <c r="AC98" i="146" s="1"/>
  <c r="AC33" i="146" s="1"/>
  <c r="BA90" i="146"/>
  <c r="BA98" i="146" s="1"/>
  <c r="BA33" i="146" s="1"/>
  <c r="BA54" i="146" s="1"/>
  <c r="AE90" i="146"/>
  <c r="AE98" i="146" s="1"/>
  <c r="AE33" i="146" s="1"/>
  <c r="L90" i="146"/>
  <c r="L98" i="146" s="1"/>
  <c r="L33" i="146" s="1"/>
  <c r="I90" i="146"/>
  <c r="I98" i="146" s="1"/>
  <c r="I33" i="146" s="1"/>
  <c r="I54" i="146" s="1"/>
  <c r="AG90" i="146"/>
  <c r="AG98" i="146" s="1"/>
  <c r="AG33" i="146" s="1"/>
  <c r="AG54" i="146" s="1"/>
  <c r="J90" i="146"/>
  <c r="J98" i="146" s="1"/>
  <c r="J33" i="146" s="1"/>
  <c r="J54" i="146" s="1"/>
  <c r="AT106" i="146"/>
  <c r="AT114" i="146" s="1"/>
  <c r="V106" i="146"/>
  <c r="V114" i="146" s="1"/>
  <c r="AW106" i="146"/>
  <c r="AW114" i="146" s="1"/>
  <c r="AC106" i="146"/>
  <c r="AC114" i="146" s="1"/>
  <c r="BC106" i="146"/>
  <c r="BC114" i="146" s="1"/>
  <c r="AI106" i="146"/>
  <c r="AI114" i="146" s="1"/>
  <c r="O106" i="146"/>
  <c r="O114" i="146" s="1"/>
  <c r="AV106" i="146"/>
  <c r="AV114" i="146" s="1"/>
  <c r="AV40" i="146" s="1"/>
  <c r="L106" i="146"/>
  <c r="L114" i="146" s="1"/>
  <c r="BD90" i="146"/>
  <c r="BD98" i="146" s="1"/>
  <c r="BD33" i="146" s="1"/>
  <c r="AF90" i="146"/>
  <c r="AF98" i="146" s="1"/>
  <c r="AF33" i="146" s="1"/>
  <c r="AT90" i="146"/>
  <c r="AT98" i="146" s="1"/>
  <c r="AT33" i="146" s="1"/>
  <c r="AT54" i="146" s="1"/>
  <c r="S90" i="146"/>
  <c r="S98" i="146" s="1"/>
  <c r="S33" i="146" s="1"/>
  <c r="AS90" i="146"/>
  <c r="AS98" i="146" s="1"/>
  <c r="AS33" i="146" s="1"/>
  <c r="R90" i="146"/>
  <c r="R98" i="146" s="1"/>
  <c r="R33" i="146" s="1"/>
  <c r="AK90" i="146"/>
  <c r="AK98" i="146" s="1"/>
  <c r="AK33" i="146" s="1"/>
  <c r="AK54" i="146" s="1"/>
  <c r="H90" i="146"/>
  <c r="H98" i="146" s="1"/>
  <c r="H33" i="146" s="1"/>
  <c r="H54" i="146" s="1"/>
  <c r="Q90" i="146"/>
  <c r="Q98" i="146" s="1"/>
  <c r="Q33" i="146" s="1"/>
  <c r="AA90" i="146"/>
  <c r="AA98" i="146" s="1"/>
  <c r="AA33" i="146" s="1"/>
  <c r="AA54" i="146" s="1"/>
  <c r="AL106" i="146"/>
  <c r="AL114" i="146" s="1"/>
  <c r="R106" i="146"/>
  <c r="R114" i="146" s="1"/>
  <c r="AS106" i="146"/>
  <c r="AS114" i="146" s="1"/>
  <c r="U106" i="146"/>
  <c r="U114" i="146" s="1"/>
  <c r="AY106" i="146"/>
  <c r="AY114" i="146" s="1"/>
  <c r="AE106" i="146"/>
  <c r="AE114" i="146" s="1"/>
  <c r="G106" i="146"/>
  <c r="G114" i="146" s="1"/>
  <c r="AF106" i="146"/>
  <c r="AF114" i="146" s="1"/>
  <c r="BD106" i="146"/>
  <c r="BD114" i="146" s="1"/>
  <c r="AV90" i="146"/>
  <c r="AV98" i="146" s="1"/>
  <c r="AV33" i="146" s="1"/>
  <c r="AB90" i="146"/>
  <c r="AB98" i="146" s="1"/>
  <c r="AB33" i="146" s="1"/>
  <c r="AB54" i="146" s="1"/>
  <c r="AO90" i="146"/>
  <c r="AO98" i="146" s="1"/>
  <c r="AO33" i="146" s="1"/>
  <c r="AO54" i="146" s="1"/>
  <c r="K90" i="146"/>
  <c r="K98" i="146" s="1"/>
  <c r="K33" i="146" s="1"/>
  <c r="AM90" i="146"/>
  <c r="AM98" i="146" s="1"/>
  <c r="AM33" i="146" s="1"/>
  <c r="N90" i="146"/>
  <c r="N98" i="146" s="1"/>
  <c r="N33" i="146" s="1"/>
  <c r="Z90" i="146"/>
  <c r="Z98" i="146" s="1"/>
  <c r="Z33" i="146" s="1"/>
  <c r="Z54" i="146" s="1"/>
  <c r="AQ90" i="146"/>
  <c r="AQ98" i="146" s="1"/>
  <c r="AQ33" i="146" s="1"/>
  <c r="BB90" i="146"/>
  <c r="BB98" i="146" s="1"/>
  <c r="BB33" i="146" s="1"/>
  <c r="G78" i="146"/>
  <c r="BB106" i="146"/>
  <c r="BB114" i="146" s="1"/>
  <c r="N106" i="146"/>
  <c r="N114" i="146" s="1"/>
  <c r="Q106" i="146"/>
  <c r="Q114" i="146" s="1"/>
  <c r="W106" i="146"/>
  <c r="W114" i="146" s="1"/>
  <c r="P106" i="146"/>
  <c r="P114" i="146" s="1"/>
  <c r="AR90" i="146"/>
  <c r="AR98" i="146" s="1"/>
  <c r="AR33" i="146" s="1"/>
  <c r="AD90" i="146"/>
  <c r="AD98" i="146" s="1"/>
  <c r="AD33" i="146" s="1"/>
  <c r="AH90" i="146"/>
  <c r="AH98" i="146" s="1"/>
  <c r="AH33" i="146" s="1"/>
  <c r="AH54" i="146" s="1"/>
  <c r="U90" i="146"/>
  <c r="U98" i="146" s="1"/>
  <c r="U33" i="146" s="1"/>
  <c r="U54" i="146" s="1"/>
  <c r="M90" i="146"/>
  <c r="M98" i="146" s="1"/>
  <c r="M33" i="146" s="1"/>
  <c r="M54" i="146" s="1"/>
  <c r="AH106" i="146"/>
  <c r="AH114" i="146" s="1"/>
  <c r="AK106" i="146"/>
  <c r="AK114" i="146" s="1"/>
  <c r="AU106" i="146"/>
  <c r="AU114" i="146" s="1"/>
  <c r="AZ106" i="146"/>
  <c r="AZ114" i="146" s="1"/>
  <c r="X106" i="146"/>
  <c r="X114" i="146" s="1"/>
  <c r="X90" i="146"/>
  <c r="X98" i="146" s="1"/>
  <c r="X33" i="146" s="1"/>
  <c r="X54" i="146" s="1"/>
  <c r="G90" i="146"/>
  <c r="G98" i="146" s="1"/>
  <c r="G33" i="146" s="1"/>
  <c r="G54" i="146" s="1"/>
  <c r="AU90" i="146"/>
  <c r="AU98" i="146" s="1"/>
  <c r="AU33" i="146" s="1"/>
  <c r="AU54" i="146" s="1"/>
  <c r="V90" i="146"/>
  <c r="V98" i="146" s="1"/>
  <c r="V33" i="146" s="1"/>
  <c r="V54" i="146" s="1"/>
  <c r="G71" i="146"/>
  <c r="AG106" i="146"/>
  <c r="AG114" i="146" s="1"/>
  <c r="AJ106" i="146"/>
  <c r="AJ114" i="146" s="1"/>
  <c r="AY90" i="146"/>
  <c r="AY98" i="146" s="1"/>
  <c r="AY33" i="146" s="1"/>
  <c r="AP90" i="146"/>
  <c r="AP98" i="146" s="1"/>
  <c r="AP33" i="146" s="1"/>
  <c r="AP54" i="146" s="1"/>
  <c r="AM106" i="146"/>
  <c r="AM114" i="146" s="1"/>
  <c r="AL90" i="146"/>
  <c r="AL98" i="146" s="1"/>
  <c r="AL33" i="146" s="1"/>
  <c r="S106" i="146"/>
  <c r="S114" i="146" s="1"/>
  <c r="W90" i="146"/>
  <c r="W98" i="146" s="1"/>
  <c r="W33" i="146" s="1"/>
  <c r="AX106" i="146"/>
  <c r="AX114" i="146" s="1"/>
  <c r="AX40" i="146" s="1"/>
  <c r="M106" i="146"/>
  <c r="M114" i="146" s="1"/>
  <c r="AB106" i="146"/>
  <c r="AB114" i="146" s="1"/>
  <c r="Y90" i="146"/>
  <c r="Y98" i="146" s="1"/>
  <c r="Y33" i="146" s="1"/>
  <c r="Y54" i="146" s="1"/>
  <c r="P90" i="146"/>
  <c r="P98" i="146" s="1"/>
  <c r="P33" i="146" s="1"/>
  <c r="P54" i="146" s="1"/>
  <c r="AD106" i="146"/>
  <c r="AD114" i="146" s="1"/>
  <c r="H106" i="146"/>
  <c r="H114" i="146" s="1"/>
  <c r="BC90" i="146"/>
  <c r="BC98" i="146" s="1"/>
  <c r="BC33" i="146" s="1"/>
  <c r="BA106" i="146"/>
  <c r="BA114" i="146" s="1"/>
  <c r="AN90" i="146"/>
  <c r="AN98" i="146" s="1"/>
  <c r="AN33" i="146" s="1"/>
  <c r="AN54" i="146" s="1"/>
  <c r="AW90" i="146"/>
  <c r="AW98" i="146" s="1"/>
  <c r="AW33" i="146" s="1"/>
  <c r="D11" i="133"/>
  <c r="D15" i="133" s="1"/>
  <c r="E11" i="133" s="1"/>
  <c r="C16" i="133"/>
  <c r="BC40" i="143"/>
  <c r="AX104" i="142"/>
  <c r="AX114" i="142" s="1"/>
  <c r="AH104" i="142"/>
  <c r="AH114" i="142" s="1"/>
  <c r="R104" i="142"/>
  <c r="R114" i="142" s="1"/>
  <c r="BA104" i="142"/>
  <c r="BA114" i="142" s="1"/>
  <c r="AF104" i="142"/>
  <c r="AF114" i="142" s="1"/>
  <c r="K104" i="142"/>
  <c r="K114" i="142" s="1"/>
  <c r="AO104" i="142"/>
  <c r="AO114" i="142" s="1"/>
  <c r="T104" i="142"/>
  <c r="T114" i="142" s="1"/>
  <c r="AR104" i="142"/>
  <c r="AR114" i="142" s="1"/>
  <c r="W104" i="142"/>
  <c r="W114" i="142" s="1"/>
  <c r="AS104" i="142"/>
  <c r="AS114" i="142" s="1"/>
  <c r="AI104" i="142"/>
  <c r="AI114" i="142" s="1"/>
  <c r="H104" i="142"/>
  <c r="H114" i="142" s="1"/>
  <c r="AN88" i="142"/>
  <c r="AN98" i="142" s="1"/>
  <c r="AN33" i="142" s="1"/>
  <c r="X88" i="142"/>
  <c r="X98" i="142" s="1"/>
  <c r="X33" i="142" s="1"/>
  <c r="H88" i="142"/>
  <c r="H98" i="142" s="1"/>
  <c r="H33" i="142" s="1"/>
  <c r="AI88" i="142"/>
  <c r="AI98" i="142" s="1"/>
  <c r="AI33" i="142" s="1"/>
  <c r="N88" i="142"/>
  <c r="N98" i="142" s="1"/>
  <c r="N33" i="142" s="1"/>
  <c r="AM88" i="142"/>
  <c r="AM98" i="142" s="1"/>
  <c r="AM33" i="142" s="1"/>
  <c r="R88" i="142"/>
  <c r="R98" i="142" s="1"/>
  <c r="R33" i="142" s="1"/>
  <c r="AW88" i="142"/>
  <c r="AW98" i="142" s="1"/>
  <c r="AW33" i="142" s="1"/>
  <c r="AA88" i="142"/>
  <c r="AA98" i="142" s="1"/>
  <c r="AA33" i="142" s="1"/>
  <c r="F88" i="142"/>
  <c r="F98" i="142" s="1"/>
  <c r="F33" i="142" s="1"/>
  <c r="AK88" i="142"/>
  <c r="AK98" i="142" s="1"/>
  <c r="AK33" i="142" s="1"/>
  <c r="O88" i="142"/>
  <c r="O98" i="142" s="1"/>
  <c r="O33" i="142" s="1"/>
  <c r="E71" i="142"/>
  <c r="AL104" i="142"/>
  <c r="AL114" i="142" s="1"/>
  <c r="N104" i="142"/>
  <c r="N114" i="142" s="1"/>
  <c r="AQ104" i="142"/>
  <c r="AQ114" i="142" s="1"/>
  <c r="P104" i="142"/>
  <c r="P114" i="142" s="1"/>
  <c r="AJ104" i="142"/>
  <c r="AJ114" i="142" s="1"/>
  <c r="I104" i="142"/>
  <c r="I114" i="142" s="1"/>
  <c r="AB104" i="142"/>
  <c r="AB114" i="142" s="1"/>
  <c r="X104" i="142"/>
  <c r="X114" i="142" s="1"/>
  <c r="AY104" i="142"/>
  <c r="AY114" i="142" s="1"/>
  <c r="AR88" i="142"/>
  <c r="AR98" i="142" s="1"/>
  <c r="AR33" i="142" s="1"/>
  <c r="T88" i="142"/>
  <c r="T98" i="142" s="1"/>
  <c r="T33" i="142" s="1"/>
  <c r="AT88" i="142"/>
  <c r="AT98" i="142" s="1"/>
  <c r="AT33" i="142" s="1"/>
  <c r="S88" i="142"/>
  <c r="S98" i="142" s="1"/>
  <c r="S33" i="142" s="1"/>
  <c r="AH88" i="142"/>
  <c r="AH98" i="142" s="1"/>
  <c r="AH33" i="142" s="1"/>
  <c r="G88" i="142"/>
  <c r="G98" i="142" s="1"/>
  <c r="G33" i="142" s="1"/>
  <c r="AG88" i="142"/>
  <c r="AG98" i="142" s="1"/>
  <c r="AG33" i="142" s="1"/>
  <c r="BA88" i="142"/>
  <c r="BA98" i="142" s="1"/>
  <c r="BA33" i="142" s="1"/>
  <c r="Z88" i="142"/>
  <c r="Z98" i="142" s="1"/>
  <c r="Z33" i="142" s="1"/>
  <c r="E78" i="142"/>
  <c r="BB104" i="142"/>
  <c r="BB114" i="142" s="1"/>
  <c r="AD104" i="142"/>
  <c r="AD114" i="142" s="1"/>
  <c r="J104" i="142"/>
  <c r="J114" i="142" s="1"/>
  <c r="AK104" i="142"/>
  <c r="AK114" i="142" s="1"/>
  <c r="E104" i="142"/>
  <c r="AE104" i="142"/>
  <c r="AE114" i="142" s="1"/>
  <c r="AW104" i="142"/>
  <c r="AW114" i="142" s="1"/>
  <c r="Q104" i="142"/>
  <c r="Q114" i="142" s="1"/>
  <c r="AN104" i="142"/>
  <c r="AN114" i="142" s="1"/>
  <c r="AC104" i="142"/>
  <c r="AC114" i="142" s="1"/>
  <c r="AJ88" i="142"/>
  <c r="AJ98" i="142" s="1"/>
  <c r="AJ33" i="142" s="1"/>
  <c r="P88" i="142"/>
  <c r="P98" i="142" s="1"/>
  <c r="P33" i="142" s="1"/>
  <c r="AO88" i="142"/>
  <c r="AO98" i="142" s="1"/>
  <c r="AO33" i="142" s="1"/>
  <c r="I88" i="142"/>
  <c r="I98" i="142" s="1"/>
  <c r="I33" i="142" s="1"/>
  <c r="AC88" i="142"/>
  <c r="AC98" i="142" s="1"/>
  <c r="AC33" i="142" s="1"/>
  <c r="BB88" i="142"/>
  <c r="BB98" i="142" s="1"/>
  <c r="BB33" i="142" s="1"/>
  <c r="V88" i="142"/>
  <c r="V98" i="142" s="1"/>
  <c r="V33" i="142" s="1"/>
  <c r="AU88" i="142"/>
  <c r="AU98" i="142" s="1"/>
  <c r="AU33" i="142" s="1"/>
  <c r="U88" i="142"/>
  <c r="U98" i="142" s="1"/>
  <c r="U33" i="142" s="1"/>
  <c r="BB20" i="142"/>
  <c r="Z104" i="142"/>
  <c r="Z114" i="142" s="1"/>
  <c r="AA104" i="142"/>
  <c r="AA114" i="142" s="1"/>
  <c r="Y104" i="142"/>
  <c r="Y114" i="142" s="1"/>
  <c r="L104" i="142"/>
  <c r="L114" i="142" s="1"/>
  <c r="AZ88" i="142"/>
  <c r="AZ98" i="142" s="1"/>
  <c r="AZ33" i="142" s="1"/>
  <c r="L88" i="142"/>
  <c r="L98" i="142" s="1"/>
  <c r="L33" i="142" s="1"/>
  <c r="AX88" i="142"/>
  <c r="AX98" i="142" s="1"/>
  <c r="AX33" i="142" s="1"/>
  <c r="AQ88" i="142"/>
  <c r="AQ98" i="142" s="1"/>
  <c r="AQ33" i="142" s="1"/>
  <c r="AP88" i="142"/>
  <c r="AP98" i="142" s="1"/>
  <c r="AP33" i="142" s="1"/>
  <c r="AT104" i="142"/>
  <c r="AT114" i="142" s="1"/>
  <c r="F104" i="142"/>
  <c r="F114" i="142" s="1"/>
  <c r="AZ104" i="142"/>
  <c r="AZ114" i="142" s="1"/>
  <c r="AM104" i="142"/>
  <c r="AM114" i="142" s="1"/>
  <c r="S104" i="142"/>
  <c r="S114" i="142" s="1"/>
  <c r="AF88" i="142"/>
  <c r="AF98" i="142" s="1"/>
  <c r="AF33" i="142" s="1"/>
  <c r="AD88" i="142"/>
  <c r="AD98" i="142" s="1"/>
  <c r="AD33" i="142" s="1"/>
  <c r="W88" i="142"/>
  <c r="W98" i="142" s="1"/>
  <c r="W33" i="142" s="1"/>
  <c r="Q88" i="142"/>
  <c r="Q98" i="142" s="1"/>
  <c r="Q33" i="142" s="1"/>
  <c r="J88" i="142"/>
  <c r="J98" i="142" s="1"/>
  <c r="J33" i="142" s="1"/>
  <c r="AP104" i="142"/>
  <c r="AP114" i="142" s="1"/>
  <c r="AU104" i="142"/>
  <c r="AU114" i="142" s="1"/>
  <c r="M104" i="142"/>
  <c r="M114" i="142" s="1"/>
  <c r="Y88" i="142"/>
  <c r="Y98" i="142" s="1"/>
  <c r="Y33" i="142" s="1"/>
  <c r="K88" i="142"/>
  <c r="K98" i="142" s="1"/>
  <c r="K33" i="142" s="1"/>
  <c r="AV104" i="142"/>
  <c r="AV114" i="142" s="1"/>
  <c r="AB88" i="142"/>
  <c r="AB98" i="142" s="1"/>
  <c r="AB33" i="142" s="1"/>
  <c r="E88" i="142"/>
  <c r="G104" i="142"/>
  <c r="G114" i="142" s="1"/>
  <c r="AL88" i="142"/>
  <c r="AL98" i="142" s="1"/>
  <c r="AL33" i="142" s="1"/>
  <c r="V104" i="142"/>
  <c r="V114" i="142" s="1"/>
  <c r="O104" i="142"/>
  <c r="O114" i="142" s="1"/>
  <c r="AV88" i="142"/>
  <c r="AV98" i="142" s="1"/>
  <c r="AV33" i="142" s="1"/>
  <c r="AS88" i="142"/>
  <c r="AS98" i="142" s="1"/>
  <c r="AS33" i="142" s="1"/>
  <c r="AE88" i="142"/>
  <c r="AE98" i="142" s="1"/>
  <c r="AE33" i="142" s="1"/>
  <c r="AG104" i="142"/>
  <c r="AG114" i="142" s="1"/>
  <c r="M88" i="142"/>
  <c r="M98" i="142" s="1"/>
  <c r="M33" i="142" s="1"/>
  <c r="U104" i="142"/>
  <c r="U114" i="142" s="1"/>
  <c r="AY88" i="142"/>
  <c r="AY98" i="142" s="1"/>
  <c r="AY33" i="142" s="1"/>
  <c r="AK40" i="134"/>
  <c r="AF40" i="134"/>
  <c r="K78" i="149"/>
  <c r="K27" i="149" s="1"/>
  <c r="K43" i="149" s="1"/>
  <c r="BI40" i="146"/>
  <c r="BG54" i="143"/>
  <c r="L74" i="143"/>
  <c r="BI54" i="130"/>
  <c r="BC54" i="130"/>
  <c r="C15" i="137"/>
  <c r="D11" i="137" s="1"/>
  <c r="D15" i="137" s="1"/>
  <c r="E11" i="137" s="1"/>
  <c r="E15" i="137" s="1"/>
  <c r="F11" i="137" s="1"/>
  <c r="BA88" i="139"/>
  <c r="BA98" i="139" s="1"/>
  <c r="BA33" i="139" s="1"/>
  <c r="AG88" i="139"/>
  <c r="AG98" i="139" s="1"/>
  <c r="AG33" i="139" s="1"/>
  <c r="AW104" i="139"/>
  <c r="AW114" i="139" s="1"/>
  <c r="AG104" i="139"/>
  <c r="AG114" i="139" s="1"/>
  <c r="Q104" i="139"/>
  <c r="Q114" i="139" s="1"/>
  <c r="BB104" i="139"/>
  <c r="BB114" i="139" s="1"/>
  <c r="AF104" i="139"/>
  <c r="AF114" i="139" s="1"/>
  <c r="K104" i="139"/>
  <c r="K114" i="139" s="1"/>
  <c r="AM104" i="139"/>
  <c r="AM114" i="139" s="1"/>
  <c r="R104" i="139"/>
  <c r="R114" i="139" s="1"/>
  <c r="AU88" i="139"/>
  <c r="AU98" i="139" s="1"/>
  <c r="AU33" i="139" s="1"/>
  <c r="AE88" i="139"/>
  <c r="AE98" i="139" s="1"/>
  <c r="AE33" i="139" s="1"/>
  <c r="O88" i="139"/>
  <c r="O98" i="139" s="1"/>
  <c r="O33" i="139" s="1"/>
  <c r="AN104" i="139"/>
  <c r="AN114" i="139" s="1"/>
  <c r="AX88" i="139"/>
  <c r="AX98" i="139" s="1"/>
  <c r="AX33" i="139" s="1"/>
  <c r="AC88" i="139"/>
  <c r="AC98" i="139" s="1"/>
  <c r="AC33" i="139" s="1"/>
  <c r="H88" i="139"/>
  <c r="H98" i="139" s="1"/>
  <c r="H33" i="139" s="1"/>
  <c r="T104" i="139"/>
  <c r="T114" i="139" s="1"/>
  <c r="AO88" i="139"/>
  <c r="AO98" i="139" s="1"/>
  <c r="AO33" i="139" s="1"/>
  <c r="T88" i="139"/>
  <c r="T98" i="139" s="1"/>
  <c r="T33" i="139" s="1"/>
  <c r="X104" i="139"/>
  <c r="X114" i="139" s="1"/>
  <c r="P88" i="139"/>
  <c r="P98" i="139" s="1"/>
  <c r="P33" i="139" s="1"/>
  <c r="AW88" i="139"/>
  <c r="AW98" i="139" s="1"/>
  <c r="AW33" i="139" s="1"/>
  <c r="F88" i="139"/>
  <c r="F98" i="139" s="1"/>
  <c r="F33" i="139" s="1"/>
  <c r="AJ104" i="139"/>
  <c r="AJ114" i="139" s="1"/>
  <c r="N104" i="139"/>
  <c r="N114" i="139" s="1"/>
  <c r="AO104" i="139"/>
  <c r="AO114" i="139" s="1"/>
  <c r="U104" i="139"/>
  <c r="U114" i="139" s="1"/>
  <c r="AV104" i="139"/>
  <c r="AV114" i="139" s="1"/>
  <c r="V104" i="139"/>
  <c r="V114" i="139" s="1"/>
  <c r="AR104" i="139"/>
  <c r="AR114" i="139" s="1"/>
  <c r="L104" i="139"/>
  <c r="L114" i="139" s="1"/>
  <c r="AM88" i="139"/>
  <c r="AM98" i="139" s="1"/>
  <c r="AM33" i="139" s="1"/>
  <c r="S88" i="139"/>
  <c r="S98" i="139" s="1"/>
  <c r="S33" i="139" s="1"/>
  <c r="AD104" i="139"/>
  <c r="AD114" i="139" s="1"/>
  <c r="AN88" i="139"/>
  <c r="AN98" i="139" s="1"/>
  <c r="AN33" i="139" s="1"/>
  <c r="M88" i="139"/>
  <c r="M98" i="139" s="1"/>
  <c r="M33" i="139" s="1"/>
  <c r="J104" i="139"/>
  <c r="J114" i="139" s="1"/>
  <c r="AD88" i="139"/>
  <c r="AD98" i="139" s="1"/>
  <c r="AD33" i="139" s="1"/>
  <c r="AT104" i="139"/>
  <c r="AT114" i="139" s="1"/>
  <c r="E88" i="139"/>
  <c r="AB88" i="139"/>
  <c r="AB98" i="139" s="1"/>
  <c r="AB33" i="139" s="1"/>
  <c r="U88" i="139"/>
  <c r="U98" i="139" s="1"/>
  <c r="U33" i="139" s="1"/>
  <c r="J88" i="139"/>
  <c r="J98" i="139" s="1"/>
  <c r="J33" i="139" s="1"/>
  <c r="O104" i="139"/>
  <c r="O114" i="139" s="1"/>
  <c r="BB20" i="139"/>
  <c r="E71" i="139"/>
  <c r="AK104" i="139"/>
  <c r="AK114" i="139" s="1"/>
  <c r="M104" i="139"/>
  <c r="M114" i="139" s="1"/>
  <c r="AQ104" i="139"/>
  <c r="AQ114" i="139" s="1"/>
  <c r="P104" i="139"/>
  <c r="P114" i="139" s="1"/>
  <c r="AH104" i="139"/>
  <c r="AH114" i="139" s="1"/>
  <c r="G104" i="139"/>
  <c r="G114" i="139" s="1"/>
  <c r="AI88" i="139"/>
  <c r="AI98" i="139" s="1"/>
  <c r="AI33" i="139" s="1"/>
  <c r="K88" i="139"/>
  <c r="K98" i="139" s="1"/>
  <c r="K33" i="139" s="1"/>
  <c r="S104" i="139"/>
  <c r="S114" i="139" s="1"/>
  <c r="AH88" i="139"/>
  <c r="AH98" i="139" s="1"/>
  <c r="AH33" i="139" s="1"/>
  <c r="AZ104" i="139"/>
  <c r="AZ114" i="139" s="1"/>
  <c r="AZ88" i="139"/>
  <c r="AZ98" i="139" s="1"/>
  <c r="AZ33" i="139" s="1"/>
  <c r="Y88" i="139"/>
  <c r="Y98" i="139" s="1"/>
  <c r="Y33" i="139" s="1"/>
  <c r="AV88" i="139"/>
  <c r="AV98" i="139" s="1"/>
  <c r="AV33" i="139" s="1"/>
  <c r="AU104" i="139"/>
  <c r="AU114" i="139" s="1"/>
  <c r="Q88" i="139"/>
  <c r="Q98" i="139" s="1"/>
  <c r="Q33" i="139" s="1"/>
  <c r="AR88" i="139"/>
  <c r="AR98" i="139" s="1"/>
  <c r="AR33" i="139" s="1"/>
  <c r="L88" i="139"/>
  <c r="L98" i="139" s="1"/>
  <c r="L33" i="139" s="1"/>
  <c r="BA104" i="139"/>
  <c r="BA114" i="139" s="1"/>
  <c r="I104" i="139"/>
  <c r="I114" i="139" s="1"/>
  <c r="F104" i="139"/>
  <c r="F114" i="139" s="1"/>
  <c r="AY88" i="139"/>
  <c r="AY98" i="139" s="1"/>
  <c r="AY33" i="139" s="1"/>
  <c r="G88" i="139"/>
  <c r="G98" i="139" s="1"/>
  <c r="G33" i="139" s="1"/>
  <c r="G54" i="139" s="1"/>
  <c r="X88" i="139"/>
  <c r="X98" i="139" s="1"/>
  <c r="X33" i="139" s="1"/>
  <c r="AT88" i="139"/>
  <c r="AT98" i="139" s="1"/>
  <c r="AT33" i="139" s="1"/>
  <c r="AK88" i="139"/>
  <c r="AK98" i="139" s="1"/>
  <c r="AK33" i="139" s="1"/>
  <c r="AI104" i="139"/>
  <c r="AI114" i="139" s="1"/>
  <c r="AC104" i="139"/>
  <c r="AC114" i="139" s="1"/>
  <c r="AL104" i="139"/>
  <c r="AL114" i="139" s="1"/>
  <c r="AB104" i="139"/>
  <c r="AB114" i="139" s="1"/>
  <c r="AA88" i="139"/>
  <c r="AA98" i="139" s="1"/>
  <c r="AA33" i="139" s="1"/>
  <c r="H104" i="139"/>
  <c r="H114" i="139" s="1"/>
  <c r="AP104" i="139"/>
  <c r="AP114" i="139" s="1"/>
  <c r="N88" i="139"/>
  <c r="N98" i="139" s="1"/>
  <c r="N33" i="139" s="1"/>
  <c r="Z104" i="139"/>
  <c r="Z114" i="139" s="1"/>
  <c r="V88" i="139"/>
  <c r="V98" i="139" s="1"/>
  <c r="V33" i="139" s="1"/>
  <c r="E104" i="139"/>
  <c r="AQ88" i="139"/>
  <c r="AQ98" i="139" s="1"/>
  <c r="AQ33" i="139" s="1"/>
  <c r="R88" i="139"/>
  <c r="R98" i="139" s="1"/>
  <c r="R33" i="139" s="1"/>
  <c r="Z88" i="139"/>
  <c r="Z98" i="139" s="1"/>
  <c r="Z33" i="139" s="1"/>
  <c r="AS104" i="139"/>
  <c r="AS114" i="139" s="1"/>
  <c r="AJ88" i="139"/>
  <c r="AJ98" i="139" s="1"/>
  <c r="AJ33" i="139" s="1"/>
  <c r="Y104" i="139"/>
  <c r="Y114" i="139" s="1"/>
  <c r="W104" i="139"/>
  <c r="W114" i="139" s="1"/>
  <c r="I88" i="139"/>
  <c r="I98" i="139" s="1"/>
  <c r="I33" i="139" s="1"/>
  <c r="AF88" i="139"/>
  <c r="AF98" i="139" s="1"/>
  <c r="AF33" i="139" s="1"/>
  <c r="AA104" i="139"/>
  <c r="AA114" i="139" s="1"/>
  <c r="W88" i="139"/>
  <c r="W98" i="139" s="1"/>
  <c r="W33" i="139" s="1"/>
  <c r="AE104" i="139"/>
  <c r="AE114" i="139" s="1"/>
  <c r="AL88" i="139"/>
  <c r="AL98" i="139" s="1"/>
  <c r="AL33" i="139" s="1"/>
  <c r="BB88" i="139"/>
  <c r="BB98" i="139" s="1"/>
  <c r="BB33" i="139" s="1"/>
  <c r="AX104" i="139"/>
  <c r="AX114" i="139" s="1"/>
  <c r="AY104" i="139"/>
  <c r="AY114" i="139" s="1"/>
  <c r="AP88" i="139"/>
  <c r="AP98" i="139" s="1"/>
  <c r="AP33" i="139" s="1"/>
  <c r="E78" i="139"/>
  <c r="AS88" i="139"/>
  <c r="AS98" i="139" s="1"/>
  <c r="AS33" i="139" s="1"/>
  <c r="BI71" i="123"/>
  <c r="BI78" i="123"/>
  <c r="BI80" i="123" s="1"/>
  <c r="M20" i="117"/>
  <c r="D87" i="117"/>
  <c r="J103" i="117"/>
  <c r="M103" i="117"/>
  <c r="G103" i="117"/>
  <c r="E103" i="117"/>
  <c r="E87" i="117"/>
  <c r="D71" i="117"/>
  <c r="I103" i="117"/>
  <c r="H87" i="117"/>
  <c r="F87" i="117"/>
  <c r="D103" i="117"/>
  <c r="L103" i="117"/>
  <c r="K103" i="117"/>
  <c r="J87" i="117"/>
  <c r="G87" i="117"/>
  <c r="F103" i="117"/>
  <c r="H103" i="117"/>
  <c r="L87" i="117"/>
  <c r="K87" i="117"/>
  <c r="I87" i="117"/>
  <c r="M87" i="117"/>
  <c r="BO103" i="117"/>
  <c r="D78" i="117"/>
  <c r="BI54" i="143"/>
  <c r="BN111" i="143"/>
  <c r="BO95" i="143" s="1"/>
  <c r="AT104" i="145"/>
  <c r="AD104" i="145"/>
  <c r="N104" i="145"/>
  <c r="AW104" i="145"/>
  <c r="AG104" i="145"/>
  <c r="Q104" i="145"/>
  <c r="AZ104" i="145"/>
  <c r="AJ104" i="145"/>
  <c r="T104" i="145"/>
  <c r="AM104" i="145"/>
  <c r="AI104" i="145"/>
  <c r="K104" i="145"/>
  <c r="K114" i="145" s="1"/>
  <c r="AW88" i="145"/>
  <c r="AG88" i="145"/>
  <c r="Q88" i="145"/>
  <c r="BB88" i="145"/>
  <c r="AF88" i="145"/>
  <c r="K88" i="145"/>
  <c r="K98" i="145" s="1"/>
  <c r="K33" i="145" s="1"/>
  <c r="AU88" i="145"/>
  <c r="Z88" i="145"/>
  <c r="E71" i="145"/>
  <c r="AH88" i="145"/>
  <c r="L88" i="145"/>
  <c r="E78" i="145"/>
  <c r="AD88" i="145"/>
  <c r="BB20" i="145"/>
  <c r="AX104" i="145"/>
  <c r="AH104" i="145"/>
  <c r="R104" i="145"/>
  <c r="BA104" i="145"/>
  <c r="AK104" i="145"/>
  <c r="U104" i="145"/>
  <c r="E104" i="145"/>
  <c r="AN104" i="145"/>
  <c r="X104" i="145"/>
  <c r="H104" i="145"/>
  <c r="H114" i="145" s="1"/>
  <c r="AY104" i="145"/>
  <c r="AA104" i="145"/>
  <c r="BA88" i="145"/>
  <c r="AK88" i="145"/>
  <c r="U88" i="145"/>
  <c r="E88" i="145"/>
  <c r="AL88" i="145"/>
  <c r="P88" i="145"/>
  <c r="AZ88" i="145"/>
  <c r="AE88" i="145"/>
  <c r="J88" i="145"/>
  <c r="J98" i="145" s="1"/>
  <c r="J33" i="145" s="1"/>
  <c r="AM88" i="145"/>
  <c r="R88" i="145"/>
  <c r="X88" i="145"/>
  <c r="AY88" i="145"/>
  <c r="AN88" i="145"/>
  <c r="AL104" i="145"/>
  <c r="F104" i="145"/>
  <c r="F114" i="145" s="1"/>
  <c r="Y104" i="145"/>
  <c r="AR104" i="145"/>
  <c r="L104" i="145"/>
  <c r="AQ104" i="145"/>
  <c r="AO88" i="145"/>
  <c r="I88" i="145"/>
  <c r="I98" i="145" s="1"/>
  <c r="I33" i="145" s="1"/>
  <c r="V88" i="145"/>
  <c r="AJ88" i="145"/>
  <c r="AR88" i="145"/>
  <c r="AT88" i="145"/>
  <c r="S88" i="145"/>
  <c r="BB104" i="145"/>
  <c r="V104" i="145"/>
  <c r="I104" i="145"/>
  <c r="I114" i="145" s="1"/>
  <c r="AB104" i="145"/>
  <c r="G104" i="145"/>
  <c r="G114" i="145" s="1"/>
  <c r="Y88" i="145"/>
  <c r="AE104" i="145"/>
  <c r="W88" i="145"/>
  <c r="Z104" i="145"/>
  <c r="AS104" i="145"/>
  <c r="M104" i="145"/>
  <c r="AF104" i="145"/>
  <c r="W104" i="145"/>
  <c r="O104" i="145"/>
  <c r="AC88" i="145"/>
  <c r="AV88" i="145"/>
  <c r="F88" i="145"/>
  <c r="F98" i="145" s="1"/>
  <c r="F33" i="145" s="1"/>
  <c r="T88" i="145"/>
  <c r="AB88" i="145"/>
  <c r="AI88" i="145"/>
  <c r="AO104" i="145"/>
  <c r="AU104" i="145"/>
  <c r="AQ88" i="145"/>
  <c r="O88" i="145"/>
  <c r="N88" i="145"/>
  <c r="AP104" i="145"/>
  <c r="AP114" i="145" s="1"/>
  <c r="P104" i="145"/>
  <c r="AA88" i="145"/>
  <c r="H88" i="145"/>
  <c r="H98" i="145" s="1"/>
  <c r="H33" i="145" s="1"/>
  <c r="AC104" i="145"/>
  <c r="AX88" i="145"/>
  <c r="AV104" i="145"/>
  <c r="J104" i="145"/>
  <c r="J114" i="145" s="1"/>
  <c r="S104" i="145"/>
  <c r="AP88" i="145"/>
  <c r="AS88" i="145"/>
  <c r="M88" i="145"/>
  <c r="G88" i="145"/>
  <c r="G98" i="145" s="1"/>
  <c r="G33" i="145" s="1"/>
  <c r="BI40" i="130"/>
  <c r="K104" i="150"/>
  <c r="E104" i="150"/>
  <c r="L104" i="150"/>
  <c r="M88" i="150"/>
  <c r="N88" i="150"/>
  <c r="N98" i="150" s="1"/>
  <c r="N33" i="150" s="1"/>
  <c r="E88" i="150"/>
  <c r="I104" i="150"/>
  <c r="F104" i="150"/>
  <c r="G88" i="150"/>
  <c r="F88" i="150"/>
  <c r="J88" i="150"/>
  <c r="G104" i="150"/>
  <c r="J104" i="150"/>
  <c r="I88" i="150"/>
  <c r="H104" i="150"/>
  <c r="E71" i="150"/>
  <c r="M104" i="150"/>
  <c r="K88" i="150"/>
  <c r="E78" i="150"/>
  <c r="H88" i="150"/>
  <c r="N20" i="150"/>
  <c r="N104" i="150"/>
  <c r="N114" i="150" s="1"/>
  <c r="L88" i="150"/>
  <c r="C15" i="131"/>
  <c r="D11" i="131" s="1"/>
  <c r="BJ40" i="131"/>
  <c r="BK40" i="131"/>
  <c r="BH40" i="131"/>
  <c r="AT73" i="134"/>
  <c r="AD73" i="134"/>
  <c r="N73" i="134"/>
  <c r="AW73" i="134"/>
  <c r="AG73" i="134"/>
  <c r="Q73" i="134"/>
  <c r="AM73" i="134"/>
  <c r="W73" i="134"/>
  <c r="G73" i="134"/>
  <c r="L73" i="134"/>
  <c r="I73" i="134"/>
  <c r="H73" i="134"/>
  <c r="E73" i="134"/>
  <c r="Q74" i="134"/>
  <c r="X74" i="134"/>
  <c r="H74" i="134"/>
  <c r="N74" i="134"/>
  <c r="K74" i="134"/>
  <c r="AP73" i="134"/>
  <c r="Z73" i="134"/>
  <c r="J73" i="134"/>
  <c r="AS73" i="134"/>
  <c r="AC73" i="134"/>
  <c r="M73" i="134"/>
  <c r="AI73" i="134"/>
  <c r="S73" i="134"/>
  <c r="D73" i="134"/>
  <c r="AZ73" i="134"/>
  <c r="AV73" i="134"/>
  <c r="M74" i="134"/>
  <c r="T74" i="134"/>
  <c r="D74" i="134"/>
  <c r="J74" i="134"/>
  <c r="W74" i="134"/>
  <c r="AH73" i="134"/>
  <c r="U73" i="134"/>
  <c r="AA73" i="134"/>
  <c r="AR73" i="134"/>
  <c r="AJ73" i="134"/>
  <c r="P74" i="134"/>
  <c r="F74" i="134"/>
  <c r="AX73" i="134"/>
  <c r="AQ73" i="134"/>
  <c r="AN73" i="134"/>
  <c r="V74" i="134"/>
  <c r="F73" i="134"/>
  <c r="X73" i="134"/>
  <c r="R74" i="134"/>
  <c r="S74" i="134"/>
  <c r="V73" i="134"/>
  <c r="AO73" i="134"/>
  <c r="AU73" i="134"/>
  <c r="O73" i="134"/>
  <c r="AB73" i="134"/>
  <c r="T73" i="134"/>
  <c r="U74" i="134"/>
  <c r="L74" i="134"/>
  <c r="O74" i="134"/>
  <c r="R73" i="134"/>
  <c r="AK73" i="134"/>
  <c r="K73" i="134"/>
  <c r="AF73" i="134"/>
  <c r="I74" i="134"/>
  <c r="G74" i="134"/>
  <c r="AL73" i="134"/>
  <c r="Y73" i="134"/>
  <c r="AE73" i="134"/>
  <c r="P73" i="134"/>
  <c r="E74" i="134"/>
  <c r="AO80" i="134"/>
  <c r="Y80" i="134"/>
  <c r="I80" i="134"/>
  <c r="AN80" i="134"/>
  <c r="X80" i="134"/>
  <c r="H80" i="134"/>
  <c r="AM80" i="134"/>
  <c r="W80" i="134"/>
  <c r="G80" i="134"/>
  <c r="AP80" i="134"/>
  <c r="Z80" i="134"/>
  <c r="J80" i="134"/>
  <c r="AG80" i="134"/>
  <c r="AK80" i="134"/>
  <c r="U80" i="134"/>
  <c r="E80" i="134"/>
  <c r="AJ80" i="134"/>
  <c r="T80" i="134"/>
  <c r="D80" i="134"/>
  <c r="AI80" i="134"/>
  <c r="S80" i="134"/>
  <c r="AL80" i="134"/>
  <c r="V80" i="134"/>
  <c r="F80" i="134"/>
  <c r="AW80" i="134"/>
  <c r="M80" i="134"/>
  <c r="AB80" i="134"/>
  <c r="AQ80" i="134"/>
  <c r="K80" i="134"/>
  <c r="AH80" i="134"/>
  <c r="AR80" i="134"/>
  <c r="AA80" i="134"/>
  <c r="R80" i="134"/>
  <c r="Q80" i="134"/>
  <c r="AS80" i="134"/>
  <c r="AV80" i="134"/>
  <c r="P80" i="134"/>
  <c r="AE80" i="134"/>
  <c r="AD80" i="134"/>
  <c r="AC80" i="134"/>
  <c r="L80" i="134"/>
  <c r="AX80" i="134"/>
  <c r="AF80" i="134"/>
  <c r="AU80" i="134"/>
  <c r="O80" i="134"/>
  <c r="AT80" i="134"/>
  <c r="N80" i="134"/>
  <c r="AL103" i="126"/>
  <c r="AL114" i="126" s="1"/>
  <c r="V103" i="126"/>
  <c r="V114" i="126" s="1"/>
  <c r="F103" i="126"/>
  <c r="F114" i="126" s="1"/>
  <c r="AM103" i="126"/>
  <c r="AM114" i="126" s="1"/>
  <c r="Q103" i="126"/>
  <c r="Q114" i="126" s="1"/>
  <c r="AV103" i="126"/>
  <c r="AV114" i="126" s="1"/>
  <c r="AA103" i="126"/>
  <c r="AA114" i="126" s="1"/>
  <c r="E103" i="126"/>
  <c r="E114" i="126" s="1"/>
  <c r="AJ103" i="126"/>
  <c r="AJ114" i="126" s="1"/>
  <c r="O103" i="126"/>
  <c r="O114" i="126" s="1"/>
  <c r="AS103" i="126"/>
  <c r="AS114" i="126" s="1"/>
  <c r="X103" i="126"/>
  <c r="X114" i="126" s="1"/>
  <c r="AY87" i="126"/>
  <c r="AY98" i="126" s="1"/>
  <c r="AY33" i="126" s="1"/>
  <c r="AI87" i="126"/>
  <c r="AI98" i="126" s="1"/>
  <c r="AI33" i="126" s="1"/>
  <c r="S87" i="126"/>
  <c r="S98" i="126" s="1"/>
  <c r="S33" i="126" s="1"/>
  <c r="AZ87" i="126"/>
  <c r="AZ98" i="126" s="1"/>
  <c r="AZ33" i="126" s="1"/>
  <c r="AJ87" i="126"/>
  <c r="AJ98" i="126" s="1"/>
  <c r="AJ33" i="126" s="1"/>
  <c r="T87" i="126"/>
  <c r="T98" i="126" s="1"/>
  <c r="T33" i="126" s="1"/>
  <c r="D87" i="126"/>
  <c r="V87" i="126"/>
  <c r="V98" i="126" s="1"/>
  <c r="V33" i="126" s="1"/>
  <c r="AS87" i="126"/>
  <c r="AS98" i="126" s="1"/>
  <c r="AS33" i="126" s="1"/>
  <c r="M87" i="126"/>
  <c r="M98" i="126" s="1"/>
  <c r="M33" i="126" s="1"/>
  <c r="AG87" i="126"/>
  <c r="AG98" i="126" s="1"/>
  <c r="AG33" i="126" s="1"/>
  <c r="D78" i="126"/>
  <c r="AP87" i="126"/>
  <c r="AP98" i="126" s="1"/>
  <c r="AP33" i="126" s="1"/>
  <c r="BA20" i="126"/>
  <c r="AX103" i="126"/>
  <c r="AX114" i="126" s="1"/>
  <c r="AH103" i="126"/>
  <c r="AH114" i="126" s="1"/>
  <c r="R103" i="126"/>
  <c r="R114" i="126" s="1"/>
  <c r="BO103" i="126"/>
  <c r="AG103" i="126"/>
  <c r="AG114" i="126" s="1"/>
  <c r="L103" i="126"/>
  <c r="L114" i="126" s="1"/>
  <c r="AQ103" i="126"/>
  <c r="AQ114" i="126" s="1"/>
  <c r="U103" i="126"/>
  <c r="U114" i="126" s="1"/>
  <c r="AZ103" i="126"/>
  <c r="AZ114" i="126" s="1"/>
  <c r="AE103" i="126"/>
  <c r="AE114" i="126" s="1"/>
  <c r="I103" i="126"/>
  <c r="I114" i="126" s="1"/>
  <c r="AN103" i="126"/>
  <c r="AN114" i="126" s="1"/>
  <c r="S103" i="126"/>
  <c r="S114" i="126" s="1"/>
  <c r="AU87" i="126"/>
  <c r="AU98" i="126" s="1"/>
  <c r="AU33" i="126" s="1"/>
  <c r="AE87" i="126"/>
  <c r="AE98" i="126" s="1"/>
  <c r="AE33" i="126" s="1"/>
  <c r="O87" i="126"/>
  <c r="O98" i="126" s="1"/>
  <c r="O33" i="126" s="1"/>
  <c r="AV87" i="126"/>
  <c r="AV98" i="126" s="1"/>
  <c r="AV33" i="126" s="1"/>
  <c r="AF87" i="126"/>
  <c r="AF98" i="126" s="1"/>
  <c r="AF33" i="126" s="1"/>
  <c r="P87" i="126"/>
  <c r="P98" i="126" s="1"/>
  <c r="P33" i="126" s="1"/>
  <c r="AT87" i="126"/>
  <c r="AT98" i="126" s="1"/>
  <c r="AT33" i="126" s="1"/>
  <c r="N87" i="126"/>
  <c r="N98" i="126" s="1"/>
  <c r="N33" i="126" s="1"/>
  <c r="AK87" i="126"/>
  <c r="AK98" i="126" s="1"/>
  <c r="AK33" i="126" s="1"/>
  <c r="E87" i="126"/>
  <c r="E98" i="126" s="1"/>
  <c r="E33" i="126" s="1"/>
  <c r="Y87" i="126"/>
  <c r="Y98" i="126" s="1"/>
  <c r="Y33" i="126" s="1"/>
  <c r="AH87" i="126"/>
  <c r="AH98" i="126" s="1"/>
  <c r="AH33" i="126" s="1"/>
  <c r="J87" i="126"/>
  <c r="J98" i="126" s="1"/>
  <c r="J33" i="126" s="1"/>
  <c r="AD103" i="126"/>
  <c r="AD114" i="126" s="1"/>
  <c r="AW103" i="126"/>
  <c r="AW114" i="126" s="1"/>
  <c r="G103" i="126"/>
  <c r="G114" i="126" s="1"/>
  <c r="P103" i="126"/>
  <c r="P114" i="126" s="1"/>
  <c r="Y103" i="126"/>
  <c r="Y114" i="126" s="1"/>
  <c r="AI103" i="126"/>
  <c r="AI114" i="126" s="1"/>
  <c r="AQ87" i="126"/>
  <c r="AQ98" i="126" s="1"/>
  <c r="AQ33" i="126" s="1"/>
  <c r="K87" i="126"/>
  <c r="K98" i="126" s="1"/>
  <c r="K33" i="126" s="1"/>
  <c r="AB87" i="126"/>
  <c r="AB98" i="126" s="1"/>
  <c r="AB33" i="126" s="1"/>
  <c r="AL87" i="126"/>
  <c r="AL98" i="126" s="1"/>
  <c r="AL33" i="126" s="1"/>
  <c r="AC87" i="126"/>
  <c r="AC98" i="126" s="1"/>
  <c r="AC33" i="126" s="1"/>
  <c r="Q87" i="126"/>
  <c r="Q98" i="126" s="1"/>
  <c r="Q33" i="126" s="1"/>
  <c r="AX87" i="126"/>
  <c r="AX98" i="126" s="1"/>
  <c r="AX33" i="126" s="1"/>
  <c r="AK103" i="126"/>
  <c r="AK114" i="126" s="1"/>
  <c r="L87" i="126"/>
  <c r="L98" i="126" s="1"/>
  <c r="L33" i="126" s="1"/>
  <c r="J103" i="126"/>
  <c r="J114" i="126" s="1"/>
  <c r="AY103" i="126"/>
  <c r="AY114" i="126" s="1"/>
  <c r="AN87" i="126"/>
  <c r="AN98" i="126" s="1"/>
  <c r="AN33" i="126" s="1"/>
  <c r="BA87" i="126"/>
  <c r="BA98" i="126" s="1"/>
  <c r="BA33" i="126" s="1"/>
  <c r="Z87" i="126"/>
  <c r="Z98" i="126" s="1"/>
  <c r="Z33" i="126" s="1"/>
  <c r="Z103" i="126"/>
  <c r="Z114" i="126" s="1"/>
  <c r="AR103" i="126"/>
  <c r="AR114" i="126" s="1"/>
  <c r="BA103" i="126"/>
  <c r="BA114" i="126" s="1"/>
  <c r="K103" i="126"/>
  <c r="K114" i="126" s="1"/>
  <c r="T103" i="126"/>
  <c r="T114" i="126" s="1"/>
  <c r="AC103" i="126"/>
  <c r="AC114" i="126" s="1"/>
  <c r="AM87" i="126"/>
  <c r="AM98" i="126" s="1"/>
  <c r="AM33" i="126" s="1"/>
  <c r="G87" i="126"/>
  <c r="G98" i="126" s="1"/>
  <c r="G33" i="126" s="1"/>
  <c r="X87" i="126"/>
  <c r="X98" i="126" s="1"/>
  <c r="X33" i="126" s="1"/>
  <c r="AD87" i="126"/>
  <c r="AD98" i="126" s="1"/>
  <c r="AD33" i="126" s="1"/>
  <c r="U87" i="126"/>
  <c r="U98" i="126" s="1"/>
  <c r="U33" i="126" s="1"/>
  <c r="I87" i="126"/>
  <c r="I98" i="126" s="1"/>
  <c r="I33" i="126" s="1"/>
  <c r="R87" i="126"/>
  <c r="R98" i="126" s="1"/>
  <c r="R33" i="126" s="1"/>
  <c r="AT103" i="126"/>
  <c r="AT114" i="126" s="1"/>
  <c r="N103" i="126"/>
  <c r="N114" i="126" s="1"/>
  <c r="AB103" i="126"/>
  <c r="AB114" i="126" s="1"/>
  <c r="AU103" i="126"/>
  <c r="AU114" i="126" s="1"/>
  <c r="D103" i="126"/>
  <c r="M103" i="126"/>
  <c r="M114" i="126" s="1"/>
  <c r="AA87" i="126"/>
  <c r="AA98" i="126" s="1"/>
  <c r="AA33" i="126" s="1"/>
  <c r="AR87" i="126"/>
  <c r="AR98" i="126" s="1"/>
  <c r="AR33" i="126" s="1"/>
  <c r="F87" i="126"/>
  <c r="F98" i="126" s="1"/>
  <c r="F33" i="126" s="1"/>
  <c r="AW87" i="126"/>
  <c r="AW98" i="126" s="1"/>
  <c r="AW33" i="126" s="1"/>
  <c r="D71" i="126"/>
  <c r="AP103" i="126"/>
  <c r="AP114" i="126" s="1"/>
  <c r="W103" i="126"/>
  <c r="W114" i="126" s="1"/>
  <c r="AF103" i="126"/>
  <c r="AF114" i="126" s="1"/>
  <c r="AO103" i="126"/>
  <c r="AO114" i="126" s="1"/>
  <c r="H103" i="126"/>
  <c r="H114" i="126" s="1"/>
  <c r="W87" i="126"/>
  <c r="W98" i="126" s="1"/>
  <c r="W33" i="126" s="1"/>
  <c r="H87" i="126"/>
  <c r="H98" i="126" s="1"/>
  <c r="H33" i="126" s="1"/>
  <c r="AO87" i="126"/>
  <c r="AO98" i="126" s="1"/>
  <c r="AO33" i="126" s="1"/>
  <c r="B16" i="117"/>
  <c r="C11" i="117"/>
  <c r="BI78" i="143"/>
  <c r="BI71" i="143"/>
  <c r="BN97" i="130"/>
  <c r="BK34" i="130" s="1"/>
  <c r="BK54" i="130"/>
  <c r="AR103" i="128"/>
  <c r="AR114" i="128" s="1"/>
  <c r="AB103" i="128"/>
  <c r="AB114" i="128" s="1"/>
  <c r="AS103" i="128"/>
  <c r="AS114" i="128" s="1"/>
  <c r="AC103" i="128"/>
  <c r="AC114" i="128" s="1"/>
  <c r="M103" i="128"/>
  <c r="M114" i="128" s="1"/>
  <c r="AP103" i="128"/>
  <c r="AP114" i="128" s="1"/>
  <c r="N103" i="128"/>
  <c r="N114" i="128" s="1"/>
  <c r="AM103" i="128"/>
  <c r="AM114" i="128" s="1"/>
  <c r="L103" i="128"/>
  <c r="L114" i="128" s="1"/>
  <c r="AD103" i="128"/>
  <c r="AD114" i="128" s="1"/>
  <c r="F103" i="128"/>
  <c r="F114" i="128" s="1"/>
  <c r="AA103" i="128"/>
  <c r="AA114" i="128" s="1"/>
  <c r="D103" i="128"/>
  <c r="AN87" i="128"/>
  <c r="AN98" i="128" s="1"/>
  <c r="AN33" i="128" s="1"/>
  <c r="X87" i="128"/>
  <c r="X98" i="128" s="1"/>
  <c r="X33" i="128" s="1"/>
  <c r="H87" i="128"/>
  <c r="H98" i="128" s="1"/>
  <c r="H33" i="128" s="1"/>
  <c r="AP87" i="128"/>
  <c r="AP98" i="128" s="1"/>
  <c r="AP33" i="128" s="1"/>
  <c r="BA87" i="128"/>
  <c r="BA98" i="128" s="1"/>
  <c r="BA33" i="128" s="1"/>
  <c r="AK87" i="128"/>
  <c r="AK98" i="128" s="1"/>
  <c r="AK33" i="128" s="1"/>
  <c r="U87" i="128"/>
  <c r="U98" i="128" s="1"/>
  <c r="U33" i="128" s="1"/>
  <c r="E87" i="128"/>
  <c r="E98" i="128" s="1"/>
  <c r="E33" i="128" s="1"/>
  <c r="J87" i="128"/>
  <c r="J98" i="128" s="1"/>
  <c r="J33" i="128" s="1"/>
  <c r="W87" i="128"/>
  <c r="W98" i="128" s="1"/>
  <c r="W33" i="128" s="1"/>
  <c r="AU87" i="128"/>
  <c r="AU98" i="128" s="1"/>
  <c r="AU33" i="128" s="1"/>
  <c r="F87" i="128"/>
  <c r="F98" i="128" s="1"/>
  <c r="F33" i="128" s="1"/>
  <c r="K87" i="128"/>
  <c r="K98" i="128" s="1"/>
  <c r="K33" i="128" s="1"/>
  <c r="AN103" i="128"/>
  <c r="AN114" i="128" s="1"/>
  <c r="X103" i="128"/>
  <c r="X114" i="128" s="1"/>
  <c r="AO103" i="128"/>
  <c r="AO114" i="128" s="1"/>
  <c r="Y103" i="128"/>
  <c r="Y114" i="128" s="1"/>
  <c r="I103" i="128"/>
  <c r="I114" i="128" s="1"/>
  <c r="AH103" i="128"/>
  <c r="AH114" i="128" s="1"/>
  <c r="H103" i="128"/>
  <c r="H114" i="128" s="1"/>
  <c r="AE103" i="128"/>
  <c r="AE114" i="128" s="1"/>
  <c r="G103" i="128"/>
  <c r="G114" i="128" s="1"/>
  <c r="V103" i="128"/>
  <c r="V114" i="128" s="1"/>
  <c r="AY103" i="128"/>
  <c r="AY114" i="128" s="1"/>
  <c r="T103" i="128"/>
  <c r="T114" i="128" s="1"/>
  <c r="AZ87" i="128"/>
  <c r="AZ98" i="128" s="1"/>
  <c r="AZ33" i="128" s="1"/>
  <c r="AJ87" i="128"/>
  <c r="AJ98" i="128" s="1"/>
  <c r="AJ33" i="128" s="1"/>
  <c r="T87" i="128"/>
  <c r="T98" i="128" s="1"/>
  <c r="T33" i="128" s="1"/>
  <c r="D87" i="128"/>
  <c r="AL87" i="128"/>
  <c r="AL98" i="128" s="1"/>
  <c r="AL33" i="128" s="1"/>
  <c r="AW87" i="128"/>
  <c r="AW98" i="128" s="1"/>
  <c r="AW33" i="128" s="1"/>
  <c r="AG87" i="128"/>
  <c r="AG98" i="128" s="1"/>
  <c r="AG33" i="128" s="1"/>
  <c r="Q87" i="128"/>
  <c r="Q98" i="128" s="1"/>
  <c r="Q33" i="128" s="1"/>
  <c r="AM87" i="128"/>
  <c r="AM98" i="128" s="1"/>
  <c r="AM33" i="128" s="1"/>
  <c r="D71" i="128"/>
  <c r="O87" i="128"/>
  <c r="O98" i="128" s="1"/>
  <c r="O33" i="128" s="1"/>
  <c r="AE87" i="128"/>
  <c r="AE98" i="128" s="1"/>
  <c r="AE33" i="128" s="1"/>
  <c r="AQ87" i="128"/>
  <c r="AQ98" i="128" s="1"/>
  <c r="AQ33" i="128" s="1"/>
  <c r="BA20" i="128"/>
  <c r="AF103" i="128"/>
  <c r="AF114" i="128" s="1"/>
  <c r="AG103" i="128"/>
  <c r="AG114" i="128" s="1"/>
  <c r="AX103" i="128"/>
  <c r="AX114" i="128" s="1"/>
  <c r="AU103" i="128"/>
  <c r="AU114" i="128" s="1"/>
  <c r="AL103" i="128"/>
  <c r="AL114" i="128" s="1"/>
  <c r="AI103" i="128"/>
  <c r="AI114" i="128" s="1"/>
  <c r="AR87" i="128"/>
  <c r="AR98" i="128" s="1"/>
  <c r="AR33" i="128" s="1"/>
  <c r="L87" i="128"/>
  <c r="L98" i="128" s="1"/>
  <c r="L33" i="128" s="1"/>
  <c r="AD87" i="128"/>
  <c r="AD98" i="128" s="1"/>
  <c r="AD33" i="128" s="1"/>
  <c r="Y87" i="128"/>
  <c r="Y98" i="128" s="1"/>
  <c r="Y33" i="128" s="1"/>
  <c r="R87" i="128"/>
  <c r="R98" i="128" s="1"/>
  <c r="R33" i="128" s="1"/>
  <c r="D78" i="128"/>
  <c r="S87" i="128"/>
  <c r="S98" i="128" s="1"/>
  <c r="S33" i="128" s="1"/>
  <c r="AV103" i="128"/>
  <c r="AV114" i="128" s="1"/>
  <c r="S103" i="128"/>
  <c r="S114" i="128" s="1"/>
  <c r="J103" i="128"/>
  <c r="J114" i="128" s="1"/>
  <c r="AT87" i="128"/>
  <c r="AT98" i="128" s="1"/>
  <c r="AT33" i="128" s="1"/>
  <c r="I87" i="128"/>
  <c r="I98" i="128" s="1"/>
  <c r="I33" i="128" s="1"/>
  <c r="N87" i="128"/>
  <c r="N98" i="128" s="1"/>
  <c r="N33" i="128" s="1"/>
  <c r="AK103" i="128"/>
  <c r="AK114" i="128" s="1"/>
  <c r="AT103" i="128"/>
  <c r="AT114" i="128" s="1"/>
  <c r="AV87" i="128"/>
  <c r="AV98" i="128" s="1"/>
  <c r="AV33" i="128" s="1"/>
  <c r="AH87" i="128"/>
  <c r="AH98" i="128" s="1"/>
  <c r="AH33" i="128" s="1"/>
  <c r="Z87" i="128"/>
  <c r="Z98" i="128" s="1"/>
  <c r="Z33" i="128" s="1"/>
  <c r="AA87" i="128"/>
  <c r="AA98" i="128" s="1"/>
  <c r="AA33" i="128" s="1"/>
  <c r="AZ103" i="128"/>
  <c r="AZ114" i="128" s="1"/>
  <c r="BA103" i="128"/>
  <c r="BA114" i="128" s="1"/>
  <c r="U103" i="128"/>
  <c r="U114" i="128" s="1"/>
  <c r="Z103" i="128"/>
  <c r="Z114" i="128" s="1"/>
  <c r="W103" i="128"/>
  <c r="W114" i="128" s="1"/>
  <c r="P103" i="128"/>
  <c r="P114" i="128" s="1"/>
  <c r="O103" i="128"/>
  <c r="O114" i="128" s="1"/>
  <c r="AF87" i="128"/>
  <c r="AF98" i="128" s="1"/>
  <c r="AF33" i="128" s="1"/>
  <c r="AX87" i="128"/>
  <c r="AX98" i="128" s="1"/>
  <c r="AX33" i="128" s="1"/>
  <c r="AS87" i="128"/>
  <c r="AS98" i="128" s="1"/>
  <c r="AS33" i="128" s="1"/>
  <c r="M87" i="128"/>
  <c r="M98" i="128" s="1"/>
  <c r="M33" i="128" s="1"/>
  <c r="AY87" i="128"/>
  <c r="AY98" i="128" s="1"/>
  <c r="AY33" i="128" s="1"/>
  <c r="V87" i="128"/>
  <c r="V98" i="128" s="1"/>
  <c r="V33" i="128" s="1"/>
  <c r="AW103" i="128"/>
  <c r="AW114" i="128" s="1"/>
  <c r="Q103" i="128"/>
  <c r="Q114" i="128" s="1"/>
  <c r="R103" i="128"/>
  <c r="R114" i="128" s="1"/>
  <c r="K103" i="128"/>
  <c r="K114" i="128" s="1"/>
  <c r="AB87" i="128"/>
  <c r="AB98" i="128" s="1"/>
  <c r="AB33" i="128" s="1"/>
  <c r="AO87" i="128"/>
  <c r="AO98" i="128" s="1"/>
  <c r="AO33" i="128" s="1"/>
  <c r="AI87" i="128"/>
  <c r="AI98" i="128" s="1"/>
  <c r="AI33" i="128" s="1"/>
  <c r="AJ103" i="128"/>
  <c r="AJ114" i="128" s="1"/>
  <c r="E103" i="128"/>
  <c r="E114" i="128" s="1"/>
  <c r="BO103" i="128"/>
  <c r="AQ103" i="128"/>
  <c r="AQ114" i="128" s="1"/>
  <c r="P87" i="128"/>
  <c r="P98" i="128" s="1"/>
  <c r="P33" i="128" s="1"/>
  <c r="AC87" i="128"/>
  <c r="AC98" i="128" s="1"/>
  <c r="AC33" i="128" s="1"/>
  <c r="G87" i="128"/>
  <c r="G98" i="128" s="1"/>
  <c r="G33" i="128" s="1"/>
  <c r="BD20" i="131"/>
  <c r="AX106" i="131"/>
  <c r="AX114" i="131" s="1"/>
  <c r="AH106" i="131"/>
  <c r="AH114" i="131" s="1"/>
  <c r="R106" i="131"/>
  <c r="R114" i="131" s="1"/>
  <c r="AZ106" i="131"/>
  <c r="AZ114" i="131" s="1"/>
  <c r="AJ106" i="131"/>
  <c r="AJ114" i="131" s="1"/>
  <c r="T106" i="131"/>
  <c r="T114" i="131" s="1"/>
  <c r="AY106" i="131"/>
  <c r="AY114" i="131" s="1"/>
  <c r="S106" i="131"/>
  <c r="S114" i="131" s="1"/>
  <c r="AG106" i="131"/>
  <c r="AG114" i="131" s="1"/>
  <c r="BC106" i="131"/>
  <c r="BC114" i="131" s="1"/>
  <c r="W106" i="131"/>
  <c r="W114" i="131" s="1"/>
  <c r="M106" i="131"/>
  <c r="M114" i="131" s="1"/>
  <c r="AV90" i="131"/>
  <c r="AV98" i="131" s="1"/>
  <c r="AV33" i="131" s="1"/>
  <c r="AF90" i="131"/>
  <c r="AF98" i="131" s="1"/>
  <c r="AF33" i="131" s="1"/>
  <c r="P90" i="131"/>
  <c r="P98" i="131" s="1"/>
  <c r="P33" i="131" s="1"/>
  <c r="BA106" i="131"/>
  <c r="BA114" i="131" s="1"/>
  <c r="AT90" i="131"/>
  <c r="AT98" i="131" s="1"/>
  <c r="AT33" i="131" s="1"/>
  <c r="AD90" i="131"/>
  <c r="AD98" i="131" s="1"/>
  <c r="AD33" i="131" s="1"/>
  <c r="N90" i="131"/>
  <c r="N98" i="131" s="1"/>
  <c r="N33" i="131" s="1"/>
  <c r="AK90" i="131"/>
  <c r="AK98" i="131" s="1"/>
  <c r="AK33" i="131" s="1"/>
  <c r="AY90" i="131"/>
  <c r="AY98" i="131" s="1"/>
  <c r="AY33" i="131" s="1"/>
  <c r="S90" i="131"/>
  <c r="S98" i="131" s="1"/>
  <c r="S33" i="131" s="1"/>
  <c r="AG90" i="131"/>
  <c r="AG98" i="131" s="1"/>
  <c r="AG33" i="131" s="1"/>
  <c r="BC90" i="131"/>
  <c r="BC98" i="131" s="1"/>
  <c r="BC33" i="131" s="1"/>
  <c r="W90" i="131"/>
  <c r="W98" i="131" s="1"/>
  <c r="W33" i="131" s="1"/>
  <c r="G78" i="131"/>
  <c r="AP106" i="131"/>
  <c r="AP114" i="131" s="1"/>
  <c r="V106" i="131"/>
  <c r="V114" i="131" s="1"/>
  <c r="AV106" i="131"/>
  <c r="AV114" i="131" s="1"/>
  <c r="AB106" i="131"/>
  <c r="AB114" i="131" s="1"/>
  <c r="H106" i="131"/>
  <c r="H114" i="131" s="1"/>
  <c r="K106" i="131"/>
  <c r="K114" i="131" s="1"/>
  <c r="Q106" i="131"/>
  <c r="Q114" i="131" s="1"/>
  <c r="AE106" i="131"/>
  <c r="AE114" i="131" s="1"/>
  <c r="AK106" i="131"/>
  <c r="AK114" i="131" s="1"/>
  <c r="AN90" i="131"/>
  <c r="AN98" i="131" s="1"/>
  <c r="AN33" i="131" s="1"/>
  <c r="T90" i="131"/>
  <c r="T98" i="131" s="1"/>
  <c r="T33" i="131" s="1"/>
  <c r="U106" i="131"/>
  <c r="U114" i="131" s="1"/>
  <c r="AL90" i="131"/>
  <c r="AL98" i="131" s="1"/>
  <c r="AL33" i="131" s="1"/>
  <c r="R90" i="131"/>
  <c r="R98" i="131" s="1"/>
  <c r="R33" i="131" s="1"/>
  <c r="AC90" i="131"/>
  <c r="AC98" i="131" s="1"/>
  <c r="AC33" i="131" s="1"/>
  <c r="AI90" i="131"/>
  <c r="AI98" i="131" s="1"/>
  <c r="AI33" i="131" s="1"/>
  <c r="AO90" i="131"/>
  <c r="AO98" i="131" s="1"/>
  <c r="AO33" i="131" s="1"/>
  <c r="AU90" i="131"/>
  <c r="AU98" i="131" s="1"/>
  <c r="AU33" i="131" s="1"/>
  <c r="G90" i="131"/>
  <c r="AT106" i="131"/>
  <c r="AT114" i="131" s="1"/>
  <c r="N106" i="131"/>
  <c r="N114" i="131" s="1"/>
  <c r="AN106" i="131"/>
  <c r="AN114" i="131" s="1"/>
  <c r="L106" i="131"/>
  <c r="L114" i="131" s="1"/>
  <c r="AW106" i="131"/>
  <c r="AW114" i="131" s="1"/>
  <c r="AU106" i="131"/>
  <c r="AU114" i="131" s="1"/>
  <c r="AS106" i="131"/>
  <c r="AS114" i="131" s="1"/>
  <c r="AJ90" i="131"/>
  <c r="AJ98" i="131" s="1"/>
  <c r="AJ33" i="131" s="1"/>
  <c r="H90" i="131"/>
  <c r="H98" i="131" s="1"/>
  <c r="H33" i="131" s="1"/>
  <c r="AP90" i="131"/>
  <c r="AP98" i="131" s="1"/>
  <c r="AP33" i="131" s="1"/>
  <c r="J90" i="131"/>
  <c r="J98" i="131" s="1"/>
  <c r="J33" i="131" s="1"/>
  <c r="M90" i="131"/>
  <c r="M98" i="131" s="1"/>
  <c r="M33" i="131" s="1"/>
  <c r="AW90" i="131"/>
  <c r="AW98" i="131" s="1"/>
  <c r="AW33" i="131" s="1"/>
  <c r="AM90" i="131"/>
  <c r="AM98" i="131" s="1"/>
  <c r="AM33" i="131" s="1"/>
  <c r="AD106" i="131"/>
  <c r="AD114" i="131" s="1"/>
  <c r="X106" i="131"/>
  <c r="X114" i="131" s="1"/>
  <c r="AI106" i="131"/>
  <c r="AI114" i="131" s="1"/>
  <c r="O106" i="131"/>
  <c r="O114" i="131" s="1"/>
  <c r="X90" i="131"/>
  <c r="X98" i="131" s="1"/>
  <c r="X33" i="131" s="1"/>
  <c r="Z90" i="131"/>
  <c r="Z98" i="131" s="1"/>
  <c r="Z33" i="131" s="1"/>
  <c r="AA90" i="131"/>
  <c r="AA98" i="131" s="1"/>
  <c r="AA33" i="131" s="1"/>
  <c r="O90" i="131"/>
  <c r="O98" i="131" s="1"/>
  <c r="O33" i="131" s="1"/>
  <c r="Z106" i="131"/>
  <c r="Z114" i="131" s="1"/>
  <c r="AA106" i="131"/>
  <c r="AA114" i="131" s="1"/>
  <c r="AR90" i="131"/>
  <c r="AR98" i="131" s="1"/>
  <c r="AR33" i="131" s="1"/>
  <c r="AX90" i="131"/>
  <c r="AX98" i="131" s="1"/>
  <c r="AX33" i="131" s="1"/>
  <c r="U90" i="131"/>
  <c r="U98" i="131" s="1"/>
  <c r="U33" i="131" s="1"/>
  <c r="I90" i="131"/>
  <c r="I98" i="131" s="1"/>
  <c r="I33" i="131" s="1"/>
  <c r="AL106" i="131"/>
  <c r="AL114" i="131" s="1"/>
  <c r="J106" i="131"/>
  <c r="J114" i="131" s="1"/>
  <c r="AF106" i="131"/>
  <c r="AF114" i="131" s="1"/>
  <c r="AQ106" i="131"/>
  <c r="AQ114" i="131" s="1"/>
  <c r="AO106" i="131"/>
  <c r="AO114" i="131" s="1"/>
  <c r="AM106" i="131"/>
  <c r="AM114" i="131" s="1"/>
  <c r="BD90" i="131"/>
  <c r="BD98" i="131" s="1"/>
  <c r="BD33" i="131" s="1"/>
  <c r="AB90" i="131"/>
  <c r="AB98" i="131" s="1"/>
  <c r="AB33" i="131" s="1"/>
  <c r="AC106" i="131"/>
  <c r="AC114" i="131" s="1"/>
  <c r="AH90" i="131"/>
  <c r="AH98" i="131" s="1"/>
  <c r="AH33" i="131" s="1"/>
  <c r="BA90" i="131"/>
  <c r="BA98" i="131" s="1"/>
  <c r="BA33" i="131" s="1"/>
  <c r="AQ90" i="131"/>
  <c r="AQ98" i="131" s="1"/>
  <c r="AQ33" i="131" s="1"/>
  <c r="Y90" i="131"/>
  <c r="Y98" i="131" s="1"/>
  <c r="Y33" i="131" s="1"/>
  <c r="AE90" i="131"/>
  <c r="AE98" i="131" s="1"/>
  <c r="AE33" i="131" s="1"/>
  <c r="BO106" i="131"/>
  <c r="BD106" i="131"/>
  <c r="BD114" i="131" s="1"/>
  <c r="Y106" i="131"/>
  <c r="Y114" i="131" s="1"/>
  <c r="AZ90" i="131"/>
  <c r="AZ98" i="131" s="1"/>
  <c r="AZ33" i="131" s="1"/>
  <c r="BB90" i="131"/>
  <c r="BB98" i="131" s="1"/>
  <c r="BB33" i="131" s="1"/>
  <c r="AS90" i="131"/>
  <c r="AS98" i="131" s="1"/>
  <c r="AS33" i="131" s="1"/>
  <c r="Q90" i="131"/>
  <c r="Q98" i="131" s="1"/>
  <c r="Q33" i="131" s="1"/>
  <c r="BB106" i="131"/>
  <c r="BB114" i="131" s="1"/>
  <c r="AR106" i="131"/>
  <c r="AR114" i="131" s="1"/>
  <c r="P106" i="131"/>
  <c r="P114" i="131" s="1"/>
  <c r="I106" i="131"/>
  <c r="I114" i="131" s="1"/>
  <c r="G106" i="131"/>
  <c r="L90" i="131"/>
  <c r="L98" i="131" s="1"/>
  <c r="L33" i="131" s="1"/>
  <c r="V90" i="131"/>
  <c r="V98" i="131" s="1"/>
  <c r="V33" i="131" s="1"/>
  <c r="K90" i="131"/>
  <c r="K98" i="131" s="1"/>
  <c r="K33" i="131" s="1"/>
  <c r="G71" i="131"/>
  <c r="BN20" i="131"/>
  <c r="BI20" i="140"/>
  <c r="BB111" i="140"/>
  <c r="BB114" i="140" s="1"/>
  <c r="AL111" i="140"/>
  <c r="AL114" i="140" s="1"/>
  <c r="V111" i="140"/>
  <c r="V114" i="140" s="1"/>
  <c r="BA111" i="140"/>
  <c r="BA114" i="140" s="1"/>
  <c r="AF111" i="140"/>
  <c r="AF114" i="140" s="1"/>
  <c r="BH111" i="140"/>
  <c r="BH114" i="140" s="1"/>
  <c r="AE111" i="140"/>
  <c r="AE114" i="140" s="1"/>
  <c r="AY111" i="140"/>
  <c r="AY114" i="140" s="1"/>
  <c r="W111" i="140"/>
  <c r="W114" i="140" s="1"/>
  <c r="AW111" i="140"/>
  <c r="AW114" i="140" s="1"/>
  <c r="T111" i="140"/>
  <c r="T114" i="140" s="1"/>
  <c r="AU111" i="140"/>
  <c r="AU114" i="140" s="1"/>
  <c r="S111" i="140"/>
  <c r="S114" i="140" s="1"/>
  <c r="BI95" i="140"/>
  <c r="BI98" i="140" s="1"/>
  <c r="BI33" i="140" s="1"/>
  <c r="AQ95" i="140"/>
  <c r="AQ98" i="140" s="1"/>
  <c r="AQ33" i="140" s="1"/>
  <c r="AA95" i="140"/>
  <c r="AA98" i="140" s="1"/>
  <c r="AA33" i="140" s="1"/>
  <c r="BH95" i="140"/>
  <c r="BH98" i="140" s="1"/>
  <c r="BH33" i="140" s="1"/>
  <c r="AP95" i="140"/>
  <c r="AP98" i="140" s="1"/>
  <c r="AP33" i="140" s="1"/>
  <c r="Z95" i="140"/>
  <c r="Z98" i="140" s="1"/>
  <c r="Z33" i="140" s="1"/>
  <c r="BE95" i="140"/>
  <c r="BE98" i="140" s="1"/>
  <c r="BE33" i="140" s="1"/>
  <c r="AN95" i="140"/>
  <c r="AN98" i="140" s="1"/>
  <c r="AN33" i="140" s="1"/>
  <c r="X95" i="140"/>
  <c r="X98" i="140" s="1"/>
  <c r="X33" i="140" s="1"/>
  <c r="BA95" i="140"/>
  <c r="BA98" i="140" s="1"/>
  <c r="BA33" i="140" s="1"/>
  <c r="AG95" i="140"/>
  <c r="AG98" i="140" s="1"/>
  <c r="AG33" i="140" s="1"/>
  <c r="M95" i="140"/>
  <c r="M98" i="140" s="1"/>
  <c r="M33" i="140" s="1"/>
  <c r="L71" i="140"/>
  <c r="BH73" i="140" s="1"/>
  <c r="AX111" i="140"/>
  <c r="AX114" i="140" s="1"/>
  <c r="AD111" i="140"/>
  <c r="AD114" i="140" s="1"/>
  <c r="BG111" i="140"/>
  <c r="BG114" i="140" s="1"/>
  <c r="AA111" i="140"/>
  <c r="AA114" i="140" s="1"/>
  <c r="AS111" i="140"/>
  <c r="AS114" i="140" s="1"/>
  <c r="BE111" i="140"/>
  <c r="BE114" i="140" s="1"/>
  <c r="O111" i="140"/>
  <c r="O114" i="140" s="1"/>
  <c r="AI111" i="140"/>
  <c r="AI114" i="140" s="1"/>
  <c r="BC111" i="140"/>
  <c r="BC114" i="140" s="1"/>
  <c r="L111" i="140"/>
  <c r="AY95" i="140"/>
  <c r="AY98" i="140" s="1"/>
  <c r="AY33" i="140" s="1"/>
  <c r="AE95" i="140"/>
  <c r="AE98" i="140" s="1"/>
  <c r="AE33" i="140" s="1"/>
  <c r="BB95" i="140"/>
  <c r="BB98" i="140" s="1"/>
  <c r="BB33" i="140" s="1"/>
  <c r="AH95" i="140"/>
  <c r="AH98" i="140" s="1"/>
  <c r="AH33" i="140" s="1"/>
  <c r="N95" i="140"/>
  <c r="N98" i="140" s="1"/>
  <c r="N33" i="140" s="1"/>
  <c r="AJ95" i="140"/>
  <c r="AJ98" i="140" s="1"/>
  <c r="AJ33" i="140" s="1"/>
  <c r="P95" i="140"/>
  <c r="P98" i="140" s="1"/>
  <c r="P33" i="140" s="1"/>
  <c r="AW95" i="140"/>
  <c r="AW98" i="140" s="1"/>
  <c r="AW33" i="140" s="1"/>
  <c r="BF95" i="140"/>
  <c r="BF98" i="140" s="1"/>
  <c r="BF33" i="140" s="1"/>
  <c r="AT111" i="140"/>
  <c r="AT114" i="140" s="1"/>
  <c r="Z111" i="140"/>
  <c r="Z114" i="140" s="1"/>
  <c r="AV111" i="140"/>
  <c r="AV114" i="140" s="1"/>
  <c r="U111" i="140"/>
  <c r="U114" i="140" s="1"/>
  <c r="AM111" i="140"/>
  <c r="AM114" i="140" s="1"/>
  <c r="AR111" i="140"/>
  <c r="AR114" i="140" s="1"/>
  <c r="BO111" i="140"/>
  <c r="AB111" i="140"/>
  <c r="AB114" i="140" s="1"/>
  <c r="AN111" i="140"/>
  <c r="AN114" i="140" s="1"/>
  <c r="BG95" i="140"/>
  <c r="BG98" i="140" s="1"/>
  <c r="BG33" i="140" s="1"/>
  <c r="AU95" i="140"/>
  <c r="AU98" i="140" s="1"/>
  <c r="AU33" i="140" s="1"/>
  <c r="W95" i="140"/>
  <c r="W98" i="140" s="1"/>
  <c r="W33" i="140" s="1"/>
  <c r="AX95" i="140"/>
  <c r="AX98" i="140" s="1"/>
  <c r="AX33" i="140" s="1"/>
  <c r="AD95" i="140"/>
  <c r="AD98" i="140" s="1"/>
  <c r="AD33" i="140" s="1"/>
  <c r="AZ95" i="140"/>
  <c r="AZ98" i="140" s="1"/>
  <c r="AZ33" i="140" s="1"/>
  <c r="AF95" i="140"/>
  <c r="AF98" i="140" s="1"/>
  <c r="AF33" i="140" s="1"/>
  <c r="L95" i="140"/>
  <c r="Q95" i="140"/>
  <c r="Q98" i="140" s="1"/>
  <c r="Q33" i="140" s="1"/>
  <c r="AO95" i="140"/>
  <c r="AO98" i="140" s="1"/>
  <c r="AO33" i="140" s="1"/>
  <c r="R111" i="140"/>
  <c r="R114" i="140" s="1"/>
  <c r="P111" i="140"/>
  <c r="P114" i="140" s="1"/>
  <c r="AJ111" i="140"/>
  <c r="AJ114" i="140" s="1"/>
  <c r="M111" i="140"/>
  <c r="M114" i="140" s="1"/>
  <c r="BC95" i="140"/>
  <c r="BC98" i="140" s="1"/>
  <c r="BC33" i="140" s="1"/>
  <c r="S95" i="140"/>
  <c r="S98" i="140" s="1"/>
  <c r="S33" i="140" s="1"/>
  <c r="V95" i="140"/>
  <c r="V98" i="140" s="1"/>
  <c r="V33" i="140" s="1"/>
  <c r="AB95" i="140"/>
  <c r="AB98" i="140" s="1"/>
  <c r="AB33" i="140" s="1"/>
  <c r="AS95" i="140"/>
  <c r="AS98" i="140" s="1"/>
  <c r="AS33" i="140" s="1"/>
  <c r="AP111" i="140"/>
  <c r="AP114" i="140" s="1"/>
  <c r="AQ111" i="140"/>
  <c r="AQ114" i="140" s="1"/>
  <c r="X111" i="140"/>
  <c r="X114" i="140" s="1"/>
  <c r="BD111" i="140"/>
  <c r="BD114" i="140" s="1"/>
  <c r="AG111" i="140"/>
  <c r="AG114" i="140" s="1"/>
  <c r="AM95" i="140"/>
  <c r="AM98" i="140" s="1"/>
  <c r="AM33" i="140" s="1"/>
  <c r="AT95" i="140"/>
  <c r="AT98" i="140" s="1"/>
  <c r="AT33" i="140" s="1"/>
  <c r="AV95" i="140"/>
  <c r="AV98" i="140" s="1"/>
  <c r="AV33" i="140" s="1"/>
  <c r="AK95" i="140"/>
  <c r="AK98" i="140" s="1"/>
  <c r="AK33" i="140" s="1"/>
  <c r="Y95" i="140"/>
  <c r="Y98" i="140" s="1"/>
  <c r="Y33" i="140" s="1"/>
  <c r="AH111" i="140"/>
  <c r="AH114" i="140" s="1"/>
  <c r="Q111" i="140"/>
  <c r="Q114" i="140" s="1"/>
  <c r="Y111" i="140"/>
  <c r="Y114" i="140" s="1"/>
  <c r="AL95" i="140"/>
  <c r="AL98" i="140" s="1"/>
  <c r="AL33" i="140" s="1"/>
  <c r="U95" i="140"/>
  <c r="U98" i="140" s="1"/>
  <c r="U33" i="140" s="1"/>
  <c r="AO111" i="140"/>
  <c r="AO114" i="140" s="1"/>
  <c r="AR95" i="140"/>
  <c r="AR98" i="140" s="1"/>
  <c r="AR33" i="140" s="1"/>
  <c r="BF111" i="140"/>
  <c r="BF114" i="140" s="1"/>
  <c r="BI111" i="140"/>
  <c r="BI114" i="140" s="1"/>
  <c r="T95" i="140"/>
  <c r="T98" i="140" s="1"/>
  <c r="T33" i="140" s="1"/>
  <c r="N111" i="140"/>
  <c r="N114" i="140" s="1"/>
  <c r="AC111" i="140"/>
  <c r="AC114" i="140" s="1"/>
  <c r="BD95" i="140"/>
  <c r="BD98" i="140" s="1"/>
  <c r="BD33" i="140" s="1"/>
  <c r="R95" i="140"/>
  <c r="R98" i="140" s="1"/>
  <c r="R33" i="140" s="1"/>
  <c r="AC95" i="140"/>
  <c r="AC98" i="140" s="1"/>
  <c r="AC33" i="140" s="1"/>
  <c r="AK111" i="140"/>
  <c r="AK114" i="140" s="1"/>
  <c r="AI95" i="140"/>
  <c r="AI98" i="140" s="1"/>
  <c r="AI33" i="140" s="1"/>
  <c r="L78" i="140"/>
  <c r="AZ111" i="140"/>
  <c r="AZ114" i="140" s="1"/>
  <c r="O95" i="140"/>
  <c r="O98" i="140" s="1"/>
  <c r="O33" i="140" s="1"/>
  <c r="BN20" i="140"/>
  <c r="BN97" i="131"/>
  <c r="BK34" i="131" s="1"/>
  <c r="BO113" i="129"/>
  <c r="AX113" i="129"/>
  <c r="AX114" i="129" s="1"/>
  <c r="AH113" i="129"/>
  <c r="AH114" i="129" s="1"/>
  <c r="R113" i="129"/>
  <c r="R114" i="129" s="1"/>
  <c r="AW113" i="129"/>
  <c r="AW114" i="129" s="1"/>
  <c r="AB113" i="129"/>
  <c r="AB114" i="129" s="1"/>
  <c r="BA113" i="129"/>
  <c r="BA114" i="129" s="1"/>
  <c r="AF113" i="129"/>
  <c r="AF114" i="129" s="1"/>
  <c r="BK113" i="129"/>
  <c r="BK114" i="129" s="1"/>
  <c r="AO113" i="129"/>
  <c r="AO114" i="129" s="1"/>
  <c r="T113" i="129"/>
  <c r="T114" i="129" s="1"/>
  <c r="AY113" i="129"/>
  <c r="AY114" i="129" s="1"/>
  <c r="AC113" i="129"/>
  <c r="AC114" i="129" s="1"/>
  <c r="BG97" i="129"/>
  <c r="BG98" i="129" s="1"/>
  <c r="BG33" i="129" s="1"/>
  <c r="AQ97" i="129"/>
  <c r="AQ98" i="129" s="1"/>
  <c r="AQ33" i="129" s="1"/>
  <c r="AA97" i="129"/>
  <c r="AA98" i="129" s="1"/>
  <c r="AA33" i="129" s="1"/>
  <c r="BI97" i="129"/>
  <c r="BI98" i="129" s="1"/>
  <c r="BI33" i="129" s="1"/>
  <c r="AN97" i="129"/>
  <c r="AN98" i="129" s="1"/>
  <c r="AN33" i="129" s="1"/>
  <c r="R97" i="129"/>
  <c r="R98" i="129" s="1"/>
  <c r="R33" i="129" s="1"/>
  <c r="BA97" i="129"/>
  <c r="BA98" i="129" s="1"/>
  <c r="BA33" i="129" s="1"/>
  <c r="AF97" i="129"/>
  <c r="AF98" i="129" s="1"/>
  <c r="AF33" i="129" s="1"/>
  <c r="BJ97" i="129"/>
  <c r="BJ98" i="129" s="1"/>
  <c r="BJ33" i="129" s="1"/>
  <c r="AO97" i="129"/>
  <c r="AO98" i="129" s="1"/>
  <c r="AO33" i="129" s="1"/>
  <c r="T97" i="129"/>
  <c r="T98" i="129" s="1"/>
  <c r="T33" i="129" s="1"/>
  <c r="AL97" i="129"/>
  <c r="AL98" i="129" s="1"/>
  <c r="AL33" i="129" s="1"/>
  <c r="AB97" i="129"/>
  <c r="AB98" i="129" s="1"/>
  <c r="AB33" i="129" s="1"/>
  <c r="BJ113" i="129"/>
  <c r="BJ114" i="129" s="1"/>
  <c r="AT113" i="129"/>
  <c r="AT114" i="129" s="1"/>
  <c r="AD113" i="129"/>
  <c r="AD114" i="129" s="1"/>
  <c r="N113" i="129"/>
  <c r="AR113" i="129"/>
  <c r="AR114" i="129" s="1"/>
  <c r="W113" i="129"/>
  <c r="W114" i="129" s="1"/>
  <c r="AV113" i="129"/>
  <c r="AV114" i="129" s="1"/>
  <c r="AA113" i="129"/>
  <c r="AA114" i="129" s="1"/>
  <c r="BE113" i="129"/>
  <c r="BE114" i="129" s="1"/>
  <c r="AJ113" i="129"/>
  <c r="AJ114" i="129" s="1"/>
  <c r="O113" i="129"/>
  <c r="O114" i="129" s="1"/>
  <c r="AS113" i="129"/>
  <c r="AS114" i="129" s="1"/>
  <c r="X113" i="129"/>
  <c r="X114" i="129" s="1"/>
  <c r="BC97" i="129"/>
  <c r="BC98" i="129" s="1"/>
  <c r="BC33" i="129" s="1"/>
  <c r="AM97" i="129"/>
  <c r="AM98" i="129" s="1"/>
  <c r="AM33" i="129" s="1"/>
  <c r="W97" i="129"/>
  <c r="W98" i="129" s="1"/>
  <c r="W33" i="129" s="1"/>
  <c r="BD97" i="129"/>
  <c r="BD98" i="129" s="1"/>
  <c r="BD33" i="129" s="1"/>
  <c r="AH97" i="129"/>
  <c r="AH98" i="129" s="1"/>
  <c r="AH33" i="129" s="1"/>
  <c r="BH97" i="129"/>
  <c r="BH98" i="129" s="1"/>
  <c r="BH33" i="129" s="1"/>
  <c r="AV97" i="129"/>
  <c r="AV98" i="129" s="1"/>
  <c r="AV33" i="129" s="1"/>
  <c r="Z97" i="129"/>
  <c r="Z98" i="129" s="1"/>
  <c r="Z33" i="129" s="1"/>
  <c r="BE97" i="129"/>
  <c r="BE98" i="129" s="1"/>
  <c r="BE33" i="129" s="1"/>
  <c r="AJ97" i="129"/>
  <c r="AJ98" i="129" s="1"/>
  <c r="AJ33" i="129" s="1"/>
  <c r="N97" i="129"/>
  <c r="Q97" i="129"/>
  <c r="Q98" i="129" s="1"/>
  <c r="Q33" i="129" s="1"/>
  <c r="N78" i="129"/>
  <c r="AP113" i="129"/>
  <c r="AP114" i="129" s="1"/>
  <c r="BH113" i="129"/>
  <c r="BH114" i="129" s="1"/>
  <c r="Q113" i="129"/>
  <c r="Q114" i="129" s="1"/>
  <c r="U113" i="129"/>
  <c r="U114" i="129" s="1"/>
  <c r="AE113" i="129"/>
  <c r="AE114" i="129" s="1"/>
  <c r="AN113" i="129"/>
  <c r="AN114" i="129" s="1"/>
  <c r="AY97" i="129"/>
  <c r="AY98" i="129" s="1"/>
  <c r="AY33" i="129" s="1"/>
  <c r="S97" i="129"/>
  <c r="S98" i="129" s="1"/>
  <c r="S33" i="129" s="1"/>
  <c r="AC97" i="129"/>
  <c r="AC98" i="129" s="1"/>
  <c r="AC33" i="129" s="1"/>
  <c r="AP97" i="129"/>
  <c r="AP98" i="129" s="1"/>
  <c r="AP33" i="129" s="1"/>
  <c r="AZ97" i="129"/>
  <c r="AZ98" i="129" s="1"/>
  <c r="AZ33" i="129" s="1"/>
  <c r="AR97" i="129"/>
  <c r="AR98" i="129" s="1"/>
  <c r="AR33" i="129" s="1"/>
  <c r="N71" i="129"/>
  <c r="Z113" i="129"/>
  <c r="Z114" i="129" s="1"/>
  <c r="AQ113" i="129"/>
  <c r="AQ114" i="129" s="1"/>
  <c r="BI113" i="129"/>
  <c r="BI114" i="129" s="1"/>
  <c r="S113" i="129"/>
  <c r="S114" i="129" s="1"/>
  <c r="AX97" i="129"/>
  <c r="AX98" i="129" s="1"/>
  <c r="AX33" i="129" s="1"/>
  <c r="U97" i="129"/>
  <c r="U98" i="129" s="1"/>
  <c r="U33" i="129" s="1"/>
  <c r="AG97" i="129"/>
  <c r="AG98" i="129" s="1"/>
  <c r="AG33" i="129" s="1"/>
  <c r="BB113" i="129"/>
  <c r="BB114" i="129" s="1"/>
  <c r="AK113" i="129"/>
  <c r="AK114" i="129" s="1"/>
  <c r="BD113" i="129"/>
  <c r="BD114" i="129" s="1"/>
  <c r="AE97" i="129"/>
  <c r="AE98" i="129" s="1"/>
  <c r="AE33" i="129" s="1"/>
  <c r="BF97" i="129"/>
  <c r="BF98" i="129" s="1"/>
  <c r="BF33" i="129" s="1"/>
  <c r="Y97" i="129"/>
  <c r="Y98" i="129" s="1"/>
  <c r="Y33" i="129" s="1"/>
  <c r="AL113" i="129"/>
  <c r="AL114" i="129" s="1"/>
  <c r="BC113" i="129"/>
  <c r="BC114" i="129" s="1"/>
  <c r="BG113" i="129"/>
  <c r="BG114" i="129" s="1"/>
  <c r="P113" i="129"/>
  <c r="P114" i="129" s="1"/>
  <c r="Y113" i="129"/>
  <c r="Y114" i="129" s="1"/>
  <c r="AI113" i="129"/>
  <c r="AI114" i="129" s="1"/>
  <c r="AU97" i="129"/>
  <c r="AU98" i="129" s="1"/>
  <c r="AU33" i="129" s="1"/>
  <c r="O97" i="129"/>
  <c r="O98" i="129" s="1"/>
  <c r="O33" i="129" s="1"/>
  <c r="X97" i="129"/>
  <c r="X98" i="129" s="1"/>
  <c r="X33" i="129" s="1"/>
  <c r="AK97" i="129"/>
  <c r="AK98" i="129" s="1"/>
  <c r="AK33" i="129" s="1"/>
  <c r="AT97" i="129"/>
  <c r="AT98" i="129" s="1"/>
  <c r="AT33" i="129" s="1"/>
  <c r="V97" i="129"/>
  <c r="V98" i="129" s="1"/>
  <c r="V33" i="129" s="1"/>
  <c r="BK20" i="129"/>
  <c r="BF113" i="129"/>
  <c r="BF114" i="129" s="1"/>
  <c r="AM113" i="129"/>
  <c r="AM114" i="129" s="1"/>
  <c r="AZ113" i="129"/>
  <c r="AZ114" i="129" s="1"/>
  <c r="AI97" i="129"/>
  <c r="AI98" i="129" s="1"/>
  <c r="AI33" i="129" s="1"/>
  <c r="BB97" i="129"/>
  <c r="BB98" i="129" s="1"/>
  <c r="BB33" i="129" s="1"/>
  <c r="AD97" i="129"/>
  <c r="AD98" i="129" s="1"/>
  <c r="AD33" i="129" s="1"/>
  <c r="V113" i="129"/>
  <c r="V114" i="129" s="1"/>
  <c r="AG113" i="129"/>
  <c r="AG114" i="129" s="1"/>
  <c r="AU113" i="129"/>
  <c r="AU114" i="129" s="1"/>
  <c r="BK97" i="129"/>
  <c r="BK98" i="129" s="1"/>
  <c r="BK33" i="129" s="1"/>
  <c r="AS97" i="129"/>
  <c r="AS98" i="129" s="1"/>
  <c r="AS33" i="129" s="1"/>
  <c r="P97" i="129"/>
  <c r="P98" i="129" s="1"/>
  <c r="P33" i="129" s="1"/>
  <c r="AW97" i="129"/>
  <c r="AW98" i="129" s="1"/>
  <c r="AW33" i="129" s="1"/>
  <c r="D98" i="134"/>
  <c r="D33" i="134" s="1"/>
  <c r="BN87" i="134"/>
  <c r="D114" i="134"/>
  <c r="BN103" i="134"/>
  <c r="B16" i="150"/>
  <c r="C11" i="150"/>
  <c r="Q113" i="149"/>
  <c r="T15" i="150"/>
  <c r="U11" i="150" s="1"/>
  <c r="C32" i="150"/>
  <c r="B36" i="150"/>
  <c r="S16" i="150"/>
  <c r="B41" i="150"/>
  <c r="B43" i="149"/>
  <c r="C22" i="149"/>
  <c r="D20" i="149" s="1"/>
  <c r="B57" i="149"/>
  <c r="B35" i="149"/>
  <c r="B37" i="149"/>
  <c r="J37" i="149"/>
  <c r="F37" i="149"/>
  <c r="C37" i="149"/>
  <c r="C16" i="146"/>
  <c r="F54" i="146"/>
  <c r="F80" i="146"/>
  <c r="E80" i="146"/>
  <c r="D28" i="146"/>
  <c r="E25" i="146" s="1"/>
  <c r="B41" i="146"/>
  <c r="BN104" i="146"/>
  <c r="E114" i="146"/>
  <c r="C29" i="146"/>
  <c r="BB78" i="146"/>
  <c r="BB71" i="146"/>
  <c r="BN88" i="146"/>
  <c r="E98" i="146"/>
  <c r="E33" i="146" s="1"/>
  <c r="C55" i="146"/>
  <c r="D19" i="146"/>
  <c r="D15" i="146"/>
  <c r="E11" i="146" s="1"/>
  <c r="F73" i="146"/>
  <c r="E73" i="146"/>
  <c r="F40" i="146"/>
  <c r="S16" i="146"/>
  <c r="S15" i="146"/>
  <c r="T11" i="146" s="1"/>
  <c r="AH81" i="145"/>
  <c r="AH82" i="145" s="1"/>
  <c r="AH27" i="145" s="1"/>
  <c r="AH75" i="145"/>
  <c r="AH26" i="145" s="1"/>
  <c r="AG75" i="145"/>
  <c r="AG26" i="145" s="1"/>
  <c r="AG81" i="145"/>
  <c r="AG82" i="145" s="1"/>
  <c r="AG27" i="145" s="1"/>
  <c r="B41" i="145"/>
  <c r="E28" i="145"/>
  <c r="F25" i="145" s="1"/>
  <c r="E29" i="145"/>
  <c r="C55" i="145"/>
  <c r="D19" i="145"/>
  <c r="R15" i="145"/>
  <c r="S11" i="145" s="1"/>
  <c r="R16" i="145"/>
  <c r="C55" i="143"/>
  <c r="D19" i="143"/>
  <c r="D29" i="143"/>
  <c r="D28" i="143"/>
  <c r="E25" i="143" s="1"/>
  <c r="B41" i="143"/>
  <c r="R16" i="143"/>
  <c r="C29" i="143"/>
  <c r="S15" i="143"/>
  <c r="T11" i="143" s="1"/>
  <c r="C16" i="142"/>
  <c r="AB75" i="142"/>
  <c r="AB26" i="142" s="1"/>
  <c r="AB81" i="142"/>
  <c r="AB82" i="142" s="1"/>
  <c r="AB27" i="142" s="1"/>
  <c r="AG81" i="142"/>
  <c r="AG82" i="142" s="1"/>
  <c r="AG27" i="142" s="1"/>
  <c r="AG75" i="142"/>
  <c r="AG26" i="142" s="1"/>
  <c r="Z81" i="142"/>
  <c r="Z82" i="142" s="1"/>
  <c r="Z27" i="142" s="1"/>
  <c r="Z75" i="142"/>
  <c r="Z26" i="142" s="1"/>
  <c r="AF75" i="142"/>
  <c r="AF26" i="142" s="1"/>
  <c r="AF81" i="142"/>
  <c r="AF82" i="142" s="1"/>
  <c r="AF27" i="142" s="1"/>
  <c r="C55" i="142"/>
  <c r="D19" i="142"/>
  <c r="D15" i="142"/>
  <c r="E11" i="142" s="1"/>
  <c r="AD81" i="142"/>
  <c r="AD82" i="142" s="1"/>
  <c r="AD27" i="142" s="1"/>
  <c r="AD75" i="142"/>
  <c r="AD26" i="142" s="1"/>
  <c r="T15" i="142"/>
  <c r="U11" i="142" s="1"/>
  <c r="AC81" i="142"/>
  <c r="AC82" i="142" s="1"/>
  <c r="AC27" i="142" s="1"/>
  <c r="AC75" i="142"/>
  <c r="AC26" i="142" s="1"/>
  <c r="AE81" i="142"/>
  <c r="AE82" i="142" s="1"/>
  <c r="AE27" i="142" s="1"/>
  <c r="AE75" i="142"/>
  <c r="AE26" i="142" s="1"/>
  <c r="AH81" i="142"/>
  <c r="AH82" i="142" s="1"/>
  <c r="AH27" i="142" s="1"/>
  <c r="AH75" i="142"/>
  <c r="AH26" i="142" s="1"/>
  <c r="AA81" i="142"/>
  <c r="AA82" i="142" s="1"/>
  <c r="AA27" i="142" s="1"/>
  <c r="AA75" i="142"/>
  <c r="AA26" i="142" s="1"/>
  <c r="B41" i="142"/>
  <c r="C16" i="140"/>
  <c r="C55" i="140"/>
  <c r="D19" i="140"/>
  <c r="H81" i="140"/>
  <c r="H82" i="140" s="1"/>
  <c r="H27" i="140" s="1"/>
  <c r="H75" i="140"/>
  <c r="H26" i="140" s="1"/>
  <c r="H40" i="140" s="1"/>
  <c r="J81" i="140"/>
  <c r="J82" i="140" s="1"/>
  <c r="J27" i="140" s="1"/>
  <c r="J75" i="140"/>
  <c r="J26" i="140" s="1"/>
  <c r="J40" i="140" s="1"/>
  <c r="G81" i="140"/>
  <c r="G82" i="140" s="1"/>
  <c r="G27" i="140" s="1"/>
  <c r="G75" i="140"/>
  <c r="G26" i="140" s="1"/>
  <c r="G40" i="140" s="1"/>
  <c r="D15" i="140"/>
  <c r="E11" i="140" s="1"/>
  <c r="E81" i="140"/>
  <c r="E75" i="140"/>
  <c r="E26" i="140" s="1"/>
  <c r="K81" i="140"/>
  <c r="K82" i="140" s="1"/>
  <c r="K27" i="140" s="1"/>
  <c r="K75" i="140"/>
  <c r="K26" i="140" s="1"/>
  <c r="K40" i="140" s="1"/>
  <c r="C29" i="140"/>
  <c r="B36" i="140"/>
  <c r="C32" i="140"/>
  <c r="I81" i="140"/>
  <c r="I82" i="140" s="1"/>
  <c r="I27" i="140" s="1"/>
  <c r="I75" i="140"/>
  <c r="I26" i="140" s="1"/>
  <c r="I40" i="140" s="1"/>
  <c r="D29" i="140"/>
  <c r="D28" i="140"/>
  <c r="E25" i="140" s="1"/>
  <c r="C22" i="140"/>
  <c r="B41" i="140"/>
  <c r="F75" i="140"/>
  <c r="F26" i="140" s="1"/>
  <c r="F40" i="140" s="1"/>
  <c r="F81" i="140"/>
  <c r="F82" i="140" s="1"/>
  <c r="F27" i="140" s="1"/>
  <c r="S15" i="140"/>
  <c r="T11" i="140" s="1"/>
  <c r="B41" i="139"/>
  <c r="Z81" i="139"/>
  <c r="Z82" i="139" s="1"/>
  <c r="Z27" i="139" s="1"/>
  <c r="Z75" i="139"/>
  <c r="Z26" i="139" s="1"/>
  <c r="D28" i="139"/>
  <c r="E25" i="139" s="1"/>
  <c r="D29" i="139"/>
  <c r="AA75" i="139"/>
  <c r="AA26" i="139" s="1"/>
  <c r="AA81" i="139"/>
  <c r="AA82" i="139" s="1"/>
  <c r="AA27" i="139" s="1"/>
  <c r="Q16" i="139"/>
  <c r="D19" i="139"/>
  <c r="C55" i="139"/>
  <c r="B36" i="139"/>
  <c r="C32" i="139"/>
  <c r="R15" i="139"/>
  <c r="S11" i="139" s="1"/>
  <c r="C22" i="139"/>
  <c r="E81" i="137"/>
  <c r="E82" i="137" s="1"/>
  <c r="E27" i="137" s="1"/>
  <c r="E75" i="137"/>
  <c r="E26" i="137" s="1"/>
  <c r="E40" i="137" s="1"/>
  <c r="F81" i="137"/>
  <c r="F82" i="137" s="1"/>
  <c r="F27" i="137" s="1"/>
  <c r="F75" i="137"/>
  <c r="F26" i="137" s="1"/>
  <c r="F40" i="137" s="1"/>
  <c r="C55" i="137"/>
  <c r="D19" i="137"/>
  <c r="R15" i="137"/>
  <c r="S11" i="137" s="1"/>
  <c r="C22" i="137"/>
  <c r="D75" i="137"/>
  <c r="D26" i="137" s="1"/>
  <c r="D81" i="137"/>
  <c r="Q16" i="137"/>
  <c r="B41" i="137"/>
  <c r="C16" i="136"/>
  <c r="C55" i="136"/>
  <c r="D19" i="136"/>
  <c r="S16" i="136"/>
  <c r="B41" i="136"/>
  <c r="D15" i="136"/>
  <c r="E11" i="136" s="1"/>
  <c r="D40" i="136"/>
  <c r="T16" i="136"/>
  <c r="T15" i="136"/>
  <c r="U11" i="136" s="1"/>
  <c r="C16" i="134"/>
  <c r="D15" i="134"/>
  <c r="E11" i="134" s="1"/>
  <c r="R16" i="134"/>
  <c r="S15" i="134"/>
  <c r="T11" i="134" s="1"/>
  <c r="S16" i="134"/>
  <c r="C55" i="134"/>
  <c r="D19" i="134"/>
  <c r="B41" i="134"/>
  <c r="BN20" i="133"/>
  <c r="V40" i="133"/>
  <c r="Y40" i="133"/>
  <c r="G40" i="133"/>
  <c r="C55" i="133"/>
  <c r="D19" i="133"/>
  <c r="AW73" i="133"/>
  <c r="AG73" i="133"/>
  <c r="Q73" i="133"/>
  <c r="BL73" i="133"/>
  <c r="AV73" i="133"/>
  <c r="AF73" i="133"/>
  <c r="P73" i="133"/>
  <c r="BJ73" i="133"/>
  <c r="AT73" i="133"/>
  <c r="AD73" i="133"/>
  <c r="N73" i="133"/>
  <c r="AY73" i="133"/>
  <c r="BK73" i="133"/>
  <c r="BG73" i="133"/>
  <c r="BI73" i="133"/>
  <c r="AS73" i="133"/>
  <c r="AC73" i="133"/>
  <c r="BH73" i="133"/>
  <c r="AR73" i="133"/>
  <c r="AB73" i="133"/>
  <c r="BF73" i="133"/>
  <c r="AP73" i="133"/>
  <c r="Z73" i="133"/>
  <c r="AI73" i="133"/>
  <c r="AU73" i="133"/>
  <c r="AQ73" i="133"/>
  <c r="BC73" i="133"/>
  <c r="BE73" i="133"/>
  <c r="AO73" i="133"/>
  <c r="Y73" i="133"/>
  <c r="BD73" i="133"/>
  <c r="AN73" i="133"/>
  <c r="X73" i="133"/>
  <c r="BB73" i="133"/>
  <c r="AL73" i="133"/>
  <c r="V73" i="133"/>
  <c r="S73" i="133"/>
  <c r="AE73" i="133"/>
  <c r="AA73" i="133"/>
  <c r="W73" i="133"/>
  <c r="BA73" i="133"/>
  <c r="AK73" i="133"/>
  <c r="U73" i="133"/>
  <c r="AZ73" i="133"/>
  <c r="AJ73" i="133"/>
  <c r="T73" i="133"/>
  <c r="AX73" i="133"/>
  <c r="AH73" i="133"/>
  <c r="R73" i="133"/>
  <c r="O73" i="133"/>
  <c r="AM73" i="133"/>
  <c r="V54" i="133"/>
  <c r="BN97" i="133"/>
  <c r="N98" i="133"/>
  <c r="N33" i="133" s="1"/>
  <c r="Q54" i="133"/>
  <c r="AT54" i="133"/>
  <c r="S54" i="133"/>
  <c r="W54" i="133"/>
  <c r="AB40" i="133"/>
  <c r="X54" i="133"/>
  <c r="BD54" i="133"/>
  <c r="BE40" i="133"/>
  <c r="AC40" i="133"/>
  <c r="BI40" i="133"/>
  <c r="AN40" i="133"/>
  <c r="BN113" i="133"/>
  <c r="BN114" i="133" s="1"/>
  <c r="N114" i="133"/>
  <c r="AD40" i="133"/>
  <c r="AT40" i="133"/>
  <c r="BJ40" i="133"/>
  <c r="AQ40" i="133"/>
  <c r="BG40" i="133"/>
  <c r="R15" i="133"/>
  <c r="S11" i="133" s="1"/>
  <c r="R16" i="133"/>
  <c r="B41" i="133"/>
  <c r="AK54" i="133"/>
  <c r="U54" i="133"/>
  <c r="BA54" i="133"/>
  <c r="BB54" i="133"/>
  <c r="AX54" i="133"/>
  <c r="AR40" i="133"/>
  <c r="AR54" i="133"/>
  <c r="BH54" i="133"/>
  <c r="AJ40" i="133"/>
  <c r="AK40" i="133"/>
  <c r="AV40" i="133"/>
  <c r="AH40" i="133"/>
  <c r="AX40" i="133"/>
  <c r="AE40" i="133"/>
  <c r="AU40" i="133"/>
  <c r="BK40" i="133"/>
  <c r="Q16" i="133"/>
  <c r="AD54" i="133"/>
  <c r="BE54" i="133"/>
  <c r="AE54" i="133"/>
  <c r="BG54" i="133"/>
  <c r="BJ54" i="133"/>
  <c r="AH54" i="133"/>
  <c r="BC54" i="133"/>
  <c r="P54" i="133"/>
  <c r="AV54" i="133"/>
  <c r="AG40" i="133"/>
  <c r="AZ40" i="133"/>
  <c r="AS40" i="133"/>
  <c r="BD40" i="133"/>
  <c r="AL40" i="133"/>
  <c r="BB40" i="133"/>
  <c r="AI40" i="133"/>
  <c r="AY40" i="133"/>
  <c r="BG80" i="133"/>
  <c r="AQ80" i="133"/>
  <c r="AA80" i="133"/>
  <c r="BA80" i="133"/>
  <c r="AF80" i="133"/>
  <c r="BB80" i="133"/>
  <c r="Y80" i="133"/>
  <c r="AL80" i="133"/>
  <c r="BD80" i="133"/>
  <c r="AB80" i="133"/>
  <c r="P80" i="133"/>
  <c r="BC80" i="133"/>
  <c r="AM80" i="133"/>
  <c r="W80" i="133"/>
  <c r="AV80" i="133"/>
  <c r="Z80" i="133"/>
  <c r="AT80" i="133"/>
  <c r="S80" i="133"/>
  <c r="BH80" i="133"/>
  <c r="AD80" i="133"/>
  <c r="AW80" i="133"/>
  <c r="T80" i="133"/>
  <c r="AX80" i="133"/>
  <c r="AJ80" i="133"/>
  <c r="AC80" i="133"/>
  <c r="AY80" i="133"/>
  <c r="AI80" i="133"/>
  <c r="BL80" i="133"/>
  <c r="AP80" i="133"/>
  <c r="U80" i="133"/>
  <c r="AN80" i="133"/>
  <c r="N80" i="133"/>
  <c r="AZ80" i="133"/>
  <c r="X80" i="133"/>
  <c r="AO80" i="133"/>
  <c r="O80" i="133"/>
  <c r="V80" i="133"/>
  <c r="BK80" i="133"/>
  <c r="AU80" i="133"/>
  <c r="AE80" i="133"/>
  <c r="BF80" i="133"/>
  <c r="AK80" i="133"/>
  <c r="Q80" i="133"/>
  <c r="BI80" i="133"/>
  <c r="AG80" i="133"/>
  <c r="AS80" i="133"/>
  <c r="R80" i="133"/>
  <c r="BJ80" i="133"/>
  <c r="AH80" i="133"/>
  <c r="AR80" i="133"/>
  <c r="BE80" i="133"/>
  <c r="AQ54" i="133"/>
  <c r="BF54" i="133"/>
  <c r="AI54" i="133"/>
  <c r="BK54" i="133"/>
  <c r="AL54" i="133"/>
  <c r="BH40" i="133"/>
  <c r="AO54" i="133"/>
  <c r="R54" i="133"/>
  <c r="BI54" i="133"/>
  <c r="AJ54" i="133"/>
  <c r="AO40" i="133"/>
  <c r="AW40" i="133"/>
  <c r="BA40" i="133"/>
  <c r="AF40" i="133"/>
  <c r="AP40" i="133"/>
  <c r="BF40" i="133"/>
  <c r="AM40" i="133"/>
  <c r="BC40" i="133"/>
  <c r="C29" i="131"/>
  <c r="D82" i="131"/>
  <c r="D27" i="131" s="1"/>
  <c r="B41" i="131"/>
  <c r="C55" i="131"/>
  <c r="D19" i="131"/>
  <c r="D28" i="131"/>
  <c r="E25" i="131" s="1"/>
  <c r="S15" i="131"/>
  <c r="T11" i="131" s="1"/>
  <c r="S16" i="131"/>
  <c r="D40" i="131"/>
  <c r="R16" i="131"/>
  <c r="D16" i="130"/>
  <c r="S15" i="130"/>
  <c r="T11" i="130" s="1"/>
  <c r="C55" i="130"/>
  <c r="D19" i="130"/>
  <c r="B41" i="130"/>
  <c r="E15" i="130"/>
  <c r="F11" i="130" s="1"/>
  <c r="C22" i="130"/>
  <c r="C29" i="129"/>
  <c r="B41" i="129"/>
  <c r="C55" i="129"/>
  <c r="D19" i="129"/>
  <c r="D15" i="129"/>
  <c r="E11" i="129" s="1"/>
  <c r="T15" i="129"/>
  <c r="U11" i="129" s="1"/>
  <c r="C16" i="129"/>
  <c r="S16" i="129"/>
  <c r="C55" i="128"/>
  <c r="D19" i="128"/>
  <c r="B41" i="128"/>
  <c r="S16" i="128"/>
  <c r="T15" i="128"/>
  <c r="U11" i="128" s="1"/>
  <c r="C32" i="126"/>
  <c r="B36" i="126"/>
  <c r="B41" i="126"/>
  <c r="C29" i="126"/>
  <c r="S15" i="126"/>
  <c r="T11" i="126" s="1"/>
  <c r="C55" i="126"/>
  <c r="D19" i="126"/>
  <c r="D16" i="125"/>
  <c r="AD81" i="125"/>
  <c r="AD82" i="125" s="1"/>
  <c r="AD27" i="125" s="1"/>
  <c r="AD75" i="125"/>
  <c r="AD26" i="125" s="1"/>
  <c r="P81" i="125"/>
  <c r="P82" i="125" s="1"/>
  <c r="P27" i="125" s="1"/>
  <c r="P75" i="125"/>
  <c r="P26" i="125" s="1"/>
  <c r="AF81" i="125"/>
  <c r="AF82" i="125" s="1"/>
  <c r="AF27" i="125" s="1"/>
  <c r="AF75" i="125"/>
  <c r="AF26" i="125" s="1"/>
  <c r="AA81" i="125"/>
  <c r="AA82" i="125" s="1"/>
  <c r="AA27" i="125" s="1"/>
  <c r="AA75" i="125"/>
  <c r="AA26" i="125" s="1"/>
  <c r="B41" i="125"/>
  <c r="C55" i="125"/>
  <c r="D19" i="125"/>
  <c r="R81" i="125"/>
  <c r="R82" i="125" s="1"/>
  <c r="R27" i="125" s="1"/>
  <c r="R75" i="125"/>
  <c r="R26" i="125" s="1"/>
  <c r="AC75" i="125"/>
  <c r="AC26" i="125" s="1"/>
  <c r="AC81" i="125"/>
  <c r="AC82" i="125" s="1"/>
  <c r="AC27" i="125" s="1"/>
  <c r="Q81" i="125"/>
  <c r="Q82" i="125" s="1"/>
  <c r="Q27" i="125" s="1"/>
  <c r="T81" i="125"/>
  <c r="T82" i="125" s="1"/>
  <c r="T27" i="125" s="1"/>
  <c r="T75" i="125"/>
  <c r="T26" i="125" s="1"/>
  <c r="AE81" i="125"/>
  <c r="AE82" i="125" s="1"/>
  <c r="AE27" i="125" s="1"/>
  <c r="AE75" i="125"/>
  <c r="AE26" i="125" s="1"/>
  <c r="B36" i="125"/>
  <c r="C32" i="125"/>
  <c r="Z81" i="125"/>
  <c r="Z82" i="125" s="1"/>
  <c r="Z27" i="125" s="1"/>
  <c r="Z75" i="125"/>
  <c r="Z26" i="125" s="1"/>
  <c r="Y75" i="125"/>
  <c r="Y26" i="125" s="1"/>
  <c r="Y81" i="125"/>
  <c r="Y82" i="125" s="1"/>
  <c r="Y27" i="125" s="1"/>
  <c r="X81" i="125"/>
  <c r="X82" i="125" s="1"/>
  <c r="X27" i="125" s="1"/>
  <c r="X75" i="125"/>
  <c r="X26" i="125" s="1"/>
  <c r="S81" i="125"/>
  <c r="S82" i="125" s="1"/>
  <c r="S27" i="125" s="1"/>
  <c r="S75" i="125"/>
  <c r="S26" i="125" s="1"/>
  <c r="T15" i="125"/>
  <c r="U11" i="125" s="1"/>
  <c r="AH81" i="125"/>
  <c r="AH82" i="125" s="1"/>
  <c r="AH27" i="125" s="1"/>
  <c r="AH75" i="125"/>
  <c r="AH26" i="125" s="1"/>
  <c r="V81" i="125"/>
  <c r="V82" i="125" s="1"/>
  <c r="V27" i="125" s="1"/>
  <c r="V75" i="125"/>
  <c r="V26" i="125" s="1"/>
  <c r="AG75" i="125"/>
  <c r="AG26" i="125" s="1"/>
  <c r="AG81" i="125"/>
  <c r="AG82" i="125" s="1"/>
  <c r="AG27" i="125" s="1"/>
  <c r="AB81" i="125"/>
  <c r="AB82" i="125" s="1"/>
  <c r="AB27" i="125" s="1"/>
  <c r="AB75" i="125"/>
  <c r="AB26" i="125" s="1"/>
  <c r="E15" i="125"/>
  <c r="F11" i="125" s="1"/>
  <c r="AU73" i="123"/>
  <c r="AE73" i="123"/>
  <c r="O73" i="123"/>
  <c r="AN73" i="123"/>
  <c r="R73" i="123"/>
  <c r="AL73" i="123"/>
  <c r="Q73" i="123"/>
  <c r="AK73" i="123"/>
  <c r="P73" i="123"/>
  <c r="AJ73" i="123"/>
  <c r="N73" i="123"/>
  <c r="AQ73" i="123"/>
  <c r="AA73" i="123"/>
  <c r="K73" i="123"/>
  <c r="AH73" i="123"/>
  <c r="M73" i="123"/>
  <c r="AG73" i="123"/>
  <c r="L73" i="123"/>
  <c r="BA73" i="123"/>
  <c r="AF73" i="123"/>
  <c r="J73" i="123"/>
  <c r="AZ73" i="123"/>
  <c r="AD73" i="123"/>
  <c r="I73" i="123"/>
  <c r="AM73" i="123"/>
  <c r="W73" i="123"/>
  <c r="G73" i="123"/>
  <c r="AX73" i="123"/>
  <c r="AC73" i="123"/>
  <c r="H73" i="123"/>
  <c r="AW73" i="123"/>
  <c r="AB73" i="123"/>
  <c r="F73" i="123"/>
  <c r="AV73" i="123"/>
  <c r="Z73" i="123"/>
  <c r="E73" i="123"/>
  <c r="AT73" i="123"/>
  <c r="Y73" i="123"/>
  <c r="AY73" i="123"/>
  <c r="AI73" i="123"/>
  <c r="S73" i="123"/>
  <c r="AS73" i="123"/>
  <c r="X73" i="123"/>
  <c r="AR73" i="123"/>
  <c r="V73" i="123"/>
  <c r="AP73" i="123"/>
  <c r="U73" i="123"/>
  <c r="AO73" i="123"/>
  <c r="T73" i="123"/>
  <c r="D55" i="123"/>
  <c r="E19" i="123"/>
  <c r="D16" i="123"/>
  <c r="Q16" i="123"/>
  <c r="BB78" i="123"/>
  <c r="BB71" i="123"/>
  <c r="E15" i="123"/>
  <c r="F11" i="123" s="1"/>
  <c r="R15" i="123"/>
  <c r="S11" i="123" s="1"/>
  <c r="BF80" i="123"/>
  <c r="AP80" i="123"/>
  <c r="Z80" i="123"/>
  <c r="J80" i="123"/>
  <c r="BC80" i="123"/>
  <c r="AG80" i="123"/>
  <c r="BA80" i="123"/>
  <c r="AF80" i="123"/>
  <c r="K80" i="123"/>
  <c r="AY80" i="123"/>
  <c r="AC80" i="123"/>
  <c r="H80" i="123"/>
  <c r="O80" i="123"/>
  <c r="W80" i="123"/>
  <c r="T80" i="123"/>
  <c r="Q80" i="123"/>
  <c r="BB80" i="123"/>
  <c r="AL80" i="123"/>
  <c r="V80" i="123"/>
  <c r="F80" i="123"/>
  <c r="AW80" i="123"/>
  <c r="AB80" i="123"/>
  <c r="AV80" i="123"/>
  <c r="AA80" i="123"/>
  <c r="E80" i="123"/>
  <c r="AS80" i="123"/>
  <c r="X80" i="123"/>
  <c r="L80" i="123"/>
  <c r="I80" i="123"/>
  <c r="G80" i="123"/>
  <c r="AX80" i="123"/>
  <c r="AH80" i="123"/>
  <c r="R80" i="123"/>
  <c r="AR80" i="123"/>
  <c r="AQ80" i="123"/>
  <c r="U80" i="123"/>
  <c r="AN80" i="123"/>
  <c r="S80" i="123"/>
  <c r="AU80" i="123"/>
  <c r="BE80" i="123"/>
  <c r="AZ80" i="123"/>
  <c r="AT80" i="123"/>
  <c r="AD80" i="123"/>
  <c r="N80" i="123"/>
  <c r="BH80" i="123"/>
  <c r="AM80" i="123"/>
  <c r="BG80" i="123"/>
  <c r="AK80" i="123"/>
  <c r="P80" i="123"/>
  <c r="BD80" i="123"/>
  <c r="AI80" i="123"/>
  <c r="M80" i="123"/>
  <c r="Y80" i="123"/>
  <c r="AO80" i="123"/>
  <c r="AJ80" i="123"/>
  <c r="AE80" i="123"/>
  <c r="D29" i="123"/>
  <c r="D28" i="123"/>
  <c r="E25" i="123" s="1"/>
  <c r="R16" i="122"/>
  <c r="C29" i="122"/>
  <c r="E15" i="122"/>
  <c r="F11" i="122" s="1"/>
  <c r="S16" i="122"/>
  <c r="S15" i="122"/>
  <c r="T11" i="122" s="1"/>
  <c r="D16" i="122"/>
  <c r="D81" i="122"/>
  <c r="D75" i="122"/>
  <c r="D26" i="122" s="1"/>
  <c r="D55" i="122"/>
  <c r="E19" i="122"/>
  <c r="D16" i="120"/>
  <c r="AT73" i="120"/>
  <c r="U73" i="120"/>
  <c r="AX73" i="120"/>
  <c r="AN73" i="120"/>
  <c r="AQ73" i="120"/>
  <c r="C32" i="120"/>
  <c r="B36" i="120"/>
  <c r="E15" i="120"/>
  <c r="F11" i="120" s="1"/>
  <c r="N73" i="120"/>
  <c r="S16" i="120"/>
  <c r="B41" i="120"/>
  <c r="AA73" i="120"/>
  <c r="T15" i="120"/>
  <c r="U11" i="120" s="1"/>
  <c r="T16" i="120"/>
  <c r="AP73" i="120"/>
  <c r="R16" i="119"/>
  <c r="B36" i="119"/>
  <c r="C32" i="119"/>
  <c r="D40" i="119"/>
  <c r="BN40" i="119" s="1"/>
  <c r="BN26" i="119"/>
  <c r="D82" i="119"/>
  <c r="D27" i="119" s="1"/>
  <c r="BN81" i="119"/>
  <c r="D28" i="119"/>
  <c r="E25" i="119" s="1"/>
  <c r="S15" i="119"/>
  <c r="T11" i="119" s="1"/>
  <c r="E15" i="119"/>
  <c r="F11" i="119" s="1"/>
  <c r="C29" i="119"/>
  <c r="E22" i="119"/>
  <c r="E21" i="119"/>
  <c r="F19" i="119" s="1"/>
  <c r="BN54" i="119"/>
  <c r="B41" i="119"/>
  <c r="D16" i="119"/>
  <c r="B41" i="117"/>
  <c r="B36" i="117"/>
  <c r="C32" i="117"/>
  <c r="T15" i="117"/>
  <c r="U11" i="117" s="1"/>
  <c r="C15" i="116"/>
  <c r="D11" i="116" s="1"/>
  <c r="P92" i="114"/>
  <c r="P89" i="114"/>
  <c r="P103" i="114"/>
  <c r="J77" i="114"/>
  <c r="K77" i="114"/>
  <c r="F77" i="114"/>
  <c r="L77" i="114"/>
  <c r="H77" i="114"/>
  <c r="G77" i="114"/>
  <c r="I77" i="114"/>
  <c r="B16" i="114"/>
  <c r="B21" i="114"/>
  <c r="P15" i="114"/>
  <c r="P106" i="114"/>
  <c r="D28" i="116"/>
  <c r="E25" i="116" s="1"/>
  <c r="C22" i="116"/>
  <c r="C32" i="116"/>
  <c r="B36" i="116"/>
  <c r="B41" i="116"/>
  <c r="D40" i="116"/>
  <c r="BN40" i="116" s="1"/>
  <c r="BN26" i="116"/>
  <c r="D21" i="116"/>
  <c r="E19" i="116" s="1"/>
  <c r="T15" i="116"/>
  <c r="U11" i="116" s="1"/>
  <c r="T16" i="116"/>
  <c r="BN54" i="116"/>
  <c r="BN81" i="116"/>
  <c r="D82" i="116"/>
  <c r="D27" i="116" s="1"/>
  <c r="K73" i="120" l="1"/>
  <c r="X74" i="146"/>
  <c r="T74" i="146"/>
  <c r="P74" i="146"/>
  <c r="L74" i="146"/>
  <c r="AA74" i="146"/>
  <c r="W74" i="146"/>
  <c r="S74" i="146"/>
  <c r="O74" i="146"/>
  <c r="K74" i="146"/>
  <c r="Z74" i="146"/>
  <c r="V74" i="146"/>
  <c r="R74" i="146"/>
  <c r="N74" i="146"/>
  <c r="J74" i="146"/>
  <c r="Y74" i="146"/>
  <c r="U74" i="146"/>
  <c r="Q74" i="146"/>
  <c r="M74" i="146"/>
  <c r="AJ73" i="120"/>
  <c r="S73" i="120"/>
  <c r="W73" i="120"/>
  <c r="Q73" i="120"/>
  <c r="AI73" i="120"/>
  <c r="AG73" i="120"/>
  <c r="Z73" i="120"/>
  <c r="U81" i="125"/>
  <c r="U82" i="125" s="1"/>
  <c r="U27" i="125" s="1"/>
  <c r="Y73" i="120"/>
  <c r="E73" i="120"/>
  <c r="F75" i="125"/>
  <c r="F26" i="125" s="1"/>
  <c r="F40" i="125" s="1"/>
  <c r="L73" i="120"/>
  <c r="T73" i="120"/>
  <c r="O73" i="120"/>
  <c r="AB73" i="120"/>
  <c r="AF73" i="120"/>
  <c r="M73" i="120"/>
  <c r="V73" i="120"/>
  <c r="AR73" i="120"/>
  <c r="AL73" i="120"/>
  <c r="AY73" i="120"/>
  <c r="AS73" i="120"/>
  <c r="AM73" i="120"/>
  <c r="AW73" i="120"/>
  <c r="L80" i="120"/>
  <c r="S40" i="133"/>
  <c r="E80" i="120"/>
  <c r="AK73" i="120"/>
  <c r="R73" i="120"/>
  <c r="X73" i="120"/>
  <c r="AH73" i="120"/>
  <c r="AE73" i="120"/>
  <c r="AC73" i="120"/>
  <c r="AU73" i="120"/>
  <c r="AO73" i="120"/>
  <c r="P73" i="120"/>
  <c r="AD73" i="120"/>
  <c r="K80" i="120"/>
  <c r="D80" i="120"/>
  <c r="BE80" i="156"/>
  <c r="BG80" i="156"/>
  <c r="BD80" i="156"/>
  <c r="BL80" i="156"/>
  <c r="BI80" i="156"/>
  <c r="L98" i="120"/>
  <c r="L33" i="120" s="1"/>
  <c r="L54" i="120" s="1"/>
  <c r="E114" i="120"/>
  <c r="R98" i="120"/>
  <c r="R33" i="120" s="1"/>
  <c r="R54" i="120" s="1"/>
  <c r="V114" i="120"/>
  <c r="AG114" i="120"/>
  <c r="Z98" i="120"/>
  <c r="Z33" i="120" s="1"/>
  <c r="Z54" i="120" s="1"/>
  <c r="AH114" i="120"/>
  <c r="AA98" i="120"/>
  <c r="AA33" i="120" s="1"/>
  <c r="AA54" i="120" s="1"/>
  <c r="AW98" i="120"/>
  <c r="AW33" i="120" s="1"/>
  <c r="AW54" i="120" s="1"/>
  <c r="AK114" i="120"/>
  <c r="AI114" i="120"/>
  <c r="AN114" i="120"/>
  <c r="AX114" i="120"/>
  <c r="AX40" i="120" s="1"/>
  <c r="H114" i="120"/>
  <c r="AI98" i="120"/>
  <c r="AI33" i="120" s="1"/>
  <c r="AI54" i="120" s="1"/>
  <c r="Q114" i="120"/>
  <c r="AK98" i="120"/>
  <c r="AK33" i="120" s="1"/>
  <c r="AK54" i="120" s="1"/>
  <c r="Q98" i="120"/>
  <c r="Q33" i="120" s="1"/>
  <c r="Q54" i="120" s="1"/>
  <c r="U114" i="120"/>
  <c r="AQ114" i="120"/>
  <c r="P114" i="120"/>
  <c r="N114" i="120"/>
  <c r="BN34" i="136"/>
  <c r="AH98" i="120"/>
  <c r="AH33" i="120" s="1"/>
  <c r="AH54" i="120" s="1"/>
  <c r="S98" i="120"/>
  <c r="S33" i="120" s="1"/>
  <c r="S54" i="120" s="1"/>
  <c r="U98" i="120"/>
  <c r="U33" i="120" s="1"/>
  <c r="U54" i="120" s="1"/>
  <c r="AA114" i="120"/>
  <c r="AB98" i="120"/>
  <c r="AB33" i="120" s="1"/>
  <c r="AB54" i="120" s="1"/>
  <c r="AR98" i="120"/>
  <c r="AR33" i="120" s="1"/>
  <c r="AR54" i="120" s="1"/>
  <c r="AZ114" i="120"/>
  <c r="AZ40" i="120" s="1"/>
  <c r="P16" i="158"/>
  <c r="BN88" i="120"/>
  <c r="BB34" i="120" s="1"/>
  <c r="M98" i="120"/>
  <c r="M33" i="120" s="1"/>
  <c r="M54" i="120" s="1"/>
  <c r="J98" i="120"/>
  <c r="J33" i="120" s="1"/>
  <c r="J54" i="120" s="1"/>
  <c r="H98" i="120"/>
  <c r="H33" i="120" s="1"/>
  <c r="M37" i="149"/>
  <c r="D37" i="149"/>
  <c r="L37" i="149"/>
  <c r="Q57" i="149"/>
  <c r="J80" i="120"/>
  <c r="AG81" i="140"/>
  <c r="AG82" i="140" s="1"/>
  <c r="AG27" i="140" s="1"/>
  <c r="BD80" i="158"/>
  <c r="BF80" i="158"/>
  <c r="BH80" i="158"/>
  <c r="BJ80" i="158"/>
  <c r="BL80" i="158"/>
  <c r="BL73" i="156"/>
  <c r="BH73" i="156"/>
  <c r="BJ73" i="156"/>
  <c r="AC98" i="120"/>
  <c r="AC33" i="120" s="1"/>
  <c r="AC54" i="120" s="1"/>
  <c r="N98" i="120"/>
  <c r="N33" i="120" s="1"/>
  <c r="N54" i="120" s="1"/>
  <c r="AL98" i="120"/>
  <c r="AL33" i="120" s="1"/>
  <c r="AL54" i="120" s="1"/>
  <c r="AT114" i="120"/>
  <c r="AT40" i="120" s="1"/>
  <c r="AF114" i="120"/>
  <c r="AV114" i="120"/>
  <c r="AV40" i="120" s="1"/>
  <c r="S114" i="120"/>
  <c r="E37" i="149"/>
  <c r="G37" i="149"/>
  <c r="H37" i="149"/>
  <c r="J75" i="125"/>
  <c r="J26" i="125" s="1"/>
  <c r="J40" i="125" s="1"/>
  <c r="BN98" i="136"/>
  <c r="BC80" i="158"/>
  <c r="BE80" i="158"/>
  <c r="BG80" i="158"/>
  <c r="BI80" i="158"/>
  <c r="BC73" i="156"/>
  <c r="BE73" i="156"/>
  <c r="AM98" i="120"/>
  <c r="AM33" i="120" s="1"/>
  <c r="AM54" i="120" s="1"/>
  <c r="Y98" i="120"/>
  <c r="Y33" i="120" s="1"/>
  <c r="Y54" i="120" s="1"/>
  <c r="P98" i="120"/>
  <c r="P33" i="120" s="1"/>
  <c r="P54" i="120" s="1"/>
  <c r="AF98" i="120"/>
  <c r="AF33" i="120" s="1"/>
  <c r="AF54" i="120" s="1"/>
  <c r="AV98" i="120"/>
  <c r="AV33" i="120" s="1"/>
  <c r="AV54" i="120" s="1"/>
  <c r="X114" i="120"/>
  <c r="AU114" i="120"/>
  <c r="AU40" i="120" s="1"/>
  <c r="I37" i="149"/>
  <c r="K37" i="149"/>
  <c r="N37" i="149"/>
  <c r="E81" i="125"/>
  <c r="E82" i="125" s="1"/>
  <c r="E27" i="125" s="1"/>
  <c r="F80" i="120"/>
  <c r="I80" i="120"/>
  <c r="H80" i="120"/>
  <c r="G80" i="120"/>
  <c r="BG73" i="156"/>
  <c r="BI73" i="156"/>
  <c r="W98" i="120"/>
  <c r="W33" i="120" s="1"/>
  <c r="W54" i="120" s="1"/>
  <c r="AG98" i="120"/>
  <c r="AG33" i="120" s="1"/>
  <c r="AG54" i="120" s="1"/>
  <c r="AD114" i="120"/>
  <c r="K43" i="159"/>
  <c r="I74" i="150"/>
  <c r="E74" i="150"/>
  <c r="L74" i="150"/>
  <c r="L81" i="150" s="1"/>
  <c r="L82" i="150" s="1"/>
  <c r="L27" i="150" s="1"/>
  <c r="K74" i="150"/>
  <c r="F74" i="150"/>
  <c r="J74" i="150"/>
  <c r="D74" i="150"/>
  <c r="H74" i="150"/>
  <c r="G74" i="150"/>
  <c r="K49" i="159"/>
  <c r="J74" i="117"/>
  <c r="F74" i="117"/>
  <c r="K74" i="117"/>
  <c r="I74" i="117"/>
  <c r="H74" i="117"/>
  <c r="L74" i="117"/>
  <c r="G74" i="117"/>
  <c r="D74" i="117"/>
  <c r="E74" i="117"/>
  <c r="AN75" i="146"/>
  <c r="AN26" i="146" s="1"/>
  <c r="AN40" i="146" s="1"/>
  <c r="AL75" i="146"/>
  <c r="AL26" i="146" s="1"/>
  <c r="AI75" i="146"/>
  <c r="AI26" i="146" s="1"/>
  <c r="AI40" i="146" s="1"/>
  <c r="AM75" i="146"/>
  <c r="AM26" i="146" s="1"/>
  <c r="AM40" i="146" s="1"/>
  <c r="J78" i="160"/>
  <c r="J27" i="160" s="1"/>
  <c r="J84" i="160"/>
  <c r="J85" i="160" s="1"/>
  <c r="J28" i="160" s="1"/>
  <c r="K78" i="160"/>
  <c r="K27" i="160" s="1"/>
  <c r="K84" i="160"/>
  <c r="K85" i="160" s="1"/>
  <c r="K28" i="160" s="1"/>
  <c r="L84" i="160"/>
  <c r="L85" i="160" s="1"/>
  <c r="L28" i="160" s="1"/>
  <c r="L78" i="160"/>
  <c r="L27" i="160" s="1"/>
  <c r="F84" i="160"/>
  <c r="F85" i="160" s="1"/>
  <c r="F28" i="160" s="1"/>
  <c r="F78" i="160"/>
  <c r="F27" i="160" s="1"/>
  <c r="G84" i="160"/>
  <c r="G85" i="160" s="1"/>
  <c r="G28" i="160" s="1"/>
  <c r="G78" i="160"/>
  <c r="G27" i="160" s="1"/>
  <c r="H84" i="160"/>
  <c r="H85" i="160" s="1"/>
  <c r="H28" i="160" s="1"/>
  <c r="H78" i="160"/>
  <c r="H27" i="160" s="1"/>
  <c r="I84" i="160"/>
  <c r="I85" i="160" s="1"/>
  <c r="I28" i="160" s="1"/>
  <c r="I78" i="160"/>
  <c r="I27" i="160" s="1"/>
  <c r="Y81" i="120"/>
  <c r="Y82" i="120" s="1"/>
  <c r="Y27" i="120" s="1"/>
  <c r="Y75" i="120"/>
  <c r="Y26" i="120" s="1"/>
  <c r="Y40" i="120" s="1"/>
  <c r="BB71" i="120"/>
  <c r="BB78" i="120"/>
  <c r="BF36" i="161"/>
  <c r="X74" i="120"/>
  <c r="BE29" i="161"/>
  <c r="BE41" i="161"/>
  <c r="BF39" i="161" s="1"/>
  <c r="BD47" i="161"/>
  <c r="BE45" i="161" s="1"/>
  <c r="AZ78" i="120"/>
  <c r="BD80" i="120" s="1"/>
  <c r="AZ71" i="120"/>
  <c r="AO74" i="120"/>
  <c r="AC74" i="120"/>
  <c r="U74" i="120"/>
  <c r="M74" i="120"/>
  <c r="E74" i="120"/>
  <c r="AA74" i="120"/>
  <c r="AN74" i="120"/>
  <c r="AJ74" i="120"/>
  <c r="AF74" i="120"/>
  <c r="AB74" i="120"/>
  <c r="T74" i="120"/>
  <c r="P74" i="120"/>
  <c r="L74" i="120"/>
  <c r="H74" i="120"/>
  <c r="D74" i="120"/>
  <c r="AQ74" i="120"/>
  <c r="AM74" i="120"/>
  <c r="AI74" i="120"/>
  <c r="AE74" i="120"/>
  <c r="W74" i="120"/>
  <c r="S74" i="120"/>
  <c r="O74" i="120"/>
  <c r="K74" i="120"/>
  <c r="K81" i="120" s="1"/>
  <c r="K82" i="120" s="1"/>
  <c r="K27" i="120" s="1"/>
  <c r="G74" i="120"/>
  <c r="G75" i="120" s="1"/>
  <c r="G26" i="120" s="1"/>
  <c r="G40" i="120" s="1"/>
  <c r="C74" i="120"/>
  <c r="AP74" i="120"/>
  <c r="AL74" i="120"/>
  <c r="AH74" i="120"/>
  <c r="AD74" i="120"/>
  <c r="V74" i="120"/>
  <c r="R74" i="120"/>
  <c r="N74" i="120"/>
  <c r="J74" i="120"/>
  <c r="F74" i="120"/>
  <c r="AK74" i="120"/>
  <c r="AG74" i="120"/>
  <c r="Q74" i="120"/>
  <c r="I74" i="120"/>
  <c r="BD42" i="161"/>
  <c r="BF28" i="161"/>
  <c r="BG25" i="161" s="1"/>
  <c r="BC48" i="161"/>
  <c r="BG35" i="161"/>
  <c r="BH32" i="161" s="1"/>
  <c r="G103" i="160"/>
  <c r="G113" i="160" s="1"/>
  <c r="C103" i="160"/>
  <c r="C74" i="160"/>
  <c r="H89" i="160"/>
  <c r="H99" i="160" s="1"/>
  <c r="H34" i="160" s="1"/>
  <c r="H57" i="160" s="1"/>
  <c r="H59" i="160" s="1"/>
  <c r="H65" i="160" s="1"/>
  <c r="K89" i="160"/>
  <c r="K99" i="160" s="1"/>
  <c r="K34" i="160" s="1"/>
  <c r="K57" i="160" s="1"/>
  <c r="K59" i="160" s="1"/>
  <c r="K65" i="160" s="1"/>
  <c r="H103" i="160"/>
  <c r="H113" i="160" s="1"/>
  <c r="I89" i="160"/>
  <c r="I99" i="160" s="1"/>
  <c r="I34" i="160" s="1"/>
  <c r="I57" i="160" s="1"/>
  <c r="I59" i="160" s="1"/>
  <c r="I65" i="160" s="1"/>
  <c r="J103" i="160"/>
  <c r="J113" i="160" s="1"/>
  <c r="D89" i="160"/>
  <c r="D99" i="160" s="1"/>
  <c r="D34" i="160" s="1"/>
  <c r="D57" i="160" s="1"/>
  <c r="D59" i="160" s="1"/>
  <c r="D65" i="160" s="1"/>
  <c r="G89" i="160"/>
  <c r="G99" i="160" s="1"/>
  <c r="G34" i="160" s="1"/>
  <c r="G57" i="160" s="1"/>
  <c r="G59" i="160" s="1"/>
  <c r="G65" i="160" s="1"/>
  <c r="J89" i="160"/>
  <c r="J99" i="160" s="1"/>
  <c r="J34" i="160" s="1"/>
  <c r="J57" i="160" s="1"/>
  <c r="J59" i="160" s="1"/>
  <c r="J65" i="160" s="1"/>
  <c r="L89" i="160"/>
  <c r="L99" i="160" s="1"/>
  <c r="L34" i="160" s="1"/>
  <c r="L57" i="160" s="1"/>
  <c r="L59" i="160" s="1"/>
  <c r="L65" i="160" s="1"/>
  <c r="K103" i="160"/>
  <c r="K113" i="160" s="1"/>
  <c r="E89" i="160"/>
  <c r="E99" i="160" s="1"/>
  <c r="E34" i="160" s="1"/>
  <c r="E57" i="160" s="1"/>
  <c r="E59" i="160" s="1"/>
  <c r="E65" i="160" s="1"/>
  <c r="F103" i="160"/>
  <c r="F113" i="160" s="1"/>
  <c r="I103" i="160"/>
  <c r="I113" i="160" s="1"/>
  <c r="C89" i="160"/>
  <c r="D103" i="160"/>
  <c r="D113" i="160" s="1"/>
  <c r="C81" i="160"/>
  <c r="E103" i="160"/>
  <c r="E113" i="160" s="1"/>
  <c r="L103" i="160"/>
  <c r="L113" i="160" s="1"/>
  <c r="F89" i="160"/>
  <c r="F99" i="160" s="1"/>
  <c r="F34" i="160" s="1"/>
  <c r="F57" i="160" s="1"/>
  <c r="F59" i="160" s="1"/>
  <c r="F65" i="160" s="1"/>
  <c r="Q21" i="160"/>
  <c r="C22" i="160"/>
  <c r="D16" i="160"/>
  <c r="E12" i="160" s="1"/>
  <c r="AG55" i="161"/>
  <c r="AG56" i="161" s="1"/>
  <c r="AG62" i="161" s="1"/>
  <c r="AG63" i="161" s="1"/>
  <c r="AG65" i="161" s="1"/>
  <c r="AJ30" i="152" s="1"/>
  <c r="AH19" i="161"/>
  <c r="BN20" i="120"/>
  <c r="BO113" i="120"/>
  <c r="F114" i="120"/>
  <c r="N78" i="120"/>
  <c r="G49" i="159"/>
  <c r="H49" i="159"/>
  <c r="C16" i="159"/>
  <c r="D12" i="159" s="1"/>
  <c r="E83" i="159"/>
  <c r="G83" i="159"/>
  <c r="C83" i="159"/>
  <c r="L83" i="159"/>
  <c r="J83" i="159"/>
  <c r="B83" i="159"/>
  <c r="H83" i="159"/>
  <c r="F83" i="159"/>
  <c r="D83" i="159"/>
  <c r="K83" i="159"/>
  <c r="I83" i="159"/>
  <c r="C20" i="159"/>
  <c r="B23" i="159"/>
  <c r="Q102" i="159"/>
  <c r="Q113" i="159" s="1"/>
  <c r="B113" i="159"/>
  <c r="J43" i="159"/>
  <c r="Q27" i="159"/>
  <c r="F43" i="159"/>
  <c r="F29" i="159"/>
  <c r="D49" i="159"/>
  <c r="D43" i="159"/>
  <c r="E43" i="159"/>
  <c r="E49" i="159"/>
  <c r="J49" i="159"/>
  <c r="Q28" i="159"/>
  <c r="F49" i="159"/>
  <c r="C49" i="159"/>
  <c r="C43" i="159"/>
  <c r="L49" i="159"/>
  <c r="B99" i="159"/>
  <c r="B34" i="159" s="1"/>
  <c r="Q88" i="159"/>
  <c r="Q99" i="159" s="1"/>
  <c r="H76" i="159"/>
  <c r="J76" i="159"/>
  <c r="G76" i="159"/>
  <c r="E76" i="159"/>
  <c r="C76" i="159"/>
  <c r="D76" i="159"/>
  <c r="F76" i="159"/>
  <c r="I76" i="159"/>
  <c r="K76" i="159"/>
  <c r="B76" i="159"/>
  <c r="L76" i="159"/>
  <c r="L43" i="159"/>
  <c r="G22" i="158"/>
  <c r="G55" i="158"/>
  <c r="H19" i="158"/>
  <c r="H21" i="158" s="1"/>
  <c r="F22" i="157"/>
  <c r="G19" i="157"/>
  <c r="F55" i="157"/>
  <c r="U54" i="157"/>
  <c r="AW54" i="157"/>
  <c r="P54" i="157"/>
  <c r="BB40" i="157"/>
  <c r="AI40" i="157"/>
  <c r="AU73" i="157"/>
  <c r="G73" i="157"/>
  <c r="J73" i="157"/>
  <c r="I73" i="157"/>
  <c r="H73" i="157"/>
  <c r="L73" i="157"/>
  <c r="W73" i="157"/>
  <c r="AD73" i="157"/>
  <c r="V73" i="157"/>
  <c r="O73" i="157"/>
  <c r="Z73" i="157"/>
  <c r="T73" i="157"/>
  <c r="X73" i="157"/>
  <c r="Q73" i="157"/>
  <c r="K73" i="157"/>
  <c r="U73" i="157"/>
  <c r="N73" i="157"/>
  <c r="R73" i="157"/>
  <c r="AG73" i="157"/>
  <c r="AK73" i="157"/>
  <c r="J74" i="157"/>
  <c r="M74" i="157"/>
  <c r="W74" i="157"/>
  <c r="AL73" i="157"/>
  <c r="S73" i="157"/>
  <c r="F74" i="157"/>
  <c r="S74" i="157"/>
  <c r="AB73" i="157"/>
  <c r="AI73" i="157"/>
  <c r="X74" i="157"/>
  <c r="K74" i="157"/>
  <c r="M73" i="157"/>
  <c r="N74" i="157"/>
  <c r="U74" i="157"/>
  <c r="G74" i="157"/>
  <c r="AY73" i="157"/>
  <c r="AA73" i="157"/>
  <c r="AP73" i="157"/>
  <c r="AJ73" i="157"/>
  <c r="AN73" i="157"/>
  <c r="AR73" i="157"/>
  <c r="AQ73" i="157"/>
  <c r="AF73" i="157"/>
  <c r="AC73" i="157"/>
  <c r="AM73" i="157"/>
  <c r="BA73" i="157"/>
  <c r="AZ73" i="157"/>
  <c r="AX73" i="157"/>
  <c r="AW73" i="157"/>
  <c r="AE73" i="157"/>
  <c r="AV73" i="157"/>
  <c r="AO73" i="157"/>
  <c r="AS73" i="157"/>
  <c r="F73" i="157"/>
  <c r="AH73" i="157"/>
  <c r="Z74" i="157"/>
  <c r="P74" i="157"/>
  <c r="Q74" i="157"/>
  <c r="BB73" i="157"/>
  <c r="Y73" i="157"/>
  <c r="V74" i="157"/>
  <c r="L74" i="157"/>
  <c r="I74" i="157"/>
  <c r="AT73" i="157"/>
  <c r="R74" i="157"/>
  <c r="H74" i="157"/>
  <c r="O74" i="157"/>
  <c r="P73" i="157"/>
  <c r="T74" i="157"/>
  <c r="Y74" i="157"/>
  <c r="K54" i="157"/>
  <c r="AH54" i="157"/>
  <c r="AZ54" i="157"/>
  <c r="BA40" i="157"/>
  <c r="AE54" i="157"/>
  <c r="AJ40" i="157"/>
  <c r="X54" i="157"/>
  <c r="AQ40" i="157"/>
  <c r="AO54" i="157"/>
  <c r="V54" i="157"/>
  <c r="AS54" i="157"/>
  <c r="AP40" i="157"/>
  <c r="AD54" i="157"/>
  <c r="AP54" i="157"/>
  <c r="G54" i="157"/>
  <c r="AF54" i="157"/>
  <c r="AF40" i="157"/>
  <c r="AY40" i="157"/>
  <c r="AT54" i="157"/>
  <c r="AG54" i="157"/>
  <c r="BC54" i="157"/>
  <c r="AX40" i="157"/>
  <c r="AG40" i="157"/>
  <c r="I54" i="157"/>
  <c r="BA54" i="157"/>
  <c r="R54" i="157"/>
  <c r="AN54" i="157"/>
  <c r="AR40" i="157"/>
  <c r="AH40" i="157"/>
  <c r="AO40" i="157"/>
  <c r="O54" i="157"/>
  <c r="AQ54" i="157"/>
  <c r="L54" i="157"/>
  <c r="AD40" i="157"/>
  <c r="AT40" i="157"/>
  <c r="AE40" i="157"/>
  <c r="BI73" i="158"/>
  <c r="BH73" i="158"/>
  <c r="L75" i="158"/>
  <c r="L26" i="158" s="1"/>
  <c r="L40" i="158" s="1"/>
  <c r="L81" i="158"/>
  <c r="L82" i="158" s="1"/>
  <c r="L27" i="158" s="1"/>
  <c r="V81" i="158"/>
  <c r="V82" i="158" s="1"/>
  <c r="V27" i="158" s="1"/>
  <c r="V75" i="158"/>
  <c r="V26" i="158" s="1"/>
  <c r="V40" i="158" s="1"/>
  <c r="Q81" i="158"/>
  <c r="Q82" i="158" s="1"/>
  <c r="Q27" i="158" s="1"/>
  <c r="Q75" i="158"/>
  <c r="Q26" i="158" s="1"/>
  <c r="Q40" i="158" s="1"/>
  <c r="U81" i="158"/>
  <c r="U82" i="158" s="1"/>
  <c r="U27" i="158" s="1"/>
  <c r="U75" i="158"/>
  <c r="U26" i="158" s="1"/>
  <c r="U40" i="158" s="1"/>
  <c r="X81" i="158"/>
  <c r="X82" i="158" s="1"/>
  <c r="X27" i="158" s="1"/>
  <c r="X75" i="158"/>
  <c r="X26" i="158" s="1"/>
  <c r="X40" i="158" s="1"/>
  <c r="R81" i="158"/>
  <c r="R82" i="158" s="1"/>
  <c r="R27" i="158" s="1"/>
  <c r="R75" i="158"/>
  <c r="R26" i="158" s="1"/>
  <c r="R40" i="158" s="1"/>
  <c r="O75" i="158"/>
  <c r="O26" i="158" s="1"/>
  <c r="O40" i="158" s="1"/>
  <c r="O81" i="158"/>
  <c r="O82" i="158" s="1"/>
  <c r="O27" i="158" s="1"/>
  <c r="T75" i="158"/>
  <c r="T26" i="158" s="1"/>
  <c r="T40" i="158" s="1"/>
  <c r="T81" i="158"/>
  <c r="T82" i="158" s="1"/>
  <c r="T27" i="158" s="1"/>
  <c r="J75" i="158"/>
  <c r="J26" i="158" s="1"/>
  <c r="J40" i="158" s="1"/>
  <c r="J81" i="158"/>
  <c r="J82" i="158" s="1"/>
  <c r="J27" i="158" s="1"/>
  <c r="H81" i="158"/>
  <c r="H82" i="158" s="1"/>
  <c r="H27" i="158" s="1"/>
  <c r="H75" i="158"/>
  <c r="H26" i="158" s="1"/>
  <c r="H40" i="158" s="1"/>
  <c r="N81" i="158"/>
  <c r="N82" i="158" s="1"/>
  <c r="N27" i="158" s="1"/>
  <c r="N75" i="158"/>
  <c r="N26" i="158" s="1"/>
  <c r="N40" i="158" s="1"/>
  <c r="K81" i="158"/>
  <c r="K82" i="158" s="1"/>
  <c r="K27" i="158" s="1"/>
  <c r="K75" i="158"/>
  <c r="K26" i="158" s="1"/>
  <c r="K40" i="158" s="1"/>
  <c r="F54" i="158"/>
  <c r="BN54" i="158" s="1"/>
  <c r="BN33" i="158"/>
  <c r="F35" i="158"/>
  <c r="C15" i="158"/>
  <c r="D11" i="158" s="1"/>
  <c r="F22" i="155"/>
  <c r="G19" i="155"/>
  <c r="G21" i="155" s="1"/>
  <c r="F55" i="155"/>
  <c r="BN89" i="155"/>
  <c r="F98" i="155"/>
  <c r="F33" i="155" s="1"/>
  <c r="AL54" i="155"/>
  <c r="O54" i="155"/>
  <c r="AU54" i="155"/>
  <c r="Z54" i="155"/>
  <c r="T74" i="155"/>
  <c r="L74" i="155"/>
  <c r="W74" i="155"/>
  <c r="O74" i="155"/>
  <c r="G74" i="155"/>
  <c r="V74" i="155"/>
  <c r="N74" i="155"/>
  <c r="F74" i="155"/>
  <c r="U74" i="155"/>
  <c r="M74" i="155"/>
  <c r="I73" i="155"/>
  <c r="H73" i="155"/>
  <c r="F73" i="155"/>
  <c r="G73" i="155"/>
  <c r="X74" i="155"/>
  <c r="P74" i="155"/>
  <c r="H74" i="155"/>
  <c r="S74" i="155"/>
  <c r="K74" i="155"/>
  <c r="Z74" i="155"/>
  <c r="R74" i="155"/>
  <c r="J74" i="155"/>
  <c r="Y74" i="155"/>
  <c r="Q74" i="155"/>
  <c r="I74" i="155"/>
  <c r="K73" i="155"/>
  <c r="AH73" i="155"/>
  <c r="T73" i="155"/>
  <c r="AZ73" i="155"/>
  <c r="AK73" i="155"/>
  <c r="S73" i="155"/>
  <c r="AA73" i="155"/>
  <c r="AL73" i="155"/>
  <c r="X73" i="155"/>
  <c r="AO73" i="155"/>
  <c r="AU73" i="155"/>
  <c r="AM73" i="155"/>
  <c r="J73" i="155"/>
  <c r="AP73" i="155"/>
  <c r="L73" i="155"/>
  <c r="AR73" i="155"/>
  <c r="M73" i="155"/>
  <c r="AS73" i="155"/>
  <c r="N73" i="155"/>
  <c r="AT73" i="155"/>
  <c r="P73" i="155"/>
  <c r="AV73" i="155"/>
  <c r="Q73" i="155"/>
  <c r="AW73" i="155"/>
  <c r="O73" i="155"/>
  <c r="R73" i="155"/>
  <c r="AX73" i="155"/>
  <c r="AJ73" i="155"/>
  <c r="U73" i="155"/>
  <c r="BA73" i="155"/>
  <c r="AE73" i="155"/>
  <c r="W73" i="155"/>
  <c r="V73" i="155"/>
  <c r="BB73" i="155"/>
  <c r="AN73" i="155"/>
  <c r="Y73" i="155"/>
  <c r="AI73" i="155"/>
  <c r="AQ73" i="155"/>
  <c r="Z73" i="155"/>
  <c r="AB73" i="155"/>
  <c r="AC73" i="155"/>
  <c r="AY73" i="155"/>
  <c r="AD73" i="155"/>
  <c r="AF73" i="155"/>
  <c r="AG73" i="155"/>
  <c r="AA54" i="155"/>
  <c r="I54" i="155"/>
  <c r="Y54" i="155"/>
  <c r="AO54" i="155"/>
  <c r="H54" i="155"/>
  <c r="X54" i="155"/>
  <c r="AN54" i="155"/>
  <c r="AF40" i="155"/>
  <c r="BA40" i="155"/>
  <c r="AR40" i="155"/>
  <c r="AI40" i="155"/>
  <c r="AE40" i="155"/>
  <c r="AZ40" i="155"/>
  <c r="N54" i="155"/>
  <c r="AT54" i="155"/>
  <c r="W54" i="155"/>
  <c r="BC54" i="155"/>
  <c r="AH54" i="155"/>
  <c r="G80" i="155"/>
  <c r="I80" i="155"/>
  <c r="H80" i="155"/>
  <c r="F80" i="155"/>
  <c r="AY80" i="155"/>
  <c r="Z80" i="155"/>
  <c r="AB80" i="155"/>
  <c r="AC80" i="155"/>
  <c r="AD80" i="155"/>
  <c r="W80" i="155"/>
  <c r="J80" i="155"/>
  <c r="BA80" i="155"/>
  <c r="AG80" i="155"/>
  <c r="M80" i="155"/>
  <c r="AJ80" i="155"/>
  <c r="K80" i="155"/>
  <c r="AQ80" i="155"/>
  <c r="AK80" i="155"/>
  <c r="Q80" i="155"/>
  <c r="AN80" i="155"/>
  <c r="AO80" i="155"/>
  <c r="AE80" i="155"/>
  <c r="U80" i="155"/>
  <c r="AR80" i="155"/>
  <c r="AS80" i="155"/>
  <c r="AT80" i="155"/>
  <c r="AI80" i="155"/>
  <c r="AV80" i="155"/>
  <c r="AW80" i="155"/>
  <c r="AX80" i="155"/>
  <c r="AZ80" i="155"/>
  <c r="AM80" i="155"/>
  <c r="AF80" i="155"/>
  <c r="L80" i="155"/>
  <c r="BB80" i="155"/>
  <c r="AH80" i="155"/>
  <c r="N80" i="155"/>
  <c r="AA80" i="155"/>
  <c r="P80" i="155"/>
  <c r="AL80" i="155"/>
  <c r="R80" i="155"/>
  <c r="T80" i="155"/>
  <c r="O80" i="155"/>
  <c r="AU80" i="155"/>
  <c r="AP80" i="155"/>
  <c r="V80" i="155"/>
  <c r="X80" i="155"/>
  <c r="Y80" i="155"/>
  <c r="S80" i="155"/>
  <c r="AI54" i="155"/>
  <c r="M54" i="155"/>
  <c r="AC54" i="155"/>
  <c r="AS54" i="155"/>
  <c r="L54" i="155"/>
  <c r="AB54" i="155"/>
  <c r="AR54" i="155"/>
  <c r="AK40" i="155"/>
  <c r="AB40" i="155"/>
  <c r="AW40" i="155"/>
  <c r="AN40" i="155"/>
  <c r="AJ40" i="155"/>
  <c r="F114" i="155"/>
  <c r="BN105" i="155"/>
  <c r="BN114" i="155" s="1"/>
  <c r="AL40" i="155"/>
  <c r="BB40" i="155"/>
  <c r="AP40" i="155"/>
  <c r="BC71" i="155"/>
  <c r="BD73" i="155" s="1"/>
  <c r="BC78" i="155"/>
  <c r="BC80" i="155" s="1"/>
  <c r="C15" i="156"/>
  <c r="D11" i="156" s="1"/>
  <c r="Y81" i="156"/>
  <c r="Y82" i="156" s="1"/>
  <c r="Y27" i="156" s="1"/>
  <c r="Y75" i="156"/>
  <c r="Y26" i="156" s="1"/>
  <c r="Y40" i="156" s="1"/>
  <c r="U81" i="156"/>
  <c r="U82" i="156" s="1"/>
  <c r="U27" i="156" s="1"/>
  <c r="U75" i="156"/>
  <c r="U26" i="156" s="1"/>
  <c r="U40" i="156" s="1"/>
  <c r="H81" i="156"/>
  <c r="H82" i="156" s="1"/>
  <c r="H27" i="156" s="1"/>
  <c r="H75" i="156"/>
  <c r="H26" i="156" s="1"/>
  <c r="H40" i="156" s="1"/>
  <c r="X81" i="156"/>
  <c r="X82" i="156" s="1"/>
  <c r="X27" i="156" s="1"/>
  <c r="X75" i="156"/>
  <c r="X26" i="156" s="1"/>
  <c r="X40" i="156" s="1"/>
  <c r="R81" i="156"/>
  <c r="R82" i="156" s="1"/>
  <c r="R27" i="156" s="1"/>
  <c r="R75" i="156"/>
  <c r="R26" i="156" s="1"/>
  <c r="R40" i="156" s="1"/>
  <c r="Q75" i="156"/>
  <c r="Q26" i="156" s="1"/>
  <c r="Q40" i="156" s="1"/>
  <c r="Q81" i="156"/>
  <c r="Q82" i="156" s="1"/>
  <c r="Q27" i="156" s="1"/>
  <c r="M75" i="156"/>
  <c r="M26" i="156" s="1"/>
  <c r="M40" i="156" s="1"/>
  <c r="M81" i="156"/>
  <c r="M82" i="156" s="1"/>
  <c r="M27" i="156" s="1"/>
  <c r="W81" i="156"/>
  <c r="W82" i="156" s="1"/>
  <c r="W27" i="156" s="1"/>
  <c r="W75" i="156"/>
  <c r="W26" i="156" s="1"/>
  <c r="W40" i="156" s="1"/>
  <c r="T75" i="156"/>
  <c r="T26" i="156" s="1"/>
  <c r="T40" i="156" s="1"/>
  <c r="T81" i="156"/>
  <c r="T82" i="156" s="1"/>
  <c r="T27" i="156" s="1"/>
  <c r="N75" i="156"/>
  <c r="N26" i="156" s="1"/>
  <c r="N40" i="156" s="1"/>
  <c r="N81" i="156"/>
  <c r="N82" i="156" s="1"/>
  <c r="N27" i="156" s="1"/>
  <c r="BC34" i="156"/>
  <c r="BN34" i="156" s="1"/>
  <c r="BN98" i="156"/>
  <c r="G22" i="156"/>
  <c r="H19" i="156"/>
  <c r="G55" i="156"/>
  <c r="Q15" i="158"/>
  <c r="R11" i="158" s="1"/>
  <c r="AI54" i="157"/>
  <c r="BN89" i="157"/>
  <c r="F98" i="157"/>
  <c r="F33" i="157" s="1"/>
  <c r="AC54" i="157"/>
  <c r="AV54" i="157"/>
  <c r="BN105" i="157"/>
  <c r="BN114" i="157" s="1"/>
  <c r="F114" i="157"/>
  <c r="AV40" i="157"/>
  <c r="AW40" i="157"/>
  <c r="Z54" i="157"/>
  <c r="BB54" i="157"/>
  <c r="T54" i="157"/>
  <c r="AM40" i="157"/>
  <c r="S54" i="157"/>
  <c r="Q54" i="157"/>
  <c r="AM54" i="157"/>
  <c r="BN20" i="157"/>
  <c r="BC71" i="157"/>
  <c r="BG73" i="157" s="1"/>
  <c r="BC78" i="157"/>
  <c r="BJ80" i="157" s="1"/>
  <c r="AK54" i="157"/>
  <c r="AY80" i="157"/>
  <c r="G80" i="157"/>
  <c r="M80" i="157"/>
  <c r="AJ80" i="157"/>
  <c r="AF80" i="157"/>
  <c r="W80" i="157"/>
  <c r="I80" i="157"/>
  <c r="T80" i="157"/>
  <c r="AV80" i="157"/>
  <c r="S80" i="157"/>
  <c r="Y80" i="157"/>
  <c r="L80" i="157"/>
  <c r="AN80" i="157"/>
  <c r="K80" i="157"/>
  <c r="U80" i="157"/>
  <c r="AR80" i="157"/>
  <c r="H80" i="157"/>
  <c r="Q80" i="157"/>
  <c r="X80" i="157"/>
  <c r="AG80" i="157"/>
  <c r="N80" i="157"/>
  <c r="AZ80" i="157"/>
  <c r="AT80" i="157"/>
  <c r="BB80" i="157"/>
  <c r="AU80" i="157"/>
  <c r="AA80" i="157"/>
  <c r="AK80" i="157"/>
  <c r="AD80" i="157"/>
  <c r="AP80" i="157"/>
  <c r="AQ80" i="157"/>
  <c r="AC80" i="157"/>
  <c r="V80" i="157"/>
  <c r="AH80" i="157"/>
  <c r="AM80" i="157"/>
  <c r="AS80" i="157"/>
  <c r="F80" i="157"/>
  <c r="Z80" i="157"/>
  <c r="AI80" i="157"/>
  <c r="AO80" i="157"/>
  <c r="AL80" i="157"/>
  <c r="J80" i="157"/>
  <c r="AX80" i="157"/>
  <c r="AE80" i="157"/>
  <c r="AB80" i="157"/>
  <c r="P80" i="157"/>
  <c r="AW80" i="157"/>
  <c r="R80" i="157"/>
  <c r="O80" i="157"/>
  <c r="BA80" i="157"/>
  <c r="BK80" i="157"/>
  <c r="BE80" i="157"/>
  <c r="BG80" i="157"/>
  <c r="AB54" i="157"/>
  <c r="AU40" i="157"/>
  <c r="Y54" i="157"/>
  <c r="AA54" i="157"/>
  <c r="AX54" i="157"/>
  <c r="AB40" i="157"/>
  <c r="AY54" i="157"/>
  <c r="AU54" i="157"/>
  <c r="M54" i="157"/>
  <c r="AJ54" i="157"/>
  <c r="AK40" i="157"/>
  <c r="AC40" i="157"/>
  <c r="BC40" i="157"/>
  <c r="J54" i="157"/>
  <c r="AL54" i="157"/>
  <c r="H54" i="157"/>
  <c r="AL40" i="157"/>
  <c r="AA40" i="157"/>
  <c r="N54" i="157"/>
  <c r="W54" i="157"/>
  <c r="AR54" i="157"/>
  <c r="AZ40" i="157"/>
  <c r="AN40" i="157"/>
  <c r="AS40" i="157"/>
  <c r="C15" i="155"/>
  <c r="D11" i="155" s="1"/>
  <c r="BJ73" i="158"/>
  <c r="BG73" i="158"/>
  <c r="BL73" i="158"/>
  <c r="M75" i="158"/>
  <c r="M26" i="158" s="1"/>
  <c r="M40" i="158" s="1"/>
  <c r="M81" i="158"/>
  <c r="M82" i="158" s="1"/>
  <c r="M27" i="158" s="1"/>
  <c r="P81" i="158"/>
  <c r="P82" i="158" s="1"/>
  <c r="P27" i="158" s="1"/>
  <c r="P75" i="158"/>
  <c r="P26" i="158" s="1"/>
  <c r="P40" i="158" s="1"/>
  <c r="Z81" i="158"/>
  <c r="Z82" i="158" s="1"/>
  <c r="Z27" i="158" s="1"/>
  <c r="Z75" i="158"/>
  <c r="Z26" i="158" s="1"/>
  <c r="Z40" i="158" s="1"/>
  <c r="G75" i="158"/>
  <c r="G26" i="158" s="1"/>
  <c r="G40" i="158" s="1"/>
  <c r="G81" i="158"/>
  <c r="G82" i="158" s="1"/>
  <c r="G27" i="158" s="1"/>
  <c r="I81" i="158"/>
  <c r="I82" i="158" s="1"/>
  <c r="I27" i="158" s="1"/>
  <c r="I75" i="158"/>
  <c r="I26" i="158" s="1"/>
  <c r="I40" i="158" s="1"/>
  <c r="F75" i="158"/>
  <c r="F26" i="158" s="1"/>
  <c r="F81" i="158"/>
  <c r="BN74" i="158"/>
  <c r="BD73" i="158"/>
  <c r="S81" i="158"/>
  <c r="S82" i="158" s="1"/>
  <c r="S27" i="158" s="1"/>
  <c r="S75" i="158"/>
  <c r="S26" i="158" s="1"/>
  <c r="S40" i="158" s="1"/>
  <c r="BC73" i="158"/>
  <c r="W75" i="158"/>
  <c r="W26" i="158" s="1"/>
  <c r="W40" i="158" s="1"/>
  <c r="W81" i="158"/>
  <c r="W82" i="158" s="1"/>
  <c r="W27" i="158" s="1"/>
  <c r="BF73" i="158"/>
  <c r="BE73" i="158"/>
  <c r="Y75" i="158"/>
  <c r="Y26" i="158" s="1"/>
  <c r="Y40" i="158" s="1"/>
  <c r="Y81" i="158"/>
  <c r="Y82" i="158" s="1"/>
  <c r="Y27" i="158" s="1"/>
  <c r="BC34" i="158"/>
  <c r="BN34" i="158" s="1"/>
  <c r="BN98" i="158"/>
  <c r="V54" i="155"/>
  <c r="BB54" i="155"/>
  <c r="AE54" i="155"/>
  <c r="BN33" i="155"/>
  <c r="J54" i="155"/>
  <c r="AP54" i="155"/>
  <c r="K54" i="155"/>
  <c r="AQ54" i="155"/>
  <c r="Q54" i="155"/>
  <c r="AG54" i="155"/>
  <c r="AW54" i="155"/>
  <c r="P54" i="155"/>
  <c r="AF54" i="155"/>
  <c r="AV54" i="155"/>
  <c r="AQ40" i="155"/>
  <c r="AG40" i="155"/>
  <c r="BC40" i="155"/>
  <c r="AS40" i="155"/>
  <c r="AO40" i="155"/>
  <c r="AD54" i="155"/>
  <c r="G54" i="155"/>
  <c r="AM54" i="155"/>
  <c r="R54" i="155"/>
  <c r="AX54" i="155"/>
  <c r="S54" i="155"/>
  <c r="AY54" i="155"/>
  <c r="U54" i="155"/>
  <c r="AK54" i="155"/>
  <c r="BA54" i="155"/>
  <c r="T54" i="155"/>
  <c r="AJ54" i="155"/>
  <c r="AZ54" i="155"/>
  <c r="AA40" i="155"/>
  <c r="AV40" i="155"/>
  <c r="AM40" i="155"/>
  <c r="AC40" i="155"/>
  <c r="AY40" i="155"/>
  <c r="AU40" i="155"/>
  <c r="AD40" i="155"/>
  <c r="AT40" i="155"/>
  <c r="AH40" i="155"/>
  <c r="AX40" i="155"/>
  <c r="C15" i="157"/>
  <c r="D11" i="157" s="1"/>
  <c r="I81" i="156"/>
  <c r="I82" i="156" s="1"/>
  <c r="I27" i="156" s="1"/>
  <c r="I75" i="156"/>
  <c r="I26" i="156" s="1"/>
  <c r="I40" i="156" s="1"/>
  <c r="S75" i="156"/>
  <c r="S26" i="156" s="1"/>
  <c r="S40" i="156" s="1"/>
  <c r="S81" i="156"/>
  <c r="S82" i="156" s="1"/>
  <c r="S27" i="156" s="1"/>
  <c r="O75" i="156"/>
  <c r="O26" i="156" s="1"/>
  <c r="O40" i="156" s="1"/>
  <c r="O81" i="156"/>
  <c r="O82" i="156" s="1"/>
  <c r="O27" i="156" s="1"/>
  <c r="P81" i="156"/>
  <c r="P82" i="156" s="1"/>
  <c r="P27" i="156" s="1"/>
  <c r="P75" i="156"/>
  <c r="P26" i="156" s="1"/>
  <c r="P40" i="156" s="1"/>
  <c r="J81" i="156"/>
  <c r="J82" i="156" s="1"/>
  <c r="J27" i="156" s="1"/>
  <c r="J75" i="156"/>
  <c r="J26" i="156" s="1"/>
  <c r="J40" i="156" s="1"/>
  <c r="Z81" i="156"/>
  <c r="Z82" i="156" s="1"/>
  <c r="Z27" i="156" s="1"/>
  <c r="Z75" i="156"/>
  <c r="Z26" i="156" s="1"/>
  <c r="Z40" i="156" s="1"/>
  <c r="K75" i="156"/>
  <c r="K26" i="156" s="1"/>
  <c r="K40" i="156" s="1"/>
  <c r="K81" i="156"/>
  <c r="K82" i="156" s="1"/>
  <c r="K27" i="156" s="1"/>
  <c r="G75" i="156"/>
  <c r="G26" i="156" s="1"/>
  <c r="G40" i="156" s="1"/>
  <c r="G81" i="156"/>
  <c r="G82" i="156" s="1"/>
  <c r="G27" i="156" s="1"/>
  <c r="L81" i="156"/>
  <c r="L82" i="156" s="1"/>
  <c r="L27" i="156" s="1"/>
  <c r="L75" i="156"/>
  <c r="L26" i="156" s="1"/>
  <c r="L40" i="156" s="1"/>
  <c r="F81" i="156"/>
  <c r="F75" i="156"/>
  <c r="F26" i="156" s="1"/>
  <c r="BN74" i="156"/>
  <c r="V75" i="156"/>
  <c r="V26" i="156" s="1"/>
  <c r="V40" i="156" s="1"/>
  <c r="V81" i="156"/>
  <c r="V82" i="156" s="1"/>
  <c r="V27" i="156" s="1"/>
  <c r="F54" i="156"/>
  <c r="BN54" i="156" s="1"/>
  <c r="BN33" i="156"/>
  <c r="F35" i="156"/>
  <c r="AJ81" i="146"/>
  <c r="AJ82" i="146" s="1"/>
  <c r="AJ27" i="146" s="1"/>
  <c r="AD75" i="146"/>
  <c r="AD26" i="146" s="1"/>
  <c r="AD40" i="146" s="1"/>
  <c r="AD81" i="146"/>
  <c r="AD82" i="146" s="1"/>
  <c r="AD27" i="146" s="1"/>
  <c r="AB81" i="146"/>
  <c r="AB82" i="146" s="1"/>
  <c r="AB27" i="146" s="1"/>
  <c r="AB75" i="146"/>
  <c r="AB26" i="146" s="1"/>
  <c r="AF75" i="146"/>
  <c r="AF26" i="146" s="1"/>
  <c r="AF40" i="146" s="1"/>
  <c r="AF81" i="146"/>
  <c r="AF82" i="146" s="1"/>
  <c r="AF27" i="146" s="1"/>
  <c r="AC81" i="146"/>
  <c r="AC82" i="146" s="1"/>
  <c r="AC27" i="146" s="1"/>
  <c r="AC75" i="146"/>
  <c r="AC26" i="146" s="1"/>
  <c r="AJ40" i="146"/>
  <c r="BN102" i="117"/>
  <c r="BO86" i="117" s="1"/>
  <c r="C114" i="117"/>
  <c r="C98" i="120"/>
  <c r="C33" i="120" s="1"/>
  <c r="C54" i="120" s="1"/>
  <c r="BN86" i="120"/>
  <c r="AZ34" i="120" s="1"/>
  <c r="BN34" i="120" s="1"/>
  <c r="C55" i="120"/>
  <c r="D19" i="120"/>
  <c r="C22" i="120"/>
  <c r="C22" i="117"/>
  <c r="D19" i="117"/>
  <c r="C55" i="117"/>
  <c r="C114" i="120"/>
  <c r="BN102" i="120"/>
  <c r="BO86" i="120" s="1"/>
  <c r="C98" i="117"/>
  <c r="C33" i="117" s="1"/>
  <c r="C54" i="117" s="1"/>
  <c r="BN86" i="117"/>
  <c r="L34" i="117" s="1"/>
  <c r="C74" i="117"/>
  <c r="C73" i="117"/>
  <c r="C74" i="150"/>
  <c r="C73" i="150"/>
  <c r="J75" i="120"/>
  <c r="J26" i="120" s="1"/>
  <c r="F75" i="120"/>
  <c r="F26" i="120" s="1"/>
  <c r="E81" i="120"/>
  <c r="E82" i="120" s="1"/>
  <c r="E27" i="120" s="1"/>
  <c r="L75" i="120"/>
  <c r="L26" i="120" s="1"/>
  <c r="L40" i="120" s="1"/>
  <c r="H81" i="120"/>
  <c r="H82" i="120" s="1"/>
  <c r="H27" i="120" s="1"/>
  <c r="D75" i="120"/>
  <c r="D26" i="120" s="1"/>
  <c r="C73" i="120"/>
  <c r="D19" i="150"/>
  <c r="C22" i="150"/>
  <c r="C55" i="150"/>
  <c r="C114" i="150"/>
  <c r="BN102" i="150"/>
  <c r="BO86" i="150" s="1"/>
  <c r="BN86" i="150"/>
  <c r="L34" i="150" s="1"/>
  <c r="C98" i="150"/>
  <c r="C33" i="150" s="1"/>
  <c r="C54" i="150" s="1"/>
  <c r="Q34" i="149"/>
  <c r="B54" i="134"/>
  <c r="B35" i="134"/>
  <c r="B54" i="130"/>
  <c r="B35" i="130"/>
  <c r="BH54" i="136"/>
  <c r="BH54" i="137"/>
  <c r="BC54" i="134"/>
  <c r="BF54" i="136"/>
  <c r="B35" i="128"/>
  <c r="B54" i="128"/>
  <c r="B35" i="133"/>
  <c r="B54" i="133"/>
  <c r="C54" i="130"/>
  <c r="B35" i="145"/>
  <c r="B54" i="145"/>
  <c r="BB54" i="136"/>
  <c r="BE54" i="137"/>
  <c r="BN33" i="136"/>
  <c r="B35" i="136"/>
  <c r="B54" i="136"/>
  <c r="BG54" i="137"/>
  <c r="B35" i="129"/>
  <c r="B54" i="129"/>
  <c r="BB54" i="134"/>
  <c r="BH54" i="134"/>
  <c r="BG54" i="134"/>
  <c r="F54" i="131"/>
  <c r="BF54" i="137"/>
  <c r="BE54" i="134"/>
  <c r="D54" i="145"/>
  <c r="E54" i="131"/>
  <c r="BJ54" i="146"/>
  <c r="B35" i="143"/>
  <c r="B54" i="143"/>
  <c r="BC54" i="136"/>
  <c r="B54" i="131"/>
  <c r="B35" i="131"/>
  <c r="C54" i="131"/>
  <c r="C54" i="146"/>
  <c r="C54" i="143"/>
  <c r="BE54" i="136"/>
  <c r="BI54" i="134"/>
  <c r="B54" i="146"/>
  <c r="B35" i="146"/>
  <c r="BJ54" i="134"/>
  <c r="BD54" i="134"/>
  <c r="B35" i="137"/>
  <c r="B54" i="137"/>
  <c r="D54" i="143"/>
  <c r="BD54" i="136"/>
  <c r="B54" i="142"/>
  <c r="B35" i="142"/>
  <c r="O37" i="149"/>
  <c r="AH75" i="123"/>
  <c r="AH26" i="123" s="1"/>
  <c r="AH81" i="123"/>
  <c r="AH82" i="123" s="1"/>
  <c r="AH27" i="123" s="1"/>
  <c r="AH75" i="143"/>
  <c r="AH26" i="143" s="1"/>
  <c r="AH81" i="143"/>
  <c r="AH82" i="143" s="1"/>
  <c r="AH27" i="143" s="1"/>
  <c r="AG75" i="143"/>
  <c r="AG26" i="143" s="1"/>
  <c r="AG81" i="143"/>
  <c r="AG82" i="143" s="1"/>
  <c r="AG27" i="143" s="1"/>
  <c r="AH40" i="143"/>
  <c r="M75" i="125"/>
  <c r="M26" i="125" s="1"/>
  <c r="M40" i="125" s="1"/>
  <c r="AG75" i="123"/>
  <c r="AG26" i="123" s="1"/>
  <c r="AG81" i="123"/>
  <c r="AG82" i="123" s="1"/>
  <c r="AG27" i="123" s="1"/>
  <c r="G75" i="125"/>
  <c r="G26" i="125" s="1"/>
  <c r="G40" i="125" s="1"/>
  <c r="I75" i="125"/>
  <c r="I26" i="125" s="1"/>
  <c r="I40" i="125" s="1"/>
  <c r="H81" i="125"/>
  <c r="H82" i="125" s="1"/>
  <c r="H27" i="125" s="1"/>
  <c r="Q27" i="149"/>
  <c r="N75" i="125"/>
  <c r="N26" i="125" s="1"/>
  <c r="L75" i="125"/>
  <c r="L26" i="125" s="1"/>
  <c r="L40" i="125" s="1"/>
  <c r="W75" i="125"/>
  <c r="W26" i="125" s="1"/>
  <c r="W40" i="125" s="1"/>
  <c r="O81" i="125"/>
  <c r="O82" i="125" s="1"/>
  <c r="O27" i="125" s="1"/>
  <c r="G81" i="120"/>
  <c r="G82" i="120" s="1"/>
  <c r="G27" i="120" s="1"/>
  <c r="BN74" i="125"/>
  <c r="AK40" i="143"/>
  <c r="Z40" i="139"/>
  <c r="V80" i="120"/>
  <c r="AB73" i="137"/>
  <c r="Y74" i="145"/>
  <c r="Y75" i="145" s="1"/>
  <c r="Y26" i="145" s="1"/>
  <c r="J40" i="120"/>
  <c r="BB71" i="143"/>
  <c r="BE73" i="143" s="1"/>
  <c r="AM114" i="145"/>
  <c r="AM40" i="145" s="1"/>
  <c r="R80" i="120"/>
  <c r="AS80" i="120"/>
  <c r="BB78" i="143"/>
  <c r="BH80" i="143" s="1"/>
  <c r="AW80" i="120"/>
  <c r="O80" i="120"/>
  <c r="AJ40" i="143"/>
  <c r="N98" i="145"/>
  <c r="N33" i="145" s="1"/>
  <c r="N54" i="145" s="1"/>
  <c r="L114" i="117"/>
  <c r="BB78" i="122"/>
  <c r="BJ80" i="122" s="1"/>
  <c r="AR80" i="120"/>
  <c r="AN80" i="120"/>
  <c r="Y98" i="145"/>
  <c r="Y33" i="145" s="1"/>
  <c r="Y54" i="145" s="1"/>
  <c r="AW80" i="137"/>
  <c r="AA80" i="120"/>
  <c r="AM40" i="143"/>
  <c r="AA74" i="145"/>
  <c r="AA75" i="145" s="1"/>
  <c r="AA26" i="145" s="1"/>
  <c r="M73" i="137"/>
  <c r="AE80" i="120"/>
  <c r="AY80" i="120"/>
  <c r="AM80" i="120"/>
  <c r="AG80" i="120"/>
  <c r="S80" i="120"/>
  <c r="BK80" i="120"/>
  <c r="AU80" i="120"/>
  <c r="T74" i="145"/>
  <c r="T81" i="145" s="1"/>
  <c r="T82" i="145" s="1"/>
  <c r="T27" i="145" s="1"/>
  <c r="AF98" i="145"/>
  <c r="AF33" i="145" s="1"/>
  <c r="AF54" i="145" s="1"/>
  <c r="U80" i="137"/>
  <c r="K74" i="137"/>
  <c r="K75" i="137" s="1"/>
  <c r="K26" i="137" s="1"/>
  <c r="K40" i="137" s="1"/>
  <c r="AN40" i="137"/>
  <c r="AV80" i="120"/>
  <c r="BL80" i="120"/>
  <c r="W80" i="120"/>
  <c r="AX80" i="120"/>
  <c r="Z80" i="120"/>
  <c r="E98" i="117"/>
  <c r="E33" i="117" s="1"/>
  <c r="E54" i="117" s="1"/>
  <c r="AJ73" i="137"/>
  <c r="AH73" i="137"/>
  <c r="AX40" i="143"/>
  <c r="AZ98" i="145"/>
  <c r="AZ33" i="145" s="1"/>
  <c r="AZ54" i="145" s="1"/>
  <c r="H54" i="120"/>
  <c r="J81" i="120"/>
  <c r="J82" i="120" s="1"/>
  <c r="J27" i="120" s="1"/>
  <c r="AZ80" i="122"/>
  <c r="AA40" i="139"/>
  <c r="AR40" i="143"/>
  <c r="U74" i="145"/>
  <c r="U81" i="145" s="1"/>
  <c r="U82" i="145" s="1"/>
  <c r="U27" i="145" s="1"/>
  <c r="AX98" i="145"/>
  <c r="AX33" i="145" s="1"/>
  <c r="AX54" i="145" s="1"/>
  <c r="AT98" i="145"/>
  <c r="AT33" i="145" s="1"/>
  <c r="AT54" i="145" s="1"/>
  <c r="AN98" i="145"/>
  <c r="AN33" i="145" s="1"/>
  <c r="AN54" i="145" s="1"/>
  <c r="AK98" i="145"/>
  <c r="AK33" i="145" s="1"/>
  <c r="AK54" i="145" s="1"/>
  <c r="H80" i="137"/>
  <c r="AV80" i="122"/>
  <c r="V98" i="145"/>
  <c r="V33" i="145" s="1"/>
  <c r="V54" i="145" s="1"/>
  <c r="L114" i="145"/>
  <c r="AD74" i="145"/>
  <c r="AD81" i="145" s="1"/>
  <c r="AD82" i="145" s="1"/>
  <c r="AD27" i="145" s="1"/>
  <c r="S114" i="145"/>
  <c r="N114" i="145"/>
  <c r="Y80" i="120"/>
  <c r="BE80" i="120"/>
  <c r="T80" i="120"/>
  <c r="AK80" i="120"/>
  <c r="N80" i="120"/>
  <c r="AH80" i="120"/>
  <c r="AD80" i="120"/>
  <c r="X80" i="120"/>
  <c r="AB80" i="120"/>
  <c r="U80" i="120"/>
  <c r="G74" i="137"/>
  <c r="G75" i="137" s="1"/>
  <c r="G26" i="137" s="1"/>
  <c r="G40" i="137" s="1"/>
  <c r="Q80" i="120"/>
  <c r="AP80" i="120"/>
  <c r="AT80" i="120"/>
  <c r="AC80" i="120"/>
  <c r="AL80" i="120"/>
  <c r="AO80" i="120"/>
  <c r="P80" i="120"/>
  <c r="AJ80" i="120"/>
  <c r="AF80" i="120"/>
  <c r="AI80" i="120"/>
  <c r="AQ80" i="120"/>
  <c r="Y73" i="137"/>
  <c r="J74" i="137"/>
  <c r="J75" i="137" s="1"/>
  <c r="J26" i="137" s="1"/>
  <c r="J40" i="137" s="1"/>
  <c r="AD73" i="122"/>
  <c r="AS73" i="122"/>
  <c r="AM73" i="122"/>
  <c r="AF40" i="142"/>
  <c r="D81" i="120"/>
  <c r="D82" i="120" s="1"/>
  <c r="D27" i="120" s="1"/>
  <c r="S80" i="122"/>
  <c r="AW80" i="122"/>
  <c r="U80" i="122"/>
  <c r="AM80" i="122"/>
  <c r="AA80" i="122"/>
  <c r="AH80" i="122"/>
  <c r="X40" i="125"/>
  <c r="T40" i="125"/>
  <c r="U40" i="125"/>
  <c r="AK73" i="137"/>
  <c r="H74" i="137"/>
  <c r="H75" i="137" s="1"/>
  <c r="H26" i="137" s="1"/>
  <c r="H40" i="137" s="1"/>
  <c r="AJ80" i="137"/>
  <c r="R73" i="137"/>
  <c r="O73" i="122"/>
  <c r="AX73" i="122"/>
  <c r="D16" i="128"/>
  <c r="E16" i="119"/>
  <c r="Q80" i="122"/>
  <c r="T73" i="122"/>
  <c r="AI73" i="122"/>
  <c r="AX80" i="122"/>
  <c r="AY80" i="122"/>
  <c r="AH98" i="145"/>
  <c r="AH33" i="145" s="1"/>
  <c r="AH54" i="145" s="1"/>
  <c r="AA80" i="137"/>
  <c r="AD73" i="137"/>
  <c r="U73" i="137"/>
  <c r="Q74" i="137"/>
  <c r="Q75" i="137" s="1"/>
  <c r="Q26" i="137" s="1"/>
  <c r="Q40" i="137" s="1"/>
  <c r="AV80" i="137"/>
  <c r="AG73" i="137"/>
  <c r="AT73" i="137"/>
  <c r="I81" i="120"/>
  <c r="I82" i="120" s="1"/>
  <c r="I27" i="120" s="1"/>
  <c r="I75" i="120"/>
  <c r="I26" i="120" s="1"/>
  <c r="I40" i="120" s="1"/>
  <c r="AW80" i="143"/>
  <c r="O80" i="143"/>
  <c r="N80" i="143"/>
  <c r="F80" i="143"/>
  <c r="AF80" i="143"/>
  <c r="AG80" i="143"/>
  <c r="AH80" i="143"/>
  <c r="AT80" i="143"/>
  <c r="R80" i="143"/>
  <c r="Z73" i="143"/>
  <c r="L73" i="143"/>
  <c r="G73" i="143"/>
  <c r="AC73" i="143"/>
  <c r="AJ73" i="143"/>
  <c r="AS73" i="143"/>
  <c r="V73" i="143"/>
  <c r="T73" i="143"/>
  <c r="R73" i="143"/>
  <c r="F81" i="120"/>
  <c r="F82" i="120" s="1"/>
  <c r="F27" i="120" s="1"/>
  <c r="AX73" i="143"/>
  <c r="G73" i="146"/>
  <c r="AY73" i="146"/>
  <c r="W73" i="146"/>
  <c r="Y73" i="146"/>
  <c r="N73" i="146"/>
  <c r="AD80" i="143"/>
  <c r="AG54" i="137"/>
  <c r="BA40" i="137"/>
  <c r="AW40" i="143"/>
  <c r="K80" i="143"/>
  <c r="BA80" i="146"/>
  <c r="AE80" i="146"/>
  <c r="I80" i="146"/>
  <c r="AD80" i="146"/>
  <c r="AU80" i="143"/>
  <c r="W73" i="143"/>
  <c r="BB73" i="137"/>
  <c r="AB40" i="142"/>
  <c r="G54" i="143"/>
  <c r="P114" i="145"/>
  <c r="M114" i="145"/>
  <c r="AM98" i="145"/>
  <c r="AM33" i="145" s="1"/>
  <c r="AM54" i="145" s="1"/>
  <c r="P98" i="145"/>
  <c r="P33" i="145" s="1"/>
  <c r="P54" i="145" s="1"/>
  <c r="BB98" i="145"/>
  <c r="BB33" i="145" s="1"/>
  <c r="AJ114" i="145"/>
  <c r="AJ40" i="145" s="1"/>
  <c r="BI78" i="145"/>
  <c r="V73" i="137"/>
  <c r="I73" i="137"/>
  <c r="L74" i="137"/>
  <c r="P74" i="137"/>
  <c r="N74" i="137"/>
  <c r="P73" i="137"/>
  <c r="AZ73" i="137"/>
  <c r="BJ80" i="123"/>
  <c r="BL80" i="123"/>
  <c r="BC73" i="137"/>
  <c r="AU40" i="143"/>
  <c r="AC114" i="145"/>
  <c r="T98" i="145"/>
  <c r="T33" i="145" s="1"/>
  <c r="T54" i="145" s="1"/>
  <c r="O114" i="145"/>
  <c r="Y114" i="145"/>
  <c r="L98" i="145"/>
  <c r="L33" i="145" s="1"/>
  <c r="L54" i="145" s="1"/>
  <c r="Q98" i="145"/>
  <c r="Q33" i="145" s="1"/>
  <c r="AE73" i="137"/>
  <c r="AI73" i="137"/>
  <c r="AW73" i="137"/>
  <c r="T74" i="137"/>
  <c r="T75" i="137" s="1"/>
  <c r="T26" i="137" s="1"/>
  <c r="T40" i="137" s="1"/>
  <c r="M74" i="137"/>
  <c r="M81" i="137" s="1"/>
  <c r="M82" i="137" s="1"/>
  <c r="M27" i="137" s="1"/>
  <c r="Z74" i="137"/>
  <c r="Z75" i="137" s="1"/>
  <c r="Z26" i="137" s="1"/>
  <c r="Z40" i="137" s="1"/>
  <c r="BD40" i="145"/>
  <c r="AL73" i="137"/>
  <c r="AP73" i="137"/>
  <c r="AC73" i="137"/>
  <c r="D11" i="139"/>
  <c r="C16" i="139"/>
  <c r="AU114" i="145"/>
  <c r="AL98" i="145"/>
  <c r="AL33" i="145" s="1"/>
  <c r="AL54" i="145" s="1"/>
  <c r="BA80" i="143"/>
  <c r="AV80" i="143"/>
  <c r="Z80" i="143"/>
  <c r="X80" i="143"/>
  <c r="Q80" i="143"/>
  <c r="T80" i="143"/>
  <c r="AS80" i="143"/>
  <c r="P80" i="143"/>
  <c r="L80" i="143"/>
  <c r="Y80" i="143"/>
  <c r="AZ80" i="143"/>
  <c r="AB80" i="143"/>
  <c r="AN80" i="143"/>
  <c r="AK80" i="143"/>
  <c r="AA80" i="143"/>
  <c r="AR80" i="143"/>
  <c r="S80" i="143"/>
  <c r="AQ80" i="143"/>
  <c r="AM80" i="143"/>
  <c r="AC80" i="143"/>
  <c r="AJ80" i="143"/>
  <c r="AI80" i="143"/>
  <c r="I80" i="143"/>
  <c r="AE80" i="143"/>
  <c r="G80" i="143"/>
  <c r="AY73" i="143"/>
  <c r="AG73" i="143"/>
  <c r="AV73" i="143"/>
  <c r="AE73" i="143"/>
  <c r="M73" i="143"/>
  <c r="J73" i="143"/>
  <c r="AQ73" i="143"/>
  <c r="Y73" i="143"/>
  <c r="AD73" i="143"/>
  <c r="H73" i="143"/>
  <c r="BA73" i="143"/>
  <c r="F73" i="143"/>
  <c r="AZ73" i="143"/>
  <c r="AI73" i="143"/>
  <c r="Q73" i="143"/>
  <c r="AF73" i="143"/>
  <c r="O73" i="143"/>
  <c r="AL73" i="143"/>
  <c r="AR73" i="143"/>
  <c r="AA73" i="143"/>
  <c r="I73" i="143"/>
  <c r="AP73" i="143"/>
  <c r="AM73" i="143"/>
  <c r="AK73" i="143"/>
  <c r="N73" i="143"/>
  <c r="AX80" i="143"/>
  <c r="AO80" i="143"/>
  <c r="AL80" i="143"/>
  <c r="AP80" i="143"/>
  <c r="AY80" i="143"/>
  <c r="E80" i="143"/>
  <c r="I54" i="143"/>
  <c r="BA40" i="143"/>
  <c r="E73" i="143"/>
  <c r="X73" i="143"/>
  <c r="AO73" i="143"/>
  <c r="AT73" i="143"/>
  <c r="AU73" i="143"/>
  <c r="AW73" i="143"/>
  <c r="AL54" i="143"/>
  <c r="R54" i="137"/>
  <c r="F43" i="149"/>
  <c r="Q43" i="149" s="1"/>
  <c r="F29" i="149"/>
  <c r="G26" i="149" s="1"/>
  <c r="G29" i="149" s="1"/>
  <c r="H26" i="149" s="1"/>
  <c r="Z73" i="137"/>
  <c r="G73" i="137"/>
  <c r="T73" i="137"/>
  <c r="AU73" i="137"/>
  <c r="V74" i="137"/>
  <c r="V81" i="137" s="1"/>
  <c r="V82" i="137" s="1"/>
  <c r="V27" i="137" s="1"/>
  <c r="Y74" i="137"/>
  <c r="Y75" i="137" s="1"/>
  <c r="Y26" i="137" s="1"/>
  <c r="Y40" i="137" s="1"/>
  <c r="I74" i="137"/>
  <c r="I81" i="137" s="1"/>
  <c r="I82" i="137" s="1"/>
  <c r="I27" i="137" s="1"/>
  <c r="W74" i="137"/>
  <c r="W81" i="137" s="1"/>
  <c r="W82" i="137" s="1"/>
  <c r="W27" i="137" s="1"/>
  <c r="AA74" i="137"/>
  <c r="AA81" i="137" s="1"/>
  <c r="AA82" i="137" s="1"/>
  <c r="AA27" i="137" s="1"/>
  <c r="AV73" i="137"/>
  <c r="AF73" i="137"/>
  <c r="X73" i="137"/>
  <c r="AQ73" i="137"/>
  <c r="BA73" i="137"/>
  <c r="AS73" i="137"/>
  <c r="O73" i="137"/>
  <c r="K73" i="137"/>
  <c r="J73" i="137"/>
  <c r="AM73" i="137"/>
  <c r="AA73" i="137"/>
  <c r="AN73" i="137"/>
  <c r="R74" i="137"/>
  <c r="R75" i="137" s="1"/>
  <c r="R26" i="137" s="1"/>
  <c r="R40" i="137" s="1"/>
  <c r="U74" i="137"/>
  <c r="U81" i="137" s="1"/>
  <c r="U82" i="137" s="1"/>
  <c r="U27" i="137" s="1"/>
  <c r="X74" i="137"/>
  <c r="X75" i="137" s="1"/>
  <c r="X26" i="137" s="1"/>
  <c r="X40" i="137" s="1"/>
  <c r="O74" i="137"/>
  <c r="O75" i="137" s="1"/>
  <c r="O26" i="137" s="1"/>
  <c r="O40" i="137" s="1"/>
  <c r="S74" i="137"/>
  <c r="S75" i="137" s="1"/>
  <c r="S26" i="137" s="1"/>
  <c r="S40" i="137" s="1"/>
  <c r="L73" i="137"/>
  <c r="N73" i="137"/>
  <c r="AX73" i="137"/>
  <c r="H73" i="137"/>
  <c r="S73" i="137"/>
  <c r="AF54" i="143"/>
  <c r="AV40" i="143"/>
  <c r="BN88" i="143"/>
  <c r="BB34" i="143" s="1"/>
  <c r="BN34" i="143" s="1"/>
  <c r="BA98" i="145"/>
  <c r="BA33" i="145" s="1"/>
  <c r="BA54" i="145" s="1"/>
  <c r="AM40" i="137"/>
  <c r="J114" i="143"/>
  <c r="BN104" i="143"/>
  <c r="BO88" i="143" s="1"/>
  <c r="E75" i="120"/>
  <c r="E26" i="120" s="1"/>
  <c r="E40" i="120" s="1"/>
  <c r="AG40" i="125"/>
  <c r="AE40" i="125"/>
  <c r="BN81" i="133"/>
  <c r="J80" i="143"/>
  <c r="H80" i="143"/>
  <c r="M80" i="143"/>
  <c r="V80" i="143"/>
  <c r="W80" i="143"/>
  <c r="U80" i="143"/>
  <c r="U73" i="143"/>
  <c r="AN73" i="143"/>
  <c r="K73" i="143"/>
  <c r="AH73" i="143"/>
  <c r="P73" i="143"/>
  <c r="S73" i="143"/>
  <c r="D11" i="145"/>
  <c r="C16" i="145"/>
  <c r="AZ40" i="143"/>
  <c r="M54" i="143"/>
  <c r="AN40" i="143"/>
  <c r="W114" i="145"/>
  <c r="BB114" i="145"/>
  <c r="BB40" i="145" s="1"/>
  <c r="AN114" i="145"/>
  <c r="AN40" i="145" s="1"/>
  <c r="BA114" i="145"/>
  <c r="BA40" i="145" s="1"/>
  <c r="AG98" i="145"/>
  <c r="AG33" i="145" s="1"/>
  <c r="AG54" i="145" s="1"/>
  <c r="Q114" i="145"/>
  <c r="AS98" i="145"/>
  <c r="AS33" i="145" s="1"/>
  <c r="AS54" i="145" s="1"/>
  <c r="O98" i="145"/>
  <c r="O33" i="145" s="1"/>
  <c r="AI98" i="145"/>
  <c r="AI33" i="145" s="1"/>
  <c r="AI54" i="145" s="1"/>
  <c r="AF114" i="145"/>
  <c r="AF40" i="145" s="1"/>
  <c r="W98" i="145"/>
  <c r="W33" i="145" s="1"/>
  <c r="W54" i="145" s="1"/>
  <c r="S98" i="145"/>
  <c r="S33" i="145" s="1"/>
  <c r="S54" i="145" s="1"/>
  <c r="R98" i="145"/>
  <c r="R33" i="145" s="1"/>
  <c r="U98" i="145"/>
  <c r="U33" i="145" s="1"/>
  <c r="U54" i="145" s="1"/>
  <c r="R114" i="145"/>
  <c r="AD98" i="145"/>
  <c r="AD33" i="145" s="1"/>
  <c r="AD54" i="145" s="1"/>
  <c r="AW98" i="145"/>
  <c r="AW33" i="145" s="1"/>
  <c r="AW54" i="145" s="1"/>
  <c r="AT114" i="145"/>
  <c r="AT40" i="145" s="1"/>
  <c r="BK80" i="123"/>
  <c r="AA40" i="125"/>
  <c r="U114" i="145"/>
  <c r="AH114" i="145"/>
  <c r="Z98" i="145"/>
  <c r="Z33" i="145" s="1"/>
  <c r="Z54" i="145" s="1"/>
  <c r="AW114" i="145"/>
  <c r="L80" i="137"/>
  <c r="AO40" i="137"/>
  <c r="AP80" i="137"/>
  <c r="AR54" i="137"/>
  <c r="D28" i="125"/>
  <c r="BN111" i="145"/>
  <c r="BO95" i="145" s="1"/>
  <c r="X73" i="122"/>
  <c r="AB40" i="125"/>
  <c r="Z114" i="145"/>
  <c r="X98" i="145"/>
  <c r="X33" i="145" s="1"/>
  <c r="X54" i="145" s="1"/>
  <c r="AE98" i="145"/>
  <c r="AE33" i="145" s="1"/>
  <c r="AE54" i="145" s="1"/>
  <c r="AD114" i="145"/>
  <c r="I98" i="117"/>
  <c r="I33" i="117" s="1"/>
  <c r="I54" i="117" s="1"/>
  <c r="F114" i="117"/>
  <c r="G114" i="117"/>
  <c r="AO80" i="137"/>
  <c r="AX80" i="137"/>
  <c r="AX54" i="137"/>
  <c r="AC40" i="137"/>
  <c r="AW40" i="146"/>
  <c r="AO40" i="146"/>
  <c r="AU73" i="122"/>
  <c r="AY73" i="122"/>
  <c r="AT73" i="122"/>
  <c r="AE73" i="122"/>
  <c r="Y73" i="122"/>
  <c r="R74" i="145"/>
  <c r="AC74" i="145"/>
  <c r="O74" i="145"/>
  <c r="AE74" i="145"/>
  <c r="AE81" i="145" s="1"/>
  <c r="AE82" i="145" s="1"/>
  <c r="AE27" i="145" s="1"/>
  <c r="X74" i="145"/>
  <c r="AS114" i="145"/>
  <c r="AR98" i="145"/>
  <c r="AR33" i="145" s="1"/>
  <c r="AR54" i="145" s="1"/>
  <c r="AY98" i="145"/>
  <c r="AY33" i="145" s="1"/>
  <c r="AY54" i="145" s="1"/>
  <c r="X114" i="145"/>
  <c r="AU98" i="145"/>
  <c r="AU33" i="145" s="1"/>
  <c r="AU54" i="145" s="1"/>
  <c r="AI114" i="145"/>
  <c r="AI40" i="145" s="1"/>
  <c r="AZ114" i="145"/>
  <c r="K114" i="117"/>
  <c r="E114" i="117"/>
  <c r="Y54" i="125"/>
  <c r="AD40" i="137"/>
  <c r="AX40" i="137"/>
  <c r="AK40" i="137"/>
  <c r="N73" i="122"/>
  <c r="AV73" i="122"/>
  <c r="V73" i="122"/>
  <c r="AK73" i="122"/>
  <c r="AB73" i="122"/>
  <c r="Q73" i="122"/>
  <c r="AZ73" i="122"/>
  <c r="AQ73" i="122"/>
  <c r="AF73" i="122"/>
  <c r="AO73" i="122"/>
  <c r="Z73" i="122"/>
  <c r="S40" i="125"/>
  <c r="Z74" i="145"/>
  <c r="Z81" i="145" s="1"/>
  <c r="Z82" i="145" s="1"/>
  <c r="Z27" i="145" s="1"/>
  <c r="N74" i="145"/>
  <c r="N81" i="145" s="1"/>
  <c r="N82" i="145" s="1"/>
  <c r="N27" i="145" s="1"/>
  <c r="S74" i="145"/>
  <c r="L74" i="145"/>
  <c r="L75" i="145" s="1"/>
  <c r="L26" i="145" s="1"/>
  <c r="AB74" i="145"/>
  <c r="AB75" i="145" s="1"/>
  <c r="AB26" i="145" s="1"/>
  <c r="M98" i="145"/>
  <c r="M33" i="145" s="1"/>
  <c r="M54" i="145" s="1"/>
  <c r="AO114" i="145"/>
  <c r="AJ98" i="145"/>
  <c r="AJ33" i="145" s="1"/>
  <c r="AJ54" i="145" s="1"/>
  <c r="AQ114" i="145"/>
  <c r="AQ40" i="145" s="1"/>
  <c r="AA114" i="145"/>
  <c r="AO73" i="137"/>
  <c r="Q73" i="137"/>
  <c r="AY73" i="137"/>
  <c r="W73" i="137"/>
  <c r="U73" i="122"/>
  <c r="AJ73" i="122"/>
  <c r="AA73" i="122"/>
  <c r="P73" i="122"/>
  <c r="AN73" i="122"/>
  <c r="AW73" i="122"/>
  <c r="S73" i="122"/>
  <c r="R73" i="122"/>
  <c r="AL73" i="122"/>
  <c r="AC73" i="122"/>
  <c r="AH73" i="122"/>
  <c r="BA73" i="122"/>
  <c r="AR73" i="122"/>
  <c r="AG73" i="122"/>
  <c r="AP73" i="122"/>
  <c r="M73" i="122"/>
  <c r="Y40" i="125"/>
  <c r="P40" i="125"/>
  <c r="BN26" i="133"/>
  <c r="Z40" i="142"/>
  <c r="AT40" i="143"/>
  <c r="Q74" i="145"/>
  <c r="Q75" i="145" s="1"/>
  <c r="Q26" i="145" s="1"/>
  <c r="M74" i="145"/>
  <c r="M75" i="145" s="1"/>
  <c r="M26" i="145" s="1"/>
  <c r="V74" i="145"/>
  <c r="V81" i="145" s="1"/>
  <c r="V82" i="145" s="1"/>
  <c r="V27" i="145" s="1"/>
  <c r="W74" i="145"/>
  <c r="W81" i="145" s="1"/>
  <c r="W82" i="145" s="1"/>
  <c r="W27" i="145" s="1"/>
  <c r="P74" i="145"/>
  <c r="P75" i="145" s="1"/>
  <c r="P26" i="145" s="1"/>
  <c r="AV114" i="145"/>
  <c r="AA98" i="145"/>
  <c r="AA33" i="145" s="1"/>
  <c r="AA54" i="145" s="1"/>
  <c r="AV98" i="145"/>
  <c r="AV33" i="145" s="1"/>
  <c r="AV54" i="145" s="1"/>
  <c r="AL114" i="145"/>
  <c r="AL40" i="145" s="1"/>
  <c r="T114" i="145"/>
  <c r="BN95" i="145"/>
  <c r="BI34" i="145" s="1"/>
  <c r="BC73" i="122"/>
  <c r="BG73" i="122"/>
  <c r="BB73" i="122"/>
  <c r="BJ73" i="122"/>
  <c r="BH40" i="145"/>
  <c r="AD40" i="125"/>
  <c r="L73" i="146"/>
  <c r="O73" i="146"/>
  <c r="Z80" i="146"/>
  <c r="AQ80" i="146"/>
  <c r="AB114" i="145"/>
  <c r="AY114" i="145"/>
  <c r="AG114" i="145"/>
  <c r="AG40" i="145" s="1"/>
  <c r="I114" i="150"/>
  <c r="L54" i="137"/>
  <c r="BN20" i="122"/>
  <c r="BG40" i="145"/>
  <c r="V40" i="125"/>
  <c r="AC40" i="125"/>
  <c r="AA73" i="146"/>
  <c r="AC73" i="146"/>
  <c r="W80" i="146"/>
  <c r="AG80" i="146"/>
  <c r="Q28" i="149"/>
  <c r="AP98" i="145"/>
  <c r="AP33" i="145" s="1"/>
  <c r="AP54" i="145" s="1"/>
  <c r="AQ98" i="145"/>
  <c r="AQ33" i="145" s="1"/>
  <c r="AQ54" i="145" s="1"/>
  <c r="AB98" i="145"/>
  <c r="AB33" i="145" s="1"/>
  <c r="AB54" i="145" s="1"/>
  <c r="AC98" i="145"/>
  <c r="AC33" i="145" s="1"/>
  <c r="AC54" i="145" s="1"/>
  <c r="AE114" i="145"/>
  <c r="AR114" i="145"/>
  <c r="O54" i="137"/>
  <c r="P54" i="137"/>
  <c r="BE40" i="145"/>
  <c r="BC40" i="145"/>
  <c r="BH54" i="145"/>
  <c r="J73" i="146"/>
  <c r="U73" i="146"/>
  <c r="AJ73" i="146"/>
  <c r="H73" i="146"/>
  <c r="AI80" i="146"/>
  <c r="M80" i="146"/>
  <c r="AX80" i="146"/>
  <c r="V114" i="145"/>
  <c r="AO98" i="145"/>
  <c r="AO33" i="145" s="1"/>
  <c r="AO54" i="145" s="1"/>
  <c r="AK114" i="145"/>
  <c r="AK40" i="145" s="1"/>
  <c r="AX114" i="145"/>
  <c r="H98" i="117"/>
  <c r="H33" i="117" s="1"/>
  <c r="H54" i="117" s="1"/>
  <c r="BN90" i="137"/>
  <c r="BD34" i="137" s="1"/>
  <c r="BN34" i="137" s="1"/>
  <c r="AF40" i="137"/>
  <c r="AI54" i="146"/>
  <c r="W54" i="146"/>
  <c r="AK40" i="146"/>
  <c r="AS40" i="146"/>
  <c r="AR40" i="146"/>
  <c r="BC40" i="125"/>
  <c r="AC54" i="125"/>
  <c r="AT54" i="125"/>
  <c r="AZ54" i="125"/>
  <c r="BJ40" i="125"/>
  <c r="AS40" i="125"/>
  <c r="BH54" i="125"/>
  <c r="AN40" i="125"/>
  <c r="BB54" i="125"/>
  <c r="BE40" i="125"/>
  <c r="E75" i="129"/>
  <c r="E26" i="129" s="1"/>
  <c r="E40" i="129" s="1"/>
  <c r="E81" i="129"/>
  <c r="E82" i="129" s="1"/>
  <c r="E27" i="129" s="1"/>
  <c r="V81" i="129"/>
  <c r="V82" i="129" s="1"/>
  <c r="V27" i="129" s="1"/>
  <c r="V75" i="129"/>
  <c r="V26" i="129" s="1"/>
  <c r="V40" i="129" s="1"/>
  <c r="S54" i="137"/>
  <c r="AK80" i="137"/>
  <c r="BC80" i="137"/>
  <c r="AR80" i="137"/>
  <c r="V80" i="137"/>
  <c r="AE80" i="137"/>
  <c r="J80" i="137"/>
  <c r="BH73" i="122"/>
  <c r="BE73" i="122"/>
  <c r="AB73" i="146"/>
  <c r="BA73" i="146"/>
  <c r="AE73" i="146"/>
  <c r="AD73" i="146"/>
  <c r="AH73" i="146"/>
  <c r="X73" i="146"/>
  <c r="AM73" i="146"/>
  <c r="AY80" i="146"/>
  <c r="AP80" i="146"/>
  <c r="AC80" i="146"/>
  <c r="AF80" i="146"/>
  <c r="H80" i="146"/>
  <c r="V80" i="146"/>
  <c r="AS80" i="137"/>
  <c r="P80" i="137"/>
  <c r="G80" i="137"/>
  <c r="Z80" i="137"/>
  <c r="AQ80" i="137"/>
  <c r="AI80" i="137"/>
  <c r="AU40" i="125"/>
  <c r="S54" i="125"/>
  <c r="AY40" i="125"/>
  <c r="O54" i="125"/>
  <c r="BG40" i="125"/>
  <c r="BI54" i="125"/>
  <c r="AV40" i="125"/>
  <c r="L81" i="129"/>
  <c r="L82" i="129" s="1"/>
  <c r="L27" i="129" s="1"/>
  <c r="L75" i="129"/>
  <c r="L26" i="129" s="1"/>
  <c r="L40" i="129" s="1"/>
  <c r="W81" i="129"/>
  <c r="W82" i="129" s="1"/>
  <c r="W27" i="129" s="1"/>
  <c r="W75" i="129"/>
  <c r="W26" i="129" s="1"/>
  <c r="W40" i="129" s="1"/>
  <c r="BN74" i="129"/>
  <c r="D81" i="129"/>
  <c r="D75" i="129"/>
  <c r="D26" i="129" s="1"/>
  <c r="O81" i="129"/>
  <c r="O82" i="129" s="1"/>
  <c r="O27" i="129" s="1"/>
  <c r="O75" i="129"/>
  <c r="O26" i="129" s="1"/>
  <c r="O40" i="129" s="1"/>
  <c r="X81" i="129"/>
  <c r="X82" i="129" s="1"/>
  <c r="X27" i="129" s="1"/>
  <c r="X75" i="129"/>
  <c r="X26" i="129" s="1"/>
  <c r="X40" i="129" s="1"/>
  <c r="AD54" i="137"/>
  <c r="AJ40" i="137"/>
  <c r="BI73" i="122"/>
  <c r="BA80" i="122"/>
  <c r="BK73" i="122"/>
  <c r="W80" i="122"/>
  <c r="R80" i="122"/>
  <c r="AK80" i="122"/>
  <c r="AB80" i="122"/>
  <c r="AJ80" i="122"/>
  <c r="AL80" i="122"/>
  <c r="AH40" i="125"/>
  <c r="Z40" i="125"/>
  <c r="O40" i="125"/>
  <c r="R40" i="125"/>
  <c r="BB40" i="143"/>
  <c r="U54" i="143"/>
  <c r="AO40" i="143"/>
  <c r="M73" i="146"/>
  <c r="Q73" i="146"/>
  <c r="AR73" i="146"/>
  <c r="R73" i="146"/>
  <c r="V73" i="146"/>
  <c r="AF73" i="146"/>
  <c r="AU73" i="146"/>
  <c r="AG73" i="146"/>
  <c r="S73" i="146"/>
  <c r="I73" i="146"/>
  <c r="AN73" i="146"/>
  <c r="BA40" i="146"/>
  <c r="BC73" i="146"/>
  <c r="L80" i="146"/>
  <c r="X80" i="146"/>
  <c r="AO80" i="146"/>
  <c r="P80" i="146"/>
  <c r="AB80" i="146"/>
  <c r="AS80" i="146"/>
  <c r="K80" i="146"/>
  <c r="AV80" i="146"/>
  <c r="R80" i="146"/>
  <c r="T80" i="146"/>
  <c r="AJ80" i="146"/>
  <c r="AK80" i="146"/>
  <c r="AL80" i="146"/>
  <c r="I114" i="117"/>
  <c r="AE54" i="125"/>
  <c r="X80" i="137"/>
  <c r="T80" i="137"/>
  <c r="O80" i="137"/>
  <c r="AC80" i="137"/>
  <c r="Y80" i="137"/>
  <c r="AP54" i="137"/>
  <c r="BD71" i="137"/>
  <c r="BG73" i="137" s="1"/>
  <c r="AW40" i="137"/>
  <c r="AQ40" i="137"/>
  <c r="AN80" i="137"/>
  <c r="R80" i="137"/>
  <c r="AM80" i="137"/>
  <c r="M80" i="137"/>
  <c r="AL80" i="137"/>
  <c r="AV40" i="137"/>
  <c r="AS54" i="125"/>
  <c r="BG54" i="125"/>
  <c r="AZ40" i="125"/>
  <c r="BJ54" i="125"/>
  <c r="AF54" i="125"/>
  <c r="BF40" i="125"/>
  <c r="BC54" i="125"/>
  <c r="AK54" i="125"/>
  <c r="T54" i="125"/>
  <c r="AR40" i="125"/>
  <c r="BK78" i="125"/>
  <c r="BL80" i="125" s="1"/>
  <c r="BN20" i="125"/>
  <c r="AL54" i="125"/>
  <c r="AI40" i="125"/>
  <c r="AX54" i="125"/>
  <c r="AV54" i="125"/>
  <c r="AP40" i="125"/>
  <c r="BI40" i="125"/>
  <c r="AD54" i="125"/>
  <c r="BK54" i="125"/>
  <c r="AN54" i="125"/>
  <c r="AX40" i="125"/>
  <c r="K75" i="129"/>
  <c r="K26" i="129" s="1"/>
  <c r="K40" i="129" s="1"/>
  <c r="K81" i="129"/>
  <c r="K82" i="129" s="1"/>
  <c r="K27" i="129" s="1"/>
  <c r="M75" i="129"/>
  <c r="M26" i="129" s="1"/>
  <c r="M40" i="129" s="1"/>
  <c r="M81" i="129"/>
  <c r="M82" i="129" s="1"/>
  <c r="M27" i="129" s="1"/>
  <c r="H75" i="129"/>
  <c r="H26" i="129" s="1"/>
  <c r="H40" i="129" s="1"/>
  <c r="H81" i="129"/>
  <c r="H82" i="129" s="1"/>
  <c r="H27" i="129" s="1"/>
  <c r="G75" i="129"/>
  <c r="G26" i="129" s="1"/>
  <c r="G40" i="129" s="1"/>
  <c r="G81" i="129"/>
  <c r="G82" i="129" s="1"/>
  <c r="G27" i="129" s="1"/>
  <c r="R81" i="129"/>
  <c r="R82" i="129" s="1"/>
  <c r="R27" i="129" s="1"/>
  <c r="R75" i="129"/>
  <c r="R26" i="129" s="1"/>
  <c r="R40" i="129" s="1"/>
  <c r="T81" i="129"/>
  <c r="T82" i="129" s="1"/>
  <c r="T27" i="129" s="1"/>
  <c r="T75" i="129"/>
  <c r="T26" i="129" s="1"/>
  <c r="T40" i="129" s="1"/>
  <c r="BB40" i="137"/>
  <c r="AS54" i="137"/>
  <c r="AY40" i="137"/>
  <c r="AL40" i="137"/>
  <c r="M54" i="137"/>
  <c r="Z54" i="125"/>
  <c r="V54" i="125"/>
  <c r="AI80" i="125"/>
  <c r="BJ80" i="125"/>
  <c r="BH80" i="125"/>
  <c r="AH80" i="125"/>
  <c r="P80" i="125"/>
  <c r="Q80" i="125"/>
  <c r="AL80" i="125"/>
  <c r="AJ80" i="125"/>
  <c r="BA80" i="125"/>
  <c r="Z80" i="125"/>
  <c r="X80" i="125"/>
  <c r="AO80" i="125"/>
  <c r="BE80" i="125"/>
  <c r="N80" i="125"/>
  <c r="BG80" i="125"/>
  <c r="AC80" i="125"/>
  <c r="AX80" i="125"/>
  <c r="AF80" i="125"/>
  <c r="AG80" i="125"/>
  <c r="BB80" i="125"/>
  <c r="AZ80" i="125"/>
  <c r="W80" i="125"/>
  <c r="AP80" i="125"/>
  <c r="AN80" i="125"/>
  <c r="AT80" i="125"/>
  <c r="BI80" i="125"/>
  <c r="AE80" i="125"/>
  <c r="AV80" i="125"/>
  <c r="AY80" i="125"/>
  <c r="AQ80" i="125"/>
  <c r="BD80" i="125"/>
  <c r="AR80" i="125"/>
  <c r="AW80" i="125"/>
  <c r="BF80" i="125"/>
  <c r="AS80" i="125"/>
  <c r="V80" i="125"/>
  <c r="AM80" i="125"/>
  <c r="AB80" i="125"/>
  <c r="R80" i="125"/>
  <c r="T80" i="125"/>
  <c r="S80" i="125"/>
  <c r="Y80" i="125"/>
  <c r="O80" i="125"/>
  <c r="AU80" i="125"/>
  <c r="AA80" i="125"/>
  <c r="U80" i="125"/>
  <c r="AD80" i="125"/>
  <c r="AK80" i="125"/>
  <c r="BC80" i="125"/>
  <c r="AA54" i="125"/>
  <c r="BE54" i="125"/>
  <c r="AK40" i="125"/>
  <c r="BK40" i="125"/>
  <c r="AM54" i="125"/>
  <c r="U54" i="125"/>
  <c r="AM40" i="125"/>
  <c r="I81" i="129"/>
  <c r="I82" i="129" s="1"/>
  <c r="I27" i="129" s="1"/>
  <c r="I75" i="129"/>
  <c r="I26" i="129" s="1"/>
  <c r="I40" i="129" s="1"/>
  <c r="F81" i="129"/>
  <c r="F82" i="129" s="1"/>
  <c r="F27" i="129" s="1"/>
  <c r="F75" i="129"/>
  <c r="F26" i="129" s="1"/>
  <c r="F40" i="129" s="1"/>
  <c r="P81" i="129"/>
  <c r="P82" i="129" s="1"/>
  <c r="P27" i="129" s="1"/>
  <c r="P75" i="129"/>
  <c r="P26" i="129" s="1"/>
  <c r="P40" i="129" s="1"/>
  <c r="S75" i="129"/>
  <c r="S26" i="129" s="1"/>
  <c r="S40" i="129" s="1"/>
  <c r="S81" i="129"/>
  <c r="S82" i="129" s="1"/>
  <c r="S27" i="129" s="1"/>
  <c r="L80" i="122"/>
  <c r="J80" i="122"/>
  <c r="I80" i="122"/>
  <c r="N80" i="122"/>
  <c r="K80" i="122"/>
  <c r="M80" i="122"/>
  <c r="F80" i="122"/>
  <c r="H80" i="122"/>
  <c r="E80" i="122"/>
  <c r="G80" i="122"/>
  <c r="AB40" i="137"/>
  <c r="AH40" i="137"/>
  <c r="AT80" i="122"/>
  <c r="AE80" i="122"/>
  <c r="AG80" i="122"/>
  <c r="AU80" i="122"/>
  <c r="X80" i="122"/>
  <c r="AO80" i="122"/>
  <c r="O80" i="122"/>
  <c r="AP73" i="146"/>
  <c r="AT73" i="146"/>
  <c r="AQ73" i="146"/>
  <c r="P73" i="146"/>
  <c r="AZ73" i="146"/>
  <c r="AL73" i="146"/>
  <c r="Y80" i="146"/>
  <c r="AM80" i="146"/>
  <c r="AT80" i="146"/>
  <c r="AW80" i="146"/>
  <c r="AU80" i="146"/>
  <c r="U80" i="146"/>
  <c r="AH80" i="137"/>
  <c r="K80" i="137"/>
  <c r="Q80" i="137"/>
  <c r="K98" i="150"/>
  <c r="K33" i="150" s="1"/>
  <c r="K54" i="150" s="1"/>
  <c r="BA80" i="137"/>
  <c r="AT80" i="137"/>
  <c r="Q54" i="125"/>
  <c r="AJ40" i="125"/>
  <c r="P54" i="125"/>
  <c r="AH54" i="125"/>
  <c r="AW54" i="125"/>
  <c r="N114" i="125"/>
  <c r="BN113" i="125"/>
  <c r="BN114" i="125" s="1"/>
  <c r="AU54" i="125"/>
  <c r="BB73" i="125"/>
  <c r="U73" i="125"/>
  <c r="Y73" i="125"/>
  <c r="O73" i="125"/>
  <c r="N73" i="125"/>
  <c r="BL73" i="125"/>
  <c r="AI73" i="125"/>
  <c r="AX73" i="125"/>
  <c r="AO73" i="125"/>
  <c r="BC73" i="125"/>
  <c r="P73" i="125"/>
  <c r="T73" i="125"/>
  <c r="BG73" i="125"/>
  <c r="BA73" i="125"/>
  <c r="BE73" i="125"/>
  <c r="AE73" i="125"/>
  <c r="AD73" i="125"/>
  <c r="AC73" i="125"/>
  <c r="AG73" i="125"/>
  <c r="AY73" i="125"/>
  <c r="AR73" i="125"/>
  <c r="V73" i="125"/>
  <c r="AV73" i="125"/>
  <c r="AZ73" i="125"/>
  <c r="Z73" i="125"/>
  <c r="BD73" i="125"/>
  <c r="BK73" i="125"/>
  <c r="BI73" i="125"/>
  <c r="R73" i="125"/>
  <c r="AK73" i="125"/>
  <c r="AL73" i="125"/>
  <c r="AS73" i="125"/>
  <c r="AQ73" i="125"/>
  <c r="BH73" i="125"/>
  <c r="BJ73" i="125"/>
  <c r="BF73" i="125"/>
  <c r="AU73" i="125"/>
  <c r="AM73" i="125"/>
  <c r="AB73" i="125"/>
  <c r="AT73" i="125"/>
  <c r="AF73" i="125"/>
  <c r="AH73" i="125"/>
  <c r="AN73" i="125"/>
  <c r="Q73" i="125"/>
  <c r="AP73" i="125"/>
  <c r="AJ73" i="125"/>
  <c r="W73" i="125"/>
  <c r="AW73" i="125"/>
  <c r="X73" i="125"/>
  <c r="S73" i="125"/>
  <c r="AA73" i="125"/>
  <c r="AQ54" i="125"/>
  <c r="AO40" i="125"/>
  <c r="AP54" i="125"/>
  <c r="AQ40" i="125"/>
  <c r="Q75" i="129"/>
  <c r="Q26" i="129" s="1"/>
  <c r="Q40" i="129" s="1"/>
  <c r="Q81" i="129"/>
  <c r="Q82" i="129" s="1"/>
  <c r="Q27" i="129" s="1"/>
  <c r="BC40" i="137"/>
  <c r="AE40" i="137"/>
  <c r="T80" i="122"/>
  <c r="AQ80" i="122"/>
  <c r="Z80" i="122"/>
  <c r="Y80" i="122"/>
  <c r="AP80" i="122"/>
  <c r="BL73" i="122"/>
  <c r="AN80" i="122"/>
  <c r="AR80" i="122"/>
  <c r="V80" i="122"/>
  <c r="AF80" i="122"/>
  <c r="AC80" i="122"/>
  <c r="AI80" i="122"/>
  <c r="AD80" i="122"/>
  <c r="AS80" i="122"/>
  <c r="BK73" i="123"/>
  <c r="Q40" i="125"/>
  <c r="AF40" i="125"/>
  <c r="AH40" i="142"/>
  <c r="AG40" i="143"/>
  <c r="AS73" i="146"/>
  <c r="AW73" i="146"/>
  <c r="K73" i="146"/>
  <c r="AX73" i="146"/>
  <c r="BB73" i="146"/>
  <c r="AV73" i="146"/>
  <c r="Z73" i="146"/>
  <c r="T73" i="146"/>
  <c r="AI73" i="146"/>
  <c r="AK73" i="146"/>
  <c r="AO73" i="146"/>
  <c r="BB80" i="146"/>
  <c r="S80" i="146"/>
  <c r="AN80" i="146"/>
  <c r="J80" i="146"/>
  <c r="G80" i="146"/>
  <c r="AR80" i="146"/>
  <c r="N80" i="146"/>
  <c r="AA80" i="146"/>
  <c r="Q80" i="146"/>
  <c r="AH80" i="146"/>
  <c r="O80" i="146"/>
  <c r="AZ80" i="146"/>
  <c r="K98" i="117"/>
  <c r="K33" i="117" s="1"/>
  <c r="K54" i="117" s="1"/>
  <c r="G98" i="117"/>
  <c r="G33" i="117" s="1"/>
  <c r="G54" i="117" s="1"/>
  <c r="AB80" i="137"/>
  <c r="W80" i="137"/>
  <c r="S80" i="137"/>
  <c r="AG80" i="137"/>
  <c r="AD80" i="137"/>
  <c r="N80" i="137"/>
  <c r="BN106" i="137"/>
  <c r="BN114" i="137" s="1"/>
  <c r="C16" i="137"/>
  <c r="BD78" i="137"/>
  <c r="BK80" i="137" s="1"/>
  <c r="C16" i="143"/>
  <c r="I80" i="137"/>
  <c r="AU80" i="137"/>
  <c r="AY80" i="137"/>
  <c r="BB80" i="137"/>
  <c r="AF80" i="137"/>
  <c r="X54" i="125"/>
  <c r="AI54" i="125"/>
  <c r="AR54" i="125"/>
  <c r="BB40" i="125"/>
  <c r="BA40" i="125"/>
  <c r="BA54" i="125"/>
  <c r="BD40" i="125"/>
  <c r="BF54" i="125"/>
  <c r="AJ54" i="125"/>
  <c r="AT40" i="125"/>
  <c r="BH40" i="125"/>
  <c r="N98" i="125"/>
  <c r="N33" i="125" s="1"/>
  <c r="BN97" i="125"/>
  <c r="AB54" i="125"/>
  <c r="AL40" i="125"/>
  <c r="AO54" i="125"/>
  <c r="R54" i="125"/>
  <c r="AY54" i="125"/>
  <c r="AG54" i="125"/>
  <c r="BD54" i="125"/>
  <c r="AW40" i="125"/>
  <c r="J75" i="129"/>
  <c r="J26" i="129" s="1"/>
  <c r="J40" i="129" s="1"/>
  <c r="J81" i="129"/>
  <c r="J82" i="129" s="1"/>
  <c r="J27" i="129" s="1"/>
  <c r="N75" i="129"/>
  <c r="N26" i="129" s="1"/>
  <c r="N81" i="129"/>
  <c r="N82" i="129" s="1"/>
  <c r="N27" i="129" s="1"/>
  <c r="U81" i="129"/>
  <c r="U82" i="129" s="1"/>
  <c r="U27" i="129" s="1"/>
  <c r="U75" i="129"/>
  <c r="U26" i="129" s="1"/>
  <c r="U40" i="129" s="1"/>
  <c r="Y74" i="122"/>
  <c r="I74" i="122"/>
  <c r="P74" i="122"/>
  <c r="N74" i="122"/>
  <c r="O74" i="122"/>
  <c r="R74" i="122"/>
  <c r="U74" i="122"/>
  <c r="E74" i="122"/>
  <c r="L74" i="122"/>
  <c r="F74" i="122"/>
  <c r="W74" i="122"/>
  <c r="Q74" i="122"/>
  <c r="H74" i="122"/>
  <c r="J74" i="122"/>
  <c r="L73" i="122"/>
  <c r="G73" i="122"/>
  <c r="M74" i="122"/>
  <c r="V74" i="122"/>
  <c r="G74" i="122"/>
  <c r="H73" i="122"/>
  <c r="X74" i="122"/>
  <c r="S74" i="122"/>
  <c r="T74" i="122"/>
  <c r="F73" i="122"/>
  <c r="I73" i="122"/>
  <c r="K73" i="122"/>
  <c r="E73" i="122"/>
  <c r="K74" i="122"/>
  <c r="J73" i="122"/>
  <c r="AG40" i="137"/>
  <c r="AY54" i="137"/>
  <c r="AE54" i="137"/>
  <c r="AS40" i="137"/>
  <c r="AY40" i="146"/>
  <c r="AF54" i="146"/>
  <c r="AQ40" i="146"/>
  <c r="M114" i="117"/>
  <c r="G98" i="150"/>
  <c r="G33" i="150" s="1"/>
  <c r="G54" i="150" s="1"/>
  <c r="J114" i="150"/>
  <c r="M114" i="150"/>
  <c r="C16" i="128"/>
  <c r="BN26" i="136"/>
  <c r="BN81" i="136"/>
  <c r="BN40" i="136"/>
  <c r="AE40" i="142"/>
  <c r="F54" i="129"/>
  <c r="AZ40" i="146"/>
  <c r="AR54" i="146"/>
  <c r="K54" i="146"/>
  <c r="AC40" i="146"/>
  <c r="AG40" i="146"/>
  <c r="BB40" i="146"/>
  <c r="R54" i="146"/>
  <c r="N54" i="146"/>
  <c r="Q54" i="146"/>
  <c r="AS54" i="146"/>
  <c r="AC54" i="146"/>
  <c r="AL54" i="146"/>
  <c r="AQ54" i="146"/>
  <c r="AL40" i="146"/>
  <c r="AE54" i="146"/>
  <c r="AU40" i="146"/>
  <c r="AW54" i="146"/>
  <c r="AB40" i="146"/>
  <c r="AY54" i="146"/>
  <c r="AH40" i="146"/>
  <c r="AD54" i="146"/>
  <c r="BB54" i="146"/>
  <c r="AM54" i="146"/>
  <c r="AV54" i="146"/>
  <c r="AE40" i="146"/>
  <c r="S54" i="146"/>
  <c r="L54" i="146"/>
  <c r="AX54" i="146"/>
  <c r="AJ54" i="146"/>
  <c r="BA34" i="134"/>
  <c r="BN34" i="134" s="1"/>
  <c r="BN98" i="134"/>
  <c r="O54" i="129"/>
  <c r="Y54" i="129"/>
  <c r="AK40" i="129"/>
  <c r="AP54" i="129"/>
  <c r="BH40" i="129"/>
  <c r="N98" i="129"/>
  <c r="N33" i="129" s="1"/>
  <c r="BN97" i="129"/>
  <c r="W54" i="129"/>
  <c r="AB54" i="129"/>
  <c r="AN54" i="129"/>
  <c r="AO40" i="129"/>
  <c r="AX40" i="129"/>
  <c r="AZ40" i="140"/>
  <c r="AG40" i="140"/>
  <c r="AP40" i="140"/>
  <c r="BN95" i="140"/>
  <c r="L98" i="140"/>
  <c r="L33" i="140" s="1"/>
  <c r="AN40" i="140"/>
  <c r="AT40" i="140"/>
  <c r="AE54" i="140"/>
  <c r="M74" i="140"/>
  <c r="L74" i="140"/>
  <c r="M73" i="140"/>
  <c r="AD73" i="140"/>
  <c r="AB73" i="140"/>
  <c r="R73" i="140"/>
  <c r="AI73" i="140"/>
  <c r="AZ73" i="140"/>
  <c r="BA73" i="140"/>
  <c r="BB73" i="140"/>
  <c r="BC73" i="140"/>
  <c r="AN73" i="140"/>
  <c r="AO73" i="140"/>
  <c r="AP73" i="140"/>
  <c r="AQ73" i="140"/>
  <c r="N73" i="140"/>
  <c r="AE73" i="140"/>
  <c r="AS73" i="140"/>
  <c r="P73" i="140"/>
  <c r="Q73" i="140"/>
  <c r="AH73" i="140"/>
  <c r="BD73" i="140"/>
  <c r="BE73" i="140"/>
  <c r="BF73" i="140"/>
  <c r="BG73" i="140"/>
  <c r="AY73" i="140"/>
  <c r="L73" i="140"/>
  <c r="AT73" i="140"/>
  <c r="AW73" i="140"/>
  <c r="V73" i="140"/>
  <c r="AM73" i="140"/>
  <c r="X73" i="140"/>
  <c r="Z73" i="140"/>
  <c r="O73" i="140"/>
  <c r="S73" i="140"/>
  <c r="T73" i="140"/>
  <c r="AK73" i="140"/>
  <c r="Y73" i="140"/>
  <c r="AJ73" i="140"/>
  <c r="AC73" i="140"/>
  <c r="AU73" i="140"/>
  <c r="AF73" i="140"/>
  <c r="AX73" i="140"/>
  <c r="U73" i="140"/>
  <c r="AL73" i="140"/>
  <c r="AR73" i="140"/>
  <c r="AV73" i="140"/>
  <c r="AA73" i="140"/>
  <c r="AG73" i="140"/>
  <c r="W73" i="140"/>
  <c r="AP54" i="140"/>
  <c r="AW40" i="140"/>
  <c r="AL40" i="140"/>
  <c r="AA74" i="131"/>
  <c r="W74" i="131"/>
  <c r="S74" i="131"/>
  <c r="O74" i="131"/>
  <c r="K74" i="131"/>
  <c r="G74" i="131"/>
  <c r="Z74" i="131"/>
  <c r="V74" i="131"/>
  <c r="R74" i="131"/>
  <c r="N74" i="131"/>
  <c r="J74" i="131"/>
  <c r="Y74" i="131"/>
  <c r="Q74" i="131"/>
  <c r="I74" i="131"/>
  <c r="X74" i="131"/>
  <c r="P74" i="131"/>
  <c r="H74" i="131"/>
  <c r="M74" i="131"/>
  <c r="U74" i="131"/>
  <c r="L74" i="131"/>
  <c r="T74" i="131"/>
  <c r="AL73" i="131"/>
  <c r="V73" i="131"/>
  <c r="AN73" i="131"/>
  <c r="S73" i="131"/>
  <c r="AW73" i="131"/>
  <c r="AB73" i="131"/>
  <c r="G73" i="131"/>
  <c r="AF73" i="131"/>
  <c r="K73" i="131"/>
  <c r="AO73" i="131"/>
  <c r="T73" i="131"/>
  <c r="AX73" i="131"/>
  <c r="AH73" i="131"/>
  <c r="R73" i="131"/>
  <c r="AI73" i="131"/>
  <c r="M73" i="131"/>
  <c r="AR73" i="131"/>
  <c r="W73" i="131"/>
  <c r="AV73" i="131"/>
  <c r="AA73" i="131"/>
  <c r="AJ73" i="131"/>
  <c r="O73" i="131"/>
  <c r="AT73" i="131"/>
  <c r="N73" i="131"/>
  <c r="AY73" i="131"/>
  <c r="H73" i="131"/>
  <c r="Q73" i="131"/>
  <c r="U73" i="131"/>
  <c r="AU73" i="131"/>
  <c r="AD73" i="131"/>
  <c r="AQ73" i="131"/>
  <c r="AG73" i="131"/>
  <c r="AZ73" i="131"/>
  <c r="AP73" i="131"/>
  <c r="J73" i="131"/>
  <c r="AS73" i="131"/>
  <c r="L73" i="131"/>
  <c r="P73" i="131"/>
  <c r="AE73" i="131"/>
  <c r="AC73" i="131"/>
  <c r="AM73" i="131"/>
  <c r="Y73" i="131"/>
  <c r="Z73" i="131"/>
  <c r="X73" i="131"/>
  <c r="AK73" i="131"/>
  <c r="I73" i="131"/>
  <c r="BA73" i="131"/>
  <c r="BB73" i="131"/>
  <c r="BC73" i="131"/>
  <c r="G114" i="131"/>
  <c r="BN106" i="131"/>
  <c r="AZ54" i="131"/>
  <c r="AH54" i="131"/>
  <c r="AX54" i="131"/>
  <c r="AP54" i="131"/>
  <c r="AL54" i="131"/>
  <c r="AP40" i="131"/>
  <c r="N54" i="131"/>
  <c r="AY40" i="131"/>
  <c r="G54" i="128"/>
  <c r="M54" i="128"/>
  <c r="Z54" i="128"/>
  <c r="L54" i="128"/>
  <c r="BN20" i="128"/>
  <c r="BA71" i="128"/>
  <c r="BA73" i="128" s="1"/>
  <c r="BA78" i="128"/>
  <c r="BA80" i="128" s="1"/>
  <c r="AJ54" i="128"/>
  <c r="AH40" i="128"/>
  <c r="U54" i="128"/>
  <c r="AA40" i="128"/>
  <c r="AM40" i="128"/>
  <c r="AO54" i="126"/>
  <c r="AG73" i="126"/>
  <c r="T73" i="126"/>
  <c r="AZ73" i="126"/>
  <c r="AP73" i="126"/>
  <c r="M74" i="126"/>
  <c r="S74" i="126"/>
  <c r="R74" i="126"/>
  <c r="O74" i="126"/>
  <c r="F74" i="126"/>
  <c r="AU73" i="126"/>
  <c r="H73" i="126"/>
  <c r="AJ73" i="126"/>
  <c r="AD73" i="126"/>
  <c r="Z73" i="126"/>
  <c r="AI73" i="126"/>
  <c r="F73" i="126"/>
  <c r="O73" i="126"/>
  <c r="AX73" i="126"/>
  <c r="AK73" i="126"/>
  <c r="AN73" i="126"/>
  <c r="AM73" i="126"/>
  <c r="G73" i="126"/>
  <c r="I74" i="126"/>
  <c r="N74" i="126"/>
  <c r="L74" i="126"/>
  <c r="J74" i="126"/>
  <c r="K74" i="126"/>
  <c r="U73" i="126"/>
  <c r="M73" i="126"/>
  <c r="X73" i="126"/>
  <c r="K73" i="126"/>
  <c r="AT73" i="126"/>
  <c r="E73" i="126"/>
  <c r="S73" i="126"/>
  <c r="L73" i="126"/>
  <c r="V73" i="126"/>
  <c r="AF73" i="126"/>
  <c r="N73" i="126"/>
  <c r="U74" i="126"/>
  <c r="H74" i="126"/>
  <c r="D74" i="126"/>
  <c r="P73" i="126"/>
  <c r="Q73" i="126"/>
  <c r="AV73" i="126"/>
  <c r="AB73" i="126"/>
  <c r="V74" i="126"/>
  <c r="R73" i="126"/>
  <c r="AY73" i="126"/>
  <c r="AE73" i="126"/>
  <c r="Q74" i="126"/>
  <c r="W74" i="126"/>
  <c r="P74" i="126"/>
  <c r="J73" i="126"/>
  <c r="AR73" i="126"/>
  <c r="AW73" i="126"/>
  <c r="AH73" i="126"/>
  <c r="Y73" i="126"/>
  <c r="AS73" i="126"/>
  <c r="W73" i="126"/>
  <c r="E74" i="126"/>
  <c r="G74" i="126"/>
  <c r="AO73" i="126"/>
  <c r="D73" i="126"/>
  <c r="T74" i="126"/>
  <c r="AA73" i="126"/>
  <c r="I73" i="126"/>
  <c r="X74" i="126"/>
  <c r="AC73" i="126"/>
  <c r="AQ73" i="126"/>
  <c r="AL73" i="126"/>
  <c r="AB40" i="126"/>
  <c r="G54" i="126"/>
  <c r="Q54" i="126"/>
  <c r="K54" i="126"/>
  <c r="AK54" i="126"/>
  <c r="AU54" i="126"/>
  <c r="AH40" i="126"/>
  <c r="AY80" i="126"/>
  <c r="AM80" i="126"/>
  <c r="S80" i="126"/>
  <c r="AX80" i="126"/>
  <c r="R80" i="126"/>
  <c r="AV80" i="126"/>
  <c r="U80" i="126"/>
  <c r="AG80" i="126"/>
  <c r="T80" i="126"/>
  <c r="N80" i="126"/>
  <c r="Q80" i="126"/>
  <c r="AI80" i="126"/>
  <c r="O80" i="126"/>
  <c r="AN80" i="126"/>
  <c r="M80" i="126"/>
  <c r="AP80" i="126"/>
  <c r="P80" i="126"/>
  <c r="L80" i="126"/>
  <c r="I80" i="126"/>
  <c r="D80" i="126"/>
  <c r="AE80" i="126"/>
  <c r="AH80" i="126"/>
  <c r="AK80" i="126"/>
  <c r="F80" i="126"/>
  <c r="H80" i="126"/>
  <c r="AW80" i="126"/>
  <c r="AT80" i="126"/>
  <c r="Y80" i="126"/>
  <c r="W80" i="126"/>
  <c r="AC80" i="126"/>
  <c r="Z80" i="126"/>
  <c r="AO80" i="126"/>
  <c r="AL80" i="126"/>
  <c r="G80" i="126"/>
  <c r="E80" i="126"/>
  <c r="AU80" i="126"/>
  <c r="AR80" i="126"/>
  <c r="AD80" i="126"/>
  <c r="X80" i="126"/>
  <c r="AQ80" i="126"/>
  <c r="V80" i="126"/>
  <c r="AS80" i="126"/>
  <c r="AF80" i="126"/>
  <c r="AZ80" i="126"/>
  <c r="AB80" i="126"/>
  <c r="K80" i="126"/>
  <c r="AJ80" i="126"/>
  <c r="AA80" i="126"/>
  <c r="J80" i="126"/>
  <c r="AZ54" i="126"/>
  <c r="AM40" i="126"/>
  <c r="E81" i="134"/>
  <c r="E82" i="134" s="1"/>
  <c r="E27" i="134" s="1"/>
  <c r="E75" i="134"/>
  <c r="E26" i="134" s="1"/>
  <c r="E40" i="134" s="1"/>
  <c r="L81" i="134"/>
  <c r="L82" i="134" s="1"/>
  <c r="L27" i="134" s="1"/>
  <c r="L75" i="134"/>
  <c r="L26" i="134" s="1"/>
  <c r="L40" i="134" s="1"/>
  <c r="S75" i="134"/>
  <c r="S26" i="134" s="1"/>
  <c r="S40" i="134" s="1"/>
  <c r="S81" i="134"/>
  <c r="S82" i="134" s="1"/>
  <c r="S27" i="134" s="1"/>
  <c r="J81" i="134"/>
  <c r="J82" i="134" s="1"/>
  <c r="J27" i="134" s="1"/>
  <c r="J75" i="134"/>
  <c r="J26" i="134" s="1"/>
  <c r="J40" i="134" s="1"/>
  <c r="N81" i="134"/>
  <c r="N82" i="134" s="1"/>
  <c r="N27" i="134" s="1"/>
  <c r="N75" i="134"/>
  <c r="N26" i="134" s="1"/>
  <c r="N40" i="134" s="1"/>
  <c r="F54" i="145"/>
  <c r="G40" i="145"/>
  <c r="BN20" i="145"/>
  <c r="BB78" i="145"/>
  <c r="BH80" i="145" s="1"/>
  <c r="BB71" i="145"/>
  <c r="BF73" i="145" s="1"/>
  <c r="K54" i="145"/>
  <c r="BN87" i="117"/>
  <c r="M34" i="117" s="1"/>
  <c r="D98" i="117"/>
  <c r="D33" i="117" s="1"/>
  <c r="AP54" i="139"/>
  <c r="AL54" i="139"/>
  <c r="AQ54" i="139"/>
  <c r="AK54" i="139"/>
  <c r="AV54" i="139"/>
  <c r="E98" i="139"/>
  <c r="E33" i="139" s="1"/>
  <c r="BN88" i="139"/>
  <c r="AM54" i="139"/>
  <c r="AJ40" i="139"/>
  <c r="H54" i="139"/>
  <c r="AM40" i="139"/>
  <c r="E98" i="142"/>
  <c r="E33" i="142" s="1"/>
  <c r="BN88" i="142"/>
  <c r="J54" i="142"/>
  <c r="AX54" i="142"/>
  <c r="U54" i="142"/>
  <c r="AJ54" i="142"/>
  <c r="Z54" i="142"/>
  <c r="AR54" i="142"/>
  <c r="R54" i="142"/>
  <c r="AI40" i="142"/>
  <c r="BA40" i="142"/>
  <c r="M98" i="150"/>
  <c r="M33" i="150" s="1"/>
  <c r="Z81" i="123"/>
  <c r="Z82" i="123" s="1"/>
  <c r="Z27" i="123" s="1"/>
  <c r="Z75" i="123"/>
  <c r="Z26" i="123" s="1"/>
  <c r="AC54" i="130"/>
  <c r="BA54" i="130"/>
  <c r="AV40" i="130"/>
  <c r="P54" i="130"/>
  <c r="AI54" i="130"/>
  <c r="AF54" i="130"/>
  <c r="I54" i="130"/>
  <c r="AL40" i="130"/>
  <c r="U54" i="130"/>
  <c r="BA71" i="130"/>
  <c r="BE73" i="130" s="1"/>
  <c r="BA78" i="130"/>
  <c r="BN20" i="130"/>
  <c r="N54" i="130"/>
  <c r="T54" i="130"/>
  <c r="AD40" i="130"/>
  <c r="AM54" i="130"/>
  <c r="AW40" i="130"/>
  <c r="M54" i="130"/>
  <c r="K54" i="130"/>
  <c r="AU40" i="130"/>
  <c r="N54" i="117"/>
  <c r="AG40" i="142"/>
  <c r="AF81" i="145"/>
  <c r="AF82" i="145" s="1"/>
  <c r="AF27" i="145" s="1"/>
  <c r="C15" i="150"/>
  <c r="D11" i="150" s="1"/>
  <c r="BN33" i="134"/>
  <c r="D54" i="134"/>
  <c r="BN54" i="134" s="1"/>
  <c r="BK54" i="129"/>
  <c r="AD54" i="129"/>
  <c r="AM40" i="129"/>
  <c r="AT54" i="129"/>
  <c r="AU54" i="129"/>
  <c r="BG40" i="129"/>
  <c r="BF54" i="129"/>
  <c r="BB40" i="129"/>
  <c r="BL73" i="129"/>
  <c r="S73" i="129"/>
  <c r="AP73" i="129"/>
  <c r="W73" i="129"/>
  <c r="AZ73" i="129"/>
  <c r="Y73" i="129"/>
  <c r="AA73" i="129"/>
  <c r="X73" i="129"/>
  <c r="AY73" i="129"/>
  <c r="BB73" i="129"/>
  <c r="AR73" i="129"/>
  <c r="O73" i="129"/>
  <c r="AL73" i="129"/>
  <c r="BI73" i="129"/>
  <c r="AO73" i="129"/>
  <c r="BK73" i="129"/>
  <c r="AS73" i="129"/>
  <c r="AT73" i="129"/>
  <c r="AW73" i="129"/>
  <c r="AN73" i="129"/>
  <c r="AE73" i="129"/>
  <c r="AH73" i="129"/>
  <c r="BH73" i="129"/>
  <c r="N73" i="129"/>
  <c r="AK73" i="129"/>
  <c r="BG73" i="129"/>
  <c r="P73" i="129"/>
  <c r="AQ73" i="129"/>
  <c r="AU73" i="129"/>
  <c r="BC73" i="129"/>
  <c r="BE73" i="129"/>
  <c r="AM73" i="129"/>
  <c r="AJ73" i="129"/>
  <c r="AX73" i="129"/>
  <c r="BA73" i="129"/>
  <c r="Q73" i="129"/>
  <c r="Z73" i="129"/>
  <c r="AI73" i="129"/>
  <c r="BJ73" i="129"/>
  <c r="T73" i="129"/>
  <c r="AC73" i="129"/>
  <c r="AD73" i="129"/>
  <c r="AB73" i="129"/>
  <c r="BF73" i="129"/>
  <c r="AF73" i="129"/>
  <c r="U73" i="129"/>
  <c r="AV73" i="129"/>
  <c r="V73" i="129"/>
  <c r="BD73" i="129"/>
  <c r="AG73" i="129"/>
  <c r="R73" i="129"/>
  <c r="AC54" i="129"/>
  <c r="AE40" i="129"/>
  <c r="AP40" i="129"/>
  <c r="AJ54" i="129"/>
  <c r="BH54" i="129"/>
  <c r="AM54" i="129"/>
  <c r="AV40" i="129"/>
  <c r="AD40" i="129"/>
  <c r="AL54" i="129"/>
  <c r="AF54" i="129"/>
  <c r="BI54" i="129"/>
  <c r="AC40" i="129"/>
  <c r="BK40" i="129"/>
  <c r="AW40" i="129"/>
  <c r="AS80" i="140"/>
  <c r="AW80" i="140"/>
  <c r="X80" i="140"/>
  <c r="AY80" i="140"/>
  <c r="AG80" i="140"/>
  <c r="AP80" i="140"/>
  <c r="O80" i="140"/>
  <c r="AK80" i="140"/>
  <c r="BH80" i="140"/>
  <c r="S80" i="140"/>
  <c r="AO80" i="140"/>
  <c r="AH80" i="140"/>
  <c r="AL80" i="140"/>
  <c r="AU80" i="140"/>
  <c r="AF80" i="140"/>
  <c r="BC80" i="140"/>
  <c r="BF80" i="140"/>
  <c r="M80" i="140"/>
  <c r="AJ80" i="140"/>
  <c r="BG80" i="140"/>
  <c r="N80" i="140"/>
  <c r="AN80" i="140"/>
  <c r="W80" i="140"/>
  <c r="AB80" i="140"/>
  <c r="AZ80" i="140"/>
  <c r="BD80" i="140"/>
  <c r="AM80" i="140"/>
  <c r="AQ80" i="140"/>
  <c r="P80" i="140"/>
  <c r="T80" i="140"/>
  <c r="AV80" i="140"/>
  <c r="AE80" i="140"/>
  <c r="AI80" i="140"/>
  <c r="Q80" i="140"/>
  <c r="U80" i="140"/>
  <c r="V80" i="140"/>
  <c r="AC80" i="140"/>
  <c r="Z80" i="140"/>
  <c r="BE80" i="140"/>
  <c r="AD80" i="140"/>
  <c r="AR80" i="140"/>
  <c r="AX80" i="140"/>
  <c r="Y80" i="140"/>
  <c r="BA80" i="140"/>
  <c r="AT80" i="140"/>
  <c r="R80" i="140"/>
  <c r="AA80" i="140"/>
  <c r="L80" i="140"/>
  <c r="R54" i="140"/>
  <c r="T54" i="140"/>
  <c r="AO40" i="140"/>
  <c r="AV54" i="140"/>
  <c r="BD40" i="140"/>
  <c r="AS54" i="140"/>
  <c r="BC54" i="140"/>
  <c r="AF54" i="140"/>
  <c r="W54" i="140"/>
  <c r="BF54" i="140"/>
  <c r="N54" i="140"/>
  <c r="AY54" i="140"/>
  <c r="BG40" i="140"/>
  <c r="M54" i="140"/>
  <c r="AN54" i="140"/>
  <c r="BH54" i="140"/>
  <c r="BB40" i="140"/>
  <c r="K54" i="131"/>
  <c r="Q54" i="131"/>
  <c r="Y54" i="131"/>
  <c r="AC40" i="131"/>
  <c r="AO40" i="131"/>
  <c r="AL40" i="131"/>
  <c r="AR54" i="131"/>
  <c r="AA54" i="131"/>
  <c r="AI40" i="131"/>
  <c r="AW54" i="131"/>
  <c r="H54" i="131"/>
  <c r="AW40" i="131"/>
  <c r="AT40" i="131"/>
  <c r="AI54" i="131"/>
  <c r="AE40" i="131"/>
  <c r="AB40" i="131"/>
  <c r="AZ80" i="131"/>
  <c r="AJ80" i="131"/>
  <c r="T80" i="131"/>
  <c r="AM80" i="131"/>
  <c r="W80" i="131"/>
  <c r="G80" i="131"/>
  <c r="AO80" i="131"/>
  <c r="Y80" i="131"/>
  <c r="I80" i="131"/>
  <c r="R80" i="131"/>
  <c r="N80" i="131"/>
  <c r="AL80" i="131"/>
  <c r="AV80" i="131"/>
  <c r="AF80" i="131"/>
  <c r="P80" i="131"/>
  <c r="AY80" i="131"/>
  <c r="AI80" i="131"/>
  <c r="S80" i="131"/>
  <c r="AK80" i="131"/>
  <c r="U80" i="131"/>
  <c r="AP80" i="131"/>
  <c r="V80" i="131"/>
  <c r="AN80" i="131"/>
  <c r="H80" i="131"/>
  <c r="AE80" i="131"/>
  <c r="AC80" i="131"/>
  <c r="AX80" i="131"/>
  <c r="AD80" i="131"/>
  <c r="AU80" i="131"/>
  <c r="AS80" i="131"/>
  <c r="AR80" i="131"/>
  <c r="AQ80" i="131"/>
  <c r="AG80" i="131"/>
  <c r="AB80" i="131"/>
  <c r="AA80" i="131"/>
  <c r="AW80" i="131"/>
  <c r="Q80" i="131"/>
  <c r="AH80" i="131"/>
  <c r="Z80" i="131"/>
  <c r="X80" i="131"/>
  <c r="O80" i="131"/>
  <c r="M80" i="131"/>
  <c r="J80" i="131"/>
  <c r="L80" i="131"/>
  <c r="K80" i="131"/>
  <c r="AT80" i="131"/>
  <c r="BA80" i="131"/>
  <c r="BC80" i="131"/>
  <c r="BB80" i="131"/>
  <c r="S54" i="131"/>
  <c r="AD54" i="131"/>
  <c r="AF54" i="131"/>
  <c r="BC40" i="131"/>
  <c r="AH40" i="131"/>
  <c r="AC54" i="128"/>
  <c r="AB54" i="128"/>
  <c r="AW40" i="128"/>
  <c r="AS54" i="128"/>
  <c r="BA40" i="128"/>
  <c r="AH54" i="128"/>
  <c r="N54" i="128"/>
  <c r="R54" i="128"/>
  <c r="AR54" i="128"/>
  <c r="AX40" i="128"/>
  <c r="AQ54" i="128"/>
  <c r="AM54" i="128"/>
  <c r="AL54" i="128"/>
  <c r="AZ54" i="128"/>
  <c r="AN40" i="128"/>
  <c r="W54" i="128"/>
  <c r="AK54" i="128"/>
  <c r="X54" i="128"/>
  <c r="AS40" i="128"/>
  <c r="H54" i="126"/>
  <c r="AF40" i="126"/>
  <c r="AW54" i="126"/>
  <c r="U54" i="126"/>
  <c r="AM54" i="126"/>
  <c r="BA40" i="126"/>
  <c r="BA54" i="126"/>
  <c r="L54" i="126"/>
  <c r="AC54" i="126"/>
  <c r="AQ54" i="126"/>
  <c r="AH54" i="126"/>
  <c r="N54" i="126"/>
  <c r="AV54" i="126"/>
  <c r="AZ40" i="126"/>
  <c r="AG40" i="126"/>
  <c r="AX40" i="126"/>
  <c r="AG54" i="126"/>
  <c r="D98" i="126"/>
  <c r="D33" i="126" s="1"/>
  <c r="BN87" i="126"/>
  <c r="S54" i="126"/>
  <c r="AS40" i="126"/>
  <c r="AA40" i="126"/>
  <c r="G81" i="134"/>
  <c r="G82" i="134" s="1"/>
  <c r="G27" i="134" s="1"/>
  <c r="G75" i="134"/>
  <c r="G26" i="134" s="1"/>
  <c r="G40" i="134" s="1"/>
  <c r="U75" i="134"/>
  <c r="U26" i="134" s="1"/>
  <c r="U40" i="134" s="1"/>
  <c r="U81" i="134"/>
  <c r="U82" i="134" s="1"/>
  <c r="U27" i="134" s="1"/>
  <c r="R75" i="134"/>
  <c r="R26" i="134" s="1"/>
  <c r="R40" i="134" s="1"/>
  <c r="R81" i="134"/>
  <c r="R82" i="134" s="1"/>
  <c r="R27" i="134" s="1"/>
  <c r="P81" i="134"/>
  <c r="P82" i="134" s="1"/>
  <c r="P27" i="134" s="1"/>
  <c r="P75" i="134"/>
  <c r="P26" i="134" s="1"/>
  <c r="P40" i="134" s="1"/>
  <c r="D75" i="134"/>
  <c r="D26" i="134" s="1"/>
  <c r="D81" i="134"/>
  <c r="BN74" i="134"/>
  <c r="H75" i="134"/>
  <c r="H26" i="134" s="1"/>
  <c r="H40" i="134" s="1"/>
  <c r="H81" i="134"/>
  <c r="H82" i="134" s="1"/>
  <c r="H27" i="134" s="1"/>
  <c r="E114" i="145"/>
  <c r="BN104" i="145"/>
  <c r="N73" i="145"/>
  <c r="AF73" i="145"/>
  <c r="AW73" i="145"/>
  <c r="O73" i="145"/>
  <c r="T73" i="145"/>
  <c r="U73" i="145"/>
  <c r="AA73" i="145"/>
  <c r="F73" i="145"/>
  <c r="H73" i="145"/>
  <c r="I73" i="145"/>
  <c r="AM73" i="145"/>
  <c r="AP73" i="145"/>
  <c r="AR73" i="145"/>
  <c r="AS73" i="145"/>
  <c r="AD73" i="145"/>
  <c r="AV73" i="145"/>
  <c r="R73" i="145"/>
  <c r="AJ73" i="145"/>
  <c r="AK73" i="145"/>
  <c r="S73" i="145"/>
  <c r="V73" i="145"/>
  <c r="X73" i="145"/>
  <c r="Y73" i="145"/>
  <c r="AU73" i="145"/>
  <c r="AT73" i="145"/>
  <c r="G73" i="145"/>
  <c r="E73" i="145"/>
  <c r="W73" i="145"/>
  <c r="AN73" i="145"/>
  <c r="Z73" i="145"/>
  <c r="AC73" i="145"/>
  <c r="K73" i="145"/>
  <c r="AL73" i="145"/>
  <c r="AO73" i="145"/>
  <c r="AI73" i="145"/>
  <c r="AY73" i="145"/>
  <c r="AG73" i="145"/>
  <c r="AQ73" i="145"/>
  <c r="J73" i="145"/>
  <c r="P73" i="145"/>
  <c r="AH73" i="145"/>
  <c r="BA73" i="145"/>
  <c r="AE73" i="145"/>
  <c r="L73" i="145"/>
  <c r="Q73" i="145"/>
  <c r="AX73" i="145"/>
  <c r="AB73" i="145"/>
  <c r="AZ73" i="145"/>
  <c r="M73" i="145"/>
  <c r="G80" i="117"/>
  <c r="J80" i="117"/>
  <c r="D80" i="117"/>
  <c r="L80" i="117"/>
  <c r="F80" i="117"/>
  <c r="I80" i="117"/>
  <c r="E80" i="117"/>
  <c r="H80" i="117"/>
  <c r="K80" i="117"/>
  <c r="D114" i="117"/>
  <c r="BN103" i="117"/>
  <c r="M78" i="117"/>
  <c r="M71" i="117"/>
  <c r="M73" i="117" s="1"/>
  <c r="AY40" i="139"/>
  <c r="AE40" i="139"/>
  <c r="I54" i="139"/>
  <c r="AS40" i="139"/>
  <c r="BN104" i="139"/>
  <c r="E114" i="139"/>
  <c r="AP40" i="139"/>
  <c r="AL40" i="139"/>
  <c r="AT54" i="139"/>
  <c r="AR54" i="139"/>
  <c r="Y54" i="139"/>
  <c r="AH40" i="139"/>
  <c r="AK40" i="139"/>
  <c r="J54" i="139"/>
  <c r="AT40" i="139"/>
  <c r="AN54" i="139"/>
  <c r="F54" i="139"/>
  <c r="T54" i="139"/>
  <c r="AC54" i="139"/>
  <c r="AE54" i="139"/>
  <c r="AG40" i="139"/>
  <c r="AB75" i="143"/>
  <c r="AB26" i="143" s="1"/>
  <c r="AB40" i="143" s="1"/>
  <c r="AB81" i="143"/>
  <c r="AB82" i="143" s="1"/>
  <c r="AB27" i="143" s="1"/>
  <c r="AY54" i="142"/>
  <c r="AE54" i="142"/>
  <c r="AB54" i="142"/>
  <c r="Q54" i="142"/>
  <c r="AT40" i="142"/>
  <c r="L54" i="142"/>
  <c r="AU54" i="142"/>
  <c r="I54" i="142"/>
  <c r="BA54" i="142"/>
  <c r="S54" i="142"/>
  <c r="AY40" i="142"/>
  <c r="AJ40" i="142"/>
  <c r="AL40" i="142"/>
  <c r="F54" i="142"/>
  <c r="AM54" i="142"/>
  <c r="X54" i="142"/>
  <c r="AS40" i="142"/>
  <c r="AO40" i="142"/>
  <c r="BD40" i="146"/>
  <c r="L98" i="150"/>
  <c r="L33" i="150" s="1"/>
  <c r="D80" i="150"/>
  <c r="H80" i="150"/>
  <c r="G80" i="150"/>
  <c r="E80" i="150"/>
  <c r="I80" i="150"/>
  <c r="L80" i="150"/>
  <c r="F80" i="150"/>
  <c r="K80" i="150"/>
  <c r="J80" i="150"/>
  <c r="D98" i="150"/>
  <c r="D33" i="150" s="1"/>
  <c r="BN87" i="150"/>
  <c r="M34" i="150" s="1"/>
  <c r="BF73" i="134"/>
  <c r="BC73" i="134"/>
  <c r="BI73" i="134"/>
  <c r="BB73" i="134"/>
  <c r="BJ73" i="134"/>
  <c r="BL73" i="134"/>
  <c r="BH73" i="134"/>
  <c r="BG73" i="134"/>
  <c r="BD73" i="134"/>
  <c r="BA73" i="134"/>
  <c r="BE73" i="134"/>
  <c r="AD75" i="123"/>
  <c r="AD26" i="123" s="1"/>
  <c r="AD81" i="123"/>
  <c r="AD82" i="123" s="1"/>
  <c r="AD27" i="123" s="1"/>
  <c r="BN74" i="123"/>
  <c r="AB75" i="123"/>
  <c r="AB26" i="123" s="1"/>
  <c r="AB81" i="123"/>
  <c r="AB82" i="123" s="1"/>
  <c r="AB27" i="123" s="1"/>
  <c r="AW54" i="130"/>
  <c r="AR54" i="130"/>
  <c r="AX54" i="130"/>
  <c r="AV54" i="130"/>
  <c r="AT40" i="130"/>
  <c r="AZ40" i="130"/>
  <c r="AC40" i="130"/>
  <c r="D114" i="130"/>
  <c r="BN103" i="130"/>
  <c r="L54" i="130"/>
  <c r="AE40" i="130"/>
  <c r="AD54" i="130"/>
  <c r="AY40" i="130"/>
  <c r="Z54" i="130"/>
  <c r="AT54" i="130"/>
  <c r="AJ54" i="130"/>
  <c r="AN40" i="130"/>
  <c r="AS54" i="130"/>
  <c r="H54" i="130"/>
  <c r="AX40" i="130"/>
  <c r="AA54" i="130"/>
  <c r="AG40" i="130"/>
  <c r="E25" i="133"/>
  <c r="D29" i="133"/>
  <c r="D16" i="129"/>
  <c r="D16" i="140"/>
  <c r="AT40" i="146"/>
  <c r="BO87" i="134"/>
  <c r="BN114" i="134"/>
  <c r="AW54" i="129"/>
  <c r="AU40" i="129"/>
  <c r="BB54" i="129"/>
  <c r="BF40" i="129"/>
  <c r="AK54" i="129"/>
  <c r="AI40" i="129"/>
  <c r="BC40" i="129"/>
  <c r="AE54" i="129"/>
  <c r="AG54" i="129"/>
  <c r="BI40" i="129"/>
  <c r="AR54" i="129"/>
  <c r="S54" i="129"/>
  <c r="BG80" i="129"/>
  <c r="Q80" i="129"/>
  <c r="AN80" i="129"/>
  <c r="BJ80" i="129"/>
  <c r="AS80" i="129"/>
  <c r="AI80" i="129"/>
  <c r="Z80" i="129"/>
  <c r="AC80" i="129"/>
  <c r="W80" i="129"/>
  <c r="AG80" i="129"/>
  <c r="N80" i="129"/>
  <c r="AQ80" i="129"/>
  <c r="P80" i="129"/>
  <c r="AL80" i="129"/>
  <c r="BI80" i="129"/>
  <c r="O80" i="129"/>
  <c r="V80" i="129"/>
  <c r="Y80" i="129"/>
  <c r="AY80" i="129"/>
  <c r="AV80" i="129"/>
  <c r="AX80" i="129"/>
  <c r="AM80" i="129"/>
  <c r="BB80" i="129"/>
  <c r="AJ80" i="129"/>
  <c r="BH80" i="129"/>
  <c r="AE80" i="129"/>
  <c r="U80" i="129"/>
  <c r="AT80" i="129"/>
  <c r="AZ80" i="129"/>
  <c r="AH80" i="129"/>
  <c r="T80" i="129"/>
  <c r="AR80" i="129"/>
  <c r="AW80" i="129"/>
  <c r="AF80" i="129"/>
  <c r="AO80" i="129"/>
  <c r="AD80" i="129"/>
  <c r="BA80" i="129"/>
  <c r="R80" i="129"/>
  <c r="AU80" i="129"/>
  <c r="AP80" i="129"/>
  <c r="S80" i="129"/>
  <c r="AB80" i="129"/>
  <c r="BC80" i="129"/>
  <c r="BD80" i="129"/>
  <c r="AK80" i="129"/>
  <c r="BE80" i="129"/>
  <c r="BF80" i="129"/>
  <c r="X80" i="129"/>
  <c r="AA80" i="129"/>
  <c r="BE54" i="129"/>
  <c r="AH54" i="129"/>
  <c r="BC54" i="129"/>
  <c r="AJ40" i="129"/>
  <c r="AT40" i="129"/>
  <c r="T54" i="129"/>
  <c r="BA54" i="129"/>
  <c r="AA54" i="129"/>
  <c r="AY40" i="129"/>
  <c r="AF40" i="129"/>
  <c r="AI54" i="140"/>
  <c r="BD54" i="140"/>
  <c r="BI40" i="140"/>
  <c r="U54" i="140"/>
  <c r="AH40" i="140"/>
  <c r="AT54" i="140"/>
  <c r="AB54" i="140"/>
  <c r="AO54" i="140"/>
  <c r="AZ54" i="140"/>
  <c r="AU54" i="140"/>
  <c r="AV40" i="140"/>
  <c r="AW54" i="140"/>
  <c r="AH54" i="140"/>
  <c r="BN111" i="140"/>
  <c r="L114" i="140"/>
  <c r="BE40" i="140"/>
  <c r="AG54" i="140"/>
  <c r="BE54" i="140"/>
  <c r="AA54" i="140"/>
  <c r="AU40" i="140"/>
  <c r="AY40" i="140"/>
  <c r="BA40" i="140"/>
  <c r="BI71" i="140"/>
  <c r="BI73" i="140" s="1"/>
  <c r="BI78" i="140"/>
  <c r="BI80" i="140" s="1"/>
  <c r="V54" i="131"/>
  <c r="AS54" i="131"/>
  <c r="BD40" i="131"/>
  <c r="AQ54" i="131"/>
  <c r="AB54" i="131"/>
  <c r="AQ40" i="131"/>
  <c r="I54" i="131"/>
  <c r="Z54" i="131"/>
  <c r="M54" i="131"/>
  <c r="AJ54" i="131"/>
  <c r="BN90" i="131"/>
  <c r="G98" i="131"/>
  <c r="G33" i="131" s="1"/>
  <c r="AC54" i="131"/>
  <c r="T54" i="131"/>
  <c r="AV40" i="131"/>
  <c r="W54" i="131"/>
  <c r="AY54" i="131"/>
  <c r="AT54" i="131"/>
  <c r="AV54" i="131"/>
  <c r="AG40" i="131"/>
  <c r="AJ40" i="131"/>
  <c r="AX40" i="131"/>
  <c r="P54" i="128"/>
  <c r="AJ40" i="128"/>
  <c r="V54" i="128"/>
  <c r="AX54" i="128"/>
  <c r="AZ40" i="128"/>
  <c r="AV54" i="128"/>
  <c r="I54" i="128"/>
  <c r="AV40" i="128"/>
  <c r="Y54" i="128"/>
  <c r="AI40" i="128"/>
  <c r="AG40" i="128"/>
  <c r="AE54" i="128"/>
  <c r="Q54" i="128"/>
  <c r="BN87" i="128"/>
  <c r="D98" i="128"/>
  <c r="D33" i="128" s="1"/>
  <c r="AE40" i="128"/>
  <c r="Y40" i="128"/>
  <c r="K54" i="128"/>
  <c r="J54" i="128"/>
  <c r="BA54" i="128"/>
  <c r="AN54" i="128"/>
  <c r="AD40" i="128"/>
  <c r="AP40" i="128"/>
  <c r="AB40" i="128"/>
  <c r="C15" i="117"/>
  <c r="D11" i="117" s="1"/>
  <c r="W54" i="126"/>
  <c r="F54" i="126"/>
  <c r="D114" i="126"/>
  <c r="BN103" i="126"/>
  <c r="AT40" i="126"/>
  <c r="AD54" i="126"/>
  <c r="AC40" i="126"/>
  <c r="AR40" i="126"/>
  <c r="AN54" i="126"/>
  <c r="AK40" i="126"/>
  <c r="AL54" i="126"/>
  <c r="AI40" i="126"/>
  <c r="AW40" i="126"/>
  <c r="Y54" i="126"/>
  <c r="AT54" i="126"/>
  <c r="O54" i="126"/>
  <c r="AN40" i="126"/>
  <c r="BN20" i="126"/>
  <c r="BA71" i="126"/>
  <c r="BD73" i="126" s="1"/>
  <c r="BA78" i="126"/>
  <c r="BJ80" i="126" s="1"/>
  <c r="M54" i="126"/>
  <c r="T54" i="126"/>
  <c r="AI54" i="126"/>
  <c r="AV40" i="126"/>
  <c r="I81" i="134"/>
  <c r="I82" i="134" s="1"/>
  <c r="I27" i="134" s="1"/>
  <c r="I75" i="134"/>
  <c r="I26" i="134" s="1"/>
  <c r="I40" i="134" s="1"/>
  <c r="T81" i="134"/>
  <c r="T82" i="134" s="1"/>
  <c r="T27" i="134" s="1"/>
  <c r="T75" i="134"/>
  <c r="T26" i="134" s="1"/>
  <c r="T40" i="134" s="1"/>
  <c r="X81" i="134"/>
  <c r="X82" i="134" s="1"/>
  <c r="X27" i="134" s="1"/>
  <c r="X75" i="134"/>
  <c r="X26" i="134" s="1"/>
  <c r="X40" i="134" s="1"/>
  <c r="N40" i="150"/>
  <c r="BN88" i="150"/>
  <c r="N34" i="150" s="1"/>
  <c r="BN104" i="150"/>
  <c r="BO88" i="150" s="1"/>
  <c r="I40" i="145"/>
  <c r="I54" i="145"/>
  <c r="H40" i="145"/>
  <c r="AZ80" i="145"/>
  <c r="N80" i="145"/>
  <c r="AK80" i="145"/>
  <c r="AM80" i="145"/>
  <c r="AD80" i="145"/>
  <c r="AO80" i="145"/>
  <c r="AQ80" i="145"/>
  <c r="AR80" i="145"/>
  <c r="AT80" i="145"/>
  <c r="AS80" i="145"/>
  <c r="AU80" i="145"/>
  <c r="AV80" i="145"/>
  <c r="S80" i="145"/>
  <c r="AJ80" i="145"/>
  <c r="F80" i="145"/>
  <c r="BA80" i="145"/>
  <c r="H80" i="145"/>
  <c r="V80" i="145"/>
  <c r="AL80" i="145"/>
  <c r="AH80" i="145"/>
  <c r="Q80" i="145"/>
  <c r="AI80" i="145"/>
  <c r="E80" i="145"/>
  <c r="X80" i="145"/>
  <c r="Z80" i="145"/>
  <c r="AA80" i="145"/>
  <c r="M80" i="145"/>
  <c r="P80" i="145"/>
  <c r="AG80" i="145"/>
  <c r="O80" i="145"/>
  <c r="J80" i="145"/>
  <c r="AP80" i="145"/>
  <c r="U80" i="145"/>
  <c r="AN80" i="145"/>
  <c r="I80" i="145"/>
  <c r="L80" i="145"/>
  <c r="AC80" i="145"/>
  <c r="AF80" i="145"/>
  <c r="AW80" i="145"/>
  <c r="G80" i="145"/>
  <c r="Y80" i="145"/>
  <c r="AB80" i="145"/>
  <c r="R80" i="145"/>
  <c r="AY80" i="145"/>
  <c r="W80" i="145"/>
  <c r="AX80" i="145"/>
  <c r="K80" i="145"/>
  <c r="AE80" i="145"/>
  <c r="T80" i="145"/>
  <c r="K40" i="145"/>
  <c r="L98" i="117"/>
  <c r="L33" i="117" s="1"/>
  <c r="J98" i="117"/>
  <c r="J33" i="117" s="1"/>
  <c r="BN20" i="117"/>
  <c r="L73" i="117"/>
  <c r="J73" i="117"/>
  <c r="I73" i="117"/>
  <c r="H73" i="117"/>
  <c r="K73" i="117"/>
  <c r="G73" i="117"/>
  <c r="F73" i="117"/>
  <c r="E73" i="117"/>
  <c r="D73" i="117"/>
  <c r="AS54" i="139"/>
  <c r="AX40" i="139"/>
  <c r="W54" i="139"/>
  <c r="Z54" i="139"/>
  <c r="V54" i="139"/>
  <c r="AC40" i="139"/>
  <c r="X54" i="139"/>
  <c r="Q54" i="139"/>
  <c r="AZ54" i="139"/>
  <c r="K54" i="139"/>
  <c r="X74" i="139"/>
  <c r="T74" i="139"/>
  <c r="P74" i="139"/>
  <c r="L74" i="139"/>
  <c r="H74" i="139"/>
  <c r="W74" i="139"/>
  <c r="S74" i="139"/>
  <c r="O74" i="139"/>
  <c r="K74" i="139"/>
  <c r="G74" i="139"/>
  <c r="U74" i="139"/>
  <c r="M74" i="139"/>
  <c r="E74" i="139"/>
  <c r="R74" i="139"/>
  <c r="J74" i="139"/>
  <c r="Q74" i="139"/>
  <c r="I74" i="139"/>
  <c r="V74" i="139"/>
  <c r="N74" i="139"/>
  <c r="Y74" i="139"/>
  <c r="F74" i="139"/>
  <c r="F73" i="139"/>
  <c r="E73" i="139"/>
  <c r="Y73" i="139"/>
  <c r="T73" i="139"/>
  <c r="AQ73" i="139"/>
  <c r="P73" i="139"/>
  <c r="AC73" i="139"/>
  <c r="AU73" i="139"/>
  <c r="AJ73" i="139"/>
  <c r="R73" i="139"/>
  <c r="H73" i="139"/>
  <c r="AS73" i="139"/>
  <c r="W73" i="139"/>
  <c r="AL73" i="139"/>
  <c r="AG73" i="139"/>
  <c r="AZ73" i="139"/>
  <c r="J73" i="139"/>
  <c r="AN73" i="139"/>
  <c r="AB73" i="139"/>
  <c r="N73" i="139"/>
  <c r="AF73" i="139"/>
  <c r="S73" i="139"/>
  <c r="AH73" i="139"/>
  <c r="I73" i="139"/>
  <c r="L73" i="139"/>
  <c r="AM73" i="139"/>
  <c r="BA73" i="139"/>
  <c r="AP73" i="139"/>
  <c r="AW73" i="139"/>
  <c r="AT73" i="139"/>
  <c r="AX73" i="139"/>
  <c r="AR73" i="139"/>
  <c r="X73" i="139"/>
  <c r="AI73" i="139"/>
  <c r="U73" i="139"/>
  <c r="AO73" i="139"/>
  <c r="V73" i="139"/>
  <c r="AV73" i="139"/>
  <c r="K73" i="139"/>
  <c r="O73" i="139"/>
  <c r="AK73" i="139"/>
  <c r="G73" i="139"/>
  <c r="AA73" i="139"/>
  <c r="AE73" i="139"/>
  <c r="Q73" i="139"/>
  <c r="Z73" i="139"/>
  <c r="AD73" i="139"/>
  <c r="AY73" i="139"/>
  <c r="M73" i="139"/>
  <c r="U54" i="139"/>
  <c r="AD54" i="139"/>
  <c r="AD40" i="139"/>
  <c r="AR40" i="139"/>
  <c r="AO40" i="139"/>
  <c r="AW54" i="139"/>
  <c r="AO54" i="139"/>
  <c r="AX54" i="139"/>
  <c r="AU54" i="139"/>
  <c r="AF40" i="139"/>
  <c r="AW40" i="139"/>
  <c r="AF75" i="143"/>
  <c r="AF26" i="143" s="1"/>
  <c r="AF40" i="143" s="1"/>
  <c r="AF81" i="143"/>
  <c r="AF82" i="143" s="1"/>
  <c r="AF27" i="143" s="1"/>
  <c r="Z81" i="143"/>
  <c r="Z82" i="143" s="1"/>
  <c r="Z27" i="143" s="1"/>
  <c r="Z75" i="143"/>
  <c r="Z26" i="143" s="1"/>
  <c r="Z40" i="143" s="1"/>
  <c r="AS54" i="142"/>
  <c r="AL54" i="142"/>
  <c r="AV40" i="142"/>
  <c r="AU40" i="142"/>
  <c r="W54" i="142"/>
  <c r="AM40" i="142"/>
  <c r="AP54" i="142"/>
  <c r="AZ54" i="142"/>
  <c r="V54" i="142"/>
  <c r="AO54" i="142"/>
  <c r="AN40" i="142"/>
  <c r="BN104" i="142"/>
  <c r="E114" i="142"/>
  <c r="BB40" i="142"/>
  <c r="AG54" i="142"/>
  <c r="AT54" i="142"/>
  <c r="X74" i="142"/>
  <c r="T74" i="142"/>
  <c r="P74" i="142"/>
  <c r="L74" i="142"/>
  <c r="H74" i="142"/>
  <c r="W74" i="142"/>
  <c r="S74" i="142"/>
  <c r="O74" i="142"/>
  <c r="K74" i="142"/>
  <c r="G74" i="142"/>
  <c r="U74" i="142"/>
  <c r="M74" i="142"/>
  <c r="E74" i="142"/>
  <c r="R74" i="142"/>
  <c r="J74" i="142"/>
  <c r="V74" i="142"/>
  <c r="N74" i="142"/>
  <c r="F74" i="142"/>
  <c r="Q74" i="142"/>
  <c r="Y74" i="142"/>
  <c r="I74" i="142"/>
  <c r="G73" i="142"/>
  <c r="L73" i="142"/>
  <c r="K73" i="142"/>
  <c r="F73" i="142"/>
  <c r="E73" i="142"/>
  <c r="I73" i="142"/>
  <c r="J73" i="142"/>
  <c r="H73" i="142"/>
  <c r="M73" i="142"/>
  <c r="AB73" i="142"/>
  <c r="AR73" i="142"/>
  <c r="R73" i="142"/>
  <c r="AI73" i="142"/>
  <c r="AJ73" i="142"/>
  <c r="BA73" i="142"/>
  <c r="W73" i="142"/>
  <c r="Y73" i="142"/>
  <c r="AP73" i="142"/>
  <c r="AC73" i="142"/>
  <c r="AS73" i="142"/>
  <c r="AD73" i="142"/>
  <c r="P73" i="142"/>
  <c r="Q73" i="142"/>
  <c r="AH73" i="142"/>
  <c r="AY73" i="142"/>
  <c r="AZ73" i="142"/>
  <c r="V73" i="142"/>
  <c r="AM73" i="142"/>
  <c r="X73" i="142"/>
  <c r="AO73" i="142"/>
  <c r="AT73" i="142"/>
  <c r="N73" i="142"/>
  <c r="AV73" i="142"/>
  <c r="S73" i="142"/>
  <c r="AK73" i="142"/>
  <c r="AW73" i="142"/>
  <c r="T73" i="142"/>
  <c r="AN73" i="142"/>
  <c r="O73" i="142"/>
  <c r="AF73" i="142"/>
  <c r="U73" i="142"/>
  <c r="AE73" i="142"/>
  <c r="AG73" i="142"/>
  <c r="AL73" i="142"/>
  <c r="Z73" i="142"/>
  <c r="AU73" i="142"/>
  <c r="AA73" i="142"/>
  <c r="AX73" i="142"/>
  <c r="AQ73" i="142"/>
  <c r="AA54" i="142"/>
  <c r="N54" i="142"/>
  <c r="AN54" i="142"/>
  <c r="BN90" i="146"/>
  <c r="BD34" i="146" s="1"/>
  <c r="J98" i="150"/>
  <c r="J33" i="150" s="1"/>
  <c r="E114" i="150"/>
  <c r="F98" i="150"/>
  <c r="F33" i="150" s="1"/>
  <c r="G73" i="150"/>
  <c r="H73" i="150"/>
  <c r="K73" i="150"/>
  <c r="F73" i="150"/>
  <c r="L73" i="150"/>
  <c r="E73" i="150"/>
  <c r="J73" i="150"/>
  <c r="D73" i="150"/>
  <c r="I73" i="150"/>
  <c r="K114" i="150"/>
  <c r="BG80" i="134"/>
  <c r="BK80" i="134"/>
  <c r="BC80" i="134"/>
  <c r="BH80" i="134"/>
  <c r="BL80" i="134"/>
  <c r="BD80" i="134"/>
  <c r="BJ80" i="134"/>
  <c r="BB80" i="134"/>
  <c r="BI80" i="134"/>
  <c r="BF80" i="134"/>
  <c r="BA80" i="134"/>
  <c r="AC75" i="123"/>
  <c r="AC26" i="123" s="1"/>
  <c r="AC81" i="123"/>
  <c r="AC82" i="123" s="1"/>
  <c r="AC27" i="123" s="1"/>
  <c r="AF75" i="123"/>
  <c r="AF26" i="123" s="1"/>
  <c r="AF81" i="123"/>
  <c r="AF82" i="123" s="1"/>
  <c r="AF27" i="123" s="1"/>
  <c r="AS40" i="130"/>
  <c r="F54" i="130"/>
  <c r="AQ40" i="130"/>
  <c r="R54" i="130"/>
  <c r="S54" i="130"/>
  <c r="AJ40" i="130"/>
  <c r="AO54" i="130"/>
  <c r="O54" i="130"/>
  <c r="BA40" i="130"/>
  <c r="E54" i="130"/>
  <c r="Y54" i="130"/>
  <c r="AZ54" i="130"/>
  <c r="G54" i="130"/>
  <c r="AP40" i="130"/>
  <c r="J73" i="130"/>
  <c r="U73" i="130"/>
  <c r="AQ73" i="130"/>
  <c r="O73" i="130"/>
  <c r="AD73" i="130"/>
  <c r="U74" i="130"/>
  <c r="E74" i="130"/>
  <c r="J74" i="130"/>
  <c r="X74" i="130"/>
  <c r="O74" i="130"/>
  <c r="D74" i="130"/>
  <c r="D73" i="130"/>
  <c r="H73" i="130"/>
  <c r="AY73" i="130"/>
  <c r="I73" i="130"/>
  <c r="M73" i="130"/>
  <c r="G73" i="130"/>
  <c r="F73" i="130"/>
  <c r="AA73" i="130"/>
  <c r="AP73" i="130"/>
  <c r="AB73" i="130"/>
  <c r="AE73" i="130"/>
  <c r="AT73" i="130"/>
  <c r="Q74" i="130"/>
  <c r="V74" i="130"/>
  <c r="F74" i="130"/>
  <c r="P74" i="130"/>
  <c r="G74" i="130"/>
  <c r="AJ73" i="130"/>
  <c r="AN73" i="130"/>
  <c r="R73" i="130"/>
  <c r="AO73" i="130"/>
  <c r="AS73" i="130"/>
  <c r="W73" i="130"/>
  <c r="V73" i="130"/>
  <c r="X73" i="130"/>
  <c r="AU73" i="130"/>
  <c r="N74" i="130"/>
  <c r="W74" i="130"/>
  <c r="AG73" i="130"/>
  <c r="AI73" i="130"/>
  <c r="AV73" i="130"/>
  <c r="K73" i="130"/>
  <c r="AC73" i="130"/>
  <c r="I74" i="130"/>
  <c r="L74" i="130"/>
  <c r="AX73" i="130"/>
  <c r="AZ73" i="130"/>
  <c r="AR73" i="130"/>
  <c r="Q73" i="130"/>
  <c r="AF73" i="130"/>
  <c r="R74" i="130"/>
  <c r="S73" i="130"/>
  <c r="AL73" i="130"/>
  <c r="Z73" i="130"/>
  <c r="T73" i="130"/>
  <c r="Y73" i="130"/>
  <c r="N73" i="130"/>
  <c r="M74" i="130"/>
  <c r="S74" i="130"/>
  <c r="T74" i="130"/>
  <c r="E73" i="130"/>
  <c r="AH73" i="130"/>
  <c r="L73" i="130"/>
  <c r="AM73" i="130"/>
  <c r="K74" i="130"/>
  <c r="AK73" i="130"/>
  <c r="AW73" i="130"/>
  <c r="H74" i="130"/>
  <c r="P73" i="130"/>
  <c r="V54" i="130"/>
  <c r="X54" i="130"/>
  <c r="AO40" i="130"/>
  <c r="AQ54" i="130"/>
  <c r="AB40" i="130"/>
  <c r="G54" i="137"/>
  <c r="BN33" i="137"/>
  <c r="BN88" i="117"/>
  <c r="N34" i="117" s="1"/>
  <c r="L75" i="117"/>
  <c r="L26" i="117" s="1"/>
  <c r="L81" i="117"/>
  <c r="L82" i="117" s="1"/>
  <c r="L27" i="117" s="1"/>
  <c r="BN104" i="117"/>
  <c r="D15" i="143"/>
  <c r="E11" i="143" s="1"/>
  <c r="BF73" i="122"/>
  <c r="BD73" i="122"/>
  <c r="AS54" i="129"/>
  <c r="AZ40" i="129"/>
  <c r="V54" i="129"/>
  <c r="AX54" i="129"/>
  <c r="Z40" i="129"/>
  <c r="AN40" i="129"/>
  <c r="AV54" i="129"/>
  <c r="AS40" i="129"/>
  <c r="AA40" i="129"/>
  <c r="BN113" i="129"/>
  <c r="BN114" i="129" s="1"/>
  <c r="N114" i="129"/>
  <c r="BJ54" i="129"/>
  <c r="BG54" i="129"/>
  <c r="AB40" i="129"/>
  <c r="AC54" i="140"/>
  <c r="AR54" i="140"/>
  <c r="AK54" i="140"/>
  <c r="S54" i="140"/>
  <c r="AX54" i="140"/>
  <c r="AM40" i="140"/>
  <c r="AJ54" i="140"/>
  <c r="AI40" i="140"/>
  <c r="X54" i="140"/>
  <c r="BI54" i="140"/>
  <c r="BH40" i="140"/>
  <c r="BB40" i="131"/>
  <c r="AE54" i="131"/>
  <c r="AM40" i="131"/>
  <c r="O54" i="131"/>
  <c r="AM54" i="131"/>
  <c r="AU40" i="131"/>
  <c r="AO54" i="131"/>
  <c r="AK40" i="131"/>
  <c r="AG54" i="131"/>
  <c r="P54" i="131"/>
  <c r="AO54" i="128"/>
  <c r="AK40" i="128"/>
  <c r="AW80" i="128"/>
  <c r="I80" i="128"/>
  <c r="AJ80" i="128"/>
  <c r="N80" i="128"/>
  <c r="G80" i="128"/>
  <c r="AL80" i="128"/>
  <c r="O80" i="128"/>
  <c r="AZ80" i="128"/>
  <c r="AX80" i="128"/>
  <c r="AC80" i="128"/>
  <c r="AF80" i="128"/>
  <c r="AO80" i="128"/>
  <c r="AY80" i="128"/>
  <c r="AH80" i="128"/>
  <c r="AD80" i="128"/>
  <c r="AB80" i="128"/>
  <c r="Y80" i="128"/>
  <c r="AE80" i="128"/>
  <c r="W80" i="128"/>
  <c r="D80" i="128"/>
  <c r="AA80" i="128"/>
  <c r="AK80" i="128"/>
  <c r="AM80" i="128"/>
  <c r="AP80" i="128"/>
  <c r="AG80" i="128"/>
  <c r="H80" i="128"/>
  <c r="P80" i="128"/>
  <c r="AR80" i="128"/>
  <c r="Z80" i="128"/>
  <c r="AV80" i="128"/>
  <c r="S80" i="128"/>
  <c r="V80" i="128"/>
  <c r="K80" i="128"/>
  <c r="AS80" i="128"/>
  <c r="F80" i="128"/>
  <c r="AN80" i="128"/>
  <c r="AI80" i="128"/>
  <c r="AT80" i="128"/>
  <c r="AQ80" i="128"/>
  <c r="J80" i="128"/>
  <c r="AU80" i="128"/>
  <c r="R80" i="128"/>
  <c r="L80" i="128"/>
  <c r="X80" i="128"/>
  <c r="E80" i="128"/>
  <c r="T80" i="128"/>
  <c r="U80" i="128"/>
  <c r="M80" i="128"/>
  <c r="Q80" i="128"/>
  <c r="AU40" i="128"/>
  <c r="L73" i="128"/>
  <c r="AB73" i="128"/>
  <c r="AR73" i="128"/>
  <c r="AW73" i="128"/>
  <c r="J74" i="128"/>
  <c r="M74" i="128"/>
  <c r="T74" i="128"/>
  <c r="D74" i="128"/>
  <c r="K74" i="128"/>
  <c r="H73" i="128"/>
  <c r="N73" i="128"/>
  <c r="AE73" i="128"/>
  <c r="I73" i="128"/>
  <c r="AF73" i="128"/>
  <c r="AL73" i="128"/>
  <c r="T73" i="128"/>
  <c r="R73" i="128"/>
  <c r="AH73" i="128"/>
  <c r="AX73" i="128"/>
  <c r="V74" i="128"/>
  <c r="F74" i="128"/>
  <c r="I74" i="128"/>
  <c r="P74" i="128"/>
  <c r="W74" i="128"/>
  <c r="G74" i="128"/>
  <c r="X73" i="128"/>
  <c r="AD73" i="128"/>
  <c r="AU73" i="128"/>
  <c r="Q73" i="128"/>
  <c r="AV73" i="128"/>
  <c r="G73" i="128"/>
  <c r="Y73" i="128"/>
  <c r="AJ73" i="128"/>
  <c r="J73" i="128"/>
  <c r="K73" i="128"/>
  <c r="U73" i="128"/>
  <c r="N74" i="128"/>
  <c r="X74" i="128"/>
  <c r="O74" i="128"/>
  <c r="AS73" i="128"/>
  <c r="F73" i="128"/>
  <c r="D73" i="128"/>
  <c r="AP73" i="128"/>
  <c r="Q74" i="128"/>
  <c r="E73" i="128"/>
  <c r="W73" i="128"/>
  <c r="AQ73" i="128"/>
  <c r="E74" i="128"/>
  <c r="AM73" i="128"/>
  <c r="AG73" i="128"/>
  <c r="S73" i="128"/>
  <c r="AY73" i="128"/>
  <c r="U74" i="128"/>
  <c r="L74" i="128"/>
  <c r="M73" i="128"/>
  <c r="AT73" i="128"/>
  <c r="V73" i="128"/>
  <c r="AZ73" i="128"/>
  <c r="AA73" i="128"/>
  <c r="AC73" i="128"/>
  <c r="H74" i="128"/>
  <c r="O73" i="128"/>
  <c r="AK73" i="128"/>
  <c r="AO73" i="128"/>
  <c r="AI73" i="128"/>
  <c r="R74" i="128"/>
  <c r="S74" i="128"/>
  <c r="AN73" i="128"/>
  <c r="P73" i="128"/>
  <c r="Z73" i="128"/>
  <c r="AW54" i="128"/>
  <c r="AU54" i="128"/>
  <c r="H54" i="128"/>
  <c r="AC40" i="128"/>
  <c r="AO40" i="126"/>
  <c r="AA54" i="126"/>
  <c r="I54" i="126"/>
  <c r="Z54" i="126"/>
  <c r="J54" i="126"/>
  <c r="AF54" i="126"/>
  <c r="AE40" i="126"/>
  <c r="V54" i="126"/>
  <c r="V81" i="134"/>
  <c r="V82" i="134" s="1"/>
  <c r="V27" i="134" s="1"/>
  <c r="V75" i="134"/>
  <c r="V26" i="134" s="1"/>
  <c r="V40" i="134" s="1"/>
  <c r="F81" i="134"/>
  <c r="F82" i="134" s="1"/>
  <c r="F27" i="134" s="1"/>
  <c r="F75" i="134"/>
  <c r="F26" i="134" s="1"/>
  <c r="F40" i="134" s="1"/>
  <c r="D15" i="131"/>
  <c r="E11" i="131" s="1"/>
  <c r="L75" i="150"/>
  <c r="L26" i="150" s="1"/>
  <c r="J40" i="145"/>
  <c r="H54" i="145"/>
  <c r="F40" i="145"/>
  <c r="E98" i="145"/>
  <c r="E33" i="145" s="1"/>
  <c r="BN88" i="145"/>
  <c r="AF54" i="139"/>
  <c r="AJ54" i="139"/>
  <c r="N54" i="139"/>
  <c r="AB40" i="139"/>
  <c r="AY54" i="139"/>
  <c r="L54" i="139"/>
  <c r="AH54" i="139"/>
  <c r="M54" i="139"/>
  <c r="AV40" i="139"/>
  <c r="O54" i="139"/>
  <c r="BA54" i="139"/>
  <c r="AE75" i="143"/>
  <c r="AE26" i="143" s="1"/>
  <c r="AE40" i="143" s="1"/>
  <c r="AE81" i="143"/>
  <c r="AE82" i="143" s="1"/>
  <c r="AE27" i="143" s="1"/>
  <c r="Y54" i="142"/>
  <c r="AF54" i="142"/>
  <c r="AC54" i="142"/>
  <c r="AW40" i="142"/>
  <c r="AH54" i="142"/>
  <c r="AK54" i="142"/>
  <c r="H54" i="142"/>
  <c r="BC40" i="146"/>
  <c r="M78" i="150"/>
  <c r="M80" i="150" s="1"/>
  <c r="M71" i="150"/>
  <c r="BN20" i="150"/>
  <c r="H98" i="150"/>
  <c r="H33" i="150" s="1"/>
  <c r="D114" i="150"/>
  <c r="BN103" i="150"/>
  <c r="AE81" i="123"/>
  <c r="AE82" i="123" s="1"/>
  <c r="AE27" i="123" s="1"/>
  <c r="AE75" i="123"/>
  <c r="AE26" i="123" s="1"/>
  <c r="AG54" i="130"/>
  <c r="D16" i="137"/>
  <c r="AA40" i="142"/>
  <c r="AC40" i="142"/>
  <c r="AD40" i="142"/>
  <c r="P54" i="129"/>
  <c r="AG40" i="129"/>
  <c r="AI54" i="129"/>
  <c r="BK78" i="129"/>
  <c r="BK80" i="129" s="1"/>
  <c r="BN20" i="129"/>
  <c r="X54" i="129"/>
  <c r="Y40" i="129"/>
  <c r="AL40" i="129"/>
  <c r="BD40" i="129"/>
  <c r="U54" i="129"/>
  <c r="AQ40" i="129"/>
  <c r="AZ54" i="129"/>
  <c r="AY54" i="129"/>
  <c r="Q54" i="129"/>
  <c r="Z54" i="129"/>
  <c r="BD54" i="129"/>
  <c r="BE40" i="129"/>
  <c r="AR40" i="129"/>
  <c r="BJ40" i="129"/>
  <c r="AO54" i="129"/>
  <c r="R54" i="129"/>
  <c r="AQ54" i="129"/>
  <c r="BA40" i="129"/>
  <c r="AH40" i="129"/>
  <c r="O54" i="140"/>
  <c r="AK40" i="140"/>
  <c r="BF40" i="140"/>
  <c r="AL54" i="140"/>
  <c r="Y54" i="140"/>
  <c r="AM54" i="140"/>
  <c r="AQ40" i="140"/>
  <c r="V54" i="140"/>
  <c r="AJ40" i="140"/>
  <c r="Q54" i="140"/>
  <c r="AD54" i="140"/>
  <c r="BG54" i="140"/>
  <c r="AR40" i="140"/>
  <c r="P54" i="140"/>
  <c r="BB54" i="140"/>
  <c r="BC40" i="140"/>
  <c r="AS40" i="140"/>
  <c r="AX40" i="140"/>
  <c r="BA54" i="140"/>
  <c r="Z54" i="140"/>
  <c r="AQ54" i="140"/>
  <c r="L54" i="131"/>
  <c r="AR40" i="131"/>
  <c r="BB54" i="131"/>
  <c r="BA54" i="131"/>
  <c r="BD54" i="131"/>
  <c r="AF40" i="131"/>
  <c r="U54" i="131"/>
  <c r="X54" i="131"/>
  <c r="AD40" i="131"/>
  <c r="J54" i="131"/>
  <c r="AS40" i="131"/>
  <c r="AN40" i="131"/>
  <c r="AU54" i="131"/>
  <c r="R54" i="131"/>
  <c r="AN54" i="131"/>
  <c r="BC54" i="131"/>
  <c r="AK54" i="131"/>
  <c r="BA40" i="131"/>
  <c r="AZ40" i="131"/>
  <c r="BD78" i="131"/>
  <c r="BE80" i="131" s="1"/>
  <c r="BD71" i="131"/>
  <c r="BJ73" i="131" s="1"/>
  <c r="AQ40" i="128"/>
  <c r="AI54" i="128"/>
  <c r="AY54" i="128"/>
  <c r="AF54" i="128"/>
  <c r="Z40" i="128"/>
  <c r="AA54" i="128"/>
  <c r="AT40" i="128"/>
  <c r="AT54" i="128"/>
  <c r="S54" i="128"/>
  <c r="AD54" i="128"/>
  <c r="AL40" i="128"/>
  <c r="AF40" i="128"/>
  <c r="O54" i="128"/>
  <c r="AG54" i="128"/>
  <c r="T54" i="128"/>
  <c r="AY40" i="128"/>
  <c r="AO40" i="128"/>
  <c r="F54" i="128"/>
  <c r="E54" i="128"/>
  <c r="AP54" i="128"/>
  <c r="BN103" i="128"/>
  <c r="D114" i="128"/>
  <c r="AR40" i="128"/>
  <c r="AP40" i="126"/>
  <c r="AR54" i="126"/>
  <c r="AU40" i="126"/>
  <c r="R54" i="126"/>
  <c r="X54" i="126"/>
  <c r="Z40" i="126"/>
  <c r="AY40" i="126"/>
  <c r="AX54" i="126"/>
  <c r="AB54" i="126"/>
  <c r="Y40" i="126"/>
  <c r="AD40" i="126"/>
  <c r="E54" i="126"/>
  <c r="P54" i="126"/>
  <c r="AE54" i="126"/>
  <c r="AQ40" i="126"/>
  <c r="AP54" i="126"/>
  <c r="AS54" i="126"/>
  <c r="AJ54" i="126"/>
  <c r="AY54" i="126"/>
  <c r="AJ40" i="126"/>
  <c r="AL40" i="126"/>
  <c r="BK73" i="134"/>
  <c r="O81" i="134"/>
  <c r="O82" i="134" s="1"/>
  <c r="O27" i="134" s="1"/>
  <c r="O75" i="134"/>
  <c r="O26" i="134" s="1"/>
  <c r="O40" i="134" s="1"/>
  <c r="W75" i="134"/>
  <c r="W26" i="134" s="1"/>
  <c r="W40" i="134" s="1"/>
  <c r="W81" i="134"/>
  <c r="W82" i="134" s="1"/>
  <c r="W27" i="134" s="1"/>
  <c r="M81" i="134"/>
  <c r="M82" i="134" s="1"/>
  <c r="M27" i="134" s="1"/>
  <c r="M75" i="134"/>
  <c r="M26" i="134" s="1"/>
  <c r="M40" i="134" s="1"/>
  <c r="K75" i="134"/>
  <c r="K26" i="134" s="1"/>
  <c r="K40" i="134" s="1"/>
  <c r="K81" i="134"/>
  <c r="K82" i="134" s="1"/>
  <c r="K27" i="134" s="1"/>
  <c r="Q81" i="134"/>
  <c r="Q82" i="134" s="1"/>
  <c r="Q27" i="134" s="1"/>
  <c r="Q75" i="134"/>
  <c r="Q26" i="134" s="1"/>
  <c r="Q40" i="134" s="1"/>
  <c r="C16" i="131"/>
  <c r="N71" i="150"/>
  <c r="BO113" i="150"/>
  <c r="N78" i="150"/>
  <c r="N54" i="150"/>
  <c r="G54" i="145"/>
  <c r="AP40" i="145"/>
  <c r="J54" i="145"/>
  <c r="M98" i="117"/>
  <c r="M33" i="117" s="1"/>
  <c r="H114" i="117"/>
  <c r="F98" i="117"/>
  <c r="F33" i="117" s="1"/>
  <c r="J114" i="117"/>
  <c r="BB80" i="140"/>
  <c r="F80" i="139"/>
  <c r="E80" i="139"/>
  <c r="BA80" i="139"/>
  <c r="L80" i="139"/>
  <c r="AE80" i="139"/>
  <c r="AY80" i="139"/>
  <c r="K80" i="139"/>
  <c r="M80" i="139"/>
  <c r="AB80" i="139"/>
  <c r="AN80" i="139"/>
  <c r="AW80" i="139"/>
  <c r="P80" i="139"/>
  <c r="AF80" i="139"/>
  <c r="AT80" i="139"/>
  <c r="AL80" i="139"/>
  <c r="AZ80" i="139"/>
  <c r="I80" i="139"/>
  <c r="G80" i="139"/>
  <c r="N80" i="139"/>
  <c r="AC80" i="139"/>
  <c r="T80" i="139"/>
  <c r="AA80" i="139"/>
  <c r="Z80" i="139"/>
  <c r="U80" i="139"/>
  <c r="R80" i="139"/>
  <c r="AD80" i="139"/>
  <c r="W80" i="139"/>
  <c r="AP80" i="139"/>
  <c r="AX80" i="139"/>
  <c r="AK80" i="139"/>
  <c r="J80" i="139"/>
  <c r="AH80" i="139"/>
  <c r="AU80" i="139"/>
  <c r="H80" i="139"/>
  <c r="AM80" i="139"/>
  <c r="AG80" i="139"/>
  <c r="X80" i="139"/>
  <c r="AQ80" i="139"/>
  <c r="Y80" i="139"/>
  <c r="O80" i="139"/>
  <c r="AS80" i="139"/>
  <c r="S80" i="139"/>
  <c r="AR80" i="139"/>
  <c r="AO80" i="139"/>
  <c r="AJ80" i="139"/>
  <c r="Q80" i="139"/>
  <c r="AV80" i="139"/>
  <c r="AI80" i="139"/>
  <c r="V80" i="139"/>
  <c r="BB54" i="139"/>
  <c r="R54" i="139"/>
  <c r="AA54" i="139"/>
  <c r="AI40" i="139"/>
  <c r="BA40" i="139"/>
  <c r="AU40" i="139"/>
  <c r="AZ40" i="139"/>
  <c r="AI54" i="139"/>
  <c r="AQ40" i="139"/>
  <c r="BB78" i="139"/>
  <c r="BG80" i="139" s="1"/>
  <c r="BB71" i="139"/>
  <c r="BE73" i="139" s="1"/>
  <c r="BN20" i="139"/>
  <c r="AB54" i="139"/>
  <c r="S54" i="139"/>
  <c r="P54" i="139"/>
  <c r="AN40" i="139"/>
  <c r="BB40" i="139"/>
  <c r="AG54" i="139"/>
  <c r="AC81" i="143"/>
  <c r="AC82" i="143" s="1"/>
  <c r="AC27" i="143" s="1"/>
  <c r="AC75" i="143"/>
  <c r="AC26" i="143" s="1"/>
  <c r="AC40" i="143" s="1"/>
  <c r="AD81" i="143"/>
  <c r="AD82" i="143" s="1"/>
  <c r="AD27" i="143" s="1"/>
  <c r="AD75" i="143"/>
  <c r="AD26" i="143" s="1"/>
  <c r="AD40" i="143" s="1"/>
  <c r="AA75" i="143"/>
  <c r="AA26" i="143" s="1"/>
  <c r="AA40" i="143" s="1"/>
  <c r="AA81" i="143"/>
  <c r="AA82" i="143" s="1"/>
  <c r="AA27" i="143" s="1"/>
  <c r="M54" i="142"/>
  <c r="AV54" i="142"/>
  <c r="K54" i="142"/>
  <c r="AP40" i="142"/>
  <c r="AD54" i="142"/>
  <c r="AZ40" i="142"/>
  <c r="AQ54" i="142"/>
  <c r="BB78" i="142"/>
  <c r="BD80" i="142" s="1"/>
  <c r="BB71" i="142"/>
  <c r="BL73" i="142" s="1"/>
  <c r="BN20" i="142"/>
  <c r="BB54" i="142"/>
  <c r="P54" i="142"/>
  <c r="AK40" i="142"/>
  <c r="J80" i="142"/>
  <c r="AA80" i="142"/>
  <c r="I80" i="142"/>
  <c r="L80" i="142"/>
  <c r="AD80" i="142"/>
  <c r="F80" i="142"/>
  <c r="H80" i="142"/>
  <c r="K80" i="142"/>
  <c r="M80" i="142"/>
  <c r="E80" i="142"/>
  <c r="G80" i="142"/>
  <c r="AE80" i="142"/>
  <c r="AX80" i="142"/>
  <c r="AN80" i="142"/>
  <c r="AG80" i="142"/>
  <c r="N80" i="142"/>
  <c r="AK80" i="142"/>
  <c r="R80" i="142"/>
  <c r="AO80" i="142"/>
  <c r="BK80" i="142"/>
  <c r="V80" i="142"/>
  <c r="Y80" i="142"/>
  <c r="T80" i="142"/>
  <c r="AZ80" i="142"/>
  <c r="AY80" i="142"/>
  <c r="AI80" i="142"/>
  <c r="Q80" i="142"/>
  <c r="AM80" i="142"/>
  <c r="P80" i="142"/>
  <c r="AQ80" i="142"/>
  <c r="AT80" i="142"/>
  <c r="AJ80" i="142"/>
  <c r="AW80" i="142"/>
  <c r="AH80" i="142"/>
  <c r="AB80" i="142"/>
  <c r="S80" i="142"/>
  <c r="AV80" i="142"/>
  <c r="Z80" i="142"/>
  <c r="BA80" i="142"/>
  <c r="W80" i="142"/>
  <c r="X80" i="142"/>
  <c r="AF80" i="142"/>
  <c r="AS80" i="142"/>
  <c r="AC80" i="142"/>
  <c r="AR80" i="142"/>
  <c r="AL80" i="142"/>
  <c r="U80" i="142"/>
  <c r="AU80" i="142"/>
  <c r="AP80" i="142"/>
  <c r="O80" i="142"/>
  <c r="G54" i="142"/>
  <c r="T54" i="142"/>
  <c r="AQ40" i="142"/>
  <c r="O54" i="142"/>
  <c r="AW54" i="142"/>
  <c r="AI54" i="142"/>
  <c r="AR40" i="142"/>
  <c r="AX40" i="142"/>
  <c r="BC54" i="146"/>
  <c r="I74" i="146"/>
  <c r="H74" i="146"/>
  <c r="G74" i="146"/>
  <c r="BN106" i="146"/>
  <c r="BO90" i="146" s="1"/>
  <c r="BD54" i="146"/>
  <c r="BD71" i="146"/>
  <c r="BG73" i="146" s="1"/>
  <c r="BD78" i="146"/>
  <c r="BF80" i="146" s="1"/>
  <c r="E98" i="150"/>
  <c r="E33" i="150" s="1"/>
  <c r="H114" i="150"/>
  <c r="L114" i="150"/>
  <c r="G114" i="150"/>
  <c r="I98" i="150"/>
  <c r="I33" i="150" s="1"/>
  <c r="F114" i="150"/>
  <c r="AA81" i="123"/>
  <c r="AA82" i="123" s="1"/>
  <c r="AA27" i="123" s="1"/>
  <c r="AA75" i="123"/>
  <c r="AA26" i="123" s="1"/>
  <c r="AI40" i="130"/>
  <c r="Q54" i="130"/>
  <c r="AK40" i="130"/>
  <c r="AL54" i="130"/>
  <c r="AY54" i="130"/>
  <c r="AP54" i="130"/>
  <c r="AE54" i="130"/>
  <c r="J54" i="130"/>
  <c r="AB54" i="130"/>
  <c r="AU54" i="130"/>
  <c r="AF40" i="130"/>
  <c r="AK54" i="130"/>
  <c r="BN87" i="130"/>
  <c r="D98" i="130"/>
  <c r="D33" i="130" s="1"/>
  <c r="AM40" i="130"/>
  <c r="W54" i="130"/>
  <c r="AA40" i="130"/>
  <c r="AH54" i="130"/>
  <c r="P80" i="130"/>
  <c r="AY80" i="130"/>
  <c r="W80" i="130"/>
  <c r="V80" i="130"/>
  <c r="Z80" i="130"/>
  <c r="K80" i="130"/>
  <c r="AW80" i="130"/>
  <c r="T80" i="130"/>
  <c r="O80" i="130"/>
  <c r="M80" i="130"/>
  <c r="AN80" i="130"/>
  <c r="Y80" i="130"/>
  <c r="Q80" i="130"/>
  <c r="AB80" i="130"/>
  <c r="AU80" i="130"/>
  <c r="AV80" i="130"/>
  <c r="AS80" i="130"/>
  <c r="AQ80" i="130"/>
  <c r="AE80" i="130"/>
  <c r="I80" i="130"/>
  <c r="AJ80" i="130"/>
  <c r="AK80" i="130"/>
  <c r="AH80" i="130"/>
  <c r="AT80" i="130"/>
  <c r="AL80" i="130"/>
  <c r="AR80" i="130"/>
  <c r="AF80" i="130"/>
  <c r="AD80" i="130"/>
  <c r="H80" i="130"/>
  <c r="AZ80" i="130"/>
  <c r="AG80" i="130"/>
  <c r="AP80" i="130"/>
  <c r="D80" i="130"/>
  <c r="N80" i="130"/>
  <c r="AO80" i="130"/>
  <c r="X80" i="130"/>
  <c r="AI80" i="130"/>
  <c r="AX80" i="130"/>
  <c r="U80" i="130"/>
  <c r="J80" i="130"/>
  <c r="AA80" i="130"/>
  <c r="S80" i="130"/>
  <c r="R80" i="130"/>
  <c r="G80" i="130"/>
  <c r="AC80" i="130"/>
  <c r="F80" i="130"/>
  <c r="AM80" i="130"/>
  <c r="E80" i="130"/>
  <c r="L80" i="130"/>
  <c r="AN54" i="130"/>
  <c r="AH40" i="130"/>
  <c r="Y40" i="130"/>
  <c r="Z40" i="130"/>
  <c r="AR40" i="130"/>
  <c r="N71" i="117"/>
  <c r="N78" i="117"/>
  <c r="C23" i="149"/>
  <c r="T16" i="150"/>
  <c r="C39" i="150"/>
  <c r="B42" i="150"/>
  <c r="C35" i="150"/>
  <c r="D32" i="150" s="1"/>
  <c r="U15" i="150"/>
  <c r="V11" i="150" s="1"/>
  <c r="U16" i="150"/>
  <c r="E16" i="149"/>
  <c r="F12" i="149" s="1"/>
  <c r="B36" i="149"/>
  <c r="C33" i="149"/>
  <c r="D22" i="149"/>
  <c r="E20" i="149" s="1"/>
  <c r="D17" i="149"/>
  <c r="B44" i="149"/>
  <c r="D16" i="146"/>
  <c r="E54" i="146"/>
  <c r="BN33" i="146"/>
  <c r="E40" i="146"/>
  <c r="B42" i="146"/>
  <c r="C39" i="146"/>
  <c r="E15" i="146"/>
  <c r="F11" i="146" s="1"/>
  <c r="T16" i="146"/>
  <c r="T15" i="146"/>
  <c r="U11" i="146" s="1"/>
  <c r="D21" i="146"/>
  <c r="D22" i="146"/>
  <c r="BB34" i="146"/>
  <c r="BO88" i="146"/>
  <c r="D29" i="146"/>
  <c r="BC80" i="146"/>
  <c r="E28" i="146"/>
  <c r="F25" i="146" s="1"/>
  <c r="F28" i="145"/>
  <c r="G25" i="145" s="1"/>
  <c r="F29" i="145"/>
  <c r="S16" i="145"/>
  <c r="S15" i="145"/>
  <c r="T11" i="145" s="1"/>
  <c r="D21" i="145"/>
  <c r="D22" i="145" s="1"/>
  <c r="C39" i="145"/>
  <c r="B42" i="145"/>
  <c r="T15" i="143"/>
  <c r="U11" i="143" s="1"/>
  <c r="T16" i="143"/>
  <c r="N75" i="143"/>
  <c r="N26" i="143" s="1"/>
  <c r="N40" i="143" s="1"/>
  <c r="N81" i="143"/>
  <c r="N82" i="143" s="1"/>
  <c r="N27" i="143" s="1"/>
  <c r="J75" i="143"/>
  <c r="J26" i="143" s="1"/>
  <c r="J81" i="143"/>
  <c r="J82" i="143" s="1"/>
  <c r="J27" i="143" s="1"/>
  <c r="Q81" i="143"/>
  <c r="Q82" i="143" s="1"/>
  <c r="Q27" i="143" s="1"/>
  <c r="Q75" i="143"/>
  <c r="Q26" i="143" s="1"/>
  <c r="Q40" i="143" s="1"/>
  <c r="K75" i="143"/>
  <c r="K26" i="143" s="1"/>
  <c r="K40" i="143" s="1"/>
  <c r="K81" i="143"/>
  <c r="K82" i="143" s="1"/>
  <c r="K27" i="143" s="1"/>
  <c r="H81" i="143"/>
  <c r="H82" i="143" s="1"/>
  <c r="H27" i="143" s="1"/>
  <c r="H75" i="143"/>
  <c r="H26" i="143" s="1"/>
  <c r="H40" i="143" s="1"/>
  <c r="X81" i="143"/>
  <c r="X82" i="143" s="1"/>
  <c r="X27" i="143" s="1"/>
  <c r="X75" i="143"/>
  <c r="X26" i="143" s="1"/>
  <c r="X40" i="143" s="1"/>
  <c r="R81" i="143"/>
  <c r="R82" i="143" s="1"/>
  <c r="R27" i="143" s="1"/>
  <c r="R75" i="143"/>
  <c r="R26" i="143" s="1"/>
  <c r="R40" i="143" s="1"/>
  <c r="E75" i="143"/>
  <c r="E26" i="143" s="1"/>
  <c r="BN74" i="143"/>
  <c r="E81" i="143"/>
  <c r="U75" i="143"/>
  <c r="U26" i="143" s="1"/>
  <c r="U40" i="143" s="1"/>
  <c r="U81" i="143"/>
  <c r="U82" i="143" s="1"/>
  <c r="U27" i="143" s="1"/>
  <c r="O75" i="143"/>
  <c r="O26" i="143" s="1"/>
  <c r="O40" i="143" s="1"/>
  <c r="O81" i="143"/>
  <c r="O82" i="143" s="1"/>
  <c r="O27" i="143" s="1"/>
  <c r="L81" i="143"/>
  <c r="L82" i="143" s="1"/>
  <c r="L27" i="143" s="1"/>
  <c r="L75" i="143"/>
  <c r="L26" i="143" s="1"/>
  <c r="L40" i="143" s="1"/>
  <c r="B42" i="143"/>
  <c r="C39" i="143"/>
  <c r="D21" i="143"/>
  <c r="D22" i="143" s="1"/>
  <c r="E54" i="143"/>
  <c r="BN33" i="143"/>
  <c r="F81" i="143"/>
  <c r="F82" i="143" s="1"/>
  <c r="F27" i="143" s="1"/>
  <c r="F75" i="143"/>
  <c r="F26" i="143" s="1"/>
  <c r="F40" i="143" s="1"/>
  <c r="I81" i="143"/>
  <c r="I82" i="143" s="1"/>
  <c r="I27" i="143" s="1"/>
  <c r="I75" i="143"/>
  <c r="I26" i="143" s="1"/>
  <c r="I40" i="143" s="1"/>
  <c r="Y81" i="143"/>
  <c r="Y82" i="143" s="1"/>
  <c r="Y27" i="143" s="1"/>
  <c r="Y75" i="143"/>
  <c r="Y26" i="143" s="1"/>
  <c r="Y40" i="143" s="1"/>
  <c r="S75" i="143"/>
  <c r="S26" i="143" s="1"/>
  <c r="S40" i="143" s="1"/>
  <c r="S81" i="143"/>
  <c r="S82" i="143" s="1"/>
  <c r="S27" i="143" s="1"/>
  <c r="P81" i="143"/>
  <c r="P82" i="143" s="1"/>
  <c r="P27" i="143" s="1"/>
  <c r="P75" i="143"/>
  <c r="P26" i="143" s="1"/>
  <c r="P40" i="143" s="1"/>
  <c r="S16" i="143"/>
  <c r="V81" i="143"/>
  <c r="V82" i="143" s="1"/>
  <c r="V27" i="143" s="1"/>
  <c r="V75" i="143"/>
  <c r="V26" i="143" s="1"/>
  <c r="V40" i="143" s="1"/>
  <c r="M81" i="143"/>
  <c r="M82" i="143" s="1"/>
  <c r="M27" i="143" s="1"/>
  <c r="M75" i="143"/>
  <c r="M26" i="143" s="1"/>
  <c r="M40" i="143" s="1"/>
  <c r="G81" i="143"/>
  <c r="G82" i="143" s="1"/>
  <c r="G27" i="143" s="1"/>
  <c r="G75" i="143"/>
  <c r="G26" i="143" s="1"/>
  <c r="G40" i="143" s="1"/>
  <c r="W81" i="143"/>
  <c r="W82" i="143" s="1"/>
  <c r="W27" i="143" s="1"/>
  <c r="W75" i="143"/>
  <c r="W26" i="143" s="1"/>
  <c r="W40" i="143" s="1"/>
  <c r="T81" i="143"/>
  <c r="T82" i="143" s="1"/>
  <c r="T27" i="143" s="1"/>
  <c r="T75" i="143"/>
  <c r="T26" i="143" s="1"/>
  <c r="T40" i="143" s="1"/>
  <c r="D16" i="142"/>
  <c r="U15" i="142"/>
  <c r="V11" i="142" s="1"/>
  <c r="E15" i="142"/>
  <c r="F11" i="142" s="1"/>
  <c r="C39" i="142"/>
  <c r="B42" i="142"/>
  <c r="T16" i="142"/>
  <c r="D22" i="142"/>
  <c r="D21" i="142"/>
  <c r="S16" i="140"/>
  <c r="C35" i="140"/>
  <c r="D32" i="140" s="1"/>
  <c r="E40" i="140"/>
  <c r="E15" i="140"/>
  <c r="F11" i="140" s="1"/>
  <c r="T15" i="140"/>
  <c r="U11" i="140" s="1"/>
  <c r="E82" i="140"/>
  <c r="E27" i="140" s="1"/>
  <c r="D21" i="140"/>
  <c r="D22" i="140" s="1"/>
  <c r="C39" i="140"/>
  <c r="B42" i="140"/>
  <c r="B42" i="139"/>
  <c r="C39" i="139"/>
  <c r="S16" i="139"/>
  <c r="S15" i="139"/>
  <c r="T11" i="139" s="1"/>
  <c r="C35" i="139"/>
  <c r="D32" i="139" s="1"/>
  <c r="R16" i="139"/>
  <c r="D21" i="139"/>
  <c r="D22" i="139"/>
  <c r="C39" i="137"/>
  <c r="B42" i="137"/>
  <c r="E16" i="137"/>
  <c r="D21" i="137"/>
  <c r="D22" i="137" s="1"/>
  <c r="F15" i="137"/>
  <c r="G11" i="137" s="1"/>
  <c r="D82" i="137"/>
  <c r="D27" i="137" s="1"/>
  <c r="S15" i="137"/>
  <c r="T11" i="137" s="1"/>
  <c r="D40" i="137"/>
  <c r="R16" i="137"/>
  <c r="D16" i="136"/>
  <c r="U16" i="136"/>
  <c r="U15" i="136"/>
  <c r="V11" i="136" s="1"/>
  <c r="E15" i="136"/>
  <c r="F11" i="136" s="1"/>
  <c r="D29" i="136"/>
  <c r="D21" i="136"/>
  <c r="D22" i="136" s="1"/>
  <c r="B42" i="136"/>
  <c r="C39" i="136"/>
  <c r="E28" i="136"/>
  <c r="F25" i="136" s="1"/>
  <c r="BN27" i="136"/>
  <c r="D16" i="134"/>
  <c r="B42" i="134"/>
  <c r="C39" i="134"/>
  <c r="D21" i="134"/>
  <c r="D22" i="134" s="1"/>
  <c r="E15" i="134"/>
  <c r="F11" i="134" s="1"/>
  <c r="T15" i="134"/>
  <c r="U11" i="134" s="1"/>
  <c r="D16" i="133"/>
  <c r="N40" i="133"/>
  <c r="BN40" i="133" s="1"/>
  <c r="BN27" i="133"/>
  <c r="S15" i="133"/>
  <c r="T11" i="133" s="1"/>
  <c r="D21" i="133"/>
  <c r="D22" i="133" s="1"/>
  <c r="N54" i="133"/>
  <c r="BN54" i="133" s="1"/>
  <c r="BN33" i="133"/>
  <c r="E15" i="133"/>
  <c r="F11" i="133" s="1"/>
  <c r="B42" i="133"/>
  <c r="C39" i="133"/>
  <c r="BK34" i="133"/>
  <c r="BN34" i="133" s="1"/>
  <c r="BN98" i="133"/>
  <c r="T16" i="131"/>
  <c r="T15" i="131"/>
  <c r="U11" i="131" s="1"/>
  <c r="E28" i="131"/>
  <c r="F25" i="131" s="1"/>
  <c r="E29" i="131"/>
  <c r="B42" i="131"/>
  <c r="C39" i="131"/>
  <c r="D29" i="131"/>
  <c r="D21" i="131"/>
  <c r="D22" i="131" s="1"/>
  <c r="T15" i="130"/>
  <c r="U11" i="130" s="1"/>
  <c r="T16" i="130"/>
  <c r="E16" i="130"/>
  <c r="F15" i="130"/>
  <c r="G11" i="130" s="1"/>
  <c r="B42" i="130"/>
  <c r="C39" i="130"/>
  <c r="D21" i="130"/>
  <c r="D22" i="130" s="1"/>
  <c r="S16" i="130"/>
  <c r="U16" i="129"/>
  <c r="U15" i="129"/>
  <c r="V11" i="129" s="1"/>
  <c r="D21" i="129"/>
  <c r="D22" i="129" s="1"/>
  <c r="C39" i="129"/>
  <c r="B42" i="129"/>
  <c r="T16" i="129"/>
  <c r="E15" i="129"/>
  <c r="F11" i="129" s="1"/>
  <c r="U15" i="128"/>
  <c r="V11" i="128" s="1"/>
  <c r="U16" i="128"/>
  <c r="F15" i="128"/>
  <c r="G11" i="128" s="1"/>
  <c r="C39" i="128"/>
  <c r="B42" i="128"/>
  <c r="D21" i="128"/>
  <c r="D22" i="128" s="1"/>
  <c r="T16" i="128"/>
  <c r="E16" i="128"/>
  <c r="T15" i="126"/>
  <c r="U11" i="126" s="1"/>
  <c r="T16" i="126"/>
  <c r="F15" i="126"/>
  <c r="G11" i="126" s="1"/>
  <c r="C35" i="126"/>
  <c r="D32" i="126" s="1"/>
  <c r="D21" i="126"/>
  <c r="S16" i="126"/>
  <c r="E16" i="126"/>
  <c r="B42" i="126"/>
  <c r="C39" i="126"/>
  <c r="E16" i="125"/>
  <c r="T16" i="125"/>
  <c r="C35" i="125"/>
  <c r="D32" i="125" s="1"/>
  <c r="C39" i="125"/>
  <c r="B42" i="125"/>
  <c r="F15" i="125"/>
  <c r="G11" i="125" s="1"/>
  <c r="D21" i="125"/>
  <c r="D22" i="125" s="1"/>
  <c r="N82" i="125"/>
  <c r="N27" i="125" s="1"/>
  <c r="U15" i="125"/>
  <c r="V11" i="125" s="1"/>
  <c r="U16" i="125"/>
  <c r="E16" i="123"/>
  <c r="R16" i="123"/>
  <c r="BB73" i="123"/>
  <c r="BH73" i="123"/>
  <c r="G81" i="123"/>
  <c r="G82" i="123" s="1"/>
  <c r="G27" i="123" s="1"/>
  <c r="G75" i="123"/>
  <c r="G26" i="123" s="1"/>
  <c r="H81" i="123"/>
  <c r="H82" i="123" s="1"/>
  <c r="H27" i="123" s="1"/>
  <c r="H75" i="123"/>
  <c r="H26" i="123" s="1"/>
  <c r="I81" i="123"/>
  <c r="I82" i="123" s="1"/>
  <c r="I27" i="123" s="1"/>
  <c r="I75" i="123"/>
  <c r="I26" i="123" s="1"/>
  <c r="E81" i="123"/>
  <c r="E75" i="123"/>
  <c r="E26" i="123" s="1"/>
  <c r="F81" i="123"/>
  <c r="F82" i="123" s="1"/>
  <c r="F27" i="123" s="1"/>
  <c r="F75" i="123"/>
  <c r="F26" i="123" s="1"/>
  <c r="V81" i="123"/>
  <c r="V82" i="123" s="1"/>
  <c r="V27" i="123" s="1"/>
  <c r="V75" i="123"/>
  <c r="V26" i="123" s="1"/>
  <c r="BL73" i="123"/>
  <c r="BF73" i="123"/>
  <c r="L75" i="123"/>
  <c r="L26" i="123" s="1"/>
  <c r="L81" i="123"/>
  <c r="L82" i="123" s="1"/>
  <c r="L27" i="123" s="1"/>
  <c r="M81" i="123"/>
  <c r="M82" i="123" s="1"/>
  <c r="M27" i="123" s="1"/>
  <c r="M75" i="123"/>
  <c r="M26" i="123" s="1"/>
  <c r="O81" i="123"/>
  <c r="O82" i="123" s="1"/>
  <c r="O27" i="123" s="1"/>
  <c r="O75" i="123"/>
  <c r="O26" i="123" s="1"/>
  <c r="K81" i="123"/>
  <c r="K82" i="123" s="1"/>
  <c r="K27" i="123" s="1"/>
  <c r="K75" i="123"/>
  <c r="K26" i="123" s="1"/>
  <c r="J81" i="123"/>
  <c r="J82" i="123" s="1"/>
  <c r="J27" i="123" s="1"/>
  <c r="J75" i="123"/>
  <c r="J26" i="123" s="1"/>
  <c r="F15" i="123"/>
  <c r="G11" i="123" s="1"/>
  <c r="E21" i="123"/>
  <c r="E22" i="123"/>
  <c r="BJ73" i="123"/>
  <c r="BE73" i="123"/>
  <c r="Q81" i="123"/>
  <c r="Q82" i="123" s="1"/>
  <c r="Q27" i="123" s="1"/>
  <c r="Q75" i="123"/>
  <c r="Q26" i="123" s="1"/>
  <c r="S81" i="123"/>
  <c r="S82" i="123" s="1"/>
  <c r="S27" i="123" s="1"/>
  <c r="S75" i="123"/>
  <c r="S26" i="123" s="1"/>
  <c r="T81" i="123"/>
  <c r="T82" i="123" s="1"/>
  <c r="T27" i="123" s="1"/>
  <c r="T75" i="123"/>
  <c r="T26" i="123" s="1"/>
  <c r="P81" i="123"/>
  <c r="P82" i="123" s="1"/>
  <c r="P27" i="123" s="1"/>
  <c r="P75" i="123"/>
  <c r="P26" i="123" s="1"/>
  <c r="N81" i="123"/>
  <c r="N82" i="123" s="1"/>
  <c r="N27" i="123" s="1"/>
  <c r="N75" i="123"/>
  <c r="N26" i="123" s="1"/>
  <c r="S15" i="123"/>
  <c r="T11" i="123" s="1"/>
  <c r="BC73" i="123"/>
  <c r="BD73" i="123"/>
  <c r="BG73" i="123"/>
  <c r="BI73" i="123"/>
  <c r="W75" i="123"/>
  <c r="W26" i="123" s="1"/>
  <c r="W81" i="123"/>
  <c r="W82" i="123" s="1"/>
  <c r="W27" i="123" s="1"/>
  <c r="X81" i="123"/>
  <c r="X82" i="123" s="1"/>
  <c r="X27" i="123" s="1"/>
  <c r="X75" i="123"/>
  <c r="X26" i="123" s="1"/>
  <c r="Y81" i="123"/>
  <c r="Y82" i="123" s="1"/>
  <c r="Y27" i="123" s="1"/>
  <c r="Y75" i="123"/>
  <c r="Y26" i="123" s="1"/>
  <c r="U81" i="123"/>
  <c r="U82" i="123" s="1"/>
  <c r="U27" i="123" s="1"/>
  <c r="U75" i="123"/>
  <c r="U26" i="123" s="1"/>
  <c r="R75" i="123"/>
  <c r="R26" i="123" s="1"/>
  <c r="R81" i="123"/>
  <c r="R82" i="123" s="1"/>
  <c r="R27" i="123" s="1"/>
  <c r="T15" i="122"/>
  <c r="U11" i="122" s="1"/>
  <c r="D82" i="122"/>
  <c r="D27" i="122" s="1"/>
  <c r="F15" i="122"/>
  <c r="G11" i="122" s="1"/>
  <c r="E16" i="122"/>
  <c r="E21" i="122"/>
  <c r="E22" i="122" s="1"/>
  <c r="D28" i="122"/>
  <c r="D40" i="120"/>
  <c r="C35" i="120"/>
  <c r="D32" i="120" s="1"/>
  <c r="B42" i="120"/>
  <c r="C39" i="120"/>
  <c r="U16" i="120"/>
  <c r="U15" i="120"/>
  <c r="V11" i="120" s="1"/>
  <c r="F15" i="120"/>
  <c r="G11" i="120" s="1"/>
  <c r="E16" i="120"/>
  <c r="F21" i="119"/>
  <c r="G19" i="119" s="1"/>
  <c r="F15" i="119"/>
  <c r="G11" i="119" s="1"/>
  <c r="S16" i="119"/>
  <c r="D29" i="119"/>
  <c r="B42" i="119"/>
  <c r="C39" i="119"/>
  <c r="C35" i="119"/>
  <c r="D32" i="119" s="1"/>
  <c r="T16" i="119"/>
  <c r="T15" i="119"/>
  <c r="U11" i="119" s="1"/>
  <c r="E28" i="119"/>
  <c r="F25" i="119" s="1"/>
  <c r="E29" i="119"/>
  <c r="BN27" i="119"/>
  <c r="U15" i="117"/>
  <c r="V11" i="117" s="1"/>
  <c r="B42" i="117"/>
  <c r="C39" i="117"/>
  <c r="T16" i="117"/>
  <c r="C35" i="117"/>
  <c r="D32" i="117" s="1"/>
  <c r="D22" i="116"/>
  <c r="D29" i="116"/>
  <c r="L78" i="114"/>
  <c r="L27" i="114" s="1"/>
  <c r="L84" i="114"/>
  <c r="L85" i="114" s="1"/>
  <c r="L28" i="114" s="1"/>
  <c r="C88" i="114"/>
  <c r="C99" i="114" s="1"/>
  <c r="C34" i="114" s="1"/>
  <c r="C57" i="114" s="1"/>
  <c r="C59" i="114" s="1"/>
  <c r="C65" i="114" s="1"/>
  <c r="H102" i="114"/>
  <c r="H113" i="114" s="1"/>
  <c r="C102" i="114"/>
  <c r="C113" i="114" s="1"/>
  <c r="F88" i="114"/>
  <c r="F99" i="114" s="1"/>
  <c r="F34" i="114" s="1"/>
  <c r="F57" i="114" s="1"/>
  <c r="F59" i="114" s="1"/>
  <c r="F65" i="114" s="1"/>
  <c r="B22" i="114"/>
  <c r="J102" i="114"/>
  <c r="J113" i="114" s="1"/>
  <c r="I102" i="114"/>
  <c r="I113" i="114" s="1"/>
  <c r="D102" i="114"/>
  <c r="D113" i="114" s="1"/>
  <c r="D88" i="114"/>
  <c r="D99" i="114" s="1"/>
  <c r="D34" i="114" s="1"/>
  <c r="D57" i="114" s="1"/>
  <c r="D59" i="114" s="1"/>
  <c r="D65" i="114" s="1"/>
  <c r="B81" i="114"/>
  <c r="F102" i="114"/>
  <c r="F113" i="114" s="1"/>
  <c r="E102" i="114"/>
  <c r="E113" i="114" s="1"/>
  <c r="K102" i="114"/>
  <c r="K113" i="114" s="1"/>
  <c r="B88" i="114"/>
  <c r="E88" i="114"/>
  <c r="E99" i="114" s="1"/>
  <c r="E34" i="114" s="1"/>
  <c r="E57" i="114" s="1"/>
  <c r="E59" i="114" s="1"/>
  <c r="E65" i="114" s="1"/>
  <c r="B102" i="114"/>
  <c r="L102" i="114"/>
  <c r="L113" i="114" s="1"/>
  <c r="G102" i="114"/>
  <c r="G113" i="114" s="1"/>
  <c r="B74" i="114"/>
  <c r="P21" i="114"/>
  <c r="I78" i="114"/>
  <c r="I27" i="114" s="1"/>
  <c r="I84" i="114"/>
  <c r="I85" i="114" s="1"/>
  <c r="I28" i="114" s="1"/>
  <c r="F78" i="114"/>
  <c r="F27" i="114" s="1"/>
  <c r="F84" i="114"/>
  <c r="F85" i="114" s="1"/>
  <c r="F28" i="114" s="1"/>
  <c r="C16" i="116"/>
  <c r="C12" i="114"/>
  <c r="B17" i="114"/>
  <c r="G78" i="114"/>
  <c r="G27" i="114" s="1"/>
  <c r="G84" i="114"/>
  <c r="G85" i="114" s="1"/>
  <c r="G28" i="114" s="1"/>
  <c r="K78" i="114"/>
  <c r="K27" i="114" s="1"/>
  <c r="K84" i="114"/>
  <c r="K85" i="114" s="1"/>
  <c r="K28" i="114" s="1"/>
  <c r="D15" i="116"/>
  <c r="E11" i="116" s="1"/>
  <c r="H84" i="114"/>
  <c r="H85" i="114" s="1"/>
  <c r="H28" i="114" s="1"/>
  <c r="H78" i="114"/>
  <c r="H27" i="114" s="1"/>
  <c r="J84" i="114"/>
  <c r="J85" i="114" s="1"/>
  <c r="J28" i="114" s="1"/>
  <c r="J78" i="114"/>
  <c r="J27" i="114" s="1"/>
  <c r="BN27" i="116"/>
  <c r="E28" i="116"/>
  <c r="F25" i="116" s="1"/>
  <c r="U15" i="116"/>
  <c r="V11" i="116" s="1"/>
  <c r="U16" i="116"/>
  <c r="E21" i="116"/>
  <c r="F19" i="116" s="1"/>
  <c r="C35" i="116"/>
  <c r="D32" i="116" s="1"/>
  <c r="C39" i="116"/>
  <c r="B42" i="116"/>
  <c r="F40" i="120" l="1"/>
  <c r="D17" i="160"/>
  <c r="BN74" i="120"/>
  <c r="BN114" i="120"/>
  <c r="K75" i="120"/>
  <c r="K26" i="120" s="1"/>
  <c r="K40" i="120" s="1"/>
  <c r="BN98" i="120"/>
  <c r="BG80" i="120"/>
  <c r="BH80" i="120"/>
  <c r="AZ80" i="120"/>
  <c r="BF80" i="120"/>
  <c r="BC80" i="120"/>
  <c r="BH80" i="157"/>
  <c r="BD80" i="157"/>
  <c r="BI80" i="157"/>
  <c r="BN33" i="120"/>
  <c r="BN54" i="120"/>
  <c r="BB80" i="120"/>
  <c r="BL80" i="157"/>
  <c r="BF80" i="157"/>
  <c r="BF29" i="161"/>
  <c r="BJ80" i="120"/>
  <c r="BI80" i="120"/>
  <c r="BA80" i="120"/>
  <c r="BC80" i="157"/>
  <c r="Q27" i="160"/>
  <c r="F29" i="160"/>
  <c r="Q28" i="160"/>
  <c r="X81" i="120"/>
  <c r="X82" i="120" s="1"/>
  <c r="X27" i="120" s="1"/>
  <c r="X75" i="120"/>
  <c r="X26" i="120" s="1"/>
  <c r="X40" i="120" s="1"/>
  <c r="BG36" i="161"/>
  <c r="V81" i="120"/>
  <c r="V82" i="120" s="1"/>
  <c r="V27" i="120" s="1"/>
  <c r="V75" i="120"/>
  <c r="V26" i="120" s="1"/>
  <c r="V40" i="120" s="1"/>
  <c r="AP81" i="120"/>
  <c r="AP82" i="120" s="1"/>
  <c r="AP27" i="120" s="1"/>
  <c r="AP75" i="120"/>
  <c r="AP26" i="120" s="1"/>
  <c r="AP40" i="120" s="1"/>
  <c r="O81" i="120"/>
  <c r="O82" i="120" s="1"/>
  <c r="O27" i="120" s="1"/>
  <c r="O75" i="120"/>
  <c r="O26" i="120" s="1"/>
  <c r="O40" i="120" s="1"/>
  <c r="AI81" i="120"/>
  <c r="AI82" i="120" s="1"/>
  <c r="AI27" i="120" s="1"/>
  <c r="AI75" i="120"/>
  <c r="AI26" i="120" s="1"/>
  <c r="AI40" i="120" s="1"/>
  <c r="AB81" i="120"/>
  <c r="AB82" i="120" s="1"/>
  <c r="AB27" i="120" s="1"/>
  <c r="AB75" i="120"/>
  <c r="AB26" i="120" s="1"/>
  <c r="AB40" i="120" s="1"/>
  <c r="AA81" i="120"/>
  <c r="AA82" i="120" s="1"/>
  <c r="AA27" i="120" s="1"/>
  <c r="AA75" i="120"/>
  <c r="AA26" i="120" s="1"/>
  <c r="AA40" i="120" s="1"/>
  <c r="AC81" i="120"/>
  <c r="AC82" i="120" s="1"/>
  <c r="AC27" i="120" s="1"/>
  <c r="AC75" i="120"/>
  <c r="AC26" i="120" s="1"/>
  <c r="AC40" i="120" s="1"/>
  <c r="BE47" i="161"/>
  <c r="BF45" i="161" s="1"/>
  <c r="Q81" i="120"/>
  <c r="Q82" i="120" s="1"/>
  <c r="Q27" i="120" s="1"/>
  <c r="Q75" i="120"/>
  <c r="Q26" i="120" s="1"/>
  <c r="Q40" i="120" s="1"/>
  <c r="AD81" i="120"/>
  <c r="AD82" i="120" s="1"/>
  <c r="AD27" i="120" s="1"/>
  <c r="AD75" i="120"/>
  <c r="AD26" i="120" s="1"/>
  <c r="AD40" i="120" s="1"/>
  <c r="S81" i="120"/>
  <c r="S82" i="120" s="1"/>
  <c r="S27" i="120" s="1"/>
  <c r="S75" i="120"/>
  <c r="S26" i="120" s="1"/>
  <c r="S40" i="120" s="1"/>
  <c r="AM81" i="120"/>
  <c r="AM82" i="120" s="1"/>
  <c r="AM27" i="120" s="1"/>
  <c r="AM75" i="120"/>
  <c r="AM26" i="120" s="1"/>
  <c r="AM40" i="120" s="1"/>
  <c r="AF81" i="120"/>
  <c r="AF82" i="120" s="1"/>
  <c r="AF27" i="120" s="1"/>
  <c r="AF75" i="120"/>
  <c r="AF26" i="120" s="1"/>
  <c r="AF40" i="120" s="1"/>
  <c r="AO81" i="120"/>
  <c r="AO82" i="120" s="1"/>
  <c r="AO27" i="120" s="1"/>
  <c r="AO75" i="120"/>
  <c r="AO26" i="120" s="1"/>
  <c r="AO40" i="120" s="1"/>
  <c r="BD48" i="161"/>
  <c r="BG28" i="161"/>
  <c r="BH25" i="161" s="1"/>
  <c r="AG81" i="120"/>
  <c r="AG82" i="120" s="1"/>
  <c r="AG27" i="120" s="1"/>
  <c r="AG75" i="120"/>
  <c r="AG26" i="120" s="1"/>
  <c r="AG40" i="120" s="1"/>
  <c r="N81" i="120"/>
  <c r="N82" i="120" s="1"/>
  <c r="N27" i="120" s="1"/>
  <c r="N75" i="120"/>
  <c r="N26" i="120" s="1"/>
  <c r="N40" i="120" s="1"/>
  <c r="AH81" i="120"/>
  <c r="AH82" i="120" s="1"/>
  <c r="AH27" i="120" s="1"/>
  <c r="AH75" i="120"/>
  <c r="AH26" i="120" s="1"/>
  <c r="AH40" i="120" s="1"/>
  <c r="W81" i="120"/>
  <c r="W82" i="120" s="1"/>
  <c r="W27" i="120" s="1"/>
  <c r="W75" i="120"/>
  <c r="W26" i="120" s="1"/>
  <c r="W40" i="120" s="1"/>
  <c r="AQ81" i="120"/>
  <c r="AQ82" i="120" s="1"/>
  <c r="AQ27" i="120" s="1"/>
  <c r="AQ75" i="120"/>
  <c r="AQ26" i="120" s="1"/>
  <c r="AQ40" i="120" s="1"/>
  <c r="P81" i="120"/>
  <c r="P82" i="120" s="1"/>
  <c r="P27" i="120" s="1"/>
  <c r="P75" i="120"/>
  <c r="P26" i="120" s="1"/>
  <c r="P40" i="120" s="1"/>
  <c r="AJ81" i="120"/>
  <c r="AJ82" i="120" s="1"/>
  <c r="AJ27" i="120" s="1"/>
  <c r="AJ75" i="120"/>
  <c r="AJ26" i="120" s="1"/>
  <c r="AJ40" i="120" s="1"/>
  <c r="BD73" i="120"/>
  <c r="BK73" i="120"/>
  <c r="BL73" i="120"/>
  <c r="BA73" i="120"/>
  <c r="BF73" i="120"/>
  <c r="BC73" i="120"/>
  <c r="BJ73" i="120"/>
  <c r="BG73" i="120"/>
  <c r="BI73" i="120"/>
  <c r="BE73" i="120"/>
  <c r="BH73" i="120"/>
  <c r="AZ73" i="120"/>
  <c r="BB73" i="120"/>
  <c r="BF41" i="161"/>
  <c r="BG39" i="161" s="1"/>
  <c r="BH35" i="161"/>
  <c r="BI32" i="161" s="1"/>
  <c r="AK81" i="120"/>
  <c r="AK82" i="120" s="1"/>
  <c r="AK27" i="120" s="1"/>
  <c r="AK75" i="120"/>
  <c r="AK26" i="120" s="1"/>
  <c r="AK40" i="120" s="1"/>
  <c r="R81" i="120"/>
  <c r="R82" i="120" s="1"/>
  <c r="R27" i="120" s="1"/>
  <c r="R75" i="120"/>
  <c r="R26" i="120" s="1"/>
  <c r="R40" i="120" s="1"/>
  <c r="AL81" i="120"/>
  <c r="AL82" i="120" s="1"/>
  <c r="AL27" i="120" s="1"/>
  <c r="AL75" i="120"/>
  <c r="AL26" i="120" s="1"/>
  <c r="AL40" i="120" s="1"/>
  <c r="AE81" i="120"/>
  <c r="AE82" i="120" s="1"/>
  <c r="AE27" i="120" s="1"/>
  <c r="AE75" i="120"/>
  <c r="AE26" i="120" s="1"/>
  <c r="AE40" i="120" s="1"/>
  <c r="T81" i="120"/>
  <c r="T82" i="120" s="1"/>
  <c r="T27" i="120" s="1"/>
  <c r="T75" i="120"/>
  <c r="T26" i="120" s="1"/>
  <c r="T40" i="120" s="1"/>
  <c r="AN81" i="120"/>
  <c r="AN82" i="120" s="1"/>
  <c r="AN27" i="120" s="1"/>
  <c r="AN75" i="120"/>
  <c r="AN26" i="120" s="1"/>
  <c r="AN40" i="120" s="1"/>
  <c r="U81" i="120"/>
  <c r="U82" i="120" s="1"/>
  <c r="U27" i="120" s="1"/>
  <c r="U75" i="120"/>
  <c r="U26" i="120" s="1"/>
  <c r="U40" i="120" s="1"/>
  <c r="BE42" i="161"/>
  <c r="D20" i="160"/>
  <c r="C23" i="160"/>
  <c r="E43" i="160"/>
  <c r="E49" i="160"/>
  <c r="I49" i="160"/>
  <c r="I43" i="160"/>
  <c r="J49" i="160"/>
  <c r="J43" i="160"/>
  <c r="D83" i="160"/>
  <c r="J83" i="160"/>
  <c r="E83" i="160"/>
  <c r="K83" i="160"/>
  <c r="F83" i="160"/>
  <c r="L83" i="160"/>
  <c r="G83" i="160"/>
  <c r="H83" i="160"/>
  <c r="C83" i="160"/>
  <c r="I83" i="160"/>
  <c r="F49" i="160"/>
  <c r="F43" i="160"/>
  <c r="H76" i="160"/>
  <c r="C76" i="160"/>
  <c r="E76" i="160"/>
  <c r="D76" i="160"/>
  <c r="J76" i="160"/>
  <c r="I76" i="160"/>
  <c r="K76" i="160"/>
  <c r="F76" i="160"/>
  <c r="L76" i="160"/>
  <c r="G76" i="160"/>
  <c r="D43" i="160"/>
  <c r="D49" i="160"/>
  <c r="H43" i="160"/>
  <c r="H49" i="160"/>
  <c r="Q103" i="160"/>
  <c r="Q113" i="160" s="1"/>
  <c r="C113" i="160"/>
  <c r="E16" i="160"/>
  <c r="F12" i="160" s="1"/>
  <c r="L43" i="160"/>
  <c r="L49" i="160"/>
  <c r="Q89" i="160"/>
  <c r="Q99" i="160" s="1"/>
  <c r="C99" i="160"/>
  <c r="C34" i="160" s="1"/>
  <c r="K49" i="160"/>
  <c r="K43" i="160"/>
  <c r="G49" i="160"/>
  <c r="G43" i="160"/>
  <c r="AH21" i="161"/>
  <c r="H75" i="120"/>
  <c r="H26" i="120" s="1"/>
  <c r="H40" i="120" s="1"/>
  <c r="C17" i="159"/>
  <c r="C16" i="157"/>
  <c r="C16" i="155"/>
  <c r="B57" i="159"/>
  <c r="Q57" i="159" s="1"/>
  <c r="Q34" i="159"/>
  <c r="B56" i="159"/>
  <c r="B35" i="159"/>
  <c r="M37" i="159"/>
  <c r="G37" i="159"/>
  <c r="F37" i="159"/>
  <c r="K37" i="159"/>
  <c r="N37" i="159"/>
  <c r="B37" i="159"/>
  <c r="D37" i="159"/>
  <c r="I37" i="159"/>
  <c r="H37" i="159"/>
  <c r="J37" i="159"/>
  <c r="E37" i="159"/>
  <c r="F39" i="159" s="1"/>
  <c r="F62" i="159" s="1"/>
  <c r="F64" i="159" s="1"/>
  <c r="F66" i="159" s="1"/>
  <c r="F68" i="159" s="1"/>
  <c r="C37" i="159"/>
  <c r="O37" i="159"/>
  <c r="L37" i="159"/>
  <c r="C22" i="159"/>
  <c r="D20" i="159" s="1"/>
  <c r="C16" i="158"/>
  <c r="G26" i="159"/>
  <c r="F30" i="159"/>
  <c r="B43" i="159"/>
  <c r="B49" i="159"/>
  <c r="D16" i="159"/>
  <c r="E12" i="159" s="1"/>
  <c r="G32" i="156"/>
  <c r="F36" i="156"/>
  <c r="BN81" i="156"/>
  <c r="F82" i="156"/>
  <c r="F27" i="156" s="1"/>
  <c r="D15" i="157"/>
  <c r="E11" i="157" s="1"/>
  <c r="BN26" i="158"/>
  <c r="F40" i="158"/>
  <c r="F54" i="157"/>
  <c r="BN54" i="157" s="1"/>
  <c r="BN33" i="157"/>
  <c r="F35" i="157"/>
  <c r="R15" i="158"/>
  <c r="S11" i="158" s="1"/>
  <c r="D15" i="156"/>
  <c r="E11" i="156" s="1"/>
  <c r="BI80" i="155"/>
  <c r="BG80" i="155"/>
  <c r="BE80" i="155"/>
  <c r="BH80" i="155"/>
  <c r="BD80" i="155"/>
  <c r="BC73" i="155"/>
  <c r="Q75" i="155"/>
  <c r="Q26" i="155" s="1"/>
  <c r="Q40" i="155" s="1"/>
  <c r="Q81" i="155"/>
  <c r="Q82" i="155" s="1"/>
  <c r="Q27" i="155" s="1"/>
  <c r="J75" i="155"/>
  <c r="J26" i="155" s="1"/>
  <c r="J40" i="155" s="1"/>
  <c r="J81" i="155"/>
  <c r="J82" i="155" s="1"/>
  <c r="J27" i="155" s="1"/>
  <c r="Z75" i="155"/>
  <c r="Z26" i="155" s="1"/>
  <c r="Z40" i="155" s="1"/>
  <c r="Z81" i="155"/>
  <c r="Z82" i="155" s="1"/>
  <c r="Z27" i="155" s="1"/>
  <c r="S81" i="155"/>
  <c r="S82" i="155" s="1"/>
  <c r="S27" i="155" s="1"/>
  <c r="S75" i="155"/>
  <c r="S26" i="155" s="1"/>
  <c r="S40" i="155" s="1"/>
  <c r="P81" i="155"/>
  <c r="P82" i="155" s="1"/>
  <c r="P27" i="155" s="1"/>
  <c r="P75" i="155"/>
  <c r="P26" i="155" s="1"/>
  <c r="P40" i="155" s="1"/>
  <c r="M75" i="155"/>
  <c r="M26" i="155" s="1"/>
  <c r="M40" i="155" s="1"/>
  <c r="M81" i="155"/>
  <c r="M82" i="155" s="1"/>
  <c r="M27" i="155" s="1"/>
  <c r="F75" i="155"/>
  <c r="F26" i="155" s="1"/>
  <c r="F81" i="155"/>
  <c r="BN74" i="155"/>
  <c r="V75" i="155"/>
  <c r="V26" i="155" s="1"/>
  <c r="V40" i="155" s="1"/>
  <c r="V81" i="155"/>
  <c r="V82" i="155" s="1"/>
  <c r="V27" i="155" s="1"/>
  <c r="O75" i="155"/>
  <c r="O26" i="155" s="1"/>
  <c r="O40" i="155" s="1"/>
  <c r="O81" i="155"/>
  <c r="O82" i="155" s="1"/>
  <c r="O27" i="155" s="1"/>
  <c r="L75" i="155"/>
  <c r="L26" i="155" s="1"/>
  <c r="L40" i="155" s="1"/>
  <c r="L81" i="155"/>
  <c r="L82" i="155" s="1"/>
  <c r="L27" i="155" s="1"/>
  <c r="F54" i="155"/>
  <c r="BN54" i="155" s="1"/>
  <c r="F35" i="155"/>
  <c r="D15" i="158"/>
  <c r="E11" i="158" s="1"/>
  <c r="BF73" i="157"/>
  <c r="BK73" i="157"/>
  <c r="BH73" i="157"/>
  <c r="BC73" i="157"/>
  <c r="Y75" i="157"/>
  <c r="Y26" i="157" s="1"/>
  <c r="Y40" i="157" s="1"/>
  <c r="Y81" i="157"/>
  <c r="Y82" i="157" s="1"/>
  <c r="Y27" i="157" s="1"/>
  <c r="H81" i="157"/>
  <c r="H82" i="157" s="1"/>
  <c r="H27" i="157" s="1"/>
  <c r="H75" i="157"/>
  <c r="H26" i="157" s="1"/>
  <c r="H40" i="157" s="1"/>
  <c r="L75" i="157"/>
  <c r="L26" i="157" s="1"/>
  <c r="L40" i="157" s="1"/>
  <c r="L81" i="157"/>
  <c r="L82" i="157" s="1"/>
  <c r="L27" i="157" s="1"/>
  <c r="Q81" i="157"/>
  <c r="Q82" i="157" s="1"/>
  <c r="Q27" i="157" s="1"/>
  <c r="Q75" i="157"/>
  <c r="Q26" i="157" s="1"/>
  <c r="Q40" i="157" s="1"/>
  <c r="Z75" i="157"/>
  <c r="Z26" i="157" s="1"/>
  <c r="Z40" i="157" s="1"/>
  <c r="Z81" i="157"/>
  <c r="Z82" i="157" s="1"/>
  <c r="Z27" i="157" s="1"/>
  <c r="U81" i="157"/>
  <c r="U82" i="157" s="1"/>
  <c r="U27" i="157" s="1"/>
  <c r="U75" i="157"/>
  <c r="U26" i="157" s="1"/>
  <c r="U40" i="157" s="1"/>
  <c r="X81" i="157"/>
  <c r="X82" i="157" s="1"/>
  <c r="X27" i="157" s="1"/>
  <c r="X75" i="157"/>
  <c r="X26" i="157" s="1"/>
  <c r="X40" i="157" s="1"/>
  <c r="F81" i="157"/>
  <c r="F75" i="157"/>
  <c r="F26" i="157" s="1"/>
  <c r="BN74" i="157"/>
  <c r="M75" i="157"/>
  <c r="M26" i="157" s="1"/>
  <c r="M40" i="157" s="1"/>
  <c r="M81" i="157"/>
  <c r="M82" i="157" s="1"/>
  <c r="M27" i="157" s="1"/>
  <c r="BN26" i="156"/>
  <c r="F40" i="156"/>
  <c r="F28" i="156"/>
  <c r="BN81" i="158"/>
  <c r="F82" i="158"/>
  <c r="F27" i="158" s="1"/>
  <c r="D15" i="155"/>
  <c r="E11" i="155" s="1"/>
  <c r="BC34" i="157"/>
  <c r="BN34" i="157" s="1"/>
  <c r="BN98" i="157"/>
  <c r="Q16" i="158"/>
  <c r="H21" i="156"/>
  <c r="H22" i="156" s="1"/>
  <c r="C16" i="156"/>
  <c r="BK80" i="155"/>
  <c r="BJ80" i="155"/>
  <c r="BF80" i="155"/>
  <c r="BL80" i="155"/>
  <c r="BL73" i="155"/>
  <c r="BJ73" i="155"/>
  <c r="BG73" i="155"/>
  <c r="BI73" i="155"/>
  <c r="BH73" i="155"/>
  <c r="BF73" i="155"/>
  <c r="BE73" i="155"/>
  <c r="BK73" i="155"/>
  <c r="I81" i="155"/>
  <c r="I82" i="155" s="1"/>
  <c r="I27" i="155" s="1"/>
  <c r="I75" i="155"/>
  <c r="I26" i="155" s="1"/>
  <c r="I40" i="155" s="1"/>
  <c r="Y75" i="155"/>
  <c r="Y26" i="155" s="1"/>
  <c r="Y40" i="155" s="1"/>
  <c r="Y81" i="155"/>
  <c r="Y82" i="155" s="1"/>
  <c r="Y27" i="155" s="1"/>
  <c r="R75" i="155"/>
  <c r="R26" i="155" s="1"/>
  <c r="R40" i="155" s="1"/>
  <c r="R81" i="155"/>
  <c r="R82" i="155" s="1"/>
  <c r="R27" i="155" s="1"/>
  <c r="K75" i="155"/>
  <c r="K26" i="155" s="1"/>
  <c r="K40" i="155" s="1"/>
  <c r="K81" i="155"/>
  <c r="K82" i="155" s="1"/>
  <c r="K27" i="155" s="1"/>
  <c r="H81" i="155"/>
  <c r="H82" i="155" s="1"/>
  <c r="H27" i="155" s="1"/>
  <c r="H75" i="155"/>
  <c r="H26" i="155" s="1"/>
  <c r="H40" i="155" s="1"/>
  <c r="X75" i="155"/>
  <c r="X26" i="155" s="1"/>
  <c r="X40" i="155" s="1"/>
  <c r="X81" i="155"/>
  <c r="X82" i="155" s="1"/>
  <c r="X27" i="155" s="1"/>
  <c r="U81" i="155"/>
  <c r="U82" i="155" s="1"/>
  <c r="U27" i="155" s="1"/>
  <c r="U75" i="155"/>
  <c r="U26" i="155" s="1"/>
  <c r="U40" i="155" s="1"/>
  <c r="N81" i="155"/>
  <c r="N82" i="155" s="1"/>
  <c r="N27" i="155" s="1"/>
  <c r="N75" i="155"/>
  <c r="N26" i="155" s="1"/>
  <c r="N40" i="155" s="1"/>
  <c r="G75" i="155"/>
  <c r="G26" i="155" s="1"/>
  <c r="G40" i="155" s="1"/>
  <c r="G81" i="155"/>
  <c r="G82" i="155" s="1"/>
  <c r="G27" i="155" s="1"/>
  <c r="W81" i="155"/>
  <c r="W82" i="155" s="1"/>
  <c r="W27" i="155" s="1"/>
  <c r="W75" i="155"/>
  <c r="W26" i="155" s="1"/>
  <c r="W40" i="155" s="1"/>
  <c r="T75" i="155"/>
  <c r="T26" i="155" s="1"/>
  <c r="T40" i="155" s="1"/>
  <c r="T81" i="155"/>
  <c r="T82" i="155" s="1"/>
  <c r="T27" i="155" s="1"/>
  <c r="BC34" i="155"/>
  <c r="BN34" i="155" s="1"/>
  <c r="BN98" i="155"/>
  <c r="G22" i="155"/>
  <c r="G55" i="155"/>
  <c r="H19" i="155"/>
  <c r="H21" i="155" s="1"/>
  <c r="G32" i="158"/>
  <c r="F36" i="158"/>
  <c r="BL73" i="157"/>
  <c r="BD73" i="157"/>
  <c r="BE73" i="157"/>
  <c r="BJ73" i="157"/>
  <c r="BI73" i="157"/>
  <c r="T75" i="157"/>
  <c r="T26" i="157" s="1"/>
  <c r="T40" i="157" s="1"/>
  <c r="T81" i="157"/>
  <c r="T82" i="157" s="1"/>
  <c r="T27" i="157" s="1"/>
  <c r="O75" i="157"/>
  <c r="O26" i="157" s="1"/>
  <c r="O40" i="157" s="1"/>
  <c r="O81" i="157"/>
  <c r="O82" i="157" s="1"/>
  <c r="O27" i="157" s="1"/>
  <c r="R75" i="157"/>
  <c r="R26" i="157" s="1"/>
  <c r="R40" i="157" s="1"/>
  <c r="R81" i="157"/>
  <c r="R82" i="157" s="1"/>
  <c r="R27" i="157" s="1"/>
  <c r="I75" i="157"/>
  <c r="I26" i="157" s="1"/>
  <c r="I40" i="157" s="1"/>
  <c r="I81" i="157"/>
  <c r="I82" i="157" s="1"/>
  <c r="I27" i="157" s="1"/>
  <c r="V81" i="157"/>
  <c r="V82" i="157" s="1"/>
  <c r="V27" i="157" s="1"/>
  <c r="V75" i="157"/>
  <c r="V26" i="157" s="1"/>
  <c r="V40" i="157" s="1"/>
  <c r="P75" i="157"/>
  <c r="P26" i="157" s="1"/>
  <c r="P40" i="157" s="1"/>
  <c r="P81" i="157"/>
  <c r="P82" i="157" s="1"/>
  <c r="P27" i="157" s="1"/>
  <c r="G75" i="157"/>
  <c r="G26" i="157" s="1"/>
  <c r="G40" i="157" s="1"/>
  <c r="G81" i="157"/>
  <c r="G82" i="157" s="1"/>
  <c r="G27" i="157" s="1"/>
  <c r="N81" i="157"/>
  <c r="N82" i="157" s="1"/>
  <c r="N27" i="157" s="1"/>
  <c r="N75" i="157"/>
  <c r="N26" i="157" s="1"/>
  <c r="N40" i="157" s="1"/>
  <c r="K81" i="157"/>
  <c r="K82" i="157" s="1"/>
  <c r="K27" i="157" s="1"/>
  <c r="K75" i="157"/>
  <c r="K26" i="157" s="1"/>
  <c r="K40" i="157" s="1"/>
  <c r="S81" i="157"/>
  <c r="S82" i="157" s="1"/>
  <c r="S27" i="157" s="1"/>
  <c r="S75" i="157"/>
  <c r="S26" i="157" s="1"/>
  <c r="S40" i="157" s="1"/>
  <c r="W75" i="157"/>
  <c r="W26" i="157" s="1"/>
  <c r="W40" i="157" s="1"/>
  <c r="W81" i="157"/>
  <c r="W82" i="157" s="1"/>
  <c r="W27" i="157" s="1"/>
  <c r="J81" i="157"/>
  <c r="J82" i="157" s="1"/>
  <c r="J27" i="157" s="1"/>
  <c r="J75" i="157"/>
  <c r="J26" i="157" s="1"/>
  <c r="J40" i="157" s="1"/>
  <c r="G21" i="157"/>
  <c r="G22" i="157" s="1"/>
  <c r="H22" i="158"/>
  <c r="H55" i="158"/>
  <c r="I19" i="158"/>
  <c r="I21" i="158" s="1"/>
  <c r="C81" i="117"/>
  <c r="C82" i="117" s="1"/>
  <c r="C27" i="117" s="1"/>
  <c r="C75" i="117"/>
  <c r="C26" i="117" s="1"/>
  <c r="BO102" i="117"/>
  <c r="D21" i="117"/>
  <c r="D22" i="117" s="1"/>
  <c r="C81" i="120"/>
  <c r="C82" i="120" s="1"/>
  <c r="C27" i="120" s="1"/>
  <c r="C75" i="120"/>
  <c r="C26" i="120" s="1"/>
  <c r="M81" i="120"/>
  <c r="M82" i="120" s="1"/>
  <c r="M27" i="120" s="1"/>
  <c r="M75" i="120"/>
  <c r="M26" i="120" s="1"/>
  <c r="M40" i="120" s="1"/>
  <c r="C81" i="150"/>
  <c r="C82" i="150" s="1"/>
  <c r="C27" i="150" s="1"/>
  <c r="C75" i="150"/>
  <c r="C26" i="150" s="1"/>
  <c r="BO102" i="150"/>
  <c r="D21" i="150"/>
  <c r="BO102" i="120"/>
  <c r="D21" i="120"/>
  <c r="D55" i="120" s="1"/>
  <c r="L81" i="120"/>
  <c r="L82" i="120" s="1"/>
  <c r="L27" i="120" s="1"/>
  <c r="C32" i="146"/>
  <c r="C35" i="146" s="1"/>
  <c r="D32" i="146" s="1"/>
  <c r="B36" i="146"/>
  <c r="C32" i="143"/>
  <c r="C35" i="143" s="1"/>
  <c r="D32" i="143" s="1"/>
  <c r="B36" i="143"/>
  <c r="BN54" i="136"/>
  <c r="B36" i="134"/>
  <c r="C32" i="134"/>
  <c r="C35" i="134" s="1"/>
  <c r="D32" i="134" s="1"/>
  <c r="C32" i="142"/>
  <c r="C35" i="142" s="1"/>
  <c r="D32" i="142" s="1"/>
  <c r="B36" i="142"/>
  <c r="B36" i="131"/>
  <c r="C32" i="131"/>
  <c r="C35" i="131" s="1"/>
  <c r="D32" i="131" s="1"/>
  <c r="B36" i="129"/>
  <c r="C32" i="129"/>
  <c r="C35" i="129" s="1"/>
  <c r="D32" i="129" s="1"/>
  <c r="C32" i="136"/>
  <c r="C35" i="136" s="1"/>
  <c r="D32" i="136" s="1"/>
  <c r="B36" i="136"/>
  <c r="B36" i="145"/>
  <c r="C32" i="145"/>
  <c r="C35" i="145" s="1"/>
  <c r="D32" i="145" s="1"/>
  <c r="B36" i="130"/>
  <c r="C32" i="130"/>
  <c r="C35" i="130" s="1"/>
  <c r="D32" i="130" s="1"/>
  <c r="B36" i="128"/>
  <c r="C32" i="128"/>
  <c r="C35" i="128" s="1"/>
  <c r="D32" i="128" s="1"/>
  <c r="B36" i="137"/>
  <c r="C32" i="137"/>
  <c r="C35" i="137" s="1"/>
  <c r="D32" i="137" s="1"/>
  <c r="B36" i="133"/>
  <c r="C32" i="133"/>
  <c r="C35" i="133" s="1"/>
  <c r="D32" i="133" s="1"/>
  <c r="BN81" i="125"/>
  <c r="N40" i="125"/>
  <c r="BN40" i="125" s="1"/>
  <c r="BN26" i="125"/>
  <c r="BC80" i="143"/>
  <c r="BI80" i="143"/>
  <c r="BE80" i="122"/>
  <c r="BL80" i="122"/>
  <c r="BJ80" i="143"/>
  <c r="O81" i="137"/>
  <c r="O82" i="137" s="1"/>
  <c r="O27" i="137" s="1"/>
  <c r="AA40" i="145"/>
  <c r="BI73" i="143"/>
  <c r="BJ73" i="143"/>
  <c r="BD73" i="143"/>
  <c r="Y40" i="145"/>
  <c r="BF80" i="122"/>
  <c r="BG80" i="122"/>
  <c r="BH80" i="122"/>
  <c r="Y81" i="145"/>
  <c r="Y82" i="145" s="1"/>
  <c r="Y27" i="145" s="1"/>
  <c r="BB80" i="122"/>
  <c r="BK80" i="122"/>
  <c r="BD80" i="143"/>
  <c r="BL80" i="143"/>
  <c r="BG80" i="143"/>
  <c r="BC80" i="122"/>
  <c r="BE80" i="143"/>
  <c r="BD80" i="122"/>
  <c r="BF80" i="143"/>
  <c r="BK80" i="143"/>
  <c r="BI80" i="122"/>
  <c r="BB80" i="143"/>
  <c r="L40" i="117"/>
  <c r="BC73" i="143"/>
  <c r="BF73" i="143"/>
  <c r="BB73" i="143"/>
  <c r="BL73" i="143"/>
  <c r="BG73" i="143"/>
  <c r="BH73" i="143"/>
  <c r="BK73" i="143"/>
  <c r="BJ80" i="128"/>
  <c r="Z81" i="137"/>
  <c r="Z82" i="137" s="1"/>
  <c r="Z27" i="137" s="1"/>
  <c r="AA81" i="145"/>
  <c r="AA82" i="145" s="1"/>
  <c r="AA27" i="145" s="1"/>
  <c r="L40" i="145"/>
  <c r="Y81" i="137"/>
  <c r="Y82" i="137" s="1"/>
  <c r="Y27" i="137" s="1"/>
  <c r="BN114" i="143"/>
  <c r="T75" i="145"/>
  <c r="T26" i="145" s="1"/>
  <c r="T40" i="145" s="1"/>
  <c r="AR40" i="145"/>
  <c r="AD75" i="145"/>
  <c r="AD26" i="145" s="1"/>
  <c r="AD40" i="145" s="1"/>
  <c r="G81" i="137"/>
  <c r="G82" i="137" s="1"/>
  <c r="G27" i="137" s="1"/>
  <c r="U75" i="145"/>
  <c r="U26" i="145" s="1"/>
  <c r="U40" i="145" s="1"/>
  <c r="K81" i="137"/>
  <c r="K82" i="137" s="1"/>
  <c r="K27" i="137" s="1"/>
  <c r="BN98" i="143"/>
  <c r="AW40" i="145"/>
  <c r="J40" i="143"/>
  <c r="BK73" i="137"/>
  <c r="V75" i="137"/>
  <c r="V26" i="137" s="1"/>
  <c r="V40" i="137" s="1"/>
  <c r="AA75" i="137"/>
  <c r="AA26" i="137" s="1"/>
  <c r="AA40" i="137" s="1"/>
  <c r="BK80" i="145"/>
  <c r="Q81" i="137"/>
  <c r="Q82" i="137" s="1"/>
  <c r="Q27" i="137" s="1"/>
  <c r="Q40" i="145"/>
  <c r="J81" i="137"/>
  <c r="J82" i="137" s="1"/>
  <c r="J27" i="137" s="1"/>
  <c r="BL80" i="126"/>
  <c r="BJ80" i="137"/>
  <c r="AV40" i="145"/>
  <c r="BG80" i="137"/>
  <c r="M81" i="145"/>
  <c r="M82" i="145" s="1"/>
  <c r="M27" i="145" s="1"/>
  <c r="P81" i="145"/>
  <c r="P82" i="145" s="1"/>
  <c r="P27" i="145" s="1"/>
  <c r="H81" i="137"/>
  <c r="H82" i="137" s="1"/>
  <c r="H27" i="137" s="1"/>
  <c r="BB54" i="145"/>
  <c r="BG73" i="128"/>
  <c r="O54" i="145"/>
  <c r="Q81" i="145"/>
  <c r="Q82" i="145" s="1"/>
  <c r="Q27" i="145" s="1"/>
  <c r="U75" i="137"/>
  <c r="U26" i="137" s="1"/>
  <c r="U40" i="137" s="1"/>
  <c r="R81" i="137"/>
  <c r="R82" i="137" s="1"/>
  <c r="R27" i="137" s="1"/>
  <c r="P40" i="145"/>
  <c r="N75" i="145"/>
  <c r="N26" i="145" s="1"/>
  <c r="N40" i="145" s="1"/>
  <c r="Q54" i="145"/>
  <c r="BK80" i="128"/>
  <c r="BI73" i="128"/>
  <c r="I75" i="137"/>
  <c r="I26" i="137" s="1"/>
  <c r="I40" i="137" s="1"/>
  <c r="S81" i="137"/>
  <c r="S82" i="137" s="1"/>
  <c r="S27" i="137" s="1"/>
  <c r="N81" i="137"/>
  <c r="N82" i="137" s="1"/>
  <c r="N27" i="137" s="1"/>
  <c r="N75" i="137"/>
  <c r="N26" i="137" s="1"/>
  <c r="N40" i="137" s="1"/>
  <c r="AS40" i="145"/>
  <c r="AB40" i="145"/>
  <c r="BL80" i="146"/>
  <c r="AD73" i="117"/>
  <c r="V75" i="145"/>
  <c r="V26" i="145" s="1"/>
  <c r="V40" i="145" s="1"/>
  <c r="Z75" i="145"/>
  <c r="Z26" i="145" s="1"/>
  <c r="Z40" i="145" s="1"/>
  <c r="L81" i="137"/>
  <c r="L82" i="137" s="1"/>
  <c r="L27" i="137" s="1"/>
  <c r="L75" i="137"/>
  <c r="L26" i="137" s="1"/>
  <c r="L40" i="137" s="1"/>
  <c r="AB81" i="145"/>
  <c r="AB82" i="145" s="1"/>
  <c r="AB27" i="145" s="1"/>
  <c r="M40" i="145"/>
  <c r="M75" i="137"/>
  <c r="M26" i="137" s="1"/>
  <c r="M40" i="137" s="1"/>
  <c r="P81" i="137"/>
  <c r="P82" i="137" s="1"/>
  <c r="P27" i="137" s="1"/>
  <c r="P75" i="137"/>
  <c r="P26" i="137" s="1"/>
  <c r="P40" i="137" s="1"/>
  <c r="BJ80" i="146"/>
  <c r="T81" i="137"/>
  <c r="T82" i="137" s="1"/>
  <c r="T27" i="137" s="1"/>
  <c r="F30" i="149"/>
  <c r="D15" i="145"/>
  <c r="E11" i="145" s="1"/>
  <c r="BL80" i="137"/>
  <c r="AX40" i="145"/>
  <c r="W75" i="137"/>
  <c r="W26" i="137" s="1"/>
  <c r="W40" i="137" s="1"/>
  <c r="BF80" i="137"/>
  <c r="X81" i="137"/>
  <c r="X82" i="137" s="1"/>
  <c r="X27" i="137" s="1"/>
  <c r="S80" i="117"/>
  <c r="AU40" i="145"/>
  <c r="BB80" i="145"/>
  <c r="BH80" i="137"/>
  <c r="AY40" i="145"/>
  <c r="R54" i="145"/>
  <c r="BE80" i="137"/>
  <c r="BD80" i="137"/>
  <c r="D15" i="139"/>
  <c r="E11" i="139" s="1"/>
  <c r="L81" i="145"/>
  <c r="L82" i="145" s="1"/>
  <c r="L27" i="145" s="1"/>
  <c r="BJ80" i="145"/>
  <c r="BG80" i="145"/>
  <c r="BN74" i="145"/>
  <c r="BI80" i="137"/>
  <c r="BO90" i="137"/>
  <c r="BN74" i="137"/>
  <c r="BE80" i="126"/>
  <c r="E25" i="125"/>
  <c r="D29" i="125"/>
  <c r="BC73" i="130"/>
  <c r="BI80" i="145"/>
  <c r="BE80" i="145"/>
  <c r="AH40" i="145"/>
  <c r="BD80" i="126"/>
  <c r="BF80" i="145"/>
  <c r="BL80" i="145"/>
  <c r="W75" i="145"/>
  <c r="W26" i="145" s="1"/>
  <c r="W40" i="145" s="1"/>
  <c r="BB80" i="128"/>
  <c r="AZ40" i="145"/>
  <c r="BN98" i="137"/>
  <c r="X75" i="145"/>
  <c r="X26" i="145" s="1"/>
  <c r="X40" i="145" s="1"/>
  <c r="X81" i="145"/>
  <c r="X82" i="145" s="1"/>
  <c r="X27" i="145" s="1"/>
  <c r="R81" i="145"/>
  <c r="R82" i="145" s="1"/>
  <c r="R27" i="145" s="1"/>
  <c r="R75" i="145"/>
  <c r="R26" i="145" s="1"/>
  <c r="R40" i="145" s="1"/>
  <c r="S81" i="145"/>
  <c r="S82" i="145" s="1"/>
  <c r="S27" i="145" s="1"/>
  <c r="S75" i="145"/>
  <c r="S26" i="145" s="1"/>
  <c r="S40" i="145" s="1"/>
  <c r="BN54" i="143"/>
  <c r="BI73" i="146"/>
  <c r="AI80" i="150"/>
  <c r="AO40" i="145"/>
  <c r="AE75" i="145"/>
  <c r="AE26" i="145" s="1"/>
  <c r="AE40" i="145" s="1"/>
  <c r="O81" i="145"/>
  <c r="O82" i="145" s="1"/>
  <c r="O27" i="145" s="1"/>
  <c r="O75" i="145"/>
  <c r="O26" i="145" s="1"/>
  <c r="O40" i="145" s="1"/>
  <c r="AM80" i="117"/>
  <c r="F16" i="128"/>
  <c r="BN34" i="146"/>
  <c r="M40" i="150"/>
  <c r="AC81" i="145"/>
  <c r="AC82" i="145" s="1"/>
  <c r="AC27" i="145" s="1"/>
  <c r="AC75" i="145"/>
  <c r="AC26" i="145" s="1"/>
  <c r="AC40" i="145" s="1"/>
  <c r="BJ73" i="137"/>
  <c r="BL73" i="145"/>
  <c r="BC73" i="128"/>
  <c r="BF73" i="128"/>
  <c r="BD73" i="128"/>
  <c r="BD73" i="145"/>
  <c r="BK80" i="125"/>
  <c r="BI80" i="142"/>
  <c r="BE80" i="142"/>
  <c r="BJ80" i="142"/>
  <c r="BB80" i="142"/>
  <c r="BJ73" i="128"/>
  <c r="AM73" i="150"/>
  <c r="BE73" i="128"/>
  <c r="BC73" i="145"/>
  <c r="BK80" i="117"/>
  <c r="BE80" i="117"/>
  <c r="BI80" i="117"/>
  <c r="BH73" i="137"/>
  <c r="BD80" i="146"/>
  <c r="H75" i="122"/>
  <c r="H26" i="122" s="1"/>
  <c r="H81" i="122"/>
  <c r="H82" i="122" s="1"/>
  <c r="H27" i="122" s="1"/>
  <c r="O75" i="122"/>
  <c r="O26" i="122" s="1"/>
  <c r="O81" i="122"/>
  <c r="O82" i="122" s="1"/>
  <c r="O27" i="122" s="1"/>
  <c r="N54" i="125"/>
  <c r="BN54" i="125" s="1"/>
  <c r="BN33" i="125"/>
  <c r="N73" i="117"/>
  <c r="E81" i="122"/>
  <c r="E75" i="122"/>
  <c r="E26" i="122" s="1"/>
  <c r="BN74" i="122"/>
  <c r="BN26" i="129"/>
  <c r="D40" i="129"/>
  <c r="BN114" i="146"/>
  <c r="BH80" i="146"/>
  <c r="BI73" i="126"/>
  <c r="AL73" i="117"/>
  <c r="U73" i="117"/>
  <c r="T75" i="122"/>
  <c r="T26" i="122" s="1"/>
  <c r="T81" i="122"/>
  <c r="T82" i="122" s="1"/>
  <c r="T27" i="122" s="1"/>
  <c r="G81" i="122"/>
  <c r="G82" i="122" s="1"/>
  <c r="G27" i="122" s="1"/>
  <c r="G75" i="122"/>
  <c r="G26" i="122" s="1"/>
  <c r="W81" i="122"/>
  <c r="W82" i="122" s="1"/>
  <c r="W27" i="122" s="1"/>
  <c r="W75" i="122"/>
  <c r="W26" i="122" s="1"/>
  <c r="U81" i="122"/>
  <c r="U82" i="122" s="1"/>
  <c r="U27" i="122" s="1"/>
  <c r="U75" i="122"/>
  <c r="U26" i="122" s="1"/>
  <c r="P81" i="122"/>
  <c r="P82" i="122" s="1"/>
  <c r="P27" i="122" s="1"/>
  <c r="P75" i="122"/>
  <c r="P26" i="122" s="1"/>
  <c r="BI73" i="137"/>
  <c r="BD73" i="137"/>
  <c r="BE73" i="137"/>
  <c r="BF73" i="137"/>
  <c r="BL73" i="137"/>
  <c r="BN81" i="129"/>
  <c r="D82" i="129"/>
  <c r="D27" i="129" s="1"/>
  <c r="BF80" i="131"/>
  <c r="X81" i="122"/>
  <c r="X82" i="122" s="1"/>
  <c r="X27" i="122" s="1"/>
  <c r="X75" i="122"/>
  <c r="X26" i="122" s="1"/>
  <c r="M81" i="122"/>
  <c r="M82" i="122" s="1"/>
  <c r="M27" i="122" s="1"/>
  <c r="M75" i="122"/>
  <c r="M26" i="122" s="1"/>
  <c r="L81" i="122"/>
  <c r="L82" i="122" s="1"/>
  <c r="L27" i="122" s="1"/>
  <c r="L75" i="122"/>
  <c r="L26" i="122" s="1"/>
  <c r="Y81" i="122"/>
  <c r="Y82" i="122" s="1"/>
  <c r="Y27" i="122" s="1"/>
  <c r="Y75" i="122"/>
  <c r="Y26" i="122" s="1"/>
  <c r="BI80" i="146"/>
  <c r="BE73" i="126"/>
  <c r="BF73" i="142"/>
  <c r="BD80" i="131"/>
  <c r="K81" i="122"/>
  <c r="K82" i="122" s="1"/>
  <c r="K27" i="122" s="1"/>
  <c r="K75" i="122"/>
  <c r="K26" i="122" s="1"/>
  <c r="Q75" i="122"/>
  <c r="Q26" i="122" s="1"/>
  <c r="Q81" i="122"/>
  <c r="Q82" i="122" s="1"/>
  <c r="Q27" i="122" s="1"/>
  <c r="N75" i="122"/>
  <c r="N26" i="122" s="1"/>
  <c r="N81" i="122"/>
  <c r="N82" i="122" s="1"/>
  <c r="N27" i="122" s="1"/>
  <c r="BE80" i="146"/>
  <c r="BK80" i="146"/>
  <c r="BC80" i="142"/>
  <c r="BL80" i="142"/>
  <c r="BH80" i="142"/>
  <c r="AG73" i="150"/>
  <c r="BD80" i="128"/>
  <c r="BN54" i="137"/>
  <c r="AH80" i="117"/>
  <c r="R80" i="117"/>
  <c r="BG80" i="128"/>
  <c r="S81" i="122"/>
  <c r="S82" i="122" s="1"/>
  <c r="S27" i="122" s="1"/>
  <c r="S75" i="122"/>
  <c r="S26" i="122" s="1"/>
  <c r="V81" i="122"/>
  <c r="V82" i="122" s="1"/>
  <c r="V27" i="122" s="1"/>
  <c r="V75" i="122"/>
  <c r="V26" i="122" s="1"/>
  <c r="J81" i="122"/>
  <c r="J82" i="122" s="1"/>
  <c r="J27" i="122" s="1"/>
  <c r="J75" i="122"/>
  <c r="J26" i="122" s="1"/>
  <c r="F81" i="122"/>
  <c r="F82" i="122" s="1"/>
  <c r="F27" i="122" s="1"/>
  <c r="F75" i="122"/>
  <c r="F26" i="122" s="1"/>
  <c r="R81" i="122"/>
  <c r="R82" i="122" s="1"/>
  <c r="R27" i="122" s="1"/>
  <c r="R75" i="122"/>
  <c r="R26" i="122" s="1"/>
  <c r="I75" i="122"/>
  <c r="I26" i="122" s="1"/>
  <c r="I81" i="122"/>
  <c r="I82" i="122" s="1"/>
  <c r="I27" i="122" s="1"/>
  <c r="BK34" i="125"/>
  <c r="BN34" i="125" s="1"/>
  <c r="BN98" i="125"/>
  <c r="F16" i="119"/>
  <c r="BG80" i="146"/>
  <c r="BG80" i="142"/>
  <c r="BF80" i="142"/>
  <c r="AO73" i="150"/>
  <c r="BK73" i="140"/>
  <c r="BA73" i="130"/>
  <c r="BG73" i="130"/>
  <c r="BD73" i="142"/>
  <c r="O73" i="150"/>
  <c r="U73" i="150"/>
  <c r="BJ73" i="145"/>
  <c r="T80" i="117"/>
  <c r="AF80" i="117"/>
  <c r="M80" i="117"/>
  <c r="O80" i="117"/>
  <c r="Q80" i="117"/>
  <c r="AY80" i="117"/>
  <c r="BG73" i="145"/>
  <c r="BI73" i="150"/>
  <c r="AI73" i="150"/>
  <c r="BJ73" i="126"/>
  <c r="AE73" i="150"/>
  <c r="AK73" i="150"/>
  <c r="BG73" i="150"/>
  <c r="Q73" i="150"/>
  <c r="BH73" i="150"/>
  <c r="R73" i="150"/>
  <c r="BL73" i="140"/>
  <c r="AD73" i="150"/>
  <c r="T73" i="150"/>
  <c r="BK73" i="117"/>
  <c r="P73" i="117"/>
  <c r="AA73" i="117"/>
  <c r="C16" i="117"/>
  <c r="AP73" i="150"/>
  <c r="P73" i="150"/>
  <c r="BJ73" i="140"/>
  <c r="BB80" i="126"/>
  <c r="BJ73" i="117"/>
  <c r="AB80" i="117"/>
  <c r="W80" i="117"/>
  <c r="P80" i="117"/>
  <c r="BA80" i="117"/>
  <c r="AN80" i="117"/>
  <c r="N80" i="117"/>
  <c r="BD80" i="117"/>
  <c r="BE73" i="145"/>
  <c r="BH73" i="145"/>
  <c r="BJ80" i="140"/>
  <c r="BD73" i="150"/>
  <c r="BF73" i="150"/>
  <c r="AF73" i="150"/>
  <c r="AE80" i="150"/>
  <c r="BK73" i="142"/>
  <c r="BJ73" i="142"/>
  <c r="BL73" i="139"/>
  <c r="BC73" i="139"/>
  <c r="BL73" i="117"/>
  <c r="AJ73" i="117"/>
  <c r="O73" i="117"/>
  <c r="AL73" i="150"/>
  <c r="AX80" i="117"/>
  <c r="X80" i="117"/>
  <c r="AK80" i="117"/>
  <c r="BG80" i="117"/>
  <c r="AJ80" i="117"/>
  <c r="BJ80" i="117"/>
  <c r="AZ80" i="117"/>
  <c r="AI80" i="117"/>
  <c r="BB73" i="145"/>
  <c r="BI80" i="131"/>
  <c r="BC73" i="126"/>
  <c r="M40" i="117"/>
  <c r="BJ73" i="146"/>
  <c r="BF73" i="146"/>
  <c r="S81" i="146"/>
  <c r="S82" i="146" s="1"/>
  <c r="S27" i="146" s="1"/>
  <c r="S75" i="146"/>
  <c r="S26" i="146" s="1"/>
  <c r="S40" i="146" s="1"/>
  <c r="L75" i="146"/>
  <c r="L26" i="146" s="1"/>
  <c r="L40" i="146" s="1"/>
  <c r="L81" i="146"/>
  <c r="L82" i="146" s="1"/>
  <c r="L27" i="146" s="1"/>
  <c r="Y81" i="146"/>
  <c r="Y82" i="146" s="1"/>
  <c r="Y27" i="146" s="1"/>
  <c r="Y75" i="146"/>
  <c r="Y26" i="146" s="1"/>
  <c r="Y40" i="146" s="1"/>
  <c r="BF80" i="139"/>
  <c r="H54" i="150"/>
  <c r="E15" i="131"/>
  <c r="F11" i="131" s="1"/>
  <c r="R75" i="128"/>
  <c r="R26" i="128" s="1"/>
  <c r="R40" i="128" s="1"/>
  <c r="R81" i="128"/>
  <c r="R82" i="128" s="1"/>
  <c r="R27" i="128" s="1"/>
  <c r="I75" i="128"/>
  <c r="I26" i="128" s="1"/>
  <c r="I40" i="128" s="1"/>
  <c r="I81" i="128"/>
  <c r="I82" i="128" s="1"/>
  <c r="I27" i="128" s="1"/>
  <c r="N40" i="129"/>
  <c r="S81" i="130"/>
  <c r="S82" i="130" s="1"/>
  <c r="S27" i="130" s="1"/>
  <c r="S75" i="130"/>
  <c r="S26" i="130" s="1"/>
  <c r="S40" i="130" s="1"/>
  <c r="I75" i="142"/>
  <c r="I26" i="142" s="1"/>
  <c r="I40" i="142" s="1"/>
  <c r="I81" i="142"/>
  <c r="I82" i="142" s="1"/>
  <c r="I27" i="142" s="1"/>
  <c r="N75" i="142"/>
  <c r="N26" i="142" s="1"/>
  <c r="N40" i="142" s="1"/>
  <c r="N81" i="142"/>
  <c r="N82" i="142" s="1"/>
  <c r="N27" i="142" s="1"/>
  <c r="E75" i="142"/>
  <c r="E26" i="142" s="1"/>
  <c r="E81" i="142"/>
  <c r="BN74" i="142"/>
  <c r="K75" i="142"/>
  <c r="K26" i="142" s="1"/>
  <c r="K40" i="142" s="1"/>
  <c r="K81" i="142"/>
  <c r="K82" i="142" s="1"/>
  <c r="K27" i="142" s="1"/>
  <c r="H81" i="142"/>
  <c r="H82" i="142" s="1"/>
  <c r="H27" i="142" s="1"/>
  <c r="H75" i="142"/>
  <c r="H26" i="142" s="1"/>
  <c r="H40" i="142" s="1"/>
  <c r="X81" i="142"/>
  <c r="X82" i="142" s="1"/>
  <c r="X27" i="142" s="1"/>
  <c r="X75" i="142"/>
  <c r="X26" i="142" s="1"/>
  <c r="X40" i="142" s="1"/>
  <c r="N75" i="139"/>
  <c r="N26" i="139" s="1"/>
  <c r="N40" i="139" s="1"/>
  <c r="N81" i="139"/>
  <c r="N82" i="139" s="1"/>
  <c r="N27" i="139" s="1"/>
  <c r="J81" i="139"/>
  <c r="J82" i="139" s="1"/>
  <c r="J27" i="139" s="1"/>
  <c r="J75" i="139"/>
  <c r="J26" i="139" s="1"/>
  <c r="J40" i="139" s="1"/>
  <c r="S75" i="139"/>
  <c r="S26" i="139" s="1"/>
  <c r="S40" i="139" s="1"/>
  <c r="S81" i="139"/>
  <c r="S82" i="139" s="1"/>
  <c r="S27" i="139" s="1"/>
  <c r="BL80" i="129"/>
  <c r="P80" i="150"/>
  <c r="S80" i="150"/>
  <c r="AX80" i="150"/>
  <c r="AA80" i="150"/>
  <c r="O80" i="150"/>
  <c r="BC80" i="150"/>
  <c r="BO88" i="139"/>
  <c r="BN114" i="139"/>
  <c r="D82" i="134"/>
  <c r="D27" i="134" s="1"/>
  <c r="BN81" i="134"/>
  <c r="BL80" i="130"/>
  <c r="BI80" i="130"/>
  <c r="BG80" i="130"/>
  <c r="BB80" i="130"/>
  <c r="BK80" i="130"/>
  <c r="BA80" i="130"/>
  <c r="BD80" i="130"/>
  <c r="BH80" i="130"/>
  <c r="BF80" i="130"/>
  <c r="BJ80" i="130"/>
  <c r="BE80" i="130"/>
  <c r="BO90" i="131"/>
  <c r="BN114" i="131"/>
  <c r="BK73" i="131"/>
  <c r="BE73" i="131"/>
  <c r="H81" i="131"/>
  <c r="H82" i="131" s="1"/>
  <c r="H27" i="131" s="1"/>
  <c r="H75" i="131"/>
  <c r="H26" i="131" s="1"/>
  <c r="H40" i="131" s="1"/>
  <c r="R75" i="131"/>
  <c r="R26" i="131" s="1"/>
  <c r="R40" i="131" s="1"/>
  <c r="R81" i="131"/>
  <c r="R82" i="131" s="1"/>
  <c r="R27" i="131" s="1"/>
  <c r="AA81" i="131"/>
  <c r="AA82" i="131" s="1"/>
  <c r="AA27" i="131" s="1"/>
  <c r="AA75" i="131"/>
  <c r="AA26" i="131" s="1"/>
  <c r="AA40" i="131" s="1"/>
  <c r="AC81" i="140"/>
  <c r="AC82" i="140" s="1"/>
  <c r="AC27" i="140" s="1"/>
  <c r="AC75" i="140"/>
  <c r="AC26" i="140" s="1"/>
  <c r="AC40" i="140" s="1"/>
  <c r="AF81" i="140"/>
  <c r="AF82" i="140" s="1"/>
  <c r="AF27" i="140" s="1"/>
  <c r="AF75" i="140"/>
  <c r="AF26" i="140" s="1"/>
  <c r="AF40" i="140" s="1"/>
  <c r="R75" i="140"/>
  <c r="R26" i="140" s="1"/>
  <c r="R40" i="140" s="1"/>
  <c r="R81" i="140"/>
  <c r="R82" i="140" s="1"/>
  <c r="R27" i="140" s="1"/>
  <c r="AE75" i="140"/>
  <c r="AE26" i="140" s="1"/>
  <c r="AE40" i="140" s="1"/>
  <c r="AE81" i="140"/>
  <c r="AE82" i="140" s="1"/>
  <c r="AE27" i="140" s="1"/>
  <c r="E16" i="136"/>
  <c r="BN54" i="146"/>
  <c r="BK73" i="146"/>
  <c r="BN33" i="130"/>
  <c r="D54" i="130"/>
  <c r="BN54" i="130" s="1"/>
  <c r="R75" i="146"/>
  <c r="R26" i="146" s="1"/>
  <c r="R40" i="146" s="1"/>
  <c r="R81" i="146"/>
  <c r="R82" i="146" s="1"/>
  <c r="R27" i="146" s="1"/>
  <c r="P75" i="146"/>
  <c r="P26" i="146" s="1"/>
  <c r="P40" i="146" s="1"/>
  <c r="P81" i="146"/>
  <c r="P82" i="146" s="1"/>
  <c r="P27" i="146" s="1"/>
  <c r="BL80" i="139"/>
  <c r="F54" i="117"/>
  <c r="BB34" i="145"/>
  <c r="BN34" i="145" s="1"/>
  <c r="BN98" i="145"/>
  <c r="G81" i="128"/>
  <c r="G82" i="128" s="1"/>
  <c r="G27" i="128" s="1"/>
  <c r="G75" i="128"/>
  <c r="G26" i="128" s="1"/>
  <c r="G40" i="128" s="1"/>
  <c r="O81" i="130"/>
  <c r="O82" i="130" s="1"/>
  <c r="O27" i="130" s="1"/>
  <c r="O75" i="130"/>
  <c r="O26" i="130" s="1"/>
  <c r="O40" i="130" s="1"/>
  <c r="U81" i="130"/>
  <c r="U82" i="130" s="1"/>
  <c r="U27" i="130" s="1"/>
  <c r="U75" i="130"/>
  <c r="U26" i="130" s="1"/>
  <c r="U40" i="130" s="1"/>
  <c r="F81" i="150"/>
  <c r="F82" i="150" s="1"/>
  <c r="F27" i="150" s="1"/>
  <c r="F75" i="150"/>
  <c r="F26" i="150" s="1"/>
  <c r="F40" i="150" s="1"/>
  <c r="Y81" i="142"/>
  <c r="Y82" i="142" s="1"/>
  <c r="Y27" i="142" s="1"/>
  <c r="Y75" i="142"/>
  <c r="Y26" i="142" s="1"/>
  <c r="Y40" i="142" s="1"/>
  <c r="L81" i="142"/>
  <c r="L82" i="142" s="1"/>
  <c r="L27" i="142" s="1"/>
  <c r="L75" i="142"/>
  <c r="L26" i="142" s="1"/>
  <c r="L40" i="142" s="1"/>
  <c r="V75" i="139"/>
  <c r="V26" i="139" s="1"/>
  <c r="V40" i="139" s="1"/>
  <c r="V81" i="139"/>
  <c r="V82" i="139" s="1"/>
  <c r="V27" i="139" s="1"/>
  <c r="R75" i="139"/>
  <c r="R26" i="139" s="1"/>
  <c r="R40" i="139" s="1"/>
  <c r="R81" i="139"/>
  <c r="R82" i="139" s="1"/>
  <c r="R27" i="139" s="1"/>
  <c r="G75" i="139"/>
  <c r="G26" i="139" s="1"/>
  <c r="G40" i="139" s="1"/>
  <c r="G81" i="139"/>
  <c r="G82" i="139" s="1"/>
  <c r="G27" i="139" s="1"/>
  <c r="T81" i="139"/>
  <c r="T82" i="139" s="1"/>
  <c r="T27" i="139" s="1"/>
  <c r="T75" i="139"/>
  <c r="T26" i="139" s="1"/>
  <c r="T40" i="139" s="1"/>
  <c r="AH73" i="117"/>
  <c r="AQ73" i="117"/>
  <c r="AF73" i="117"/>
  <c r="Q73" i="117"/>
  <c r="BA73" i="117"/>
  <c r="X73" i="117"/>
  <c r="Z73" i="117"/>
  <c r="AU73" i="117"/>
  <c r="AC73" i="117"/>
  <c r="J54" i="117"/>
  <c r="D15" i="117"/>
  <c r="E11" i="117" s="1"/>
  <c r="BL80" i="150"/>
  <c r="X80" i="150"/>
  <c r="BA80" i="150"/>
  <c r="AO80" i="150"/>
  <c r="AK80" i="150"/>
  <c r="D40" i="134"/>
  <c r="BN40" i="134" s="1"/>
  <c r="BN26" i="134"/>
  <c r="BH80" i="131"/>
  <c r="BJ73" i="130"/>
  <c r="BH73" i="130"/>
  <c r="BD73" i="130"/>
  <c r="BL73" i="130"/>
  <c r="BK73" i="130"/>
  <c r="BI73" i="130"/>
  <c r="BF73" i="130"/>
  <c r="H75" i="126"/>
  <c r="H26" i="126" s="1"/>
  <c r="H40" i="126" s="1"/>
  <c r="H81" i="126"/>
  <c r="H82" i="126" s="1"/>
  <c r="H27" i="126" s="1"/>
  <c r="N75" i="126"/>
  <c r="N26" i="126" s="1"/>
  <c r="N40" i="126" s="1"/>
  <c r="N81" i="126"/>
  <c r="N82" i="126" s="1"/>
  <c r="N27" i="126" s="1"/>
  <c r="O75" i="126"/>
  <c r="O26" i="126" s="1"/>
  <c r="O40" i="126" s="1"/>
  <c r="O81" i="126"/>
  <c r="O82" i="126" s="1"/>
  <c r="O27" i="126" s="1"/>
  <c r="BG73" i="131"/>
  <c r="P81" i="131"/>
  <c r="P82" i="131" s="1"/>
  <c r="P27" i="131" s="1"/>
  <c r="P75" i="131"/>
  <c r="P26" i="131" s="1"/>
  <c r="P40" i="131" s="1"/>
  <c r="V75" i="131"/>
  <c r="V26" i="131" s="1"/>
  <c r="V40" i="131" s="1"/>
  <c r="V81" i="131"/>
  <c r="V82" i="131" s="1"/>
  <c r="V27" i="131" s="1"/>
  <c r="Q81" i="140"/>
  <c r="Q82" i="140" s="1"/>
  <c r="Q27" i="140" s="1"/>
  <c r="Q75" i="140"/>
  <c r="Q26" i="140" s="1"/>
  <c r="Q40" i="140" s="1"/>
  <c r="BK34" i="129"/>
  <c r="BN34" i="129" s="1"/>
  <c r="BN98" i="129"/>
  <c r="F16" i="122"/>
  <c r="E16" i="134"/>
  <c r="E16" i="146"/>
  <c r="BL73" i="146"/>
  <c r="BC80" i="130"/>
  <c r="BA34" i="130"/>
  <c r="BN34" i="130" s="1"/>
  <c r="BN98" i="130"/>
  <c r="I54" i="150"/>
  <c r="E54" i="150"/>
  <c r="Z81" i="146"/>
  <c r="Z82" i="146" s="1"/>
  <c r="Z27" i="146" s="1"/>
  <c r="Z75" i="146"/>
  <c r="Z26" i="146" s="1"/>
  <c r="Z40" i="146" s="1"/>
  <c r="N75" i="146"/>
  <c r="N26" i="146" s="1"/>
  <c r="N40" i="146" s="1"/>
  <c r="N81" i="146"/>
  <c r="N82" i="146" s="1"/>
  <c r="N27" i="146" s="1"/>
  <c r="W81" i="146"/>
  <c r="W82" i="146" s="1"/>
  <c r="W27" i="146" s="1"/>
  <c r="W75" i="146"/>
  <c r="W26" i="146" s="1"/>
  <c r="W40" i="146" s="1"/>
  <c r="T81" i="146"/>
  <c r="T82" i="146" s="1"/>
  <c r="T27" i="146" s="1"/>
  <c r="T75" i="146"/>
  <c r="T26" i="146" s="1"/>
  <c r="T40" i="146" s="1"/>
  <c r="Q75" i="146"/>
  <c r="Q26" i="146" s="1"/>
  <c r="Q40" i="146" s="1"/>
  <c r="Q81" i="146"/>
  <c r="Q82" i="146" s="1"/>
  <c r="Q27" i="146" s="1"/>
  <c r="BD80" i="139"/>
  <c r="BB80" i="139"/>
  <c r="BC80" i="139"/>
  <c r="AS80" i="150"/>
  <c r="AC73" i="150"/>
  <c r="X73" i="150"/>
  <c r="AX73" i="150"/>
  <c r="BK80" i="150"/>
  <c r="BO87" i="150"/>
  <c r="BN114" i="150"/>
  <c r="AT73" i="150"/>
  <c r="AS73" i="150"/>
  <c r="AA73" i="150"/>
  <c r="AN73" i="150"/>
  <c r="BA73" i="150"/>
  <c r="S73" i="150"/>
  <c r="AV73" i="150"/>
  <c r="AU73" i="150"/>
  <c r="AR73" i="150"/>
  <c r="BE73" i="150"/>
  <c r="W73" i="150"/>
  <c r="AJ73" i="150"/>
  <c r="AW73" i="150"/>
  <c r="E54" i="145"/>
  <c r="BN33" i="145"/>
  <c r="L40" i="150"/>
  <c r="E81" i="128"/>
  <c r="E82" i="128" s="1"/>
  <c r="E27" i="128" s="1"/>
  <c r="E75" i="128"/>
  <c r="E26" i="128" s="1"/>
  <c r="E40" i="128" s="1"/>
  <c r="Q81" i="128"/>
  <c r="Q82" i="128" s="1"/>
  <c r="Q27" i="128" s="1"/>
  <c r="Q75" i="128"/>
  <c r="Q26" i="128" s="1"/>
  <c r="Q40" i="128" s="1"/>
  <c r="W75" i="128"/>
  <c r="W26" i="128" s="1"/>
  <c r="W40" i="128" s="1"/>
  <c r="W81" i="128"/>
  <c r="W82" i="128" s="1"/>
  <c r="W27" i="128" s="1"/>
  <c r="V81" i="128"/>
  <c r="V82" i="128" s="1"/>
  <c r="V27" i="128" s="1"/>
  <c r="V75" i="128"/>
  <c r="V26" i="128" s="1"/>
  <c r="V40" i="128" s="1"/>
  <c r="T81" i="128"/>
  <c r="T82" i="128" s="1"/>
  <c r="T27" i="128" s="1"/>
  <c r="T75" i="128"/>
  <c r="T26" i="128" s="1"/>
  <c r="T40" i="128" s="1"/>
  <c r="D16" i="143"/>
  <c r="H81" i="130"/>
  <c r="H82" i="130" s="1"/>
  <c r="H27" i="130" s="1"/>
  <c r="H75" i="130"/>
  <c r="H26" i="130" s="1"/>
  <c r="H40" i="130" s="1"/>
  <c r="K81" i="130"/>
  <c r="K82" i="130" s="1"/>
  <c r="K27" i="130" s="1"/>
  <c r="K75" i="130"/>
  <c r="K26" i="130" s="1"/>
  <c r="K40" i="130" s="1"/>
  <c r="L81" i="130"/>
  <c r="L82" i="130" s="1"/>
  <c r="L27" i="130" s="1"/>
  <c r="L75" i="130"/>
  <c r="L26" i="130" s="1"/>
  <c r="L40" i="130" s="1"/>
  <c r="BB73" i="130"/>
  <c r="W81" i="130"/>
  <c r="W82" i="130" s="1"/>
  <c r="W27" i="130" s="1"/>
  <c r="W75" i="130"/>
  <c r="W26" i="130" s="1"/>
  <c r="W40" i="130" s="1"/>
  <c r="G81" i="130"/>
  <c r="G82" i="130" s="1"/>
  <c r="G27" i="130" s="1"/>
  <c r="G75" i="130"/>
  <c r="G26" i="130" s="1"/>
  <c r="G40" i="130" s="1"/>
  <c r="Q75" i="130"/>
  <c r="Q26" i="130" s="1"/>
  <c r="Q40" i="130" s="1"/>
  <c r="Q81" i="130"/>
  <c r="Q82" i="130" s="1"/>
  <c r="Q27" i="130" s="1"/>
  <c r="X81" i="130"/>
  <c r="X82" i="130" s="1"/>
  <c r="X27" i="130" s="1"/>
  <c r="X75" i="130"/>
  <c r="X26" i="130" s="1"/>
  <c r="X40" i="130" s="1"/>
  <c r="I75" i="150"/>
  <c r="I26" i="150" s="1"/>
  <c r="I40" i="150" s="1"/>
  <c r="I81" i="150"/>
  <c r="I82" i="150" s="1"/>
  <c r="I27" i="150" s="1"/>
  <c r="H75" i="150"/>
  <c r="H26" i="150" s="1"/>
  <c r="H40" i="150" s="1"/>
  <c r="H81" i="150"/>
  <c r="H82" i="150" s="1"/>
  <c r="H27" i="150" s="1"/>
  <c r="BB73" i="142"/>
  <c r="BE73" i="142"/>
  <c r="BC73" i="142"/>
  <c r="BH73" i="142"/>
  <c r="Q81" i="142"/>
  <c r="Q82" i="142" s="1"/>
  <c r="Q27" i="142" s="1"/>
  <c r="Q75" i="142"/>
  <c r="Q26" i="142" s="1"/>
  <c r="Q40" i="142" s="1"/>
  <c r="J75" i="142"/>
  <c r="J26" i="142" s="1"/>
  <c r="J40" i="142" s="1"/>
  <c r="J81" i="142"/>
  <c r="J82" i="142" s="1"/>
  <c r="J27" i="142" s="1"/>
  <c r="U81" i="142"/>
  <c r="U82" i="142" s="1"/>
  <c r="U27" i="142" s="1"/>
  <c r="U75" i="142"/>
  <c r="U26" i="142" s="1"/>
  <c r="U40" i="142" s="1"/>
  <c r="S81" i="142"/>
  <c r="S82" i="142" s="1"/>
  <c r="S27" i="142" s="1"/>
  <c r="S75" i="142"/>
  <c r="S26" i="142" s="1"/>
  <c r="S40" i="142" s="1"/>
  <c r="P75" i="142"/>
  <c r="P26" i="142" s="1"/>
  <c r="P40" i="142" s="1"/>
  <c r="P81" i="142"/>
  <c r="P82" i="142" s="1"/>
  <c r="P27" i="142" s="1"/>
  <c r="F81" i="139"/>
  <c r="F82" i="139" s="1"/>
  <c r="F27" i="139" s="1"/>
  <c r="F75" i="139"/>
  <c r="F26" i="139" s="1"/>
  <c r="F40" i="139" s="1"/>
  <c r="I75" i="139"/>
  <c r="I26" i="139" s="1"/>
  <c r="I40" i="139" s="1"/>
  <c r="I81" i="139"/>
  <c r="I82" i="139" s="1"/>
  <c r="I27" i="139" s="1"/>
  <c r="E81" i="139"/>
  <c r="E75" i="139"/>
  <c r="E26" i="139" s="1"/>
  <c r="BN74" i="139"/>
  <c r="K81" i="139"/>
  <c r="K82" i="139" s="1"/>
  <c r="K27" i="139" s="1"/>
  <c r="K75" i="139"/>
  <c r="K26" i="139" s="1"/>
  <c r="K40" i="139" s="1"/>
  <c r="H81" i="139"/>
  <c r="H82" i="139" s="1"/>
  <c r="H27" i="139" s="1"/>
  <c r="H75" i="139"/>
  <c r="H26" i="139" s="1"/>
  <c r="H40" i="139" s="1"/>
  <c r="X81" i="139"/>
  <c r="X82" i="139" s="1"/>
  <c r="X27" i="139" s="1"/>
  <c r="X75" i="139"/>
  <c r="X26" i="139" s="1"/>
  <c r="X40" i="139" s="1"/>
  <c r="AV73" i="117"/>
  <c r="AG73" i="117"/>
  <c r="AW73" i="117"/>
  <c r="T73" i="117"/>
  <c r="V73" i="117"/>
  <c r="S73" i="117"/>
  <c r="AN73" i="117"/>
  <c r="AO73" i="117"/>
  <c r="AP73" i="117"/>
  <c r="AI73" i="117"/>
  <c r="AR73" i="117"/>
  <c r="AS73" i="117"/>
  <c r="AT73" i="117"/>
  <c r="K75" i="117"/>
  <c r="K26" i="117" s="1"/>
  <c r="K40" i="117" s="1"/>
  <c r="K81" i="117"/>
  <c r="K82" i="117" s="1"/>
  <c r="K27" i="117" s="1"/>
  <c r="F75" i="117"/>
  <c r="F26" i="117" s="1"/>
  <c r="F40" i="117" s="1"/>
  <c r="F81" i="117"/>
  <c r="F82" i="117" s="1"/>
  <c r="F27" i="117" s="1"/>
  <c r="L54" i="117"/>
  <c r="BF73" i="126"/>
  <c r="BG73" i="126"/>
  <c r="BH73" i="126"/>
  <c r="BO87" i="126"/>
  <c r="BN114" i="126"/>
  <c r="N73" i="150"/>
  <c r="Y73" i="150"/>
  <c r="AY73" i="150"/>
  <c r="AW80" i="150"/>
  <c r="BE80" i="150"/>
  <c r="BF80" i="126"/>
  <c r="E28" i="133"/>
  <c r="F25" i="133" s="1"/>
  <c r="BO87" i="130"/>
  <c r="BN114" i="130"/>
  <c r="BN34" i="150"/>
  <c r="BN98" i="150"/>
  <c r="AC80" i="150"/>
  <c r="AY80" i="150"/>
  <c r="AB80" i="150"/>
  <c r="AZ80" i="150"/>
  <c r="Z80" i="150"/>
  <c r="Y80" i="117"/>
  <c r="AO80" i="117"/>
  <c r="BB80" i="117"/>
  <c r="BF80" i="117"/>
  <c r="AP80" i="117"/>
  <c r="AR80" i="117"/>
  <c r="AC80" i="117"/>
  <c r="AD80" i="117"/>
  <c r="AE80" i="117"/>
  <c r="BH80" i="117"/>
  <c r="AG80" i="117"/>
  <c r="BK80" i="131"/>
  <c r="BG80" i="131"/>
  <c r="BK80" i="140"/>
  <c r="BL80" i="140"/>
  <c r="C16" i="150"/>
  <c r="BK73" i="150"/>
  <c r="AQ73" i="150"/>
  <c r="V73" i="150"/>
  <c r="BL73" i="150"/>
  <c r="BB34" i="142"/>
  <c r="BN34" i="142" s="1"/>
  <c r="BN98" i="142"/>
  <c r="BB34" i="139"/>
  <c r="BN34" i="139" s="1"/>
  <c r="BN98" i="139"/>
  <c r="BN33" i="117"/>
  <c r="D54" i="117"/>
  <c r="BI73" i="145"/>
  <c r="BK73" i="145"/>
  <c r="X81" i="126"/>
  <c r="X82" i="126" s="1"/>
  <c r="X27" i="126" s="1"/>
  <c r="X75" i="126"/>
  <c r="X26" i="126" s="1"/>
  <c r="X40" i="126" s="1"/>
  <c r="E81" i="126"/>
  <c r="E82" i="126" s="1"/>
  <c r="E27" i="126" s="1"/>
  <c r="E75" i="126"/>
  <c r="E26" i="126" s="1"/>
  <c r="E40" i="126" s="1"/>
  <c r="Q81" i="126"/>
  <c r="Q82" i="126" s="1"/>
  <c r="Q27" i="126" s="1"/>
  <c r="Q75" i="126"/>
  <c r="Q26" i="126" s="1"/>
  <c r="Q40" i="126" s="1"/>
  <c r="V75" i="126"/>
  <c r="V26" i="126" s="1"/>
  <c r="V40" i="126" s="1"/>
  <c r="V81" i="126"/>
  <c r="V82" i="126" s="1"/>
  <c r="V27" i="126" s="1"/>
  <c r="U75" i="126"/>
  <c r="U26" i="126" s="1"/>
  <c r="U40" i="126" s="1"/>
  <c r="U81" i="126"/>
  <c r="U82" i="126" s="1"/>
  <c r="U27" i="126" s="1"/>
  <c r="K81" i="126"/>
  <c r="K82" i="126" s="1"/>
  <c r="K27" i="126" s="1"/>
  <c r="K75" i="126"/>
  <c r="K26" i="126" s="1"/>
  <c r="K40" i="126" s="1"/>
  <c r="I75" i="126"/>
  <c r="I26" i="126" s="1"/>
  <c r="I40" i="126" s="1"/>
  <c r="I81" i="126"/>
  <c r="I82" i="126" s="1"/>
  <c r="I27" i="126" s="1"/>
  <c r="R81" i="126"/>
  <c r="R82" i="126" s="1"/>
  <c r="R27" i="126" s="1"/>
  <c r="R75" i="126"/>
  <c r="R26" i="126" s="1"/>
  <c r="R40" i="126" s="1"/>
  <c r="BH73" i="128"/>
  <c r="BK73" i="128"/>
  <c r="BL73" i="128"/>
  <c r="BH73" i="131"/>
  <c r="U75" i="131"/>
  <c r="U26" i="131" s="1"/>
  <c r="U40" i="131" s="1"/>
  <c r="U81" i="131"/>
  <c r="U82" i="131" s="1"/>
  <c r="U27" i="131" s="1"/>
  <c r="X75" i="131"/>
  <c r="X26" i="131" s="1"/>
  <c r="X40" i="131" s="1"/>
  <c r="X81" i="131"/>
  <c r="X82" i="131" s="1"/>
  <c r="X27" i="131" s="1"/>
  <c r="J81" i="131"/>
  <c r="J82" i="131" s="1"/>
  <c r="J27" i="131" s="1"/>
  <c r="J75" i="131"/>
  <c r="J26" i="131" s="1"/>
  <c r="J40" i="131" s="1"/>
  <c r="Z81" i="131"/>
  <c r="Z82" i="131" s="1"/>
  <c r="Z27" i="131" s="1"/>
  <c r="Z75" i="131"/>
  <c r="Z26" i="131" s="1"/>
  <c r="Z40" i="131" s="1"/>
  <c r="S81" i="131"/>
  <c r="S82" i="131" s="1"/>
  <c r="S27" i="131" s="1"/>
  <c r="S75" i="131"/>
  <c r="S26" i="131" s="1"/>
  <c r="S40" i="131" s="1"/>
  <c r="T75" i="140"/>
  <c r="T26" i="140" s="1"/>
  <c r="T40" i="140" s="1"/>
  <c r="T81" i="140"/>
  <c r="T82" i="140" s="1"/>
  <c r="T27" i="140" s="1"/>
  <c r="P75" i="140"/>
  <c r="P26" i="140" s="1"/>
  <c r="P40" i="140" s="1"/>
  <c r="P81" i="140"/>
  <c r="P82" i="140" s="1"/>
  <c r="P27" i="140" s="1"/>
  <c r="Y75" i="140"/>
  <c r="Y26" i="140" s="1"/>
  <c r="Y40" i="140" s="1"/>
  <c r="Y81" i="140"/>
  <c r="Y82" i="140" s="1"/>
  <c r="Y27" i="140" s="1"/>
  <c r="Z75" i="140"/>
  <c r="Z26" i="140" s="1"/>
  <c r="Z40" i="140" s="1"/>
  <c r="Z81" i="140"/>
  <c r="Z82" i="140" s="1"/>
  <c r="Z27" i="140" s="1"/>
  <c r="W75" i="140"/>
  <c r="W26" i="140" s="1"/>
  <c r="W40" i="140" s="1"/>
  <c r="W81" i="140"/>
  <c r="W82" i="140" s="1"/>
  <c r="W27" i="140" s="1"/>
  <c r="N54" i="129"/>
  <c r="BN54" i="129" s="1"/>
  <c r="BN33" i="129"/>
  <c r="BB73" i="128"/>
  <c r="J81" i="146"/>
  <c r="J82" i="146" s="1"/>
  <c r="J27" i="146" s="1"/>
  <c r="J75" i="146"/>
  <c r="J26" i="146" s="1"/>
  <c r="J40" i="146" s="1"/>
  <c r="G75" i="146"/>
  <c r="G26" i="146" s="1"/>
  <c r="G81" i="146"/>
  <c r="BN74" i="146"/>
  <c r="I75" i="146"/>
  <c r="I26" i="146" s="1"/>
  <c r="I40" i="146" s="1"/>
  <c r="I81" i="146"/>
  <c r="I82" i="146" s="1"/>
  <c r="I27" i="146" s="1"/>
  <c r="BK80" i="139"/>
  <c r="BE80" i="139"/>
  <c r="R80" i="150"/>
  <c r="L81" i="128"/>
  <c r="L82" i="128" s="1"/>
  <c r="L27" i="128" s="1"/>
  <c r="L75" i="128"/>
  <c r="L26" i="128" s="1"/>
  <c r="L40" i="128" s="1"/>
  <c r="X75" i="128"/>
  <c r="X26" i="128" s="1"/>
  <c r="X40" i="128" s="1"/>
  <c r="X81" i="128"/>
  <c r="X82" i="128" s="1"/>
  <c r="X27" i="128" s="1"/>
  <c r="K75" i="128"/>
  <c r="K26" i="128" s="1"/>
  <c r="K40" i="128" s="1"/>
  <c r="K81" i="128"/>
  <c r="K82" i="128" s="1"/>
  <c r="K27" i="128" s="1"/>
  <c r="J75" i="128"/>
  <c r="J26" i="128" s="1"/>
  <c r="J40" i="128" s="1"/>
  <c r="J81" i="128"/>
  <c r="J82" i="128" s="1"/>
  <c r="J27" i="128" s="1"/>
  <c r="R75" i="130"/>
  <c r="R26" i="130" s="1"/>
  <c r="R40" i="130" s="1"/>
  <c r="R81" i="130"/>
  <c r="R82" i="130" s="1"/>
  <c r="R27" i="130" s="1"/>
  <c r="F81" i="130"/>
  <c r="F82" i="130" s="1"/>
  <c r="F27" i="130" s="1"/>
  <c r="F75" i="130"/>
  <c r="F26" i="130" s="1"/>
  <c r="F40" i="130" s="1"/>
  <c r="D81" i="130"/>
  <c r="D75" i="130"/>
  <c r="D26" i="130" s="1"/>
  <c r="BN74" i="130"/>
  <c r="E81" i="130"/>
  <c r="E82" i="130" s="1"/>
  <c r="E27" i="130" s="1"/>
  <c r="E75" i="130"/>
  <c r="E26" i="130" s="1"/>
  <c r="E40" i="130" s="1"/>
  <c r="K75" i="150"/>
  <c r="K26" i="150" s="1"/>
  <c r="K40" i="150" s="1"/>
  <c r="K81" i="150"/>
  <c r="K82" i="150" s="1"/>
  <c r="K27" i="150" s="1"/>
  <c r="D81" i="150"/>
  <c r="BN74" i="150"/>
  <c r="D75" i="150"/>
  <c r="D26" i="150" s="1"/>
  <c r="BO88" i="142"/>
  <c r="BN114" i="142"/>
  <c r="U81" i="139"/>
  <c r="U82" i="139" s="1"/>
  <c r="U27" i="139" s="1"/>
  <c r="U75" i="139"/>
  <c r="U26" i="139" s="1"/>
  <c r="U40" i="139" s="1"/>
  <c r="P81" i="139"/>
  <c r="P82" i="139" s="1"/>
  <c r="P27" i="139" s="1"/>
  <c r="P75" i="139"/>
  <c r="P26" i="139" s="1"/>
  <c r="P40" i="139" s="1"/>
  <c r="G81" i="117"/>
  <c r="G82" i="117" s="1"/>
  <c r="G27" i="117" s="1"/>
  <c r="G75" i="117"/>
  <c r="G26" i="117" s="1"/>
  <c r="G40" i="117" s="1"/>
  <c r="E81" i="117"/>
  <c r="E82" i="117" s="1"/>
  <c r="E27" i="117" s="1"/>
  <c r="E75" i="117"/>
  <c r="E26" i="117" s="1"/>
  <c r="E40" i="117" s="1"/>
  <c r="BA34" i="128"/>
  <c r="BN34" i="128" s="1"/>
  <c r="BN98" i="128"/>
  <c r="BD34" i="131"/>
  <c r="BN34" i="131" s="1"/>
  <c r="BN98" i="131"/>
  <c r="AL80" i="150"/>
  <c r="BB80" i="150"/>
  <c r="E40" i="145"/>
  <c r="D54" i="126"/>
  <c r="BN54" i="126" s="1"/>
  <c r="BN33" i="126"/>
  <c r="M54" i="150"/>
  <c r="P81" i="126"/>
  <c r="P82" i="126" s="1"/>
  <c r="P27" i="126" s="1"/>
  <c r="P75" i="126"/>
  <c r="P26" i="126" s="1"/>
  <c r="P40" i="126" s="1"/>
  <c r="D75" i="126"/>
  <c r="D26" i="126" s="1"/>
  <c r="BN74" i="126"/>
  <c r="D81" i="126"/>
  <c r="L81" i="126"/>
  <c r="L82" i="126" s="1"/>
  <c r="L27" i="126" s="1"/>
  <c r="L75" i="126"/>
  <c r="L26" i="126" s="1"/>
  <c r="L40" i="126" s="1"/>
  <c r="F75" i="126"/>
  <c r="F26" i="126" s="1"/>
  <c r="F40" i="126" s="1"/>
  <c r="F81" i="126"/>
  <c r="F82" i="126" s="1"/>
  <c r="F27" i="126" s="1"/>
  <c r="M75" i="126"/>
  <c r="M26" i="126" s="1"/>
  <c r="M40" i="126" s="1"/>
  <c r="M81" i="126"/>
  <c r="M82" i="126" s="1"/>
  <c r="M27" i="126" s="1"/>
  <c r="BD73" i="131"/>
  <c r="T81" i="131"/>
  <c r="T82" i="131" s="1"/>
  <c r="T27" i="131" s="1"/>
  <c r="T75" i="131"/>
  <c r="T26" i="131" s="1"/>
  <c r="T40" i="131" s="1"/>
  <c r="Q75" i="131"/>
  <c r="Q26" i="131" s="1"/>
  <c r="Q40" i="131" s="1"/>
  <c r="Q81" i="131"/>
  <c r="Q82" i="131" s="1"/>
  <c r="Q27" i="131" s="1"/>
  <c r="K75" i="131"/>
  <c r="K26" i="131" s="1"/>
  <c r="K40" i="131" s="1"/>
  <c r="K81" i="131"/>
  <c r="K82" i="131" s="1"/>
  <c r="K27" i="131" s="1"/>
  <c r="L75" i="140"/>
  <c r="L26" i="140" s="1"/>
  <c r="L81" i="140"/>
  <c r="BN74" i="140"/>
  <c r="O81" i="140"/>
  <c r="O82" i="140" s="1"/>
  <c r="O27" i="140" s="1"/>
  <c r="O75" i="140"/>
  <c r="O26" i="140" s="1"/>
  <c r="O40" i="140" s="1"/>
  <c r="BI34" i="140"/>
  <c r="BN34" i="140" s="1"/>
  <c r="BN98" i="140"/>
  <c r="BH73" i="146"/>
  <c r="AA75" i="146"/>
  <c r="AA26" i="146" s="1"/>
  <c r="AA40" i="146" s="1"/>
  <c r="AA81" i="146"/>
  <c r="AA82" i="146" s="1"/>
  <c r="AA27" i="146" s="1"/>
  <c r="O75" i="146"/>
  <c r="O26" i="146" s="1"/>
  <c r="O40" i="146" s="1"/>
  <c r="O81" i="146"/>
  <c r="O82" i="146" s="1"/>
  <c r="O27" i="146" s="1"/>
  <c r="M75" i="146"/>
  <c r="M26" i="146" s="1"/>
  <c r="M40" i="146" s="1"/>
  <c r="M81" i="146"/>
  <c r="M82" i="146" s="1"/>
  <c r="M27" i="146" s="1"/>
  <c r="BI80" i="139"/>
  <c r="BJ80" i="139"/>
  <c r="BF80" i="150"/>
  <c r="H81" i="128"/>
  <c r="H82" i="128" s="1"/>
  <c r="H27" i="128" s="1"/>
  <c r="H75" i="128"/>
  <c r="H26" i="128" s="1"/>
  <c r="H40" i="128" s="1"/>
  <c r="U75" i="128"/>
  <c r="U26" i="128" s="1"/>
  <c r="U40" i="128" s="1"/>
  <c r="U81" i="128"/>
  <c r="U82" i="128" s="1"/>
  <c r="U27" i="128" s="1"/>
  <c r="N81" i="128"/>
  <c r="N82" i="128" s="1"/>
  <c r="N27" i="128" s="1"/>
  <c r="N75" i="128"/>
  <c r="N26" i="128" s="1"/>
  <c r="N40" i="128" s="1"/>
  <c r="F75" i="128"/>
  <c r="F26" i="128" s="1"/>
  <c r="F40" i="128" s="1"/>
  <c r="F81" i="128"/>
  <c r="F82" i="128" s="1"/>
  <c r="F27" i="128" s="1"/>
  <c r="D81" i="128"/>
  <c r="BN74" i="128"/>
  <c r="D75" i="128"/>
  <c r="D26" i="128" s="1"/>
  <c r="M75" i="130"/>
  <c r="M26" i="130" s="1"/>
  <c r="M40" i="130" s="1"/>
  <c r="M81" i="130"/>
  <c r="M82" i="130" s="1"/>
  <c r="M27" i="130" s="1"/>
  <c r="V75" i="130"/>
  <c r="V26" i="130" s="1"/>
  <c r="V40" i="130" s="1"/>
  <c r="V81" i="130"/>
  <c r="V82" i="130" s="1"/>
  <c r="V27" i="130" s="1"/>
  <c r="E75" i="150"/>
  <c r="E26" i="150" s="1"/>
  <c r="E40" i="150" s="1"/>
  <c r="E81" i="150"/>
  <c r="E82" i="150" s="1"/>
  <c r="E27" i="150" s="1"/>
  <c r="F54" i="150"/>
  <c r="V81" i="142"/>
  <c r="V82" i="142" s="1"/>
  <c r="V27" i="142" s="1"/>
  <c r="V75" i="142"/>
  <c r="V26" i="142" s="1"/>
  <c r="V40" i="142" s="1"/>
  <c r="M81" i="142"/>
  <c r="M82" i="142" s="1"/>
  <c r="M27" i="142" s="1"/>
  <c r="M75" i="142"/>
  <c r="M26" i="142" s="1"/>
  <c r="M40" i="142" s="1"/>
  <c r="O81" i="142"/>
  <c r="O82" i="142" s="1"/>
  <c r="O27" i="142" s="1"/>
  <c r="O75" i="142"/>
  <c r="O26" i="142" s="1"/>
  <c r="O40" i="142" s="1"/>
  <c r="W75" i="139"/>
  <c r="W26" i="139" s="1"/>
  <c r="W40" i="139" s="1"/>
  <c r="W81" i="139"/>
  <c r="W82" i="139" s="1"/>
  <c r="W27" i="139" s="1"/>
  <c r="AE73" i="117"/>
  <c r="Y73" i="117"/>
  <c r="AB73" i="117"/>
  <c r="H81" i="117"/>
  <c r="H82" i="117" s="1"/>
  <c r="H27" i="117" s="1"/>
  <c r="H75" i="117"/>
  <c r="H26" i="117" s="1"/>
  <c r="H40" i="117" s="1"/>
  <c r="I81" i="117"/>
  <c r="I82" i="117" s="1"/>
  <c r="I27" i="117" s="1"/>
  <c r="I75" i="117"/>
  <c r="I26" i="117" s="1"/>
  <c r="I40" i="117" s="1"/>
  <c r="BI80" i="126"/>
  <c r="BC80" i="126"/>
  <c r="BH80" i="126"/>
  <c r="AU80" i="150"/>
  <c r="L54" i="150"/>
  <c r="BJ80" i="131"/>
  <c r="BK80" i="126"/>
  <c r="T75" i="126"/>
  <c r="T26" i="126" s="1"/>
  <c r="T40" i="126" s="1"/>
  <c r="T81" i="126"/>
  <c r="T82" i="126" s="1"/>
  <c r="T27" i="126" s="1"/>
  <c r="G81" i="126"/>
  <c r="G82" i="126" s="1"/>
  <c r="G27" i="126" s="1"/>
  <c r="G75" i="126"/>
  <c r="G26" i="126" s="1"/>
  <c r="G40" i="126" s="1"/>
  <c r="W81" i="126"/>
  <c r="W82" i="126" s="1"/>
  <c r="W27" i="126" s="1"/>
  <c r="W75" i="126"/>
  <c r="W26" i="126" s="1"/>
  <c r="W40" i="126" s="1"/>
  <c r="BL80" i="128"/>
  <c r="BE80" i="128"/>
  <c r="BF80" i="128"/>
  <c r="BI73" i="131"/>
  <c r="BF73" i="131"/>
  <c r="L81" i="131"/>
  <c r="L82" i="131" s="1"/>
  <c r="L27" i="131" s="1"/>
  <c r="L75" i="131"/>
  <c r="L26" i="131" s="1"/>
  <c r="L40" i="131" s="1"/>
  <c r="Y81" i="131"/>
  <c r="Y82" i="131" s="1"/>
  <c r="Y27" i="131" s="1"/>
  <c r="Y75" i="131"/>
  <c r="Y26" i="131" s="1"/>
  <c r="Y40" i="131" s="1"/>
  <c r="O75" i="131"/>
  <c r="O26" i="131" s="1"/>
  <c r="O40" i="131" s="1"/>
  <c r="O81" i="131"/>
  <c r="O82" i="131" s="1"/>
  <c r="O27" i="131" s="1"/>
  <c r="M81" i="140"/>
  <c r="M82" i="140" s="1"/>
  <c r="M27" i="140" s="1"/>
  <c r="M75" i="140"/>
  <c r="M26" i="140" s="1"/>
  <c r="M40" i="140" s="1"/>
  <c r="U81" i="140"/>
  <c r="U82" i="140" s="1"/>
  <c r="U27" i="140" s="1"/>
  <c r="U75" i="140"/>
  <c r="U26" i="140" s="1"/>
  <c r="U40" i="140" s="1"/>
  <c r="V75" i="140"/>
  <c r="V26" i="140" s="1"/>
  <c r="V40" i="140" s="1"/>
  <c r="V81" i="140"/>
  <c r="V82" i="140" s="1"/>
  <c r="V27" i="140" s="1"/>
  <c r="S75" i="140"/>
  <c r="S26" i="140" s="1"/>
  <c r="S40" i="140" s="1"/>
  <c r="S81" i="140"/>
  <c r="S82" i="140" s="1"/>
  <c r="S27" i="140" s="1"/>
  <c r="BN98" i="146"/>
  <c r="BD73" i="146"/>
  <c r="BE73" i="146"/>
  <c r="K81" i="146"/>
  <c r="K82" i="146" s="1"/>
  <c r="K27" i="146" s="1"/>
  <c r="K75" i="146"/>
  <c r="K26" i="146" s="1"/>
  <c r="K40" i="146" s="1"/>
  <c r="V75" i="146"/>
  <c r="V26" i="146" s="1"/>
  <c r="V40" i="146" s="1"/>
  <c r="V81" i="146"/>
  <c r="V82" i="146" s="1"/>
  <c r="V27" i="146" s="1"/>
  <c r="H75" i="146"/>
  <c r="H26" i="146" s="1"/>
  <c r="H40" i="146" s="1"/>
  <c r="H81" i="146"/>
  <c r="H82" i="146" s="1"/>
  <c r="H27" i="146" s="1"/>
  <c r="X81" i="146"/>
  <c r="X82" i="146" s="1"/>
  <c r="X27" i="146" s="1"/>
  <c r="X75" i="146"/>
  <c r="X26" i="146" s="1"/>
  <c r="X40" i="146" s="1"/>
  <c r="U81" i="146"/>
  <c r="U82" i="146" s="1"/>
  <c r="U27" i="146" s="1"/>
  <c r="U75" i="146"/>
  <c r="U26" i="146" s="1"/>
  <c r="U40" i="146" s="1"/>
  <c r="BG73" i="139"/>
  <c r="BI73" i="139"/>
  <c r="BF73" i="139"/>
  <c r="BH73" i="139"/>
  <c r="BJ73" i="139"/>
  <c r="BK73" i="139"/>
  <c r="BD73" i="139"/>
  <c r="BH80" i="139"/>
  <c r="M54" i="117"/>
  <c r="BO87" i="128"/>
  <c r="BN114" i="128"/>
  <c r="AH80" i="150"/>
  <c r="AB73" i="150"/>
  <c r="BB73" i="150"/>
  <c r="AN80" i="150"/>
  <c r="BH80" i="128"/>
  <c r="BG80" i="150"/>
  <c r="BD80" i="150"/>
  <c r="Q80" i="150"/>
  <c r="V80" i="150"/>
  <c r="U80" i="150"/>
  <c r="N80" i="150"/>
  <c r="AG80" i="150"/>
  <c r="T80" i="150"/>
  <c r="BH80" i="150"/>
  <c r="AQ80" i="150"/>
  <c r="W80" i="150"/>
  <c r="BI80" i="150"/>
  <c r="BJ80" i="150"/>
  <c r="AM80" i="150"/>
  <c r="D16" i="131"/>
  <c r="S81" i="128"/>
  <c r="S82" i="128" s="1"/>
  <c r="S27" i="128" s="1"/>
  <c r="S75" i="128"/>
  <c r="S26" i="128" s="1"/>
  <c r="S40" i="128" s="1"/>
  <c r="O81" i="128"/>
  <c r="O82" i="128" s="1"/>
  <c r="O27" i="128" s="1"/>
  <c r="O75" i="128"/>
  <c r="O26" i="128" s="1"/>
  <c r="O40" i="128" s="1"/>
  <c r="P81" i="128"/>
  <c r="P82" i="128" s="1"/>
  <c r="P27" i="128" s="1"/>
  <c r="P75" i="128"/>
  <c r="P26" i="128" s="1"/>
  <c r="P40" i="128" s="1"/>
  <c r="M75" i="128"/>
  <c r="M26" i="128" s="1"/>
  <c r="M40" i="128" s="1"/>
  <c r="M81" i="128"/>
  <c r="M82" i="128" s="1"/>
  <c r="M27" i="128" s="1"/>
  <c r="E15" i="143"/>
  <c r="F11" i="143" s="1"/>
  <c r="T75" i="130"/>
  <c r="T26" i="130" s="1"/>
  <c r="T40" i="130" s="1"/>
  <c r="T81" i="130"/>
  <c r="T82" i="130" s="1"/>
  <c r="T27" i="130" s="1"/>
  <c r="I75" i="130"/>
  <c r="I26" i="130" s="1"/>
  <c r="I40" i="130" s="1"/>
  <c r="I81" i="130"/>
  <c r="I82" i="130" s="1"/>
  <c r="I27" i="130" s="1"/>
  <c r="N81" i="130"/>
  <c r="N82" i="130" s="1"/>
  <c r="N27" i="130" s="1"/>
  <c r="N75" i="130"/>
  <c r="N26" i="130" s="1"/>
  <c r="N40" i="130" s="1"/>
  <c r="P75" i="130"/>
  <c r="P26" i="130" s="1"/>
  <c r="P40" i="130" s="1"/>
  <c r="P81" i="130"/>
  <c r="P82" i="130" s="1"/>
  <c r="P27" i="130" s="1"/>
  <c r="J75" i="130"/>
  <c r="J26" i="130" s="1"/>
  <c r="J40" i="130" s="1"/>
  <c r="J81" i="130"/>
  <c r="J82" i="130" s="1"/>
  <c r="J27" i="130" s="1"/>
  <c r="G75" i="150"/>
  <c r="G26" i="150" s="1"/>
  <c r="G40" i="150" s="1"/>
  <c r="G81" i="150"/>
  <c r="G82" i="150" s="1"/>
  <c r="G27" i="150" s="1"/>
  <c r="J75" i="150"/>
  <c r="J26" i="150" s="1"/>
  <c r="J40" i="150" s="1"/>
  <c r="J81" i="150"/>
  <c r="J82" i="150" s="1"/>
  <c r="J27" i="150" s="1"/>
  <c r="J54" i="150"/>
  <c r="BI73" i="142"/>
  <c r="BG73" i="142"/>
  <c r="F75" i="142"/>
  <c r="F26" i="142" s="1"/>
  <c r="F40" i="142" s="1"/>
  <c r="F81" i="142"/>
  <c r="F82" i="142" s="1"/>
  <c r="F27" i="142" s="1"/>
  <c r="R81" i="142"/>
  <c r="R82" i="142" s="1"/>
  <c r="R27" i="142" s="1"/>
  <c r="R75" i="142"/>
  <c r="R26" i="142" s="1"/>
  <c r="R40" i="142" s="1"/>
  <c r="G81" i="142"/>
  <c r="G82" i="142" s="1"/>
  <c r="G27" i="142" s="1"/>
  <c r="G75" i="142"/>
  <c r="G26" i="142" s="1"/>
  <c r="G40" i="142" s="1"/>
  <c r="W81" i="142"/>
  <c r="W82" i="142" s="1"/>
  <c r="W27" i="142" s="1"/>
  <c r="W75" i="142"/>
  <c r="W26" i="142" s="1"/>
  <c r="W40" i="142" s="1"/>
  <c r="T75" i="142"/>
  <c r="T26" i="142" s="1"/>
  <c r="T40" i="142" s="1"/>
  <c r="T81" i="142"/>
  <c r="T82" i="142" s="1"/>
  <c r="T27" i="142" s="1"/>
  <c r="BB73" i="139"/>
  <c r="Y81" i="139"/>
  <c r="Y82" i="139" s="1"/>
  <c r="Y27" i="139" s="1"/>
  <c r="Y75" i="139"/>
  <c r="Y26" i="139" s="1"/>
  <c r="Y40" i="139" s="1"/>
  <c r="Q81" i="139"/>
  <c r="Q82" i="139" s="1"/>
  <c r="Q27" i="139" s="1"/>
  <c r="Q75" i="139"/>
  <c r="Q26" i="139" s="1"/>
  <c r="Q40" i="139" s="1"/>
  <c r="M75" i="139"/>
  <c r="M26" i="139" s="1"/>
  <c r="M40" i="139" s="1"/>
  <c r="M81" i="139"/>
  <c r="M82" i="139" s="1"/>
  <c r="M27" i="139" s="1"/>
  <c r="O81" i="139"/>
  <c r="O82" i="139" s="1"/>
  <c r="O27" i="139" s="1"/>
  <c r="O75" i="139"/>
  <c r="O26" i="139" s="1"/>
  <c r="O40" i="139" s="1"/>
  <c r="L81" i="139"/>
  <c r="L82" i="139" s="1"/>
  <c r="L27" i="139" s="1"/>
  <c r="L75" i="139"/>
  <c r="L26" i="139" s="1"/>
  <c r="L40" i="139" s="1"/>
  <c r="BC73" i="117"/>
  <c r="AK73" i="117"/>
  <c r="R73" i="117"/>
  <c r="BG73" i="117"/>
  <c r="AY73" i="117"/>
  <c r="AX73" i="117"/>
  <c r="AZ73" i="117"/>
  <c r="BB73" i="117"/>
  <c r="W73" i="117"/>
  <c r="BD73" i="117"/>
  <c r="BE73" i="117"/>
  <c r="BF73" i="117"/>
  <c r="AM73" i="117"/>
  <c r="BH73" i="117"/>
  <c r="BI73" i="117"/>
  <c r="BN74" i="117"/>
  <c r="D75" i="117"/>
  <c r="D26" i="117" s="1"/>
  <c r="D81" i="117"/>
  <c r="J75" i="117"/>
  <c r="J26" i="117" s="1"/>
  <c r="J40" i="117" s="1"/>
  <c r="J81" i="117"/>
  <c r="J82" i="117" s="1"/>
  <c r="J27" i="117" s="1"/>
  <c r="BN33" i="128"/>
  <c r="D54" i="128"/>
  <c r="BN54" i="128" s="1"/>
  <c r="G54" i="131"/>
  <c r="BN54" i="131" s="1"/>
  <c r="BN33" i="131"/>
  <c r="BO95" i="140"/>
  <c r="BN114" i="140"/>
  <c r="AJ80" i="150"/>
  <c r="M73" i="150"/>
  <c r="BC73" i="150"/>
  <c r="AH73" i="150"/>
  <c r="AP80" i="150"/>
  <c r="BC80" i="128"/>
  <c r="BB73" i="126"/>
  <c r="D54" i="150"/>
  <c r="BN33" i="150"/>
  <c r="Y80" i="150"/>
  <c r="AF80" i="150"/>
  <c r="AT80" i="150"/>
  <c r="AD80" i="150"/>
  <c r="AR80" i="150"/>
  <c r="AV80" i="150"/>
  <c r="BO87" i="117"/>
  <c r="BN114" i="117"/>
  <c r="V80" i="117"/>
  <c r="Z80" i="117"/>
  <c r="AA80" i="117"/>
  <c r="AQ80" i="117"/>
  <c r="BC80" i="117"/>
  <c r="AL80" i="117"/>
  <c r="U80" i="117"/>
  <c r="AV80" i="117"/>
  <c r="AS80" i="117"/>
  <c r="AT80" i="117"/>
  <c r="AU80" i="117"/>
  <c r="BL80" i="117"/>
  <c r="AW80" i="117"/>
  <c r="BO88" i="145"/>
  <c r="BN114" i="145"/>
  <c r="BA34" i="126"/>
  <c r="BN34" i="126" s="1"/>
  <c r="BN98" i="126"/>
  <c r="BL80" i="131"/>
  <c r="D15" i="150"/>
  <c r="E11" i="150" s="1"/>
  <c r="BJ73" i="150"/>
  <c r="Z73" i="150"/>
  <c r="AZ73" i="150"/>
  <c r="BL73" i="126"/>
  <c r="E54" i="142"/>
  <c r="BN54" i="142" s="1"/>
  <c r="BN33" i="142"/>
  <c r="E54" i="139"/>
  <c r="BN54" i="139" s="1"/>
  <c r="BN33" i="139"/>
  <c r="BN34" i="117"/>
  <c r="BN98" i="117"/>
  <c r="BC80" i="145"/>
  <c r="BD80" i="145"/>
  <c r="BA80" i="126"/>
  <c r="BG80" i="126"/>
  <c r="BK73" i="126"/>
  <c r="BA73" i="126"/>
  <c r="J75" i="126"/>
  <c r="J26" i="126" s="1"/>
  <c r="J40" i="126" s="1"/>
  <c r="J81" i="126"/>
  <c r="J82" i="126" s="1"/>
  <c r="J27" i="126" s="1"/>
  <c r="S81" i="126"/>
  <c r="S82" i="126" s="1"/>
  <c r="S27" i="126" s="1"/>
  <c r="S75" i="126"/>
  <c r="S26" i="126" s="1"/>
  <c r="S40" i="126" s="1"/>
  <c r="BL73" i="131"/>
  <c r="M81" i="131"/>
  <c r="M82" i="131" s="1"/>
  <c r="M27" i="131" s="1"/>
  <c r="M75" i="131"/>
  <c r="M26" i="131" s="1"/>
  <c r="M40" i="131" s="1"/>
  <c r="I75" i="131"/>
  <c r="I26" i="131" s="1"/>
  <c r="I40" i="131" s="1"/>
  <c r="I81" i="131"/>
  <c r="I82" i="131" s="1"/>
  <c r="I27" i="131" s="1"/>
  <c r="N75" i="131"/>
  <c r="N26" i="131" s="1"/>
  <c r="N40" i="131" s="1"/>
  <c r="N81" i="131"/>
  <c r="N82" i="131" s="1"/>
  <c r="N27" i="131" s="1"/>
  <c r="G75" i="131"/>
  <c r="G26" i="131" s="1"/>
  <c r="BN74" i="131"/>
  <c r="G81" i="131"/>
  <c r="W81" i="131"/>
  <c r="W82" i="131" s="1"/>
  <c r="W27" i="131" s="1"/>
  <c r="W75" i="131"/>
  <c r="W26" i="131" s="1"/>
  <c r="W40" i="131" s="1"/>
  <c r="AB81" i="140"/>
  <c r="AB82" i="140" s="1"/>
  <c r="AB27" i="140" s="1"/>
  <c r="AB75" i="140"/>
  <c r="AB26" i="140" s="1"/>
  <c r="AB40" i="140" s="1"/>
  <c r="X75" i="140"/>
  <c r="X26" i="140" s="1"/>
  <c r="X40" i="140" s="1"/>
  <c r="X81" i="140"/>
  <c r="X82" i="140" s="1"/>
  <c r="X27" i="140" s="1"/>
  <c r="N75" i="140"/>
  <c r="N26" i="140" s="1"/>
  <c r="N40" i="140" s="1"/>
  <c r="N81" i="140"/>
  <c r="N82" i="140" s="1"/>
  <c r="N27" i="140" s="1"/>
  <c r="AD75" i="140"/>
  <c r="AD26" i="140" s="1"/>
  <c r="AD40" i="140" s="1"/>
  <c r="AD81" i="140"/>
  <c r="AD82" i="140" s="1"/>
  <c r="AD27" i="140" s="1"/>
  <c r="AA75" i="140"/>
  <c r="AA26" i="140" s="1"/>
  <c r="AA40" i="140" s="1"/>
  <c r="AA81" i="140"/>
  <c r="AA82" i="140" s="1"/>
  <c r="AA27" i="140" s="1"/>
  <c r="BN33" i="140"/>
  <c r="L54" i="140"/>
  <c r="BN54" i="140" s="1"/>
  <c r="BI80" i="128"/>
  <c r="E17" i="149"/>
  <c r="C36" i="134"/>
  <c r="C36" i="139"/>
  <c r="C36" i="126"/>
  <c r="C36" i="128"/>
  <c r="C36" i="129"/>
  <c r="C36" i="146"/>
  <c r="C36" i="120"/>
  <c r="C36" i="137"/>
  <c r="C36" i="150"/>
  <c r="D35" i="150"/>
  <c r="E32" i="150" s="1"/>
  <c r="V15" i="150"/>
  <c r="W11" i="150" s="1"/>
  <c r="H29" i="149"/>
  <c r="I26" i="149" s="1"/>
  <c r="G30" i="149"/>
  <c r="B45" i="149"/>
  <c r="C42" i="149"/>
  <c r="D23" i="149"/>
  <c r="F16" i="149"/>
  <c r="G12" i="149" s="1"/>
  <c r="E22" i="149"/>
  <c r="F20" i="149" s="1"/>
  <c r="C35" i="149"/>
  <c r="D33" i="149" s="1"/>
  <c r="E29" i="146"/>
  <c r="D55" i="146"/>
  <c r="E19" i="146"/>
  <c r="F15" i="146"/>
  <c r="G11" i="146" s="1"/>
  <c r="D35" i="146"/>
  <c r="E32" i="146" s="1"/>
  <c r="F28" i="146"/>
  <c r="G25" i="146" s="1"/>
  <c r="C41" i="146"/>
  <c r="D39" i="146" s="1"/>
  <c r="U15" i="146"/>
  <c r="V11" i="146" s="1"/>
  <c r="C36" i="145"/>
  <c r="D55" i="145"/>
  <c r="E19" i="145"/>
  <c r="D35" i="145"/>
  <c r="E32" i="145" s="1"/>
  <c r="T15" i="145"/>
  <c r="U11" i="145" s="1"/>
  <c r="C41" i="145"/>
  <c r="D39" i="145" s="1"/>
  <c r="G29" i="145"/>
  <c r="G28" i="145"/>
  <c r="H25" i="145" s="1"/>
  <c r="C36" i="142"/>
  <c r="C36" i="143"/>
  <c r="C41" i="143"/>
  <c r="D39" i="143" s="1"/>
  <c r="E82" i="143"/>
  <c r="E27" i="143" s="1"/>
  <c r="BN81" i="143"/>
  <c r="D35" i="143"/>
  <c r="E32" i="143" s="1"/>
  <c r="D55" i="143"/>
  <c r="E19" i="143"/>
  <c r="E40" i="143"/>
  <c r="BN26" i="143"/>
  <c r="E28" i="143"/>
  <c r="U16" i="143"/>
  <c r="U15" i="143"/>
  <c r="V11" i="143" s="1"/>
  <c r="E16" i="142"/>
  <c r="D35" i="142"/>
  <c r="E32" i="142" s="1"/>
  <c r="F15" i="142"/>
  <c r="G11" i="142" s="1"/>
  <c r="D55" i="142"/>
  <c r="E19" i="142"/>
  <c r="C41" i="142"/>
  <c r="D39" i="142" s="1"/>
  <c r="U16" i="142"/>
  <c r="V16" i="142"/>
  <c r="V15" i="142"/>
  <c r="W11" i="142" s="1"/>
  <c r="T16" i="140"/>
  <c r="E16" i="140"/>
  <c r="C36" i="140"/>
  <c r="C41" i="140"/>
  <c r="D39" i="140" s="1"/>
  <c r="E28" i="140"/>
  <c r="D55" i="140"/>
  <c r="E19" i="140"/>
  <c r="U15" i="140"/>
  <c r="V11" i="140" s="1"/>
  <c r="F15" i="140"/>
  <c r="G11" i="140" s="1"/>
  <c r="D35" i="140"/>
  <c r="E32" i="140" s="1"/>
  <c r="T16" i="139"/>
  <c r="T15" i="139"/>
  <c r="U11" i="139" s="1"/>
  <c r="C41" i="139"/>
  <c r="D39" i="139" s="1"/>
  <c r="D55" i="139"/>
  <c r="E19" i="139"/>
  <c r="D35" i="139"/>
  <c r="E32" i="139" s="1"/>
  <c r="F16" i="137"/>
  <c r="D28" i="137"/>
  <c r="C41" i="137"/>
  <c r="D39" i="137" s="1"/>
  <c r="S16" i="137"/>
  <c r="G15" i="137"/>
  <c r="H11" i="137" s="1"/>
  <c r="D35" i="137"/>
  <c r="E32" i="137" s="1"/>
  <c r="D55" i="137"/>
  <c r="E19" i="137"/>
  <c r="T16" i="137"/>
  <c r="T15" i="137"/>
  <c r="U11" i="137" s="1"/>
  <c r="C36" i="136"/>
  <c r="E29" i="136"/>
  <c r="D55" i="136"/>
  <c r="E19" i="136"/>
  <c r="F15" i="136"/>
  <c r="G11" i="136" s="1"/>
  <c r="V15" i="136"/>
  <c r="W11" i="136" s="1"/>
  <c r="V16" i="136"/>
  <c r="F28" i="136"/>
  <c r="G25" i="136" s="1"/>
  <c r="C41" i="136"/>
  <c r="D39" i="136" s="1"/>
  <c r="D35" i="136"/>
  <c r="E32" i="136" s="1"/>
  <c r="T16" i="134"/>
  <c r="F15" i="134"/>
  <c r="G11" i="134" s="1"/>
  <c r="D55" i="134"/>
  <c r="E19" i="134"/>
  <c r="D35" i="134"/>
  <c r="E32" i="134" s="1"/>
  <c r="U15" i="134"/>
  <c r="V11" i="134" s="1"/>
  <c r="C41" i="134"/>
  <c r="D39" i="134" s="1"/>
  <c r="E16" i="133"/>
  <c r="F15" i="133"/>
  <c r="G11" i="133" s="1"/>
  <c r="S16" i="133"/>
  <c r="D35" i="133"/>
  <c r="E32" i="133" s="1"/>
  <c r="T16" i="133"/>
  <c r="T15" i="133"/>
  <c r="U11" i="133" s="1"/>
  <c r="C36" i="133"/>
  <c r="D55" i="133"/>
  <c r="E19" i="133"/>
  <c r="C41" i="133"/>
  <c r="D39" i="133" s="1"/>
  <c r="D55" i="131"/>
  <c r="E19" i="131"/>
  <c r="D35" i="131"/>
  <c r="E32" i="131" s="1"/>
  <c r="F28" i="131"/>
  <c r="G25" i="131" s="1"/>
  <c r="U15" i="131"/>
  <c r="V11" i="131" s="1"/>
  <c r="C36" i="131"/>
  <c r="C41" i="131"/>
  <c r="D39" i="131" s="1"/>
  <c r="F16" i="130"/>
  <c r="C36" i="130"/>
  <c r="D35" i="130"/>
  <c r="E32" i="130" s="1"/>
  <c r="G15" i="130"/>
  <c r="H11" i="130" s="1"/>
  <c r="U16" i="130"/>
  <c r="U15" i="130"/>
  <c r="V11" i="130" s="1"/>
  <c r="D55" i="130"/>
  <c r="E19" i="130"/>
  <c r="C41" i="130"/>
  <c r="D39" i="130" s="1"/>
  <c r="E16" i="129"/>
  <c r="D55" i="129"/>
  <c r="E19" i="129"/>
  <c r="F15" i="129"/>
  <c r="G11" i="129" s="1"/>
  <c r="C41" i="129"/>
  <c r="D39" i="129" s="1"/>
  <c r="V16" i="129"/>
  <c r="V15" i="129"/>
  <c r="W11" i="129" s="1"/>
  <c r="D35" i="129"/>
  <c r="E32" i="129" s="1"/>
  <c r="D55" i="128"/>
  <c r="E19" i="128"/>
  <c r="C41" i="128"/>
  <c r="D39" i="128" s="1"/>
  <c r="G15" i="128"/>
  <c r="H11" i="128" s="1"/>
  <c r="V15" i="128"/>
  <c r="W11" i="128" s="1"/>
  <c r="D35" i="128"/>
  <c r="E32" i="128" s="1"/>
  <c r="D55" i="126"/>
  <c r="E19" i="126"/>
  <c r="C41" i="126"/>
  <c r="D39" i="126" s="1"/>
  <c r="G15" i="126"/>
  <c r="H11" i="126" s="1"/>
  <c r="D22" i="126"/>
  <c r="D35" i="126"/>
  <c r="E32" i="126" s="1"/>
  <c r="F16" i="126"/>
  <c r="U15" i="126"/>
  <c r="V11" i="126" s="1"/>
  <c r="U16" i="126"/>
  <c r="BN27" i="125"/>
  <c r="C36" i="125"/>
  <c r="D35" i="125"/>
  <c r="E32" i="125" s="1"/>
  <c r="V15" i="125"/>
  <c r="W11" i="125" s="1"/>
  <c r="D55" i="125"/>
  <c r="E19" i="125"/>
  <c r="F16" i="125"/>
  <c r="G15" i="125"/>
  <c r="H11" i="125" s="1"/>
  <c r="C41" i="125"/>
  <c r="D39" i="125" s="1"/>
  <c r="S16" i="123"/>
  <c r="E55" i="123"/>
  <c r="F19" i="123"/>
  <c r="G15" i="123"/>
  <c r="H11" i="123" s="1"/>
  <c r="BN26" i="123"/>
  <c r="T15" i="123"/>
  <c r="U11" i="123" s="1"/>
  <c r="T16" i="123"/>
  <c r="F16" i="123"/>
  <c r="E82" i="123"/>
  <c r="E27" i="123" s="1"/>
  <c r="BN81" i="123"/>
  <c r="E25" i="122"/>
  <c r="D29" i="122"/>
  <c r="E55" i="122"/>
  <c r="F19" i="122"/>
  <c r="U16" i="122"/>
  <c r="U15" i="122"/>
  <c r="V11" i="122" s="1"/>
  <c r="T16" i="122"/>
  <c r="G15" i="122"/>
  <c r="H11" i="122" s="1"/>
  <c r="F16" i="120"/>
  <c r="V15" i="120"/>
  <c r="W11" i="120" s="1"/>
  <c r="V16" i="120"/>
  <c r="D35" i="120"/>
  <c r="E32" i="120" s="1"/>
  <c r="G15" i="120"/>
  <c r="H11" i="120" s="1"/>
  <c r="C41" i="119"/>
  <c r="D39" i="119" s="1"/>
  <c r="F22" i="119"/>
  <c r="F28" i="119"/>
  <c r="G25" i="119" s="1"/>
  <c r="D35" i="119"/>
  <c r="E32" i="119" s="1"/>
  <c r="G21" i="119"/>
  <c r="H19" i="119" s="1"/>
  <c r="G22" i="119"/>
  <c r="U15" i="119"/>
  <c r="V11" i="119" s="1"/>
  <c r="C36" i="119"/>
  <c r="G15" i="119"/>
  <c r="H11" i="119" s="1"/>
  <c r="V15" i="117"/>
  <c r="W11" i="117" s="1"/>
  <c r="D35" i="117"/>
  <c r="E32" i="117" s="1"/>
  <c r="C36" i="117"/>
  <c r="U16" i="117"/>
  <c r="E22" i="116"/>
  <c r="E29" i="116"/>
  <c r="D16" i="116"/>
  <c r="G43" i="114"/>
  <c r="J43" i="114"/>
  <c r="H43" i="114"/>
  <c r="K43" i="114"/>
  <c r="L43" i="114"/>
  <c r="C16" i="114"/>
  <c r="D12" i="114" s="1"/>
  <c r="I43" i="114"/>
  <c r="B23" i="114"/>
  <c r="C20" i="114"/>
  <c r="C22" i="114" s="1"/>
  <c r="D20" i="114" s="1"/>
  <c r="D22" i="114" s="1"/>
  <c r="E20" i="114" s="1"/>
  <c r="P28" i="114"/>
  <c r="B113" i="114"/>
  <c r="P102" i="114"/>
  <c r="P113" i="114" s="1"/>
  <c r="E43" i="114"/>
  <c r="D43" i="114"/>
  <c r="E15" i="116"/>
  <c r="F11" i="116" s="1"/>
  <c r="P27" i="114"/>
  <c r="F43" i="114"/>
  <c r="F29" i="114"/>
  <c r="I76" i="114"/>
  <c r="L76" i="114"/>
  <c r="F76" i="114"/>
  <c r="E76" i="114"/>
  <c r="H76" i="114"/>
  <c r="B76" i="114"/>
  <c r="D76" i="114"/>
  <c r="G76" i="114"/>
  <c r="C76" i="114"/>
  <c r="K76" i="114"/>
  <c r="J76" i="114"/>
  <c r="C43" i="114"/>
  <c r="B99" i="114"/>
  <c r="B34" i="114" s="1"/>
  <c r="P88" i="114"/>
  <c r="P99" i="114" s="1"/>
  <c r="I83" i="114"/>
  <c r="H83" i="114"/>
  <c r="B83" i="114"/>
  <c r="C83" i="114"/>
  <c r="J83" i="114"/>
  <c r="L83" i="114"/>
  <c r="F83" i="114"/>
  <c r="D83" i="114"/>
  <c r="G83" i="114"/>
  <c r="E83" i="114"/>
  <c r="K83" i="114"/>
  <c r="C36" i="116"/>
  <c r="C41" i="116"/>
  <c r="D39" i="116" s="1"/>
  <c r="F21" i="116"/>
  <c r="G19" i="116" s="1"/>
  <c r="F22" i="116"/>
  <c r="F28" i="116"/>
  <c r="G25" i="116" s="1"/>
  <c r="F29" i="116"/>
  <c r="D35" i="116"/>
  <c r="E32" i="116" s="1"/>
  <c r="V16" i="116"/>
  <c r="V15" i="116"/>
  <c r="W11" i="116" s="1"/>
  <c r="M39" i="159" l="1"/>
  <c r="M62" i="159" s="1"/>
  <c r="M64" i="159" s="1"/>
  <c r="M66" i="159" s="1"/>
  <c r="M68" i="159" s="1"/>
  <c r="P18" i="112" s="1"/>
  <c r="BN27" i="120"/>
  <c r="G39" i="159"/>
  <c r="G62" i="159" s="1"/>
  <c r="G64" i="159" s="1"/>
  <c r="G66" i="159" s="1"/>
  <c r="G68" i="159" s="1"/>
  <c r="J18" i="152" s="1"/>
  <c r="BF42" i="161"/>
  <c r="BH36" i="161"/>
  <c r="BN26" i="120"/>
  <c r="K39" i="159"/>
  <c r="K62" i="159" s="1"/>
  <c r="K64" i="159" s="1"/>
  <c r="K66" i="159" s="1"/>
  <c r="K68" i="159" s="1"/>
  <c r="BN81" i="120"/>
  <c r="E17" i="160"/>
  <c r="G26" i="160"/>
  <c r="F30" i="160"/>
  <c r="BG29" i="161"/>
  <c r="BH28" i="161"/>
  <c r="BI25" i="161" s="1"/>
  <c r="BF47" i="161"/>
  <c r="BG45" i="161" s="1"/>
  <c r="BI35" i="161"/>
  <c r="BJ32" i="161" s="1"/>
  <c r="BG41" i="161"/>
  <c r="BH39" i="161" s="1"/>
  <c r="BE48" i="161"/>
  <c r="C43" i="160"/>
  <c r="C49" i="160"/>
  <c r="I18" i="112"/>
  <c r="I18" i="152"/>
  <c r="C57" i="160"/>
  <c r="Q57" i="160" s="1"/>
  <c r="Q34" i="160"/>
  <c r="C35" i="160"/>
  <c r="F37" i="160"/>
  <c r="D37" i="160"/>
  <c r="I37" i="160"/>
  <c r="G37" i="160"/>
  <c r="J37" i="160"/>
  <c r="E37" i="160"/>
  <c r="O37" i="160"/>
  <c r="H37" i="160"/>
  <c r="L37" i="160"/>
  <c r="C37" i="160"/>
  <c r="M37" i="160"/>
  <c r="K37" i="160"/>
  <c r="N37" i="160"/>
  <c r="N18" i="112"/>
  <c r="N18" i="152"/>
  <c r="F16" i="160"/>
  <c r="G12" i="160" s="1"/>
  <c r="D22" i="160"/>
  <c r="E20" i="160" s="1"/>
  <c r="AH55" i="161"/>
  <c r="AH56" i="161" s="1"/>
  <c r="AH62" i="161" s="1"/>
  <c r="AI19" i="161"/>
  <c r="AH22" i="161"/>
  <c r="AH50" i="161" s="1"/>
  <c r="AH59" i="161" s="1"/>
  <c r="AH61" i="161" s="1"/>
  <c r="D39" i="159"/>
  <c r="D62" i="159" s="1"/>
  <c r="D64" i="159" s="1"/>
  <c r="D66" i="159" s="1"/>
  <c r="D68" i="159" s="1"/>
  <c r="J39" i="159"/>
  <c r="J62" i="159" s="1"/>
  <c r="J64" i="159" s="1"/>
  <c r="J66" i="159" s="1"/>
  <c r="J68" i="159" s="1"/>
  <c r="D17" i="159"/>
  <c r="D22" i="159"/>
  <c r="E20" i="159" s="1"/>
  <c r="L39" i="159"/>
  <c r="L62" i="159" s="1"/>
  <c r="L64" i="159" s="1"/>
  <c r="L66" i="159" s="1"/>
  <c r="L68" i="159" s="1"/>
  <c r="B36" i="159"/>
  <c r="C33" i="159"/>
  <c r="D16" i="158"/>
  <c r="E16" i="159"/>
  <c r="F12" i="159" s="1"/>
  <c r="G29" i="159"/>
  <c r="H26" i="159" s="1"/>
  <c r="E39" i="159"/>
  <c r="E62" i="159" s="1"/>
  <c r="E64" i="159" s="1"/>
  <c r="E66" i="159" s="1"/>
  <c r="E68" i="159" s="1"/>
  <c r="B59" i="159"/>
  <c r="B65" i="159" s="1"/>
  <c r="Q65" i="159" s="1"/>
  <c r="Q56" i="159"/>
  <c r="Q59" i="159" s="1"/>
  <c r="B50" i="159"/>
  <c r="Q49" i="159"/>
  <c r="B39" i="159"/>
  <c r="C39" i="159"/>
  <c r="C62" i="159" s="1"/>
  <c r="C64" i="159" s="1"/>
  <c r="C66" i="159" s="1"/>
  <c r="C68" i="159" s="1"/>
  <c r="H39" i="159"/>
  <c r="H62" i="159" s="1"/>
  <c r="H64" i="159" s="1"/>
  <c r="H66" i="159" s="1"/>
  <c r="H68" i="159" s="1"/>
  <c r="D16" i="155"/>
  <c r="B44" i="159"/>
  <c r="Q43" i="159"/>
  <c r="C23" i="159"/>
  <c r="I39" i="159"/>
  <c r="I62" i="159" s="1"/>
  <c r="I64" i="159" s="1"/>
  <c r="I66" i="159" s="1"/>
  <c r="I68" i="159" s="1"/>
  <c r="O39" i="159"/>
  <c r="O62" i="159" s="1"/>
  <c r="O64" i="159" s="1"/>
  <c r="O66" i="159" s="1"/>
  <c r="O68" i="159" s="1"/>
  <c r="N39" i="159"/>
  <c r="N62" i="159" s="1"/>
  <c r="N64" i="159" s="1"/>
  <c r="N66" i="159" s="1"/>
  <c r="N68" i="159" s="1"/>
  <c r="I22" i="158"/>
  <c r="J19" i="158"/>
  <c r="J21" i="158" s="1"/>
  <c r="I55" i="158"/>
  <c r="G55" i="157"/>
  <c r="H19" i="157"/>
  <c r="H21" i="157" s="1"/>
  <c r="H22" i="155"/>
  <c r="H55" i="155"/>
  <c r="I19" i="155"/>
  <c r="I21" i="155" s="1"/>
  <c r="E15" i="155"/>
  <c r="F11" i="155" s="1"/>
  <c r="BN40" i="156"/>
  <c r="F41" i="156"/>
  <c r="BN81" i="157"/>
  <c r="F82" i="157"/>
  <c r="F27" i="157" s="1"/>
  <c r="F28" i="157" s="1"/>
  <c r="E15" i="158"/>
  <c r="F11" i="158" s="1"/>
  <c r="G32" i="155"/>
  <c r="F36" i="155"/>
  <c r="F82" i="155"/>
  <c r="F27" i="155" s="1"/>
  <c r="BN81" i="155"/>
  <c r="D16" i="156"/>
  <c r="R16" i="158"/>
  <c r="G32" i="157"/>
  <c r="F36" i="157"/>
  <c r="BN40" i="158"/>
  <c r="F41" i="158"/>
  <c r="D16" i="157"/>
  <c r="G35" i="158"/>
  <c r="H32" i="158" s="1"/>
  <c r="I19" i="156"/>
  <c r="I21" i="156" s="1"/>
  <c r="H55" i="156"/>
  <c r="BN27" i="158"/>
  <c r="G25" i="156"/>
  <c r="F29" i="156"/>
  <c r="F40" i="157"/>
  <c r="BN26" i="157"/>
  <c r="F40" i="155"/>
  <c r="BN26" i="155"/>
  <c r="F28" i="155"/>
  <c r="E15" i="156"/>
  <c r="F11" i="156" s="1"/>
  <c r="S15" i="158"/>
  <c r="T11" i="158" s="1"/>
  <c r="F28" i="158"/>
  <c r="E15" i="157"/>
  <c r="F11" i="157" s="1"/>
  <c r="BN27" i="156"/>
  <c r="G35" i="156"/>
  <c r="H32" i="156" s="1"/>
  <c r="C28" i="150"/>
  <c r="C28" i="120"/>
  <c r="C40" i="120"/>
  <c r="D22" i="150"/>
  <c r="E19" i="150"/>
  <c r="E21" i="150" s="1"/>
  <c r="E22" i="150" s="1"/>
  <c r="D55" i="150"/>
  <c r="C28" i="117"/>
  <c r="C40" i="117"/>
  <c r="C41" i="117" s="1"/>
  <c r="D39" i="117" s="1"/>
  <c r="D22" i="120"/>
  <c r="E19" i="120"/>
  <c r="E21" i="120" s="1"/>
  <c r="E19" i="117"/>
  <c r="D55" i="117"/>
  <c r="C40" i="150"/>
  <c r="C41" i="150" s="1"/>
  <c r="D39" i="150" s="1"/>
  <c r="D16" i="145"/>
  <c r="BN40" i="143"/>
  <c r="BN40" i="137"/>
  <c r="D16" i="139"/>
  <c r="BN26" i="137"/>
  <c r="BN54" i="145"/>
  <c r="BN27" i="145"/>
  <c r="BN26" i="145"/>
  <c r="E15" i="139"/>
  <c r="F11" i="139" s="1"/>
  <c r="BN81" i="137"/>
  <c r="E15" i="145"/>
  <c r="F11" i="145" s="1"/>
  <c r="BN27" i="137"/>
  <c r="BN40" i="145"/>
  <c r="E28" i="125"/>
  <c r="F25" i="125" s="1"/>
  <c r="G16" i="126"/>
  <c r="BN81" i="145"/>
  <c r="E29" i="133"/>
  <c r="BN40" i="129"/>
  <c r="BN27" i="129"/>
  <c r="G16" i="130"/>
  <c r="D28" i="129"/>
  <c r="BN26" i="122"/>
  <c r="E82" i="122"/>
  <c r="E27" i="122" s="1"/>
  <c r="E28" i="122" s="1"/>
  <c r="F25" i="122" s="1"/>
  <c r="BN81" i="122"/>
  <c r="BN54" i="150"/>
  <c r="E16" i="116"/>
  <c r="D16" i="150"/>
  <c r="BN54" i="117"/>
  <c r="E16" i="131"/>
  <c r="G82" i="131"/>
  <c r="G27" i="131" s="1"/>
  <c r="G28" i="131" s="1"/>
  <c r="BN81" i="131"/>
  <c r="D40" i="128"/>
  <c r="BN40" i="128" s="1"/>
  <c r="BN26" i="128"/>
  <c r="L40" i="140"/>
  <c r="BN40" i="140" s="1"/>
  <c r="BN26" i="140"/>
  <c r="D82" i="150"/>
  <c r="D27" i="150" s="1"/>
  <c r="BN81" i="150"/>
  <c r="E15" i="117"/>
  <c r="F11" i="117" s="1"/>
  <c r="G82" i="146"/>
  <c r="G27" i="146" s="1"/>
  <c r="BN81" i="146"/>
  <c r="G16" i="122"/>
  <c r="G40" i="131"/>
  <c r="BN40" i="131" s="1"/>
  <c r="BN26" i="131"/>
  <c r="E15" i="150"/>
  <c r="F11" i="150" s="1"/>
  <c r="E16" i="143"/>
  <c r="BN81" i="128"/>
  <c r="D82" i="128"/>
  <c r="D27" i="128" s="1"/>
  <c r="D28" i="128" s="1"/>
  <c r="D82" i="126"/>
  <c r="D27" i="126" s="1"/>
  <c r="D28" i="126" s="1"/>
  <c r="E25" i="126" s="1"/>
  <c r="BN81" i="126"/>
  <c r="D40" i="150"/>
  <c r="BN26" i="150"/>
  <c r="BN26" i="130"/>
  <c r="D40" i="130"/>
  <c r="BN40" i="130" s="1"/>
  <c r="G40" i="146"/>
  <c r="BN40" i="146" s="1"/>
  <c r="BN26" i="146"/>
  <c r="F28" i="133"/>
  <c r="G25" i="133" s="1"/>
  <c r="E40" i="139"/>
  <c r="BN40" i="139" s="1"/>
  <c r="BN26" i="139"/>
  <c r="D40" i="117"/>
  <c r="BN40" i="117" s="1"/>
  <c r="BN26" i="117"/>
  <c r="BN26" i="126"/>
  <c r="D40" i="126"/>
  <c r="BN40" i="126" s="1"/>
  <c r="D28" i="134"/>
  <c r="BN27" i="134"/>
  <c r="E40" i="142"/>
  <c r="BN40" i="142" s="1"/>
  <c r="BN26" i="142"/>
  <c r="BN81" i="117"/>
  <c r="D82" i="117"/>
  <c r="D27" i="117" s="1"/>
  <c r="F15" i="143"/>
  <c r="G11" i="143" s="1"/>
  <c r="L82" i="140"/>
  <c r="L27" i="140" s="1"/>
  <c r="BN81" i="140"/>
  <c r="D82" i="130"/>
  <c r="D27" i="130" s="1"/>
  <c r="BN81" i="130"/>
  <c r="E82" i="139"/>
  <c r="E27" i="139" s="1"/>
  <c r="BN81" i="139"/>
  <c r="D16" i="117"/>
  <c r="E82" i="142"/>
  <c r="E27" i="142" s="1"/>
  <c r="BN81" i="142"/>
  <c r="F15" i="131"/>
  <c r="G11" i="131" s="1"/>
  <c r="E23" i="149"/>
  <c r="C42" i="125"/>
  <c r="C42" i="137"/>
  <c r="C42" i="128"/>
  <c r="C42" i="136"/>
  <c r="C42" i="126"/>
  <c r="C42" i="129"/>
  <c r="C42" i="145"/>
  <c r="D36" i="117"/>
  <c r="D36" i="125"/>
  <c r="D36" i="128"/>
  <c r="D36" i="140"/>
  <c r="C42" i="150"/>
  <c r="D36" i="150"/>
  <c r="E35" i="150"/>
  <c r="F32" i="150" s="1"/>
  <c r="V16" i="150"/>
  <c r="E55" i="150"/>
  <c r="F19" i="150"/>
  <c r="W16" i="150"/>
  <c r="W15" i="150"/>
  <c r="X11" i="150" s="1"/>
  <c r="G16" i="149"/>
  <c r="H12" i="149" s="1"/>
  <c r="C36" i="149"/>
  <c r="F22" i="149"/>
  <c r="G20" i="149" s="1"/>
  <c r="F17" i="149"/>
  <c r="D35" i="149"/>
  <c r="E33" i="149" s="1"/>
  <c r="I29" i="149"/>
  <c r="J26" i="149" s="1"/>
  <c r="C44" i="149"/>
  <c r="D42" i="149" s="1"/>
  <c r="H30" i="149"/>
  <c r="F16" i="146"/>
  <c r="E35" i="146"/>
  <c r="F32" i="146" s="1"/>
  <c r="E21" i="146"/>
  <c r="F29" i="146"/>
  <c r="D36" i="146"/>
  <c r="V15" i="146"/>
  <c r="W11" i="146" s="1"/>
  <c r="D41" i="146"/>
  <c r="E39" i="146" s="1"/>
  <c r="G15" i="146"/>
  <c r="H11" i="146" s="1"/>
  <c r="U16" i="146"/>
  <c r="C42" i="146"/>
  <c r="D41" i="145"/>
  <c r="E39" i="145" s="1"/>
  <c r="T16" i="145"/>
  <c r="D36" i="145"/>
  <c r="U15" i="145"/>
  <c r="V11" i="145" s="1"/>
  <c r="U16" i="145"/>
  <c r="E35" i="145"/>
  <c r="F32" i="145" s="1"/>
  <c r="H28" i="145"/>
  <c r="I25" i="145" s="1"/>
  <c r="E21" i="145"/>
  <c r="E22" i="145" s="1"/>
  <c r="V15" i="143"/>
  <c r="W11" i="143" s="1"/>
  <c r="V16" i="143"/>
  <c r="D36" i="143"/>
  <c r="C42" i="143"/>
  <c r="E21" i="143"/>
  <c r="E22" i="143" s="1"/>
  <c r="F25" i="143"/>
  <c r="E29" i="143"/>
  <c r="BN27" i="143"/>
  <c r="E35" i="143"/>
  <c r="F32" i="143" s="1"/>
  <c r="D41" i="143"/>
  <c r="E39" i="143" s="1"/>
  <c r="C42" i="142"/>
  <c r="F16" i="142"/>
  <c r="D36" i="142"/>
  <c r="D41" i="142"/>
  <c r="E39" i="142" s="1"/>
  <c r="E21" i="142"/>
  <c r="E22" i="142" s="1"/>
  <c r="G15" i="142"/>
  <c r="H11" i="142" s="1"/>
  <c r="E35" i="142"/>
  <c r="F32" i="142" s="1"/>
  <c r="W16" i="142"/>
  <c r="W15" i="142"/>
  <c r="X11" i="142" s="1"/>
  <c r="F16" i="140"/>
  <c r="G15" i="140"/>
  <c r="H11" i="140" s="1"/>
  <c r="E21" i="140"/>
  <c r="E22" i="140" s="1"/>
  <c r="C42" i="140"/>
  <c r="V15" i="140"/>
  <c r="W11" i="140" s="1"/>
  <c r="F25" i="140"/>
  <c r="E29" i="140"/>
  <c r="E35" i="140"/>
  <c r="F32" i="140" s="1"/>
  <c r="U16" i="140"/>
  <c r="D41" i="140"/>
  <c r="E39" i="140" s="1"/>
  <c r="C42" i="139"/>
  <c r="E21" i="139"/>
  <c r="E22" i="139" s="1"/>
  <c r="U15" i="139"/>
  <c r="V11" i="139" s="1"/>
  <c r="E35" i="139"/>
  <c r="F32" i="139" s="1"/>
  <c r="D36" i="139"/>
  <c r="D41" i="139"/>
  <c r="E39" i="139" s="1"/>
  <c r="U15" i="137"/>
  <c r="V11" i="137" s="1"/>
  <c r="U16" i="137"/>
  <c r="D36" i="137"/>
  <c r="E21" i="137"/>
  <c r="E22" i="137"/>
  <c r="H15" i="137"/>
  <c r="I11" i="137" s="1"/>
  <c r="G16" i="137"/>
  <c r="D41" i="137"/>
  <c r="E39" i="137" s="1"/>
  <c r="E35" i="137"/>
  <c r="F32" i="137" s="1"/>
  <c r="E25" i="137"/>
  <c r="D29" i="137"/>
  <c r="D36" i="136"/>
  <c r="F29" i="136"/>
  <c r="F16" i="136"/>
  <c r="E35" i="136"/>
  <c r="F32" i="136" s="1"/>
  <c r="D41" i="136"/>
  <c r="E39" i="136" s="1"/>
  <c r="G28" i="136"/>
  <c r="H25" i="136" s="1"/>
  <c r="G15" i="136"/>
  <c r="H11" i="136" s="1"/>
  <c r="E21" i="136"/>
  <c r="E22" i="136" s="1"/>
  <c r="W15" i="136"/>
  <c r="X11" i="136" s="1"/>
  <c r="E35" i="134"/>
  <c r="F32" i="134" s="1"/>
  <c r="G15" i="134"/>
  <c r="H11" i="134" s="1"/>
  <c r="C42" i="134"/>
  <c r="U16" i="134"/>
  <c r="D41" i="134"/>
  <c r="E39" i="134" s="1"/>
  <c r="V15" i="134"/>
  <c r="W11" i="134" s="1"/>
  <c r="V16" i="134"/>
  <c r="D36" i="134"/>
  <c r="E21" i="134"/>
  <c r="F16" i="134"/>
  <c r="D36" i="133"/>
  <c r="C42" i="133"/>
  <c r="E21" i="133"/>
  <c r="E22" i="133" s="1"/>
  <c r="E35" i="133"/>
  <c r="F32" i="133" s="1"/>
  <c r="F16" i="133"/>
  <c r="D41" i="133"/>
  <c r="E39" i="133" s="1"/>
  <c r="U16" i="133"/>
  <c r="U15" i="133"/>
  <c r="V11" i="133" s="1"/>
  <c r="G15" i="133"/>
  <c r="H11" i="133" s="1"/>
  <c r="F29" i="131"/>
  <c r="D36" i="131"/>
  <c r="D41" i="131"/>
  <c r="E39" i="131" s="1"/>
  <c r="C42" i="131"/>
  <c r="V15" i="131"/>
  <c r="W11" i="131" s="1"/>
  <c r="V16" i="131"/>
  <c r="E21" i="131"/>
  <c r="E22" i="131" s="1"/>
  <c r="U16" i="131"/>
  <c r="E35" i="131"/>
  <c r="F32" i="131" s="1"/>
  <c r="D36" i="130"/>
  <c r="E21" i="130"/>
  <c r="E22" i="130" s="1"/>
  <c r="C42" i="130"/>
  <c r="V15" i="130"/>
  <c r="W11" i="130" s="1"/>
  <c r="E35" i="130"/>
  <c r="F32" i="130" s="1"/>
  <c r="H15" i="130"/>
  <c r="I11" i="130" s="1"/>
  <c r="F16" i="129"/>
  <c r="E35" i="129"/>
  <c r="F32" i="129" s="1"/>
  <c r="D36" i="129"/>
  <c r="W16" i="129"/>
  <c r="W15" i="129"/>
  <c r="X11" i="129" s="1"/>
  <c r="G15" i="129"/>
  <c r="H11" i="129" s="1"/>
  <c r="D41" i="129"/>
  <c r="E39" i="129" s="1"/>
  <c r="E21" i="129"/>
  <c r="E22" i="129" s="1"/>
  <c r="W16" i="128"/>
  <c r="W15" i="128"/>
  <c r="X11" i="128" s="1"/>
  <c r="H15" i="128"/>
  <c r="I11" i="128" s="1"/>
  <c r="E35" i="128"/>
  <c r="F32" i="128" s="1"/>
  <c r="G16" i="128"/>
  <c r="E21" i="128"/>
  <c r="E22" i="128" s="1"/>
  <c r="V16" i="128"/>
  <c r="D36" i="126"/>
  <c r="V15" i="126"/>
  <c r="W11" i="126" s="1"/>
  <c r="E21" i="126"/>
  <c r="E22" i="126" s="1"/>
  <c r="E35" i="126"/>
  <c r="F32" i="126" s="1"/>
  <c r="H15" i="126"/>
  <c r="I11" i="126" s="1"/>
  <c r="H15" i="125"/>
  <c r="I11" i="125" s="1"/>
  <c r="E35" i="125"/>
  <c r="F32" i="125" s="1"/>
  <c r="G16" i="125"/>
  <c r="V16" i="125"/>
  <c r="W16" i="125"/>
  <c r="W15" i="125"/>
  <c r="X11" i="125" s="1"/>
  <c r="D41" i="125"/>
  <c r="E39" i="125" s="1"/>
  <c r="E21" i="125"/>
  <c r="E22" i="125" s="1"/>
  <c r="BN27" i="123"/>
  <c r="U15" i="123"/>
  <c r="V11" i="123" s="1"/>
  <c r="U16" i="123"/>
  <c r="G16" i="123"/>
  <c r="F21" i="123"/>
  <c r="F22" i="123"/>
  <c r="H15" i="123"/>
  <c r="I11" i="123" s="1"/>
  <c r="E28" i="123"/>
  <c r="D36" i="120"/>
  <c r="C42" i="117"/>
  <c r="V15" i="122"/>
  <c r="W11" i="122" s="1"/>
  <c r="V16" i="122"/>
  <c r="F21" i="122"/>
  <c r="F22" i="122" s="1"/>
  <c r="H15" i="122"/>
  <c r="I11" i="122" s="1"/>
  <c r="G16" i="120"/>
  <c r="E35" i="120"/>
  <c r="F32" i="120" s="1"/>
  <c r="H15" i="120"/>
  <c r="I11" i="120" s="1"/>
  <c r="W15" i="120"/>
  <c r="X11" i="120" s="1"/>
  <c r="W16" i="120"/>
  <c r="G16" i="119"/>
  <c r="C42" i="119"/>
  <c r="G28" i="119"/>
  <c r="H25" i="119" s="1"/>
  <c r="U16" i="119"/>
  <c r="F29" i="119"/>
  <c r="H15" i="119"/>
  <c r="I11" i="119" s="1"/>
  <c r="E35" i="119"/>
  <c r="F32" i="119" s="1"/>
  <c r="V15" i="119"/>
  <c r="W11" i="119" s="1"/>
  <c r="V16" i="119"/>
  <c r="H21" i="119"/>
  <c r="I19" i="119" s="1"/>
  <c r="H22" i="119"/>
  <c r="D36" i="119"/>
  <c r="D41" i="119"/>
  <c r="E39" i="119" s="1"/>
  <c r="W15" i="117"/>
  <c r="X11" i="117" s="1"/>
  <c r="W16" i="117"/>
  <c r="E35" i="117"/>
  <c r="F32" i="117" s="1"/>
  <c r="V16" i="117"/>
  <c r="D36" i="116"/>
  <c r="C23" i="114"/>
  <c r="C17" i="114"/>
  <c r="D16" i="114"/>
  <c r="E12" i="114" s="1"/>
  <c r="P34" i="114"/>
  <c r="M37" i="114"/>
  <c r="G37" i="114"/>
  <c r="H37" i="114"/>
  <c r="E37" i="114"/>
  <c r="B57" i="114"/>
  <c r="P57" i="114" s="1"/>
  <c r="F37" i="114"/>
  <c r="L37" i="114"/>
  <c r="B35" i="114"/>
  <c r="K37" i="114"/>
  <c r="N37" i="114"/>
  <c r="J37" i="114"/>
  <c r="B37" i="114"/>
  <c r="I37" i="114"/>
  <c r="D37" i="114"/>
  <c r="C37" i="114"/>
  <c r="G26" i="114"/>
  <c r="F30" i="114"/>
  <c r="B43" i="114"/>
  <c r="F15" i="116"/>
  <c r="G11" i="116" s="1"/>
  <c r="C42" i="116"/>
  <c r="D41" i="116"/>
  <c r="E39" i="116" s="1"/>
  <c r="E35" i="116"/>
  <c r="F32" i="116" s="1"/>
  <c r="G21" i="116"/>
  <c r="H19" i="116" s="1"/>
  <c r="G22" i="116"/>
  <c r="W15" i="116"/>
  <c r="X11" i="116" s="1"/>
  <c r="G28" i="116"/>
  <c r="H25" i="116" s="1"/>
  <c r="G29" i="116"/>
  <c r="D23" i="114"/>
  <c r="E22" i="114"/>
  <c r="F20" i="114" s="1"/>
  <c r="P18" i="152" l="1"/>
  <c r="J18" i="112"/>
  <c r="O39" i="160"/>
  <c r="O62" i="160" s="1"/>
  <c r="O64" i="160" s="1"/>
  <c r="O66" i="160" s="1"/>
  <c r="O68" i="160" s="1"/>
  <c r="BH29" i="161"/>
  <c r="E16" i="155"/>
  <c r="M39" i="160"/>
  <c r="M62" i="160" s="1"/>
  <c r="M64" i="160" s="1"/>
  <c r="M66" i="160" s="1"/>
  <c r="M68" i="160" s="1"/>
  <c r="P29" i="152" s="1"/>
  <c r="G39" i="160"/>
  <c r="G62" i="160" s="1"/>
  <c r="G64" i="160" s="1"/>
  <c r="G66" i="160" s="1"/>
  <c r="G68" i="160" s="1"/>
  <c r="J29" i="152" s="1"/>
  <c r="BN40" i="150"/>
  <c r="Q39" i="159"/>
  <c r="G29" i="160"/>
  <c r="H26" i="160" s="1"/>
  <c r="F39" i="160"/>
  <c r="F62" i="160" s="1"/>
  <c r="F64" i="160" s="1"/>
  <c r="F66" i="160" s="1"/>
  <c r="F68" i="160" s="1"/>
  <c r="I29" i="152" s="1"/>
  <c r="BF48" i="161"/>
  <c r="BH41" i="161"/>
  <c r="BI39" i="161" s="1"/>
  <c r="BG42" i="161"/>
  <c r="BG47" i="161"/>
  <c r="BH45" i="161" s="1"/>
  <c r="BJ35" i="161"/>
  <c r="BK32" i="161" s="1"/>
  <c r="BI36" i="161"/>
  <c r="BI28" i="161"/>
  <c r="BJ25" i="161" s="1"/>
  <c r="D23" i="160"/>
  <c r="I39" i="160"/>
  <c r="I62" i="160" s="1"/>
  <c r="I64" i="160" s="1"/>
  <c r="I66" i="160" s="1"/>
  <c r="I68" i="160" s="1"/>
  <c r="L29" i="152" s="1"/>
  <c r="K18" i="112"/>
  <c r="K18" i="152"/>
  <c r="M18" i="112"/>
  <c r="M18" i="152"/>
  <c r="F17" i="160"/>
  <c r="N39" i="160"/>
  <c r="N62" i="160" s="1"/>
  <c r="N64" i="160" s="1"/>
  <c r="N66" i="160" s="1"/>
  <c r="N68" i="160" s="1"/>
  <c r="Q29" i="152" s="1"/>
  <c r="J39" i="160"/>
  <c r="J62" i="160" s="1"/>
  <c r="J64" i="160" s="1"/>
  <c r="J66" i="160" s="1"/>
  <c r="J68" i="160" s="1"/>
  <c r="M29" i="152" s="1"/>
  <c r="Q18" i="112"/>
  <c r="Q18" i="152"/>
  <c r="F18" i="112"/>
  <c r="F18" i="152"/>
  <c r="O18" i="112"/>
  <c r="O18" i="152"/>
  <c r="G18" i="112"/>
  <c r="G18" i="152"/>
  <c r="G16" i="160"/>
  <c r="H12" i="160" s="1"/>
  <c r="D39" i="160"/>
  <c r="D62" i="160" s="1"/>
  <c r="D64" i="160" s="1"/>
  <c r="D66" i="160" s="1"/>
  <c r="D68" i="160" s="1"/>
  <c r="G29" i="152" s="1"/>
  <c r="C39" i="160"/>
  <c r="E39" i="160"/>
  <c r="E62" i="160" s="1"/>
  <c r="E64" i="160" s="1"/>
  <c r="E66" i="160" s="1"/>
  <c r="E68" i="160" s="1"/>
  <c r="H29" i="152" s="1"/>
  <c r="C59" i="160"/>
  <c r="C65" i="160" s="1"/>
  <c r="Q65" i="160" s="1"/>
  <c r="Q59" i="160"/>
  <c r="K39" i="160"/>
  <c r="K62" i="160" s="1"/>
  <c r="K64" i="160" s="1"/>
  <c r="K66" i="160" s="1"/>
  <c r="K68" i="160" s="1"/>
  <c r="N29" i="152" s="1"/>
  <c r="Q49" i="160"/>
  <c r="C50" i="160"/>
  <c r="L18" i="112"/>
  <c r="L18" i="152"/>
  <c r="H18" i="112"/>
  <c r="H18" i="152"/>
  <c r="E22" i="160"/>
  <c r="F20" i="160" s="1"/>
  <c r="L39" i="160"/>
  <c r="L62" i="160" s="1"/>
  <c r="L64" i="160" s="1"/>
  <c r="L66" i="160" s="1"/>
  <c r="L68" i="160" s="1"/>
  <c r="O29" i="152" s="1"/>
  <c r="H39" i="160"/>
  <c r="H62" i="160" s="1"/>
  <c r="H64" i="160" s="1"/>
  <c r="H66" i="160" s="1"/>
  <c r="H68" i="160" s="1"/>
  <c r="K29" i="152" s="1"/>
  <c r="D33" i="160"/>
  <c r="C36" i="160"/>
  <c r="Q43" i="160"/>
  <c r="C44" i="160"/>
  <c r="AI21" i="161"/>
  <c r="AH63" i="161"/>
  <c r="AH65" i="161" s="1"/>
  <c r="AK30" i="152" s="1"/>
  <c r="D23" i="159"/>
  <c r="G30" i="159"/>
  <c r="E16" i="156"/>
  <c r="S16" i="158"/>
  <c r="F16" i="159"/>
  <c r="G12" i="159" s="1"/>
  <c r="B51" i="159"/>
  <c r="B53" i="159" s="1"/>
  <c r="C48" i="159"/>
  <c r="H29" i="159"/>
  <c r="I26" i="159" s="1"/>
  <c r="C35" i="159"/>
  <c r="D33" i="159" s="1"/>
  <c r="E22" i="159"/>
  <c r="F20" i="159" s="1"/>
  <c r="B45" i="159"/>
  <c r="C42" i="159"/>
  <c r="B62" i="159"/>
  <c r="E17" i="159"/>
  <c r="G36" i="156"/>
  <c r="E16" i="157"/>
  <c r="G25" i="158"/>
  <c r="F29" i="158"/>
  <c r="T15" i="158"/>
  <c r="U11" i="158" s="1"/>
  <c r="F15" i="156"/>
  <c r="G11" i="156" s="1"/>
  <c r="G25" i="157"/>
  <c r="F29" i="157"/>
  <c r="BN40" i="157"/>
  <c r="F41" i="157"/>
  <c r="G28" i="156"/>
  <c r="H25" i="156" s="1"/>
  <c r="I22" i="156"/>
  <c r="J19" i="156"/>
  <c r="J21" i="156" s="1"/>
  <c r="I55" i="156"/>
  <c r="G36" i="158"/>
  <c r="G39" i="158"/>
  <c r="F42" i="158"/>
  <c r="E16" i="158"/>
  <c r="BN27" i="157"/>
  <c r="F15" i="155"/>
  <c r="G11" i="155" s="1"/>
  <c r="H22" i="157"/>
  <c r="H55" i="157"/>
  <c r="I19" i="157"/>
  <c r="I21" i="157" s="1"/>
  <c r="J22" i="158"/>
  <c r="K19" i="158"/>
  <c r="J55" i="158"/>
  <c r="H35" i="156"/>
  <c r="I32" i="156" s="1"/>
  <c r="F15" i="157"/>
  <c r="G11" i="157" s="1"/>
  <c r="G25" i="155"/>
  <c r="F29" i="155"/>
  <c r="BN40" i="155"/>
  <c r="F41" i="155"/>
  <c r="H35" i="158"/>
  <c r="I32" i="158" s="1"/>
  <c r="G35" i="157"/>
  <c r="H32" i="157" s="1"/>
  <c r="BN27" i="155"/>
  <c r="G35" i="155"/>
  <c r="H32" i="155" s="1"/>
  <c r="F15" i="158"/>
  <c r="G11" i="158" s="1"/>
  <c r="G39" i="156"/>
  <c r="F42" i="156"/>
  <c r="I22" i="155"/>
  <c r="I55" i="155"/>
  <c r="J19" i="155"/>
  <c r="E22" i="120"/>
  <c r="E55" i="120"/>
  <c r="F19" i="120"/>
  <c r="D25" i="117"/>
  <c r="C29" i="117"/>
  <c r="BN40" i="120"/>
  <c r="C41" i="120"/>
  <c r="E21" i="117"/>
  <c r="D25" i="120"/>
  <c r="C29" i="120"/>
  <c r="D25" i="150"/>
  <c r="C29" i="150"/>
  <c r="G17" i="149"/>
  <c r="F29" i="133"/>
  <c r="E16" i="150"/>
  <c r="D41" i="130"/>
  <c r="E39" i="130" s="1"/>
  <c r="E41" i="130" s="1"/>
  <c r="F39" i="130" s="1"/>
  <c r="E16" i="145"/>
  <c r="D41" i="117"/>
  <c r="E39" i="117" s="1"/>
  <c r="E41" i="117" s="1"/>
  <c r="F39" i="117" s="1"/>
  <c r="E29" i="125"/>
  <c r="E16" i="139"/>
  <c r="F15" i="145"/>
  <c r="G11" i="145" s="1"/>
  <c r="D41" i="128"/>
  <c r="E39" i="128" s="1"/>
  <c r="E41" i="128" s="1"/>
  <c r="F39" i="128" s="1"/>
  <c r="F15" i="139"/>
  <c r="G11" i="139" s="1"/>
  <c r="F28" i="125"/>
  <c r="G25" i="125" s="1"/>
  <c r="D29" i="126"/>
  <c r="BN27" i="122"/>
  <c r="E25" i="129"/>
  <c r="D29" i="129"/>
  <c r="H16" i="120"/>
  <c r="D41" i="126"/>
  <c r="E39" i="126" s="1"/>
  <c r="E41" i="126" s="1"/>
  <c r="F39" i="126" s="1"/>
  <c r="D41" i="150"/>
  <c r="E39" i="150" s="1"/>
  <c r="E41" i="150" s="1"/>
  <c r="F39" i="150" s="1"/>
  <c r="H25" i="131"/>
  <c r="H28" i="131" s="1"/>
  <c r="I25" i="131" s="1"/>
  <c r="G29" i="131"/>
  <c r="D29" i="128"/>
  <c r="E25" i="128"/>
  <c r="E28" i="128" s="1"/>
  <c r="F25" i="128" s="1"/>
  <c r="D28" i="130"/>
  <c r="BN27" i="130"/>
  <c r="G15" i="143"/>
  <c r="H11" i="143" s="1"/>
  <c r="H16" i="123"/>
  <c r="H16" i="122"/>
  <c r="E29" i="122"/>
  <c r="F16" i="131"/>
  <c r="BN27" i="140"/>
  <c r="G28" i="133"/>
  <c r="H25" i="133" s="1"/>
  <c r="F15" i="150"/>
  <c r="G11" i="150" s="1"/>
  <c r="E16" i="117"/>
  <c r="BN27" i="139"/>
  <c r="BN27" i="128"/>
  <c r="BN27" i="146"/>
  <c r="G28" i="146"/>
  <c r="H25" i="146" s="1"/>
  <c r="H28" i="146" s="1"/>
  <c r="I25" i="146" s="1"/>
  <c r="BN27" i="142"/>
  <c r="BN27" i="131"/>
  <c r="G16" i="134"/>
  <c r="G15" i="131"/>
  <c r="H11" i="131" s="1"/>
  <c r="F16" i="143"/>
  <c r="BN27" i="117"/>
  <c r="E28" i="142"/>
  <c r="E25" i="134"/>
  <c r="D29" i="134"/>
  <c r="D28" i="117"/>
  <c r="E28" i="139"/>
  <c r="BN27" i="126"/>
  <c r="F15" i="117"/>
  <c r="G11" i="117" s="1"/>
  <c r="BN27" i="150"/>
  <c r="D28" i="150"/>
  <c r="F16" i="116"/>
  <c r="D42" i="129"/>
  <c r="D42" i="125"/>
  <c r="D42" i="137"/>
  <c r="C45" i="149"/>
  <c r="D42" i="139"/>
  <c r="D42" i="140"/>
  <c r="D42" i="134"/>
  <c r="D42" i="145"/>
  <c r="E36" i="134"/>
  <c r="E36" i="137"/>
  <c r="E36" i="140"/>
  <c r="X15" i="150"/>
  <c r="Y11" i="150" s="1"/>
  <c r="F21" i="150"/>
  <c r="F22" i="150" s="1"/>
  <c r="F35" i="150"/>
  <c r="G32" i="150" s="1"/>
  <c r="E36" i="150"/>
  <c r="J29" i="149"/>
  <c r="K26" i="149" s="1"/>
  <c r="G22" i="149"/>
  <c r="H20" i="149" s="1"/>
  <c r="I30" i="149"/>
  <c r="D36" i="149"/>
  <c r="F23" i="149"/>
  <c r="E35" i="149"/>
  <c r="F33" i="149" s="1"/>
  <c r="D44" i="149"/>
  <c r="E42" i="149" s="1"/>
  <c r="H16" i="149"/>
  <c r="I12" i="149" s="1"/>
  <c r="G16" i="146"/>
  <c r="E36" i="146"/>
  <c r="E41" i="146"/>
  <c r="F39" i="146" s="1"/>
  <c r="E55" i="146"/>
  <c r="F19" i="146"/>
  <c r="W16" i="146"/>
  <c r="W15" i="146"/>
  <c r="X11" i="146" s="1"/>
  <c r="H15" i="146"/>
  <c r="I11" i="146" s="1"/>
  <c r="D42" i="146"/>
  <c r="E22" i="146"/>
  <c r="V16" i="146"/>
  <c r="F35" i="146"/>
  <c r="G32" i="146" s="1"/>
  <c r="E36" i="145"/>
  <c r="F35" i="145"/>
  <c r="G32" i="145" s="1"/>
  <c r="H29" i="145"/>
  <c r="E55" i="145"/>
  <c r="F19" i="145"/>
  <c r="I28" i="145"/>
  <c r="J25" i="145" s="1"/>
  <c r="I29" i="145"/>
  <c r="E41" i="145"/>
  <c r="F39" i="145" s="1"/>
  <c r="V15" i="145"/>
  <c r="W11" i="145" s="1"/>
  <c r="D42" i="142"/>
  <c r="E36" i="143"/>
  <c r="F28" i="143"/>
  <c r="G25" i="143" s="1"/>
  <c r="E41" i="143"/>
  <c r="F39" i="143" s="1"/>
  <c r="D42" i="143"/>
  <c r="F35" i="143"/>
  <c r="G32" i="143" s="1"/>
  <c r="E55" i="143"/>
  <c r="F19" i="143"/>
  <c r="W15" i="143"/>
  <c r="X11" i="143" s="1"/>
  <c r="G16" i="142"/>
  <c r="E36" i="142"/>
  <c r="E55" i="142"/>
  <c r="F19" i="142"/>
  <c r="X15" i="142"/>
  <c r="Y11" i="142" s="1"/>
  <c r="H15" i="142"/>
  <c r="I11" i="142" s="1"/>
  <c r="E41" i="142"/>
  <c r="F39" i="142" s="1"/>
  <c r="F35" i="142"/>
  <c r="G32" i="142" s="1"/>
  <c r="G16" i="140"/>
  <c r="E41" i="140"/>
  <c r="F39" i="140" s="1"/>
  <c r="V16" i="140"/>
  <c r="W15" i="140"/>
  <c r="X11" i="140" s="1"/>
  <c r="W16" i="140"/>
  <c r="H15" i="140"/>
  <c r="I11" i="140" s="1"/>
  <c r="F35" i="140"/>
  <c r="G32" i="140" s="1"/>
  <c r="F28" i="140"/>
  <c r="G25" i="140" s="1"/>
  <c r="F29" i="140"/>
  <c r="E55" i="140"/>
  <c r="F19" i="140"/>
  <c r="E41" i="139"/>
  <c r="F39" i="139" s="1"/>
  <c r="E36" i="139"/>
  <c r="U16" i="139"/>
  <c r="F35" i="139"/>
  <c r="G32" i="139" s="1"/>
  <c r="V16" i="139"/>
  <c r="V15" i="139"/>
  <c r="W11" i="139" s="1"/>
  <c r="E55" i="139"/>
  <c r="F19" i="139"/>
  <c r="H16" i="137"/>
  <c r="E28" i="137"/>
  <c r="F25" i="137" s="1"/>
  <c r="E29" i="137"/>
  <c r="E41" i="137"/>
  <c r="F39" i="137" s="1"/>
  <c r="E55" i="137"/>
  <c r="F19" i="137"/>
  <c r="I15" i="137"/>
  <c r="J11" i="137" s="1"/>
  <c r="F35" i="137"/>
  <c r="G32" i="137" s="1"/>
  <c r="V15" i="137"/>
  <c r="W11" i="137" s="1"/>
  <c r="G29" i="136"/>
  <c r="E36" i="136"/>
  <c r="G16" i="136"/>
  <c r="D42" i="136"/>
  <c r="X15" i="136"/>
  <c r="Y11" i="136" s="1"/>
  <c r="H28" i="136"/>
  <c r="I25" i="136" s="1"/>
  <c r="F35" i="136"/>
  <c r="G32" i="136" s="1"/>
  <c r="W16" i="136"/>
  <c r="E55" i="136"/>
  <c r="F19" i="136"/>
  <c r="H15" i="136"/>
  <c r="I11" i="136" s="1"/>
  <c r="E41" i="136"/>
  <c r="F39" i="136" s="1"/>
  <c r="E55" i="134"/>
  <c r="F19" i="134"/>
  <c r="E22" i="134"/>
  <c r="E41" i="134"/>
  <c r="F39" i="134" s="1"/>
  <c r="W15" i="134"/>
  <c r="X11" i="134" s="1"/>
  <c r="W16" i="134"/>
  <c r="H15" i="134"/>
  <c r="I11" i="134" s="1"/>
  <c r="F35" i="134"/>
  <c r="G32" i="134" s="1"/>
  <c r="E36" i="133"/>
  <c r="G16" i="133"/>
  <c r="D42" i="133"/>
  <c r="V15" i="133"/>
  <c r="W11" i="133" s="1"/>
  <c r="E41" i="133"/>
  <c r="F39" i="133" s="1"/>
  <c r="F35" i="133"/>
  <c r="G32" i="133" s="1"/>
  <c r="E55" i="133"/>
  <c r="F19" i="133"/>
  <c r="H15" i="133"/>
  <c r="I11" i="133" s="1"/>
  <c r="D42" i="131"/>
  <c r="F35" i="131"/>
  <c r="G32" i="131" s="1"/>
  <c r="W15" i="131"/>
  <c r="X11" i="131" s="1"/>
  <c r="W16" i="131"/>
  <c r="E36" i="131"/>
  <c r="E55" i="131"/>
  <c r="F19" i="131"/>
  <c r="E41" i="131"/>
  <c r="F39" i="131" s="1"/>
  <c r="E36" i="130"/>
  <c r="H16" i="130"/>
  <c r="V16" i="130"/>
  <c r="F35" i="130"/>
  <c r="G32" i="130" s="1"/>
  <c r="W15" i="130"/>
  <c r="X11" i="130" s="1"/>
  <c r="E55" i="130"/>
  <c r="F19" i="130"/>
  <c r="I15" i="130"/>
  <c r="J11" i="130" s="1"/>
  <c r="E55" i="129"/>
  <c r="F19" i="129"/>
  <c r="H15" i="129"/>
  <c r="I11" i="129" s="1"/>
  <c r="G16" i="129"/>
  <c r="F35" i="129"/>
  <c r="G32" i="129" s="1"/>
  <c r="E41" i="129"/>
  <c r="F39" i="129" s="1"/>
  <c r="X15" i="129"/>
  <c r="Y11" i="129" s="1"/>
  <c r="E36" i="129"/>
  <c r="E36" i="128"/>
  <c r="I15" i="128"/>
  <c r="J11" i="128" s="1"/>
  <c r="E55" i="128"/>
  <c r="F19" i="128"/>
  <c r="X15" i="128"/>
  <c r="Y11" i="128" s="1"/>
  <c r="X16" i="128"/>
  <c r="F35" i="128"/>
  <c r="G32" i="128" s="1"/>
  <c r="H16" i="128"/>
  <c r="H16" i="126"/>
  <c r="I15" i="126"/>
  <c r="J11" i="126" s="1"/>
  <c r="E36" i="126"/>
  <c r="F35" i="126"/>
  <c r="G32" i="126" s="1"/>
  <c r="E28" i="126"/>
  <c r="F25" i="126" s="1"/>
  <c r="V16" i="126"/>
  <c r="W15" i="126"/>
  <c r="X11" i="126" s="1"/>
  <c r="W16" i="126"/>
  <c r="E55" i="126"/>
  <c r="F19" i="126"/>
  <c r="E36" i="125"/>
  <c r="H16" i="125"/>
  <c r="E41" i="125"/>
  <c r="F39" i="125" s="1"/>
  <c r="F35" i="125"/>
  <c r="G32" i="125" s="1"/>
  <c r="X15" i="125"/>
  <c r="Y11" i="125" s="1"/>
  <c r="E55" i="125"/>
  <c r="F19" i="125"/>
  <c r="I15" i="125"/>
  <c r="J11" i="125" s="1"/>
  <c r="F25" i="123"/>
  <c r="E29" i="123"/>
  <c r="F55" i="123"/>
  <c r="G19" i="123"/>
  <c r="I15" i="123"/>
  <c r="J11" i="123" s="1"/>
  <c r="V15" i="123"/>
  <c r="W11" i="123" s="1"/>
  <c r="F28" i="122"/>
  <c r="G25" i="122" s="1"/>
  <c r="F55" i="122"/>
  <c r="G19" i="122"/>
  <c r="I15" i="122"/>
  <c r="J11" i="122" s="1"/>
  <c r="W15" i="122"/>
  <c r="X11" i="122" s="1"/>
  <c r="E36" i="120"/>
  <c r="F35" i="120"/>
  <c r="G32" i="120" s="1"/>
  <c r="X15" i="120"/>
  <c r="Y11" i="120" s="1"/>
  <c r="I15" i="120"/>
  <c r="J11" i="120" s="1"/>
  <c r="H16" i="119"/>
  <c r="E41" i="119"/>
  <c r="F39" i="119" s="1"/>
  <c r="E36" i="119"/>
  <c r="F35" i="119"/>
  <c r="G32" i="119" s="1"/>
  <c r="W15" i="119"/>
  <c r="X11" i="119" s="1"/>
  <c r="W16" i="119"/>
  <c r="H28" i="119"/>
  <c r="I25" i="119" s="1"/>
  <c r="D42" i="119"/>
  <c r="I21" i="119"/>
  <c r="J19" i="119" s="1"/>
  <c r="I15" i="119"/>
  <c r="J11" i="119" s="1"/>
  <c r="G29" i="119"/>
  <c r="E36" i="117"/>
  <c r="F35" i="117"/>
  <c r="G32" i="117" s="1"/>
  <c r="X15" i="117"/>
  <c r="Y11" i="117" s="1"/>
  <c r="E36" i="116"/>
  <c r="D42" i="116"/>
  <c r="P43" i="114"/>
  <c r="B44" i="114"/>
  <c r="D17" i="114"/>
  <c r="G15" i="116"/>
  <c r="H11" i="116" s="1"/>
  <c r="E16" i="114"/>
  <c r="F12" i="114" s="1"/>
  <c r="G29" i="114"/>
  <c r="H26" i="114" s="1"/>
  <c r="B36" i="114"/>
  <c r="C33" i="114"/>
  <c r="C35" i="114" s="1"/>
  <c r="D33" i="114" s="1"/>
  <c r="D35" i="114" s="1"/>
  <c r="E33" i="114" s="1"/>
  <c r="X15" i="116"/>
  <c r="Y11" i="116" s="1"/>
  <c r="E41" i="116"/>
  <c r="F39" i="116" s="1"/>
  <c r="H28" i="116"/>
  <c r="I25" i="116" s="1"/>
  <c r="H29" i="116"/>
  <c r="H21" i="116"/>
  <c r="I19" i="116" s="1"/>
  <c r="H22" i="116"/>
  <c r="W16" i="116"/>
  <c r="F35" i="116"/>
  <c r="G32" i="116" s="1"/>
  <c r="F22" i="114"/>
  <c r="G20" i="114" s="1"/>
  <c r="E23" i="114"/>
  <c r="BS18" i="112" l="1"/>
  <c r="F16" i="155"/>
  <c r="BJ36" i="161"/>
  <c r="BH42" i="161"/>
  <c r="G30" i="160"/>
  <c r="E23" i="160"/>
  <c r="BI29" i="161"/>
  <c r="H29" i="160"/>
  <c r="I26" i="160" s="1"/>
  <c r="BH47" i="161"/>
  <c r="BI45" i="161" s="1"/>
  <c r="BK35" i="161"/>
  <c r="BL32" i="161" s="1"/>
  <c r="BJ28" i="161"/>
  <c r="BK25" i="161" s="1"/>
  <c r="BG48" i="161"/>
  <c r="BI41" i="161"/>
  <c r="BJ39" i="161" s="1"/>
  <c r="F17" i="159"/>
  <c r="C36" i="159"/>
  <c r="H16" i="160"/>
  <c r="I12" i="160" s="1"/>
  <c r="C62" i="160"/>
  <c r="Q39" i="160"/>
  <c r="D35" i="160"/>
  <c r="E33" i="160" s="1"/>
  <c r="F22" i="160"/>
  <c r="G20" i="160" s="1"/>
  <c r="D42" i="160"/>
  <c r="C45" i="160"/>
  <c r="D48" i="160"/>
  <c r="C51" i="160"/>
  <c r="G17" i="160"/>
  <c r="AI55" i="161"/>
  <c r="AI56" i="161" s="1"/>
  <c r="AI62" i="161" s="1"/>
  <c r="AJ19" i="161"/>
  <c r="AI22" i="161"/>
  <c r="AI50" i="161" s="1"/>
  <c r="AI59" i="161" s="1"/>
  <c r="AI61" i="161" s="1"/>
  <c r="Q62" i="159"/>
  <c r="B64" i="159"/>
  <c r="B66" i="159" s="1"/>
  <c r="B68" i="159" s="1"/>
  <c r="E18" i="152" s="1"/>
  <c r="BQ18" i="152" s="1"/>
  <c r="F22" i="159"/>
  <c r="G20" i="159" s="1"/>
  <c r="I29" i="159"/>
  <c r="J26" i="159" s="1"/>
  <c r="C44" i="159"/>
  <c r="D42" i="159" s="1"/>
  <c r="D35" i="159"/>
  <c r="E33" i="159" s="1"/>
  <c r="C50" i="159"/>
  <c r="D48" i="159" s="1"/>
  <c r="G16" i="159"/>
  <c r="H12" i="159" s="1"/>
  <c r="E23" i="159"/>
  <c r="H30" i="159"/>
  <c r="F16" i="158"/>
  <c r="G36" i="155"/>
  <c r="G36" i="157"/>
  <c r="H36" i="158"/>
  <c r="G39" i="155"/>
  <c r="F42" i="155"/>
  <c r="F16" i="157"/>
  <c r="H36" i="156"/>
  <c r="G15" i="155"/>
  <c r="H11" i="155" s="1"/>
  <c r="J22" i="156"/>
  <c r="J55" i="156"/>
  <c r="K19" i="156"/>
  <c r="K21" i="156" s="1"/>
  <c r="G29" i="156"/>
  <c r="G39" i="157"/>
  <c r="F42" i="157"/>
  <c r="F16" i="156"/>
  <c r="T16" i="158"/>
  <c r="J21" i="155"/>
  <c r="J22" i="155" s="1"/>
  <c r="G41" i="156"/>
  <c r="H39" i="156" s="1"/>
  <c r="G15" i="158"/>
  <c r="H11" i="158" s="1"/>
  <c r="H35" i="155"/>
  <c r="I32" i="155" s="1"/>
  <c r="H35" i="157"/>
  <c r="I32" i="157" s="1"/>
  <c r="I35" i="158"/>
  <c r="J32" i="158" s="1"/>
  <c r="G28" i="155"/>
  <c r="H25" i="155" s="1"/>
  <c r="G15" i="157"/>
  <c r="H11" i="157" s="1"/>
  <c r="I35" i="156"/>
  <c r="J32" i="156" s="1"/>
  <c r="K21" i="158"/>
  <c r="K22" i="158" s="1"/>
  <c r="I22" i="157"/>
  <c r="J19" i="157"/>
  <c r="J21" i="157" s="1"/>
  <c r="I55" i="157"/>
  <c r="G41" i="158"/>
  <c r="H39" i="158" s="1"/>
  <c r="H28" i="156"/>
  <c r="I25" i="156" s="1"/>
  <c r="G28" i="157"/>
  <c r="H25" i="157" s="1"/>
  <c r="G15" i="156"/>
  <c r="H11" i="156" s="1"/>
  <c r="U15" i="158"/>
  <c r="V11" i="158" s="1"/>
  <c r="G28" i="158"/>
  <c r="H25" i="158" s="1"/>
  <c r="F19" i="117"/>
  <c r="E55" i="117"/>
  <c r="D39" i="120"/>
  <c r="C42" i="120"/>
  <c r="F21" i="120"/>
  <c r="F22" i="120" s="1"/>
  <c r="D28" i="120"/>
  <c r="E25" i="120" s="1"/>
  <c r="E22" i="117"/>
  <c r="G23" i="149"/>
  <c r="J30" i="149"/>
  <c r="F16" i="139"/>
  <c r="D42" i="117"/>
  <c r="D42" i="128"/>
  <c r="D42" i="130"/>
  <c r="F16" i="145"/>
  <c r="D42" i="150"/>
  <c r="G15" i="145"/>
  <c r="H11" i="145" s="1"/>
  <c r="G15" i="139"/>
  <c r="H11" i="139" s="1"/>
  <c r="F29" i="125"/>
  <c r="G28" i="125"/>
  <c r="H25" i="125" s="1"/>
  <c r="G29" i="133"/>
  <c r="G16" i="143"/>
  <c r="F16" i="117"/>
  <c r="G16" i="131"/>
  <c r="H29" i="146"/>
  <c r="G16" i="116"/>
  <c r="G29" i="146"/>
  <c r="E28" i="129"/>
  <c r="F25" i="129" s="1"/>
  <c r="F28" i="129" s="1"/>
  <c r="G25" i="129" s="1"/>
  <c r="G28" i="129" s="1"/>
  <c r="H25" i="129" s="1"/>
  <c r="H29" i="136"/>
  <c r="I16" i="125"/>
  <c r="E29" i="126"/>
  <c r="D42" i="126"/>
  <c r="F25" i="139"/>
  <c r="E29" i="139"/>
  <c r="H28" i="133"/>
  <c r="I25" i="133" s="1"/>
  <c r="D29" i="130"/>
  <c r="E25" i="130"/>
  <c r="D29" i="150"/>
  <c r="E25" i="150"/>
  <c r="E28" i="150" s="1"/>
  <c r="F25" i="150" s="1"/>
  <c r="F28" i="150" s="1"/>
  <c r="G15" i="117"/>
  <c r="H11" i="117" s="1"/>
  <c r="E28" i="134"/>
  <c r="F25" i="134" s="1"/>
  <c r="H15" i="131"/>
  <c r="I11" i="131" s="1"/>
  <c r="F16" i="150"/>
  <c r="H15" i="143"/>
  <c r="I11" i="143" s="1"/>
  <c r="E25" i="117"/>
  <c r="D29" i="117"/>
  <c r="F25" i="142"/>
  <c r="E29" i="142"/>
  <c r="G15" i="150"/>
  <c r="H11" i="150" s="1"/>
  <c r="H17" i="149"/>
  <c r="E36" i="149"/>
  <c r="E42" i="119"/>
  <c r="E42" i="150"/>
  <c r="F36" i="119"/>
  <c r="F36" i="120"/>
  <c r="F36" i="131"/>
  <c r="F36" i="145"/>
  <c r="F36" i="150"/>
  <c r="X16" i="150"/>
  <c r="G35" i="150"/>
  <c r="H32" i="150" s="1"/>
  <c r="Y15" i="150"/>
  <c r="Z11" i="150" s="1"/>
  <c r="F41" i="150"/>
  <c r="G39" i="150" s="1"/>
  <c r="F55" i="150"/>
  <c r="G19" i="150"/>
  <c r="F35" i="149"/>
  <c r="G33" i="149" s="1"/>
  <c r="E44" i="149"/>
  <c r="F42" i="149" s="1"/>
  <c r="I16" i="149"/>
  <c r="J12" i="149" s="1"/>
  <c r="D45" i="149"/>
  <c r="H22" i="149"/>
  <c r="I20" i="149" s="1"/>
  <c r="K29" i="149"/>
  <c r="L26" i="149" s="1"/>
  <c r="E42" i="146"/>
  <c r="F36" i="146"/>
  <c r="I15" i="146"/>
  <c r="J11" i="146" s="1"/>
  <c r="F21" i="146"/>
  <c r="F22" i="146" s="1"/>
  <c r="H16" i="146"/>
  <c r="X16" i="146"/>
  <c r="X15" i="146"/>
  <c r="Y11" i="146" s="1"/>
  <c r="G35" i="146"/>
  <c r="H32" i="146" s="1"/>
  <c r="I28" i="146"/>
  <c r="J25" i="146" s="1"/>
  <c r="F41" i="146"/>
  <c r="G39" i="146" s="1"/>
  <c r="E42" i="145"/>
  <c r="W16" i="145"/>
  <c r="W15" i="145"/>
  <c r="X11" i="145" s="1"/>
  <c r="F41" i="145"/>
  <c r="G39" i="145" s="1"/>
  <c r="F21" i="145"/>
  <c r="F22" i="145" s="1"/>
  <c r="G35" i="145"/>
  <c r="H32" i="145" s="1"/>
  <c r="V16" i="145"/>
  <c r="J28" i="145"/>
  <c r="K25" i="145" s="1"/>
  <c r="J29" i="145"/>
  <c r="F29" i="143"/>
  <c r="F36" i="142"/>
  <c r="W16" i="143"/>
  <c r="F21" i="143"/>
  <c r="F22" i="143" s="1"/>
  <c r="G28" i="143"/>
  <c r="H25" i="143" s="1"/>
  <c r="G29" i="143"/>
  <c r="X15" i="143"/>
  <c r="Y11" i="143" s="1"/>
  <c r="E42" i="143"/>
  <c r="G35" i="143"/>
  <c r="H32" i="143" s="1"/>
  <c r="F41" i="143"/>
  <c r="G39" i="143" s="1"/>
  <c r="F36" i="143"/>
  <c r="G35" i="142"/>
  <c r="H32" i="142" s="1"/>
  <c r="H16" i="142"/>
  <c r="F41" i="142"/>
  <c r="G39" i="142" s="1"/>
  <c r="Y15" i="142"/>
  <c r="Z11" i="142" s="1"/>
  <c r="E42" i="142"/>
  <c r="X16" i="142"/>
  <c r="I15" i="142"/>
  <c r="J11" i="142" s="1"/>
  <c r="F21" i="142"/>
  <c r="F22" i="142" s="1"/>
  <c r="E42" i="140"/>
  <c r="H16" i="140"/>
  <c r="F36" i="140"/>
  <c r="G28" i="140"/>
  <c r="H25" i="140" s="1"/>
  <c r="X16" i="140"/>
  <c r="X15" i="140"/>
  <c r="Y11" i="140" s="1"/>
  <c r="F41" i="140"/>
  <c r="G39" i="140" s="1"/>
  <c r="G35" i="140"/>
  <c r="H32" i="140" s="1"/>
  <c r="I15" i="140"/>
  <c r="J11" i="140" s="1"/>
  <c r="F21" i="140"/>
  <c r="F22" i="140" s="1"/>
  <c r="E42" i="139"/>
  <c r="F21" i="139"/>
  <c r="F22" i="139" s="1"/>
  <c r="F36" i="139"/>
  <c r="W15" i="139"/>
  <c r="X11" i="139" s="1"/>
  <c r="F41" i="139"/>
  <c r="G39" i="139" s="1"/>
  <c r="G35" i="139"/>
  <c r="H32" i="139" s="1"/>
  <c r="E42" i="137"/>
  <c r="F36" i="137"/>
  <c r="V16" i="137"/>
  <c r="G35" i="137"/>
  <c r="H32" i="137" s="1"/>
  <c r="F41" i="137"/>
  <c r="G39" i="137" s="1"/>
  <c r="I16" i="137"/>
  <c r="F21" i="137"/>
  <c r="W16" i="137"/>
  <c r="W15" i="137"/>
  <c r="X11" i="137" s="1"/>
  <c r="J15" i="137"/>
  <c r="K11" i="137" s="1"/>
  <c r="F28" i="137"/>
  <c r="G25" i="137" s="1"/>
  <c r="H16" i="136"/>
  <c r="I15" i="136"/>
  <c r="J11" i="136" s="1"/>
  <c r="I28" i="136"/>
  <c r="J25" i="136" s="1"/>
  <c r="G35" i="136"/>
  <c r="H32" i="136" s="1"/>
  <c r="Y15" i="136"/>
  <c r="Z11" i="136" s="1"/>
  <c r="E42" i="136"/>
  <c r="F21" i="136"/>
  <c r="F36" i="136"/>
  <c r="X16" i="136"/>
  <c r="F41" i="136"/>
  <c r="G39" i="136" s="1"/>
  <c r="F36" i="134"/>
  <c r="H16" i="134"/>
  <c r="I15" i="134"/>
  <c r="J11" i="134" s="1"/>
  <c r="X15" i="134"/>
  <c r="Y11" i="134" s="1"/>
  <c r="E42" i="134"/>
  <c r="G35" i="134"/>
  <c r="H32" i="134" s="1"/>
  <c r="F21" i="134"/>
  <c r="F41" i="134"/>
  <c r="G39" i="134" s="1"/>
  <c r="F36" i="133"/>
  <c r="W15" i="133"/>
  <c r="X11" i="133" s="1"/>
  <c r="E42" i="133"/>
  <c r="I15" i="133"/>
  <c r="J11" i="133" s="1"/>
  <c r="F41" i="133"/>
  <c r="G39" i="133" s="1"/>
  <c r="H16" i="133"/>
  <c r="F21" i="133"/>
  <c r="F22" i="133" s="1"/>
  <c r="G35" i="133"/>
  <c r="H32" i="133" s="1"/>
  <c r="V16" i="133"/>
  <c r="I28" i="131"/>
  <c r="J25" i="131" s="1"/>
  <c r="G35" i="131"/>
  <c r="H32" i="131" s="1"/>
  <c r="H29" i="131"/>
  <c r="F41" i="131"/>
  <c r="G39" i="131" s="1"/>
  <c r="E42" i="131"/>
  <c r="F21" i="131"/>
  <c r="X15" i="131"/>
  <c r="Y11" i="131" s="1"/>
  <c r="E42" i="130"/>
  <c r="I16" i="130"/>
  <c r="F41" i="130"/>
  <c r="G39" i="130" s="1"/>
  <c r="F36" i="130"/>
  <c r="J15" i="130"/>
  <c r="K11" i="130" s="1"/>
  <c r="W16" i="130"/>
  <c r="X15" i="130"/>
  <c r="Y11" i="130" s="1"/>
  <c r="X16" i="130"/>
  <c r="F21" i="130"/>
  <c r="F22" i="130" s="1"/>
  <c r="G35" i="130"/>
  <c r="H32" i="130" s="1"/>
  <c r="H16" i="129"/>
  <c r="X16" i="129"/>
  <c r="Y16" i="129"/>
  <c r="Y15" i="129"/>
  <c r="Z11" i="129" s="1"/>
  <c r="F41" i="129"/>
  <c r="G39" i="129" s="1"/>
  <c r="G35" i="129"/>
  <c r="H32" i="129" s="1"/>
  <c r="F21" i="129"/>
  <c r="F22" i="129" s="1"/>
  <c r="E42" i="129"/>
  <c r="F36" i="129"/>
  <c r="I15" i="129"/>
  <c r="J11" i="129" s="1"/>
  <c r="E42" i="128"/>
  <c r="F21" i="128"/>
  <c r="F22" i="128" s="1"/>
  <c r="G35" i="128"/>
  <c r="H32" i="128" s="1"/>
  <c r="F28" i="128"/>
  <c r="G25" i="128" s="1"/>
  <c r="F36" i="128"/>
  <c r="Y15" i="128"/>
  <c r="Z11" i="128" s="1"/>
  <c r="Y16" i="128"/>
  <c r="I16" i="128"/>
  <c r="E29" i="128"/>
  <c r="F41" i="128"/>
  <c r="G39" i="128" s="1"/>
  <c r="J15" i="128"/>
  <c r="K11" i="128" s="1"/>
  <c r="F36" i="126"/>
  <c r="E42" i="126"/>
  <c r="I16" i="126"/>
  <c r="F21" i="126"/>
  <c r="F22" i="126" s="1"/>
  <c r="X15" i="126"/>
  <c r="Y11" i="126" s="1"/>
  <c r="G35" i="126"/>
  <c r="H32" i="126" s="1"/>
  <c r="F41" i="126"/>
  <c r="G39" i="126" s="1"/>
  <c r="J15" i="126"/>
  <c r="K11" i="126" s="1"/>
  <c r="F28" i="126"/>
  <c r="G25" i="126" s="1"/>
  <c r="E42" i="125"/>
  <c r="F21" i="125"/>
  <c r="Y15" i="125"/>
  <c r="Z11" i="125" s="1"/>
  <c r="G35" i="125"/>
  <c r="H32" i="125" s="1"/>
  <c r="X16" i="125"/>
  <c r="F36" i="125"/>
  <c r="J15" i="125"/>
  <c r="K11" i="125" s="1"/>
  <c r="F41" i="125"/>
  <c r="G39" i="125" s="1"/>
  <c r="J15" i="123"/>
  <c r="K11" i="123" s="1"/>
  <c r="V16" i="123"/>
  <c r="F28" i="123"/>
  <c r="G25" i="123" s="1"/>
  <c r="W15" i="123"/>
  <c r="X11" i="123" s="1"/>
  <c r="I16" i="123"/>
  <c r="G21" i="123"/>
  <c r="G22" i="123" s="1"/>
  <c r="I16" i="122"/>
  <c r="W16" i="122"/>
  <c r="G28" i="122"/>
  <c r="H25" i="122" s="1"/>
  <c r="X15" i="122"/>
  <c r="Y11" i="122" s="1"/>
  <c r="J15" i="122"/>
  <c r="K11" i="122" s="1"/>
  <c r="G21" i="122"/>
  <c r="F29" i="122"/>
  <c r="I16" i="120"/>
  <c r="Y15" i="120"/>
  <c r="Z11" i="120" s="1"/>
  <c r="G35" i="120"/>
  <c r="H32" i="120" s="1"/>
  <c r="J15" i="120"/>
  <c r="K11" i="120" s="1"/>
  <c r="X16" i="120"/>
  <c r="I16" i="119"/>
  <c r="J15" i="119"/>
  <c r="K11" i="119" s="1"/>
  <c r="I28" i="119"/>
  <c r="J25" i="119" s="1"/>
  <c r="I29" i="119"/>
  <c r="G35" i="119"/>
  <c r="H32" i="119" s="1"/>
  <c r="J21" i="119"/>
  <c r="K19" i="119" s="1"/>
  <c r="J22" i="119"/>
  <c r="H29" i="119"/>
  <c r="X16" i="119"/>
  <c r="X15" i="119"/>
  <c r="Y11" i="119" s="1"/>
  <c r="I22" i="119"/>
  <c r="F41" i="119"/>
  <c r="G39" i="119" s="1"/>
  <c r="F36" i="116"/>
  <c r="F41" i="117"/>
  <c r="G39" i="117" s="1"/>
  <c r="X16" i="117"/>
  <c r="Y15" i="117"/>
  <c r="Z11" i="117" s="1"/>
  <c r="G35" i="117"/>
  <c r="H32" i="117" s="1"/>
  <c r="F36" i="117"/>
  <c r="E42" i="117"/>
  <c r="E42" i="116"/>
  <c r="C36" i="114"/>
  <c r="H29" i="114"/>
  <c r="I26" i="114" s="1"/>
  <c r="C42" i="114"/>
  <c r="C44" i="114" s="1"/>
  <c r="D42" i="114" s="1"/>
  <c r="D44" i="114" s="1"/>
  <c r="E42" i="114" s="1"/>
  <c r="B45" i="114"/>
  <c r="E17" i="114"/>
  <c r="G30" i="114"/>
  <c r="F16" i="114"/>
  <c r="G12" i="114" s="1"/>
  <c r="H15" i="116"/>
  <c r="I11" i="116" s="1"/>
  <c r="I29" i="116"/>
  <c r="I28" i="116"/>
  <c r="J25" i="116" s="1"/>
  <c r="Y15" i="116"/>
  <c r="Z11" i="116" s="1"/>
  <c r="Y16" i="116"/>
  <c r="F41" i="116"/>
  <c r="G39" i="116" s="1"/>
  <c r="I21" i="116"/>
  <c r="J19" i="116" s="1"/>
  <c r="G35" i="116"/>
  <c r="H32" i="116" s="1"/>
  <c r="X16" i="116"/>
  <c r="E35" i="114"/>
  <c r="F33" i="114" s="1"/>
  <c r="G22" i="114"/>
  <c r="H20" i="114" s="1"/>
  <c r="D36" i="114"/>
  <c r="F23" i="114"/>
  <c r="H29" i="156" l="1"/>
  <c r="G16" i="157"/>
  <c r="G16" i="158"/>
  <c r="G16" i="155"/>
  <c r="I30" i="159"/>
  <c r="BH48" i="161"/>
  <c r="I29" i="160"/>
  <c r="J26" i="160" s="1"/>
  <c r="H30" i="160"/>
  <c r="C53" i="160"/>
  <c r="BJ29" i="161"/>
  <c r="BK36" i="161"/>
  <c r="BI42" i="161"/>
  <c r="AI63" i="161"/>
  <c r="AI65" i="161" s="1"/>
  <c r="AL30" i="152" s="1"/>
  <c r="BK28" i="161"/>
  <c r="BL25" i="161" s="1"/>
  <c r="BJ41" i="161"/>
  <c r="BK39" i="161" s="1"/>
  <c r="BL35" i="161"/>
  <c r="BL36" i="161" s="1"/>
  <c r="BI47" i="161"/>
  <c r="BJ45" i="161" s="1"/>
  <c r="F23" i="160"/>
  <c r="D36" i="160"/>
  <c r="C64" i="160"/>
  <c r="C66" i="160" s="1"/>
  <c r="C68" i="160" s="1"/>
  <c r="Q62" i="160"/>
  <c r="D44" i="160"/>
  <c r="E42" i="160" s="1"/>
  <c r="E35" i="160"/>
  <c r="F33" i="160" s="1"/>
  <c r="I16" i="160"/>
  <c r="J12" i="160" s="1"/>
  <c r="H17" i="160"/>
  <c r="D50" i="160"/>
  <c r="E48" i="160" s="1"/>
  <c r="G22" i="160"/>
  <c r="H20" i="160" s="1"/>
  <c r="AJ21" i="161"/>
  <c r="AJ22" i="161" s="1"/>
  <c r="AJ50" i="161" s="1"/>
  <c r="AJ59" i="161" s="1"/>
  <c r="AJ61" i="161" s="1"/>
  <c r="Q68" i="159"/>
  <c r="E18" i="112"/>
  <c r="G16" i="156"/>
  <c r="D36" i="159"/>
  <c r="G17" i="159"/>
  <c r="G29" i="155"/>
  <c r="D50" i="159"/>
  <c r="E48" i="159" s="1"/>
  <c r="D44" i="159"/>
  <c r="E42" i="159" s="1"/>
  <c r="G22" i="159"/>
  <c r="H20" i="159" s="1"/>
  <c r="H16" i="159"/>
  <c r="I12" i="159" s="1"/>
  <c r="E35" i="159"/>
  <c r="F33" i="159" s="1"/>
  <c r="J29" i="159"/>
  <c r="K26" i="159" s="1"/>
  <c r="U16" i="158"/>
  <c r="G29" i="157"/>
  <c r="C51" i="159"/>
  <c r="C45" i="159"/>
  <c r="F23" i="159"/>
  <c r="I36" i="156"/>
  <c r="I36" i="158"/>
  <c r="H36" i="157"/>
  <c r="H36" i="155"/>
  <c r="G42" i="156"/>
  <c r="G42" i="158"/>
  <c r="D29" i="120"/>
  <c r="G29" i="158"/>
  <c r="V15" i="158"/>
  <c r="W11" i="158" s="1"/>
  <c r="H15" i="156"/>
  <c r="I11" i="156" s="1"/>
  <c r="H28" i="157"/>
  <c r="I25" i="157" s="1"/>
  <c r="I28" i="156"/>
  <c r="J25" i="156" s="1"/>
  <c r="H41" i="158"/>
  <c r="I39" i="158" s="1"/>
  <c r="K55" i="158"/>
  <c r="L19" i="158"/>
  <c r="L21" i="158" s="1"/>
  <c r="J35" i="156"/>
  <c r="K32" i="156" s="1"/>
  <c r="H15" i="157"/>
  <c r="I11" i="157" s="1"/>
  <c r="H28" i="155"/>
  <c r="I25" i="155" s="1"/>
  <c r="J35" i="158"/>
  <c r="K32" i="158" s="1"/>
  <c r="I35" i="157"/>
  <c r="J32" i="157" s="1"/>
  <c r="I35" i="155"/>
  <c r="J32" i="155" s="1"/>
  <c r="H15" i="158"/>
  <c r="I11" i="158" s="1"/>
  <c r="H41" i="156"/>
  <c r="I39" i="156" s="1"/>
  <c r="H28" i="158"/>
  <c r="I25" i="158" s="1"/>
  <c r="J22" i="157"/>
  <c r="J55" i="157"/>
  <c r="K19" i="157"/>
  <c r="J55" i="155"/>
  <c r="K19" i="155"/>
  <c r="K21" i="155" s="1"/>
  <c r="G41" i="157"/>
  <c r="H39" i="157" s="1"/>
  <c r="K22" i="156"/>
  <c r="K55" i="156"/>
  <c r="L19" i="156"/>
  <c r="H15" i="155"/>
  <c r="I11" i="155" s="1"/>
  <c r="G41" i="155"/>
  <c r="H39" i="155" s="1"/>
  <c r="E28" i="120"/>
  <c r="F25" i="120" s="1"/>
  <c r="D41" i="120"/>
  <c r="E39" i="120" s="1"/>
  <c r="F55" i="120"/>
  <c r="G19" i="120"/>
  <c r="G21" i="120" s="1"/>
  <c r="F21" i="117"/>
  <c r="F22" i="117" s="1"/>
  <c r="K30" i="149"/>
  <c r="G29" i="125"/>
  <c r="G16" i="145"/>
  <c r="H15" i="139"/>
  <c r="I11" i="139" s="1"/>
  <c r="G16" i="139"/>
  <c r="H15" i="145"/>
  <c r="I11" i="145" s="1"/>
  <c r="H28" i="125"/>
  <c r="I25" i="125" s="1"/>
  <c r="F17" i="114"/>
  <c r="G29" i="129"/>
  <c r="F29" i="129"/>
  <c r="H29" i="133"/>
  <c r="E29" i="129"/>
  <c r="G16" i="150"/>
  <c r="E29" i="150"/>
  <c r="H16" i="131"/>
  <c r="G25" i="150"/>
  <c r="G28" i="150" s="1"/>
  <c r="H25" i="150" s="1"/>
  <c r="F29" i="150"/>
  <c r="H15" i="117"/>
  <c r="I11" i="117" s="1"/>
  <c r="E28" i="130"/>
  <c r="F25" i="130" s="1"/>
  <c r="J16" i="120"/>
  <c r="H15" i="150"/>
  <c r="I11" i="150" s="1"/>
  <c r="F28" i="142"/>
  <c r="G25" i="142" s="1"/>
  <c r="H16" i="143"/>
  <c r="I15" i="131"/>
  <c r="J11" i="131" s="1"/>
  <c r="I28" i="133"/>
  <c r="J25" i="133" s="1"/>
  <c r="F28" i="139"/>
  <c r="G25" i="139" s="1"/>
  <c r="F28" i="134"/>
  <c r="G25" i="134" s="1"/>
  <c r="J16" i="125"/>
  <c r="E28" i="117"/>
  <c r="F25" i="117" s="1"/>
  <c r="I15" i="143"/>
  <c r="J11" i="143" s="1"/>
  <c r="E29" i="134"/>
  <c r="G16" i="117"/>
  <c r="H16" i="116"/>
  <c r="F42" i="128"/>
  <c r="F42" i="129"/>
  <c r="E45" i="149"/>
  <c r="G36" i="139"/>
  <c r="G36" i="120"/>
  <c r="G36" i="126"/>
  <c r="G21" i="150"/>
  <c r="G22" i="150" s="1"/>
  <c r="Y16" i="150"/>
  <c r="G36" i="150"/>
  <c r="Z15" i="150"/>
  <c r="AA11" i="150" s="1"/>
  <c r="H35" i="150"/>
  <c r="I32" i="150" s="1"/>
  <c r="F42" i="150"/>
  <c r="G41" i="150"/>
  <c r="H39" i="150" s="1"/>
  <c r="H23" i="149"/>
  <c r="I17" i="149"/>
  <c r="F44" i="149"/>
  <c r="G42" i="149" s="1"/>
  <c r="F36" i="149"/>
  <c r="I22" i="149"/>
  <c r="J20" i="149" s="1"/>
  <c r="J16" i="149"/>
  <c r="K12" i="149" s="1"/>
  <c r="G35" i="149"/>
  <c r="H33" i="149" s="1"/>
  <c r="L29" i="149"/>
  <c r="L30" i="149" s="1"/>
  <c r="G36" i="146"/>
  <c r="I16" i="146"/>
  <c r="J28" i="146"/>
  <c r="K25" i="146" s="1"/>
  <c r="F42" i="146"/>
  <c r="H35" i="146"/>
  <c r="I32" i="146" s="1"/>
  <c r="G41" i="146"/>
  <c r="H39" i="146" s="1"/>
  <c r="F55" i="146"/>
  <c r="G19" i="146"/>
  <c r="I29" i="146"/>
  <c r="Y15" i="146"/>
  <c r="Z11" i="146" s="1"/>
  <c r="J15" i="146"/>
  <c r="K11" i="146" s="1"/>
  <c r="G36" i="145"/>
  <c r="F42" i="145"/>
  <c r="K28" i="145"/>
  <c r="L25" i="145" s="1"/>
  <c r="H35" i="145"/>
  <c r="I32" i="145" s="1"/>
  <c r="G41" i="145"/>
  <c r="H39" i="145" s="1"/>
  <c r="X15" i="145"/>
  <c r="Y11" i="145" s="1"/>
  <c r="F55" i="145"/>
  <c r="G19" i="145"/>
  <c r="G36" i="142"/>
  <c r="G36" i="143"/>
  <c r="F42" i="143"/>
  <c r="H35" i="143"/>
  <c r="I32" i="143" s="1"/>
  <c r="H28" i="143"/>
  <c r="I25" i="143" s="1"/>
  <c r="G41" i="143"/>
  <c r="H39" i="143" s="1"/>
  <c r="X16" i="143"/>
  <c r="F55" i="143"/>
  <c r="G19" i="143"/>
  <c r="Y16" i="143"/>
  <c r="Y15" i="143"/>
  <c r="Z11" i="143" s="1"/>
  <c r="F55" i="142"/>
  <c r="G19" i="142"/>
  <c r="Y16" i="142"/>
  <c r="J15" i="142"/>
  <c r="K11" i="142" s="1"/>
  <c r="Z15" i="142"/>
  <c r="AA11" i="142" s="1"/>
  <c r="I16" i="142"/>
  <c r="G41" i="142"/>
  <c r="H39" i="142" s="1"/>
  <c r="H35" i="142"/>
  <c r="I32" i="142" s="1"/>
  <c r="F42" i="142"/>
  <c r="I16" i="140"/>
  <c r="F42" i="140"/>
  <c r="G29" i="140"/>
  <c r="J15" i="140"/>
  <c r="K11" i="140" s="1"/>
  <c r="G41" i="140"/>
  <c r="H39" i="140" s="1"/>
  <c r="F55" i="140"/>
  <c r="G19" i="140"/>
  <c r="G36" i="140"/>
  <c r="Y15" i="140"/>
  <c r="Z11" i="140" s="1"/>
  <c r="H28" i="140"/>
  <c r="I25" i="140" s="1"/>
  <c r="H35" i="140"/>
  <c r="I32" i="140" s="1"/>
  <c r="F42" i="139"/>
  <c r="W16" i="139"/>
  <c r="H35" i="139"/>
  <c r="I32" i="139" s="1"/>
  <c r="G41" i="139"/>
  <c r="H39" i="139" s="1"/>
  <c r="X15" i="139"/>
  <c r="Y11" i="139" s="1"/>
  <c r="F55" i="139"/>
  <c r="G19" i="139"/>
  <c r="G36" i="137"/>
  <c r="F42" i="137"/>
  <c r="G28" i="137"/>
  <c r="H25" i="137" s="1"/>
  <c r="K15" i="137"/>
  <c r="L11" i="137" s="1"/>
  <c r="X15" i="137"/>
  <c r="Y11" i="137" s="1"/>
  <c r="G41" i="137"/>
  <c r="H39" i="137" s="1"/>
  <c r="F29" i="137"/>
  <c r="J16" i="137"/>
  <c r="F55" i="137"/>
  <c r="G19" i="137"/>
  <c r="F22" i="137"/>
  <c r="H35" i="137"/>
  <c r="I32" i="137" s="1"/>
  <c r="I16" i="136"/>
  <c r="F42" i="136"/>
  <c r="F55" i="136"/>
  <c r="G19" i="136"/>
  <c r="F22" i="136"/>
  <c r="Y16" i="136"/>
  <c r="I29" i="136"/>
  <c r="H35" i="136"/>
  <c r="I32" i="136" s="1"/>
  <c r="J28" i="136"/>
  <c r="K25" i="136" s="1"/>
  <c r="G41" i="136"/>
  <c r="H39" i="136" s="1"/>
  <c r="G36" i="136"/>
  <c r="J15" i="136"/>
  <c r="K11" i="136" s="1"/>
  <c r="Z15" i="136"/>
  <c r="AA11" i="136" s="1"/>
  <c r="F42" i="134"/>
  <c r="F55" i="134"/>
  <c r="G19" i="134"/>
  <c r="H35" i="134"/>
  <c r="I32" i="134" s="1"/>
  <c r="Y15" i="134"/>
  <c r="Z11" i="134" s="1"/>
  <c r="Y16" i="134"/>
  <c r="J15" i="134"/>
  <c r="K11" i="134" s="1"/>
  <c r="G41" i="134"/>
  <c r="H39" i="134" s="1"/>
  <c r="G36" i="134"/>
  <c r="X16" i="134"/>
  <c r="I16" i="134"/>
  <c r="F22" i="134"/>
  <c r="G36" i="133"/>
  <c r="G41" i="133"/>
  <c r="H39" i="133" s="1"/>
  <c r="H35" i="133"/>
  <c r="I32" i="133" s="1"/>
  <c r="F42" i="133"/>
  <c r="W16" i="133"/>
  <c r="J15" i="133"/>
  <c r="K11" i="133" s="1"/>
  <c r="X16" i="133"/>
  <c r="X15" i="133"/>
  <c r="Y11" i="133" s="1"/>
  <c r="I16" i="133"/>
  <c r="F55" i="133"/>
  <c r="G19" i="133"/>
  <c r="G41" i="131"/>
  <c r="H39" i="131" s="1"/>
  <c r="Y16" i="131"/>
  <c r="Y15" i="131"/>
  <c r="Z11" i="131" s="1"/>
  <c r="F42" i="131"/>
  <c r="G36" i="131"/>
  <c r="X16" i="131"/>
  <c r="F55" i="131"/>
  <c r="G19" i="131"/>
  <c r="J28" i="131"/>
  <c r="K25" i="131" s="1"/>
  <c r="F22" i="131"/>
  <c r="I29" i="131"/>
  <c r="H35" i="131"/>
  <c r="I32" i="131" s="1"/>
  <c r="F42" i="130"/>
  <c r="G36" i="130"/>
  <c r="J16" i="130"/>
  <c r="Y15" i="130"/>
  <c r="Z11" i="130" s="1"/>
  <c r="H35" i="130"/>
  <c r="I32" i="130" s="1"/>
  <c r="K15" i="130"/>
  <c r="L11" i="130" s="1"/>
  <c r="G41" i="130"/>
  <c r="H39" i="130" s="1"/>
  <c r="F55" i="130"/>
  <c r="G19" i="130"/>
  <c r="I16" i="129"/>
  <c r="Z16" i="129"/>
  <c r="Z15" i="129"/>
  <c r="AA11" i="129" s="1"/>
  <c r="H35" i="129"/>
  <c r="I32" i="129" s="1"/>
  <c r="H28" i="129"/>
  <c r="I25" i="129" s="1"/>
  <c r="G36" i="129"/>
  <c r="J15" i="129"/>
  <c r="K11" i="129" s="1"/>
  <c r="F55" i="129"/>
  <c r="G19" i="129"/>
  <c r="G41" i="129"/>
  <c r="H39" i="129" s="1"/>
  <c r="F55" i="128"/>
  <c r="G19" i="128"/>
  <c r="J16" i="128"/>
  <c r="G41" i="128"/>
  <c r="H39" i="128" s="1"/>
  <c r="Z15" i="128"/>
  <c r="AA11" i="128" s="1"/>
  <c r="F29" i="128"/>
  <c r="G36" i="128"/>
  <c r="K15" i="128"/>
  <c r="L11" i="128" s="1"/>
  <c r="G28" i="128"/>
  <c r="H25" i="128" s="1"/>
  <c r="H35" i="128"/>
  <c r="I32" i="128" s="1"/>
  <c r="F29" i="126"/>
  <c r="G41" i="126"/>
  <c r="H39" i="126" s="1"/>
  <c r="Y15" i="126"/>
  <c r="Z11" i="126" s="1"/>
  <c r="Y16" i="126"/>
  <c r="K15" i="126"/>
  <c r="L11" i="126" s="1"/>
  <c r="J16" i="126"/>
  <c r="H35" i="126"/>
  <c r="I32" i="126" s="1"/>
  <c r="G28" i="126"/>
  <c r="H25" i="126" s="1"/>
  <c r="F42" i="126"/>
  <c r="X16" i="126"/>
  <c r="F55" i="126"/>
  <c r="G19" i="126"/>
  <c r="F42" i="125"/>
  <c r="G36" i="125"/>
  <c r="F55" i="125"/>
  <c r="G19" i="125"/>
  <c r="G41" i="125"/>
  <c r="H39" i="125" s="1"/>
  <c r="K15" i="125"/>
  <c r="L11" i="125" s="1"/>
  <c r="Y16" i="125"/>
  <c r="Z15" i="125"/>
  <c r="AA11" i="125" s="1"/>
  <c r="H35" i="125"/>
  <c r="I32" i="125" s="1"/>
  <c r="F22" i="125"/>
  <c r="X15" i="123"/>
  <c r="Y11" i="123" s="1"/>
  <c r="X16" i="123"/>
  <c r="F29" i="123"/>
  <c r="G28" i="123"/>
  <c r="H25" i="123" s="1"/>
  <c r="G29" i="123"/>
  <c r="W16" i="123"/>
  <c r="K15" i="123"/>
  <c r="L11" i="123" s="1"/>
  <c r="G55" i="123"/>
  <c r="H19" i="123"/>
  <c r="J16" i="123"/>
  <c r="K15" i="122"/>
  <c r="L11" i="122" s="1"/>
  <c r="H28" i="122"/>
  <c r="I25" i="122" s="1"/>
  <c r="G55" i="122"/>
  <c r="H19" i="122"/>
  <c r="G29" i="122"/>
  <c r="Y15" i="122"/>
  <c r="Z11" i="122" s="1"/>
  <c r="J16" i="122"/>
  <c r="X16" i="122"/>
  <c r="G22" i="122"/>
  <c r="Z15" i="120"/>
  <c r="AA11" i="120" s="1"/>
  <c r="Y16" i="120"/>
  <c r="K15" i="120"/>
  <c r="L11" i="120" s="1"/>
  <c r="H35" i="120"/>
  <c r="I32" i="120" s="1"/>
  <c r="J16" i="119"/>
  <c r="G36" i="119"/>
  <c r="K15" i="119"/>
  <c r="L11" i="119" s="1"/>
  <c r="G41" i="119"/>
  <c r="H39" i="119" s="1"/>
  <c r="H35" i="119"/>
  <c r="I32" i="119" s="1"/>
  <c r="Y15" i="119"/>
  <c r="Z11" i="119" s="1"/>
  <c r="Y16" i="119"/>
  <c r="K21" i="119"/>
  <c r="L19" i="119" s="1"/>
  <c r="K22" i="119"/>
  <c r="F42" i="119"/>
  <c r="J28" i="119"/>
  <c r="K25" i="119" s="1"/>
  <c r="F42" i="116"/>
  <c r="F42" i="117"/>
  <c r="H35" i="117"/>
  <c r="I32" i="117" s="1"/>
  <c r="Z15" i="117"/>
  <c r="AA11" i="117" s="1"/>
  <c r="G41" i="117"/>
  <c r="H39" i="117" s="1"/>
  <c r="G36" i="117"/>
  <c r="Y16" i="117"/>
  <c r="G36" i="116"/>
  <c r="I22" i="116"/>
  <c r="H30" i="114"/>
  <c r="C45" i="114"/>
  <c r="G16" i="114"/>
  <c r="H12" i="114" s="1"/>
  <c r="I15" i="116"/>
  <c r="J11" i="116" s="1"/>
  <c r="I29" i="114"/>
  <c r="J26" i="114" s="1"/>
  <c r="Z16" i="116"/>
  <c r="Z15" i="116"/>
  <c r="AA11" i="116" s="1"/>
  <c r="H35" i="116"/>
  <c r="I32" i="116" s="1"/>
  <c r="G41" i="116"/>
  <c r="H39" i="116" s="1"/>
  <c r="J28" i="116"/>
  <c r="K25" i="116" s="1"/>
  <c r="J29" i="116"/>
  <c r="J21" i="116"/>
  <c r="K19" i="116" s="1"/>
  <c r="J22" i="116"/>
  <c r="G23" i="114"/>
  <c r="D45" i="114"/>
  <c r="E36" i="114"/>
  <c r="F35" i="114"/>
  <c r="G33" i="114" s="1"/>
  <c r="E44" i="114"/>
  <c r="F42" i="114" s="1"/>
  <c r="H22" i="114"/>
  <c r="I20" i="114" s="1"/>
  <c r="H29" i="155" l="1"/>
  <c r="I30" i="160"/>
  <c r="H29" i="158"/>
  <c r="D51" i="160"/>
  <c r="E36" i="160"/>
  <c r="J29" i="160"/>
  <c r="K26" i="160" s="1"/>
  <c r="J30" i="160"/>
  <c r="BK29" i="161"/>
  <c r="BJ47" i="161"/>
  <c r="BK45" i="161" s="1"/>
  <c r="BK41" i="161"/>
  <c r="BL39" i="161" s="1"/>
  <c r="BL28" i="161"/>
  <c r="BL29" i="161" s="1"/>
  <c r="BI48" i="161"/>
  <c r="BJ42" i="161"/>
  <c r="H17" i="159"/>
  <c r="I17" i="160"/>
  <c r="D45" i="160"/>
  <c r="D53" i="160" s="1"/>
  <c r="E50" i="160"/>
  <c r="F48" i="160" s="1"/>
  <c r="J16" i="160"/>
  <c r="K12" i="160" s="1"/>
  <c r="E44" i="160"/>
  <c r="F42" i="160" s="1"/>
  <c r="C53" i="159"/>
  <c r="G23" i="159"/>
  <c r="H22" i="160"/>
  <c r="I20" i="160" s="1"/>
  <c r="G23" i="160"/>
  <c r="F35" i="160"/>
  <c r="G33" i="160" s="1"/>
  <c r="F29" i="152"/>
  <c r="BQ29" i="152" s="1"/>
  <c r="Q68" i="160"/>
  <c r="AJ55" i="161"/>
  <c r="AJ56" i="161" s="1"/>
  <c r="AJ62" i="161" s="1"/>
  <c r="AJ63" i="161" s="1"/>
  <c r="AJ65" i="161" s="1"/>
  <c r="AM30" i="152" s="1"/>
  <c r="AK19" i="161"/>
  <c r="H16" i="155"/>
  <c r="H16" i="158"/>
  <c r="D51" i="159"/>
  <c r="E36" i="159"/>
  <c r="E44" i="159"/>
  <c r="F42" i="159" s="1"/>
  <c r="F35" i="159"/>
  <c r="G33" i="159" s="1"/>
  <c r="K29" i="159"/>
  <c r="L26" i="159" s="1"/>
  <c r="L29" i="159" s="1"/>
  <c r="L30" i="159" s="1"/>
  <c r="H22" i="159"/>
  <c r="I20" i="159" s="1"/>
  <c r="E50" i="159"/>
  <c r="F48" i="159" s="1"/>
  <c r="E29" i="120"/>
  <c r="H16" i="157"/>
  <c r="J30" i="159"/>
  <c r="I16" i="159"/>
  <c r="J12" i="159" s="1"/>
  <c r="D45" i="159"/>
  <c r="G42" i="157"/>
  <c r="D42" i="120"/>
  <c r="G42" i="155"/>
  <c r="H42" i="156"/>
  <c r="I36" i="155"/>
  <c r="I36" i="157"/>
  <c r="J36" i="158"/>
  <c r="J36" i="156"/>
  <c r="H41" i="155"/>
  <c r="I39" i="155" s="1"/>
  <c r="I15" i="155"/>
  <c r="J11" i="155" s="1"/>
  <c r="L21" i="156"/>
  <c r="L22" i="156" s="1"/>
  <c r="H41" i="157"/>
  <c r="I39" i="157" s="1"/>
  <c r="K21" i="157"/>
  <c r="K22" i="157" s="1"/>
  <c r="I28" i="158"/>
  <c r="J25" i="158" s="1"/>
  <c r="I41" i="156"/>
  <c r="J39" i="156" s="1"/>
  <c r="I15" i="158"/>
  <c r="J11" i="158" s="1"/>
  <c r="J35" i="155"/>
  <c r="K32" i="155" s="1"/>
  <c r="J35" i="157"/>
  <c r="K32" i="157" s="1"/>
  <c r="K35" i="158"/>
  <c r="L32" i="158" s="1"/>
  <c r="I28" i="155"/>
  <c r="J25" i="155" s="1"/>
  <c r="I15" i="157"/>
  <c r="J11" i="157" s="1"/>
  <c r="K35" i="156"/>
  <c r="L32" i="156" s="1"/>
  <c r="H42" i="158"/>
  <c r="I29" i="156"/>
  <c r="H29" i="157"/>
  <c r="H16" i="156"/>
  <c r="V16" i="158"/>
  <c r="K22" i="155"/>
  <c r="K55" i="155"/>
  <c r="L19" i="155"/>
  <c r="L21" i="155" s="1"/>
  <c r="L22" i="158"/>
  <c r="L55" i="158"/>
  <c r="M19" i="158"/>
  <c r="I41" i="158"/>
  <c r="J39" i="158" s="1"/>
  <c r="J28" i="156"/>
  <c r="K25" i="156" s="1"/>
  <c r="I28" i="157"/>
  <c r="J25" i="157" s="1"/>
  <c r="I15" i="156"/>
  <c r="J11" i="156" s="1"/>
  <c r="W15" i="158"/>
  <c r="X11" i="158" s="1"/>
  <c r="G19" i="117"/>
  <c r="F55" i="117"/>
  <c r="E41" i="120"/>
  <c r="F39" i="120" s="1"/>
  <c r="G22" i="120"/>
  <c r="G55" i="120"/>
  <c r="H19" i="120"/>
  <c r="H21" i="120" s="1"/>
  <c r="H55" i="120" s="1"/>
  <c r="F28" i="120"/>
  <c r="G25" i="120" s="1"/>
  <c r="J17" i="149"/>
  <c r="H29" i="125"/>
  <c r="H16" i="139"/>
  <c r="H16" i="145"/>
  <c r="I15" i="145"/>
  <c r="J11" i="145" s="1"/>
  <c r="I15" i="139"/>
  <c r="J11" i="139" s="1"/>
  <c r="H16" i="117"/>
  <c r="I28" i="125"/>
  <c r="J25" i="125" s="1"/>
  <c r="E29" i="117"/>
  <c r="J16" i="142"/>
  <c r="I29" i="133"/>
  <c r="F29" i="142"/>
  <c r="J29" i="146"/>
  <c r="F29" i="134"/>
  <c r="J15" i="143"/>
  <c r="K11" i="143" s="1"/>
  <c r="H16" i="150"/>
  <c r="I15" i="117"/>
  <c r="J11" i="117" s="1"/>
  <c r="G17" i="114"/>
  <c r="F28" i="117"/>
  <c r="G25" i="117" s="1"/>
  <c r="G28" i="134"/>
  <c r="H25" i="134" s="1"/>
  <c r="J28" i="133"/>
  <c r="K25" i="133" s="1"/>
  <c r="G28" i="139"/>
  <c r="H25" i="139" s="1"/>
  <c r="J15" i="131"/>
  <c r="K11" i="131" s="1"/>
  <c r="I15" i="150"/>
  <c r="J11" i="150" s="1"/>
  <c r="F28" i="130"/>
  <c r="G25" i="130" s="1"/>
  <c r="G29" i="126"/>
  <c r="J16" i="136"/>
  <c r="I16" i="143"/>
  <c r="F29" i="139"/>
  <c r="I16" i="131"/>
  <c r="G28" i="142"/>
  <c r="H25" i="142" s="1"/>
  <c r="E29" i="130"/>
  <c r="G42" i="137"/>
  <c r="G42" i="117"/>
  <c r="G42" i="116"/>
  <c r="G42" i="150"/>
  <c r="H36" i="137"/>
  <c r="G36" i="149"/>
  <c r="H36" i="131"/>
  <c r="H36" i="150"/>
  <c r="H28" i="150"/>
  <c r="I25" i="150" s="1"/>
  <c r="I35" i="150"/>
  <c r="J32" i="150" s="1"/>
  <c r="H41" i="150"/>
  <c r="I39" i="150" s="1"/>
  <c r="G29" i="150"/>
  <c r="Z16" i="150"/>
  <c r="G55" i="150"/>
  <c r="H19" i="150"/>
  <c r="AA15" i="150"/>
  <c r="AB11" i="150" s="1"/>
  <c r="G44" i="149"/>
  <c r="H42" i="149" s="1"/>
  <c r="H35" i="149"/>
  <c r="I33" i="149" s="1"/>
  <c r="I23" i="149"/>
  <c r="F45" i="149"/>
  <c r="J22" i="149"/>
  <c r="K20" i="149" s="1"/>
  <c r="K16" i="149"/>
  <c r="L12" i="149" s="1"/>
  <c r="H36" i="146"/>
  <c r="G42" i="146"/>
  <c r="J16" i="146"/>
  <c r="G21" i="146"/>
  <c r="H41" i="146"/>
  <c r="I39" i="146" s="1"/>
  <c r="I35" i="146"/>
  <c r="J32" i="146" s="1"/>
  <c r="K28" i="146"/>
  <c r="L25" i="146" s="1"/>
  <c r="Y16" i="146"/>
  <c r="Z15" i="146"/>
  <c r="AA11" i="146" s="1"/>
  <c r="Z16" i="146"/>
  <c r="K15" i="146"/>
  <c r="L11" i="146" s="1"/>
  <c r="G21" i="145"/>
  <c r="G22" i="145" s="1"/>
  <c r="Y15" i="145"/>
  <c r="Z11" i="145" s="1"/>
  <c r="I35" i="145"/>
  <c r="J32" i="145" s="1"/>
  <c r="H41" i="145"/>
  <c r="I39" i="145" s="1"/>
  <c r="L28" i="145"/>
  <c r="M25" i="145" s="1"/>
  <c r="G42" i="145"/>
  <c r="K29" i="145"/>
  <c r="X16" i="145"/>
  <c r="H36" i="145"/>
  <c r="H36" i="143"/>
  <c r="G42" i="143"/>
  <c r="H29" i="143"/>
  <c r="G21" i="143"/>
  <c r="G22" i="143" s="1"/>
  <c r="I28" i="143"/>
  <c r="J25" i="143" s="1"/>
  <c r="Z15" i="143"/>
  <c r="AA11" i="143" s="1"/>
  <c r="Z16" i="143"/>
  <c r="H41" i="143"/>
  <c r="I39" i="143" s="1"/>
  <c r="I35" i="143"/>
  <c r="J32" i="143" s="1"/>
  <c r="G42" i="142"/>
  <c r="H41" i="142"/>
  <c r="I39" i="142" s="1"/>
  <c r="H36" i="142"/>
  <c r="Z16" i="142"/>
  <c r="K15" i="142"/>
  <c r="L11" i="142" s="1"/>
  <c r="G21" i="142"/>
  <c r="I35" i="142"/>
  <c r="J32" i="142" s="1"/>
  <c r="AA15" i="142"/>
  <c r="AB11" i="142" s="1"/>
  <c r="H36" i="140"/>
  <c r="H29" i="140"/>
  <c r="G21" i="140"/>
  <c r="G22" i="140"/>
  <c r="J16" i="140"/>
  <c r="Z15" i="140"/>
  <c r="AA11" i="140" s="1"/>
  <c r="Z16" i="140"/>
  <c r="K15" i="140"/>
  <c r="L11" i="140" s="1"/>
  <c r="Y16" i="140"/>
  <c r="G42" i="140"/>
  <c r="I35" i="140"/>
  <c r="J32" i="140" s="1"/>
  <c r="I28" i="140"/>
  <c r="J25" i="140" s="1"/>
  <c r="H41" i="140"/>
  <c r="I39" i="140" s="1"/>
  <c r="Y15" i="139"/>
  <c r="Z11" i="139" s="1"/>
  <c r="H41" i="139"/>
  <c r="I39" i="139" s="1"/>
  <c r="G42" i="139"/>
  <c r="I35" i="139"/>
  <c r="J32" i="139" s="1"/>
  <c r="G21" i="139"/>
  <c r="X16" i="139"/>
  <c r="H36" i="139"/>
  <c r="G29" i="137"/>
  <c r="K16" i="137"/>
  <c r="I35" i="137"/>
  <c r="J32" i="137" s="1"/>
  <c r="G21" i="137"/>
  <c r="X16" i="137"/>
  <c r="L15" i="137"/>
  <c r="M11" i="137" s="1"/>
  <c r="Y15" i="137"/>
  <c r="Z11" i="137" s="1"/>
  <c r="Y16" i="137"/>
  <c r="H41" i="137"/>
  <c r="I39" i="137" s="1"/>
  <c r="H28" i="137"/>
  <c r="I25" i="137" s="1"/>
  <c r="H41" i="136"/>
  <c r="I39" i="136" s="1"/>
  <c r="I35" i="136"/>
  <c r="J32" i="136" s="1"/>
  <c r="K15" i="136"/>
  <c r="L11" i="136" s="1"/>
  <c r="G42" i="136"/>
  <c r="H36" i="136"/>
  <c r="Z16" i="136"/>
  <c r="J29" i="136"/>
  <c r="G21" i="136"/>
  <c r="G22" i="136" s="1"/>
  <c r="AA15" i="136"/>
  <c r="AB11" i="136" s="1"/>
  <c r="K28" i="136"/>
  <c r="L25" i="136" s="1"/>
  <c r="G42" i="134"/>
  <c r="G21" i="134"/>
  <c r="G22" i="134" s="1"/>
  <c r="H41" i="134"/>
  <c r="I39" i="134" s="1"/>
  <c r="Z15" i="134"/>
  <c r="AA11" i="134" s="1"/>
  <c r="Z16" i="134"/>
  <c r="J16" i="134"/>
  <c r="H36" i="134"/>
  <c r="K15" i="134"/>
  <c r="L11" i="134" s="1"/>
  <c r="I35" i="134"/>
  <c r="J32" i="134" s="1"/>
  <c r="G42" i="133"/>
  <c r="K15" i="133"/>
  <c r="L11" i="133" s="1"/>
  <c r="I35" i="133"/>
  <c r="J32" i="133" s="1"/>
  <c r="Y15" i="133"/>
  <c r="Z11" i="133" s="1"/>
  <c r="H41" i="133"/>
  <c r="I39" i="133" s="1"/>
  <c r="G21" i="133"/>
  <c r="G22" i="133" s="1"/>
  <c r="J16" i="133"/>
  <c r="H36" i="133"/>
  <c r="I35" i="131"/>
  <c r="J32" i="131" s="1"/>
  <c r="G21" i="131"/>
  <c r="H41" i="131"/>
  <c r="I39" i="131" s="1"/>
  <c r="J29" i="131"/>
  <c r="G42" i="131"/>
  <c r="K28" i="131"/>
  <c r="L25" i="131" s="1"/>
  <c r="Z15" i="131"/>
  <c r="AA11" i="131" s="1"/>
  <c r="H36" i="130"/>
  <c r="K16" i="130"/>
  <c r="G21" i="130"/>
  <c r="G22" i="130" s="1"/>
  <c r="H41" i="130"/>
  <c r="I39" i="130" s="1"/>
  <c r="G42" i="130"/>
  <c r="I35" i="130"/>
  <c r="J32" i="130" s="1"/>
  <c r="Z16" i="130"/>
  <c r="Z15" i="130"/>
  <c r="AA11" i="130" s="1"/>
  <c r="L15" i="130"/>
  <c r="M11" i="130" s="1"/>
  <c r="Y16" i="130"/>
  <c r="G42" i="129"/>
  <c r="G21" i="129"/>
  <c r="I28" i="129"/>
  <c r="J25" i="129" s="1"/>
  <c r="I35" i="129"/>
  <c r="J32" i="129" s="1"/>
  <c r="K15" i="129"/>
  <c r="L11" i="129" s="1"/>
  <c r="H36" i="129"/>
  <c r="H41" i="129"/>
  <c r="I39" i="129" s="1"/>
  <c r="J16" i="129"/>
  <c r="H29" i="129"/>
  <c r="AA15" i="129"/>
  <c r="AB11" i="129" s="1"/>
  <c r="K16" i="128"/>
  <c r="G29" i="128"/>
  <c r="I35" i="128"/>
  <c r="J32" i="128" s="1"/>
  <c r="H41" i="128"/>
  <c r="I39" i="128" s="1"/>
  <c r="H28" i="128"/>
  <c r="I25" i="128" s="1"/>
  <c r="L15" i="128"/>
  <c r="M11" i="128" s="1"/>
  <c r="Z16" i="128"/>
  <c r="AA15" i="128"/>
  <c r="AB11" i="128" s="1"/>
  <c r="G21" i="128"/>
  <c r="G22" i="128" s="1"/>
  <c r="H36" i="128"/>
  <c r="G42" i="128"/>
  <c r="G42" i="126"/>
  <c r="G21" i="126"/>
  <c r="G22" i="126" s="1"/>
  <c r="H28" i="126"/>
  <c r="I25" i="126" s="1"/>
  <c r="K16" i="126"/>
  <c r="Z16" i="126"/>
  <c r="Z15" i="126"/>
  <c r="AA11" i="126" s="1"/>
  <c r="I35" i="126"/>
  <c r="J32" i="126" s="1"/>
  <c r="L15" i="126"/>
  <c r="M11" i="126" s="1"/>
  <c r="H36" i="126"/>
  <c r="H41" i="126"/>
  <c r="I39" i="126" s="1"/>
  <c r="K16" i="125"/>
  <c r="G42" i="125"/>
  <c r="I35" i="125"/>
  <c r="J32" i="125" s="1"/>
  <c r="AA15" i="125"/>
  <c r="AB11" i="125" s="1"/>
  <c r="L15" i="125"/>
  <c r="M11" i="125" s="1"/>
  <c r="G21" i="125"/>
  <c r="H36" i="125"/>
  <c r="Z16" i="125"/>
  <c r="H41" i="125"/>
  <c r="I39" i="125" s="1"/>
  <c r="K16" i="123"/>
  <c r="H28" i="123"/>
  <c r="I25" i="123" s="1"/>
  <c r="H21" i="123"/>
  <c r="H22" i="123" s="1"/>
  <c r="L15" i="123"/>
  <c r="M11" i="123" s="1"/>
  <c r="Y15" i="123"/>
  <c r="Z11" i="123" s="1"/>
  <c r="Y16" i="123"/>
  <c r="H29" i="122"/>
  <c r="K16" i="122"/>
  <c r="Z16" i="122"/>
  <c r="Z15" i="122"/>
  <c r="AA11" i="122" s="1"/>
  <c r="I28" i="122"/>
  <c r="J25" i="122" s="1"/>
  <c r="Y16" i="122"/>
  <c r="H21" i="122"/>
  <c r="H22" i="122" s="1"/>
  <c r="L15" i="122"/>
  <c r="M11" i="122" s="1"/>
  <c r="K16" i="120"/>
  <c r="H36" i="120"/>
  <c r="AA15" i="120"/>
  <c r="AB11" i="120" s="1"/>
  <c r="AA16" i="120"/>
  <c r="I19" i="120"/>
  <c r="L15" i="120"/>
  <c r="M11" i="120" s="1"/>
  <c r="H22" i="120"/>
  <c r="I35" i="120"/>
  <c r="J32" i="120" s="1"/>
  <c r="Z16" i="120"/>
  <c r="H36" i="119"/>
  <c r="Z15" i="119"/>
  <c r="AA11" i="119" s="1"/>
  <c r="Z16" i="119"/>
  <c r="H41" i="119"/>
  <c r="I39" i="119" s="1"/>
  <c r="L15" i="119"/>
  <c r="M11" i="119" s="1"/>
  <c r="G42" i="119"/>
  <c r="K29" i="119"/>
  <c r="K28" i="119"/>
  <c r="L25" i="119" s="1"/>
  <c r="J29" i="119"/>
  <c r="L21" i="119"/>
  <c r="M19" i="119" s="1"/>
  <c r="L22" i="119"/>
  <c r="I35" i="119"/>
  <c r="J32" i="119" s="1"/>
  <c r="K16" i="119"/>
  <c r="H36" i="116"/>
  <c r="H36" i="117"/>
  <c r="Z16" i="117"/>
  <c r="AA15" i="117"/>
  <c r="AB11" i="117" s="1"/>
  <c r="H41" i="117"/>
  <c r="I39" i="117" s="1"/>
  <c r="I35" i="117"/>
  <c r="J32" i="117" s="1"/>
  <c r="I16" i="116"/>
  <c r="J29" i="114"/>
  <c r="K26" i="114" s="1"/>
  <c r="J15" i="116"/>
  <c r="K11" i="116" s="1"/>
  <c r="H16" i="114"/>
  <c r="I12" i="114" s="1"/>
  <c r="I30" i="114"/>
  <c r="AA15" i="116"/>
  <c r="AB11" i="116" s="1"/>
  <c r="AA16" i="116"/>
  <c r="H41" i="116"/>
  <c r="I39" i="116" s="1"/>
  <c r="K21" i="116"/>
  <c r="L19" i="116" s="1"/>
  <c r="K22" i="116"/>
  <c r="K28" i="116"/>
  <c r="L25" i="116" s="1"/>
  <c r="I35" i="116"/>
  <c r="J32" i="116" s="1"/>
  <c r="H23" i="114"/>
  <c r="E45" i="114"/>
  <c r="F36" i="114"/>
  <c r="G35" i="114"/>
  <c r="H33" i="114" s="1"/>
  <c r="I22" i="114"/>
  <c r="J20" i="114" s="1"/>
  <c r="F44" i="114"/>
  <c r="G42" i="114" s="1"/>
  <c r="I29" i="158" l="1"/>
  <c r="I29" i="155"/>
  <c r="D53" i="159"/>
  <c r="H23" i="160"/>
  <c r="BJ48" i="161"/>
  <c r="K29" i="160"/>
  <c r="L26" i="160" s="1"/>
  <c r="L29" i="160" s="1"/>
  <c r="L30" i="160" s="1"/>
  <c r="BL41" i="161"/>
  <c r="BL42" i="161" s="1"/>
  <c r="BK42" i="161"/>
  <c r="BK47" i="161"/>
  <c r="BL45" i="161" s="1"/>
  <c r="BL47" i="161" s="1"/>
  <c r="BL48" i="161" s="1"/>
  <c r="E45" i="159"/>
  <c r="F36" i="160"/>
  <c r="E51" i="160"/>
  <c r="K16" i="160"/>
  <c r="L12" i="160" s="1"/>
  <c r="F44" i="160"/>
  <c r="G42" i="160" s="1"/>
  <c r="G35" i="160"/>
  <c r="H33" i="160" s="1"/>
  <c r="I22" i="160"/>
  <c r="J20" i="160" s="1"/>
  <c r="E45" i="160"/>
  <c r="F50" i="160"/>
  <c r="G48" i="160" s="1"/>
  <c r="J17" i="160"/>
  <c r="AK21" i="161"/>
  <c r="AK22" i="161" s="1"/>
  <c r="AK50" i="161" s="1"/>
  <c r="AK59" i="161" s="1"/>
  <c r="AK61" i="161" s="1"/>
  <c r="F36" i="159"/>
  <c r="I16" i="158"/>
  <c r="H23" i="159"/>
  <c r="J16" i="159"/>
  <c r="K12" i="159" s="1"/>
  <c r="E51" i="159"/>
  <c r="E53" i="159" s="1"/>
  <c r="K30" i="159"/>
  <c r="F50" i="159"/>
  <c r="G48" i="159" s="1"/>
  <c r="F44" i="159"/>
  <c r="G42" i="159" s="1"/>
  <c r="I16" i="157"/>
  <c r="I16" i="155"/>
  <c r="I17" i="159"/>
  <c r="I22" i="159"/>
  <c r="J20" i="159" s="1"/>
  <c r="G35" i="159"/>
  <c r="H33" i="159" s="1"/>
  <c r="K36" i="156"/>
  <c r="K36" i="158"/>
  <c r="J36" i="157"/>
  <c r="J36" i="155"/>
  <c r="I42" i="156"/>
  <c r="H42" i="155"/>
  <c r="E42" i="120"/>
  <c r="W16" i="158"/>
  <c r="I16" i="156"/>
  <c r="I29" i="157"/>
  <c r="J29" i="156"/>
  <c r="I42" i="158"/>
  <c r="M21" i="158"/>
  <c r="M22" i="158" s="1"/>
  <c r="L22" i="155"/>
  <c r="L55" i="155"/>
  <c r="M19" i="155"/>
  <c r="M21" i="155" s="1"/>
  <c r="L35" i="156"/>
  <c r="M32" i="156" s="1"/>
  <c r="J15" i="157"/>
  <c r="K11" i="157" s="1"/>
  <c r="J28" i="155"/>
  <c r="K25" i="155" s="1"/>
  <c r="L35" i="158"/>
  <c r="M32" i="158" s="1"/>
  <c r="K35" i="157"/>
  <c r="L32" i="157" s="1"/>
  <c r="K35" i="155"/>
  <c r="L32" i="155" s="1"/>
  <c r="J15" i="158"/>
  <c r="K11" i="158" s="1"/>
  <c r="J41" i="156"/>
  <c r="K39" i="156" s="1"/>
  <c r="J28" i="158"/>
  <c r="K25" i="158" s="1"/>
  <c r="H42" i="157"/>
  <c r="M19" i="156"/>
  <c r="M21" i="156" s="1"/>
  <c r="L55" i="156"/>
  <c r="J15" i="155"/>
  <c r="K11" i="155" s="1"/>
  <c r="I41" i="155"/>
  <c r="J39" i="155" s="1"/>
  <c r="X15" i="158"/>
  <c r="Y11" i="158" s="1"/>
  <c r="J15" i="156"/>
  <c r="K11" i="156" s="1"/>
  <c r="J28" i="157"/>
  <c r="K25" i="157" s="1"/>
  <c r="K28" i="156"/>
  <c r="L25" i="156" s="1"/>
  <c r="J41" i="158"/>
  <c r="K39" i="158" s="1"/>
  <c r="L19" i="157"/>
  <c r="L21" i="157" s="1"/>
  <c r="K55" i="157"/>
  <c r="I41" i="157"/>
  <c r="J39" i="157" s="1"/>
  <c r="G28" i="120"/>
  <c r="H25" i="120" s="1"/>
  <c r="F41" i="120"/>
  <c r="G39" i="120" s="1"/>
  <c r="F29" i="120"/>
  <c r="G21" i="117"/>
  <c r="G22" i="117" s="1"/>
  <c r="I29" i="125"/>
  <c r="I16" i="145"/>
  <c r="J15" i="139"/>
  <c r="K11" i="139" s="1"/>
  <c r="I16" i="139"/>
  <c r="J15" i="145"/>
  <c r="K11" i="145" s="1"/>
  <c r="J28" i="125"/>
  <c r="K25" i="125" s="1"/>
  <c r="G29" i="142"/>
  <c r="G29" i="134"/>
  <c r="F29" i="130"/>
  <c r="L16" i="122"/>
  <c r="L29" i="145"/>
  <c r="H29" i="150"/>
  <c r="G29" i="139"/>
  <c r="J30" i="114"/>
  <c r="F29" i="117"/>
  <c r="J16" i="143"/>
  <c r="I23" i="114"/>
  <c r="H17" i="114"/>
  <c r="L16" i="128"/>
  <c r="I16" i="150"/>
  <c r="J16" i="131"/>
  <c r="J29" i="133"/>
  <c r="I16" i="117"/>
  <c r="K15" i="131"/>
  <c r="L11" i="131" s="1"/>
  <c r="K15" i="143"/>
  <c r="L11" i="143" s="1"/>
  <c r="K29" i="136"/>
  <c r="H28" i="142"/>
  <c r="I25" i="142" s="1"/>
  <c r="J15" i="150"/>
  <c r="K11" i="150" s="1"/>
  <c r="K28" i="133"/>
  <c r="L25" i="133" s="1"/>
  <c r="I29" i="129"/>
  <c r="G28" i="130"/>
  <c r="H25" i="130" s="1"/>
  <c r="H28" i="139"/>
  <c r="I25" i="139" s="1"/>
  <c r="H28" i="134"/>
  <c r="I25" i="134" s="1"/>
  <c r="G28" i="117"/>
  <c r="H25" i="117" s="1"/>
  <c r="J15" i="117"/>
  <c r="K11" i="117" s="1"/>
  <c r="H42" i="128"/>
  <c r="H42" i="134"/>
  <c r="H42" i="129"/>
  <c r="H42" i="116"/>
  <c r="H42" i="119"/>
  <c r="H42" i="125"/>
  <c r="G45" i="149"/>
  <c r="I36" i="142"/>
  <c r="I36" i="136"/>
  <c r="I28" i="150"/>
  <c r="J25" i="150" s="1"/>
  <c r="AB15" i="150"/>
  <c r="AC11" i="150" s="1"/>
  <c r="H21" i="150"/>
  <c r="H22" i="150" s="1"/>
  <c r="J35" i="150"/>
  <c r="K32" i="150" s="1"/>
  <c r="AA16" i="150"/>
  <c r="H42" i="150"/>
  <c r="I36" i="150"/>
  <c r="I41" i="150"/>
  <c r="J39" i="150" s="1"/>
  <c r="K22" i="149"/>
  <c r="L20" i="149" s="1"/>
  <c r="I35" i="149"/>
  <c r="J33" i="149" s="1"/>
  <c r="J23" i="149"/>
  <c r="L16" i="149"/>
  <c r="M12" i="149" s="1"/>
  <c r="K17" i="149"/>
  <c r="H36" i="149"/>
  <c r="H44" i="149"/>
  <c r="I42" i="149" s="1"/>
  <c r="K29" i="146"/>
  <c r="K16" i="146"/>
  <c r="L28" i="146"/>
  <c r="M25" i="146" s="1"/>
  <c r="H42" i="146"/>
  <c r="I41" i="146"/>
  <c r="J39" i="146" s="1"/>
  <c r="AA15" i="146"/>
  <c r="AB11" i="146" s="1"/>
  <c r="J35" i="146"/>
  <c r="K32" i="146" s="1"/>
  <c r="G55" i="146"/>
  <c r="H19" i="146"/>
  <c r="L15" i="146"/>
  <c r="M11" i="146" s="1"/>
  <c r="I36" i="146"/>
  <c r="G22" i="146"/>
  <c r="H42" i="145"/>
  <c r="Y16" i="145"/>
  <c r="H19" i="145"/>
  <c r="G55" i="145"/>
  <c r="Z15" i="145"/>
  <c r="AA11" i="145" s="1"/>
  <c r="Z16" i="145"/>
  <c r="M28" i="145"/>
  <c r="N25" i="145" s="1"/>
  <c r="J35" i="145"/>
  <c r="K32" i="145" s="1"/>
  <c r="I41" i="145"/>
  <c r="J39" i="145" s="1"/>
  <c r="I36" i="145"/>
  <c r="I29" i="143"/>
  <c r="I36" i="143"/>
  <c r="H42" i="143"/>
  <c r="AA15" i="143"/>
  <c r="AB11" i="143" s="1"/>
  <c r="AA16" i="143"/>
  <c r="G55" i="143"/>
  <c r="H19" i="143"/>
  <c r="J35" i="143"/>
  <c r="K32" i="143" s="1"/>
  <c r="J28" i="143"/>
  <c r="K25" i="143" s="1"/>
  <c r="I41" i="143"/>
  <c r="J39" i="143" s="1"/>
  <c r="H42" i="142"/>
  <c r="K16" i="142"/>
  <c r="J35" i="142"/>
  <c r="K32" i="142" s="1"/>
  <c r="L15" i="142"/>
  <c r="M11" i="142" s="1"/>
  <c r="AB15" i="142"/>
  <c r="AC11" i="142" s="1"/>
  <c r="G55" i="142"/>
  <c r="H19" i="142"/>
  <c r="AA16" i="142"/>
  <c r="G22" i="142"/>
  <c r="I41" i="142"/>
  <c r="J39" i="142" s="1"/>
  <c r="I29" i="140"/>
  <c r="I41" i="140"/>
  <c r="J39" i="140" s="1"/>
  <c r="J35" i="140"/>
  <c r="K32" i="140" s="1"/>
  <c r="L15" i="140"/>
  <c r="M11" i="140" s="1"/>
  <c r="G55" i="140"/>
  <c r="H19" i="140"/>
  <c r="J28" i="140"/>
  <c r="K25" i="140" s="1"/>
  <c r="K16" i="140"/>
  <c r="AA15" i="140"/>
  <c r="AB11" i="140" s="1"/>
  <c r="AA16" i="140"/>
  <c r="H42" i="140"/>
  <c r="I36" i="140"/>
  <c r="J35" i="139"/>
  <c r="K32" i="139" s="1"/>
  <c r="I36" i="139"/>
  <c r="Y16" i="139"/>
  <c r="Z16" i="139"/>
  <c r="Z15" i="139"/>
  <c r="AA11" i="139" s="1"/>
  <c r="H19" i="139"/>
  <c r="G55" i="139"/>
  <c r="I41" i="139"/>
  <c r="J39" i="139" s="1"/>
  <c r="G22" i="139"/>
  <c r="H42" i="139"/>
  <c r="H42" i="137"/>
  <c r="L16" i="137"/>
  <c r="H29" i="137"/>
  <c r="J35" i="137"/>
  <c r="K32" i="137" s="1"/>
  <c r="I41" i="137"/>
  <c r="J39" i="137" s="1"/>
  <c r="M15" i="137"/>
  <c r="N11" i="137" s="1"/>
  <c r="G55" i="137"/>
  <c r="H19" i="137"/>
  <c r="Z15" i="137"/>
  <c r="AA11" i="137" s="1"/>
  <c r="I36" i="137"/>
  <c r="I28" i="137"/>
  <c r="J25" i="137" s="1"/>
  <c r="G22" i="137"/>
  <c r="G55" i="136"/>
  <c r="H19" i="136"/>
  <c r="J35" i="136"/>
  <c r="K32" i="136" s="1"/>
  <c r="AB16" i="136"/>
  <c r="AB15" i="136"/>
  <c r="AC11" i="136" s="1"/>
  <c r="L15" i="136"/>
  <c r="M11" i="136" s="1"/>
  <c r="I41" i="136"/>
  <c r="J39" i="136" s="1"/>
  <c r="L28" i="136"/>
  <c r="M25" i="136" s="1"/>
  <c r="AA16" i="136"/>
  <c r="K16" i="136"/>
  <c r="H42" i="136"/>
  <c r="J35" i="134"/>
  <c r="K32" i="134" s="1"/>
  <c r="K16" i="134"/>
  <c r="AA15" i="134"/>
  <c r="AB11" i="134" s="1"/>
  <c r="AA16" i="134"/>
  <c r="L15" i="134"/>
  <c r="M11" i="134" s="1"/>
  <c r="G55" i="134"/>
  <c r="H19" i="134"/>
  <c r="I36" i="134"/>
  <c r="I41" i="134"/>
  <c r="J39" i="134" s="1"/>
  <c r="H42" i="133"/>
  <c r="I36" i="133"/>
  <c r="Z15" i="133"/>
  <c r="AA11" i="133" s="1"/>
  <c r="Z16" i="133"/>
  <c r="L15" i="133"/>
  <c r="M11" i="133" s="1"/>
  <c r="G55" i="133"/>
  <c r="H19" i="133"/>
  <c r="Y16" i="133"/>
  <c r="J35" i="133"/>
  <c r="K32" i="133" s="1"/>
  <c r="I41" i="133"/>
  <c r="J39" i="133" s="1"/>
  <c r="K16" i="133"/>
  <c r="I36" i="131"/>
  <c r="K29" i="131"/>
  <c r="I41" i="131"/>
  <c r="J39" i="131" s="1"/>
  <c r="G55" i="131"/>
  <c r="H19" i="131"/>
  <c r="L28" i="131"/>
  <c r="M25" i="131" s="1"/>
  <c r="AA15" i="131"/>
  <c r="AB11" i="131" s="1"/>
  <c r="AA16" i="131"/>
  <c r="Z16" i="131"/>
  <c r="H42" i="131"/>
  <c r="G22" i="131"/>
  <c r="J35" i="131"/>
  <c r="K32" i="131" s="1"/>
  <c r="M15" i="130"/>
  <c r="N11" i="130" s="1"/>
  <c r="J35" i="130"/>
  <c r="K32" i="130" s="1"/>
  <c r="H42" i="130"/>
  <c r="I41" i="130"/>
  <c r="J39" i="130" s="1"/>
  <c r="L16" i="130"/>
  <c r="AA15" i="130"/>
  <c r="AB11" i="130" s="1"/>
  <c r="I36" i="130"/>
  <c r="G55" i="130"/>
  <c r="H19" i="130"/>
  <c r="I36" i="129"/>
  <c r="K16" i="129"/>
  <c r="L15" i="129"/>
  <c r="M11" i="129" s="1"/>
  <c r="G55" i="129"/>
  <c r="H19" i="129"/>
  <c r="G22" i="129"/>
  <c r="AB15" i="129"/>
  <c r="AC11" i="129" s="1"/>
  <c r="AA16" i="129"/>
  <c r="I41" i="129"/>
  <c r="J39" i="129" s="1"/>
  <c r="J35" i="129"/>
  <c r="K32" i="129" s="1"/>
  <c r="J28" i="129"/>
  <c r="K25" i="129" s="1"/>
  <c r="H29" i="128"/>
  <c r="I36" i="128"/>
  <c r="I28" i="128"/>
  <c r="J25" i="128" s="1"/>
  <c r="J35" i="128"/>
  <c r="K32" i="128" s="1"/>
  <c r="AB15" i="128"/>
  <c r="AC11" i="128" s="1"/>
  <c r="AA16" i="128"/>
  <c r="G55" i="128"/>
  <c r="H19" i="128"/>
  <c r="M15" i="128"/>
  <c r="N11" i="128" s="1"/>
  <c r="I41" i="128"/>
  <c r="J39" i="128" s="1"/>
  <c r="I36" i="126"/>
  <c r="H29" i="126"/>
  <c r="I41" i="126"/>
  <c r="J39" i="126" s="1"/>
  <c r="H42" i="126"/>
  <c r="L16" i="126"/>
  <c r="AA15" i="126"/>
  <c r="AB11" i="126" s="1"/>
  <c r="AA16" i="126"/>
  <c r="I28" i="126"/>
  <c r="J25" i="126" s="1"/>
  <c r="G55" i="126"/>
  <c r="H19" i="126"/>
  <c r="M15" i="126"/>
  <c r="N11" i="126" s="1"/>
  <c r="J35" i="126"/>
  <c r="K32" i="126" s="1"/>
  <c r="G55" i="125"/>
  <c r="H19" i="125"/>
  <c r="AB15" i="125"/>
  <c r="AC11" i="125" s="1"/>
  <c r="G22" i="125"/>
  <c r="AA16" i="125"/>
  <c r="I41" i="125"/>
  <c r="J39" i="125" s="1"/>
  <c r="M15" i="125"/>
  <c r="N11" i="125" s="1"/>
  <c r="J35" i="125"/>
  <c r="K32" i="125" s="1"/>
  <c r="L16" i="125"/>
  <c r="I36" i="125"/>
  <c r="Z16" i="123"/>
  <c r="Z15" i="123"/>
  <c r="AA11" i="123" s="1"/>
  <c r="H55" i="123"/>
  <c r="I19" i="123"/>
  <c r="M15" i="123"/>
  <c r="N11" i="123" s="1"/>
  <c r="I28" i="123"/>
  <c r="J25" i="123" s="1"/>
  <c r="L16" i="123"/>
  <c r="H29" i="123"/>
  <c r="I29" i="122"/>
  <c r="J28" i="122"/>
  <c r="K25" i="122" s="1"/>
  <c r="AA15" i="122"/>
  <c r="AB11" i="122" s="1"/>
  <c r="H55" i="122"/>
  <c r="I19" i="122"/>
  <c r="M15" i="122"/>
  <c r="N11" i="122" s="1"/>
  <c r="I36" i="120"/>
  <c r="AB15" i="120"/>
  <c r="AC11" i="120" s="1"/>
  <c r="AB16" i="120"/>
  <c r="L16" i="120"/>
  <c r="J35" i="120"/>
  <c r="K32" i="120" s="1"/>
  <c r="M15" i="120"/>
  <c r="N11" i="120" s="1"/>
  <c r="I21" i="120"/>
  <c r="I22" i="120" s="1"/>
  <c r="I36" i="119"/>
  <c r="J35" i="119"/>
  <c r="K32" i="119" s="1"/>
  <c r="M15" i="119"/>
  <c r="N11" i="119" s="1"/>
  <c r="I41" i="119"/>
  <c r="J39" i="119" s="1"/>
  <c r="L16" i="119"/>
  <c r="M21" i="119"/>
  <c r="N19" i="119" s="1"/>
  <c r="L28" i="119"/>
  <c r="M25" i="119" s="1"/>
  <c r="AA15" i="119"/>
  <c r="AB11" i="119" s="1"/>
  <c r="I36" i="116"/>
  <c r="I36" i="117"/>
  <c r="I41" i="117"/>
  <c r="J39" i="117" s="1"/>
  <c r="AA16" i="117"/>
  <c r="AB15" i="117"/>
  <c r="AC11" i="117" s="1"/>
  <c r="J35" i="117"/>
  <c r="K32" i="117" s="1"/>
  <c r="H42" i="117"/>
  <c r="K29" i="116"/>
  <c r="J16" i="116"/>
  <c r="I16" i="114"/>
  <c r="J12" i="114" s="1"/>
  <c r="K29" i="114"/>
  <c r="L26" i="114" s="1"/>
  <c r="L29" i="114" s="1"/>
  <c r="L30" i="114" s="1"/>
  <c r="K15" i="116"/>
  <c r="L11" i="116" s="1"/>
  <c r="L21" i="116"/>
  <c r="M19" i="116" s="1"/>
  <c r="L22" i="116"/>
  <c r="J35" i="116"/>
  <c r="K32" i="116" s="1"/>
  <c r="I41" i="116"/>
  <c r="J39" i="116" s="1"/>
  <c r="AB15" i="116"/>
  <c r="AC11" i="116" s="1"/>
  <c r="AB16" i="116"/>
  <c r="L28" i="116"/>
  <c r="M25" i="116" s="1"/>
  <c r="L29" i="116"/>
  <c r="J22" i="114"/>
  <c r="K20" i="114" s="1"/>
  <c r="H35" i="114"/>
  <c r="I33" i="114" s="1"/>
  <c r="G36" i="114"/>
  <c r="G44" i="114"/>
  <c r="H42" i="114" s="1"/>
  <c r="F45" i="114"/>
  <c r="J16" i="157" l="1"/>
  <c r="G36" i="160"/>
  <c r="K30" i="160"/>
  <c r="BK48" i="161"/>
  <c r="E53" i="160"/>
  <c r="G50" i="160"/>
  <c r="H48" i="160" s="1"/>
  <c r="G44" i="160"/>
  <c r="H42" i="160" s="1"/>
  <c r="G36" i="159"/>
  <c r="H35" i="160"/>
  <c r="I33" i="160" s="1"/>
  <c r="L16" i="160"/>
  <c r="M12" i="160" s="1"/>
  <c r="J22" i="160"/>
  <c r="K20" i="160" s="1"/>
  <c r="K17" i="160"/>
  <c r="F51" i="160"/>
  <c r="I23" i="160"/>
  <c r="F45" i="160"/>
  <c r="AK55" i="161"/>
  <c r="AK56" i="161" s="1"/>
  <c r="AK62" i="161" s="1"/>
  <c r="AK63" i="161" s="1"/>
  <c r="AK65" i="161" s="1"/>
  <c r="AN30" i="152" s="1"/>
  <c r="AL19" i="161"/>
  <c r="J16" i="158"/>
  <c r="F51" i="159"/>
  <c r="J17" i="159"/>
  <c r="J29" i="158"/>
  <c r="J29" i="155"/>
  <c r="I23" i="159"/>
  <c r="G44" i="159"/>
  <c r="H42" i="159" s="1"/>
  <c r="H35" i="159"/>
  <c r="I33" i="159" s="1"/>
  <c r="J22" i="159"/>
  <c r="K20" i="159" s="1"/>
  <c r="F45" i="159"/>
  <c r="G50" i="159"/>
  <c r="H48" i="159" s="1"/>
  <c r="K16" i="159"/>
  <c r="L12" i="159" s="1"/>
  <c r="J42" i="156"/>
  <c r="K36" i="155"/>
  <c r="K36" i="157"/>
  <c r="L36" i="158"/>
  <c r="L36" i="156"/>
  <c r="F42" i="120"/>
  <c r="G29" i="120"/>
  <c r="I42" i="157"/>
  <c r="J42" i="158"/>
  <c r="K29" i="156"/>
  <c r="J29" i="157"/>
  <c r="J16" i="156"/>
  <c r="X16" i="158"/>
  <c r="I42" i="155"/>
  <c r="J16" i="155"/>
  <c r="K28" i="158"/>
  <c r="L25" i="158" s="1"/>
  <c r="K41" i="156"/>
  <c r="L39" i="156" s="1"/>
  <c r="K15" i="158"/>
  <c r="L11" i="158" s="1"/>
  <c r="L35" i="155"/>
  <c r="M32" i="155" s="1"/>
  <c r="L35" i="157"/>
  <c r="M32" i="157" s="1"/>
  <c r="M35" i="158"/>
  <c r="N32" i="158" s="1"/>
  <c r="K28" i="155"/>
  <c r="L25" i="155" s="1"/>
  <c r="K15" i="157"/>
  <c r="L11" i="157" s="1"/>
  <c r="M35" i="156"/>
  <c r="N32" i="156" s="1"/>
  <c r="M55" i="158"/>
  <c r="N19" i="158"/>
  <c r="J41" i="157"/>
  <c r="K39" i="157" s="1"/>
  <c r="L22" i="157"/>
  <c r="M19" i="157"/>
  <c r="M21" i="157" s="1"/>
  <c r="L55" i="157"/>
  <c r="K41" i="158"/>
  <c r="L39" i="158" s="1"/>
  <c r="L28" i="156"/>
  <c r="M25" i="156" s="1"/>
  <c r="K28" i="157"/>
  <c r="L25" i="157" s="1"/>
  <c r="K15" i="156"/>
  <c r="L11" i="156" s="1"/>
  <c r="Y15" i="158"/>
  <c r="Z11" i="158" s="1"/>
  <c r="J41" i="155"/>
  <c r="K39" i="155" s="1"/>
  <c r="K15" i="155"/>
  <c r="L11" i="155" s="1"/>
  <c r="M22" i="156"/>
  <c r="N19" i="156"/>
  <c r="M55" i="156"/>
  <c r="M22" i="155"/>
  <c r="N19" i="155"/>
  <c r="N21" i="155" s="1"/>
  <c r="M55" i="155"/>
  <c r="G41" i="120"/>
  <c r="H39" i="120" s="1"/>
  <c r="H19" i="117"/>
  <c r="G55" i="117"/>
  <c r="H28" i="120"/>
  <c r="I25" i="120" s="1"/>
  <c r="L17" i="149"/>
  <c r="K23" i="149"/>
  <c r="J16" i="139"/>
  <c r="J16" i="145"/>
  <c r="J29" i="125"/>
  <c r="K15" i="145"/>
  <c r="L11" i="145" s="1"/>
  <c r="K15" i="139"/>
  <c r="L11" i="139" s="1"/>
  <c r="K28" i="125"/>
  <c r="L25" i="125" s="1"/>
  <c r="G29" i="117"/>
  <c r="H29" i="139"/>
  <c r="G29" i="130"/>
  <c r="J16" i="117"/>
  <c r="H29" i="134"/>
  <c r="K29" i="133"/>
  <c r="K16" i="143"/>
  <c r="K16" i="131"/>
  <c r="I29" i="150"/>
  <c r="K15" i="150"/>
  <c r="L11" i="150" s="1"/>
  <c r="K15" i="117"/>
  <c r="L11" i="117" s="1"/>
  <c r="I28" i="134"/>
  <c r="J25" i="134" s="1"/>
  <c r="I28" i="142"/>
  <c r="J25" i="142" s="1"/>
  <c r="L28" i="133"/>
  <c r="M25" i="133" s="1"/>
  <c r="H29" i="142"/>
  <c r="L15" i="143"/>
  <c r="M11" i="143" s="1"/>
  <c r="L15" i="131"/>
  <c r="M11" i="131" s="1"/>
  <c r="M16" i="125"/>
  <c r="H28" i="117"/>
  <c r="I25" i="117" s="1"/>
  <c r="I28" i="139"/>
  <c r="J25" i="139" s="1"/>
  <c r="H28" i="130"/>
  <c r="I25" i="130" s="1"/>
  <c r="J16" i="150"/>
  <c r="K16" i="116"/>
  <c r="I42" i="126"/>
  <c r="H45" i="149"/>
  <c r="I42" i="134"/>
  <c r="I42" i="130"/>
  <c r="I42" i="142"/>
  <c r="I42" i="136"/>
  <c r="J36" i="126"/>
  <c r="J36" i="140"/>
  <c r="J36" i="150"/>
  <c r="AB16" i="150"/>
  <c r="K35" i="150"/>
  <c r="L32" i="150" s="1"/>
  <c r="AC15" i="150"/>
  <c r="AD11" i="150" s="1"/>
  <c r="AC16" i="150"/>
  <c r="J41" i="150"/>
  <c r="K39" i="150" s="1"/>
  <c r="I42" i="150"/>
  <c r="H55" i="150"/>
  <c r="I19" i="150"/>
  <c r="J28" i="150"/>
  <c r="K25" i="150" s="1"/>
  <c r="I44" i="149"/>
  <c r="J42" i="149" s="1"/>
  <c r="J35" i="149"/>
  <c r="K33" i="149" s="1"/>
  <c r="M16" i="149"/>
  <c r="N12" i="149" s="1"/>
  <c r="I36" i="149"/>
  <c r="L22" i="149"/>
  <c r="L23" i="149" s="1"/>
  <c r="L29" i="146"/>
  <c r="H21" i="146"/>
  <c r="H22" i="146" s="1"/>
  <c r="L16" i="146"/>
  <c r="AB16" i="146"/>
  <c r="AB15" i="146"/>
  <c r="AC11" i="146" s="1"/>
  <c r="M15" i="146"/>
  <c r="N11" i="146" s="1"/>
  <c r="K35" i="146"/>
  <c r="L32" i="146" s="1"/>
  <c r="AA16" i="146"/>
  <c r="J41" i="146"/>
  <c r="K39" i="146" s="1"/>
  <c r="J36" i="146"/>
  <c r="I42" i="146"/>
  <c r="M28" i="146"/>
  <c r="N25" i="146" s="1"/>
  <c r="M29" i="145"/>
  <c r="J41" i="145"/>
  <c r="K39" i="145" s="1"/>
  <c r="J36" i="145"/>
  <c r="H21" i="145"/>
  <c r="K35" i="145"/>
  <c r="L32" i="145" s="1"/>
  <c r="I42" i="145"/>
  <c r="AA15" i="145"/>
  <c r="AB11" i="145" s="1"/>
  <c r="N28" i="145"/>
  <c r="O25" i="145" s="1"/>
  <c r="J36" i="143"/>
  <c r="I42" i="143"/>
  <c r="J41" i="143"/>
  <c r="K39" i="143" s="1"/>
  <c r="K35" i="143"/>
  <c r="L32" i="143" s="1"/>
  <c r="K28" i="143"/>
  <c r="L25" i="143" s="1"/>
  <c r="K29" i="143"/>
  <c r="J29" i="143"/>
  <c r="H21" i="143"/>
  <c r="H22" i="143" s="1"/>
  <c r="AB15" i="143"/>
  <c r="AC11" i="143" s="1"/>
  <c r="AB16" i="143"/>
  <c r="J36" i="142"/>
  <c r="L16" i="142"/>
  <c r="M15" i="142"/>
  <c r="N11" i="142" s="1"/>
  <c r="AC16" i="142"/>
  <c r="AC15" i="142"/>
  <c r="AD11" i="142" s="1"/>
  <c r="AB16" i="142"/>
  <c r="J41" i="142"/>
  <c r="K39" i="142" s="1"/>
  <c r="H21" i="142"/>
  <c r="H22" i="142" s="1"/>
  <c r="K35" i="142"/>
  <c r="L32" i="142" s="1"/>
  <c r="J29" i="140"/>
  <c r="K35" i="140"/>
  <c r="L32" i="140" s="1"/>
  <c r="K28" i="140"/>
  <c r="L25" i="140" s="1"/>
  <c r="L16" i="140"/>
  <c r="J41" i="140"/>
  <c r="K39" i="140" s="1"/>
  <c r="M15" i="140"/>
  <c r="N11" i="140" s="1"/>
  <c r="AB15" i="140"/>
  <c r="AC11" i="140" s="1"/>
  <c r="H21" i="140"/>
  <c r="H22" i="140" s="1"/>
  <c r="I42" i="140"/>
  <c r="J41" i="139"/>
  <c r="K39" i="139" s="1"/>
  <c r="AA15" i="139"/>
  <c r="AB11" i="139" s="1"/>
  <c r="K35" i="139"/>
  <c r="L32" i="139" s="1"/>
  <c r="I42" i="139"/>
  <c r="H21" i="139"/>
  <c r="J36" i="139"/>
  <c r="I29" i="137"/>
  <c r="J36" i="137"/>
  <c r="I42" i="137"/>
  <c r="J28" i="137"/>
  <c r="K25" i="137" s="1"/>
  <c r="H21" i="137"/>
  <c r="H22" i="137" s="1"/>
  <c r="J41" i="137"/>
  <c r="K39" i="137" s="1"/>
  <c r="AA16" i="137"/>
  <c r="AA15" i="137"/>
  <c r="AB11" i="137" s="1"/>
  <c r="Z16" i="137"/>
  <c r="M16" i="137"/>
  <c r="K35" i="137"/>
  <c r="L32" i="137" s="1"/>
  <c r="N15" i="137"/>
  <c r="N16" i="137" s="1"/>
  <c r="L16" i="136"/>
  <c r="J36" i="136"/>
  <c r="M28" i="136"/>
  <c r="N25" i="136" s="1"/>
  <c r="J41" i="136"/>
  <c r="K39" i="136" s="1"/>
  <c r="H21" i="136"/>
  <c r="H22" i="136" s="1"/>
  <c r="L29" i="136"/>
  <c r="M15" i="136"/>
  <c r="N11" i="136" s="1"/>
  <c r="AC15" i="136"/>
  <c r="AD11" i="136" s="1"/>
  <c r="K35" i="136"/>
  <c r="L32" i="136" s="1"/>
  <c r="H21" i="134"/>
  <c r="AB16" i="134"/>
  <c r="AB15" i="134"/>
  <c r="AC11" i="134" s="1"/>
  <c r="K35" i="134"/>
  <c r="L32" i="134" s="1"/>
  <c r="M15" i="134"/>
  <c r="N11" i="134" s="1"/>
  <c r="J36" i="134"/>
  <c r="J41" i="134"/>
  <c r="K39" i="134" s="1"/>
  <c r="L16" i="134"/>
  <c r="J36" i="133"/>
  <c r="I42" i="133"/>
  <c r="K35" i="133"/>
  <c r="L32" i="133" s="1"/>
  <c r="J41" i="133"/>
  <c r="K39" i="133" s="1"/>
  <c r="L16" i="133"/>
  <c r="M15" i="133"/>
  <c r="N11" i="133" s="1"/>
  <c r="H21" i="133"/>
  <c r="AA15" i="133"/>
  <c r="AB11" i="133" s="1"/>
  <c r="AA16" i="133"/>
  <c r="L29" i="131"/>
  <c r="K35" i="131"/>
  <c r="L32" i="131" s="1"/>
  <c r="J41" i="131"/>
  <c r="K39" i="131" s="1"/>
  <c r="H21" i="131"/>
  <c r="H22" i="131" s="1"/>
  <c r="AB15" i="131"/>
  <c r="AC11" i="131" s="1"/>
  <c r="J36" i="131"/>
  <c r="M28" i="131"/>
  <c r="N25" i="131" s="1"/>
  <c r="I42" i="131"/>
  <c r="AB15" i="130"/>
  <c r="AC11" i="130" s="1"/>
  <c r="AB16" i="130"/>
  <c r="K35" i="130"/>
  <c r="L32" i="130" s="1"/>
  <c r="J36" i="130"/>
  <c r="N15" i="130"/>
  <c r="N16" i="130" s="1"/>
  <c r="H21" i="130"/>
  <c r="H22" i="130" s="1"/>
  <c r="AA16" i="130"/>
  <c r="J41" i="130"/>
  <c r="K39" i="130" s="1"/>
  <c r="M16" i="130"/>
  <c r="J36" i="129"/>
  <c r="J29" i="129"/>
  <c r="I42" i="129"/>
  <c r="AC15" i="129"/>
  <c r="AD11" i="129" s="1"/>
  <c r="H21" i="129"/>
  <c r="H22" i="129" s="1"/>
  <c r="K28" i="129"/>
  <c r="L25" i="129" s="1"/>
  <c r="J41" i="129"/>
  <c r="K39" i="129" s="1"/>
  <c r="AB16" i="129"/>
  <c r="M15" i="129"/>
  <c r="N11" i="129" s="1"/>
  <c r="K35" i="129"/>
  <c r="L32" i="129" s="1"/>
  <c r="L16" i="129"/>
  <c r="I29" i="128"/>
  <c r="N15" i="128"/>
  <c r="N16" i="128" s="1"/>
  <c r="AB16" i="128"/>
  <c r="J28" i="128"/>
  <c r="K25" i="128" s="1"/>
  <c r="J41" i="128"/>
  <c r="K39" i="128" s="1"/>
  <c r="AC15" i="128"/>
  <c r="AD11" i="128" s="1"/>
  <c r="AC16" i="128"/>
  <c r="I42" i="128"/>
  <c r="K35" i="128"/>
  <c r="L32" i="128" s="1"/>
  <c r="H21" i="128"/>
  <c r="H22" i="128" s="1"/>
  <c r="M16" i="128"/>
  <c r="J36" i="128"/>
  <c r="H21" i="126"/>
  <c r="H22" i="126" s="1"/>
  <c r="N15" i="126"/>
  <c r="N16" i="126" s="1"/>
  <c r="AB15" i="126"/>
  <c r="AC11" i="126" s="1"/>
  <c r="AB16" i="126"/>
  <c r="J28" i="126"/>
  <c r="K25" i="126" s="1"/>
  <c r="K35" i="126"/>
  <c r="L32" i="126" s="1"/>
  <c r="M16" i="126"/>
  <c r="I29" i="126"/>
  <c r="J41" i="126"/>
  <c r="K39" i="126" s="1"/>
  <c r="K35" i="125"/>
  <c r="L32" i="125" s="1"/>
  <c r="J41" i="125"/>
  <c r="K39" i="125" s="1"/>
  <c r="AC15" i="125"/>
  <c r="AD11" i="125" s="1"/>
  <c r="AC16" i="125"/>
  <c r="J36" i="125"/>
  <c r="I42" i="125"/>
  <c r="AB16" i="125"/>
  <c r="H21" i="125"/>
  <c r="H22" i="125" s="1"/>
  <c r="N15" i="125"/>
  <c r="N16" i="125" s="1"/>
  <c r="I29" i="123"/>
  <c r="M16" i="123"/>
  <c r="I21" i="123"/>
  <c r="I22" i="123" s="1"/>
  <c r="N15" i="123"/>
  <c r="N16" i="123" s="1"/>
  <c r="J28" i="123"/>
  <c r="K25" i="123" s="1"/>
  <c r="AA16" i="123"/>
  <c r="AA15" i="123"/>
  <c r="AB11" i="123" s="1"/>
  <c r="J36" i="120"/>
  <c r="J29" i="122"/>
  <c r="N15" i="122"/>
  <c r="N16" i="122" s="1"/>
  <c r="AB15" i="122"/>
  <c r="AC11" i="122" s="1"/>
  <c r="AA16" i="122"/>
  <c r="M16" i="122"/>
  <c r="I21" i="122"/>
  <c r="I22" i="122" s="1"/>
  <c r="K28" i="122"/>
  <c r="L25" i="122" s="1"/>
  <c r="M16" i="120"/>
  <c r="I55" i="120"/>
  <c r="J19" i="120"/>
  <c r="K35" i="120"/>
  <c r="L32" i="120" s="1"/>
  <c r="AC16" i="120"/>
  <c r="AC15" i="120"/>
  <c r="AD11" i="120" s="1"/>
  <c r="N15" i="120"/>
  <c r="N16" i="120" s="1"/>
  <c r="M16" i="119"/>
  <c r="N21" i="119"/>
  <c r="O19" i="119" s="1"/>
  <c r="N22" i="119"/>
  <c r="J41" i="119"/>
  <c r="K39" i="119" s="1"/>
  <c r="M28" i="119"/>
  <c r="N25" i="119" s="1"/>
  <c r="M29" i="119"/>
  <c r="N15" i="119"/>
  <c r="N16" i="119" s="1"/>
  <c r="AB15" i="119"/>
  <c r="AC11" i="119" s="1"/>
  <c r="K35" i="119"/>
  <c r="L32" i="119" s="1"/>
  <c r="M22" i="119"/>
  <c r="AA16" i="119"/>
  <c r="L29" i="119"/>
  <c r="I42" i="119"/>
  <c r="J36" i="119"/>
  <c r="AB16" i="117"/>
  <c r="I42" i="117"/>
  <c r="AC15" i="117"/>
  <c r="AD11" i="117" s="1"/>
  <c r="K35" i="117"/>
  <c r="L32" i="117" s="1"/>
  <c r="J41" i="117"/>
  <c r="K39" i="117" s="1"/>
  <c r="J36" i="117"/>
  <c r="I42" i="116"/>
  <c r="J36" i="116"/>
  <c r="I17" i="114"/>
  <c r="K30" i="114"/>
  <c r="G45" i="114"/>
  <c r="L15" i="116"/>
  <c r="M11" i="116" s="1"/>
  <c r="J16" i="114"/>
  <c r="K12" i="114" s="1"/>
  <c r="J41" i="116"/>
  <c r="K39" i="116" s="1"/>
  <c r="M28" i="116"/>
  <c r="N25" i="116" s="1"/>
  <c r="AC15" i="116"/>
  <c r="AD11" i="116" s="1"/>
  <c r="AC16" i="116"/>
  <c r="K35" i="116"/>
  <c r="L32" i="116" s="1"/>
  <c r="M22" i="116"/>
  <c r="M21" i="116"/>
  <c r="N19" i="116" s="1"/>
  <c r="J23" i="114"/>
  <c r="H36" i="114"/>
  <c r="I35" i="114"/>
  <c r="J33" i="114" s="1"/>
  <c r="H44" i="114"/>
  <c r="I42" i="114" s="1"/>
  <c r="K22" i="114"/>
  <c r="L20" i="114" s="1"/>
  <c r="H36" i="160" l="1"/>
  <c r="G51" i="160"/>
  <c r="J23" i="159"/>
  <c r="F53" i="160"/>
  <c r="J23" i="160"/>
  <c r="L17" i="160"/>
  <c r="H44" i="160"/>
  <c r="I42" i="160" s="1"/>
  <c r="K22" i="160"/>
  <c r="L20" i="160" s="1"/>
  <c r="I35" i="160"/>
  <c r="J33" i="160" s="1"/>
  <c r="H50" i="160"/>
  <c r="I48" i="160" s="1"/>
  <c r="M16" i="160"/>
  <c r="N12" i="160" s="1"/>
  <c r="G45" i="160"/>
  <c r="G53" i="160" s="1"/>
  <c r="AL21" i="161"/>
  <c r="AL22" i="161" s="1"/>
  <c r="AL50" i="161" s="1"/>
  <c r="AL59" i="161" s="1"/>
  <c r="AL61" i="161" s="1"/>
  <c r="F53" i="159"/>
  <c r="G45" i="159"/>
  <c r="G51" i="159"/>
  <c r="K17" i="159"/>
  <c r="I35" i="159"/>
  <c r="J33" i="159" s="1"/>
  <c r="L16" i="159"/>
  <c r="M12" i="159" s="1"/>
  <c r="K22" i="159"/>
  <c r="L20" i="159" s="1"/>
  <c r="L22" i="159" s="1"/>
  <c r="L23" i="159" s="1"/>
  <c r="H44" i="159"/>
  <c r="I42" i="159" s="1"/>
  <c r="H50" i="159"/>
  <c r="I48" i="159" s="1"/>
  <c r="H36" i="159"/>
  <c r="J42" i="157"/>
  <c r="H29" i="120"/>
  <c r="G42" i="120"/>
  <c r="N22" i="155"/>
  <c r="N55" i="155"/>
  <c r="O19" i="155"/>
  <c r="O21" i="155" s="1"/>
  <c r="N21" i="156"/>
  <c r="N22" i="156" s="1"/>
  <c r="K16" i="155"/>
  <c r="J42" i="155"/>
  <c r="Y16" i="158"/>
  <c r="K16" i="156"/>
  <c r="K29" i="157"/>
  <c r="L29" i="156"/>
  <c r="K42" i="158"/>
  <c r="K41" i="157"/>
  <c r="L39" i="157" s="1"/>
  <c r="M36" i="156"/>
  <c r="K16" i="157"/>
  <c r="K29" i="155"/>
  <c r="M36" i="158"/>
  <c r="L36" i="157"/>
  <c r="L36" i="155"/>
  <c r="K16" i="158"/>
  <c r="K42" i="156"/>
  <c r="K29" i="158"/>
  <c r="L15" i="155"/>
  <c r="M11" i="155" s="1"/>
  <c r="K41" i="155"/>
  <c r="L39" i="155" s="1"/>
  <c r="Z15" i="158"/>
  <c r="AA11" i="158" s="1"/>
  <c r="L15" i="156"/>
  <c r="M11" i="156" s="1"/>
  <c r="L28" i="157"/>
  <c r="M25" i="157" s="1"/>
  <c r="M28" i="156"/>
  <c r="N25" i="156" s="1"/>
  <c r="L41" i="158"/>
  <c r="M39" i="158" s="1"/>
  <c r="M22" i="157"/>
  <c r="M55" i="157"/>
  <c r="N19" i="157"/>
  <c r="N21" i="157" s="1"/>
  <c r="N21" i="158"/>
  <c r="N22" i="158" s="1"/>
  <c r="N35" i="156"/>
  <c r="O32" i="156" s="1"/>
  <c r="L15" i="157"/>
  <c r="M11" i="157" s="1"/>
  <c r="L28" i="155"/>
  <c r="M25" i="155" s="1"/>
  <c r="N35" i="158"/>
  <c r="O32" i="158" s="1"/>
  <c r="M35" i="157"/>
  <c r="N32" i="157" s="1"/>
  <c r="M35" i="155"/>
  <c r="N32" i="155" s="1"/>
  <c r="L15" i="158"/>
  <c r="M11" i="158" s="1"/>
  <c r="L41" i="156"/>
  <c r="M39" i="156" s="1"/>
  <c r="L28" i="158"/>
  <c r="M25" i="158" s="1"/>
  <c r="H21" i="117"/>
  <c r="H22" i="117" s="1"/>
  <c r="I28" i="120"/>
  <c r="J25" i="120" s="1"/>
  <c r="H41" i="120"/>
  <c r="I39" i="120" s="1"/>
  <c r="K16" i="139"/>
  <c r="I29" i="139"/>
  <c r="K29" i="125"/>
  <c r="K16" i="145"/>
  <c r="L15" i="139"/>
  <c r="M11" i="139" s="1"/>
  <c r="L15" i="145"/>
  <c r="M11" i="145" s="1"/>
  <c r="K16" i="117"/>
  <c r="L28" i="125"/>
  <c r="M25" i="125" s="1"/>
  <c r="L16" i="131"/>
  <c r="L16" i="116"/>
  <c r="H29" i="117"/>
  <c r="I29" i="142"/>
  <c r="M15" i="143"/>
  <c r="N11" i="143" s="1"/>
  <c r="H29" i="130"/>
  <c r="L16" i="143"/>
  <c r="M28" i="133"/>
  <c r="N25" i="133" s="1"/>
  <c r="I29" i="134"/>
  <c r="K16" i="150"/>
  <c r="I28" i="130"/>
  <c r="J25" i="130" s="1"/>
  <c r="J28" i="134"/>
  <c r="K25" i="134" s="1"/>
  <c r="L15" i="150"/>
  <c r="M11" i="150" s="1"/>
  <c r="K29" i="129"/>
  <c r="J28" i="139"/>
  <c r="K25" i="139" s="1"/>
  <c r="I28" i="117"/>
  <c r="J25" i="117" s="1"/>
  <c r="M15" i="131"/>
  <c r="N11" i="131" s="1"/>
  <c r="N15" i="131" s="1"/>
  <c r="N16" i="131" s="1"/>
  <c r="L29" i="133"/>
  <c r="J28" i="142"/>
  <c r="K25" i="142" s="1"/>
  <c r="L15" i="117"/>
  <c r="M11" i="117" s="1"/>
  <c r="M17" i="149"/>
  <c r="J42" i="126"/>
  <c r="J42" i="145"/>
  <c r="K36" i="120"/>
  <c r="J36" i="149"/>
  <c r="K36" i="126"/>
  <c r="K36" i="145"/>
  <c r="K36" i="128"/>
  <c r="K41" i="150"/>
  <c r="L39" i="150" s="1"/>
  <c r="L35" i="150"/>
  <c r="M32" i="150" s="1"/>
  <c r="K28" i="150"/>
  <c r="L25" i="150" s="1"/>
  <c r="J29" i="150"/>
  <c r="AD15" i="150"/>
  <c r="AE11" i="150" s="1"/>
  <c r="AD16" i="150"/>
  <c r="I21" i="150"/>
  <c r="I22" i="150" s="1"/>
  <c r="J42" i="150"/>
  <c r="K36" i="150"/>
  <c r="N16" i="149"/>
  <c r="N17" i="149" s="1"/>
  <c r="K35" i="149"/>
  <c r="L33" i="149" s="1"/>
  <c r="J44" i="149"/>
  <c r="K42" i="149" s="1"/>
  <c r="I45" i="149"/>
  <c r="M29" i="146"/>
  <c r="J42" i="146"/>
  <c r="K36" i="146"/>
  <c r="M16" i="146"/>
  <c r="L35" i="146"/>
  <c r="M32" i="146" s="1"/>
  <c r="N15" i="146"/>
  <c r="N16" i="146" s="1"/>
  <c r="N28" i="146"/>
  <c r="O25" i="146" s="1"/>
  <c r="K41" i="146"/>
  <c r="L39" i="146" s="1"/>
  <c r="AC15" i="146"/>
  <c r="AD11" i="146" s="1"/>
  <c r="H55" i="146"/>
  <c r="I19" i="146"/>
  <c r="O28" i="145"/>
  <c r="P25" i="145" s="1"/>
  <c r="H55" i="145"/>
  <c r="I19" i="145"/>
  <c r="AA16" i="145"/>
  <c r="L35" i="145"/>
  <c r="M32" i="145" s="1"/>
  <c r="AB15" i="145"/>
  <c r="AC11" i="145" s="1"/>
  <c r="AB16" i="145"/>
  <c r="N29" i="145"/>
  <c r="H22" i="145"/>
  <c r="K41" i="145"/>
  <c r="L39" i="145" s="1"/>
  <c r="J42" i="143"/>
  <c r="K36" i="143"/>
  <c r="L35" i="143"/>
  <c r="M32" i="143" s="1"/>
  <c r="H55" i="143"/>
  <c r="I19" i="143"/>
  <c r="AC15" i="143"/>
  <c r="AD11" i="143" s="1"/>
  <c r="L28" i="143"/>
  <c r="M25" i="143" s="1"/>
  <c r="K41" i="143"/>
  <c r="L39" i="143" s="1"/>
  <c r="K36" i="142"/>
  <c r="H55" i="142"/>
  <c r="I19" i="142"/>
  <c r="AD15" i="142"/>
  <c r="AE11" i="142" s="1"/>
  <c r="L35" i="142"/>
  <c r="M32" i="142" s="1"/>
  <c r="K41" i="142"/>
  <c r="L39" i="142" s="1"/>
  <c r="N15" i="142"/>
  <c r="N16" i="142" s="1"/>
  <c r="J42" i="142"/>
  <c r="M16" i="142"/>
  <c r="K29" i="140"/>
  <c r="M16" i="140"/>
  <c r="K36" i="140"/>
  <c r="AC15" i="140"/>
  <c r="AD11" i="140" s="1"/>
  <c r="L35" i="140"/>
  <c r="M32" i="140" s="1"/>
  <c r="AB16" i="140"/>
  <c r="J42" i="140"/>
  <c r="K41" i="140"/>
  <c r="L39" i="140" s="1"/>
  <c r="H55" i="140"/>
  <c r="I19" i="140"/>
  <c r="N15" i="140"/>
  <c r="N16" i="140" s="1"/>
  <c r="L28" i="140"/>
  <c r="M25" i="140" s="1"/>
  <c r="J42" i="139"/>
  <c r="K36" i="139"/>
  <c r="K41" i="139"/>
  <c r="L39" i="139" s="1"/>
  <c r="H55" i="139"/>
  <c r="I19" i="139"/>
  <c r="H22" i="139"/>
  <c r="L35" i="139"/>
  <c r="M32" i="139" s="1"/>
  <c r="AB16" i="139"/>
  <c r="AB15" i="139"/>
  <c r="AC11" i="139" s="1"/>
  <c r="AA16" i="139"/>
  <c r="K36" i="137"/>
  <c r="J29" i="137"/>
  <c r="J42" i="137"/>
  <c r="H55" i="137"/>
  <c r="I19" i="137"/>
  <c r="L35" i="137"/>
  <c r="M32" i="137" s="1"/>
  <c r="AB16" i="137"/>
  <c r="AB15" i="137"/>
  <c r="AC11" i="137" s="1"/>
  <c r="K41" i="137"/>
  <c r="L39" i="137" s="1"/>
  <c r="K28" i="137"/>
  <c r="L25" i="137" s="1"/>
  <c r="J42" i="136"/>
  <c r="M29" i="136"/>
  <c r="M16" i="136"/>
  <c r="K36" i="136"/>
  <c r="N15" i="136"/>
  <c r="N16" i="136" s="1"/>
  <c r="L35" i="136"/>
  <c r="M32" i="136" s="1"/>
  <c r="AD15" i="136"/>
  <c r="AE11" i="136" s="1"/>
  <c r="AD16" i="136"/>
  <c r="K41" i="136"/>
  <c r="L39" i="136" s="1"/>
  <c r="AC16" i="136"/>
  <c r="H55" i="136"/>
  <c r="I19" i="136"/>
  <c r="N28" i="136"/>
  <c r="O25" i="136" s="1"/>
  <c r="M16" i="134"/>
  <c r="J42" i="134"/>
  <c r="K41" i="134"/>
  <c r="L39" i="134" s="1"/>
  <c r="AC15" i="134"/>
  <c r="AD11" i="134" s="1"/>
  <c r="AC16" i="134"/>
  <c r="L35" i="134"/>
  <c r="M32" i="134" s="1"/>
  <c r="H55" i="134"/>
  <c r="I19" i="134"/>
  <c r="N15" i="134"/>
  <c r="N16" i="134" s="1"/>
  <c r="K36" i="134"/>
  <c r="H22" i="134"/>
  <c r="M16" i="133"/>
  <c r="J42" i="133"/>
  <c r="N15" i="133"/>
  <c r="N16" i="133" s="1"/>
  <c r="AB16" i="133"/>
  <c r="AB15" i="133"/>
  <c r="AC11" i="133" s="1"/>
  <c r="I19" i="133"/>
  <c r="H55" i="133"/>
  <c r="L35" i="133"/>
  <c r="M32" i="133" s="1"/>
  <c r="H22" i="133"/>
  <c r="K41" i="133"/>
  <c r="L39" i="133" s="1"/>
  <c r="K36" i="133"/>
  <c r="J42" i="131"/>
  <c r="N28" i="131"/>
  <c r="O25" i="131" s="1"/>
  <c r="H55" i="131"/>
  <c r="I19" i="131"/>
  <c r="K41" i="131"/>
  <c r="L39" i="131" s="1"/>
  <c r="AC15" i="131"/>
  <c r="AD11" i="131" s="1"/>
  <c r="L35" i="131"/>
  <c r="M32" i="131" s="1"/>
  <c r="M29" i="131"/>
  <c r="AB16" i="131"/>
  <c r="K36" i="131"/>
  <c r="J42" i="130"/>
  <c r="L35" i="130"/>
  <c r="M32" i="130" s="1"/>
  <c r="K41" i="130"/>
  <c r="L39" i="130" s="1"/>
  <c r="H55" i="130"/>
  <c r="I19" i="130"/>
  <c r="K36" i="130"/>
  <c r="AC16" i="130"/>
  <c r="AC15" i="130"/>
  <c r="AD11" i="130" s="1"/>
  <c r="K36" i="129"/>
  <c r="K41" i="129"/>
  <c r="L39" i="129" s="1"/>
  <c r="N15" i="129"/>
  <c r="N16" i="129" s="1"/>
  <c r="J42" i="129"/>
  <c r="H55" i="129"/>
  <c r="I19" i="129"/>
  <c r="L35" i="129"/>
  <c r="M32" i="129" s="1"/>
  <c r="M16" i="129"/>
  <c r="AD15" i="129"/>
  <c r="AE11" i="129" s="1"/>
  <c r="L28" i="129"/>
  <c r="M25" i="129" s="1"/>
  <c r="AC16" i="129"/>
  <c r="K41" i="128"/>
  <c r="L39" i="128" s="1"/>
  <c r="L35" i="128"/>
  <c r="M32" i="128" s="1"/>
  <c r="K28" i="128"/>
  <c r="L25" i="128" s="1"/>
  <c r="AD15" i="128"/>
  <c r="AE11" i="128" s="1"/>
  <c r="AD16" i="128"/>
  <c r="J29" i="128"/>
  <c r="H55" i="128"/>
  <c r="I19" i="128"/>
  <c r="J42" i="128"/>
  <c r="J29" i="126"/>
  <c r="K41" i="126"/>
  <c r="L39" i="126" s="1"/>
  <c r="L35" i="126"/>
  <c r="M32" i="126" s="1"/>
  <c r="AC15" i="126"/>
  <c r="AD11" i="126" s="1"/>
  <c r="AC16" i="126"/>
  <c r="H55" i="126"/>
  <c r="I19" i="126"/>
  <c r="K28" i="126"/>
  <c r="L25" i="126" s="1"/>
  <c r="J42" i="125"/>
  <c r="H55" i="125"/>
  <c r="I19" i="125"/>
  <c r="AD15" i="125"/>
  <c r="AE11" i="125" s="1"/>
  <c r="AD16" i="125"/>
  <c r="L35" i="125"/>
  <c r="M32" i="125" s="1"/>
  <c r="K41" i="125"/>
  <c r="L39" i="125" s="1"/>
  <c r="K36" i="125"/>
  <c r="K28" i="123"/>
  <c r="L25" i="123" s="1"/>
  <c r="K29" i="123"/>
  <c r="I55" i="123"/>
  <c r="J19" i="123"/>
  <c r="AB15" i="123"/>
  <c r="AC11" i="123" s="1"/>
  <c r="AB16" i="123"/>
  <c r="J29" i="123"/>
  <c r="J42" i="116"/>
  <c r="L28" i="122"/>
  <c r="M25" i="122" s="1"/>
  <c r="AC15" i="122"/>
  <c r="AD11" i="122" s="1"/>
  <c r="AC16" i="122"/>
  <c r="I55" i="122"/>
  <c r="J19" i="122"/>
  <c r="K29" i="122"/>
  <c r="AB16" i="122"/>
  <c r="AD15" i="120"/>
  <c r="AE11" i="120" s="1"/>
  <c r="AD16" i="120"/>
  <c r="L35" i="120"/>
  <c r="M32" i="120" s="1"/>
  <c r="J21" i="120"/>
  <c r="K36" i="119"/>
  <c r="K41" i="119"/>
  <c r="L39" i="119" s="1"/>
  <c r="AC15" i="119"/>
  <c r="AD11" i="119" s="1"/>
  <c r="AC16" i="119"/>
  <c r="N28" i="119"/>
  <c r="O25" i="119" s="1"/>
  <c r="O21" i="119"/>
  <c r="P19" i="119" s="1"/>
  <c r="O22" i="119"/>
  <c r="L35" i="119"/>
  <c r="M32" i="119" s="1"/>
  <c r="AB16" i="119"/>
  <c r="J42" i="119"/>
  <c r="K36" i="116"/>
  <c r="K36" i="117"/>
  <c r="L35" i="117"/>
  <c r="M32" i="117" s="1"/>
  <c r="K41" i="117"/>
  <c r="L39" i="117" s="1"/>
  <c r="AD15" i="117"/>
  <c r="AE11" i="117" s="1"/>
  <c r="AD16" i="117"/>
  <c r="J42" i="117"/>
  <c r="AC16" i="117"/>
  <c r="M29" i="116"/>
  <c r="H45" i="114"/>
  <c r="K16" i="114"/>
  <c r="L12" i="114" s="1"/>
  <c r="M15" i="116"/>
  <c r="N11" i="116" s="1"/>
  <c r="K23" i="114"/>
  <c r="J17" i="114"/>
  <c r="L35" i="116"/>
  <c r="M32" i="116" s="1"/>
  <c r="N28" i="116"/>
  <c r="O25" i="116" s="1"/>
  <c r="N21" i="116"/>
  <c r="O19" i="116" s="1"/>
  <c r="N22" i="116"/>
  <c r="AD15" i="116"/>
  <c r="AE11" i="116" s="1"/>
  <c r="K41" i="116"/>
  <c r="L39" i="116" s="1"/>
  <c r="I44" i="114"/>
  <c r="J42" i="114" s="1"/>
  <c r="I36" i="114"/>
  <c r="J35" i="114"/>
  <c r="K33" i="114" s="1"/>
  <c r="L22" i="114"/>
  <c r="L23" i="114" s="1"/>
  <c r="M17" i="160" l="1"/>
  <c r="I36" i="160"/>
  <c r="H51" i="160"/>
  <c r="K23" i="160"/>
  <c r="I44" i="160"/>
  <c r="J42" i="160" s="1"/>
  <c r="N16" i="160"/>
  <c r="N17" i="160" s="1"/>
  <c r="J35" i="160"/>
  <c r="K33" i="160" s="1"/>
  <c r="H45" i="160"/>
  <c r="I36" i="159"/>
  <c r="I50" i="160"/>
  <c r="J48" i="160" s="1"/>
  <c r="L22" i="160"/>
  <c r="L23" i="160" s="1"/>
  <c r="AL55" i="161"/>
  <c r="AL56" i="161" s="1"/>
  <c r="AL62" i="161" s="1"/>
  <c r="AL63" i="161" s="1"/>
  <c r="AL65" i="161" s="1"/>
  <c r="AO30" i="152" s="1"/>
  <c r="AM19" i="161"/>
  <c r="I29" i="120"/>
  <c r="K23" i="159"/>
  <c r="H51" i="159"/>
  <c r="G53" i="159"/>
  <c r="I44" i="159"/>
  <c r="J42" i="159" s="1"/>
  <c r="M16" i="159"/>
  <c r="N12" i="159" s="1"/>
  <c r="N16" i="159" s="1"/>
  <c r="N17" i="159" s="1"/>
  <c r="I50" i="159"/>
  <c r="J48" i="159" s="1"/>
  <c r="J35" i="159"/>
  <c r="K33" i="159" s="1"/>
  <c r="H45" i="159"/>
  <c r="L17" i="159"/>
  <c r="H42" i="120"/>
  <c r="L29" i="158"/>
  <c r="L42" i="156"/>
  <c r="L16" i="158"/>
  <c r="M36" i="155"/>
  <c r="M36" i="157"/>
  <c r="N36" i="158"/>
  <c r="L29" i="155"/>
  <c r="L16" i="157"/>
  <c r="N36" i="156"/>
  <c r="O19" i="158"/>
  <c r="O21" i="158" s="1"/>
  <c r="N55" i="158"/>
  <c r="L42" i="158"/>
  <c r="M29" i="156"/>
  <c r="L29" i="157"/>
  <c r="L16" i="156"/>
  <c r="Z16" i="158"/>
  <c r="K42" i="155"/>
  <c r="L16" i="155"/>
  <c r="K42" i="157"/>
  <c r="N55" i="156"/>
  <c r="O19" i="156"/>
  <c r="O21" i="156" s="1"/>
  <c r="M28" i="158"/>
  <c r="N25" i="158" s="1"/>
  <c r="M41" i="156"/>
  <c r="N39" i="156" s="1"/>
  <c r="M15" i="158"/>
  <c r="N11" i="158" s="1"/>
  <c r="N15" i="158" s="1"/>
  <c r="N16" i="158" s="1"/>
  <c r="N35" i="155"/>
  <c r="O32" i="155" s="1"/>
  <c r="N35" i="157"/>
  <c r="O32" i="157" s="1"/>
  <c r="O35" i="158"/>
  <c r="P32" i="158" s="1"/>
  <c r="M28" i="155"/>
  <c r="N25" i="155" s="1"/>
  <c r="M15" i="157"/>
  <c r="N11" i="157" s="1"/>
  <c r="N15" i="157" s="1"/>
  <c r="N16" i="157" s="1"/>
  <c r="O35" i="156"/>
  <c r="P32" i="156" s="1"/>
  <c r="N22" i="157"/>
  <c r="N55" i="157"/>
  <c r="O19" i="157"/>
  <c r="M41" i="158"/>
  <c r="N39" i="158" s="1"/>
  <c r="N28" i="156"/>
  <c r="O25" i="156" s="1"/>
  <c r="M28" i="157"/>
  <c r="N25" i="157" s="1"/>
  <c r="M15" i="156"/>
  <c r="N11" i="156" s="1"/>
  <c r="N15" i="156" s="1"/>
  <c r="N16" i="156" s="1"/>
  <c r="AA15" i="158"/>
  <c r="AB11" i="158" s="1"/>
  <c r="L41" i="155"/>
  <c r="M39" i="155" s="1"/>
  <c r="M15" i="155"/>
  <c r="N11" i="155" s="1"/>
  <c r="N15" i="155" s="1"/>
  <c r="N16" i="155" s="1"/>
  <c r="L41" i="157"/>
  <c r="M39" i="157" s="1"/>
  <c r="O22" i="155"/>
  <c r="O55" i="155"/>
  <c r="P19" i="155"/>
  <c r="P21" i="155" s="1"/>
  <c r="J28" i="120"/>
  <c r="K25" i="120" s="1"/>
  <c r="I41" i="120"/>
  <c r="J39" i="120" s="1"/>
  <c r="I19" i="117"/>
  <c r="H55" i="117"/>
  <c r="L16" i="139"/>
  <c r="M15" i="145"/>
  <c r="N11" i="145" s="1"/>
  <c r="N15" i="145" s="1"/>
  <c r="N16" i="145" s="1"/>
  <c r="L29" i="125"/>
  <c r="L16" i="145"/>
  <c r="M15" i="139"/>
  <c r="N11" i="139" s="1"/>
  <c r="N15" i="139" s="1"/>
  <c r="N16" i="139" s="1"/>
  <c r="M28" i="125"/>
  <c r="N25" i="125" s="1"/>
  <c r="J29" i="139"/>
  <c r="J29" i="134"/>
  <c r="M16" i="143"/>
  <c r="L29" i="122"/>
  <c r="M16" i="131"/>
  <c r="J29" i="142"/>
  <c r="I29" i="130"/>
  <c r="M15" i="117"/>
  <c r="N11" i="117" s="1"/>
  <c r="K28" i="139"/>
  <c r="L25" i="139" s="1"/>
  <c r="K28" i="134"/>
  <c r="L25" i="134" s="1"/>
  <c r="J28" i="130"/>
  <c r="K25" i="130" s="1"/>
  <c r="M16" i="116"/>
  <c r="K29" i="126"/>
  <c r="K28" i="142"/>
  <c r="L25" i="142" s="1"/>
  <c r="I29" i="117"/>
  <c r="L16" i="150"/>
  <c r="N15" i="143"/>
  <c r="N16" i="143" s="1"/>
  <c r="N28" i="133"/>
  <c r="O25" i="133" s="1"/>
  <c r="N29" i="136"/>
  <c r="L16" i="117"/>
  <c r="J28" i="117"/>
  <c r="K25" i="117" s="1"/>
  <c r="M15" i="150"/>
  <c r="N11" i="150" s="1"/>
  <c r="M29" i="133"/>
  <c r="K42" i="126"/>
  <c r="K42" i="129"/>
  <c r="J45" i="149"/>
  <c r="K42" i="150"/>
  <c r="L36" i="130"/>
  <c r="L36" i="142"/>
  <c r="L36" i="150"/>
  <c r="M35" i="150"/>
  <c r="N32" i="150" s="1"/>
  <c r="L28" i="150"/>
  <c r="M25" i="150" s="1"/>
  <c r="I55" i="150"/>
  <c r="J19" i="150"/>
  <c r="AE16" i="150"/>
  <c r="AE15" i="150"/>
  <c r="AF11" i="150" s="1"/>
  <c r="K29" i="150"/>
  <c r="L41" i="150"/>
  <c r="M39" i="150" s="1"/>
  <c r="K36" i="149"/>
  <c r="L35" i="149"/>
  <c r="M33" i="149" s="1"/>
  <c r="K44" i="149"/>
  <c r="L42" i="149" s="1"/>
  <c r="K42" i="146"/>
  <c r="N29" i="146"/>
  <c r="AD15" i="146"/>
  <c r="AE11" i="146" s="1"/>
  <c r="I21" i="146"/>
  <c r="I22" i="146" s="1"/>
  <c r="M35" i="146"/>
  <c r="N32" i="146" s="1"/>
  <c r="AC16" i="146"/>
  <c r="L41" i="146"/>
  <c r="M39" i="146" s="1"/>
  <c r="O28" i="146"/>
  <c r="P25" i="146" s="1"/>
  <c r="L36" i="146"/>
  <c r="K42" i="145"/>
  <c r="L41" i="145"/>
  <c r="M39" i="145" s="1"/>
  <c r="M35" i="145"/>
  <c r="N32" i="145" s="1"/>
  <c r="AC15" i="145"/>
  <c r="AD11" i="145" s="1"/>
  <c r="I21" i="145"/>
  <c r="I22" i="145" s="1"/>
  <c r="P28" i="145"/>
  <c r="Q25" i="145" s="1"/>
  <c r="L36" i="145"/>
  <c r="O29" i="145"/>
  <c r="L29" i="143"/>
  <c r="I21" i="143"/>
  <c r="M28" i="143"/>
  <c r="N25" i="143" s="1"/>
  <c r="L41" i="143"/>
  <c r="M39" i="143" s="1"/>
  <c r="AD15" i="143"/>
  <c r="AE11" i="143" s="1"/>
  <c r="AD16" i="143"/>
  <c r="M35" i="143"/>
  <c r="N32" i="143" s="1"/>
  <c r="K42" i="143"/>
  <c r="AC16" i="143"/>
  <c r="L36" i="143"/>
  <c r="L41" i="142"/>
  <c r="M39" i="142" s="1"/>
  <c r="I21" i="142"/>
  <c r="I22" i="142" s="1"/>
  <c r="AE16" i="142"/>
  <c r="AE15" i="142"/>
  <c r="AF11" i="142" s="1"/>
  <c r="M35" i="142"/>
  <c r="N32" i="142" s="1"/>
  <c r="AD16" i="142"/>
  <c r="K42" i="142"/>
  <c r="K42" i="140"/>
  <c r="L41" i="140"/>
  <c r="M39" i="140" s="1"/>
  <c r="L36" i="140"/>
  <c r="M28" i="140"/>
  <c r="N25" i="140" s="1"/>
  <c r="L29" i="140"/>
  <c r="I21" i="140"/>
  <c r="I22" i="140" s="1"/>
  <c r="AD15" i="140"/>
  <c r="AE11" i="140" s="1"/>
  <c r="AD16" i="140"/>
  <c r="M35" i="140"/>
  <c r="N32" i="140" s="1"/>
  <c r="AC16" i="140"/>
  <c r="L36" i="139"/>
  <c r="K42" i="139"/>
  <c r="L41" i="139"/>
  <c r="M39" i="139" s="1"/>
  <c r="I21" i="139"/>
  <c r="AC15" i="139"/>
  <c r="AD11" i="139" s="1"/>
  <c r="M35" i="139"/>
  <c r="N32" i="139" s="1"/>
  <c r="K42" i="137"/>
  <c r="L36" i="137"/>
  <c r="L41" i="137"/>
  <c r="M39" i="137" s="1"/>
  <c r="M35" i="137"/>
  <c r="N32" i="137" s="1"/>
  <c r="K29" i="137"/>
  <c r="AC15" i="137"/>
  <c r="AD11" i="137" s="1"/>
  <c r="I21" i="137"/>
  <c r="I22" i="137" s="1"/>
  <c r="L28" i="137"/>
  <c r="M25" i="137" s="1"/>
  <c r="K42" i="136"/>
  <c r="L36" i="136"/>
  <c r="I21" i="136"/>
  <c r="I22" i="136" s="1"/>
  <c r="O28" i="136"/>
  <c r="P25" i="136" s="1"/>
  <c r="AE15" i="136"/>
  <c r="AF11" i="136" s="1"/>
  <c r="L41" i="136"/>
  <c r="M39" i="136" s="1"/>
  <c r="M35" i="136"/>
  <c r="N32" i="136" s="1"/>
  <c r="K42" i="134"/>
  <c r="I21" i="134"/>
  <c r="I22" i="134" s="1"/>
  <c r="AD15" i="134"/>
  <c r="AE11" i="134" s="1"/>
  <c r="M35" i="134"/>
  <c r="N32" i="134" s="1"/>
  <c r="L36" i="134"/>
  <c r="L41" i="134"/>
  <c r="M39" i="134" s="1"/>
  <c r="K42" i="133"/>
  <c r="L36" i="133"/>
  <c r="AC15" i="133"/>
  <c r="AD11" i="133" s="1"/>
  <c r="M35" i="133"/>
  <c r="N32" i="133" s="1"/>
  <c r="L41" i="133"/>
  <c r="M39" i="133" s="1"/>
  <c r="I21" i="133"/>
  <c r="I22" i="133" s="1"/>
  <c r="N29" i="131"/>
  <c r="M35" i="131"/>
  <c r="N32" i="131" s="1"/>
  <c r="I21" i="131"/>
  <c r="I22" i="131" s="1"/>
  <c r="AD15" i="131"/>
  <c r="AE11" i="131" s="1"/>
  <c r="AD16" i="131"/>
  <c r="AC16" i="131"/>
  <c r="L41" i="131"/>
  <c r="M39" i="131" s="1"/>
  <c r="L36" i="131"/>
  <c r="K42" i="131"/>
  <c r="O28" i="131"/>
  <c r="P25" i="131" s="1"/>
  <c r="AD15" i="130"/>
  <c r="AE11" i="130" s="1"/>
  <c r="L41" i="130"/>
  <c r="M39" i="130" s="1"/>
  <c r="M35" i="130"/>
  <c r="N32" i="130" s="1"/>
  <c r="I21" i="130"/>
  <c r="I22" i="130" s="1"/>
  <c r="K42" i="130"/>
  <c r="M35" i="129"/>
  <c r="N32" i="129" s="1"/>
  <c r="AE16" i="129"/>
  <c r="AE15" i="129"/>
  <c r="AF11" i="129" s="1"/>
  <c r="L36" i="129"/>
  <c r="L41" i="129"/>
  <c r="M39" i="129" s="1"/>
  <c r="L29" i="129"/>
  <c r="AD16" i="129"/>
  <c r="I21" i="129"/>
  <c r="I22" i="129" s="1"/>
  <c r="M28" i="129"/>
  <c r="N25" i="129" s="1"/>
  <c r="K42" i="128"/>
  <c r="L36" i="128"/>
  <c r="M35" i="128"/>
  <c r="N32" i="128" s="1"/>
  <c r="I21" i="128"/>
  <c r="I22" i="128" s="1"/>
  <c r="AE15" i="128"/>
  <c r="AF11" i="128" s="1"/>
  <c r="L28" i="128"/>
  <c r="M25" i="128" s="1"/>
  <c r="K29" i="128"/>
  <c r="L41" i="128"/>
  <c r="M39" i="128" s="1"/>
  <c r="L36" i="126"/>
  <c r="L28" i="126"/>
  <c r="M25" i="126" s="1"/>
  <c r="AD16" i="126"/>
  <c r="AD15" i="126"/>
  <c r="AE11" i="126" s="1"/>
  <c r="L41" i="126"/>
  <c r="M39" i="126" s="1"/>
  <c r="I21" i="126"/>
  <c r="M35" i="126"/>
  <c r="N32" i="126" s="1"/>
  <c r="L41" i="125"/>
  <c r="M39" i="125" s="1"/>
  <c r="M35" i="125"/>
  <c r="N32" i="125" s="1"/>
  <c r="AE15" i="125"/>
  <c r="AF11" i="125" s="1"/>
  <c r="K42" i="125"/>
  <c r="L36" i="125"/>
  <c r="I21" i="125"/>
  <c r="I22" i="125" s="1"/>
  <c r="AC15" i="123"/>
  <c r="AD11" i="123" s="1"/>
  <c r="AC16" i="123"/>
  <c r="L28" i="123"/>
  <c r="M25" i="123" s="1"/>
  <c r="J21" i="123"/>
  <c r="J22" i="123"/>
  <c r="J21" i="122"/>
  <c r="J22" i="122" s="1"/>
  <c r="AD15" i="122"/>
  <c r="AE11" i="122" s="1"/>
  <c r="AD16" i="122"/>
  <c r="M28" i="122"/>
  <c r="N25" i="122" s="1"/>
  <c r="L36" i="120"/>
  <c r="J55" i="120"/>
  <c r="K19" i="120"/>
  <c r="J22" i="120"/>
  <c r="AE15" i="120"/>
  <c r="AF11" i="120" s="1"/>
  <c r="AE16" i="120"/>
  <c r="M35" i="120"/>
  <c r="N32" i="120" s="1"/>
  <c r="L36" i="119"/>
  <c r="K42" i="119"/>
  <c r="O28" i="119"/>
  <c r="P25" i="119" s="1"/>
  <c r="P21" i="119"/>
  <c r="Q19" i="119" s="1"/>
  <c r="P22" i="119"/>
  <c r="AD15" i="119"/>
  <c r="AE11" i="119" s="1"/>
  <c r="AD16" i="119"/>
  <c r="L41" i="119"/>
  <c r="M39" i="119" s="1"/>
  <c r="M35" i="119"/>
  <c r="N32" i="119" s="1"/>
  <c r="N29" i="119"/>
  <c r="L36" i="116"/>
  <c r="K42" i="117"/>
  <c r="M35" i="117"/>
  <c r="N32" i="117" s="1"/>
  <c r="AE15" i="117"/>
  <c r="AF11" i="117" s="1"/>
  <c r="AE16" i="117"/>
  <c r="L41" i="117"/>
  <c r="M39" i="117" s="1"/>
  <c r="L36" i="117"/>
  <c r="K42" i="116"/>
  <c r="N29" i="116"/>
  <c r="K17" i="114"/>
  <c r="N15" i="116"/>
  <c r="N16" i="116" s="1"/>
  <c r="L16" i="114"/>
  <c r="M12" i="114" s="1"/>
  <c r="AE15" i="116"/>
  <c r="AF11" i="116" s="1"/>
  <c r="O21" i="116"/>
  <c r="P19" i="116" s="1"/>
  <c r="O22" i="116"/>
  <c r="AD16" i="116"/>
  <c r="O28" i="116"/>
  <c r="P25" i="116" s="1"/>
  <c r="O29" i="116"/>
  <c r="L41" i="116"/>
  <c r="M39" i="116" s="1"/>
  <c r="M35" i="116"/>
  <c r="N32" i="116" s="1"/>
  <c r="I45" i="114"/>
  <c r="K35" i="114"/>
  <c r="L33" i="114" s="1"/>
  <c r="J36" i="114"/>
  <c r="J44" i="114"/>
  <c r="K42" i="114" s="1"/>
  <c r="M16" i="158" l="1"/>
  <c r="J29" i="120"/>
  <c r="M17" i="159"/>
  <c r="H53" i="160"/>
  <c r="I51" i="160"/>
  <c r="J36" i="160"/>
  <c r="J50" i="160"/>
  <c r="K48" i="160" s="1"/>
  <c r="J44" i="160"/>
  <c r="K42" i="160" s="1"/>
  <c r="K35" i="160"/>
  <c r="L33" i="160" s="1"/>
  <c r="I45" i="160"/>
  <c r="AM21" i="161"/>
  <c r="AM22" i="161" s="1"/>
  <c r="AM50" i="161" s="1"/>
  <c r="AM59" i="161" s="1"/>
  <c r="AM61" i="161" s="1"/>
  <c r="H53" i="159"/>
  <c r="M16" i="157"/>
  <c r="I51" i="159"/>
  <c r="I45" i="159"/>
  <c r="J36" i="159"/>
  <c r="M29" i="155"/>
  <c r="M29" i="158"/>
  <c r="J50" i="159"/>
  <c r="K48" i="159" s="1"/>
  <c r="K35" i="159"/>
  <c r="L33" i="159" s="1"/>
  <c r="J44" i="159"/>
  <c r="K42" i="159" s="1"/>
  <c r="L42" i="157"/>
  <c r="O36" i="156"/>
  <c r="O36" i="158"/>
  <c r="N36" i="157"/>
  <c r="N36" i="155"/>
  <c r="M42" i="156"/>
  <c r="I42" i="120"/>
  <c r="M41" i="155"/>
  <c r="N39" i="155" s="1"/>
  <c r="AB15" i="158"/>
  <c r="AC11" i="158" s="1"/>
  <c r="N28" i="157"/>
  <c r="O25" i="157" s="1"/>
  <c r="N41" i="158"/>
  <c r="O39" i="158" s="1"/>
  <c r="O21" i="157"/>
  <c r="O22" i="157" s="1"/>
  <c r="O22" i="158"/>
  <c r="O55" i="158"/>
  <c r="P19" i="158"/>
  <c r="P21" i="158" s="1"/>
  <c r="P22" i="155"/>
  <c r="Q19" i="155"/>
  <c r="Q21" i="155" s="1"/>
  <c r="P55" i="155"/>
  <c r="M41" i="157"/>
  <c r="N39" i="157" s="1"/>
  <c r="M16" i="155"/>
  <c r="L42" i="155"/>
  <c r="AA16" i="158"/>
  <c r="M16" i="156"/>
  <c r="M29" i="157"/>
  <c r="N29" i="156"/>
  <c r="M42" i="158"/>
  <c r="P35" i="156"/>
  <c r="Q32" i="156" s="1"/>
  <c r="N28" i="155"/>
  <c r="O25" i="155" s="1"/>
  <c r="P35" i="158"/>
  <c r="Q32" i="158" s="1"/>
  <c r="O35" i="157"/>
  <c r="P32" i="157" s="1"/>
  <c r="O35" i="155"/>
  <c r="P32" i="155" s="1"/>
  <c r="N41" i="156"/>
  <c r="O39" i="156" s="1"/>
  <c r="N28" i="158"/>
  <c r="O25" i="158" s="1"/>
  <c r="O22" i="156"/>
  <c r="O55" i="156"/>
  <c r="P19" i="156"/>
  <c r="O28" i="156"/>
  <c r="P25" i="156" s="1"/>
  <c r="J41" i="120"/>
  <c r="K39" i="120" s="1"/>
  <c r="I21" i="117"/>
  <c r="I22" i="117" s="1"/>
  <c r="K28" i="120"/>
  <c r="L25" i="120" s="1"/>
  <c r="M16" i="139"/>
  <c r="M16" i="145"/>
  <c r="M29" i="125"/>
  <c r="N28" i="125"/>
  <c r="O25" i="125" s="1"/>
  <c r="M16" i="150"/>
  <c r="L29" i="126"/>
  <c r="K29" i="134"/>
  <c r="K29" i="139"/>
  <c r="M16" i="117"/>
  <c r="N15" i="150"/>
  <c r="N16" i="150" s="1"/>
  <c r="L28" i="142"/>
  <c r="M25" i="142" s="1"/>
  <c r="L28" i="134"/>
  <c r="M25" i="134" s="1"/>
  <c r="J29" i="117"/>
  <c r="N29" i="133"/>
  <c r="K29" i="142"/>
  <c r="J29" i="130"/>
  <c r="L28" i="139"/>
  <c r="M25" i="139" s="1"/>
  <c r="N15" i="117"/>
  <c r="N16" i="117" s="1"/>
  <c r="K28" i="117"/>
  <c r="L25" i="117" s="1"/>
  <c r="O28" i="133"/>
  <c r="P25" i="133" s="1"/>
  <c r="K28" i="130"/>
  <c r="L25" i="130" s="1"/>
  <c r="L42" i="130"/>
  <c r="L42" i="137"/>
  <c r="M36" i="134"/>
  <c r="M36" i="130"/>
  <c r="M36" i="131"/>
  <c r="M36" i="150"/>
  <c r="M41" i="150"/>
  <c r="N39" i="150" s="1"/>
  <c r="L42" i="150"/>
  <c r="M28" i="150"/>
  <c r="N25" i="150" s="1"/>
  <c r="N35" i="150"/>
  <c r="O32" i="150" s="1"/>
  <c r="J21" i="150"/>
  <c r="AF15" i="150"/>
  <c r="AG11" i="150" s="1"/>
  <c r="L29" i="150"/>
  <c r="L44" i="149"/>
  <c r="L45" i="149" s="1"/>
  <c r="L36" i="149"/>
  <c r="M35" i="149"/>
  <c r="N33" i="149" s="1"/>
  <c r="K45" i="149"/>
  <c r="M41" i="146"/>
  <c r="N39" i="146" s="1"/>
  <c r="AE16" i="146"/>
  <c r="AE15" i="146"/>
  <c r="AF11" i="146" s="1"/>
  <c r="P28" i="146"/>
  <c r="Q25" i="146" s="1"/>
  <c r="L42" i="146"/>
  <c r="N35" i="146"/>
  <c r="O32" i="146" s="1"/>
  <c r="AD16" i="146"/>
  <c r="O29" i="146"/>
  <c r="M36" i="146"/>
  <c r="I55" i="146"/>
  <c r="J19" i="146"/>
  <c r="M36" i="145"/>
  <c r="Q28" i="145"/>
  <c r="R25" i="145" s="1"/>
  <c r="AD15" i="145"/>
  <c r="AE11" i="145" s="1"/>
  <c r="N35" i="145"/>
  <c r="O32" i="145" s="1"/>
  <c r="I55" i="145"/>
  <c r="J19" i="145"/>
  <c r="M41" i="145"/>
  <c r="N39" i="145" s="1"/>
  <c r="P29" i="145"/>
  <c r="AC16" i="145"/>
  <c r="L42" i="145"/>
  <c r="M29" i="143"/>
  <c r="L42" i="143"/>
  <c r="N35" i="143"/>
  <c r="O32" i="143" s="1"/>
  <c r="I55" i="143"/>
  <c r="J19" i="143"/>
  <c r="AE15" i="143"/>
  <c r="AF11" i="143" s="1"/>
  <c r="AE16" i="143"/>
  <c r="I22" i="143"/>
  <c r="M36" i="143"/>
  <c r="M41" i="143"/>
  <c r="N39" i="143" s="1"/>
  <c r="N28" i="143"/>
  <c r="O25" i="143" s="1"/>
  <c r="L42" i="142"/>
  <c r="AF16" i="142"/>
  <c r="AF15" i="142"/>
  <c r="AG11" i="142" s="1"/>
  <c r="M41" i="142"/>
  <c r="N39" i="142" s="1"/>
  <c r="N35" i="142"/>
  <c r="O32" i="142" s="1"/>
  <c r="M36" i="142"/>
  <c r="I55" i="142"/>
  <c r="J19" i="142"/>
  <c r="M36" i="140"/>
  <c r="L42" i="140"/>
  <c r="I55" i="140"/>
  <c r="J19" i="140"/>
  <c r="N28" i="140"/>
  <c r="O25" i="140" s="1"/>
  <c r="N35" i="140"/>
  <c r="O32" i="140" s="1"/>
  <c r="AE15" i="140"/>
  <c r="AF11" i="140" s="1"/>
  <c r="M29" i="140"/>
  <c r="M41" i="140"/>
  <c r="N39" i="140" s="1"/>
  <c r="L42" i="139"/>
  <c r="M36" i="139"/>
  <c r="AD15" i="139"/>
  <c r="AE11" i="139" s="1"/>
  <c r="I55" i="139"/>
  <c r="J19" i="139"/>
  <c r="AC16" i="139"/>
  <c r="I22" i="139"/>
  <c r="N35" i="139"/>
  <c r="O32" i="139" s="1"/>
  <c r="M41" i="139"/>
  <c r="N39" i="139" s="1"/>
  <c r="M36" i="137"/>
  <c r="L29" i="137"/>
  <c r="AC16" i="137"/>
  <c r="M41" i="137"/>
  <c r="N39" i="137" s="1"/>
  <c r="M28" i="137"/>
  <c r="N25" i="137" s="1"/>
  <c r="AD15" i="137"/>
  <c r="AE11" i="137" s="1"/>
  <c r="N35" i="137"/>
  <c r="O32" i="137" s="1"/>
  <c r="I55" i="137"/>
  <c r="J19" i="137"/>
  <c r="O29" i="136"/>
  <c r="M36" i="136"/>
  <c r="AF15" i="136"/>
  <c r="AG11" i="136" s="1"/>
  <c r="M41" i="136"/>
  <c r="N39" i="136" s="1"/>
  <c r="AE16" i="136"/>
  <c r="N35" i="136"/>
  <c r="O32" i="136" s="1"/>
  <c r="L42" i="136"/>
  <c r="P28" i="136"/>
  <c r="Q25" i="136" s="1"/>
  <c r="I55" i="136"/>
  <c r="J19" i="136"/>
  <c r="AE15" i="134"/>
  <c r="AF11" i="134" s="1"/>
  <c r="AE16" i="134"/>
  <c r="L42" i="134"/>
  <c r="AD16" i="134"/>
  <c r="M41" i="134"/>
  <c r="N39" i="134" s="1"/>
  <c r="N35" i="134"/>
  <c r="O32" i="134" s="1"/>
  <c r="I55" i="134"/>
  <c r="J19" i="134"/>
  <c r="L42" i="133"/>
  <c r="M36" i="133"/>
  <c r="N35" i="133"/>
  <c r="O32" i="133" s="1"/>
  <c r="AD15" i="133"/>
  <c r="AE11" i="133" s="1"/>
  <c r="AD16" i="133"/>
  <c r="AC16" i="133"/>
  <c r="I55" i="133"/>
  <c r="J19" i="133"/>
  <c r="M41" i="133"/>
  <c r="N39" i="133" s="1"/>
  <c r="O29" i="131"/>
  <c r="P28" i="131"/>
  <c r="Q25" i="131" s="1"/>
  <c r="L42" i="131"/>
  <c r="AE15" i="131"/>
  <c r="AF11" i="131" s="1"/>
  <c r="AE16" i="131"/>
  <c r="M41" i="131"/>
  <c r="N39" i="131" s="1"/>
  <c r="I55" i="131"/>
  <c r="J19" i="131"/>
  <c r="N35" i="131"/>
  <c r="O32" i="131" s="1"/>
  <c r="I55" i="130"/>
  <c r="J19" i="130"/>
  <c r="AE15" i="130"/>
  <c r="AF11" i="130" s="1"/>
  <c r="AE16" i="130"/>
  <c r="N35" i="130"/>
  <c r="O32" i="130" s="1"/>
  <c r="M41" i="130"/>
  <c r="N39" i="130" s="1"/>
  <c r="AD16" i="130"/>
  <c r="L42" i="129"/>
  <c r="N28" i="129"/>
  <c r="O25" i="129" s="1"/>
  <c r="AF15" i="129"/>
  <c r="AG11" i="129" s="1"/>
  <c r="AF16" i="129"/>
  <c r="I55" i="129"/>
  <c r="J19" i="129"/>
  <c r="M41" i="129"/>
  <c r="N39" i="129" s="1"/>
  <c r="N35" i="129"/>
  <c r="O32" i="129" s="1"/>
  <c r="M29" i="129"/>
  <c r="M36" i="129"/>
  <c r="L29" i="128"/>
  <c r="M41" i="128"/>
  <c r="N39" i="128" s="1"/>
  <c r="M28" i="128"/>
  <c r="N25" i="128" s="1"/>
  <c r="AF15" i="128"/>
  <c r="AG11" i="128" s="1"/>
  <c r="AF16" i="128"/>
  <c r="N35" i="128"/>
  <c r="O32" i="128" s="1"/>
  <c r="I55" i="128"/>
  <c r="J19" i="128"/>
  <c r="L42" i="128"/>
  <c r="AE16" i="128"/>
  <c r="M36" i="128"/>
  <c r="N35" i="126"/>
  <c r="O32" i="126" s="1"/>
  <c r="I55" i="126"/>
  <c r="J19" i="126"/>
  <c r="AE15" i="126"/>
  <c r="AF11" i="126" s="1"/>
  <c r="AE16" i="126"/>
  <c r="M36" i="126"/>
  <c r="M41" i="126"/>
  <c r="N39" i="126" s="1"/>
  <c r="I22" i="126"/>
  <c r="L42" i="126"/>
  <c r="M28" i="126"/>
  <c r="N25" i="126" s="1"/>
  <c r="L42" i="125"/>
  <c r="N35" i="125"/>
  <c r="O32" i="125" s="1"/>
  <c r="M36" i="125"/>
  <c r="I55" i="125"/>
  <c r="J19" i="125"/>
  <c r="AF15" i="125"/>
  <c r="AG11" i="125" s="1"/>
  <c r="AE16" i="125"/>
  <c r="M41" i="125"/>
  <c r="N39" i="125" s="1"/>
  <c r="M28" i="123"/>
  <c r="N25" i="123" s="1"/>
  <c r="L29" i="123"/>
  <c r="AD15" i="123"/>
  <c r="AE11" i="123" s="1"/>
  <c r="J55" i="123"/>
  <c r="K19" i="123"/>
  <c r="N28" i="122"/>
  <c r="O25" i="122" s="1"/>
  <c r="M29" i="122"/>
  <c r="AE16" i="122"/>
  <c r="AE15" i="122"/>
  <c r="AF11" i="122" s="1"/>
  <c r="J55" i="122"/>
  <c r="K19" i="122"/>
  <c r="M36" i="120"/>
  <c r="K21" i="120"/>
  <c r="K22" i="120" s="1"/>
  <c r="N35" i="120"/>
  <c r="O32" i="120" s="1"/>
  <c r="AF15" i="120"/>
  <c r="AG11" i="120" s="1"/>
  <c r="AF16" i="120"/>
  <c r="L42" i="119"/>
  <c r="AE15" i="119"/>
  <c r="AF11" i="119" s="1"/>
  <c r="AE16" i="119"/>
  <c r="N35" i="119"/>
  <c r="O32" i="119" s="1"/>
  <c r="M41" i="119"/>
  <c r="N39" i="119" s="1"/>
  <c r="P29" i="119"/>
  <c r="P28" i="119"/>
  <c r="Q25" i="119" s="1"/>
  <c r="M36" i="119"/>
  <c r="Q21" i="119"/>
  <c r="R19" i="119" s="1"/>
  <c r="O29" i="119"/>
  <c r="L42" i="116"/>
  <c r="L42" i="117"/>
  <c r="M36" i="117"/>
  <c r="M41" i="117"/>
  <c r="N39" i="117" s="1"/>
  <c r="N35" i="117"/>
  <c r="O32" i="117" s="1"/>
  <c r="AF16" i="117"/>
  <c r="AF15" i="117"/>
  <c r="AG11" i="117" s="1"/>
  <c r="M36" i="116"/>
  <c r="M16" i="114"/>
  <c r="N12" i="114" s="1"/>
  <c r="N16" i="114" s="1"/>
  <c r="N17" i="114" s="1"/>
  <c r="L17" i="114"/>
  <c r="P28" i="116"/>
  <c r="Q25" i="116" s="1"/>
  <c r="P29" i="116"/>
  <c r="N35" i="116"/>
  <c r="O32" i="116" s="1"/>
  <c r="AF15" i="116"/>
  <c r="AG11" i="116" s="1"/>
  <c r="AF16" i="116"/>
  <c r="M41" i="116"/>
  <c r="N39" i="116" s="1"/>
  <c r="P21" i="116"/>
  <c r="Q19" i="116" s="1"/>
  <c r="P22" i="116"/>
  <c r="AE16" i="116"/>
  <c r="K36" i="114"/>
  <c r="K44" i="114"/>
  <c r="L42" i="114" s="1"/>
  <c r="J45" i="114"/>
  <c r="L35" i="114"/>
  <c r="M33" i="114" s="1"/>
  <c r="I53" i="160" l="1"/>
  <c r="N29" i="158"/>
  <c r="I53" i="159"/>
  <c r="J45" i="160"/>
  <c r="J53" i="160" s="1"/>
  <c r="J51" i="160"/>
  <c r="K36" i="160"/>
  <c r="L35" i="160"/>
  <c r="M33" i="160" s="1"/>
  <c r="K50" i="160"/>
  <c r="L48" i="160" s="1"/>
  <c r="L50" i="160" s="1"/>
  <c r="L51" i="160" s="1"/>
  <c r="K36" i="159"/>
  <c r="K44" i="160"/>
  <c r="L42" i="160" s="1"/>
  <c r="AM55" i="161"/>
  <c r="AM56" i="161" s="1"/>
  <c r="AM62" i="161" s="1"/>
  <c r="AM63" i="161" s="1"/>
  <c r="AM65" i="161" s="1"/>
  <c r="AP30" i="152" s="1"/>
  <c r="AN19" i="161"/>
  <c r="J51" i="159"/>
  <c r="K44" i="159"/>
  <c r="L42" i="159" s="1"/>
  <c r="K50" i="159"/>
  <c r="L48" i="159" s="1"/>
  <c r="L50" i="159" s="1"/>
  <c r="L51" i="159" s="1"/>
  <c r="N29" i="155"/>
  <c r="L35" i="159"/>
  <c r="M33" i="159" s="1"/>
  <c r="O29" i="156"/>
  <c r="J45" i="159"/>
  <c r="N42" i="156"/>
  <c r="O36" i="155"/>
  <c r="O36" i="157"/>
  <c r="P36" i="158"/>
  <c r="P36" i="156"/>
  <c r="M42" i="157"/>
  <c r="K29" i="120"/>
  <c r="J42" i="120"/>
  <c r="P28" i="156"/>
  <c r="Q25" i="156" s="1"/>
  <c r="P21" i="156"/>
  <c r="P22" i="156" s="1"/>
  <c r="O28" i="158"/>
  <c r="P25" i="158" s="1"/>
  <c r="O41" i="156"/>
  <c r="P39" i="156" s="1"/>
  <c r="P35" i="155"/>
  <c r="Q32" i="155" s="1"/>
  <c r="P35" i="157"/>
  <c r="Q32" i="157" s="1"/>
  <c r="Q35" i="158"/>
  <c r="R32" i="158" s="1"/>
  <c r="O28" i="155"/>
  <c r="P25" i="155" s="1"/>
  <c r="Q35" i="156"/>
  <c r="R32" i="156" s="1"/>
  <c r="N41" i="157"/>
  <c r="O39" i="157" s="1"/>
  <c r="N42" i="158"/>
  <c r="N29" i="157"/>
  <c r="AB16" i="158"/>
  <c r="M42" i="155"/>
  <c r="Q22" i="155"/>
  <c r="Q55" i="155"/>
  <c r="R19" i="155"/>
  <c r="R21" i="155" s="1"/>
  <c r="P22" i="158"/>
  <c r="P55" i="158"/>
  <c r="Q19" i="158"/>
  <c r="P19" i="157"/>
  <c r="P21" i="157" s="1"/>
  <c r="O55" i="157"/>
  <c r="O41" i="158"/>
  <c r="P39" i="158" s="1"/>
  <c r="O28" i="157"/>
  <c r="P25" i="157" s="1"/>
  <c r="AC15" i="158"/>
  <c r="AD11" i="158" s="1"/>
  <c r="N41" i="155"/>
  <c r="O39" i="155" s="1"/>
  <c r="J19" i="117"/>
  <c r="I55" i="117"/>
  <c r="L28" i="120"/>
  <c r="M25" i="120" s="1"/>
  <c r="K41" i="120"/>
  <c r="L39" i="120" s="1"/>
  <c r="N29" i="125"/>
  <c r="O28" i="125"/>
  <c r="P25" i="125" s="1"/>
  <c r="L29" i="139"/>
  <c r="M17" i="114"/>
  <c r="K29" i="117"/>
  <c r="P29" i="146"/>
  <c r="L29" i="134"/>
  <c r="M29" i="126"/>
  <c r="K29" i="130"/>
  <c r="O29" i="133"/>
  <c r="L28" i="130"/>
  <c r="M25" i="130" s="1"/>
  <c r="L28" i="117"/>
  <c r="M25" i="117" s="1"/>
  <c r="M28" i="134"/>
  <c r="N25" i="134" s="1"/>
  <c r="P28" i="133"/>
  <c r="Q25" i="133" s="1"/>
  <c r="M28" i="139"/>
  <c r="N25" i="139" s="1"/>
  <c r="L29" i="142"/>
  <c r="P29" i="136"/>
  <c r="M28" i="142"/>
  <c r="N25" i="142" s="1"/>
  <c r="N36" i="145"/>
  <c r="M42" i="134"/>
  <c r="N36" i="150"/>
  <c r="N36" i="131"/>
  <c r="AG15" i="150"/>
  <c r="AH11" i="150" s="1"/>
  <c r="AG16" i="150"/>
  <c r="N28" i="150"/>
  <c r="O25" i="150" s="1"/>
  <c r="J55" i="150"/>
  <c r="K19" i="150"/>
  <c r="J22" i="150"/>
  <c r="O35" i="150"/>
  <c r="P32" i="150" s="1"/>
  <c r="N41" i="150"/>
  <c r="O39" i="150" s="1"/>
  <c r="AF16" i="150"/>
  <c r="M29" i="150"/>
  <c r="M42" i="150"/>
  <c r="N35" i="149"/>
  <c r="M36" i="149"/>
  <c r="M42" i="146"/>
  <c r="O35" i="146"/>
  <c r="P32" i="146" s="1"/>
  <c r="N36" i="146"/>
  <c r="AF16" i="146"/>
  <c r="AF15" i="146"/>
  <c r="AG11" i="146" s="1"/>
  <c r="J21" i="146"/>
  <c r="J22" i="146" s="1"/>
  <c r="Q28" i="146"/>
  <c r="R25" i="146" s="1"/>
  <c r="N41" i="146"/>
  <c r="O39" i="146" s="1"/>
  <c r="Q29" i="145"/>
  <c r="AD16" i="145"/>
  <c r="AE16" i="145"/>
  <c r="AE15" i="145"/>
  <c r="AF11" i="145" s="1"/>
  <c r="N41" i="145"/>
  <c r="O39" i="145" s="1"/>
  <c r="J21" i="145"/>
  <c r="M42" i="145"/>
  <c r="O35" i="145"/>
  <c r="P32" i="145" s="1"/>
  <c r="R28" i="145"/>
  <c r="S25" i="145" s="1"/>
  <c r="N36" i="143"/>
  <c r="N29" i="143"/>
  <c r="N41" i="143"/>
  <c r="O39" i="143" s="1"/>
  <c r="O28" i="143"/>
  <c r="P25" i="143" s="1"/>
  <c r="AF15" i="143"/>
  <c r="AG11" i="143" s="1"/>
  <c r="AF16" i="143"/>
  <c r="J21" i="143"/>
  <c r="J22" i="143" s="1"/>
  <c r="M42" i="143"/>
  <c r="O35" i="143"/>
  <c r="P32" i="143" s="1"/>
  <c r="J21" i="142"/>
  <c r="J22" i="142" s="1"/>
  <c r="N36" i="142"/>
  <c r="AG16" i="142"/>
  <c r="AG15" i="142"/>
  <c r="AH11" i="142" s="1"/>
  <c r="N41" i="142"/>
  <c r="O39" i="142" s="1"/>
  <c r="O35" i="142"/>
  <c r="P32" i="142" s="1"/>
  <c r="M42" i="142"/>
  <c r="N29" i="140"/>
  <c r="M42" i="140"/>
  <c r="N41" i="140"/>
  <c r="O39" i="140" s="1"/>
  <c r="AF16" i="140"/>
  <c r="AF15" i="140"/>
  <c r="AG11" i="140" s="1"/>
  <c r="O35" i="140"/>
  <c r="P32" i="140" s="1"/>
  <c r="N36" i="140"/>
  <c r="O28" i="140"/>
  <c r="P25" i="140" s="1"/>
  <c r="AE16" i="140"/>
  <c r="J21" i="140"/>
  <c r="J22" i="140" s="1"/>
  <c r="M42" i="139"/>
  <c r="O35" i="139"/>
  <c r="P32" i="139" s="1"/>
  <c r="N36" i="139"/>
  <c r="J21" i="139"/>
  <c r="N41" i="139"/>
  <c r="O39" i="139" s="1"/>
  <c r="AE15" i="139"/>
  <c r="AF11" i="139" s="1"/>
  <c r="AD16" i="139"/>
  <c r="M29" i="137"/>
  <c r="N36" i="137"/>
  <c r="N28" i="137"/>
  <c r="O25" i="137" s="1"/>
  <c r="J21" i="137"/>
  <c r="J22" i="137" s="1"/>
  <c r="AE16" i="137"/>
  <c r="AE15" i="137"/>
  <c r="AF11" i="137" s="1"/>
  <c r="N41" i="137"/>
  <c r="O39" i="137" s="1"/>
  <c r="AD16" i="137"/>
  <c r="M42" i="137"/>
  <c r="O35" i="137"/>
  <c r="P32" i="137" s="1"/>
  <c r="J21" i="136"/>
  <c r="J22" i="136" s="1"/>
  <c r="N41" i="136"/>
  <c r="O39" i="136" s="1"/>
  <c r="O35" i="136"/>
  <c r="P32" i="136" s="1"/>
  <c r="AG15" i="136"/>
  <c r="AH11" i="136" s="1"/>
  <c r="N36" i="136"/>
  <c r="AF16" i="136"/>
  <c r="Q28" i="136"/>
  <c r="R25" i="136" s="1"/>
  <c r="M42" i="136"/>
  <c r="J21" i="134"/>
  <c r="J22" i="134" s="1"/>
  <c r="N41" i="134"/>
  <c r="O39" i="134" s="1"/>
  <c r="O35" i="134"/>
  <c r="P32" i="134" s="1"/>
  <c r="N36" i="134"/>
  <c r="AF16" i="134"/>
  <c r="AF15" i="134"/>
  <c r="AG11" i="134" s="1"/>
  <c r="N36" i="133"/>
  <c r="N41" i="133"/>
  <c r="O39" i="133" s="1"/>
  <c r="O35" i="133"/>
  <c r="P32" i="133" s="1"/>
  <c r="J21" i="133"/>
  <c r="J22" i="133" s="1"/>
  <c r="M42" i="133"/>
  <c r="AE15" i="133"/>
  <c r="AF11" i="133" s="1"/>
  <c r="M42" i="131"/>
  <c r="Q28" i="131"/>
  <c r="R25" i="131" s="1"/>
  <c r="O35" i="131"/>
  <c r="P32" i="131" s="1"/>
  <c r="P29" i="131"/>
  <c r="J21" i="131"/>
  <c r="N41" i="131"/>
  <c r="O39" i="131" s="1"/>
  <c r="AF16" i="131"/>
  <c r="AF15" i="131"/>
  <c r="AG11" i="131" s="1"/>
  <c r="N36" i="130"/>
  <c r="O35" i="130"/>
  <c r="P32" i="130" s="1"/>
  <c r="M42" i="130"/>
  <c r="AF15" i="130"/>
  <c r="AG11" i="130" s="1"/>
  <c r="J21" i="130"/>
  <c r="J22" i="130" s="1"/>
  <c r="N41" i="130"/>
  <c r="O39" i="130" s="1"/>
  <c r="N36" i="129"/>
  <c r="N41" i="129"/>
  <c r="O39" i="129" s="1"/>
  <c r="AG15" i="129"/>
  <c r="AH11" i="129" s="1"/>
  <c r="AG16" i="129"/>
  <c r="M42" i="129"/>
  <c r="O28" i="129"/>
  <c r="P25" i="129" s="1"/>
  <c r="O35" i="129"/>
  <c r="P32" i="129" s="1"/>
  <c r="J21" i="129"/>
  <c r="N29" i="129"/>
  <c r="N36" i="128"/>
  <c r="M29" i="128"/>
  <c r="N41" i="128"/>
  <c r="O39" i="128" s="1"/>
  <c r="AG15" i="128"/>
  <c r="AH11" i="128" s="1"/>
  <c r="AG16" i="128"/>
  <c r="M42" i="128"/>
  <c r="J21" i="128"/>
  <c r="O35" i="128"/>
  <c r="P32" i="128" s="1"/>
  <c r="N28" i="128"/>
  <c r="O25" i="128" s="1"/>
  <c r="N41" i="126"/>
  <c r="O39" i="126" s="1"/>
  <c r="J21" i="126"/>
  <c r="J22" i="126" s="1"/>
  <c r="N28" i="126"/>
  <c r="O25" i="126" s="1"/>
  <c r="O35" i="126"/>
  <c r="P32" i="126" s="1"/>
  <c r="M42" i="126"/>
  <c r="AF15" i="126"/>
  <c r="AG11" i="126" s="1"/>
  <c r="AF16" i="126"/>
  <c r="N36" i="126"/>
  <c r="M42" i="125"/>
  <c r="O35" i="125"/>
  <c r="P32" i="125" s="1"/>
  <c r="AG15" i="125"/>
  <c r="AH11" i="125" s="1"/>
  <c r="AG16" i="125"/>
  <c r="N36" i="125"/>
  <c r="AF16" i="125"/>
  <c r="N41" i="125"/>
  <c r="O39" i="125" s="1"/>
  <c r="J21" i="125"/>
  <c r="J22" i="125" s="1"/>
  <c r="M29" i="123"/>
  <c r="K21" i="123"/>
  <c r="AE15" i="123"/>
  <c r="AF11" i="123" s="1"/>
  <c r="N28" i="123"/>
  <c r="O25" i="123" s="1"/>
  <c r="AD16" i="123"/>
  <c r="N36" i="119"/>
  <c r="AF15" i="122"/>
  <c r="AG11" i="122" s="1"/>
  <c r="O28" i="122"/>
  <c r="P25" i="122" s="1"/>
  <c r="K21" i="122"/>
  <c r="K22" i="122" s="1"/>
  <c r="N29" i="122"/>
  <c r="N36" i="120"/>
  <c r="O35" i="120"/>
  <c r="P32" i="120" s="1"/>
  <c r="AG16" i="120"/>
  <c r="AG15" i="120"/>
  <c r="AH11" i="120" s="1"/>
  <c r="K55" i="120"/>
  <c r="L19" i="120"/>
  <c r="M42" i="119"/>
  <c r="Q22" i="119"/>
  <c r="O35" i="119"/>
  <c r="P32" i="119" s="1"/>
  <c r="AF15" i="119"/>
  <c r="AG11" i="119" s="1"/>
  <c r="R21" i="119"/>
  <c r="S19" i="119" s="1"/>
  <c r="R22" i="119"/>
  <c r="Q28" i="119"/>
  <c r="R25" i="119" s="1"/>
  <c r="N41" i="119"/>
  <c r="O39" i="119" s="1"/>
  <c r="M42" i="116"/>
  <c r="M42" i="117"/>
  <c r="N41" i="117"/>
  <c r="O39" i="117" s="1"/>
  <c r="O35" i="117"/>
  <c r="P32" i="117" s="1"/>
  <c r="AG16" i="117"/>
  <c r="AG15" i="117"/>
  <c r="AH11" i="117" s="1"/>
  <c r="N36" i="117"/>
  <c r="N36" i="116"/>
  <c r="N41" i="116"/>
  <c r="O39" i="116" s="1"/>
  <c r="O35" i="116"/>
  <c r="P32" i="116" s="1"/>
  <c r="Q21" i="116"/>
  <c r="R19" i="116" s="1"/>
  <c r="AG15" i="116"/>
  <c r="AH11" i="116" s="1"/>
  <c r="AG16" i="116"/>
  <c r="Q28" i="116"/>
  <c r="R25" i="116" s="1"/>
  <c r="L36" i="114"/>
  <c r="L44" i="114"/>
  <c r="L45" i="114" s="1"/>
  <c r="M35" i="114"/>
  <c r="N33" i="114" s="1"/>
  <c r="K45" i="114"/>
  <c r="K45" i="160" l="1"/>
  <c r="K51" i="160"/>
  <c r="L36" i="160"/>
  <c r="L44" i="160"/>
  <c r="L45" i="160" s="1"/>
  <c r="M35" i="160"/>
  <c r="N33" i="160" s="1"/>
  <c r="K45" i="159"/>
  <c r="AN21" i="161"/>
  <c r="O29" i="158"/>
  <c r="J53" i="159"/>
  <c r="K51" i="159"/>
  <c r="K53" i="159" s="1"/>
  <c r="M35" i="159"/>
  <c r="N33" i="159" s="1"/>
  <c r="O29" i="155"/>
  <c r="L36" i="159"/>
  <c r="L44" i="159"/>
  <c r="L45" i="159" s="1"/>
  <c r="Q36" i="156"/>
  <c r="Q36" i="158"/>
  <c r="P36" i="157"/>
  <c r="P36" i="155"/>
  <c r="O42" i="156"/>
  <c r="K42" i="120"/>
  <c r="L29" i="120"/>
  <c r="N42" i="155"/>
  <c r="AC16" i="158"/>
  <c r="O29" i="157"/>
  <c r="O42" i="158"/>
  <c r="R22" i="155"/>
  <c r="R55" i="155"/>
  <c r="S19" i="155"/>
  <c r="S21" i="155" s="1"/>
  <c r="N42" i="157"/>
  <c r="R35" i="156"/>
  <c r="S32" i="156" s="1"/>
  <c r="P28" i="155"/>
  <c r="Q25" i="155" s="1"/>
  <c r="R35" i="158"/>
  <c r="S32" i="158" s="1"/>
  <c r="Q35" i="157"/>
  <c r="R32" i="157" s="1"/>
  <c r="Q35" i="155"/>
  <c r="R32" i="155" s="1"/>
  <c r="P41" i="156"/>
  <c r="Q39" i="156" s="1"/>
  <c r="P28" i="158"/>
  <c r="Q25" i="158" s="1"/>
  <c r="P29" i="156"/>
  <c r="O41" i="155"/>
  <c r="P39" i="155" s="1"/>
  <c r="AD15" i="158"/>
  <c r="AE11" i="158" s="1"/>
  <c r="P28" i="157"/>
  <c r="Q25" i="157" s="1"/>
  <c r="P41" i="158"/>
  <c r="Q39" i="158" s="1"/>
  <c r="P22" i="157"/>
  <c r="P55" i="157"/>
  <c r="Q19" i="157"/>
  <c r="Q21" i="157" s="1"/>
  <c r="Q21" i="158"/>
  <c r="Q22" i="158" s="1"/>
  <c r="O41" i="157"/>
  <c r="P39" i="157" s="1"/>
  <c r="P55" i="156"/>
  <c r="Q19" i="156"/>
  <c r="Q21" i="156" s="1"/>
  <c r="Q28" i="156"/>
  <c r="R25" i="156" s="1"/>
  <c r="M28" i="120"/>
  <c r="N25" i="120" s="1"/>
  <c r="L41" i="120"/>
  <c r="M39" i="120" s="1"/>
  <c r="J21" i="117"/>
  <c r="J22" i="117" s="1"/>
  <c r="N36" i="149"/>
  <c r="O33" i="149"/>
  <c r="O35" i="149" s="1"/>
  <c r="O36" i="149" s="1"/>
  <c r="O29" i="125"/>
  <c r="P28" i="125"/>
  <c r="Q25" i="125" s="1"/>
  <c r="M29" i="134"/>
  <c r="N29" i="150"/>
  <c r="M29" i="139"/>
  <c r="Q28" i="133"/>
  <c r="R25" i="133" s="1"/>
  <c r="N28" i="134"/>
  <c r="O25" i="134" s="1"/>
  <c r="L29" i="117"/>
  <c r="O29" i="129"/>
  <c r="N28" i="139"/>
  <c r="O25" i="139" s="1"/>
  <c r="L29" i="130"/>
  <c r="N28" i="142"/>
  <c r="O25" i="142" s="1"/>
  <c r="M28" i="117"/>
  <c r="N25" i="117" s="1"/>
  <c r="M29" i="142"/>
  <c r="P29" i="133"/>
  <c r="M28" i="130"/>
  <c r="N25" i="130" s="1"/>
  <c r="O36" i="150"/>
  <c r="N42" i="125"/>
  <c r="N42" i="126"/>
  <c r="N42" i="150"/>
  <c r="O36" i="126"/>
  <c r="O36" i="120"/>
  <c r="O36" i="136"/>
  <c r="O36" i="129"/>
  <c r="O36" i="142"/>
  <c r="P35" i="150"/>
  <c r="Q32" i="150" s="1"/>
  <c r="O28" i="150"/>
  <c r="P25" i="150" s="1"/>
  <c r="O41" i="150"/>
  <c r="P39" i="150" s="1"/>
  <c r="K21" i="150"/>
  <c r="K22" i="150" s="1"/>
  <c r="AH15" i="150"/>
  <c r="AI11" i="150" s="1"/>
  <c r="N42" i="146"/>
  <c r="O41" i="146"/>
  <c r="P39" i="146" s="1"/>
  <c r="J55" i="146"/>
  <c r="K19" i="146"/>
  <c r="R28" i="146"/>
  <c r="S25" i="146" s="1"/>
  <c r="P35" i="146"/>
  <c r="Q32" i="146" s="1"/>
  <c r="Q29" i="146"/>
  <c r="AG16" i="146"/>
  <c r="AG15" i="146"/>
  <c r="AH11" i="146" s="1"/>
  <c r="O36" i="146"/>
  <c r="R29" i="145"/>
  <c r="N42" i="145"/>
  <c r="O36" i="145"/>
  <c r="J55" i="145"/>
  <c r="K19" i="145"/>
  <c r="P35" i="145"/>
  <c r="Q32" i="145" s="1"/>
  <c r="O41" i="145"/>
  <c r="P39" i="145" s="1"/>
  <c r="S28" i="145"/>
  <c r="T25" i="145" s="1"/>
  <c r="J22" i="145"/>
  <c r="AF15" i="145"/>
  <c r="AG11" i="145" s="1"/>
  <c r="N42" i="143"/>
  <c r="O29" i="143"/>
  <c r="P35" i="143"/>
  <c r="Q32" i="143" s="1"/>
  <c r="P28" i="143"/>
  <c r="Q25" i="143" s="1"/>
  <c r="O36" i="143"/>
  <c r="J55" i="143"/>
  <c r="K19" i="143"/>
  <c r="AG16" i="143"/>
  <c r="AG15" i="143"/>
  <c r="AH11" i="143" s="1"/>
  <c r="O41" i="143"/>
  <c r="P39" i="143" s="1"/>
  <c r="O41" i="142"/>
  <c r="P39" i="142" s="1"/>
  <c r="P35" i="142"/>
  <c r="Q32" i="142" s="1"/>
  <c r="N42" i="142"/>
  <c r="AH16" i="142"/>
  <c r="AH15" i="142"/>
  <c r="AI11" i="142" s="1"/>
  <c r="J55" i="142"/>
  <c r="K19" i="142"/>
  <c r="O36" i="140"/>
  <c r="P28" i="140"/>
  <c r="Q25" i="140" s="1"/>
  <c r="AG15" i="140"/>
  <c r="AH11" i="140" s="1"/>
  <c r="O41" i="140"/>
  <c r="P39" i="140" s="1"/>
  <c r="J55" i="140"/>
  <c r="K19" i="140"/>
  <c r="O29" i="140"/>
  <c r="P35" i="140"/>
  <c r="Q32" i="140" s="1"/>
  <c r="N42" i="140"/>
  <c r="N42" i="139"/>
  <c r="AF15" i="139"/>
  <c r="AG11" i="139" s="1"/>
  <c r="AE16" i="139"/>
  <c r="J55" i="139"/>
  <c r="K19" i="139"/>
  <c r="J22" i="139"/>
  <c r="P35" i="139"/>
  <c r="Q32" i="139" s="1"/>
  <c r="O41" i="139"/>
  <c r="P39" i="139" s="1"/>
  <c r="O36" i="139"/>
  <c r="O36" i="137"/>
  <c r="N42" i="137"/>
  <c r="AF15" i="137"/>
  <c r="AG11" i="137" s="1"/>
  <c r="AF16" i="137"/>
  <c r="O28" i="137"/>
  <c r="P25" i="137" s="1"/>
  <c r="P35" i="137"/>
  <c r="Q32" i="137" s="1"/>
  <c r="O41" i="137"/>
  <c r="P39" i="137" s="1"/>
  <c r="J55" i="137"/>
  <c r="K19" i="137"/>
  <c r="N29" i="137"/>
  <c r="Q29" i="136"/>
  <c r="O41" i="136"/>
  <c r="P39" i="136" s="1"/>
  <c r="AH15" i="136"/>
  <c r="AI11" i="136" s="1"/>
  <c r="AH16" i="136"/>
  <c r="R28" i="136"/>
  <c r="S25" i="136" s="1"/>
  <c r="AG16" i="136"/>
  <c r="P35" i="136"/>
  <c r="Q32" i="136" s="1"/>
  <c r="N42" i="136"/>
  <c r="J55" i="136"/>
  <c r="K19" i="136"/>
  <c r="O36" i="134"/>
  <c r="P35" i="134"/>
  <c r="Q32" i="134" s="1"/>
  <c r="O41" i="134"/>
  <c r="P39" i="134" s="1"/>
  <c r="AG15" i="134"/>
  <c r="AH11" i="134" s="1"/>
  <c r="N42" i="134"/>
  <c r="J55" i="134"/>
  <c r="K19" i="134"/>
  <c r="AF15" i="133"/>
  <c r="AG11" i="133" s="1"/>
  <c r="J55" i="133"/>
  <c r="K19" i="133"/>
  <c r="P35" i="133"/>
  <c r="Q32" i="133" s="1"/>
  <c r="O41" i="133"/>
  <c r="P39" i="133" s="1"/>
  <c r="AE16" i="133"/>
  <c r="O36" i="133"/>
  <c r="N42" i="133"/>
  <c r="J55" i="131"/>
  <c r="K19" i="131"/>
  <c r="R28" i="131"/>
  <c r="S25" i="131" s="1"/>
  <c r="O41" i="131"/>
  <c r="P39" i="131" s="1"/>
  <c r="Q29" i="131"/>
  <c r="N42" i="131"/>
  <c r="P35" i="131"/>
  <c r="Q32" i="131" s="1"/>
  <c r="AG16" i="131"/>
  <c r="AG15" i="131"/>
  <c r="AH11" i="131" s="1"/>
  <c r="J22" i="131"/>
  <c r="O36" i="131"/>
  <c r="N42" i="130"/>
  <c r="AG15" i="130"/>
  <c r="AH11" i="130" s="1"/>
  <c r="J55" i="130"/>
  <c r="K19" i="130"/>
  <c r="P35" i="130"/>
  <c r="Q32" i="130" s="1"/>
  <c r="O41" i="130"/>
  <c r="P39" i="130" s="1"/>
  <c r="AF16" i="130"/>
  <c r="O36" i="130"/>
  <c r="P35" i="129"/>
  <c r="Q32" i="129" s="1"/>
  <c r="J55" i="129"/>
  <c r="K19" i="129"/>
  <c r="O41" i="129"/>
  <c r="P39" i="129" s="1"/>
  <c r="J22" i="129"/>
  <c r="P28" i="129"/>
  <c r="Q25" i="129" s="1"/>
  <c r="AH15" i="129"/>
  <c r="AI11" i="129" s="1"/>
  <c r="N42" i="129"/>
  <c r="O36" i="128"/>
  <c r="N42" i="128"/>
  <c r="J55" i="128"/>
  <c r="K19" i="128"/>
  <c r="P35" i="128"/>
  <c r="Q32" i="128" s="1"/>
  <c r="O28" i="128"/>
  <c r="P25" i="128" s="1"/>
  <c r="N29" i="128"/>
  <c r="J22" i="128"/>
  <c r="AH15" i="128"/>
  <c r="AI11" i="128" s="1"/>
  <c r="O41" i="128"/>
  <c r="P39" i="128" s="1"/>
  <c r="O28" i="126"/>
  <c r="P25" i="126" s="1"/>
  <c r="P35" i="126"/>
  <c r="Q32" i="126" s="1"/>
  <c r="N29" i="126"/>
  <c r="O41" i="126"/>
  <c r="P39" i="126" s="1"/>
  <c r="AG15" i="126"/>
  <c r="AH11" i="126" s="1"/>
  <c r="J55" i="126"/>
  <c r="K19" i="126"/>
  <c r="P35" i="125"/>
  <c r="Q32" i="125" s="1"/>
  <c r="O41" i="125"/>
  <c r="P39" i="125" s="1"/>
  <c r="O36" i="125"/>
  <c r="J55" i="125"/>
  <c r="K19" i="125"/>
  <c r="AH15" i="125"/>
  <c r="AI11" i="125" s="1"/>
  <c r="AF15" i="123"/>
  <c r="AG11" i="123" s="1"/>
  <c r="AF16" i="123"/>
  <c r="AE16" i="123"/>
  <c r="O28" i="123"/>
  <c r="P25" i="123" s="1"/>
  <c r="K55" i="123"/>
  <c r="L19" i="123"/>
  <c r="N29" i="123"/>
  <c r="K22" i="123"/>
  <c r="N42" i="119"/>
  <c r="O29" i="122"/>
  <c r="AG15" i="122"/>
  <c r="AH11" i="122" s="1"/>
  <c r="AG16" i="122"/>
  <c r="P28" i="122"/>
  <c r="Q25" i="122" s="1"/>
  <c r="AF16" i="122"/>
  <c r="K55" i="122"/>
  <c r="L19" i="122"/>
  <c r="P35" i="120"/>
  <c r="Q32" i="120" s="1"/>
  <c r="L21" i="120"/>
  <c r="L22" i="120" s="1"/>
  <c r="AH15" i="120"/>
  <c r="AI11" i="120" s="1"/>
  <c r="AH16" i="120"/>
  <c r="O36" i="119"/>
  <c r="R28" i="119"/>
  <c r="S25" i="119" s="1"/>
  <c r="R29" i="119"/>
  <c r="P35" i="119"/>
  <c r="Q32" i="119" s="1"/>
  <c r="O41" i="119"/>
  <c r="P39" i="119" s="1"/>
  <c r="S21" i="119"/>
  <c r="T19" i="119" s="1"/>
  <c r="S22" i="119"/>
  <c r="AG15" i="119"/>
  <c r="AH11" i="119" s="1"/>
  <c r="AG16" i="119"/>
  <c r="Q29" i="119"/>
  <c r="AF16" i="119"/>
  <c r="O36" i="116"/>
  <c r="N42" i="116"/>
  <c r="O41" i="117"/>
  <c r="P39" i="117" s="1"/>
  <c r="P35" i="117"/>
  <c r="Q32" i="117" s="1"/>
  <c r="AH15" i="117"/>
  <c r="AI11" i="117" s="1"/>
  <c r="O36" i="117"/>
  <c r="N42" i="117"/>
  <c r="Q29" i="116"/>
  <c r="Q22" i="116"/>
  <c r="AH15" i="116"/>
  <c r="AI11" i="116" s="1"/>
  <c r="R28" i="116"/>
  <c r="S25" i="116" s="1"/>
  <c r="R29" i="116"/>
  <c r="R21" i="116"/>
  <c r="S19" i="116" s="1"/>
  <c r="R22" i="116"/>
  <c r="P35" i="116"/>
  <c r="Q32" i="116" s="1"/>
  <c r="O41" i="116"/>
  <c r="P39" i="116" s="1"/>
  <c r="N35" i="114"/>
  <c r="N36" i="114" s="1"/>
  <c r="M36" i="114"/>
  <c r="K53" i="160" l="1"/>
  <c r="L53" i="160"/>
  <c r="N35" i="160"/>
  <c r="O33" i="160" s="1"/>
  <c r="O35" i="160" s="1"/>
  <c r="O36" i="160" s="1"/>
  <c r="M36" i="160"/>
  <c r="AN55" i="161"/>
  <c r="AN56" i="161" s="1"/>
  <c r="AN62" i="161" s="1"/>
  <c r="AO19" i="161"/>
  <c r="AN22" i="161"/>
  <c r="AN50" i="161" s="1"/>
  <c r="AN59" i="161" s="1"/>
  <c r="AN61" i="161" s="1"/>
  <c r="M29" i="120"/>
  <c r="P29" i="158"/>
  <c r="L53" i="159"/>
  <c r="P29" i="157"/>
  <c r="M36" i="159"/>
  <c r="Q29" i="156"/>
  <c r="AD16" i="158"/>
  <c r="N35" i="159"/>
  <c r="O33" i="159" s="1"/>
  <c r="O35" i="159" s="1"/>
  <c r="O36" i="159" s="1"/>
  <c r="O42" i="155"/>
  <c r="L42" i="120"/>
  <c r="O42" i="157"/>
  <c r="R28" i="156"/>
  <c r="S25" i="156" s="1"/>
  <c r="P41" i="157"/>
  <c r="Q39" i="157" s="1"/>
  <c r="Q22" i="157"/>
  <c r="Q55" i="157"/>
  <c r="R19" i="157"/>
  <c r="P42" i="158"/>
  <c r="Q28" i="157"/>
  <c r="R25" i="157" s="1"/>
  <c r="AE15" i="158"/>
  <c r="AF11" i="158" s="1"/>
  <c r="P41" i="155"/>
  <c r="Q39" i="155" s="1"/>
  <c r="Q28" i="158"/>
  <c r="R25" i="158" s="1"/>
  <c r="P42" i="156"/>
  <c r="Q36" i="155"/>
  <c r="Q36" i="157"/>
  <c r="R36" i="158"/>
  <c r="P29" i="155"/>
  <c r="R36" i="156"/>
  <c r="Q22" i="156"/>
  <c r="Q55" i="156"/>
  <c r="R19" i="156"/>
  <c r="R21" i="156" s="1"/>
  <c r="Q55" i="158"/>
  <c r="R19" i="158"/>
  <c r="R21" i="158" s="1"/>
  <c r="Q41" i="158"/>
  <c r="R39" i="158" s="1"/>
  <c r="Q41" i="156"/>
  <c r="R39" i="156" s="1"/>
  <c r="R35" i="155"/>
  <c r="S32" i="155" s="1"/>
  <c r="R35" i="157"/>
  <c r="S32" i="157" s="1"/>
  <c r="S35" i="158"/>
  <c r="T32" i="158" s="1"/>
  <c r="Q28" i="155"/>
  <c r="R25" i="155" s="1"/>
  <c r="S35" i="156"/>
  <c r="T32" i="156" s="1"/>
  <c r="S22" i="155"/>
  <c r="S55" i="155"/>
  <c r="T19" i="155"/>
  <c r="T21" i="155" s="1"/>
  <c r="M41" i="120"/>
  <c r="N39" i="120" s="1"/>
  <c r="K19" i="117"/>
  <c r="J55" i="117"/>
  <c r="N28" i="120"/>
  <c r="O25" i="120" s="1"/>
  <c r="P29" i="125"/>
  <c r="Q28" i="125"/>
  <c r="R25" i="125" s="1"/>
  <c r="O29" i="150"/>
  <c r="N29" i="139"/>
  <c r="P29" i="129"/>
  <c r="O29" i="126"/>
  <c r="Q29" i="133"/>
  <c r="N28" i="117"/>
  <c r="O25" i="117" s="1"/>
  <c r="R28" i="133"/>
  <c r="S25" i="133" s="1"/>
  <c r="M29" i="130"/>
  <c r="O28" i="139"/>
  <c r="P25" i="139" s="1"/>
  <c r="O28" i="142"/>
  <c r="P25" i="142" s="1"/>
  <c r="O28" i="134"/>
  <c r="P25" i="134" s="1"/>
  <c r="N28" i="130"/>
  <c r="O25" i="130" s="1"/>
  <c r="R29" i="146"/>
  <c r="M29" i="117"/>
  <c r="N29" i="142"/>
  <c r="N29" i="134"/>
  <c r="O42" i="137"/>
  <c r="O42" i="130"/>
  <c r="O42" i="150"/>
  <c r="P36" i="134"/>
  <c r="P36" i="150"/>
  <c r="AI15" i="150"/>
  <c r="AJ11" i="150" s="1"/>
  <c r="P28" i="150"/>
  <c r="Q25" i="150" s="1"/>
  <c r="P41" i="150"/>
  <c r="Q39" i="150" s="1"/>
  <c r="AH16" i="150"/>
  <c r="K55" i="150"/>
  <c r="L19" i="150"/>
  <c r="Q35" i="150"/>
  <c r="R32" i="150" s="1"/>
  <c r="O42" i="146"/>
  <c r="AH15" i="146"/>
  <c r="AI11" i="146" s="1"/>
  <c r="P36" i="146"/>
  <c r="K21" i="146"/>
  <c r="S28" i="146"/>
  <c r="T25" i="146" s="1"/>
  <c r="P41" i="146"/>
  <c r="Q39" i="146" s="1"/>
  <c r="Q35" i="146"/>
  <c r="R32" i="146" s="1"/>
  <c r="O42" i="145"/>
  <c r="S29" i="145"/>
  <c r="AF16" i="145"/>
  <c r="Q35" i="145"/>
  <c r="R32" i="145" s="1"/>
  <c r="AG15" i="145"/>
  <c r="AH11" i="145" s="1"/>
  <c r="K21" i="145"/>
  <c r="P41" i="145"/>
  <c r="Q39" i="145" s="1"/>
  <c r="T28" i="145"/>
  <c r="U25" i="145" s="1"/>
  <c r="P36" i="145"/>
  <c r="P29" i="143"/>
  <c r="O42" i="142"/>
  <c r="AH15" i="143"/>
  <c r="AI11" i="143" s="1"/>
  <c r="AH16" i="143"/>
  <c r="P41" i="143"/>
  <c r="Q39" i="143" s="1"/>
  <c r="K21" i="143"/>
  <c r="K22" i="143" s="1"/>
  <c r="Q35" i="143"/>
  <c r="R32" i="143" s="1"/>
  <c r="O42" i="143"/>
  <c r="Q28" i="143"/>
  <c r="R25" i="143" s="1"/>
  <c r="P36" i="143"/>
  <c r="AI15" i="142"/>
  <c r="AJ11" i="142" s="1"/>
  <c r="P36" i="142"/>
  <c r="Q35" i="142"/>
  <c r="R32" i="142" s="1"/>
  <c r="K21" i="142"/>
  <c r="P41" i="142"/>
  <c r="Q39" i="142" s="1"/>
  <c r="P36" i="140"/>
  <c r="O42" i="140"/>
  <c r="AH15" i="140"/>
  <c r="AI11" i="140" s="1"/>
  <c r="AH16" i="140"/>
  <c r="K21" i="140"/>
  <c r="K22" i="140"/>
  <c r="AG16" i="140"/>
  <c r="Q28" i="140"/>
  <c r="R25" i="140" s="1"/>
  <c r="Q35" i="140"/>
  <c r="R32" i="140" s="1"/>
  <c r="P41" i="140"/>
  <c r="Q39" i="140" s="1"/>
  <c r="P29" i="140"/>
  <c r="O42" i="139"/>
  <c r="Q35" i="139"/>
  <c r="R32" i="139" s="1"/>
  <c r="AG15" i="139"/>
  <c r="AH11" i="139" s="1"/>
  <c r="AG16" i="139"/>
  <c r="P41" i="139"/>
  <c r="Q39" i="139" s="1"/>
  <c r="P36" i="139"/>
  <c r="K21" i="139"/>
  <c r="K22" i="139" s="1"/>
  <c r="AF16" i="139"/>
  <c r="O29" i="137"/>
  <c r="P36" i="137"/>
  <c r="K21" i="137"/>
  <c r="K22" i="137" s="1"/>
  <c r="Q35" i="137"/>
  <c r="R32" i="137" s="1"/>
  <c r="P41" i="137"/>
  <c r="Q39" i="137" s="1"/>
  <c r="P28" i="137"/>
  <c r="Q25" i="137" s="1"/>
  <c r="AG15" i="137"/>
  <c r="AH11" i="137" s="1"/>
  <c r="O42" i="136"/>
  <c r="S28" i="136"/>
  <c r="T25" i="136" s="1"/>
  <c r="K21" i="136"/>
  <c r="K22" i="136" s="1"/>
  <c r="R29" i="136"/>
  <c r="P41" i="136"/>
  <c r="Q39" i="136" s="1"/>
  <c r="Q35" i="136"/>
  <c r="R32" i="136" s="1"/>
  <c r="P36" i="136"/>
  <c r="AI15" i="136"/>
  <c r="AJ11" i="136" s="1"/>
  <c r="K21" i="134"/>
  <c r="K22" i="134" s="1"/>
  <c r="AH15" i="134"/>
  <c r="AI11" i="134" s="1"/>
  <c r="AH16" i="134"/>
  <c r="O42" i="134"/>
  <c r="P41" i="134"/>
  <c r="Q39" i="134" s="1"/>
  <c r="AG16" i="134"/>
  <c r="Q35" i="134"/>
  <c r="R32" i="134" s="1"/>
  <c r="Q35" i="133"/>
  <c r="R32" i="133" s="1"/>
  <c r="P41" i="133"/>
  <c r="Q39" i="133" s="1"/>
  <c r="O42" i="133"/>
  <c r="AG16" i="133"/>
  <c r="AG15" i="133"/>
  <c r="AH11" i="133" s="1"/>
  <c r="P36" i="133"/>
  <c r="K21" i="133"/>
  <c r="K22" i="133" s="1"/>
  <c r="AF16" i="133"/>
  <c r="O42" i="131"/>
  <c r="R29" i="131"/>
  <c r="P36" i="131"/>
  <c r="S28" i="131"/>
  <c r="T25" i="131" s="1"/>
  <c r="AH15" i="131"/>
  <c r="AI11" i="131" s="1"/>
  <c r="Q35" i="131"/>
  <c r="R32" i="131" s="1"/>
  <c r="P41" i="131"/>
  <c r="Q39" i="131" s="1"/>
  <c r="K21" i="131"/>
  <c r="K22" i="131" s="1"/>
  <c r="P36" i="130"/>
  <c r="P41" i="130"/>
  <c r="Q39" i="130" s="1"/>
  <c r="K21" i="130"/>
  <c r="K22" i="130" s="1"/>
  <c r="AH15" i="130"/>
  <c r="AI11" i="130" s="1"/>
  <c r="Q35" i="130"/>
  <c r="R32" i="130" s="1"/>
  <c r="AG16" i="130"/>
  <c r="O42" i="129"/>
  <c r="AH16" i="129"/>
  <c r="P41" i="129"/>
  <c r="Q39" i="129" s="1"/>
  <c r="Q28" i="129"/>
  <c r="R25" i="129" s="1"/>
  <c r="K21" i="129"/>
  <c r="K22" i="129" s="1"/>
  <c r="Q35" i="129"/>
  <c r="R32" i="129" s="1"/>
  <c r="AI16" i="129"/>
  <c r="AI15" i="129"/>
  <c r="AJ11" i="129" s="1"/>
  <c r="P36" i="129"/>
  <c r="O42" i="128"/>
  <c r="O29" i="128"/>
  <c r="P36" i="128"/>
  <c r="AH16" i="128"/>
  <c r="P28" i="128"/>
  <c r="Q25" i="128" s="1"/>
  <c r="K21" i="128"/>
  <c r="K22" i="128" s="1"/>
  <c r="AI15" i="128"/>
  <c r="AJ11" i="128" s="1"/>
  <c r="P41" i="128"/>
  <c r="Q39" i="128" s="1"/>
  <c r="Q35" i="128"/>
  <c r="R32" i="128" s="1"/>
  <c r="P36" i="126"/>
  <c r="K21" i="126"/>
  <c r="K22" i="126" s="1"/>
  <c r="P41" i="126"/>
  <c r="Q39" i="126" s="1"/>
  <c r="AG16" i="126"/>
  <c r="O42" i="126"/>
  <c r="AH15" i="126"/>
  <c r="AI11" i="126" s="1"/>
  <c r="Q35" i="126"/>
  <c r="R32" i="126" s="1"/>
  <c r="P28" i="126"/>
  <c r="Q25" i="126" s="1"/>
  <c r="P36" i="125"/>
  <c r="AI15" i="125"/>
  <c r="AJ11" i="125" s="1"/>
  <c r="K21" i="125"/>
  <c r="P41" i="125"/>
  <c r="Q39" i="125" s="1"/>
  <c r="AH16" i="125"/>
  <c r="O42" i="125"/>
  <c r="Q35" i="125"/>
  <c r="R32" i="125" s="1"/>
  <c r="O29" i="123"/>
  <c r="L21" i="123"/>
  <c r="L22" i="123" s="1"/>
  <c r="P28" i="123"/>
  <c r="Q25" i="123" s="1"/>
  <c r="AG15" i="123"/>
  <c r="AH11" i="123" s="1"/>
  <c r="AG16" i="123"/>
  <c r="O42" i="116"/>
  <c r="P29" i="122"/>
  <c r="AH15" i="122"/>
  <c r="AI11" i="122" s="1"/>
  <c r="L21" i="122"/>
  <c r="L22" i="122" s="1"/>
  <c r="Q28" i="122"/>
  <c r="R25" i="122" s="1"/>
  <c r="L55" i="120"/>
  <c r="M19" i="120"/>
  <c r="Q35" i="120"/>
  <c r="R32" i="120" s="1"/>
  <c r="AI15" i="120"/>
  <c r="AJ11" i="120" s="1"/>
  <c r="AI16" i="120"/>
  <c r="P36" i="120"/>
  <c r="T21" i="119"/>
  <c r="U19" i="119" s="1"/>
  <c r="P36" i="119"/>
  <c r="P41" i="119"/>
  <c r="Q39" i="119" s="1"/>
  <c r="Q35" i="119"/>
  <c r="R32" i="119" s="1"/>
  <c r="AH15" i="119"/>
  <c r="AI11" i="119" s="1"/>
  <c r="AH16" i="119"/>
  <c r="O42" i="119"/>
  <c r="S28" i="119"/>
  <c r="T25" i="119" s="1"/>
  <c r="P36" i="117"/>
  <c r="O42" i="117"/>
  <c r="Q35" i="117"/>
  <c r="R32" i="117" s="1"/>
  <c r="P41" i="117"/>
  <c r="Q39" i="117" s="1"/>
  <c r="AI15" i="117"/>
  <c r="AJ11" i="117" s="1"/>
  <c r="AI16" i="117"/>
  <c r="AH16" i="117"/>
  <c r="P36" i="116"/>
  <c r="S28" i="116"/>
  <c r="T25" i="116" s="1"/>
  <c r="S29" i="116"/>
  <c r="AI15" i="116"/>
  <c r="AJ11" i="116" s="1"/>
  <c r="AH16" i="116"/>
  <c r="Q35" i="116"/>
  <c r="R32" i="116" s="1"/>
  <c r="P41" i="116"/>
  <c r="Q39" i="116" s="1"/>
  <c r="S21" i="116"/>
  <c r="T19" i="116" s="1"/>
  <c r="S22" i="116"/>
  <c r="N36" i="160" l="1"/>
  <c r="AN63" i="161"/>
  <c r="AN65" i="161" s="1"/>
  <c r="AQ30" i="152" s="1"/>
  <c r="AO21" i="161"/>
  <c r="AO22" i="161" s="1"/>
  <c r="AO50" i="161" s="1"/>
  <c r="AO59" i="161" s="1"/>
  <c r="AO61" i="161" s="1"/>
  <c r="N29" i="120"/>
  <c r="AE16" i="158"/>
  <c r="Q29" i="157"/>
  <c r="N36" i="159"/>
  <c r="Q29" i="158"/>
  <c r="R29" i="156"/>
  <c r="P42" i="155"/>
  <c r="M42" i="120"/>
  <c r="S36" i="156"/>
  <c r="Q42" i="158"/>
  <c r="T35" i="156"/>
  <c r="U32" i="156" s="1"/>
  <c r="Q29" i="155"/>
  <c r="S36" i="158"/>
  <c r="R36" i="157"/>
  <c r="R36" i="155"/>
  <c r="Q42" i="156"/>
  <c r="R41" i="158"/>
  <c r="S39" i="158" s="1"/>
  <c r="R22" i="158"/>
  <c r="R55" i="158"/>
  <c r="S19" i="158"/>
  <c r="S21" i="158" s="1"/>
  <c r="R28" i="158"/>
  <c r="S25" i="158" s="1"/>
  <c r="Q41" i="155"/>
  <c r="R39" i="155" s="1"/>
  <c r="AF15" i="158"/>
  <c r="AG11" i="158" s="1"/>
  <c r="R28" i="157"/>
  <c r="S25" i="157" s="1"/>
  <c r="P42" i="157"/>
  <c r="S28" i="156"/>
  <c r="T25" i="156" s="1"/>
  <c r="T22" i="155"/>
  <c r="U19" i="155"/>
  <c r="U21" i="155" s="1"/>
  <c r="T55" i="155"/>
  <c r="R28" i="155"/>
  <c r="S25" i="155" s="1"/>
  <c r="T35" i="158"/>
  <c r="U32" i="158" s="1"/>
  <c r="S35" i="157"/>
  <c r="T32" i="157" s="1"/>
  <c r="S35" i="155"/>
  <c r="T32" i="155" s="1"/>
  <c r="R41" i="156"/>
  <c r="S39" i="156" s="1"/>
  <c r="R22" i="156"/>
  <c r="R55" i="156"/>
  <c r="S19" i="156"/>
  <c r="S21" i="156" s="1"/>
  <c r="R21" i="157"/>
  <c r="R22" i="157" s="1"/>
  <c r="Q41" i="157"/>
  <c r="R39" i="157" s="1"/>
  <c r="K21" i="117"/>
  <c r="K22" i="117" s="1"/>
  <c r="O28" i="120"/>
  <c r="P25" i="120" s="1"/>
  <c r="N41" i="120"/>
  <c r="O39" i="120" s="1"/>
  <c r="Q29" i="125"/>
  <c r="R28" i="125"/>
  <c r="S25" i="125" s="1"/>
  <c r="O29" i="139"/>
  <c r="O29" i="142"/>
  <c r="N29" i="130"/>
  <c r="P28" i="134"/>
  <c r="Q25" i="134" s="1"/>
  <c r="R29" i="133"/>
  <c r="N29" i="117"/>
  <c r="S28" i="133"/>
  <c r="T25" i="133" s="1"/>
  <c r="O28" i="117"/>
  <c r="P25" i="117" s="1"/>
  <c r="O28" i="130"/>
  <c r="P25" i="130" s="1"/>
  <c r="P28" i="142"/>
  <c r="Q25" i="142" s="1"/>
  <c r="P28" i="139"/>
  <c r="Q25" i="139" s="1"/>
  <c r="P29" i="126"/>
  <c r="O29" i="134"/>
  <c r="P42" i="129"/>
  <c r="P42" i="128"/>
  <c r="Q36" i="131"/>
  <c r="Q36" i="130"/>
  <c r="L21" i="150"/>
  <c r="L22" i="150" s="1"/>
  <c r="Q41" i="150"/>
  <c r="R39" i="150" s="1"/>
  <c r="Q28" i="150"/>
  <c r="R25" i="150" s="1"/>
  <c r="R35" i="150"/>
  <c r="S32" i="150" s="1"/>
  <c r="AJ15" i="150"/>
  <c r="AK11" i="150" s="1"/>
  <c r="Q36" i="150"/>
  <c r="P42" i="150"/>
  <c r="P29" i="150"/>
  <c r="AI16" i="150"/>
  <c r="Q36" i="146"/>
  <c r="S29" i="146"/>
  <c r="K55" i="146"/>
  <c r="L19" i="146"/>
  <c r="P42" i="146"/>
  <c r="K22" i="146"/>
  <c r="Q41" i="146"/>
  <c r="R39" i="146" s="1"/>
  <c r="R35" i="146"/>
  <c r="S32" i="146" s="1"/>
  <c r="T28" i="146"/>
  <c r="U25" i="146" s="1"/>
  <c r="AH16" i="146"/>
  <c r="AI15" i="146"/>
  <c r="AJ11" i="146" s="1"/>
  <c r="P42" i="145"/>
  <c r="U28" i="145"/>
  <c r="V25" i="145" s="1"/>
  <c r="AH15" i="145"/>
  <c r="AI11" i="145" s="1"/>
  <c r="AH16" i="145"/>
  <c r="K55" i="145"/>
  <c r="L19" i="145"/>
  <c r="R35" i="145"/>
  <c r="S32" i="145" s="1"/>
  <c r="K22" i="145"/>
  <c r="Q36" i="145"/>
  <c r="T29" i="145"/>
  <c r="Q41" i="145"/>
  <c r="R39" i="145" s="1"/>
  <c r="AG16" i="145"/>
  <c r="R28" i="143"/>
  <c r="S25" i="143" s="1"/>
  <c r="K55" i="143"/>
  <c r="L19" i="143"/>
  <c r="R35" i="143"/>
  <c r="S32" i="143" s="1"/>
  <c r="Q41" i="143"/>
  <c r="R39" i="143" s="1"/>
  <c r="Q29" i="143"/>
  <c r="Q36" i="143"/>
  <c r="P42" i="143"/>
  <c r="AI15" i="143"/>
  <c r="AJ11" i="143" s="1"/>
  <c r="AI16" i="143"/>
  <c r="Q36" i="142"/>
  <c r="P42" i="142"/>
  <c r="K55" i="142"/>
  <c r="L19" i="142"/>
  <c r="K22" i="142"/>
  <c r="AJ15" i="142"/>
  <c r="AK11" i="142" s="1"/>
  <c r="Q41" i="142"/>
  <c r="R39" i="142" s="1"/>
  <c r="R35" i="142"/>
  <c r="S32" i="142" s="1"/>
  <c r="AI16" i="142"/>
  <c r="Q36" i="140"/>
  <c r="Q41" i="140"/>
  <c r="R39" i="140" s="1"/>
  <c r="R28" i="140"/>
  <c r="S25" i="140" s="1"/>
  <c r="K55" i="140"/>
  <c r="L19" i="140"/>
  <c r="R35" i="140"/>
  <c r="S32" i="140" s="1"/>
  <c r="P42" i="140"/>
  <c r="Q29" i="140"/>
  <c r="AI15" i="140"/>
  <c r="AJ11" i="140" s="1"/>
  <c r="P42" i="139"/>
  <c r="Q36" i="139"/>
  <c r="Q41" i="139"/>
  <c r="R39" i="139" s="1"/>
  <c r="R35" i="139"/>
  <c r="S32" i="139" s="1"/>
  <c r="K55" i="139"/>
  <c r="L19" i="139"/>
  <c r="AH16" i="139"/>
  <c r="AH15" i="139"/>
  <c r="AI11" i="139" s="1"/>
  <c r="AG16" i="137"/>
  <c r="P42" i="137"/>
  <c r="Q36" i="137"/>
  <c r="AH15" i="137"/>
  <c r="AI11" i="137" s="1"/>
  <c r="Q41" i="137"/>
  <c r="R39" i="137" s="1"/>
  <c r="R35" i="137"/>
  <c r="S32" i="137" s="1"/>
  <c r="P29" i="137"/>
  <c r="K55" i="137"/>
  <c r="L19" i="137"/>
  <c r="Q28" i="137"/>
  <c r="R25" i="137" s="1"/>
  <c r="Q41" i="136"/>
  <c r="R39" i="136" s="1"/>
  <c r="R35" i="136"/>
  <c r="S32" i="136" s="1"/>
  <c r="K55" i="136"/>
  <c r="L19" i="136"/>
  <c r="AJ15" i="136"/>
  <c r="AK11" i="136" s="1"/>
  <c r="P42" i="136"/>
  <c r="T28" i="136"/>
  <c r="U25" i="136" s="1"/>
  <c r="AI16" i="136"/>
  <c r="Q36" i="136"/>
  <c r="S29" i="136"/>
  <c r="Q36" i="134"/>
  <c r="Q41" i="134"/>
  <c r="R39" i="134" s="1"/>
  <c r="R35" i="134"/>
  <c r="S32" i="134" s="1"/>
  <c r="K55" i="134"/>
  <c r="L19" i="134"/>
  <c r="P42" i="134"/>
  <c r="AI15" i="134"/>
  <c r="AJ11" i="134" s="1"/>
  <c r="P42" i="133"/>
  <c r="Q36" i="133"/>
  <c r="AH15" i="133"/>
  <c r="AI11" i="133" s="1"/>
  <c r="AH16" i="133"/>
  <c r="Q41" i="133"/>
  <c r="R39" i="133" s="1"/>
  <c r="K55" i="133"/>
  <c r="L19" i="133"/>
  <c r="R35" i="133"/>
  <c r="S32" i="133" s="1"/>
  <c r="P42" i="131"/>
  <c r="S29" i="131"/>
  <c r="K55" i="131"/>
  <c r="L19" i="131"/>
  <c r="R35" i="131"/>
  <c r="S32" i="131" s="1"/>
  <c r="T28" i="131"/>
  <c r="U25" i="131" s="1"/>
  <c r="AI15" i="131"/>
  <c r="AJ11" i="131" s="1"/>
  <c r="Q41" i="131"/>
  <c r="R39" i="131" s="1"/>
  <c r="AH16" i="131"/>
  <c r="P42" i="130"/>
  <c r="R35" i="130"/>
  <c r="S32" i="130" s="1"/>
  <c r="Q41" i="130"/>
  <c r="R39" i="130" s="1"/>
  <c r="AI15" i="130"/>
  <c r="AJ11" i="130" s="1"/>
  <c r="AH16" i="130"/>
  <c r="K55" i="130"/>
  <c r="L19" i="130"/>
  <c r="Q29" i="129"/>
  <c r="R35" i="129"/>
  <c r="S32" i="129" s="1"/>
  <c r="Q36" i="129"/>
  <c r="R28" i="129"/>
  <c r="S25" i="129" s="1"/>
  <c r="Q41" i="129"/>
  <c r="R39" i="129" s="1"/>
  <c r="AJ15" i="129"/>
  <c r="AK11" i="129" s="1"/>
  <c r="K55" i="129"/>
  <c r="L19" i="129"/>
  <c r="R35" i="128"/>
  <c r="S32" i="128" s="1"/>
  <c r="Q36" i="128"/>
  <c r="AJ15" i="128"/>
  <c r="AK11" i="128" s="1"/>
  <c r="Q28" i="128"/>
  <c r="R25" i="128" s="1"/>
  <c r="AI16" i="128"/>
  <c r="P29" i="128"/>
  <c r="Q41" i="128"/>
  <c r="R39" i="128" s="1"/>
  <c r="K55" i="128"/>
  <c r="L19" i="128"/>
  <c r="AI15" i="126"/>
  <c r="AJ11" i="126" s="1"/>
  <c r="AI16" i="126"/>
  <c r="Q36" i="126"/>
  <c r="AH16" i="126"/>
  <c r="P42" i="126"/>
  <c r="R35" i="126"/>
  <c r="S32" i="126" s="1"/>
  <c r="Q41" i="126"/>
  <c r="R39" i="126" s="1"/>
  <c r="Q28" i="126"/>
  <c r="R25" i="126" s="1"/>
  <c r="K55" i="126"/>
  <c r="L19" i="126"/>
  <c r="P42" i="125"/>
  <c r="Q36" i="125"/>
  <c r="K55" i="125"/>
  <c r="L19" i="125"/>
  <c r="R35" i="125"/>
  <c r="S32" i="125" s="1"/>
  <c r="K22" i="125"/>
  <c r="AJ16" i="125"/>
  <c r="AJ15" i="125"/>
  <c r="AK11" i="125" s="1"/>
  <c r="Q41" i="125"/>
  <c r="R39" i="125" s="1"/>
  <c r="AI16" i="125"/>
  <c r="Q28" i="123"/>
  <c r="R25" i="123" s="1"/>
  <c r="AH15" i="123"/>
  <c r="AI11" i="123" s="1"/>
  <c r="P29" i="123"/>
  <c r="L55" i="123"/>
  <c r="M19" i="123"/>
  <c r="Q29" i="122"/>
  <c r="AI15" i="122"/>
  <c r="AJ11" i="122" s="1"/>
  <c r="L55" i="122"/>
  <c r="M19" i="122"/>
  <c r="R28" i="122"/>
  <c r="S25" i="122" s="1"/>
  <c r="AH16" i="122"/>
  <c r="Q36" i="120"/>
  <c r="M21" i="120"/>
  <c r="R35" i="120"/>
  <c r="S32" i="120" s="1"/>
  <c r="AJ15" i="120"/>
  <c r="AK11" i="120" s="1"/>
  <c r="Q36" i="119"/>
  <c r="P42" i="119"/>
  <c r="T22" i="119"/>
  <c r="Q41" i="119"/>
  <c r="R39" i="119" s="1"/>
  <c r="T29" i="119"/>
  <c r="T28" i="119"/>
  <c r="U25" i="119" s="1"/>
  <c r="AI15" i="119"/>
  <c r="AJ11" i="119" s="1"/>
  <c r="AI16" i="119"/>
  <c r="R35" i="119"/>
  <c r="S32" i="119" s="1"/>
  <c r="U21" i="119"/>
  <c r="V19" i="119" s="1"/>
  <c r="S29" i="119"/>
  <c r="Q36" i="117"/>
  <c r="P42" i="117"/>
  <c r="AJ16" i="117"/>
  <c r="AJ15" i="117"/>
  <c r="AK11" i="117" s="1"/>
  <c r="R35" i="117"/>
  <c r="S32" i="117" s="1"/>
  <c r="Q41" i="117"/>
  <c r="R39" i="117" s="1"/>
  <c r="Q36" i="116"/>
  <c r="P42" i="116"/>
  <c r="AJ15" i="116"/>
  <c r="AK11" i="116" s="1"/>
  <c r="AJ16" i="116"/>
  <c r="AI16" i="116"/>
  <c r="T21" i="116"/>
  <c r="U19" i="116" s="1"/>
  <c r="T22" i="116"/>
  <c r="Q41" i="116"/>
  <c r="R39" i="116" s="1"/>
  <c r="R35" i="116"/>
  <c r="S32" i="116" s="1"/>
  <c r="T28" i="116"/>
  <c r="U25" i="116" s="1"/>
  <c r="T29" i="116"/>
  <c r="AO55" i="161" l="1"/>
  <c r="AO56" i="161" s="1"/>
  <c r="AO62" i="161" s="1"/>
  <c r="AO63" i="161" s="1"/>
  <c r="AO65" i="161" s="1"/>
  <c r="AR30" i="152" s="1"/>
  <c r="AP19" i="161"/>
  <c r="S29" i="156"/>
  <c r="O29" i="120"/>
  <c r="N42" i="120"/>
  <c r="Q42" i="157"/>
  <c r="R42" i="158"/>
  <c r="R41" i="157"/>
  <c r="S39" i="157" s="1"/>
  <c r="S22" i="156"/>
  <c r="S55" i="156"/>
  <c r="T19" i="156"/>
  <c r="R42" i="156"/>
  <c r="S36" i="155"/>
  <c r="S36" i="157"/>
  <c r="T36" i="158"/>
  <c r="R29" i="155"/>
  <c r="U22" i="155"/>
  <c r="U55" i="155"/>
  <c r="V19" i="155"/>
  <c r="V21" i="155" s="1"/>
  <c r="T28" i="156"/>
  <c r="U25" i="156" s="1"/>
  <c r="R29" i="157"/>
  <c r="AF16" i="158"/>
  <c r="Q42" i="155"/>
  <c r="R29" i="158"/>
  <c r="S22" i="158"/>
  <c r="S55" i="158"/>
  <c r="T19" i="158"/>
  <c r="T21" i="158" s="1"/>
  <c r="S41" i="158"/>
  <c r="T39" i="158" s="1"/>
  <c r="T36" i="156"/>
  <c r="R55" i="157"/>
  <c r="S19" i="157"/>
  <c r="S21" i="157" s="1"/>
  <c r="S41" i="156"/>
  <c r="T39" i="156" s="1"/>
  <c r="T35" i="155"/>
  <c r="U32" i="155" s="1"/>
  <c r="T35" i="157"/>
  <c r="U32" i="157" s="1"/>
  <c r="U35" i="158"/>
  <c r="V32" i="158" s="1"/>
  <c r="S28" i="155"/>
  <c r="T25" i="155" s="1"/>
  <c r="S28" i="157"/>
  <c r="T25" i="157" s="1"/>
  <c r="AG15" i="158"/>
  <c r="AH11" i="158" s="1"/>
  <c r="R41" i="155"/>
  <c r="S39" i="155" s="1"/>
  <c r="S28" i="158"/>
  <c r="T25" i="158" s="1"/>
  <c r="U35" i="156"/>
  <c r="V32" i="156" s="1"/>
  <c r="P28" i="120"/>
  <c r="Q25" i="120" s="1"/>
  <c r="O41" i="120"/>
  <c r="P39" i="120" s="1"/>
  <c r="L19" i="117"/>
  <c r="K55" i="117"/>
  <c r="R29" i="125"/>
  <c r="P29" i="139"/>
  <c r="S28" i="125"/>
  <c r="T25" i="125" s="1"/>
  <c r="Q29" i="126"/>
  <c r="P29" i="142"/>
  <c r="P28" i="117"/>
  <c r="Q25" i="117" s="1"/>
  <c r="Q28" i="139"/>
  <c r="R25" i="139" s="1"/>
  <c r="Q28" i="142"/>
  <c r="R25" i="142" s="1"/>
  <c r="T28" i="133"/>
  <c r="U25" i="133" s="1"/>
  <c r="Q29" i="128"/>
  <c r="Q29" i="150"/>
  <c r="O29" i="130"/>
  <c r="Q28" i="134"/>
  <c r="R25" i="134" s="1"/>
  <c r="P28" i="130"/>
  <c r="Q25" i="130" s="1"/>
  <c r="O29" i="117"/>
  <c r="S29" i="133"/>
  <c r="P29" i="134"/>
  <c r="Q42" i="150"/>
  <c r="Q42" i="136"/>
  <c r="Q42" i="119"/>
  <c r="Q42" i="129"/>
  <c r="Q42" i="126"/>
  <c r="Q42" i="130"/>
  <c r="Q42" i="134"/>
  <c r="R36" i="129"/>
  <c r="R36" i="140"/>
  <c r="R36" i="134"/>
  <c r="R36" i="150"/>
  <c r="AK15" i="150"/>
  <c r="AL11" i="150" s="1"/>
  <c r="AK16" i="150"/>
  <c r="R41" i="150"/>
  <c r="S39" i="150" s="1"/>
  <c r="AJ16" i="150"/>
  <c r="S35" i="150"/>
  <c r="T32" i="150" s="1"/>
  <c r="R28" i="150"/>
  <c r="S25" i="150" s="1"/>
  <c r="L55" i="150"/>
  <c r="M19" i="150"/>
  <c r="AJ16" i="146"/>
  <c r="AJ15" i="146"/>
  <c r="AK11" i="146" s="1"/>
  <c r="R36" i="146"/>
  <c r="S35" i="146"/>
  <c r="T32" i="146" s="1"/>
  <c r="AI16" i="146"/>
  <c r="T29" i="146"/>
  <c r="Q42" i="146"/>
  <c r="L21" i="146"/>
  <c r="L22" i="146" s="1"/>
  <c r="U28" i="146"/>
  <c r="V25" i="146" s="1"/>
  <c r="R41" i="146"/>
  <c r="S39" i="146" s="1"/>
  <c r="U29" i="145"/>
  <c r="R41" i="145"/>
  <c r="S39" i="145" s="1"/>
  <c r="L21" i="145"/>
  <c r="L22" i="145" s="1"/>
  <c r="Q42" i="145"/>
  <c r="AI15" i="145"/>
  <c r="AJ11" i="145" s="1"/>
  <c r="S35" i="145"/>
  <c r="T32" i="145" s="1"/>
  <c r="R36" i="145"/>
  <c r="V28" i="145"/>
  <c r="W25" i="145" s="1"/>
  <c r="Q42" i="143"/>
  <c r="S35" i="143"/>
  <c r="T32" i="143" s="1"/>
  <c r="AJ15" i="143"/>
  <c r="AK11" i="143" s="1"/>
  <c r="AJ16" i="143"/>
  <c r="L21" i="143"/>
  <c r="L22" i="143" s="1"/>
  <c r="R41" i="143"/>
  <c r="S39" i="143" s="1"/>
  <c r="S28" i="143"/>
  <c r="T25" i="143" s="1"/>
  <c r="R36" i="143"/>
  <c r="R29" i="143"/>
  <c r="R36" i="142"/>
  <c r="R41" i="142"/>
  <c r="S39" i="142" s="1"/>
  <c r="Q42" i="142"/>
  <c r="S35" i="142"/>
  <c r="T32" i="142" s="1"/>
  <c r="AK15" i="142"/>
  <c r="AL11" i="142" s="1"/>
  <c r="AK16" i="142"/>
  <c r="L21" i="142"/>
  <c r="L22" i="142" s="1"/>
  <c r="AJ16" i="142"/>
  <c r="R29" i="140"/>
  <c r="AI16" i="140"/>
  <c r="L21" i="140"/>
  <c r="L22" i="140" s="1"/>
  <c r="S28" i="140"/>
  <c r="T25" i="140" s="1"/>
  <c r="AJ16" i="140"/>
  <c r="AJ15" i="140"/>
  <c r="AK11" i="140" s="1"/>
  <c r="R41" i="140"/>
  <c r="S39" i="140" s="1"/>
  <c r="S35" i="140"/>
  <c r="T32" i="140" s="1"/>
  <c r="Q42" i="140"/>
  <c r="Q42" i="139"/>
  <c r="L21" i="139"/>
  <c r="L22" i="139" s="1"/>
  <c r="S35" i="139"/>
  <c r="T32" i="139" s="1"/>
  <c r="R36" i="139"/>
  <c r="R41" i="139"/>
  <c r="S39" i="139" s="1"/>
  <c r="AI16" i="139"/>
  <c r="AI15" i="139"/>
  <c r="AJ11" i="139" s="1"/>
  <c r="Q42" i="137"/>
  <c r="AI15" i="137"/>
  <c r="AJ11" i="137" s="1"/>
  <c r="R28" i="137"/>
  <c r="S25" i="137" s="1"/>
  <c r="L21" i="137"/>
  <c r="L22" i="137" s="1"/>
  <c r="R36" i="137"/>
  <c r="AH16" i="137"/>
  <c r="S35" i="137"/>
  <c r="T32" i="137" s="1"/>
  <c r="Q29" i="137"/>
  <c r="R41" i="137"/>
  <c r="S39" i="137" s="1"/>
  <c r="U28" i="136"/>
  <c r="V25" i="136" s="1"/>
  <c r="S35" i="136"/>
  <c r="T32" i="136" s="1"/>
  <c r="L21" i="136"/>
  <c r="L22" i="136" s="1"/>
  <c r="AK15" i="136"/>
  <c r="AL11" i="136" s="1"/>
  <c r="T29" i="136"/>
  <c r="AJ16" i="136"/>
  <c r="R36" i="136"/>
  <c r="R41" i="136"/>
  <c r="S39" i="136" s="1"/>
  <c r="AJ15" i="134"/>
  <c r="AK11" i="134" s="1"/>
  <c r="S35" i="134"/>
  <c r="T32" i="134" s="1"/>
  <c r="L21" i="134"/>
  <c r="AI16" i="134"/>
  <c r="R41" i="134"/>
  <c r="S39" i="134" s="1"/>
  <c r="Q42" i="133"/>
  <c r="R36" i="133"/>
  <c r="R41" i="133"/>
  <c r="S39" i="133" s="1"/>
  <c r="AI15" i="133"/>
  <c r="AJ11" i="133" s="1"/>
  <c r="S35" i="133"/>
  <c r="T32" i="133" s="1"/>
  <c r="L21" i="133"/>
  <c r="L22" i="133" s="1"/>
  <c r="Q42" i="131"/>
  <c r="AJ15" i="131"/>
  <c r="AK11" i="131" s="1"/>
  <c r="S35" i="131"/>
  <c r="T32" i="131" s="1"/>
  <c r="U28" i="131"/>
  <c r="V25" i="131" s="1"/>
  <c r="L21" i="131"/>
  <c r="R41" i="131"/>
  <c r="S39" i="131" s="1"/>
  <c r="T29" i="131"/>
  <c r="AI16" i="131"/>
  <c r="R36" i="131"/>
  <c r="R36" i="130"/>
  <c r="AJ15" i="130"/>
  <c r="AK11" i="130" s="1"/>
  <c r="AJ16" i="130"/>
  <c r="S35" i="130"/>
  <c r="T32" i="130" s="1"/>
  <c r="L21" i="130"/>
  <c r="L22" i="130" s="1"/>
  <c r="R41" i="130"/>
  <c r="S39" i="130" s="1"/>
  <c r="AI16" i="130"/>
  <c r="AK15" i="129"/>
  <c r="AL11" i="129" s="1"/>
  <c r="S28" i="129"/>
  <c r="T25" i="129" s="1"/>
  <c r="AJ16" i="129"/>
  <c r="R29" i="129"/>
  <c r="L21" i="129"/>
  <c r="L22" i="129" s="1"/>
  <c r="R41" i="129"/>
  <c r="S39" i="129" s="1"/>
  <c r="S35" i="129"/>
  <c r="T32" i="129" s="1"/>
  <c r="AK15" i="128"/>
  <c r="AL11" i="128" s="1"/>
  <c r="AK16" i="128"/>
  <c r="Q42" i="128"/>
  <c r="R28" i="128"/>
  <c r="S25" i="128" s="1"/>
  <c r="S35" i="128"/>
  <c r="T32" i="128" s="1"/>
  <c r="R41" i="128"/>
  <c r="S39" i="128" s="1"/>
  <c r="L21" i="128"/>
  <c r="AJ16" i="128"/>
  <c r="R36" i="128"/>
  <c r="R41" i="126"/>
  <c r="S39" i="126" s="1"/>
  <c r="S35" i="126"/>
  <c r="T32" i="126" s="1"/>
  <c r="R36" i="126"/>
  <c r="L21" i="126"/>
  <c r="R28" i="126"/>
  <c r="S25" i="126" s="1"/>
  <c r="AJ15" i="126"/>
  <c r="AK11" i="126" s="1"/>
  <c r="AJ16" i="126"/>
  <c r="S35" i="125"/>
  <c r="T32" i="125" s="1"/>
  <c r="R41" i="125"/>
  <c r="S39" i="125" s="1"/>
  <c r="R36" i="125"/>
  <c r="Q42" i="125"/>
  <c r="L21" i="125"/>
  <c r="L22" i="125" s="1"/>
  <c r="AK15" i="125"/>
  <c r="AL11" i="125" s="1"/>
  <c r="AK16" i="125"/>
  <c r="Q29" i="123"/>
  <c r="AI16" i="123"/>
  <c r="AI15" i="123"/>
  <c r="AJ11" i="123" s="1"/>
  <c r="M21" i="123"/>
  <c r="M22" i="123" s="1"/>
  <c r="AH16" i="123"/>
  <c r="R28" i="123"/>
  <c r="S25" i="123" s="1"/>
  <c r="R36" i="120"/>
  <c r="M21" i="122"/>
  <c r="M22" i="122" s="1"/>
  <c r="S28" i="122"/>
  <c r="T25" i="122" s="1"/>
  <c r="AJ16" i="122"/>
  <c r="AJ15" i="122"/>
  <c r="AK11" i="122" s="1"/>
  <c r="R29" i="122"/>
  <c r="AI16" i="122"/>
  <c r="AK15" i="120"/>
  <c r="AL11" i="120" s="1"/>
  <c r="M55" i="120"/>
  <c r="N19" i="120"/>
  <c r="S35" i="120"/>
  <c r="T32" i="120" s="1"/>
  <c r="AJ16" i="120"/>
  <c r="M22" i="120"/>
  <c r="R36" i="119"/>
  <c r="U28" i="119"/>
  <c r="V25" i="119" s="1"/>
  <c r="V21" i="119"/>
  <c r="W19" i="119" s="1"/>
  <c r="V22" i="119"/>
  <c r="S35" i="119"/>
  <c r="T32" i="119" s="1"/>
  <c r="U22" i="119"/>
  <c r="AJ15" i="119"/>
  <c r="AK11" i="119" s="1"/>
  <c r="R41" i="119"/>
  <c r="S39" i="119" s="1"/>
  <c r="R36" i="116"/>
  <c r="Q42" i="116"/>
  <c r="R36" i="117"/>
  <c r="AK15" i="117"/>
  <c r="AL11" i="117" s="1"/>
  <c r="AK16" i="117"/>
  <c r="R41" i="117"/>
  <c r="S39" i="117" s="1"/>
  <c r="Q42" i="117"/>
  <c r="S35" i="117"/>
  <c r="T32" i="117" s="1"/>
  <c r="S35" i="116"/>
  <c r="T32" i="116" s="1"/>
  <c r="R41" i="116"/>
  <c r="S39" i="116" s="1"/>
  <c r="U28" i="116"/>
  <c r="V25" i="116" s="1"/>
  <c r="U22" i="116"/>
  <c r="U21" i="116"/>
  <c r="V19" i="116" s="1"/>
  <c r="AK15" i="116"/>
  <c r="AL11" i="116" s="1"/>
  <c r="AK16" i="116"/>
  <c r="AP21" i="161" l="1"/>
  <c r="P29" i="120"/>
  <c r="U36" i="158"/>
  <c r="O42" i="120"/>
  <c r="U36" i="156"/>
  <c r="S42" i="158"/>
  <c r="V35" i="156"/>
  <c r="W32" i="156" s="1"/>
  <c r="S29" i="158"/>
  <c r="R42" i="155"/>
  <c r="AG16" i="158"/>
  <c r="S29" i="157"/>
  <c r="S29" i="155"/>
  <c r="V35" i="158"/>
  <c r="W32" i="158" s="1"/>
  <c r="T36" i="157"/>
  <c r="T36" i="155"/>
  <c r="S42" i="156"/>
  <c r="T41" i="158"/>
  <c r="U39" i="158" s="1"/>
  <c r="T22" i="158"/>
  <c r="T55" i="158"/>
  <c r="U19" i="158"/>
  <c r="T29" i="156"/>
  <c r="V22" i="155"/>
  <c r="V55" i="155"/>
  <c r="W19" i="155"/>
  <c r="W21" i="155" s="1"/>
  <c r="R42" i="157"/>
  <c r="T28" i="158"/>
  <c r="U25" i="158" s="1"/>
  <c r="T29" i="158"/>
  <c r="S41" i="155"/>
  <c r="T39" i="155" s="1"/>
  <c r="AH15" i="158"/>
  <c r="AI11" i="158" s="1"/>
  <c r="T28" i="157"/>
  <c r="U25" i="157" s="1"/>
  <c r="T28" i="155"/>
  <c r="U25" i="155" s="1"/>
  <c r="U35" i="157"/>
  <c r="V32" i="157" s="1"/>
  <c r="U35" i="155"/>
  <c r="V32" i="155" s="1"/>
  <c r="T41" i="156"/>
  <c r="U39" i="156" s="1"/>
  <c r="S22" i="157"/>
  <c r="T19" i="157"/>
  <c r="T21" i="157" s="1"/>
  <c r="S55" i="157"/>
  <c r="U28" i="156"/>
  <c r="V25" i="156" s="1"/>
  <c r="T21" i="156"/>
  <c r="T22" i="156" s="1"/>
  <c r="S41" i="157"/>
  <c r="T39" i="157" s="1"/>
  <c r="P41" i="120"/>
  <c r="Q39" i="120" s="1"/>
  <c r="L21" i="117"/>
  <c r="L22" i="117" s="1"/>
  <c r="Q28" i="120"/>
  <c r="R25" i="120" s="1"/>
  <c r="S29" i="125"/>
  <c r="T28" i="125"/>
  <c r="U25" i="125" s="1"/>
  <c r="Q29" i="142"/>
  <c r="Q29" i="139"/>
  <c r="Q29" i="134"/>
  <c r="S29" i="129"/>
  <c r="P29" i="130"/>
  <c r="U29" i="136"/>
  <c r="Q28" i="117"/>
  <c r="R25" i="117" s="1"/>
  <c r="T29" i="133"/>
  <c r="R28" i="139"/>
  <c r="S25" i="139" s="1"/>
  <c r="R29" i="150"/>
  <c r="Q28" i="130"/>
  <c r="R25" i="130" s="1"/>
  <c r="R28" i="134"/>
  <c r="S25" i="134" s="1"/>
  <c r="U28" i="133"/>
  <c r="V25" i="133" s="1"/>
  <c r="R28" i="142"/>
  <c r="S25" i="142" s="1"/>
  <c r="P29" i="117"/>
  <c r="R42" i="126"/>
  <c r="R42" i="134"/>
  <c r="R42" i="116"/>
  <c r="S36" i="126"/>
  <c r="S36" i="143"/>
  <c r="S36" i="150"/>
  <c r="S36" i="125"/>
  <c r="S28" i="150"/>
  <c r="T25" i="150" s="1"/>
  <c r="M21" i="150"/>
  <c r="M22" i="150" s="1"/>
  <c r="S41" i="150"/>
  <c r="T39" i="150" s="1"/>
  <c r="T35" i="150"/>
  <c r="U32" i="150" s="1"/>
  <c r="R42" i="150"/>
  <c r="AL15" i="150"/>
  <c r="AM11" i="150" s="1"/>
  <c r="AL16" i="150"/>
  <c r="R42" i="146"/>
  <c r="S41" i="146"/>
  <c r="T39" i="146" s="1"/>
  <c r="L55" i="146"/>
  <c r="M19" i="146"/>
  <c r="T35" i="146"/>
  <c r="U32" i="146" s="1"/>
  <c r="U29" i="146"/>
  <c r="S36" i="146"/>
  <c r="AK16" i="146"/>
  <c r="AK15" i="146"/>
  <c r="AL11" i="146" s="1"/>
  <c r="V28" i="146"/>
  <c r="W25" i="146" s="1"/>
  <c r="V29" i="145"/>
  <c r="T35" i="145"/>
  <c r="U32" i="145" s="1"/>
  <c r="AJ15" i="145"/>
  <c r="AK11" i="145" s="1"/>
  <c r="L55" i="145"/>
  <c r="M19" i="145"/>
  <c r="W28" i="145"/>
  <c r="X25" i="145" s="1"/>
  <c r="AI16" i="145"/>
  <c r="S41" i="145"/>
  <c r="T39" i="145" s="1"/>
  <c r="S36" i="145"/>
  <c r="R42" i="145"/>
  <c r="R42" i="143"/>
  <c r="T28" i="143"/>
  <c r="U25" i="143" s="1"/>
  <c r="S29" i="143"/>
  <c r="L55" i="143"/>
  <c r="M19" i="143"/>
  <c r="S41" i="143"/>
  <c r="T39" i="143" s="1"/>
  <c r="AK16" i="143"/>
  <c r="AK15" i="143"/>
  <c r="AL11" i="143" s="1"/>
  <c r="T35" i="143"/>
  <c r="U32" i="143" s="1"/>
  <c r="S36" i="142"/>
  <c r="L55" i="142"/>
  <c r="M19" i="142"/>
  <c r="T35" i="142"/>
  <c r="U32" i="142" s="1"/>
  <c r="S41" i="142"/>
  <c r="T39" i="142" s="1"/>
  <c r="AL15" i="142"/>
  <c r="AM11" i="142" s="1"/>
  <c r="R42" i="142"/>
  <c r="S36" i="140"/>
  <c r="S29" i="140"/>
  <c r="S41" i="140"/>
  <c r="T39" i="140" s="1"/>
  <c r="R42" i="140"/>
  <c r="T28" i="140"/>
  <c r="U25" i="140" s="1"/>
  <c r="T35" i="140"/>
  <c r="U32" i="140" s="1"/>
  <c r="AK15" i="140"/>
  <c r="AL11" i="140" s="1"/>
  <c r="L55" i="140"/>
  <c r="M19" i="140"/>
  <c r="S36" i="139"/>
  <c r="R42" i="139"/>
  <c r="T35" i="139"/>
  <c r="U32" i="139" s="1"/>
  <c r="S41" i="139"/>
  <c r="T39" i="139" s="1"/>
  <c r="AJ15" i="139"/>
  <c r="AK11" i="139" s="1"/>
  <c r="L55" i="139"/>
  <c r="M19" i="139"/>
  <c r="R29" i="137"/>
  <c r="S41" i="137"/>
  <c r="T39" i="137" s="1"/>
  <c r="S36" i="137"/>
  <c r="S28" i="137"/>
  <c r="T25" i="137" s="1"/>
  <c r="R42" i="137"/>
  <c r="AJ16" i="137"/>
  <c r="AJ15" i="137"/>
  <c r="AK11" i="137" s="1"/>
  <c r="T35" i="137"/>
  <c r="U32" i="137" s="1"/>
  <c r="L55" i="137"/>
  <c r="M19" i="137"/>
  <c r="AI16" i="137"/>
  <c r="R42" i="136"/>
  <c r="S36" i="136"/>
  <c r="T35" i="136"/>
  <c r="U32" i="136" s="1"/>
  <c r="S41" i="136"/>
  <c r="T39" i="136" s="1"/>
  <c r="AL15" i="136"/>
  <c r="AM11" i="136" s="1"/>
  <c r="AL16" i="136"/>
  <c r="AK16" i="136"/>
  <c r="L55" i="136"/>
  <c r="M19" i="136"/>
  <c r="V28" i="136"/>
  <c r="W25" i="136" s="1"/>
  <c r="L55" i="134"/>
  <c r="M19" i="134"/>
  <c r="L22" i="134"/>
  <c r="S36" i="134"/>
  <c r="T35" i="134"/>
  <c r="U32" i="134" s="1"/>
  <c r="AK15" i="134"/>
  <c r="AL11" i="134" s="1"/>
  <c r="S41" i="134"/>
  <c r="T39" i="134" s="1"/>
  <c r="AJ16" i="134"/>
  <c r="AJ15" i="133"/>
  <c r="AK11" i="133" s="1"/>
  <c r="T35" i="133"/>
  <c r="U32" i="133" s="1"/>
  <c r="S41" i="133"/>
  <c r="T39" i="133" s="1"/>
  <c r="S36" i="133"/>
  <c r="R42" i="133"/>
  <c r="L55" i="133"/>
  <c r="M19" i="133"/>
  <c r="AI16" i="133"/>
  <c r="L55" i="131"/>
  <c r="M19" i="131"/>
  <c r="T35" i="131"/>
  <c r="U32" i="131" s="1"/>
  <c r="L22" i="131"/>
  <c r="S36" i="131"/>
  <c r="S41" i="131"/>
  <c r="T39" i="131" s="1"/>
  <c r="V28" i="131"/>
  <c r="W25" i="131" s="1"/>
  <c r="AK16" i="131"/>
  <c r="AK15" i="131"/>
  <c r="AL11" i="131" s="1"/>
  <c r="R42" i="131"/>
  <c r="U29" i="131"/>
  <c r="AJ16" i="131"/>
  <c r="S36" i="130"/>
  <c r="T35" i="130"/>
  <c r="U32" i="130" s="1"/>
  <c r="S41" i="130"/>
  <c r="T39" i="130" s="1"/>
  <c r="R42" i="130"/>
  <c r="L55" i="130"/>
  <c r="M19" i="130"/>
  <c r="AK15" i="130"/>
  <c r="AL11" i="130" s="1"/>
  <c r="S41" i="129"/>
  <c r="T39" i="129" s="1"/>
  <c r="S36" i="129"/>
  <c r="R42" i="129"/>
  <c r="T28" i="129"/>
  <c r="U25" i="129" s="1"/>
  <c r="T35" i="129"/>
  <c r="U32" i="129" s="1"/>
  <c r="AL16" i="129"/>
  <c r="AL15" i="129"/>
  <c r="AM11" i="129" s="1"/>
  <c r="L55" i="129"/>
  <c r="M19" i="129"/>
  <c r="AK16" i="129"/>
  <c r="R42" i="128"/>
  <c r="L55" i="128"/>
  <c r="M19" i="128"/>
  <c r="T35" i="128"/>
  <c r="U32" i="128" s="1"/>
  <c r="S41" i="128"/>
  <c r="T39" i="128" s="1"/>
  <c r="R29" i="128"/>
  <c r="S28" i="128"/>
  <c r="T25" i="128" s="1"/>
  <c r="L22" i="128"/>
  <c r="S36" i="128"/>
  <c r="AL15" i="128"/>
  <c r="AM11" i="128" s="1"/>
  <c r="AL16" i="128"/>
  <c r="S28" i="126"/>
  <c r="T25" i="126" s="1"/>
  <c r="L55" i="126"/>
  <c r="M19" i="126"/>
  <c r="T35" i="126"/>
  <c r="U32" i="126" s="1"/>
  <c r="R29" i="126"/>
  <c r="AK15" i="126"/>
  <c r="AL11" i="126" s="1"/>
  <c r="AK16" i="126"/>
  <c r="L22" i="126"/>
  <c r="S41" i="126"/>
  <c r="T39" i="126" s="1"/>
  <c r="R42" i="125"/>
  <c r="S41" i="125"/>
  <c r="T39" i="125" s="1"/>
  <c r="AL15" i="125"/>
  <c r="AM11" i="125" s="1"/>
  <c r="L55" i="125"/>
  <c r="M19" i="125"/>
  <c r="T35" i="125"/>
  <c r="U32" i="125" s="1"/>
  <c r="R29" i="123"/>
  <c r="AJ15" i="123"/>
  <c r="AK11" i="123" s="1"/>
  <c r="AJ16" i="123"/>
  <c r="S28" i="123"/>
  <c r="T25" i="123" s="1"/>
  <c r="M55" i="123"/>
  <c r="N19" i="123"/>
  <c r="S29" i="122"/>
  <c r="M55" i="122"/>
  <c r="N19" i="122"/>
  <c r="T28" i="122"/>
  <c r="U25" i="122" s="1"/>
  <c r="AK15" i="122"/>
  <c r="AL11" i="122" s="1"/>
  <c r="S36" i="120"/>
  <c r="T35" i="120"/>
  <c r="U32" i="120" s="1"/>
  <c r="N21" i="120"/>
  <c r="AL15" i="120"/>
  <c r="AM11" i="120" s="1"/>
  <c r="AL16" i="120"/>
  <c r="AK16" i="120"/>
  <c r="S41" i="119"/>
  <c r="T39" i="119" s="1"/>
  <c r="U29" i="119"/>
  <c r="AK15" i="119"/>
  <c r="AL11" i="119" s="1"/>
  <c r="AK16" i="119"/>
  <c r="AJ16" i="119"/>
  <c r="T35" i="119"/>
  <c r="U32" i="119" s="1"/>
  <c r="W21" i="119"/>
  <c r="X19" i="119" s="1"/>
  <c r="V28" i="119"/>
  <c r="W25" i="119" s="1"/>
  <c r="V29" i="119"/>
  <c r="R42" i="119"/>
  <c r="S36" i="119"/>
  <c r="S36" i="116"/>
  <c r="AL15" i="117"/>
  <c r="AM11" i="117" s="1"/>
  <c r="AL16" i="117"/>
  <c r="T35" i="117"/>
  <c r="U32" i="117" s="1"/>
  <c r="S41" i="117"/>
  <c r="T39" i="117" s="1"/>
  <c r="S36" i="117"/>
  <c r="R42" i="117"/>
  <c r="U29" i="116"/>
  <c r="V28" i="116"/>
  <c r="W25" i="116" s="1"/>
  <c r="V29" i="116"/>
  <c r="S41" i="116"/>
  <c r="T39" i="116" s="1"/>
  <c r="V21" i="116"/>
  <c r="W19" i="116" s="1"/>
  <c r="V22" i="116"/>
  <c r="AL15" i="116"/>
  <c r="AM11" i="116" s="1"/>
  <c r="T35" i="116"/>
  <c r="U32" i="116" s="1"/>
  <c r="U29" i="156" l="1"/>
  <c r="T29" i="155"/>
  <c r="AP55" i="161"/>
  <c r="AP56" i="161" s="1"/>
  <c r="AP62" i="161" s="1"/>
  <c r="AQ19" i="161"/>
  <c r="AP22" i="161"/>
  <c r="AP50" i="161" s="1"/>
  <c r="AP59" i="161" s="1"/>
  <c r="AP61" i="161" s="1"/>
  <c r="Q29" i="120"/>
  <c r="AH16" i="158"/>
  <c r="P42" i="120"/>
  <c r="S42" i="157"/>
  <c r="T42" i="156"/>
  <c r="U36" i="155"/>
  <c r="U36" i="157"/>
  <c r="S42" i="155"/>
  <c r="V36" i="156"/>
  <c r="T41" i="157"/>
  <c r="U39" i="157" s="1"/>
  <c r="V28" i="156"/>
  <c r="W25" i="156" s="1"/>
  <c r="U41" i="156"/>
  <c r="V39" i="156" s="1"/>
  <c r="V35" i="155"/>
  <c r="W32" i="155" s="1"/>
  <c r="V35" i="157"/>
  <c r="W32" i="157" s="1"/>
  <c r="U28" i="155"/>
  <c r="V25" i="155" s="1"/>
  <c r="T29" i="157"/>
  <c r="AI15" i="158"/>
  <c r="AJ11" i="158" s="1"/>
  <c r="T41" i="155"/>
  <c r="U39" i="155" s="1"/>
  <c r="U28" i="158"/>
  <c r="V25" i="158" s="1"/>
  <c r="T42" i="158"/>
  <c r="V36" i="158"/>
  <c r="W35" i="156"/>
  <c r="X32" i="156" s="1"/>
  <c r="T55" i="156"/>
  <c r="U19" i="156"/>
  <c r="T22" i="157"/>
  <c r="T55" i="157"/>
  <c r="U19" i="157"/>
  <c r="U21" i="157" s="1"/>
  <c r="U28" i="157"/>
  <c r="V25" i="157" s="1"/>
  <c r="W22" i="155"/>
  <c r="X19" i="155"/>
  <c r="X21" i="155" s="1"/>
  <c r="W55" i="155"/>
  <c r="U21" i="158"/>
  <c r="U22" i="158" s="1"/>
  <c r="U41" i="158"/>
  <c r="V39" i="158" s="1"/>
  <c r="W35" i="158"/>
  <c r="X32" i="158" s="1"/>
  <c r="L55" i="117"/>
  <c r="M19" i="117"/>
  <c r="R28" i="120"/>
  <c r="S25" i="120" s="1"/>
  <c r="Q41" i="120"/>
  <c r="R39" i="120" s="1"/>
  <c r="T29" i="125"/>
  <c r="U28" i="125"/>
  <c r="V25" i="125" s="1"/>
  <c r="U29" i="133"/>
  <c r="S29" i="126"/>
  <c r="R29" i="134"/>
  <c r="Q29" i="130"/>
  <c r="V28" i="133"/>
  <c r="W25" i="133" s="1"/>
  <c r="Q29" i="117"/>
  <c r="S28" i="142"/>
  <c r="T25" i="142" s="1"/>
  <c r="R28" i="117"/>
  <c r="S25" i="117" s="1"/>
  <c r="R29" i="142"/>
  <c r="S28" i="134"/>
  <c r="T25" i="134" s="1"/>
  <c r="R28" i="130"/>
  <c r="S25" i="130" s="1"/>
  <c r="R29" i="139"/>
  <c r="S28" i="139"/>
  <c r="T25" i="139" s="1"/>
  <c r="S42" i="126"/>
  <c r="S42" i="134"/>
  <c r="S42" i="129"/>
  <c r="T36" i="131"/>
  <c r="S42" i="133"/>
  <c r="T36" i="129"/>
  <c r="T36" i="134"/>
  <c r="T36" i="150"/>
  <c r="T41" i="150"/>
  <c r="U39" i="150" s="1"/>
  <c r="U35" i="150"/>
  <c r="V32" i="150" s="1"/>
  <c r="M55" i="150"/>
  <c r="N19" i="150"/>
  <c r="T28" i="150"/>
  <c r="U25" i="150" s="1"/>
  <c r="AM16" i="150"/>
  <c r="AM15" i="150"/>
  <c r="AN11" i="150" s="1"/>
  <c r="S42" i="150"/>
  <c r="S29" i="150"/>
  <c r="T36" i="146"/>
  <c r="S42" i="146"/>
  <c r="V29" i="146"/>
  <c r="M21" i="146"/>
  <c r="M22" i="146" s="1"/>
  <c r="W28" i="146"/>
  <c r="X25" i="146" s="1"/>
  <c r="AL15" i="146"/>
  <c r="AM11" i="146" s="1"/>
  <c r="AL16" i="146"/>
  <c r="U35" i="146"/>
  <c r="V32" i="146" s="1"/>
  <c r="T41" i="146"/>
  <c r="U39" i="146" s="1"/>
  <c r="T36" i="145"/>
  <c r="W29" i="145"/>
  <c r="AK15" i="145"/>
  <c r="AL11" i="145" s="1"/>
  <c r="AK16" i="145"/>
  <c r="M21" i="145"/>
  <c r="M22" i="145" s="1"/>
  <c r="T41" i="145"/>
  <c r="U39" i="145" s="1"/>
  <c r="S42" i="145"/>
  <c r="X28" i="145"/>
  <c r="Y25" i="145" s="1"/>
  <c r="AJ16" i="145"/>
  <c r="U35" i="145"/>
  <c r="V32" i="145" s="1"/>
  <c r="T29" i="143"/>
  <c r="T36" i="143"/>
  <c r="AL15" i="143"/>
  <c r="AM11" i="143" s="1"/>
  <c r="AL16" i="143"/>
  <c r="M21" i="143"/>
  <c r="M22" i="143" s="1"/>
  <c r="U35" i="143"/>
  <c r="V32" i="143" s="1"/>
  <c r="T41" i="143"/>
  <c r="U39" i="143" s="1"/>
  <c r="U28" i="143"/>
  <c r="V25" i="143" s="1"/>
  <c r="S42" i="143"/>
  <c r="T41" i="142"/>
  <c r="U39" i="142" s="1"/>
  <c r="U35" i="142"/>
  <c r="V32" i="142" s="1"/>
  <c r="AM16" i="142"/>
  <c r="AM15" i="142"/>
  <c r="AN11" i="142" s="1"/>
  <c r="AL16" i="142"/>
  <c r="M21" i="142"/>
  <c r="M22" i="142" s="1"/>
  <c r="S42" i="142"/>
  <c r="T36" i="142"/>
  <c r="T36" i="140"/>
  <c r="AL15" i="140"/>
  <c r="AM11" i="140" s="1"/>
  <c r="AL16" i="140"/>
  <c r="AK16" i="140"/>
  <c r="T41" i="140"/>
  <c r="U39" i="140" s="1"/>
  <c r="M21" i="140"/>
  <c r="M22" i="140" s="1"/>
  <c r="U28" i="140"/>
  <c r="V25" i="140" s="1"/>
  <c r="S42" i="140"/>
  <c r="U35" i="140"/>
  <c r="V32" i="140" s="1"/>
  <c r="T29" i="140"/>
  <c r="AK15" i="139"/>
  <c r="AL11" i="139" s="1"/>
  <c r="AK16" i="139"/>
  <c r="AJ16" i="139"/>
  <c r="T41" i="139"/>
  <c r="U39" i="139" s="1"/>
  <c r="U35" i="139"/>
  <c r="V32" i="139" s="1"/>
  <c r="M21" i="139"/>
  <c r="S42" i="139"/>
  <c r="T36" i="139"/>
  <c r="S42" i="137"/>
  <c r="M21" i="137"/>
  <c r="M22" i="137" s="1"/>
  <c r="T28" i="137"/>
  <c r="U25" i="137" s="1"/>
  <c r="T36" i="137"/>
  <c r="U35" i="137"/>
  <c r="V32" i="137" s="1"/>
  <c r="AK15" i="137"/>
  <c r="AL11" i="137" s="1"/>
  <c r="S29" i="137"/>
  <c r="T41" i="137"/>
  <c r="U39" i="137" s="1"/>
  <c r="S42" i="136"/>
  <c r="V29" i="136"/>
  <c r="T41" i="136"/>
  <c r="U39" i="136" s="1"/>
  <c r="W28" i="136"/>
  <c r="X25" i="136" s="1"/>
  <c r="M21" i="136"/>
  <c r="U35" i="136"/>
  <c r="V32" i="136" s="1"/>
  <c r="AM16" i="136"/>
  <c r="AM15" i="136"/>
  <c r="AN11" i="136" s="1"/>
  <c r="T36" i="136"/>
  <c r="AL15" i="134"/>
  <c r="AM11" i="134" s="1"/>
  <c r="AL16" i="134"/>
  <c r="AK16" i="134"/>
  <c r="M21" i="134"/>
  <c r="M22" i="134" s="1"/>
  <c r="T41" i="134"/>
  <c r="U39" i="134" s="1"/>
  <c r="U35" i="134"/>
  <c r="V32" i="134" s="1"/>
  <c r="U35" i="133"/>
  <c r="V32" i="133" s="1"/>
  <c r="AK16" i="133"/>
  <c r="AK15" i="133"/>
  <c r="AL11" i="133" s="1"/>
  <c r="T41" i="133"/>
  <c r="U39" i="133" s="1"/>
  <c r="AJ16" i="133"/>
  <c r="M21" i="133"/>
  <c r="T36" i="133"/>
  <c r="V29" i="131"/>
  <c r="S42" i="131"/>
  <c r="AL15" i="131"/>
  <c r="AM11" i="131" s="1"/>
  <c r="AL16" i="131"/>
  <c r="T41" i="131"/>
  <c r="U39" i="131" s="1"/>
  <c r="U35" i="131"/>
  <c r="V32" i="131" s="1"/>
  <c r="W28" i="131"/>
  <c r="X25" i="131" s="1"/>
  <c r="M21" i="131"/>
  <c r="M22" i="131" s="1"/>
  <c r="T36" i="130"/>
  <c r="T41" i="130"/>
  <c r="U39" i="130" s="1"/>
  <c r="AL15" i="130"/>
  <c r="AM11" i="130" s="1"/>
  <c r="U35" i="130"/>
  <c r="V32" i="130" s="1"/>
  <c r="AK16" i="130"/>
  <c r="M21" i="130"/>
  <c r="M22" i="130" s="1"/>
  <c r="S42" i="130"/>
  <c r="T29" i="129"/>
  <c r="M21" i="129"/>
  <c r="M22" i="129" s="1"/>
  <c r="U28" i="129"/>
  <c r="V25" i="129" s="1"/>
  <c r="AM15" i="129"/>
  <c r="AN11" i="129" s="1"/>
  <c r="U35" i="129"/>
  <c r="V32" i="129" s="1"/>
  <c r="T41" i="129"/>
  <c r="U39" i="129" s="1"/>
  <c r="S42" i="128"/>
  <c r="T36" i="128"/>
  <c r="AM15" i="128"/>
  <c r="AN11" i="128" s="1"/>
  <c r="T28" i="128"/>
  <c r="U25" i="128" s="1"/>
  <c r="T41" i="128"/>
  <c r="U39" i="128" s="1"/>
  <c r="U35" i="128"/>
  <c r="V32" i="128" s="1"/>
  <c r="S29" i="128"/>
  <c r="M21" i="128"/>
  <c r="T36" i="126"/>
  <c r="M21" i="126"/>
  <c r="M22" i="126" s="1"/>
  <c r="U35" i="126"/>
  <c r="V32" i="126" s="1"/>
  <c r="AL16" i="126"/>
  <c r="AL15" i="126"/>
  <c r="AM11" i="126" s="1"/>
  <c r="T41" i="126"/>
  <c r="U39" i="126" s="1"/>
  <c r="T28" i="126"/>
  <c r="U25" i="126" s="1"/>
  <c r="S42" i="125"/>
  <c r="U35" i="125"/>
  <c r="V32" i="125" s="1"/>
  <c r="AM15" i="125"/>
  <c r="AN11" i="125" s="1"/>
  <c r="M21" i="125"/>
  <c r="M22" i="125" s="1"/>
  <c r="T41" i="125"/>
  <c r="U39" i="125" s="1"/>
  <c r="T36" i="125"/>
  <c r="AL16" i="125"/>
  <c r="N21" i="123"/>
  <c r="N22" i="123" s="1"/>
  <c r="T28" i="123"/>
  <c r="U25" i="123" s="1"/>
  <c r="S29" i="123"/>
  <c r="AK15" i="123"/>
  <c r="AL11" i="123" s="1"/>
  <c r="T29" i="122"/>
  <c r="AL15" i="122"/>
  <c r="AM11" i="122" s="1"/>
  <c r="AL16" i="122"/>
  <c r="AK16" i="122"/>
  <c r="U28" i="122"/>
  <c r="V25" i="122" s="1"/>
  <c r="N21" i="122"/>
  <c r="N22" i="122" s="1"/>
  <c r="T36" i="120"/>
  <c r="U35" i="120"/>
  <c r="V32" i="120" s="1"/>
  <c r="N55" i="120"/>
  <c r="O19" i="120"/>
  <c r="AM15" i="120"/>
  <c r="AN11" i="120" s="1"/>
  <c r="N22" i="120"/>
  <c r="X21" i="119"/>
  <c r="Y19" i="119" s="1"/>
  <c r="X22" i="119"/>
  <c r="U35" i="119"/>
  <c r="V32" i="119" s="1"/>
  <c r="T36" i="119"/>
  <c r="AL15" i="119"/>
  <c r="AM11" i="119" s="1"/>
  <c r="AL16" i="119"/>
  <c r="T41" i="119"/>
  <c r="U39" i="119" s="1"/>
  <c r="W28" i="119"/>
  <c r="X25" i="119" s="1"/>
  <c r="W22" i="119"/>
  <c r="S42" i="119"/>
  <c r="S42" i="117"/>
  <c r="T36" i="116"/>
  <c r="T41" i="117"/>
  <c r="U39" i="117" s="1"/>
  <c r="U35" i="117"/>
  <c r="V32" i="117" s="1"/>
  <c r="T36" i="117"/>
  <c r="AM15" i="117"/>
  <c r="AN11" i="117" s="1"/>
  <c r="S42" i="116"/>
  <c r="T41" i="116"/>
  <c r="U39" i="116" s="1"/>
  <c r="W21" i="116"/>
  <c r="X19" i="116" s="1"/>
  <c r="AM15" i="116"/>
  <c r="AN11" i="116" s="1"/>
  <c r="U35" i="116"/>
  <c r="V32" i="116" s="1"/>
  <c r="AL16" i="116"/>
  <c r="W28" i="116"/>
  <c r="X25" i="116" s="1"/>
  <c r="W29" i="116"/>
  <c r="AP63" i="161" l="1"/>
  <c r="AP65" i="161" s="1"/>
  <c r="AS30" i="152" s="1"/>
  <c r="AQ21" i="161"/>
  <c r="AQ22" i="161"/>
  <c r="AQ50" i="161" s="1"/>
  <c r="AQ59" i="161" s="1"/>
  <c r="AQ61" i="161" s="1"/>
  <c r="U42" i="156"/>
  <c r="V36" i="157"/>
  <c r="T42" i="157"/>
  <c r="R29" i="120"/>
  <c r="U29" i="155"/>
  <c r="V36" i="155"/>
  <c r="V29" i="156"/>
  <c r="W36" i="156"/>
  <c r="Q42" i="120"/>
  <c r="W36" i="158"/>
  <c r="U42" i="158"/>
  <c r="U55" i="158"/>
  <c r="V19" i="158"/>
  <c r="V21" i="158" s="1"/>
  <c r="U29" i="157"/>
  <c r="U22" i="157"/>
  <c r="V19" i="157"/>
  <c r="V21" i="157" s="1"/>
  <c r="U55" i="157"/>
  <c r="X35" i="156"/>
  <c r="Y32" i="156" s="1"/>
  <c r="U29" i="158"/>
  <c r="T42" i="155"/>
  <c r="AI16" i="158"/>
  <c r="V28" i="155"/>
  <c r="W25" i="155" s="1"/>
  <c r="W35" i="157"/>
  <c r="X32" i="157" s="1"/>
  <c r="W35" i="155"/>
  <c r="X32" i="155" s="1"/>
  <c r="V41" i="156"/>
  <c r="W39" i="156" s="1"/>
  <c r="W28" i="156"/>
  <c r="X25" i="156" s="1"/>
  <c r="U41" i="157"/>
  <c r="V39" i="157" s="1"/>
  <c r="X35" i="158"/>
  <c r="Y32" i="158" s="1"/>
  <c r="V41" i="158"/>
  <c r="W39" i="158" s="1"/>
  <c r="X22" i="155"/>
  <c r="X55" i="155"/>
  <c r="Y19" i="155"/>
  <c r="Y21" i="155" s="1"/>
  <c r="V28" i="157"/>
  <c r="W25" i="157" s="1"/>
  <c r="U21" i="156"/>
  <c r="U22" i="156" s="1"/>
  <c r="V28" i="158"/>
  <c r="W25" i="158" s="1"/>
  <c r="U41" i="155"/>
  <c r="V39" i="155" s="1"/>
  <c r="AJ15" i="158"/>
  <c r="AK11" i="158" s="1"/>
  <c r="S28" i="120"/>
  <c r="T25" i="120" s="1"/>
  <c r="M21" i="117"/>
  <c r="M22" i="117" s="1"/>
  <c r="R41" i="120"/>
  <c r="S39" i="120" s="1"/>
  <c r="U29" i="125"/>
  <c r="V28" i="125"/>
  <c r="W25" i="125" s="1"/>
  <c r="S29" i="142"/>
  <c r="U29" i="129"/>
  <c r="T28" i="134"/>
  <c r="U25" i="134" s="1"/>
  <c r="T28" i="139"/>
  <c r="U25" i="139" s="1"/>
  <c r="S28" i="130"/>
  <c r="T25" i="130" s="1"/>
  <c r="S28" i="117"/>
  <c r="T25" i="117" s="1"/>
  <c r="W28" i="133"/>
  <c r="X25" i="133" s="1"/>
  <c r="S29" i="134"/>
  <c r="T29" i="150"/>
  <c r="S29" i="139"/>
  <c r="R29" i="130"/>
  <c r="R29" i="117"/>
  <c r="T28" i="142"/>
  <c r="U25" i="142" s="1"/>
  <c r="V29" i="133"/>
  <c r="T42" i="150"/>
  <c r="T42" i="130"/>
  <c r="T42" i="131"/>
  <c r="T42" i="129"/>
  <c r="U36" i="140"/>
  <c r="U36" i="143"/>
  <c r="U36" i="130"/>
  <c r="U36" i="136"/>
  <c r="V35" i="150"/>
  <c r="W32" i="150" s="1"/>
  <c r="U28" i="150"/>
  <c r="V25" i="150" s="1"/>
  <c r="U36" i="150"/>
  <c r="AN15" i="150"/>
  <c r="AO11" i="150" s="1"/>
  <c r="N21" i="150"/>
  <c r="U41" i="150"/>
  <c r="V39" i="150" s="1"/>
  <c r="T42" i="146"/>
  <c r="U41" i="146"/>
  <c r="V39" i="146" s="1"/>
  <c r="AM15" i="146"/>
  <c r="AN11" i="146" s="1"/>
  <c r="V35" i="146"/>
  <c r="W32" i="146" s="1"/>
  <c r="X28" i="146"/>
  <c r="Y25" i="146" s="1"/>
  <c r="U36" i="146"/>
  <c r="W29" i="146"/>
  <c r="M55" i="146"/>
  <c r="N19" i="146"/>
  <c r="X29" i="145"/>
  <c r="M55" i="145"/>
  <c r="N19" i="145"/>
  <c r="V35" i="145"/>
  <c r="W32" i="145" s="1"/>
  <c r="Y28" i="145"/>
  <c r="Z25" i="145" s="1"/>
  <c r="U41" i="145"/>
  <c r="V39" i="145" s="1"/>
  <c r="U36" i="145"/>
  <c r="T42" i="145"/>
  <c r="AL15" i="145"/>
  <c r="AM11" i="145" s="1"/>
  <c r="AL16" i="145"/>
  <c r="U29" i="143"/>
  <c r="V28" i="143"/>
  <c r="W25" i="143" s="1"/>
  <c r="V35" i="143"/>
  <c r="W32" i="143" s="1"/>
  <c r="M55" i="143"/>
  <c r="N19" i="143"/>
  <c r="U41" i="143"/>
  <c r="V39" i="143" s="1"/>
  <c r="T42" i="143"/>
  <c r="AM15" i="143"/>
  <c r="AN11" i="143" s="1"/>
  <c r="AM16" i="143"/>
  <c r="T42" i="142"/>
  <c r="AN15" i="142"/>
  <c r="AO11" i="142" s="1"/>
  <c r="U41" i="142"/>
  <c r="V39" i="142" s="1"/>
  <c r="V35" i="142"/>
  <c r="W32" i="142" s="1"/>
  <c r="M55" i="142"/>
  <c r="N19" i="142"/>
  <c r="U36" i="142"/>
  <c r="U29" i="140"/>
  <c r="T42" i="140"/>
  <c r="V28" i="140"/>
  <c r="W25" i="140" s="1"/>
  <c r="U41" i="140"/>
  <c r="V39" i="140" s="1"/>
  <c r="V35" i="140"/>
  <c r="W32" i="140" s="1"/>
  <c r="M55" i="140"/>
  <c r="N19" i="140"/>
  <c r="AM15" i="140"/>
  <c r="AN11" i="140" s="1"/>
  <c r="AM16" i="140"/>
  <c r="U36" i="139"/>
  <c r="T42" i="139"/>
  <c r="M55" i="139"/>
  <c r="N19" i="139"/>
  <c r="V35" i="139"/>
  <c r="W32" i="139" s="1"/>
  <c r="M22" i="139"/>
  <c r="U41" i="139"/>
  <c r="V39" i="139" s="1"/>
  <c r="AL15" i="139"/>
  <c r="AM11" i="139" s="1"/>
  <c r="T29" i="137"/>
  <c r="T42" i="137"/>
  <c r="AL15" i="137"/>
  <c r="AM11" i="137" s="1"/>
  <c r="AK16" i="137"/>
  <c r="V35" i="137"/>
  <c r="W32" i="137" s="1"/>
  <c r="U41" i="137"/>
  <c r="V39" i="137" s="1"/>
  <c r="U36" i="137"/>
  <c r="U28" i="137"/>
  <c r="V25" i="137" s="1"/>
  <c r="M55" i="137"/>
  <c r="N19" i="137"/>
  <c r="M55" i="136"/>
  <c r="N19" i="136"/>
  <c r="X28" i="136"/>
  <c r="Y25" i="136" s="1"/>
  <c r="U41" i="136"/>
  <c r="V39" i="136" s="1"/>
  <c r="V35" i="136"/>
  <c r="W32" i="136" s="1"/>
  <c r="W29" i="136"/>
  <c r="T42" i="136"/>
  <c r="AN15" i="136"/>
  <c r="AO11" i="136" s="1"/>
  <c r="M22" i="136"/>
  <c r="V35" i="134"/>
  <c r="W32" i="134" s="1"/>
  <c r="M55" i="134"/>
  <c r="N19" i="134"/>
  <c r="U41" i="134"/>
  <c r="V39" i="134" s="1"/>
  <c r="U36" i="134"/>
  <c r="T42" i="134"/>
  <c r="AM15" i="134"/>
  <c r="AN11" i="134" s="1"/>
  <c r="U36" i="133"/>
  <c r="U41" i="133"/>
  <c r="V39" i="133" s="1"/>
  <c r="N19" i="133"/>
  <c r="M55" i="133"/>
  <c r="T42" i="133"/>
  <c r="M22" i="133"/>
  <c r="AL15" i="133"/>
  <c r="AM11" i="133" s="1"/>
  <c r="V35" i="133"/>
  <c r="W32" i="133" s="1"/>
  <c r="W29" i="131"/>
  <c r="M55" i="131"/>
  <c r="N19" i="131"/>
  <c r="U41" i="131"/>
  <c r="V39" i="131" s="1"/>
  <c r="V35" i="131"/>
  <c r="W32" i="131" s="1"/>
  <c r="X28" i="131"/>
  <c r="Y25" i="131" s="1"/>
  <c r="U36" i="131"/>
  <c r="AM15" i="131"/>
  <c r="AN11" i="131" s="1"/>
  <c r="AM16" i="131"/>
  <c r="AM15" i="130"/>
  <c r="AN11" i="130" s="1"/>
  <c r="AM16" i="130"/>
  <c r="AL16" i="130"/>
  <c r="M55" i="130"/>
  <c r="N19" i="130"/>
  <c r="V35" i="130"/>
  <c r="W32" i="130" s="1"/>
  <c r="U41" i="130"/>
  <c r="V39" i="130" s="1"/>
  <c r="V35" i="129"/>
  <c r="W32" i="129" s="1"/>
  <c r="U41" i="129"/>
  <c r="V39" i="129" s="1"/>
  <c r="U36" i="129"/>
  <c r="V28" i="129"/>
  <c r="W25" i="129" s="1"/>
  <c r="AN15" i="129"/>
  <c r="AO11" i="129" s="1"/>
  <c r="AM16" i="129"/>
  <c r="M55" i="129"/>
  <c r="N19" i="129"/>
  <c r="T42" i="128"/>
  <c r="U28" i="128"/>
  <c r="V25" i="128" s="1"/>
  <c r="U36" i="128"/>
  <c r="T29" i="128"/>
  <c r="M55" i="128"/>
  <c r="N19" i="128"/>
  <c r="AN15" i="128"/>
  <c r="AO11" i="128" s="1"/>
  <c r="AN16" i="128"/>
  <c r="V35" i="128"/>
  <c r="W32" i="128" s="1"/>
  <c r="M22" i="128"/>
  <c r="U41" i="128"/>
  <c r="V39" i="128" s="1"/>
  <c r="AM16" i="128"/>
  <c r="U28" i="126"/>
  <c r="V25" i="126" s="1"/>
  <c r="U41" i="126"/>
  <c r="V39" i="126" s="1"/>
  <c r="M55" i="126"/>
  <c r="N19" i="126"/>
  <c r="T42" i="126"/>
  <c r="V35" i="126"/>
  <c r="W32" i="126" s="1"/>
  <c r="T29" i="126"/>
  <c r="AM15" i="126"/>
  <c r="AN11" i="126" s="1"/>
  <c r="AM16" i="126"/>
  <c r="U36" i="126"/>
  <c r="T42" i="125"/>
  <c r="AN15" i="125"/>
  <c r="AO11" i="125" s="1"/>
  <c r="AM16" i="125"/>
  <c r="V35" i="125"/>
  <c r="W32" i="125" s="1"/>
  <c r="U41" i="125"/>
  <c r="V39" i="125" s="1"/>
  <c r="M55" i="125"/>
  <c r="N19" i="125"/>
  <c r="U36" i="125"/>
  <c r="AL15" i="123"/>
  <c r="AM11" i="123" s="1"/>
  <c r="U28" i="123"/>
  <c r="V25" i="123" s="1"/>
  <c r="T29" i="123"/>
  <c r="AK16" i="123"/>
  <c r="N55" i="123"/>
  <c r="O19" i="123"/>
  <c r="U29" i="122"/>
  <c r="N55" i="122"/>
  <c r="O19" i="122"/>
  <c r="V28" i="122"/>
  <c r="W25" i="122" s="1"/>
  <c r="AM16" i="122"/>
  <c r="AM15" i="122"/>
  <c r="AN11" i="122" s="1"/>
  <c r="AN15" i="120"/>
  <c r="AO11" i="120" s="1"/>
  <c r="AN16" i="120"/>
  <c r="V35" i="120"/>
  <c r="W32" i="120" s="1"/>
  <c r="AM16" i="120"/>
  <c r="O21" i="120"/>
  <c r="O22" i="120" s="1"/>
  <c r="U36" i="120"/>
  <c r="U36" i="119"/>
  <c r="X28" i="119"/>
  <c r="Y25" i="119" s="1"/>
  <c r="T42" i="119"/>
  <c r="W29" i="119"/>
  <c r="V35" i="119"/>
  <c r="W32" i="119" s="1"/>
  <c r="Y21" i="119"/>
  <c r="Z19" i="119" s="1"/>
  <c r="U41" i="119"/>
  <c r="V39" i="119" s="1"/>
  <c r="AM15" i="119"/>
  <c r="AN11" i="119" s="1"/>
  <c r="AM16" i="119"/>
  <c r="T42" i="116"/>
  <c r="T42" i="117"/>
  <c r="V35" i="117"/>
  <c r="W32" i="117" s="1"/>
  <c r="AM16" i="117"/>
  <c r="U41" i="117"/>
  <c r="V39" i="117" s="1"/>
  <c r="AN16" i="117"/>
  <c r="AN15" i="117"/>
  <c r="AO11" i="117" s="1"/>
  <c r="U36" i="117"/>
  <c r="U36" i="116"/>
  <c r="W22" i="116"/>
  <c r="V35" i="116"/>
  <c r="W32" i="116" s="1"/>
  <c r="U41" i="116"/>
  <c r="V39" i="116" s="1"/>
  <c r="X28" i="116"/>
  <c r="Y25" i="116" s="1"/>
  <c r="X29" i="116"/>
  <c r="AM16" i="116"/>
  <c r="AN15" i="116"/>
  <c r="AO11" i="116" s="1"/>
  <c r="X21" i="116"/>
  <c r="Y19" i="116" s="1"/>
  <c r="X22" i="116"/>
  <c r="AQ55" i="161" l="1"/>
  <c r="AQ56" i="161" s="1"/>
  <c r="AQ62" i="161" s="1"/>
  <c r="AQ63" i="161" s="1"/>
  <c r="AQ65" i="161" s="1"/>
  <c r="AT30" i="152" s="1"/>
  <c r="AR19" i="161"/>
  <c r="V29" i="157"/>
  <c r="W29" i="156"/>
  <c r="V29" i="155"/>
  <c r="V42" i="156"/>
  <c r="W36" i="155"/>
  <c r="W36" i="157"/>
  <c r="V42" i="158"/>
  <c r="X36" i="158"/>
  <c r="U42" i="157"/>
  <c r="R42" i="120"/>
  <c r="S29" i="120"/>
  <c r="AJ16" i="158"/>
  <c r="U42" i="155"/>
  <c r="V29" i="158"/>
  <c r="W28" i="157"/>
  <c r="X25" i="157" s="1"/>
  <c r="W41" i="158"/>
  <c r="X39" i="158" s="1"/>
  <c r="Y35" i="158"/>
  <c r="Z32" i="158" s="1"/>
  <c r="V41" i="157"/>
  <c r="W39" i="157" s="1"/>
  <c r="X28" i="156"/>
  <c r="Y25" i="156" s="1"/>
  <c r="W41" i="156"/>
  <c r="X39" i="156" s="1"/>
  <c r="X35" i="155"/>
  <c r="Y32" i="155" s="1"/>
  <c r="X35" i="157"/>
  <c r="Y32" i="157" s="1"/>
  <c r="W28" i="155"/>
  <c r="X25" i="155" s="1"/>
  <c r="X36" i="156"/>
  <c r="V22" i="158"/>
  <c r="V55" i="158"/>
  <c r="W19" i="158"/>
  <c r="W21" i="158" s="1"/>
  <c r="AK15" i="158"/>
  <c r="AL11" i="158" s="1"/>
  <c r="V41" i="155"/>
  <c r="W39" i="155" s="1"/>
  <c r="W28" i="158"/>
  <c r="X25" i="158" s="1"/>
  <c r="V19" i="156"/>
  <c r="V21" i="156" s="1"/>
  <c r="U55" i="156"/>
  <c r="Y22" i="155"/>
  <c r="Y55" i="155"/>
  <c r="Z19" i="155"/>
  <c r="Z21" i="155" s="1"/>
  <c r="Y35" i="156"/>
  <c r="Z32" i="156" s="1"/>
  <c r="V22" i="157"/>
  <c r="W19" i="157"/>
  <c r="V55" i="157"/>
  <c r="N19" i="117"/>
  <c r="M55" i="117"/>
  <c r="S41" i="120"/>
  <c r="T39" i="120" s="1"/>
  <c r="T28" i="120"/>
  <c r="U25" i="120" s="1"/>
  <c r="V29" i="125"/>
  <c r="W28" i="125"/>
  <c r="X25" i="125" s="1"/>
  <c r="U29" i="137"/>
  <c r="T29" i="134"/>
  <c r="W29" i="133"/>
  <c r="U29" i="150"/>
  <c r="S29" i="117"/>
  <c r="X29" i="136"/>
  <c r="T29" i="142"/>
  <c r="T28" i="130"/>
  <c r="U25" i="130" s="1"/>
  <c r="U28" i="139"/>
  <c r="V25" i="139" s="1"/>
  <c r="U28" i="142"/>
  <c r="V25" i="142" s="1"/>
  <c r="U29" i="123"/>
  <c r="X28" i="133"/>
  <c r="Y25" i="133" s="1"/>
  <c r="T28" i="117"/>
  <c r="U25" i="117" s="1"/>
  <c r="S29" i="130"/>
  <c r="T29" i="139"/>
  <c r="U28" i="134"/>
  <c r="V25" i="134" s="1"/>
  <c r="U42" i="131"/>
  <c r="U42" i="126"/>
  <c r="U42" i="130"/>
  <c r="U42" i="133"/>
  <c r="U42" i="150"/>
  <c r="V36" i="136"/>
  <c r="V36" i="150"/>
  <c r="AO15" i="150"/>
  <c r="AP11" i="150" s="1"/>
  <c r="AO16" i="150"/>
  <c r="N55" i="150"/>
  <c r="O19" i="150"/>
  <c r="W35" i="150"/>
  <c r="X32" i="150" s="1"/>
  <c r="N22" i="150"/>
  <c r="V41" i="150"/>
  <c r="W39" i="150" s="1"/>
  <c r="AN16" i="150"/>
  <c r="V28" i="150"/>
  <c r="W25" i="150" s="1"/>
  <c r="X29" i="146"/>
  <c r="AN15" i="146"/>
  <c r="AO11" i="146" s="1"/>
  <c r="W35" i="146"/>
  <c r="X32" i="146" s="1"/>
  <c r="AM16" i="146"/>
  <c r="Y28" i="146"/>
  <c r="Z25" i="146" s="1"/>
  <c r="N21" i="146"/>
  <c r="N22" i="146" s="1"/>
  <c r="V36" i="146"/>
  <c r="U42" i="146"/>
  <c r="V41" i="146"/>
  <c r="W39" i="146" s="1"/>
  <c r="V36" i="145"/>
  <c r="V41" i="145"/>
  <c r="W39" i="145" s="1"/>
  <c r="AM16" i="145"/>
  <c r="AM15" i="145"/>
  <c r="AN11" i="145" s="1"/>
  <c r="U42" i="145"/>
  <c r="W35" i="145"/>
  <c r="X32" i="145" s="1"/>
  <c r="Y29" i="145"/>
  <c r="N21" i="145"/>
  <c r="N22" i="145" s="1"/>
  <c r="Z28" i="145"/>
  <c r="AA25" i="145" s="1"/>
  <c r="V36" i="143"/>
  <c r="V41" i="143"/>
  <c r="W39" i="143" s="1"/>
  <c r="W35" i="143"/>
  <c r="X32" i="143" s="1"/>
  <c r="AN15" i="143"/>
  <c r="AO11" i="143" s="1"/>
  <c r="AN16" i="143"/>
  <c r="N21" i="143"/>
  <c r="N22" i="143" s="1"/>
  <c r="W28" i="143"/>
  <c r="X25" i="143" s="1"/>
  <c r="U42" i="143"/>
  <c r="V29" i="143"/>
  <c r="V36" i="142"/>
  <c r="V41" i="142"/>
  <c r="W39" i="142" s="1"/>
  <c r="N21" i="142"/>
  <c r="N22" i="142" s="1"/>
  <c r="U42" i="142"/>
  <c r="W35" i="142"/>
  <c r="X32" i="142" s="1"/>
  <c r="AO15" i="142"/>
  <c r="AP11" i="142" s="1"/>
  <c r="AN16" i="142"/>
  <c r="V36" i="140"/>
  <c r="W28" i="140"/>
  <c r="X25" i="140" s="1"/>
  <c r="N21" i="140"/>
  <c r="N22" i="140" s="1"/>
  <c r="V41" i="140"/>
  <c r="W39" i="140" s="1"/>
  <c r="U42" i="140"/>
  <c r="AN15" i="140"/>
  <c r="AO11" i="140" s="1"/>
  <c r="W35" i="140"/>
  <c r="X32" i="140" s="1"/>
  <c r="V29" i="140"/>
  <c r="U42" i="139"/>
  <c r="V41" i="139"/>
  <c r="W39" i="139" s="1"/>
  <c r="W35" i="139"/>
  <c r="X32" i="139" s="1"/>
  <c r="AM15" i="139"/>
  <c r="AN11" i="139" s="1"/>
  <c r="V36" i="139"/>
  <c r="N21" i="139"/>
  <c r="N22" i="139" s="1"/>
  <c r="AL16" i="139"/>
  <c r="V36" i="137"/>
  <c r="N21" i="137"/>
  <c r="V41" i="137"/>
  <c r="W39" i="137" s="1"/>
  <c r="AM16" i="137"/>
  <c r="AM15" i="137"/>
  <c r="AN11" i="137" s="1"/>
  <c r="V28" i="137"/>
  <c r="W25" i="137" s="1"/>
  <c r="U42" i="137"/>
  <c r="W35" i="137"/>
  <c r="X32" i="137" s="1"/>
  <c r="AL16" i="137"/>
  <c r="U42" i="136"/>
  <c r="V41" i="136"/>
  <c r="W39" i="136" s="1"/>
  <c r="AO15" i="136"/>
  <c r="AP11" i="136" s="1"/>
  <c r="N21" i="136"/>
  <c r="N22" i="136" s="1"/>
  <c r="AN16" i="136"/>
  <c r="W35" i="136"/>
  <c r="X32" i="136" s="1"/>
  <c r="Y28" i="136"/>
  <c r="Z25" i="136" s="1"/>
  <c r="U42" i="134"/>
  <c r="AN15" i="134"/>
  <c r="AO11" i="134" s="1"/>
  <c r="AM16" i="134"/>
  <c r="N21" i="134"/>
  <c r="W35" i="134"/>
  <c r="X32" i="134" s="1"/>
  <c r="V41" i="134"/>
  <c r="W39" i="134" s="1"/>
  <c r="V36" i="134"/>
  <c r="AL16" i="133"/>
  <c r="AM15" i="133"/>
  <c r="AN11" i="133" s="1"/>
  <c r="AM16" i="133"/>
  <c r="W35" i="133"/>
  <c r="X32" i="133" s="1"/>
  <c r="V36" i="133"/>
  <c r="N21" i="133"/>
  <c r="V41" i="133"/>
  <c r="W39" i="133" s="1"/>
  <c r="W35" i="131"/>
  <c r="X32" i="131" s="1"/>
  <c r="Y28" i="131"/>
  <c r="Z25" i="131" s="1"/>
  <c r="N21" i="131"/>
  <c r="N22" i="131" s="1"/>
  <c r="X29" i="131"/>
  <c r="V41" i="131"/>
  <c r="W39" i="131" s="1"/>
  <c r="AN16" i="131"/>
  <c r="AN15" i="131"/>
  <c r="AO11" i="131" s="1"/>
  <c r="V36" i="131"/>
  <c r="V36" i="130"/>
  <c r="V41" i="130"/>
  <c r="W39" i="130" s="1"/>
  <c r="AN15" i="130"/>
  <c r="AO11" i="130" s="1"/>
  <c r="AN16" i="130"/>
  <c r="W35" i="130"/>
  <c r="X32" i="130" s="1"/>
  <c r="N21" i="130"/>
  <c r="N22" i="130" s="1"/>
  <c r="AO16" i="129"/>
  <c r="AO15" i="129"/>
  <c r="AP11" i="129" s="1"/>
  <c r="V41" i="129"/>
  <c r="W39" i="129" s="1"/>
  <c r="N21" i="129"/>
  <c r="N22" i="129" s="1"/>
  <c r="W28" i="129"/>
  <c r="X25" i="129" s="1"/>
  <c r="U42" i="129"/>
  <c r="V29" i="129"/>
  <c r="W35" i="129"/>
  <c r="X32" i="129" s="1"/>
  <c r="AN16" i="129"/>
  <c r="V36" i="129"/>
  <c r="V36" i="128"/>
  <c r="U42" i="128"/>
  <c r="V41" i="128"/>
  <c r="W39" i="128" s="1"/>
  <c r="N21" i="128"/>
  <c r="N22" i="128" s="1"/>
  <c r="AO15" i="128"/>
  <c r="AP11" i="128" s="1"/>
  <c r="AO16" i="128"/>
  <c r="V28" i="128"/>
  <c r="W25" i="128" s="1"/>
  <c r="W35" i="128"/>
  <c r="X32" i="128" s="1"/>
  <c r="U29" i="128"/>
  <c r="AN15" i="126"/>
  <c r="AO11" i="126" s="1"/>
  <c r="AN16" i="126"/>
  <c r="V41" i="126"/>
  <c r="W39" i="126" s="1"/>
  <c r="V36" i="126"/>
  <c r="V28" i="126"/>
  <c r="W25" i="126" s="1"/>
  <c r="W35" i="126"/>
  <c r="X32" i="126" s="1"/>
  <c r="N21" i="126"/>
  <c r="N22" i="126" s="1"/>
  <c r="U29" i="126"/>
  <c r="U42" i="125"/>
  <c r="N21" i="125"/>
  <c r="N22" i="125" s="1"/>
  <c r="W35" i="125"/>
  <c r="X32" i="125" s="1"/>
  <c r="V36" i="125"/>
  <c r="AO15" i="125"/>
  <c r="AP11" i="125" s="1"/>
  <c r="V41" i="125"/>
  <c r="W39" i="125" s="1"/>
  <c r="AN16" i="125"/>
  <c r="O21" i="123"/>
  <c r="V28" i="123"/>
  <c r="W25" i="123" s="1"/>
  <c r="AM16" i="123"/>
  <c r="AM15" i="123"/>
  <c r="AN11" i="123" s="1"/>
  <c r="AL16" i="123"/>
  <c r="V29" i="122"/>
  <c r="W28" i="122"/>
  <c r="X25" i="122" s="1"/>
  <c r="O21" i="122"/>
  <c r="O22" i="122" s="1"/>
  <c r="AN15" i="122"/>
  <c r="AO11" i="122" s="1"/>
  <c r="V36" i="120"/>
  <c r="O55" i="120"/>
  <c r="P19" i="120"/>
  <c r="W35" i="120"/>
  <c r="X32" i="120" s="1"/>
  <c r="AO15" i="120"/>
  <c r="AP11" i="120" s="1"/>
  <c r="U42" i="119"/>
  <c r="V36" i="119"/>
  <c r="V41" i="119"/>
  <c r="W39" i="119" s="1"/>
  <c r="AN16" i="119"/>
  <c r="AN15" i="119"/>
  <c r="AO11" i="119" s="1"/>
  <c r="Z21" i="119"/>
  <c r="AA19" i="119" s="1"/>
  <c r="Z22" i="119"/>
  <c r="X29" i="119"/>
  <c r="W35" i="119"/>
  <c r="X32" i="119" s="1"/>
  <c r="Y28" i="119"/>
  <c r="Z25" i="119" s="1"/>
  <c r="Y22" i="119"/>
  <c r="U42" i="117"/>
  <c r="V41" i="117"/>
  <c r="W39" i="117" s="1"/>
  <c r="W35" i="117"/>
  <c r="X32" i="117" s="1"/>
  <c r="AO15" i="117"/>
  <c r="AP11" i="117" s="1"/>
  <c r="V36" i="117"/>
  <c r="V36" i="116"/>
  <c r="U42" i="116"/>
  <c r="Y21" i="116"/>
  <c r="Z19" i="116" s="1"/>
  <c r="AN16" i="116"/>
  <c r="AO15" i="116"/>
  <c r="AP11" i="116" s="1"/>
  <c r="AO16" i="116"/>
  <c r="Y28" i="116"/>
  <c r="Z25" i="116" s="1"/>
  <c r="V41" i="116"/>
  <c r="W39" i="116" s="1"/>
  <c r="W35" i="116"/>
  <c r="X32" i="116" s="1"/>
  <c r="X29" i="156" l="1"/>
  <c r="AR21" i="161"/>
  <c r="AR22" i="161"/>
  <c r="AR50" i="161" s="1"/>
  <c r="AR59" i="161" s="1"/>
  <c r="AR61" i="161" s="1"/>
  <c r="W29" i="155"/>
  <c r="X36" i="157"/>
  <c r="X36" i="155"/>
  <c r="W42" i="156"/>
  <c r="V42" i="157"/>
  <c r="Y36" i="158"/>
  <c r="W42" i="158"/>
  <c r="W21" i="157"/>
  <c r="W22" i="157" s="1"/>
  <c r="Y36" i="156"/>
  <c r="W29" i="158"/>
  <c r="V42" i="155"/>
  <c r="AK16" i="158"/>
  <c r="W22" i="158"/>
  <c r="W55" i="158"/>
  <c r="X19" i="158"/>
  <c r="X28" i="155"/>
  <c r="Y25" i="155" s="1"/>
  <c r="Y35" i="157"/>
  <c r="Z32" i="157" s="1"/>
  <c r="Y35" i="155"/>
  <c r="Z32" i="155" s="1"/>
  <c r="X41" i="156"/>
  <c r="Y39" i="156" s="1"/>
  <c r="Y28" i="156"/>
  <c r="Z25" i="156" s="1"/>
  <c r="W41" i="157"/>
  <c r="X39" i="157" s="1"/>
  <c r="Z35" i="158"/>
  <c r="AA32" i="158" s="1"/>
  <c r="X41" i="158"/>
  <c r="Y39" i="158" s="1"/>
  <c r="W29" i="157"/>
  <c r="Z35" i="156"/>
  <c r="AA32" i="156" s="1"/>
  <c r="Z22" i="155"/>
  <c r="Z55" i="155"/>
  <c r="AA19" i="155"/>
  <c r="AA21" i="155" s="1"/>
  <c r="V22" i="156"/>
  <c r="W19" i="156"/>
  <c r="W21" i="156" s="1"/>
  <c r="V55" i="156"/>
  <c r="X28" i="158"/>
  <c r="Y25" i="158" s="1"/>
  <c r="W41" i="155"/>
  <c r="X39" i="155" s="1"/>
  <c r="AL15" i="158"/>
  <c r="AM11" i="158" s="1"/>
  <c r="X28" i="157"/>
  <c r="Y25" i="157" s="1"/>
  <c r="T29" i="120"/>
  <c r="S42" i="120"/>
  <c r="T41" i="120"/>
  <c r="U39" i="120" s="1"/>
  <c r="U28" i="120"/>
  <c r="V25" i="120" s="1"/>
  <c r="N21" i="117"/>
  <c r="N22" i="117" s="1"/>
  <c r="W29" i="125"/>
  <c r="X29" i="133"/>
  <c r="X28" i="125"/>
  <c r="Y25" i="125" s="1"/>
  <c r="T29" i="130"/>
  <c r="W29" i="129"/>
  <c r="U29" i="134"/>
  <c r="U29" i="139"/>
  <c r="W29" i="140"/>
  <c r="U28" i="117"/>
  <c r="V25" i="117" s="1"/>
  <c r="U29" i="142"/>
  <c r="U28" i="130"/>
  <c r="V25" i="130" s="1"/>
  <c r="V28" i="142"/>
  <c r="W25" i="142" s="1"/>
  <c r="Y28" i="133"/>
  <c r="Z25" i="133" s="1"/>
  <c r="V28" i="134"/>
  <c r="W25" i="134" s="1"/>
  <c r="T29" i="117"/>
  <c r="V28" i="139"/>
  <c r="W25" i="139" s="1"/>
  <c r="V42" i="150"/>
  <c r="V42" i="119"/>
  <c r="V42" i="136"/>
  <c r="V42" i="143"/>
  <c r="W36" i="136"/>
  <c r="W36" i="128"/>
  <c r="W36" i="150"/>
  <c r="O21" i="150"/>
  <c r="O22" i="150" s="1"/>
  <c r="W28" i="150"/>
  <c r="X25" i="150" s="1"/>
  <c r="W41" i="150"/>
  <c r="X39" i="150" s="1"/>
  <c r="V29" i="150"/>
  <c r="X35" i="150"/>
  <c r="Y32" i="150" s="1"/>
  <c r="AP15" i="150"/>
  <c r="AQ11" i="150" s="1"/>
  <c r="AP16" i="150"/>
  <c r="V42" i="146"/>
  <c r="Z28" i="146"/>
  <c r="AA25" i="146" s="1"/>
  <c r="W41" i="146"/>
  <c r="X39" i="146" s="1"/>
  <c r="N55" i="146"/>
  <c r="O19" i="146"/>
  <c r="X35" i="146"/>
  <c r="Y32" i="146" s="1"/>
  <c r="AO16" i="146"/>
  <c r="AO15" i="146"/>
  <c r="AP11" i="146" s="1"/>
  <c r="Y29" i="146"/>
  <c r="W36" i="146"/>
  <c r="AN16" i="146"/>
  <c r="Z29" i="145"/>
  <c r="AN15" i="145"/>
  <c r="AO11" i="145" s="1"/>
  <c r="AN16" i="145"/>
  <c r="X35" i="145"/>
  <c r="Y32" i="145" s="1"/>
  <c r="W36" i="145"/>
  <c r="W41" i="145"/>
  <c r="X39" i="145" s="1"/>
  <c r="AA28" i="145"/>
  <c r="AB25" i="145" s="1"/>
  <c r="N55" i="145"/>
  <c r="O19" i="145"/>
  <c r="V42" i="145"/>
  <c r="W36" i="143"/>
  <c r="X28" i="143"/>
  <c r="Y25" i="143" s="1"/>
  <c r="AO16" i="143"/>
  <c r="AO15" i="143"/>
  <c r="AP11" i="143" s="1"/>
  <c r="X35" i="143"/>
  <c r="Y32" i="143" s="1"/>
  <c r="N55" i="143"/>
  <c r="O19" i="143"/>
  <c r="W29" i="143"/>
  <c r="W41" i="143"/>
  <c r="X39" i="143" s="1"/>
  <c r="W36" i="142"/>
  <c r="AP15" i="142"/>
  <c r="AQ11" i="142" s="1"/>
  <c r="AP16" i="142"/>
  <c r="N55" i="142"/>
  <c r="O19" i="142"/>
  <c r="X35" i="142"/>
  <c r="Y32" i="142" s="1"/>
  <c r="W41" i="142"/>
  <c r="X39" i="142" s="1"/>
  <c r="AO16" i="142"/>
  <c r="V42" i="142"/>
  <c r="W36" i="140"/>
  <c r="AO15" i="140"/>
  <c r="AP11" i="140" s="1"/>
  <c r="AN16" i="140"/>
  <c r="N55" i="140"/>
  <c r="O19" i="140"/>
  <c r="W41" i="140"/>
  <c r="X39" i="140" s="1"/>
  <c r="X35" i="140"/>
  <c r="Y32" i="140" s="1"/>
  <c r="V42" i="140"/>
  <c r="X28" i="140"/>
  <c r="Y25" i="140" s="1"/>
  <c r="V42" i="139"/>
  <c r="W41" i="139"/>
  <c r="X39" i="139" s="1"/>
  <c r="AN15" i="139"/>
  <c r="AO11" i="139" s="1"/>
  <c r="AN16" i="139"/>
  <c r="X35" i="139"/>
  <c r="Y32" i="139" s="1"/>
  <c r="N55" i="139"/>
  <c r="O19" i="139"/>
  <c r="AM16" i="139"/>
  <c r="W36" i="139"/>
  <c r="X35" i="137"/>
  <c r="Y32" i="137" s="1"/>
  <c r="AN15" i="137"/>
  <c r="AO11" i="137" s="1"/>
  <c r="W28" i="137"/>
  <c r="X25" i="137" s="1"/>
  <c r="W41" i="137"/>
  <c r="X39" i="137" s="1"/>
  <c r="N55" i="137"/>
  <c r="O19" i="137"/>
  <c r="W36" i="137"/>
  <c r="V29" i="137"/>
  <c r="V42" i="137"/>
  <c r="N22" i="137"/>
  <c r="Z28" i="136"/>
  <c r="AA25" i="136" s="1"/>
  <c r="N55" i="136"/>
  <c r="O19" i="136"/>
  <c r="X35" i="136"/>
  <c r="Y32" i="136" s="1"/>
  <c r="AP15" i="136"/>
  <c r="AQ11" i="136" s="1"/>
  <c r="AP16" i="136"/>
  <c r="Y29" i="136"/>
  <c r="AO16" i="136"/>
  <c r="W41" i="136"/>
  <c r="X39" i="136" s="1"/>
  <c r="N55" i="134"/>
  <c r="O19" i="134"/>
  <c r="W41" i="134"/>
  <c r="X39" i="134" s="1"/>
  <c r="X35" i="134"/>
  <c r="Y32" i="134" s="1"/>
  <c r="AO15" i="134"/>
  <c r="AP11" i="134" s="1"/>
  <c r="AO16" i="134"/>
  <c r="V42" i="134"/>
  <c r="W36" i="134"/>
  <c r="N22" i="134"/>
  <c r="AN16" i="134"/>
  <c r="W36" i="133"/>
  <c r="N55" i="133"/>
  <c r="O19" i="133"/>
  <c r="W41" i="133"/>
  <c r="X39" i="133" s="1"/>
  <c r="V42" i="133"/>
  <c r="AN16" i="133"/>
  <c r="AN15" i="133"/>
  <c r="AO11" i="133" s="1"/>
  <c r="N22" i="133"/>
  <c r="X35" i="133"/>
  <c r="Y32" i="133" s="1"/>
  <c r="W41" i="131"/>
  <c r="X39" i="131" s="1"/>
  <c r="N55" i="131"/>
  <c r="O19" i="131"/>
  <c r="V42" i="131"/>
  <c r="Z28" i="131"/>
  <c r="AA25" i="131" s="1"/>
  <c r="X35" i="131"/>
  <c r="Y32" i="131" s="1"/>
  <c r="AO15" i="131"/>
  <c r="AP11" i="131" s="1"/>
  <c r="Y29" i="131"/>
  <c r="W36" i="131"/>
  <c r="X35" i="130"/>
  <c r="Y32" i="130" s="1"/>
  <c r="W36" i="130"/>
  <c r="W41" i="130"/>
  <c r="X39" i="130" s="1"/>
  <c r="N55" i="130"/>
  <c r="O19" i="130"/>
  <c r="AO15" i="130"/>
  <c r="AP11" i="130" s="1"/>
  <c r="V42" i="130"/>
  <c r="N55" i="129"/>
  <c r="O19" i="129"/>
  <c r="AP16" i="129"/>
  <c r="AP15" i="129"/>
  <c r="AQ11" i="129" s="1"/>
  <c r="X35" i="129"/>
  <c r="Y32" i="129" s="1"/>
  <c r="W41" i="129"/>
  <c r="X39" i="129" s="1"/>
  <c r="W36" i="129"/>
  <c r="X28" i="129"/>
  <c r="Y25" i="129" s="1"/>
  <c r="V42" i="129"/>
  <c r="V29" i="128"/>
  <c r="V42" i="128"/>
  <c r="W28" i="128"/>
  <c r="X25" i="128" s="1"/>
  <c r="W41" i="128"/>
  <c r="X39" i="128" s="1"/>
  <c r="X35" i="128"/>
  <c r="Y32" i="128" s="1"/>
  <c r="AP15" i="128"/>
  <c r="AQ11" i="128" s="1"/>
  <c r="AP16" i="128"/>
  <c r="N55" i="128"/>
  <c r="O19" i="128"/>
  <c r="W28" i="126"/>
  <c r="X25" i="126" s="1"/>
  <c r="X35" i="126"/>
  <c r="Y32" i="126" s="1"/>
  <c r="V42" i="126"/>
  <c r="W41" i="126"/>
  <c r="X39" i="126" s="1"/>
  <c r="V29" i="126"/>
  <c r="N55" i="126"/>
  <c r="O19" i="126"/>
  <c r="W36" i="126"/>
  <c r="AO15" i="126"/>
  <c r="AP11" i="126" s="1"/>
  <c r="W41" i="125"/>
  <c r="X39" i="125" s="1"/>
  <c r="AP15" i="125"/>
  <c r="AQ11" i="125" s="1"/>
  <c r="AP16" i="125"/>
  <c r="N55" i="125"/>
  <c r="O19" i="125"/>
  <c r="X35" i="125"/>
  <c r="Y32" i="125" s="1"/>
  <c r="V42" i="125"/>
  <c r="AO16" i="125"/>
  <c r="W36" i="125"/>
  <c r="V29" i="123"/>
  <c r="W28" i="123"/>
  <c r="X25" i="123" s="1"/>
  <c r="O55" i="123"/>
  <c r="P19" i="123"/>
  <c r="AN15" i="123"/>
  <c r="AO11" i="123" s="1"/>
  <c r="AN16" i="123"/>
  <c r="O22" i="123"/>
  <c r="W29" i="122"/>
  <c r="O55" i="122"/>
  <c r="P19" i="122"/>
  <c r="AO16" i="122"/>
  <c r="AO15" i="122"/>
  <c r="AP11" i="122" s="1"/>
  <c r="AN16" i="122"/>
  <c r="X28" i="122"/>
  <c r="Y25" i="122" s="1"/>
  <c r="W36" i="120"/>
  <c r="AP15" i="120"/>
  <c r="AQ11" i="120" s="1"/>
  <c r="AP16" i="120"/>
  <c r="P21" i="120"/>
  <c r="P22" i="120" s="1"/>
  <c r="AO16" i="120"/>
  <c r="X35" i="120"/>
  <c r="Y32" i="120" s="1"/>
  <c r="Y29" i="119"/>
  <c r="X35" i="119"/>
  <c r="Y32" i="119" s="1"/>
  <c r="AA21" i="119"/>
  <c r="AB19" i="119" s="1"/>
  <c r="W41" i="119"/>
  <c r="X39" i="119" s="1"/>
  <c r="Z28" i="119"/>
  <c r="AA25" i="119" s="1"/>
  <c r="Z29" i="119"/>
  <c r="W36" i="119"/>
  <c r="AO15" i="119"/>
  <c r="AP11" i="119" s="1"/>
  <c r="AO16" i="119"/>
  <c r="W36" i="116"/>
  <c r="V42" i="117"/>
  <c r="X35" i="117"/>
  <c r="Y32" i="117" s="1"/>
  <c r="AO16" i="117"/>
  <c r="W41" i="117"/>
  <c r="X39" i="117" s="1"/>
  <c r="AP15" i="117"/>
  <c r="AQ11" i="117" s="1"/>
  <c r="W36" i="117"/>
  <c r="V42" i="116"/>
  <c r="Y29" i="116"/>
  <c r="Y22" i="116"/>
  <c r="AP16" i="116"/>
  <c r="AP15" i="116"/>
  <c r="AQ11" i="116" s="1"/>
  <c r="Z21" i="116"/>
  <c r="AA19" i="116" s="1"/>
  <c r="Z22" i="116"/>
  <c r="W41" i="116"/>
  <c r="X39" i="116" s="1"/>
  <c r="X35" i="116"/>
  <c r="Y32" i="116" s="1"/>
  <c r="Z28" i="116"/>
  <c r="AA25" i="116" s="1"/>
  <c r="AR55" i="161" l="1"/>
  <c r="AR56" i="161" s="1"/>
  <c r="AR62" i="161" s="1"/>
  <c r="AR63" i="161" s="1"/>
  <c r="AR65" i="161" s="1"/>
  <c r="AU30" i="152" s="1"/>
  <c r="AS19" i="161"/>
  <c r="X29" i="157"/>
  <c r="Z36" i="156"/>
  <c r="T42" i="120"/>
  <c r="Y28" i="157"/>
  <c r="Z25" i="157" s="1"/>
  <c r="AL16" i="158"/>
  <c r="W42" i="155"/>
  <c r="X29" i="158"/>
  <c r="AA22" i="155"/>
  <c r="AA55" i="155"/>
  <c r="AB19" i="155"/>
  <c r="AB21" i="155" s="1"/>
  <c r="AA35" i="156"/>
  <c r="AB32" i="156" s="1"/>
  <c r="X42" i="158"/>
  <c r="Z36" i="158"/>
  <c r="W42" i="157"/>
  <c r="Y29" i="156"/>
  <c r="X42" i="156"/>
  <c r="Y36" i="155"/>
  <c r="Y36" i="157"/>
  <c r="X29" i="155"/>
  <c r="AM15" i="158"/>
  <c r="AN11" i="158" s="1"/>
  <c r="X41" i="155"/>
  <c r="Y39" i="155" s="1"/>
  <c r="Y28" i="158"/>
  <c r="Z25" i="158" s="1"/>
  <c r="W22" i="156"/>
  <c r="X19" i="156"/>
  <c r="W55" i="156"/>
  <c r="Y41" i="158"/>
  <c r="Z39" i="158" s="1"/>
  <c r="AA35" i="158"/>
  <c r="AB32" i="158" s="1"/>
  <c r="X41" i="157"/>
  <c r="Y39" i="157" s="1"/>
  <c r="Z28" i="156"/>
  <c r="AA25" i="156" s="1"/>
  <c r="Y41" i="156"/>
  <c r="Z39" i="156" s="1"/>
  <c r="Z35" i="155"/>
  <c r="AA32" i="155" s="1"/>
  <c r="Z35" i="157"/>
  <c r="AA32" i="157" s="1"/>
  <c r="Y28" i="155"/>
  <c r="Z25" i="155" s="1"/>
  <c r="X21" i="158"/>
  <c r="X22" i="158" s="1"/>
  <c r="X19" i="157"/>
  <c r="X21" i="157" s="1"/>
  <c r="W55" i="157"/>
  <c r="U29" i="120"/>
  <c r="V28" i="120"/>
  <c r="W25" i="120" s="1"/>
  <c r="N55" i="117"/>
  <c r="O19" i="117"/>
  <c r="U41" i="120"/>
  <c r="V39" i="120" s="1"/>
  <c r="X29" i="125"/>
  <c r="Y28" i="125"/>
  <c r="Z25" i="125" s="1"/>
  <c r="W29" i="126"/>
  <c r="V29" i="139"/>
  <c r="U29" i="130"/>
  <c r="W28" i="142"/>
  <c r="X25" i="142" s="1"/>
  <c r="X29" i="143"/>
  <c r="W28" i="139"/>
  <c r="X25" i="139" s="1"/>
  <c r="W28" i="134"/>
  <c r="X25" i="134" s="1"/>
  <c r="Z28" i="133"/>
  <c r="AA25" i="133" s="1"/>
  <c r="V29" i="134"/>
  <c r="V28" i="117"/>
  <c r="W25" i="117" s="1"/>
  <c r="Z29" i="136"/>
  <c r="Y29" i="133"/>
  <c r="V29" i="142"/>
  <c r="V28" i="130"/>
  <c r="W25" i="130" s="1"/>
  <c r="U29" i="117"/>
  <c r="X36" i="145"/>
  <c r="X36" i="125"/>
  <c r="W42" i="125"/>
  <c r="W42" i="150"/>
  <c r="X36" i="131"/>
  <c r="X36" i="134"/>
  <c r="X36" i="150"/>
  <c r="X41" i="150"/>
  <c r="Y39" i="150" s="1"/>
  <c r="O55" i="150"/>
  <c r="P19" i="150"/>
  <c r="Y35" i="150"/>
  <c r="Z32" i="150" s="1"/>
  <c r="X28" i="150"/>
  <c r="Y25" i="150" s="1"/>
  <c r="AQ15" i="150"/>
  <c r="AR11" i="150" s="1"/>
  <c r="W29" i="150"/>
  <c r="Z29" i="146"/>
  <c r="X36" i="146"/>
  <c r="W42" i="146"/>
  <c r="Y35" i="146"/>
  <c r="Z32" i="146" s="1"/>
  <c r="X41" i="146"/>
  <c r="Y39" i="146" s="1"/>
  <c r="AP15" i="146"/>
  <c r="AQ11" i="146" s="1"/>
  <c r="AP16" i="146"/>
  <c r="O21" i="146"/>
  <c r="O22" i="146" s="1"/>
  <c r="AA28" i="146"/>
  <c r="AB25" i="146" s="1"/>
  <c r="AA29" i="145"/>
  <c r="AB28" i="145"/>
  <c r="AC25" i="145" s="1"/>
  <c r="O21" i="145"/>
  <c r="X41" i="145"/>
  <c r="Y39" i="145" s="1"/>
  <c r="W42" i="145"/>
  <c r="Y35" i="145"/>
  <c r="Z32" i="145" s="1"/>
  <c r="AO15" i="145"/>
  <c r="AP11" i="145" s="1"/>
  <c r="X41" i="143"/>
  <c r="Y39" i="143" s="1"/>
  <c r="Y35" i="143"/>
  <c r="Z32" i="143" s="1"/>
  <c r="W42" i="143"/>
  <c r="X36" i="143"/>
  <c r="O21" i="143"/>
  <c r="O22" i="143" s="1"/>
  <c r="AP15" i="143"/>
  <c r="AQ11" i="143" s="1"/>
  <c r="Y28" i="143"/>
  <c r="Z25" i="143" s="1"/>
  <c r="W42" i="142"/>
  <c r="Y35" i="142"/>
  <c r="Z32" i="142" s="1"/>
  <c r="X41" i="142"/>
  <c r="Y39" i="142" s="1"/>
  <c r="X36" i="142"/>
  <c r="O21" i="142"/>
  <c r="AQ15" i="142"/>
  <c r="AR11" i="142" s="1"/>
  <c r="X36" i="140"/>
  <c r="W42" i="140"/>
  <c r="Y35" i="140"/>
  <c r="Z32" i="140" s="1"/>
  <c r="O21" i="140"/>
  <c r="O22" i="140" s="1"/>
  <c r="Y28" i="140"/>
  <c r="Z25" i="140" s="1"/>
  <c r="X29" i="140"/>
  <c r="AP16" i="140"/>
  <c r="AP15" i="140"/>
  <c r="AQ11" i="140" s="1"/>
  <c r="X41" i="140"/>
  <c r="Y39" i="140" s="1"/>
  <c r="AO16" i="140"/>
  <c r="X36" i="139"/>
  <c r="W42" i="139"/>
  <c r="AO15" i="139"/>
  <c r="AP11" i="139" s="1"/>
  <c r="AO16" i="139"/>
  <c r="O21" i="139"/>
  <c r="Y35" i="139"/>
  <c r="Z32" i="139" s="1"/>
  <c r="X41" i="139"/>
  <c r="Y39" i="139" s="1"/>
  <c r="X36" i="137"/>
  <c r="W42" i="137"/>
  <c r="X28" i="137"/>
  <c r="Y25" i="137" s="1"/>
  <c r="AN16" i="137"/>
  <c r="AO15" i="137"/>
  <c r="AP11" i="137" s="1"/>
  <c r="X41" i="137"/>
  <c r="Y39" i="137" s="1"/>
  <c r="O21" i="137"/>
  <c r="O22" i="137" s="1"/>
  <c r="W29" i="137"/>
  <c r="Y35" i="137"/>
  <c r="Z32" i="137" s="1"/>
  <c r="X36" i="136"/>
  <c r="X41" i="136"/>
  <c r="Y39" i="136" s="1"/>
  <c r="W42" i="136"/>
  <c r="AQ15" i="136"/>
  <c r="AR11" i="136" s="1"/>
  <c r="Y35" i="136"/>
  <c r="Z32" i="136" s="1"/>
  <c r="O21" i="136"/>
  <c r="O22" i="136" s="1"/>
  <c r="AA28" i="136"/>
  <c r="AB25" i="136" s="1"/>
  <c r="W42" i="134"/>
  <c r="AP15" i="134"/>
  <c r="AQ11" i="134" s="1"/>
  <c r="AP16" i="134"/>
  <c r="X41" i="134"/>
  <c r="Y39" i="134" s="1"/>
  <c r="O21" i="134"/>
  <c r="Y35" i="134"/>
  <c r="Z32" i="134" s="1"/>
  <c r="X36" i="133"/>
  <c r="W42" i="133"/>
  <c r="X41" i="133"/>
  <c r="Y39" i="133" s="1"/>
  <c r="O21" i="133"/>
  <c r="Y35" i="133"/>
  <c r="Z32" i="133" s="1"/>
  <c r="AO16" i="133"/>
  <c r="AO15" i="133"/>
  <c r="AP11" i="133" s="1"/>
  <c r="W42" i="131"/>
  <c r="Y35" i="131"/>
  <c r="Z32" i="131" s="1"/>
  <c r="O21" i="131"/>
  <c r="O22" i="131" s="1"/>
  <c r="AP15" i="131"/>
  <c r="AQ11" i="131" s="1"/>
  <c r="AA28" i="131"/>
  <c r="AB25" i="131" s="1"/>
  <c r="AO16" i="131"/>
  <c r="Z29" i="131"/>
  <c r="X41" i="131"/>
  <c r="Y39" i="131" s="1"/>
  <c r="W42" i="130"/>
  <c r="O21" i="130"/>
  <c r="O22" i="130" s="1"/>
  <c r="Y35" i="130"/>
  <c r="Z32" i="130" s="1"/>
  <c r="X36" i="130"/>
  <c r="AP16" i="130"/>
  <c r="AP15" i="130"/>
  <c r="AQ11" i="130" s="1"/>
  <c r="AO16" i="130"/>
  <c r="X41" i="130"/>
  <c r="Y39" i="130" s="1"/>
  <c r="X29" i="129"/>
  <c r="X41" i="129"/>
  <c r="Y39" i="129" s="1"/>
  <c r="AQ16" i="129"/>
  <c r="AQ15" i="129"/>
  <c r="AR11" i="129" s="1"/>
  <c r="Y28" i="129"/>
  <c r="Z25" i="129" s="1"/>
  <c r="Y35" i="129"/>
  <c r="Z32" i="129" s="1"/>
  <c r="X36" i="129"/>
  <c r="O21" i="129"/>
  <c r="O22" i="129" s="1"/>
  <c r="W42" i="129"/>
  <c r="Y35" i="128"/>
  <c r="Z32" i="128" s="1"/>
  <c r="W42" i="128"/>
  <c r="X41" i="128"/>
  <c r="Y39" i="128" s="1"/>
  <c r="AQ15" i="128"/>
  <c r="AR11" i="128" s="1"/>
  <c r="X28" i="128"/>
  <c r="Y25" i="128" s="1"/>
  <c r="O21" i="128"/>
  <c r="X36" i="128"/>
  <c r="W29" i="128"/>
  <c r="W42" i="126"/>
  <c r="AO16" i="126"/>
  <c r="Y35" i="126"/>
  <c r="Z32" i="126" s="1"/>
  <c r="AP15" i="126"/>
  <c r="AQ11" i="126" s="1"/>
  <c r="X36" i="126"/>
  <c r="O21" i="126"/>
  <c r="O22" i="126" s="1"/>
  <c r="X41" i="126"/>
  <c r="Y39" i="126" s="1"/>
  <c r="X28" i="126"/>
  <c r="Y25" i="126" s="1"/>
  <c r="Y35" i="125"/>
  <c r="Z32" i="125" s="1"/>
  <c r="AQ15" i="125"/>
  <c r="AR11" i="125" s="1"/>
  <c r="O21" i="125"/>
  <c r="X41" i="125"/>
  <c r="Y39" i="125" s="1"/>
  <c r="W29" i="123"/>
  <c r="P21" i="123"/>
  <c r="P22" i="123" s="1"/>
  <c r="X28" i="123"/>
  <c r="Y25" i="123" s="1"/>
  <c r="AO15" i="123"/>
  <c r="AP11" i="123" s="1"/>
  <c r="X29" i="122"/>
  <c r="Y28" i="122"/>
  <c r="Z25" i="122" s="1"/>
  <c r="P21" i="122"/>
  <c r="AP15" i="122"/>
  <c r="AQ11" i="122" s="1"/>
  <c r="P55" i="120"/>
  <c r="Q19" i="120"/>
  <c r="Y35" i="120"/>
  <c r="Z32" i="120" s="1"/>
  <c r="X36" i="120"/>
  <c r="AQ15" i="120"/>
  <c r="AR11" i="120" s="1"/>
  <c r="AB21" i="119"/>
  <c r="AC19" i="119" s="1"/>
  <c r="AB22" i="119"/>
  <c r="Y35" i="119"/>
  <c r="Z32" i="119" s="1"/>
  <c r="W42" i="119"/>
  <c r="X36" i="119"/>
  <c r="X41" i="119"/>
  <c r="Y39" i="119" s="1"/>
  <c r="AP15" i="119"/>
  <c r="AQ11" i="119" s="1"/>
  <c r="AP16" i="119"/>
  <c r="AA29" i="119"/>
  <c r="AA28" i="119"/>
  <c r="AB25" i="119" s="1"/>
  <c r="AA22" i="119"/>
  <c r="W42" i="117"/>
  <c r="Y35" i="117"/>
  <c r="Z32" i="117" s="1"/>
  <c r="AP16" i="117"/>
  <c r="X41" i="117"/>
  <c r="Y39" i="117" s="1"/>
  <c r="AQ15" i="117"/>
  <c r="AR11" i="117" s="1"/>
  <c r="AQ16" i="117"/>
  <c r="X36" i="117"/>
  <c r="X36" i="116"/>
  <c r="W42" i="116"/>
  <c r="Z29" i="116"/>
  <c r="AA21" i="116"/>
  <c r="AB19" i="116" s="1"/>
  <c r="AA22" i="116"/>
  <c r="AA28" i="116"/>
  <c r="AB25" i="116" s="1"/>
  <c r="AA29" i="116"/>
  <c r="AQ15" i="116"/>
  <c r="AR11" i="116" s="1"/>
  <c r="X41" i="116"/>
  <c r="Y39" i="116" s="1"/>
  <c r="Y35" i="116"/>
  <c r="Z32" i="116" s="1"/>
  <c r="V29" i="120" l="1"/>
  <c r="AS21" i="161"/>
  <c r="AS22" i="161"/>
  <c r="AS50" i="161" s="1"/>
  <c r="AS59" i="161" s="1"/>
  <c r="AS61" i="161" s="1"/>
  <c r="U42" i="120"/>
  <c r="AA36" i="156"/>
  <c r="Y19" i="158"/>
  <c r="Y21" i="158" s="1"/>
  <c r="X55" i="158"/>
  <c r="Y29" i="155"/>
  <c r="Z36" i="157"/>
  <c r="Z36" i="155"/>
  <c r="Y42" i="156"/>
  <c r="Z29" i="156"/>
  <c r="X42" i="157"/>
  <c r="AA36" i="158"/>
  <c r="Y42" i="158"/>
  <c r="X21" i="156"/>
  <c r="X22" i="156" s="1"/>
  <c r="Y29" i="158"/>
  <c r="X42" i="155"/>
  <c r="AM16" i="158"/>
  <c r="AB35" i="156"/>
  <c r="AC32" i="156" s="1"/>
  <c r="AB22" i="155"/>
  <c r="AC19" i="155"/>
  <c r="AC21" i="155" s="1"/>
  <c r="AB55" i="155"/>
  <c r="Y29" i="157"/>
  <c r="X22" i="157"/>
  <c r="X55" i="157"/>
  <c r="Y19" i="157"/>
  <c r="Y21" i="157" s="1"/>
  <c r="Z28" i="155"/>
  <c r="AA25" i="155" s="1"/>
  <c r="AA35" i="157"/>
  <c r="AB32" i="157" s="1"/>
  <c r="AA35" i="155"/>
  <c r="AB32" i="155" s="1"/>
  <c r="Z41" i="156"/>
  <c r="AA39" i="156" s="1"/>
  <c r="AA28" i="156"/>
  <c r="AB25" i="156" s="1"/>
  <c r="Y41" i="157"/>
  <c r="Z39" i="157" s="1"/>
  <c r="AB35" i="158"/>
  <c r="AC32" i="158" s="1"/>
  <c r="Z41" i="158"/>
  <c r="AA39" i="158" s="1"/>
  <c r="Z28" i="158"/>
  <c r="AA25" i="158" s="1"/>
  <c r="Y41" i="155"/>
  <c r="Z39" i="155" s="1"/>
  <c r="AN15" i="158"/>
  <c r="AO11" i="158" s="1"/>
  <c r="Z28" i="157"/>
  <c r="AA25" i="157" s="1"/>
  <c r="O21" i="117"/>
  <c r="O22" i="117" s="1"/>
  <c r="V41" i="120"/>
  <c r="W39" i="120" s="1"/>
  <c r="W28" i="120"/>
  <c r="X25" i="120" s="1"/>
  <c r="W29" i="139"/>
  <c r="W29" i="142"/>
  <c r="X29" i="150"/>
  <c r="Y29" i="125"/>
  <c r="Z28" i="125"/>
  <c r="AA25" i="125" s="1"/>
  <c r="Z29" i="133"/>
  <c r="W29" i="134"/>
  <c r="X29" i="126"/>
  <c r="W28" i="117"/>
  <c r="X25" i="117" s="1"/>
  <c r="X28" i="139"/>
  <c r="Y25" i="139" s="1"/>
  <c r="X28" i="142"/>
  <c r="Y25" i="142" s="1"/>
  <c r="W28" i="130"/>
  <c r="X25" i="130" s="1"/>
  <c r="V29" i="130"/>
  <c r="V29" i="117"/>
  <c r="AA28" i="133"/>
  <c r="AB25" i="133" s="1"/>
  <c r="X28" i="134"/>
  <c r="Y25" i="134" s="1"/>
  <c r="X42" i="116"/>
  <c r="X42" i="136"/>
  <c r="X42" i="150"/>
  <c r="Y36" i="131"/>
  <c r="AR15" i="150"/>
  <c r="AS11" i="150" s="1"/>
  <c r="AR16" i="150"/>
  <c r="AQ16" i="150"/>
  <c r="Z35" i="150"/>
  <c r="AA32" i="150" s="1"/>
  <c r="Y36" i="150"/>
  <c r="Y41" i="150"/>
  <c r="Z39" i="150" s="1"/>
  <c r="Y28" i="150"/>
  <c r="Z25" i="150" s="1"/>
  <c r="P21" i="150"/>
  <c r="X42" i="146"/>
  <c r="AA29" i="146"/>
  <c r="Y41" i="146"/>
  <c r="Z39" i="146" s="1"/>
  <c r="O55" i="146"/>
  <c r="P19" i="146"/>
  <c r="Z35" i="146"/>
  <c r="AA32" i="146" s="1"/>
  <c r="AB28" i="146"/>
  <c r="AC25" i="146" s="1"/>
  <c r="AQ15" i="146"/>
  <c r="AR11" i="146" s="1"/>
  <c r="Y36" i="146"/>
  <c r="AB29" i="145"/>
  <c r="X42" i="145"/>
  <c r="AP15" i="145"/>
  <c r="AQ11" i="145" s="1"/>
  <c r="AP16" i="145"/>
  <c r="Y41" i="145"/>
  <c r="Z39" i="145" s="1"/>
  <c r="Z35" i="145"/>
  <c r="AA32" i="145" s="1"/>
  <c r="Y36" i="145"/>
  <c r="O55" i="145"/>
  <c r="P19" i="145"/>
  <c r="AO16" i="145"/>
  <c r="O22" i="145"/>
  <c r="AC28" i="145"/>
  <c r="AD25" i="145" s="1"/>
  <c r="Y29" i="143"/>
  <c r="Y36" i="143"/>
  <c r="AQ15" i="143"/>
  <c r="AR11" i="143" s="1"/>
  <c r="AQ16" i="143"/>
  <c r="Z28" i="143"/>
  <c r="AA25" i="143" s="1"/>
  <c r="O55" i="143"/>
  <c r="P19" i="143"/>
  <c r="Y41" i="143"/>
  <c r="Z39" i="143" s="1"/>
  <c r="AP16" i="143"/>
  <c r="Z35" i="143"/>
  <c r="AA32" i="143" s="1"/>
  <c r="X42" i="143"/>
  <c r="O55" i="142"/>
  <c r="P19" i="142"/>
  <c r="O22" i="142"/>
  <c r="Y41" i="142"/>
  <c r="Z39" i="142" s="1"/>
  <c r="AR16" i="142"/>
  <c r="AR15" i="142"/>
  <c r="AS11" i="142" s="1"/>
  <c r="X42" i="142"/>
  <c r="Z35" i="142"/>
  <c r="AA32" i="142" s="1"/>
  <c r="AQ16" i="142"/>
  <c r="Y36" i="142"/>
  <c r="X42" i="140"/>
  <c r="Y29" i="140"/>
  <c r="Y36" i="140"/>
  <c r="O55" i="140"/>
  <c r="P19" i="140"/>
  <c r="Y41" i="140"/>
  <c r="Z39" i="140" s="1"/>
  <c r="AQ15" i="140"/>
  <c r="AR11" i="140" s="1"/>
  <c r="AQ16" i="140"/>
  <c r="Z28" i="140"/>
  <c r="AA25" i="140" s="1"/>
  <c r="Z35" i="140"/>
  <c r="AA32" i="140" s="1"/>
  <c r="Y36" i="139"/>
  <c r="Z35" i="139"/>
  <c r="AA32" i="139" s="1"/>
  <c r="Y41" i="139"/>
  <c r="Z39" i="139" s="1"/>
  <c r="O55" i="139"/>
  <c r="P19" i="139"/>
  <c r="AP15" i="139"/>
  <c r="AQ11" i="139" s="1"/>
  <c r="X42" i="139"/>
  <c r="O22" i="139"/>
  <c r="Y36" i="137"/>
  <c r="X42" i="137"/>
  <c r="X29" i="137"/>
  <c r="O55" i="137"/>
  <c r="P19" i="137"/>
  <c r="AP15" i="137"/>
  <c r="AQ11" i="137" s="1"/>
  <c r="Z35" i="137"/>
  <c r="AA32" i="137" s="1"/>
  <c r="Y41" i="137"/>
  <c r="Z39" i="137" s="1"/>
  <c r="AO16" i="137"/>
  <c r="Y28" i="137"/>
  <c r="Z25" i="137" s="1"/>
  <c r="O55" i="136"/>
  <c r="P19" i="136"/>
  <c r="AR16" i="136"/>
  <c r="AR15" i="136"/>
  <c r="AS11" i="136" s="1"/>
  <c r="AB28" i="136"/>
  <c r="AC25" i="136" s="1"/>
  <c r="Z35" i="136"/>
  <c r="AA32" i="136" s="1"/>
  <c r="AQ16" i="136"/>
  <c r="AA29" i="136"/>
  <c r="Y36" i="136"/>
  <c r="Y41" i="136"/>
  <c r="Z39" i="136" s="1"/>
  <c r="O55" i="134"/>
  <c r="P19" i="134"/>
  <c r="Y36" i="134"/>
  <c r="O22" i="134"/>
  <c r="X42" i="134"/>
  <c r="Y41" i="134"/>
  <c r="Z39" i="134" s="1"/>
  <c r="Z35" i="134"/>
  <c r="AA32" i="134" s="1"/>
  <c r="AQ15" i="134"/>
  <c r="AR11" i="134" s="1"/>
  <c r="AQ16" i="134"/>
  <c r="Y36" i="133"/>
  <c r="O55" i="133"/>
  <c r="P19" i="133"/>
  <c r="Y41" i="133"/>
  <c r="Z39" i="133" s="1"/>
  <c r="Z35" i="133"/>
  <c r="AA32" i="133" s="1"/>
  <c r="X42" i="133"/>
  <c r="AP15" i="133"/>
  <c r="AQ11" i="133" s="1"/>
  <c r="O22" i="133"/>
  <c r="X42" i="131"/>
  <c r="AA29" i="131"/>
  <c r="AQ15" i="131"/>
  <c r="AR11" i="131" s="1"/>
  <c r="AQ16" i="131"/>
  <c r="AP16" i="131"/>
  <c r="O55" i="131"/>
  <c r="P19" i="131"/>
  <c r="Y41" i="131"/>
  <c r="Z39" i="131" s="1"/>
  <c r="AB28" i="131"/>
  <c r="AC25" i="131" s="1"/>
  <c r="Z35" i="131"/>
  <c r="AA32" i="131" s="1"/>
  <c r="X42" i="130"/>
  <c r="Y36" i="130"/>
  <c r="Y41" i="130"/>
  <c r="Z39" i="130" s="1"/>
  <c r="AQ15" i="130"/>
  <c r="AR11" i="130" s="1"/>
  <c r="AQ16" i="130"/>
  <c r="Z35" i="130"/>
  <c r="AA32" i="130" s="1"/>
  <c r="O55" i="130"/>
  <c r="P19" i="130"/>
  <c r="Y36" i="129"/>
  <c r="Y29" i="129"/>
  <c r="X42" i="129"/>
  <c r="O55" i="129"/>
  <c r="P19" i="129"/>
  <c r="Z28" i="129"/>
  <c r="AA25" i="129" s="1"/>
  <c r="Y41" i="129"/>
  <c r="Z39" i="129" s="1"/>
  <c r="Z35" i="129"/>
  <c r="AA32" i="129" s="1"/>
  <c r="AR16" i="129"/>
  <c r="AR15" i="129"/>
  <c r="AS11" i="129" s="1"/>
  <c r="Y41" i="128"/>
  <c r="Z39" i="128" s="1"/>
  <c r="AR15" i="128"/>
  <c r="AS11" i="128" s="1"/>
  <c r="AR16" i="128"/>
  <c r="O55" i="128"/>
  <c r="P19" i="128"/>
  <c r="Y28" i="128"/>
  <c r="Z25" i="128" s="1"/>
  <c r="AQ16" i="128"/>
  <c r="Z35" i="128"/>
  <c r="AA32" i="128" s="1"/>
  <c r="O22" i="128"/>
  <c r="X29" i="128"/>
  <c r="X42" i="128"/>
  <c r="Y36" i="128"/>
  <c r="X42" i="126"/>
  <c r="Y36" i="126"/>
  <c r="Z35" i="126"/>
  <c r="AA32" i="126" s="1"/>
  <c r="Y28" i="126"/>
  <c r="Z25" i="126" s="1"/>
  <c r="O55" i="126"/>
  <c r="P19" i="126"/>
  <c r="AQ15" i="126"/>
  <c r="AR11" i="126" s="1"/>
  <c r="AQ16" i="126"/>
  <c r="Y41" i="126"/>
  <c r="Z39" i="126" s="1"/>
  <c r="AP16" i="126"/>
  <c r="Y41" i="125"/>
  <c r="Z39" i="125" s="1"/>
  <c r="O55" i="125"/>
  <c r="P19" i="125"/>
  <c r="O22" i="125"/>
  <c r="AR16" i="125"/>
  <c r="AR15" i="125"/>
  <c r="AS11" i="125" s="1"/>
  <c r="Z35" i="125"/>
  <c r="AA32" i="125" s="1"/>
  <c r="X42" i="125"/>
  <c r="AQ16" i="125"/>
  <c r="Y36" i="125"/>
  <c r="AO16" i="123"/>
  <c r="AP16" i="123"/>
  <c r="AP15" i="123"/>
  <c r="AQ11" i="123" s="1"/>
  <c r="Y28" i="123"/>
  <c r="Z25" i="123" s="1"/>
  <c r="X29" i="123"/>
  <c r="P55" i="123"/>
  <c r="Q19" i="123"/>
  <c r="Y36" i="117"/>
  <c r="AQ15" i="122"/>
  <c r="AR11" i="122" s="1"/>
  <c r="P55" i="122"/>
  <c r="Q19" i="122"/>
  <c r="AP16" i="122"/>
  <c r="Z28" i="122"/>
  <c r="AA25" i="122" s="1"/>
  <c r="P22" i="122"/>
  <c r="Y29" i="122"/>
  <c r="AR15" i="120"/>
  <c r="AS11" i="120" s="1"/>
  <c r="AR16" i="120"/>
  <c r="Z35" i="120"/>
  <c r="AA32" i="120" s="1"/>
  <c r="Q21" i="120"/>
  <c r="Q22" i="120" s="1"/>
  <c r="AQ16" i="120"/>
  <c r="Y36" i="120"/>
  <c r="X42" i="119"/>
  <c r="Y36" i="119"/>
  <c r="AC21" i="119"/>
  <c r="AD19" i="119" s="1"/>
  <c r="AQ15" i="119"/>
  <c r="AR11" i="119" s="1"/>
  <c r="Y41" i="119"/>
  <c r="Z39" i="119" s="1"/>
  <c r="Z35" i="119"/>
  <c r="AA32" i="119" s="1"/>
  <c r="AB28" i="119"/>
  <c r="AC25" i="119" s="1"/>
  <c r="X42" i="117"/>
  <c r="AR15" i="117"/>
  <c r="AS11" i="117" s="1"/>
  <c r="Y41" i="117"/>
  <c r="Z39" i="117" s="1"/>
  <c r="Z35" i="117"/>
  <c r="AA32" i="117" s="1"/>
  <c r="Y36" i="116"/>
  <c r="AQ16" i="116"/>
  <c r="AR15" i="116"/>
  <c r="AS11" i="116" s="1"/>
  <c r="AR16" i="116"/>
  <c r="Y41" i="116"/>
  <c r="Z39" i="116" s="1"/>
  <c r="Z35" i="116"/>
  <c r="AA32" i="116" s="1"/>
  <c r="AB28" i="116"/>
  <c r="AC25" i="116" s="1"/>
  <c r="AB29" i="116"/>
  <c r="AB21" i="116"/>
  <c r="AC19" i="116" s="1"/>
  <c r="AB22" i="116"/>
  <c r="AA29" i="156" l="1"/>
  <c r="AS55" i="161"/>
  <c r="AS56" i="161" s="1"/>
  <c r="AS62" i="161" s="1"/>
  <c r="AS63" i="161" s="1"/>
  <c r="AS65" i="161" s="1"/>
  <c r="AV30" i="152" s="1"/>
  <c r="AT19" i="161"/>
  <c r="Z29" i="155"/>
  <c r="Z29" i="158"/>
  <c r="AB36" i="156"/>
  <c r="Z42" i="158"/>
  <c r="AB36" i="158"/>
  <c r="Y42" i="157"/>
  <c r="Z42" i="156"/>
  <c r="AA36" i="155"/>
  <c r="AA36" i="157"/>
  <c r="AA28" i="157"/>
  <c r="AB25" i="157" s="1"/>
  <c r="AO15" i="158"/>
  <c r="AP11" i="158" s="1"/>
  <c r="Z41" i="155"/>
  <c r="AA39" i="155" s="1"/>
  <c r="AA28" i="158"/>
  <c r="AB25" i="158" s="1"/>
  <c r="AA41" i="158"/>
  <c r="AB39" i="158" s="1"/>
  <c r="AC35" i="158"/>
  <c r="AD32" i="158" s="1"/>
  <c r="Z41" i="157"/>
  <c r="AA39" i="157" s="1"/>
  <c r="AB28" i="156"/>
  <c r="AC25" i="156" s="1"/>
  <c r="AA41" i="156"/>
  <c r="AB39" i="156" s="1"/>
  <c r="AB35" i="155"/>
  <c r="AC32" i="155" s="1"/>
  <c r="AB35" i="157"/>
  <c r="AC32" i="157" s="1"/>
  <c r="AA28" i="155"/>
  <c r="AB25" i="155" s="1"/>
  <c r="Y22" i="157"/>
  <c r="Y55" i="157"/>
  <c r="Z19" i="157"/>
  <c r="Z21" i="157" s="1"/>
  <c r="AC35" i="156"/>
  <c r="AD32" i="156" s="1"/>
  <c r="Z29" i="157"/>
  <c r="AN16" i="158"/>
  <c r="Y42" i="155"/>
  <c r="AC22" i="155"/>
  <c r="AD19" i="155"/>
  <c r="AC55" i="155"/>
  <c r="Y19" i="156"/>
  <c r="X55" i="156"/>
  <c r="Y22" i="158"/>
  <c r="Y55" i="158"/>
  <c r="Z19" i="158"/>
  <c r="Z21" i="158" s="1"/>
  <c r="W29" i="120"/>
  <c r="V42" i="120"/>
  <c r="W41" i="120"/>
  <c r="X39" i="120" s="1"/>
  <c r="X28" i="120"/>
  <c r="Y25" i="120" s="1"/>
  <c r="O55" i="117"/>
  <c r="P19" i="117"/>
  <c r="Y29" i="126"/>
  <c r="W29" i="117"/>
  <c r="Z29" i="125"/>
  <c r="AA28" i="125"/>
  <c r="AB25" i="125" s="1"/>
  <c r="X29" i="139"/>
  <c r="X29" i="134"/>
  <c r="X28" i="130"/>
  <c r="Y25" i="130" s="1"/>
  <c r="Y28" i="142"/>
  <c r="Z25" i="142" s="1"/>
  <c r="W29" i="130"/>
  <c r="X29" i="142"/>
  <c r="AB28" i="133"/>
  <c r="AC25" i="133" s="1"/>
  <c r="Y28" i="134"/>
  <c r="Z25" i="134" s="1"/>
  <c r="AA29" i="133"/>
  <c r="Y28" i="139"/>
  <c r="Z25" i="139" s="1"/>
  <c r="X28" i="117"/>
  <c r="Y25" i="117" s="1"/>
  <c r="Y42" i="134"/>
  <c r="Y42" i="143"/>
  <c r="Y42" i="126"/>
  <c r="Z36" i="150"/>
  <c r="Z36" i="136"/>
  <c r="Z28" i="150"/>
  <c r="AA25" i="150" s="1"/>
  <c r="P55" i="150"/>
  <c r="Q19" i="150"/>
  <c r="Z41" i="150"/>
  <c r="AA39" i="150" s="1"/>
  <c r="P22" i="150"/>
  <c r="Y42" i="150"/>
  <c r="AA35" i="150"/>
  <c r="AB32" i="150" s="1"/>
  <c r="Y29" i="150"/>
  <c r="AS15" i="150"/>
  <c r="AT11" i="150" s="1"/>
  <c r="AS16" i="150"/>
  <c r="AB29" i="146"/>
  <c r="Y42" i="146"/>
  <c r="AR15" i="146"/>
  <c r="AS11" i="146" s="1"/>
  <c r="AC28" i="146"/>
  <c r="AD25" i="146" s="1"/>
  <c r="Z41" i="146"/>
  <c r="AA39" i="146" s="1"/>
  <c r="AQ16" i="146"/>
  <c r="AA35" i="146"/>
  <c r="AB32" i="146" s="1"/>
  <c r="P21" i="146"/>
  <c r="P22" i="146" s="1"/>
  <c r="Z36" i="146"/>
  <c r="Z36" i="145"/>
  <c r="Y42" i="145"/>
  <c r="AC29" i="145"/>
  <c r="Z41" i="145"/>
  <c r="AA39" i="145" s="1"/>
  <c r="P21" i="145"/>
  <c r="P22" i="145" s="1"/>
  <c r="AA35" i="145"/>
  <c r="AB32" i="145" s="1"/>
  <c r="AD28" i="145"/>
  <c r="AE25" i="145" s="1"/>
  <c r="AQ16" i="145"/>
  <c r="AQ15" i="145"/>
  <c r="AR11" i="145" s="1"/>
  <c r="AA28" i="143"/>
  <c r="AB25" i="143" s="1"/>
  <c r="AA35" i="143"/>
  <c r="AB32" i="143" s="1"/>
  <c r="Z41" i="143"/>
  <c r="AA39" i="143" s="1"/>
  <c r="Z29" i="143"/>
  <c r="Z36" i="143"/>
  <c r="P21" i="143"/>
  <c r="P22" i="143" s="1"/>
  <c r="AR15" i="143"/>
  <c r="AS11" i="143" s="1"/>
  <c r="AR16" i="143"/>
  <c r="Y42" i="142"/>
  <c r="Z36" i="142"/>
  <c r="AA35" i="142"/>
  <c r="AB32" i="142" s="1"/>
  <c r="P21" i="142"/>
  <c r="P22" i="142" s="1"/>
  <c r="AS15" i="142"/>
  <c r="AT11" i="142" s="1"/>
  <c r="Z41" i="142"/>
  <c r="AA39" i="142" s="1"/>
  <c r="Z29" i="140"/>
  <c r="Y42" i="140"/>
  <c r="AA28" i="140"/>
  <c r="AB25" i="140" s="1"/>
  <c r="Z41" i="140"/>
  <c r="AA39" i="140" s="1"/>
  <c r="AA35" i="140"/>
  <c r="AB32" i="140" s="1"/>
  <c r="Z36" i="140"/>
  <c r="AR15" i="140"/>
  <c r="AS11" i="140" s="1"/>
  <c r="P21" i="140"/>
  <c r="P22" i="140" s="1"/>
  <c r="Y42" i="139"/>
  <c r="Z36" i="139"/>
  <c r="AQ15" i="139"/>
  <c r="AR11" i="139" s="1"/>
  <c r="AP16" i="139"/>
  <c r="Z41" i="139"/>
  <c r="AA39" i="139" s="1"/>
  <c r="P21" i="139"/>
  <c r="P22" i="139" s="1"/>
  <c r="AA35" i="139"/>
  <c r="AB32" i="139" s="1"/>
  <c r="Y29" i="137"/>
  <c r="Z36" i="137"/>
  <c r="AQ15" i="137"/>
  <c r="AR11" i="137" s="1"/>
  <c r="P21" i="137"/>
  <c r="P22" i="137" s="1"/>
  <c r="Z28" i="137"/>
  <c r="AA25" i="137" s="1"/>
  <c r="Y42" i="137"/>
  <c r="AP16" i="137"/>
  <c r="Z41" i="137"/>
  <c r="AA39" i="137" s="1"/>
  <c r="AA35" i="137"/>
  <c r="AB32" i="137" s="1"/>
  <c r="Y42" i="136"/>
  <c r="AC28" i="136"/>
  <c r="AD25" i="136" s="1"/>
  <c r="Z41" i="136"/>
  <c r="AA39" i="136" s="1"/>
  <c r="AA35" i="136"/>
  <c r="AB32" i="136" s="1"/>
  <c r="P21" i="136"/>
  <c r="P22" i="136" s="1"/>
  <c r="AB29" i="136"/>
  <c r="AS15" i="136"/>
  <c r="AT11" i="136" s="1"/>
  <c r="AR15" i="134"/>
  <c r="AS11" i="134" s="1"/>
  <c r="AA35" i="134"/>
  <c r="AB32" i="134" s="1"/>
  <c r="Z36" i="134"/>
  <c r="Z41" i="134"/>
  <c r="AA39" i="134" s="1"/>
  <c r="P21" i="134"/>
  <c r="P22" i="134" s="1"/>
  <c r="Z36" i="133"/>
  <c r="Y42" i="133"/>
  <c r="AQ15" i="133"/>
  <c r="AR11" i="133" s="1"/>
  <c r="AQ16" i="133"/>
  <c r="AA35" i="133"/>
  <c r="AB32" i="133" s="1"/>
  <c r="Z41" i="133"/>
  <c r="AA39" i="133" s="1"/>
  <c r="P21" i="133"/>
  <c r="AP16" i="133"/>
  <c r="Y42" i="131"/>
  <c r="AB29" i="131"/>
  <c r="Z41" i="131"/>
  <c r="AA39" i="131" s="1"/>
  <c r="Z36" i="131"/>
  <c r="AC28" i="131"/>
  <c r="AD25" i="131" s="1"/>
  <c r="P21" i="131"/>
  <c r="P22" i="131" s="1"/>
  <c r="AA35" i="131"/>
  <c r="AB32" i="131" s="1"/>
  <c r="AR16" i="131"/>
  <c r="AR15" i="131"/>
  <c r="AS11" i="131" s="1"/>
  <c r="Z36" i="130"/>
  <c r="AA35" i="130"/>
  <c r="AB32" i="130" s="1"/>
  <c r="Y42" i="130"/>
  <c r="P21" i="130"/>
  <c r="P22" i="130" s="1"/>
  <c r="Z41" i="130"/>
  <c r="AA39" i="130" s="1"/>
  <c r="AR15" i="130"/>
  <c r="AS11" i="130" s="1"/>
  <c r="AR16" i="130"/>
  <c r="Z29" i="129"/>
  <c r="Z41" i="129"/>
  <c r="AA39" i="129" s="1"/>
  <c r="AA35" i="129"/>
  <c r="AB32" i="129" s="1"/>
  <c r="Y42" i="129"/>
  <c r="Z36" i="129"/>
  <c r="AA28" i="129"/>
  <c r="AB25" i="129" s="1"/>
  <c r="P21" i="129"/>
  <c r="AS15" i="129"/>
  <c r="AT11" i="129" s="1"/>
  <c r="Z36" i="128"/>
  <c r="Y42" i="128"/>
  <c r="P21" i="128"/>
  <c r="P22" i="128" s="1"/>
  <c r="Z28" i="128"/>
  <c r="AA25" i="128" s="1"/>
  <c r="Z41" i="128"/>
  <c r="AA39" i="128" s="1"/>
  <c r="AA35" i="128"/>
  <c r="AB32" i="128" s="1"/>
  <c r="Y29" i="128"/>
  <c r="AS15" i="128"/>
  <c r="AT11" i="128" s="1"/>
  <c r="AS16" i="128"/>
  <c r="AA35" i="126"/>
  <c r="AB32" i="126" s="1"/>
  <c r="Z41" i="126"/>
  <c r="AA39" i="126" s="1"/>
  <c r="AR15" i="126"/>
  <c r="AS11" i="126" s="1"/>
  <c r="AR16" i="126"/>
  <c r="Z28" i="126"/>
  <c r="AA25" i="126" s="1"/>
  <c r="P21" i="126"/>
  <c r="Z36" i="126"/>
  <c r="AA35" i="125"/>
  <c r="AB32" i="125" s="1"/>
  <c r="Z36" i="125"/>
  <c r="AS15" i="125"/>
  <c r="AT11" i="125" s="1"/>
  <c r="AS16" i="125"/>
  <c r="P21" i="125"/>
  <c r="Z41" i="125"/>
  <c r="AA39" i="125" s="1"/>
  <c r="Y42" i="125"/>
  <c r="Q21" i="123"/>
  <c r="Z28" i="123"/>
  <c r="AA25" i="123" s="1"/>
  <c r="Y29" i="123"/>
  <c r="AQ15" i="123"/>
  <c r="AR11" i="123" s="1"/>
  <c r="AA28" i="122"/>
  <c r="AB25" i="122" s="1"/>
  <c r="Z29" i="122"/>
  <c r="AR15" i="122"/>
  <c r="AS11" i="122" s="1"/>
  <c r="Q21" i="122"/>
  <c r="Q22" i="122" s="1"/>
  <c r="AQ16" i="122"/>
  <c r="Z36" i="120"/>
  <c r="Q55" i="120"/>
  <c r="R19" i="120"/>
  <c r="AA35" i="120"/>
  <c r="AB32" i="120" s="1"/>
  <c r="AS15" i="120"/>
  <c r="AT11" i="120" s="1"/>
  <c r="Y42" i="119"/>
  <c r="AA35" i="119"/>
  <c r="AB32" i="119" s="1"/>
  <c r="AB29" i="119"/>
  <c r="AR15" i="119"/>
  <c r="AS11" i="119" s="1"/>
  <c r="Z41" i="119"/>
  <c r="AA39" i="119" s="1"/>
  <c r="AD21" i="119"/>
  <c r="AE19" i="119" s="1"/>
  <c r="AC28" i="119"/>
  <c r="AD25" i="119" s="1"/>
  <c r="AC29" i="119"/>
  <c r="Z36" i="119"/>
  <c r="AQ16" i="119"/>
  <c r="AC22" i="119"/>
  <c r="Z36" i="116"/>
  <c r="Y42" i="117"/>
  <c r="Z41" i="117"/>
  <c r="AA39" i="117" s="1"/>
  <c r="AS16" i="117"/>
  <c r="AS15" i="117"/>
  <c r="AT11" i="117" s="1"/>
  <c r="AA35" i="117"/>
  <c r="AB32" i="117" s="1"/>
  <c r="Z36" i="117"/>
  <c r="AR16" i="117"/>
  <c r="Y42" i="116"/>
  <c r="AC28" i="116"/>
  <c r="AD25" i="116" s="1"/>
  <c r="AC22" i="116"/>
  <c r="AC21" i="116"/>
  <c r="AD19" i="116" s="1"/>
  <c r="AS15" i="116"/>
  <c r="AT11" i="116" s="1"/>
  <c r="AA35" i="116"/>
  <c r="AB32" i="116" s="1"/>
  <c r="Z41" i="116"/>
  <c r="AA39" i="116" s="1"/>
  <c r="AT21" i="161" l="1"/>
  <c r="W42" i="120"/>
  <c r="AC36" i="156"/>
  <c r="Y21" i="156"/>
  <c r="Y22" i="156" s="1"/>
  <c r="AD21" i="155"/>
  <c r="AD22" i="155" s="1"/>
  <c r="AD35" i="156"/>
  <c r="AE32" i="156" s="1"/>
  <c r="AA29" i="155"/>
  <c r="AB36" i="157"/>
  <c r="AB36" i="155"/>
  <c r="AA42" i="156"/>
  <c r="AB29" i="156"/>
  <c r="Z42" i="157"/>
  <c r="AC36" i="158"/>
  <c r="AA42" i="158"/>
  <c r="AA29" i="158"/>
  <c r="Z42" i="155"/>
  <c r="AO16" i="158"/>
  <c r="AA29" i="157"/>
  <c r="Z22" i="158"/>
  <c r="AA19" i="158"/>
  <c r="AA21" i="158" s="1"/>
  <c r="Z55" i="158"/>
  <c r="Z22" i="157"/>
  <c r="AA19" i="157"/>
  <c r="Z55" i="157"/>
  <c r="AB28" i="155"/>
  <c r="AC25" i="155" s="1"/>
  <c r="AC35" i="157"/>
  <c r="AD32" i="157" s="1"/>
  <c r="AC35" i="155"/>
  <c r="AD32" i="155" s="1"/>
  <c r="AB41" i="156"/>
  <c r="AC39" i="156" s="1"/>
  <c r="AC28" i="156"/>
  <c r="AD25" i="156" s="1"/>
  <c r="AA41" i="157"/>
  <c r="AB39" i="157" s="1"/>
  <c r="AD35" i="158"/>
  <c r="AE32" i="158" s="1"/>
  <c r="AB41" i="158"/>
  <c r="AC39" i="158" s="1"/>
  <c r="AB28" i="158"/>
  <c r="AC25" i="158" s="1"/>
  <c r="AA41" i="155"/>
  <c r="AB39" i="155" s="1"/>
  <c r="AP15" i="158"/>
  <c r="AQ11" i="158" s="1"/>
  <c r="AB28" i="157"/>
  <c r="AC25" i="157" s="1"/>
  <c r="X29" i="120"/>
  <c r="Y28" i="120"/>
  <c r="Z25" i="120" s="1"/>
  <c r="P21" i="117"/>
  <c r="P22" i="117" s="1"/>
  <c r="X41" i="120"/>
  <c r="Y39" i="120" s="1"/>
  <c r="AB29" i="133"/>
  <c r="AA29" i="125"/>
  <c r="Y29" i="139"/>
  <c r="AB28" i="125"/>
  <c r="AC25" i="125" s="1"/>
  <c r="X29" i="130"/>
  <c r="X29" i="117"/>
  <c r="AA29" i="129"/>
  <c r="Y29" i="134"/>
  <c r="Y29" i="142"/>
  <c r="AA29" i="122"/>
  <c r="AD29" i="145"/>
  <c r="Y28" i="117"/>
  <c r="Z25" i="117" s="1"/>
  <c r="Z28" i="139"/>
  <c r="AA25" i="139" s="1"/>
  <c r="Z28" i="134"/>
  <c r="AA25" i="134" s="1"/>
  <c r="AC28" i="133"/>
  <c r="AD25" i="133" s="1"/>
  <c r="Z28" i="142"/>
  <c r="AA25" i="142" s="1"/>
  <c r="Y28" i="130"/>
  <c r="Z25" i="130" s="1"/>
  <c r="Z42" i="150"/>
  <c r="Z42" i="126"/>
  <c r="AA36" i="129"/>
  <c r="AA36" i="136"/>
  <c r="AA36" i="126"/>
  <c r="AB35" i="150"/>
  <c r="AC32" i="150" s="1"/>
  <c r="AT15" i="150"/>
  <c r="AU11" i="150" s="1"/>
  <c r="AT16" i="150"/>
  <c r="AA41" i="150"/>
  <c r="AB39" i="150" s="1"/>
  <c r="Q21" i="150"/>
  <c r="Q22" i="150" s="1"/>
  <c r="AA28" i="150"/>
  <c r="AB25" i="150" s="1"/>
  <c r="AA36" i="150"/>
  <c r="Z29" i="150"/>
  <c r="Z42" i="146"/>
  <c r="AC29" i="146"/>
  <c r="AB35" i="146"/>
  <c r="AC32" i="146" s="1"/>
  <c r="AA36" i="146"/>
  <c r="AD28" i="146"/>
  <c r="AE25" i="146" s="1"/>
  <c r="AA41" i="146"/>
  <c r="AB39" i="146" s="1"/>
  <c r="AS15" i="146"/>
  <c r="AT11" i="146" s="1"/>
  <c r="P55" i="146"/>
  <c r="Q19" i="146"/>
  <c r="AR16" i="146"/>
  <c r="AA36" i="145"/>
  <c r="Z42" i="145"/>
  <c r="AE28" i="145"/>
  <c r="AF25" i="145" s="1"/>
  <c r="P55" i="145"/>
  <c r="Q19" i="145"/>
  <c r="AR15" i="145"/>
  <c r="AS11" i="145" s="1"/>
  <c r="AR16" i="145"/>
  <c r="AB35" i="145"/>
  <c r="AC32" i="145" s="1"/>
  <c r="AA41" i="145"/>
  <c r="AB39" i="145" s="1"/>
  <c r="AA36" i="143"/>
  <c r="Z42" i="143"/>
  <c r="AB35" i="143"/>
  <c r="AC32" i="143" s="1"/>
  <c r="AB28" i="143"/>
  <c r="AC25" i="143" s="1"/>
  <c r="AS16" i="143"/>
  <c r="AS15" i="143"/>
  <c r="AT11" i="143" s="1"/>
  <c r="P55" i="143"/>
  <c r="Q19" i="143"/>
  <c r="AA41" i="143"/>
  <c r="AB39" i="143" s="1"/>
  <c r="AA29" i="143"/>
  <c r="AA36" i="142"/>
  <c r="AA41" i="142"/>
  <c r="AB39" i="142" s="1"/>
  <c r="AT15" i="142"/>
  <c r="AU11" i="142" s="1"/>
  <c r="AS16" i="142"/>
  <c r="AB35" i="142"/>
  <c r="AC32" i="142" s="1"/>
  <c r="Z42" i="142"/>
  <c r="P55" i="142"/>
  <c r="Q19" i="142"/>
  <c r="AA36" i="140"/>
  <c r="AA29" i="140"/>
  <c r="Z42" i="140"/>
  <c r="AA41" i="140"/>
  <c r="AB39" i="140" s="1"/>
  <c r="AS16" i="140"/>
  <c r="AS15" i="140"/>
  <c r="AT11" i="140" s="1"/>
  <c r="AR16" i="140"/>
  <c r="P55" i="140"/>
  <c r="Q19" i="140"/>
  <c r="AB35" i="140"/>
  <c r="AC32" i="140" s="1"/>
  <c r="AB28" i="140"/>
  <c r="AC25" i="140" s="1"/>
  <c r="P55" i="139"/>
  <c r="Q19" i="139"/>
  <c r="AA41" i="139"/>
  <c r="AB39" i="139" s="1"/>
  <c r="AB35" i="139"/>
  <c r="AC32" i="139" s="1"/>
  <c r="Z42" i="139"/>
  <c r="AR16" i="139"/>
  <c r="AR15" i="139"/>
  <c r="AS11" i="139" s="1"/>
  <c r="AA36" i="139"/>
  <c r="AQ16" i="139"/>
  <c r="AB35" i="137"/>
  <c r="AC32" i="137" s="1"/>
  <c r="AA36" i="137"/>
  <c r="P55" i="137"/>
  <c r="Q19" i="137"/>
  <c r="AA41" i="137"/>
  <c r="AB39" i="137" s="1"/>
  <c r="AA28" i="137"/>
  <c r="AB25" i="137" s="1"/>
  <c r="AR16" i="137"/>
  <c r="AR15" i="137"/>
  <c r="AS11" i="137" s="1"/>
  <c r="Z42" i="137"/>
  <c r="Z29" i="137"/>
  <c r="AQ16" i="137"/>
  <c r="AC29" i="136"/>
  <c r="AA41" i="136"/>
  <c r="AB39" i="136" s="1"/>
  <c r="AT15" i="136"/>
  <c r="AU11" i="136" s="1"/>
  <c r="AT16" i="136"/>
  <c r="P55" i="136"/>
  <c r="Q19" i="136"/>
  <c r="AB35" i="136"/>
  <c r="AC32" i="136" s="1"/>
  <c r="AD28" i="136"/>
  <c r="AE25" i="136" s="1"/>
  <c r="AS16" i="136"/>
  <c r="Z42" i="136"/>
  <c r="AA36" i="134"/>
  <c r="AB35" i="134"/>
  <c r="AC32" i="134" s="1"/>
  <c r="Z42" i="134"/>
  <c r="AS15" i="134"/>
  <c r="AT11" i="134" s="1"/>
  <c r="AA41" i="134"/>
  <c r="AB39" i="134" s="1"/>
  <c r="P55" i="134"/>
  <c r="Q19" i="134"/>
  <c r="AR16" i="134"/>
  <c r="P55" i="133"/>
  <c r="Q19" i="133"/>
  <c r="AB35" i="133"/>
  <c r="AC32" i="133" s="1"/>
  <c r="P22" i="133"/>
  <c r="AA36" i="133"/>
  <c r="AA41" i="133"/>
  <c r="AB39" i="133" s="1"/>
  <c r="Z42" i="133"/>
  <c r="AR16" i="133"/>
  <c r="AR15" i="133"/>
  <c r="AS11" i="133" s="1"/>
  <c r="AA41" i="131"/>
  <c r="AB39" i="131" s="1"/>
  <c r="AB35" i="131"/>
  <c r="AC32" i="131" s="1"/>
  <c r="AD28" i="131"/>
  <c r="AE25" i="131" s="1"/>
  <c r="Z42" i="131"/>
  <c r="AA36" i="131"/>
  <c r="AC29" i="131"/>
  <c r="AS15" i="131"/>
  <c r="AT11" i="131" s="1"/>
  <c r="P55" i="131"/>
  <c r="Q19" i="131"/>
  <c r="AA36" i="130"/>
  <c r="AB35" i="130"/>
  <c r="AC32" i="130" s="1"/>
  <c r="AA41" i="130"/>
  <c r="AB39" i="130" s="1"/>
  <c r="AS15" i="130"/>
  <c r="AT11" i="130" s="1"/>
  <c r="Z42" i="130"/>
  <c r="P55" i="130"/>
  <c r="Q19" i="130"/>
  <c r="P55" i="129"/>
  <c r="Q19" i="129"/>
  <c r="AT16" i="129"/>
  <c r="AT15" i="129"/>
  <c r="AU11" i="129" s="1"/>
  <c r="AS16" i="129"/>
  <c r="AB28" i="129"/>
  <c r="AC25" i="129" s="1"/>
  <c r="AA41" i="129"/>
  <c r="AB39" i="129" s="1"/>
  <c r="P22" i="129"/>
  <c r="AB35" i="129"/>
  <c r="AC32" i="129" s="1"/>
  <c r="Z42" i="129"/>
  <c r="Z42" i="128"/>
  <c r="Z29" i="128"/>
  <c r="AB35" i="128"/>
  <c r="AC32" i="128" s="1"/>
  <c r="AA36" i="128"/>
  <c r="AT15" i="128"/>
  <c r="AU11" i="128" s="1"/>
  <c r="AT16" i="128"/>
  <c r="AA28" i="128"/>
  <c r="AB25" i="128" s="1"/>
  <c r="P55" i="128"/>
  <c r="Q19" i="128"/>
  <c r="AA41" i="128"/>
  <c r="AB39" i="128" s="1"/>
  <c r="P55" i="126"/>
  <c r="Q19" i="126"/>
  <c r="AS15" i="126"/>
  <c r="AT11" i="126" s="1"/>
  <c r="AB35" i="126"/>
  <c r="AC32" i="126" s="1"/>
  <c r="AA28" i="126"/>
  <c r="AB25" i="126" s="1"/>
  <c r="P22" i="126"/>
  <c r="Z29" i="126"/>
  <c r="AA41" i="126"/>
  <c r="AB39" i="126" s="1"/>
  <c r="Z42" i="125"/>
  <c r="P55" i="125"/>
  <c r="Q19" i="125"/>
  <c r="AA41" i="125"/>
  <c r="AB39" i="125" s="1"/>
  <c r="AT15" i="125"/>
  <c r="AU11" i="125" s="1"/>
  <c r="AT16" i="125"/>
  <c r="AB35" i="125"/>
  <c r="AC32" i="125" s="1"/>
  <c r="P22" i="125"/>
  <c r="AA36" i="125"/>
  <c r="Z29" i="123"/>
  <c r="Q55" i="123"/>
  <c r="R19" i="123"/>
  <c r="AR15" i="123"/>
  <c r="AS11" i="123" s="1"/>
  <c r="AA28" i="123"/>
  <c r="AB25" i="123" s="1"/>
  <c r="AQ16" i="123"/>
  <c r="Q22" i="123"/>
  <c r="Z42" i="119"/>
  <c r="AS15" i="122"/>
  <c r="AT11" i="122" s="1"/>
  <c r="Q55" i="122"/>
  <c r="R19" i="122"/>
  <c r="AR16" i="122"/>
  <c r="AB28" i="122"/>
  <c r="AC25" i="122" s="1"/>
  <c r="AA36" i="120"/>
  <c r="AB35" i="120"/>
  <c r="AC32" i="120" s="1"/>
  <c r="AT15" i="120"/>
  <c r="AU11" i="120" s="1"/>
  <c r="AT16" i="120"/>
  <c r="R21" i="120"/>
  <c r="AS16" i="120"/>
  <c r="AS15" i="119"/>
  <c r="AT11" i="119" s="1"/>
  <c r="AS16" i="119"/>
  <c r="AD22" i="119"/>
  <c r="AD28" i="119"/>
  <c r="AE25" i="119" s="1"/>
  <c r="AR16" i="119"/>
  <c r="AB35" i="119"/>
  <c r="AC32" i="119" s="1"/>
  <c r="AE21" i="119"/>
  <c r="AF19" i="119" s="1"/>
  <c r="AE22" i="119"/>
  <c r="AA41" i="119"/>
  <c r="AB39" i="119" s="1"/>
  <c r="AA36" i="119"/>
  <c r="AA36" i="117"/>
  <c r="AB35" i="117"/>
  <c r="AC32" i="117" s="1"/>
  <c r="AA41" i="117"/>
  <c r="AB39" i="117" s="1"/>
  <c r="AT15" i="117"/>
  <c r="AU11" i="117" s="1"/>
  <c r="AT16" i="117"/>
  <c r="Z42" i="117"/>
  <c r="AA36" i="116"/>
  <c r="Z42" i="116"/>
  <c r="AC29" i="116"/>
  <c r="AB35" i="116"/>
  <c r="AC32" i="116" s="1"/>
  <c r="AD21" i="116"/>
  <c r="AE19" i="116" s="1"/>
  <c r="AD28" i="116"/>
  <c r="AE25" i="116" s="1"/>
  <c r="AD29" i="116"/>
  <c r="AT15" i="116"/>
  <c r="AU11" i="116" s="1"/>
  <c r="AA41" i="116"/>
  <c r="AB39" i="116" s="1"/>
  <c r="AS16" i="116"/>
  <c r="Y29" i="120" l="1"/>
  <c r="AT55" i="161"/>
  <c r="AT56" i="161" s="1"/>
  <c r="AT62" i="161" s="1"/>
  <c r="AU19" i="161"/>
  <c r="AT22" i="161"/>
  <c r="AT50" i="161" s="1"/>
  <c r="AT59" i="161" s="1"/>
  <c r="AT61" i="161" s="1"/>
  <c r="AT63" i="161" s="1"/>
  <c r="AT65" i="161" s="1"/>
  <c r="AW30" i="152" s="1"/>
  <c r="AP16" i="158"/>
  <c r="AD36" i="156"/>
  <c r="X42" i="120"/>
  <c r="AB29" i="157"/>
  <c r="AQ15" i="158"/>
  <c r="AR11" i="158" s="1"/>
  <c r="AA42" i="155"/>
  <c r="AB29" i="158"/>
  <c r="AB42" i="158"/>
  <c r="AD36" i="158"/>
  <c r="AA42" i="157"/>
  <c r="AC29" i="156"/>
  <c r="AB42" i="156"/>
  <c r="AC36" i="155"/>
  <c r="AC36" i="157"/>
  <c r="AB29" i="155"/>
  <c r="AA21" i="157"/>
  <c r="AA22" i="157" s="1"/>
  <c r="AA22" i="158"/>
  <c r="AA55" i="158"/>
  <c r="AB19" i="158"/>
  <c r="AB21" i="158" s="1"/>
  <c r="AE35" i="156"/>
  <c r="AF32" i="156" s="1"/>
  <c r="AD55" i="155"/>
  <c r="AE19" i="155"/>
  <c r="Y55" i="156"/>
  <c r="Z19" i="156"/>
  <c r="Z21" i="156" s="1"/>
  <c r="AC28" i="157"/>
  <c r="AD25" i="157" s="1"/>
  <c r="AB41" i="155"/>
  <c r="AC39" i="155" s="1"/>
  <c r="AC28" i="158"/>
  <c r="AD25" i="158" s="1"/>
  <c r="AC41" i="158"/>
  <c r="AD39" i="158" s="1"/>
  <c r="AE35" i="158"/>
  <c r="AF32" i="158" s="1"/>
  <c r="AB41" i="157"/>
  <c r="AC39" i="157" s="1"/>
  <c r="AD28" i="156"/>
  <c r="AE25" i="156" s="1"/>
  <c r="AC41" i="156"/>
  <c r="AD39" i="156" s="1"/>
  <c r="AD35" i="155"/>
  <c r="AE32" i="155" s="1"/>
  <c r="AD35" i="157"/>
  <c r="AE32" i="157" s="1"/>
  <c r="AC28" i="155"/>
  <c r="AD25" i="155" s="1"/>
  <c r="Q19" i="117"/>
  <c r="P55" i="117"/>
  <c r="Y41" i="120"/>
  <c r="Z39" i="120" s="1"/>
  <c r="Z28" i="120"/>
  <c r="AA25" i="120" s="1"/>
  <c r="AB29" i="125"/>
  <c r="AC28" i="125"/>
  <c r="AD25" i="125" s="1"/>
  <c r="Y29" i="130"/>
  <c r="Y29" i="117"/>
  <c r="Z29" i="134"/>
  <c r="Z29" i="139"/>
  <c r="AA28" i="142"/>
  <c r="AB25" i="142" s="1"/>
  <c r="Z28" i="117"/>
  <c r="AA25" i="117" s="1"/>
  <c r="AD28" i="133"/>
  <c r="AE25" i="133" s="1"/>
  <c r="Z28" i="130"/>
  <c r="AA25" i="130" s="1"/>
  <c r="AA28" i="134"/>
  <c r="AB25" i="134" s="1"/>
  <c r="AA29" i="150"/>
  <c r="Z29" i="142"/>
  <c r="AC29" i="133"/>
  <c r="AA28" i="139"/>
  <c r="AB25" i="139" s="1"/>
  <c r="AA42" i="150"/>
  <c r="AA42" i="129"/>
  <c r="AB36" i="126"/>
  <c r="AB36" i="145"/>
  <c r="AB36" i="150"/>
  <c r="AB36" i="137"/>
  <c r="AB36" i="130"/>
  <c r="AB28" i="150"/>
  <c r="AC25" i="150" s="1"/>
  <c r="AU15" i="150"/>
  <c r="AV11" i="150" s="1"/>
  <c r="Q55" i="150"/>
  <c r="R19" i="150"/>
  <c r="AB41" i="150"/>
  <c r="AC39" i="150" s="1"/>
  <c r="AC35" i="150"/>
  <c r="AD32" i="150" s="1"/>
  <c r="AA42" i="146"/>
  <c r="Q21" i="146"/>
  <c r="Q22" i="146" s="1"/>
  <c r="AB41" i="146"/>
  <c r="AC39" i="146" s="1"/>
  <c r="AE28" i="146"/>
  <c r="AF25" i="146" s="1"/>
  <c r="AT15" i="146"/>
  <c r="AU11" i="146" s="1"/>
  <c r="AT16" i="146"/>
  <c r="AC35" i="146"/>
  <c r="AD32" i="146" s="1"/>
  <c r="AS16" i="146"/>
  <c r="AD29" i="146"/>
  <c r="AB36" i="146"/>
  <c r="AA42" i="145"/>
  <c r="AF28" i="145"/>
  <c r="AG25" i="145" s="1"/>
  <c r="AC35" i="145"/>
  <c r="AD32" i="145" s="1"/>
  <c r="AS15" i="145"/>
  <c r="AT11" i="145" s="1"/>
  <c r="AS16" i="145"/>
  <c r="AE29" i="145"/>
  <c r="AB41" i="145"/>
  <c r="AC39" i="145" s="1"/>
  <c r="Q21" i="145"/>
  <c r="Q22" i="145" s="1"/>
  <c r="AB29" i="143"/>
  <c r="AA42" i="143"/>
  <c r="AB36" i="143"/>
  <c r="AC35" i="143"/>
  <c r="AD32" i="143" s="1"/>
  <c r="Q21" i="143"/>
  <c r="AC28" i="143"/>
  <c r="AD25" i="143" s="1"/>
  <c r="AB41" i="143"/>
  <c r="AC39" i="143" s="1"/>
  <c r="AT15" i="143"/>
  <c r="AU11" i="143" s="1"/>
  <c r="AT16" i="143"/>
  <c r="AB36" i="142"/>
  <c r="AA42" i="142"/>
  <c r="Q21" i="142"/>
  <c r="Q22" i="142" s="1"/>
  <c r="AC35" i="142"/>
  <c r="AD32" i="142" s="1"/>
  <c r="AU15" i="142"/>
  <c r="AV11" i="142" s="1"/>
  <c r="AT16" i="142"/>
  <c r="AB41" i="142"/>
  <c r="AC39" i="142" s="1"/>
  <c r="AB29" i="140"/>
  <c r="AB36" i="140"/>
  <c r="AC35" i="140"/>
  <c r="AD32" i="140" s="1"/>
  <c r="AB41" i="140"/>
  <c r="AC39" i="140" s="1"/>
  <c r="AC28" i="140"/>
  <c r="AD25" i="140" s="1"/>
  <c r="Q21" i="140"/>
  <c r="AA42" i="140"/>
  <c r="AT15" i="140"/>
  <c r="AU11" i="140" s="1"/>
  <c r="AA42" i="139"/>
  <c r="AB41" i="139"/>
  <c r="AC39" i="139" s="1"/>
  <c r="AC35" i="139"/>
  <c r="AD32" i="139" s="1"/>
  <c r="AS15" i="139"/>
  <c r="AT11" i="139" s="1"/>
  <c r="AS16" i="139"/>
  <c r="AB36" i="139"/>
  <c r="Q21" i="139"/>
  <c r="Q22" i="139" s="1"/>
  <c r="AA29" i="137"/>
  <c r="AS15" i="137"/>
  <c r="AT11" i="137" s="1"/>
  <c r="AS16" i="137"/>
  <c r="AA42" i="137"/>
  <c r="Q21" i="137"/>
  <c r="AC35" i="137"/>
  <c r="AD32" i="137" s="1"/>
  <c r="AB41" i="137"/>
  <c r="AC39" i="137" s="1"/>
  <c r="AB28" i="137"/>
  <c r="AC25" i="137" s="1"/>
  <c r="AA42" i="136"/>
  <c r="AE28" i="136"/>
  <c r="AF25" i="136" s="1"/>
  <c r="AB41" i="136"/>
  <c r="AC39" i="136" s="1"/>
  <c r="AC35" i="136"/>
  <c r="AD32" i="136" s="1"/>
  <c r="AB36" i="136"/>
  <c r="AU16" i="136"/>
  <c r="AU15" i="136"/>
  <c r="AV11" i="136" s="1"/>
  <c r="AD29" i="136"/>
  <c r="Q21" i="136"/>
  <c r="Q22" i="136" s="1"/>
  <c r="AA42" i="134"/>
  <c r="AC35" i="134"/>
  <c r="AD32" i="134" s="1"/>
  <c r="Q21" i="134"/>
  <c r="Q22" i="134" s="1"/>
  <c r="AT15" i="134"/>
  <c r="AU11" i="134" s="1"/>
  <c r="AT16" i="134"/>
  <c r="AB41" i="134"/>
  <c r="AC39" i="134" s="1"/>
  <c r="AS16" i="134"/>
  <c r="AB36" i="134"/>
  <c r="AB36" i="133"/>
  <c r="AA42" i="133"/>
  <c r="AS15" i="133"/>
  <c r="AT11" i="133" s="1"/>
  <c r="AC35" i="133"/>
  <c r="AD32" i="133" s="1"/>
  <c r="AB41" i="133"/>
  <c r="AC39" i="133" s="1"/>
  <c r="Q21" i="133"/>
  <c r="AD29" i="131"/>
  <c r="Q21" i="131"/>
  <c r="Q22" i="131" s="1"/>
  <c r="AC35" i="131"/>
  <c r="AD32" i="131" s="1"/>
  <c r="AB41" i="131"/>
  <c r="AC39" i="131" s="1"/>
  <c r="AT15" i="131"/>
  <c r="AU11" i="131" s="1"/>
  <c r="AT16" i="131"/>
  <c r="AE28" i="131"/>
  <c r="AF25" i="131" s="1"/>
  <c r="AA42" i="131"/>
  <c r="AS16" i="131"/>
  <c r="AB36" i="131"/>
  <c r="AA42" i="130"/>
  <c r="AT16" i="130"/>
  <c r="AT15" i="130"/>
  <c r="AU11" i="130" s="1"/>
  <c r="AB41" i="130"/>
  <c r="AC39" i="130" s="1"/>
  <c r="Q21" i="130"/>
  <c r="Q22" i="130" s="1"/>
  <c r="AS16" i="130"/>
  <c r="AC35" i="130"/>
  <c r="AD32" i="130" s="1"/>
  <c r="AC28" i="129"/>
  <c r="AD25" i="129" s="1"/>
  <c r="AU15" i="129"/>
  <c r="AV11" i="129" s="1"/>
  <c r="AC35" i="129"/>
  <c r="AD32" i="129" s="1"/>
  <c r="AB41" i="129"/>
  <c r="AC39" i="129" s="1"/>
  <c r="Q21" i="129"/>
  <c r="Q22" i="129" s="1"/>
  <c r="AB36" i="129"/>
  <c r="AB29" i="129"/>
  <c r="AA29" i="128"/>
  <c r="AB36" i="128"/>
  <c r="AA42" i="128"/>
  <c r="Q21" i="128"/>
  <c r="Q22" i="128" s="1"/>
  <c r="AB41" i="128"/>
  <c r="AC39" i="128" s="1"/>
  <c r="AU15" i="128"/>
  <c r="AV11" i="128" s="1"/>
  <c r="AB28" i="128"/>
  <c r="AC25" i="128" s="1"/>
  <c r="AC35" i="128"/>
  <c r="AD32" i="128" s="1"/>
  <c r="AB28" i="126"/>
  <c r="AC25" i="126" s="1"/>
  <c r="AA42" i="126"/>
  <c r="AA29" i="126"/>
  <c r="AS16" i="126"/>
  <c r="AT15" i="126"/>
  <c r="AU11" i="126" s="1"/>
  <c r="AC35" i="126"/>
  <c r="AD32" i="126" s="1"/>
  <c r="Q21" i="126"/>
  <c r="Q22" i="126" s="1"/>
  <c r="AB41" i="126"/>
  <c r="AC39" i="126" s="1"/>
  <c r="AA42" i="125"/>
  <c r="AB36" i="125"/>
  <c r="AC35" i="125"/>
  <c r="AD32" i="125" s="1"/>
  <c r="AU15" i="125"/>
  <c r="AV11" i="125" s="1"/>
  <c r="Q21" i="125"/>
  <c r="Q22" i="125" s="1"/>
  <c r="AB41" i="125"/>
  <c r="AC39" i="125" s="1"/>
  <c r="AA29" i="123"/>
  <c r="AR16" i="123"/>
  <c r="R21" i="123"/>
  <c r="AB28" i="123"/>
  <c r="AC25" i="123" s="1"/>
  <c r="AS15" i="123"/>
  <c r="AT11" i="123" s="1"/>
  <c r="AA42" i="116"/>
  <c r="AB29" i="122"/>
  <c r="AT15" i="122"/>
  <c r="AU11" i="122" s="1"/>
  <c r="AT16" i="122"/>
  <c r="AC28" i="122"/>
  <c r="AD25" i="122" s="1"/>
  <c r="R21" i="122"/>
  <c r="R22" i="122" s="1"/>
  <c r="AS16" i="122"/>
  <c r="R55" i="120"/>
  <c r="S19" i="120"/>
  <c r="AC35" i="120"/>
  <c r="AD32" i="120" s="1"/>
  <c r="R22" i="120"/>
  <c r="AB36" i="120"/>
  <c r="AU15" i="120"/>
  <c r="AV11" i="120" s="1"/>
  <c r="AA42" i="119"/>
  <c r="AB36" i="119"/>
  <c r="AC35" i="119"/>
  <c r="AD32" i="119" s="1"/>
  <c r="AE29" i="119"/>
  <c r="AE28" i="119"/>
  <c r="AF25" i="119" s="1"/>
  <c r="AB41" i="119"/>
  <c r="AC39" i="119" s="1"/>
  <c r="AF21" i="119"/>
  <c r="AG19" i="119" s="1"/>
  <c r="AD29" i="119"/>
  <c r="AT15" i="119"/>
  <c r="AU11" i="119" s="1"/>
  <c r="AT16" i="119"/>
  <c r="AB36" i="117"/>
  <c r="AA42" i="117"/>
  <c r="AC35" i="117"/>
  <c r="AD32" i="117" s="1"/>
  <c r="AB41" i="117"/>
  <c r="AC39" i="117" s="1"/>
  <c r="AU15" i="117"/>
  <c r="AV11" i="117" s="1"/>
  <c r="AU16" i="117"/>
  <c r="AB36" i="116"/>
  <c r="AD22" i="116"/>
  <c r="AE21" i="116"/>
  <c r="AF19" i="116" s="1"/>
  <c r="AE22" i="116"/>
  <c r="AU15" i="116"/>
  <c r="AV11" i="116" s="1"/>
  <c r="AE28" i="116"/>
  <c r="AF25" i="116" s="1"/>
  <c r="AE29" i="116"/>
  <c r="AT16" i="116"/>
  <c r="AB41" i="116"/>
  <c r="AC39" i="116" s="1"/>
  <c r="AC35" i="116"/>
  <c r="AD32" i="116" s="1"/>
  <c r="AC29" i="158" l="1"/>
  <c r="AU21" i="161"/>
  <c r="AU22" i="161"/>
  <c r="AU50" i="161" s="1"/>
  <c r="AU59" i="161" s="1"/>
  <c r="AU61" i="161" s="1"/>
  <c r="Z29" i="120"/>
  <c r="AC29" i="157"/>
  <c r="Y42" i="120"/>
  <c r="AD36" i="157"/>
  <c r="AC29" i="155"/>
  <c r="AE35" i="157"/>
  <c r="AF32" i="157" s="1"/>
  <c r="AD36" i="155"/>
  <c r="AC42" i="156"/>
  <c r="AD29" i="156"/>
  <c r="AB42" i="157"/>
  <c r="AE36" i="158"/>
  <c r="AC42" i="158"/>
  <c r="AD28" i="158"/>
  <c r="AE25" i="158" s="1"/>
  <c r="AB42" i="155"/>
  <c r="AD28" i="157"/>
  <c r="AE25" i="157" s="1"/>
  <c r="Z22" i="156"/>
  <c r="AA19" i="156"/>
  <c r="AA21" i="156" s="1"/>
  <c r="Z55" i="156"/>
  <c r="AE21" i="155"/>
  <c r="AE22" i="155" s="1"/>
  <c r="AE36" i="156"/>
  <c r="AQ16" i="158"/>
  <c r="AD28" i="155"/>
  <c r="AE25" i="155" s="1"/>
  <c r="AE35" i="155"/>
  <c r="AF32" i="155" s="1"/>
  <c r="AD41" i="156"/>
  <c r="AE39" i="156" s="1"/>
  <c r="AE28" i="156"/>
  <c r="AF25" i="156" s="1"/>
  <c r="AC41" i="157"/>
  <c r="AD39" i="157" s="1"/>
  <c r="AF35" i="158"/>
  <c r="AG32" i="158" s="1"/>
  <c r="AD41" i="158"/>
  <c r="AE39" i="158" s="1"/>
  <c r="AC41" i="155"/>
  <c r="AD39" i="155" s="1"/>
  <c r="AF35" i="156"/>
  <c r="AG32" i="156" s="1"/>
  <c r="AB22" i="158"/>
  <c r="AB55" i="158"/>
  <c r="AC19" i="158"/>
  <c r="AC21" i="158" s="1"/>
  <c r="AB19" i="157"/>
  <c r="AA55" i="157"/>
  <c r="AR15" i="158"/>
  <c r="AS11" i="158" s="1"/>
  <c r="Z41" i="120"/>
  <c r="AA39" i="120" s="1"/>
  <c r="AA28" i="120"/>
  <c r="AB25" i="120" s="1"/>
  <c r="Q21" i="117"/>
  <c r="Q22" i="117" s="1"/>
  <c r="AA29" i="139"/>
  <c r="AC29" i="125"/>
  <c r="AD28" i="125"/>
  <c r="AE25" i="125" s="1"/>
  <c r="AA29" i="134"/>
  <c r="AB29" i="126"/>
  <c r="AC29" i="129"/>
  <c r="AC29" i="140"/>
  <c r="AB29" i="150"/>
  <c r="AB28" i="142"/>
  <c r="AC25" i="142" s="1"/>
  <c r="AB42" i="134"/>
  <c r="AB28" i="134"/>
  <c r="AC25" i="134" s="1"/>
  <c r="Z29" i="130"/>
  <c r="AD29" i="133"/>
  <c r="Z29" i="117"/>
  <c r="AA29" i="142"/>
  <c r="AE28" i="133"/>
  <c r="AF25" i="133" s="1"/>
  <c r="AB28" i="139"/>
  <c r="AC25" i="139" s="1"/>
  <c r="AA28" i="130"/>
  <c r="AB25" i="130" s="1"/>
  <c r="AA28" i="117"/>
  <c r="AB25" i="117" s="1"/>
  <c r="AB42" i="130"/>
  <c r="AB42" i="116"/>
  <c r="AB42" i="150"/>
  <c r="AB42" i="129"/>
  <c r="AB42" i="139"/>
  <c r="AC36" i="150"/>
  <c r="AC36" i="136"/>
  <c r="AC36" i="131"/>
  <c r="AC41" i="150"/>
  <c r="AD39" i="150" s="1"/>
  <c r="AV15" i="150"/>
  <c r="AW11" i="150" s="1"/>
  <c r="AV16" i="150"/>
  <c r="AD35" i="150"/>
  <c r="AE32" i="150" s="1"/>
  <c r="R21" i="150"/>
  <c r="AU16" i="150"/>
  <c r="AC28" i="150"/>
  <c r="AD25" i="150" s="1"/>
  <c r="AC36" i="146"/>
  <c r="AD35" i="146"/>
  <c r="AE32" i="146" s="1"/>
  <c r="AB42" i="146"/>
  <c r="AF28" i="146"/>
  <c r="AG25" i="146" s="1"/>
  <c r="AC41" i="146"/>
  <c r="AD39" i="146" s="1"/>
  <c r="AU15" i="146"/>
  <c r="AV11" i="146" s="1"/>
  <c r="AE29" i="146"/>
  <c r="Q55" i="146"/>
  <c r="R19" i="146"/>
  <c r="AF29" i="145"/>
  <c r="AC41" i="145"/>
  <c r="AD39" i="145" s="1"/>
  <c r="AT15" i="145"/>
  <c r="AU11" i="145" s="1"/>
  <c r="AT16" i="145"/>
  <c r="AG28" i="145"/>
  <c r="AH25" i="145" s="1"/>
  <c r="AB42" i="145"/>
  <c r="AD35" i="145"/>
  <c r="AE32" i="145" s="1"/>
  <c r="Q55" i="145"/>
  <c r="R19" i="145"/>
  <c r="AC36" i="145"/>
  <c r="AC36" i="143"/>
  <c r="AC29" i="143"/>
  <c r="Q55" i="143"/>
  <c r="R19" i="143"/>
  <c r="AU15" i="143"/>
  <c r="AV11" i="143" s="1"/>
  <c r="AU16" i="143"/>
  <c r="Q22" i="143"/>
  <c r="AC41" i="143"/>
  <c r="AD39" i="143" s="1"/>
  <c r="AB42" i="143"/>
  <c r="AD28" i="143"/>
  <c r="AE25" i="143" s="1"/>
  <c r="AD35" i="143"/>
  <c r="AE32" i="143" s="1"/>
  <c r="AV15" i="142"/>
  <c r="AW11" i="142" s="1"/>
  <c r="AC41" i="142"/>
  <c r="AD39" i="142" s="1"/>
  <c r="AU16" i="142"/>
  <c r="Q55" i="142"/>
  <c r="R19" i="142"/>
  <c r="AB42" i="142"/>
  <c r="AD35" i="142"/>
  <c r="AE32" i="142" s="1"/>
  <c r="AC36" i="142"/>
  <c r="AC36" i="140"/>
  <c r="AB42" i="140"/>
  <c r="AU15" i="140"/>
  <c r="AV11" i="140" s="1"/>
  <c r="AU16" i="140"/>
  <c r="Q55" i="140"/>
  <c r="R19" i="140"/>
  <c r="Q22" i="140"/>
  <c r="AC41" i="140"/>
  <c r="AD39" i="140" s="1"/>
  <c r="AT16" i="140"/>
  <c r="AD28" i="140"/>
  <c r="AE25" i="140" s="1"/>
  <c r="AD35" i="140"/>
  <c r="AE32" i="140" s="1"/>
  <c r="AD35" i="139"/>
  <c r="AE32" i="139" s="1"/>
  <c r="AT16" i="139"/>
  <c r="AT15" i="139"/>
  <c r="AU11" i="139" s="1"/>
  <c r="Q55" i="139"/>
  <c r="R19" i="139"/>
  <c r="AC36" i="139"/>
  <c r="AC41" i="139"/>
  <c r="AD39" i="139" s="1"/>
  <c r="AC36" i="137"/>
  <c r="AC28" i="137"/>
  <c r="AD25" i="137" s="1"/>
  <c r="AC41" i="137"/>
  <c r="AD39" i="137" s="1"/>
  <c r="Q55" i="137"/>
  <c r="R19" i="137"/>
  <c r="AD35" i="137"/>
  <c r="AE32" i="137" s="1"/>
  <c r="AB29" i="137"/>
  <c r="AB42" i="137"/>
  <c r="Q22" i="137"/>
  <c r="AT15" i="137"/>
  <c r="AU11" i="137" s="1"/>
  <c r="AB42" i="136"/>
  <c r="AC41" i="136"/>
  <c r="AD39" i="136" s="1"/>
  <c r="AF28" i="136"/>
  <c r="AG25" i="136" s="1"/>
  <c r="Q55" i="136"/>
  <c r="R19" i="136"/>
  <c r="AV15" i="136"/>
  <c r="AW11" i="136" s="1"/>
  <c r="AD35" i="136"/>
  <c r="AE32" i="136" s="1"/>
  <c r="AE29" i="136"/>
  <c r="AC36" i="134"/>
  <c r="AC41" i="134"/>
  <c r="AD39" i="134" s="1"/>
  <c r="Q55" i="134"/>
  <c r="R19" i="134"/>
  <c r="AU15" i="134"/>
  <c r="AV11" i="134" s="1"/>
  <c r="AU16" i="134"/>
  <c r="AD35" i="134"/>
  <c r="AE32" i="134" s="1"/>
  <c r="AC36" i="133"/>
  <c r="Q55" i="133"/>
  <c r="R19" i="133"/>
  <c r="Q22" i="133"/>
  <c r="AD35" i="133"/>
  <c r="AE32" i="133" s="1"/>
  <c r="AC41" i="133"/>
  <c r="AD39" i="133" s="1"/>
  <c r="AT15" i="133"/>
  <c r="AU11" i="133" s="1"/>
  <c r="AT16" i="133"/>
  <c r="AB42" i="133"/>
  <c r="AS16" i="133"/>
  <c r="AF28" i="131"/>
  <c r="AG25" i="131" s="1"/>
  <c r="AC41" i="131"/>
  <c r="AD39" i="131" s="1"/>
  <c r="AU15" i="131"/>
  <c r="AV11" i="131" s="1"/>
  <c r="AU16" i="131"/>
  <c r="AE29" i="131"/>
  <c r="AB42" i="131"/>
  <c r="AD35" i="131"/>
  <c r="AE32" i="131" s="1"/>
  <c r="Q55" i="131"/>
  <c r="R19" i="131"/>
  <c r="AC36" i="130"/>
  <c r="AC41" i="130"/>
  <c r="AD39" i="130" s="1"/>
  <c r="AD35" i="130"/>
  <c r="AE32" i="130" s="1"/>
  <c r="Q55" i="130"/>
  <c r="R19" i="130"/>
  <c r="AU15" i="130"/>
  <c r="AV11" i="130" s="1"/>
  <c r="AV15" i="129"/>
  <c r="AW11" i="129" s="1"/>
  <c r="AV16" i="129"/>
  <c r="AC41" i="129"/>
  <c r="AD39" i="129" s="1"/>
  <c r="AU16" i="129"/>
  <c r="AD35" i="129"/>
  <c r="AE32" i="129" s="1"/>
  <c r="Q55" i="129"/>
  <c r="R19" i="129"/>
  <c r="AC36" i="129"/>
  <c r="AD28" i="129"/>
  <c r="AE25" i="129" s="1"/>
  <c r="AB42" i="128"/>
  <c r="AC36" i="128"/>
  <c r="AC41" i="128"/>
  <c r="AD39" i="128" s="1"/>
  <c r="AD35" i="128"/>
  <c r="AE32" i="128" s="1"/>
  <c r="AC28" i="128"/>
  <c r="AD25" i="128" s="1"/>
  <c r="AV15" i="128"/>
  <c r="AW11" i="128" s="1"/>
  <c r="AB29" i="128"/>
  <c r="AU16" i="128"/>
  <c r="Q55" i="128"/>
  <c r="R19" i="128"/>
  <c r="Q55" i="126"/>
  <c r="R19" i="126"/>
  <c r="AU15" i="126"/>
  <c r="AV11" i="126" s="1"/>
  <c r="AU16" i="126"/>
  <c r="AC41" i="126"/>
  <c r="AD39" i="126" s="1"/>
  <c r="AD35" i="126"/>
  <c r="AE32" i="126" s="1"/>
  <c r="AT16" i="126"/>
  <c r="AB42" i="126"/>
  <c r="AC36" i="126"/>
  <c r="AC28" i="126"/>
  <c r="AD25" i="126" s="1"/>
  <c r="AC41" i="125"/>
  <c r="AD39" i="125" s="1"/>
  <c r="AV15" i="125"/>
  <c r="AW11" i="125" s="1"/>
  <c r="AU16" i="125"/>
  <c r="AD35" i="125"/>
  <c r="AE32" i="125" s="1"/>
  <c r="AB42" i="125"/>
  <c r="Q55" i="125"/>
  <c r="R19" i="125"/>
  <c r="AC36" i="125"/>
  <c r="AT15" i="123"/>
  <c r="AU11" i="123" s="1"/>
  <c r="R55" i="123"/>
  <c r="S19" i="123"/>
  <c r="AC28" i="123"/>
  <c r="AD25" i="123" s="1"/>
  <c r="AB29" i="123"/>
  <c r="AS16" i="123"/>
  <c r="R22" i="123"/>
  <c r="AC29" i="122"/>
  <c r="AU16" i="122"/>
  <c r="AU15" i="122"/>
  <c r="AV11" i="122" s="1"/>
  <c r="R55" i="122"/>
  <c r="S19" i="122"/>
  <c r="AD28" i="122"/>
  <c r="AE25" i="122" s="1"/>
  <c r="AC36" i="120"/>
  <c r="AU16" i="120"/>
  <c r="S21" i="120"/>
  <c r="S22" i="120" s="1"/>
  <c r="AV15" i="120"/>
  <c r="AW11" i="120" s="1"/>
  <c r="AV16" i="120"/>
  <c r="AD35" i="120"/>
  <c r="AE32" i="120" s="1"/>
  <c r="AB42" i="119"/>
  <c r="AC36" i="119"/>
  <c r="AG22" i="119"/>
  <c r="AG21" i="119"/>
  <c r="AH19" i="119" s="1"/>
  <c r="AF28" i="119"/>
  <c r="AG25" i="119" s="1"/>
  <c r="AC41" i="119"/>
  <c r="AD39" i="119" s="1"/>
  <c r="AU15" i="119"/>
  <c r="AV11" i="119" s="1"/>
  <c r="AF22" i="119"/>
  <c r="AD35" i="119"/>
  <c r="AE32" i="119" s="1"/>
  <c r="AB42" i="117"/>
  <c r="AC36" i="117"/>
  <c r="AV15" i="117"/>
  <c r="AW11" i="117" s="1"/>
  <c r="AC41" i="117"/>
  <c r="AD39" i="117" s="1"/>
  <c r="AD35" i="117"/>
  <c r="AE32" i="117" s="1"/>
  <c r="AC36" i="116"/>
  <c r="AV15" i="116"/>
  <c r="AW11" i="116" s="1"/>
  <c r="AV16" i="116"/>
  <c r="AU16" i="116"/>
  <c r="AC41" i="116"/>
  <c r="AD39" i="116" s="1"/>
  <c r="AD35" i="116"/>
  <c r="AE32" i="116" s="1"/>
  <c r="AF28" i="116"/>
  <c r="AG25" i="116" s="1"/>
  <c r="AF21" i="116"/>
  <c r="AG19" i="116" s="1"/>
  <c r="AF22" i="116"/>
  <c r="AA29" i="120" l="1"/>
  <c r="AU55" i="161"/>
  <c r="AU56" i="161" s="1"/>
  <c r="AU62" i="161" s="1"/>
  <c r="AU63" i="161" s="1"/>
  <c r="AU65" i="161" s="1"/>
  <c r="AX30" i="152" s="1"/>
  <c r="AV19" i="161"/>
  <c r="AD29" i="157"/>
  <c r="AR16" i="158"/>
  <c r="Z42" i="120"/>
  <c r="AS15" i="158"/>
  <c r="AT11" i="158" s="1"/>
  <c r="AF36" i="156"/>
  <c r="AC42" i="155"/>
  <c r="AD42" i="158"/>
  <c r="AF36" i="158"/>
  <c r="AC42" i="157"/>
  <c r="AE29" i="156"/>
  <c r="AD42" i="156"/>
  <c r="AE36" i="155"/>
  <c r="AD29" i="155"/>
  <c r="AE28" i="157"/>
  <c r="AF25" i="157" s="1"/>
  <c r="AD29" i="158"/>
  <c r="AE36" i="157"/>
  <c r="AB21" i="157"/>
  <c r="AB22" i="157" s="1"/>
  <c r="AC22" i="158"/>
  <c r="AC55" i="158"/>
  <c r="AD19" i="158"/>
  <c r="AD21" i="158" s="1"/>
  <c r="AG35" i="156"/>
  <c r="AH32" i="156" s="1"/>
  <c r="AD41" i="155"/>
  <c r="AE39" i="155" s="1"/>
  <c r="AE41" i="158"/>
  <c r="AF39" i="158" s="1"/>
  <c r="AG35" i="158"/>
  <c r="AH32" i="158" s="1"/>
  <c r="AD41" i="157"/>
  <c r="AE39" i="157" s="1"/>
  <c r="AF28" i="156"/>
  <c r="AG25" i="156" s="1"/>
  <c r="AE41" i="156"/>
  <c r="AF39" i="156" s="1"/>
  <c r="AF35" i="155"/>
  <c r="AG32" i="155" s="1"/>
  <c r="AE28" i="155"/>
  <c r="AF25" i="155" s="1"/>
  <c r="AE55" i="155"/>
  <c r="AF19" i="155"/>
  <c r="AF21" i="155" s="1"/>
  <c r="AA22" i="156"/>
  <c r="AB19" i="156"/>
  <c r="AA55" i="156"/>
  <c r="AE28" i="158"/>
  <c r="AF25" i="158" s="1"/>
  <c r="AF35" i="157"/>
  <c r="AG32" i="157" s="1"/>
  <c r="AB28" i="120"/>
  <c r="AC25" i="120" s="1"/>
  <c r="R19" i="117"/>
  <c r="Q55" i="117"/>
  <c r="AA41" i="120"/>
  <c r="AB39" i="120" s="1"/>
  <c r="AD29" i="125"/>
  <c r="AE28" i="125"/>
  <c r="AF25" i="125" s="1"/>
  <c r="AB29" i="139"/>
  <c r="AA29" i="130"/>
  <c r="AB29" i="142"/>
  <c r="AC42" i="133"/>
  <c r="AG29" i="145"/>
  <c r="AA29" i="117"/>
  <c r="AB29" i="134"/>
  <c r="AF29" i="136"/>
  <c r="AB28" i="130"/>
  <c r="AC25" i="130" s="1"/>
  <c r="AC28" i="139"/>
  <c r="AD25" i="139" s="1"/>
  <c r="AF28" i="133"/>
  <c r="AG25" i="133" s="1"/>
  <c r="AB28" i="117"/>
  <c r="AC25" i="117" s="1"/>
  <c r="AE29" i="133"/>
  <c r="AC28" i="134"/>
  <c r="AD25" i="134" s="1"/>
  <c r="AC28" i="142"/>
  <c r="AD25" i="142" s="1"/>
  <c r="AD36" i="120"/>
  <c r="AC42" i="136"/>
  <c r="AC42" i="150"/>
  <c r="AD36" i="142"/>
  <c r="AD36" i="150"/>
  <c r="AD28" i="150"/>
  <c r="AE25" i="150" s="1"/>
  <c r="AD41" i="150"/>
  <c r="AE39" i="150" s="1"/>
  <c r="AE35" i="150"/>
  <c r="AF32" i="150" s="1"/>
  <c r="R55" i="150"/>
  <c r="S19" i="150"/>
  <c r="AC29" i="150"/>
  <c r="R22" i="150"/>
  <c r="AW15" i="150"/>
  <c r="AX11" i="150" s="1"/>
  <c r="AW16" i="150"/>
  <c r="AF29" i="146"/>
  <c r="AC42" i="146"/>
  <c r="R21" i="146"/>
  <c r="R22" i="146" s="1"/>
  <c r="AU16" i="146"/>
  <c r="AG28" i="146"/>
  <c r="AH25" i="146" s="1"/>
  <c r="AE35" i="146"/>
  <c r="AF32" i="146" s="1"/>
  <c r="AV16" i="146"/>
  <c r="AV15" i="146"/>
  <c r="AW11" i="146" s="1"/>
  <c r="AD41" i="146"/>
  <c r="AE39" i="146" s="1"/>
  <c r="AD36" i="146"/>
  <c r="AU16" i="145"/>
  <c r="AU15" i="145"/>
  <c r="AV11" i="145" s="1"/>
  <c r="R21" i="145"/>
  <c r="R22" i="145" s="1"/>
  <c r="AE35" i="145"/>
  <c r="AF32" i="145" s="1"/>
  <c r="AD41" i="145"/>
  <c r="AE39" i="145" s="1"/>
  <c r="AD36" i="145"/>
  <c r="AH28" i="145"/>
  <c r="AI25" i="145" s="1"/>
  <c r="AC42" i="145"/>
  <c r="AD36" i="143"/>
  <c r="AD29" i="143"/>
  <c r="AE28" i="143"/>
  <c r="AF25" i="143" s="1"/>
  <c r="AD41" i="143"/>
  <c r="AE39" i="143" s="1"/>
  <c r="R21" i="143"/>
  <c r="R22" i="143" s="1"/>
  <c r="AE35" i="143"/>
  <c r="AF32" i="143" s="1"/>
  <c r="AC42" i="143"/>
  <c r="AV15" i="143"/>
  <c r="AW11" i="143" s="1"/>
  <c r="AC42" i="142"/>
  <c r="R21" i="142"/>
  <c r="R22" i="142" s="1"/>
  <c r="AE35" i="142"/>
  <c r="AF32" i="142" s="1"/>
  <c r="AW15" i="142"/>
  <c r="AX11" i="142" s="1"/>
  <c r="AD41" i="142"/>
  <c r="AE39" i="142" s="1"/>
  <c r="AV16" i="142"/>
  <c r="AD36" i="140"/>
  <c r="AD29" i="140"/>
  <c r="R21" i="140"/>
  <c r="R22" i="140" s="1"/>
  <c r="AE28" i="140"/>
  <c r="AF25" i="140" s="1"/>
  <c r="AD41" i="140"/>
  <c r="AE39" i="140" s="1"/>
  <c r="AE35" i="140"/>
  <c r="AF32" i="140" s="1"/>
  <c r="AC42" i="140"/>
  <c r="AV15" i="140"/>
  <c r="AW11" i="140" s="1"/>
  <c r="AC42" i="139"/>
  <c r="AD41" i="139"/>
  <c r="AE39" i="139" s="1"/>
  <c r="AE35" i="139"/>
  <c r="AF32" i="139" s="1"/>
  <c r="R21" i="139"/>
  <c r="AU16" i="139"/>
  <c r="AU15" i="139"/>
  <c r="AV11" i="139" s="1"/>
  <c r="AD36" i="139"/>
  <c r="AC29" i="137"/>
  <c r="AC42" i="137"/>
  <c r="AU15" i="137"/>
  <c r="AV11" i="137" s="1"/>
  <c r="AD41" i="137"/>
  <c r="AE39" i="137" s="1"/>
  <c r="AT16" i="137"/>
  <c r="AE35" i="137"/>
  <c r="AF32" i="137" s="1"/>
  <c r="R21" i="137"/>
  <c r="AD36" i="137"/>
  <c r="AD28" i="137"/>
  <c r="AE25" i="137" s="1"/>
  <c r="AD36" i="136"/>
  <c r="AW16" i="136"/>
  <c r="AW15" i="136"/>
  <c r="AX11" i="136" s="1"/>
  <c r="AV16" i="136"/>
  <c r="AG28" i="136"/>
  <c r="AH25" i="136" s="1"/>
  <c r="AE35" i="136"/>
  <c r="AF32" i="136" s="1"/>
  <c r="R21" i="136"/>
  <c r="R22" i="136" s="1"/>
  <c r="AD41" i="136"/>
  <c r="AE39" i="136" s="1"/>
  <c r="AD36" i="134"/>
  <c r="AC42" i="134"/>
  <c r="AV15" i="134"/>
  <c r="AW11" i="134" s="1"/>
  <c r="AD41" i="134"/>
  <c r="AE39" i="134" s="1"/>
  <c r="AE35" i="134"/>
  <c r="AF32" i="134" s="1"/>
  <c r="R21" i="134"/>
  <c r="AD41" i="133"/>
  <c r="AE39" i="133" s="1"/>
  <c r="AE35" i="133"/>
  <c r="AF32" i="133" s="1"/>
  <c r="AU15" i="133"/>
  <c r="AV11" i="133" s="1"/>
  <c r="AD36" i="133"/>
  <c r="R21" i="133"/>
  <c r="R22" i="133" s="1"/>
  <c r="AC42" i="131"/>
  <c r="AE35" i="131"/>
  <c r="AF32" i="131" s="1"/>
  <c r="R21" i="131"/>
  <c r="R22" i="131" s="1"/>
  <c r="AV15" i="131"/>
  <c r="AW11" i="131" s="1"/>
  <c r="AD41" i="131"/>
  <c r="AE39" i="131" s="1"/>
  <c r="AG28" i="131"/>
  <c r="AH25" i="131" s="1"/>
  <c r="AD36" i="131"/>
  <c r="AF29" i="131"/>
  <c r="AD36" i="130"/>
  <c r="AC42" i="130"/>
  <c r="AU16" i="130"/>
  <c r="AE35" i="130"/>
  <c r="AF32" i="130" s="1"/>
  <c r="AV15" i="130"/>
  <c r="AW11" i="130" s="1"/>
  <c r="R21" i="130"/>
  <c r="R22" i="130" s="1"/>
  <c r="AD41" i="130"/>
  <c r="AE39" i="130" s="1"/>
  <c r="R21" i="129"/>
  <c r="AE35" i="129"/>
  <c r="AF32" i="129" s="1"/>
  <c r="AD41" i="129"/>
  <c r="AE39" i="129" s="1"/>
  <c r="AE28" i="129"/>
  <c r="AF25" i="129" s="1"/>
  <c r="AD36" i="129"/>
  <c r="AC42" i="129"/>
  <c r="AD29" i="129"/>
  <c r="AW15" i="129"/>
  <c r="AX11" i="129" s="1"/>
  <c r="AW16" i="129"/>
  <c r="AC29" i="128"/>
  <c r="AD36" i="128"/>
  <c r="AW15" i="128"/>
  <c r="AX11" i="128" s="1"/>
  <c r="AW16" i="128"/>
  <c r="AV16" i="128"/>
  <c r="AE35" i="128"/>
  <c r="AF32" i="128" s="1"/>
  <c r="AD28" i="128"/>
  <c r="AE25" i="128" s="1"/>
  <c r="AD41" i="128"/>
  <c r="AE39" i="128" s="1"/>
  <c r="R21" i="128"/>
  <c r="AC42" i="128"/>
  <c r="AC42" i="126"/>
  <c r="AE35" i="126"/>
  <c r="AF32" i="126" s="1"/>
  <c r="AD36" i="126"/>
  <c r="AD28" i="126"/>
  <c r="AE25" i="126" s="1"/>
  <c r="R21" i="126"/>
  <c r="R22" i="126" s="1"/>
  <c r="AC29" i="126"/>
  <c r="AD41" i="126"/>
  <c r="AE39" i="126" s="1"/>
  <c r="AV15" i="126"/>
  <c r="AW11" i="126" s="1"/>
  <c r="AV16" i="126"/>
  <c r="AD36" i="125"/>
  <c r="R21" i="125"/>
  <c r="R22" i="125" s="1"/>
  <c r="AW15" i="125"/>
  <c r="AX11" i="125" s="1"/>
  <c r="AD41" i="125"/>
  <c r="AE39" i="125" s="1"/>
  <c r="AE35" i="125"/>
  <c r="AF32" i="125" s="1"/>
  <c r="AV16" i="125"/>
  <c r="AC42" i="125"/>
  <c r="AC29" i="123"/>
  <c r="S21" i="123"/>
  <c r="AD28" i="123"/>
  <c r="AE25" i="123" s="1"/>
  <c r="AU15" i="123"/>
  <c r="AV11" i="123" s="1"/>
  <c r="AT16" i="123"/>
  <c r="AD29" i="122"/>
  <c r="S21" i="122"/>
  <c r="S22" i="122" s="1"/>
  <c r="AE28" i="122"/>
  <c r="AF25" i="122" s="1"/>
  <c r="AV16" i="122"/>
  <c r="AV15" i="122"/>
  <c r="AW11" i="122" s="1"/>
  <c r="S55" i="120"/>
  <c r="T19" i="120"/>
  <c r="AE35" i="120"/>
  <c r="AF32" i="120" s="1"/>
  <c r="AW15" i="120"/>
  <c r="AX11" i="120" s="1"/>
  <c r="AE35" i="119"/>
  <c r="AF32" i="119" s="1"/>
  <c r="AD36" i="119"/>
  <c r="AV15" i="119"/>
  <c r="AW11" i="119" s="1"/>
  <c r="AC42" i="119"/>
  <c r="AH21" i="119"/>
  <c r="AI19" i="119" s="1"/>
  <c r="AD41" i="119"/>
  <c r="AE39" i="119" s="1"/>
  <c r="AG28" i="119"/>
  <c r="AH25" i="119" s="1"/>
  <c r="AG29" i="119"/>
  <c r="AU16" i="119"/>
  <c r="AF29" i="119"/>
  <c r="AD36" i="116"/>
  <c r="AC42" i="117"/>
  <c r="AE35" i="117"/>
  <c r="AF32" i="117" s="1"/>
  <c r="AD36" i="117"/>
  <c r="AD41" i="117"/>
  <c r="AE39" i="117" s="1"/>
  <c r="AW16" i="117"/>
  <c r="AW15" i="117"/>
  <c r="AX11" i="117" s="1"/>
  <c r="AV16" i="117"/>
  <c r="AC42" i="116"/>
  <c r="AF29" i="116"/>
  <c r="AG21" i="116"/>
  <c r="AH19" i="116" s="1"/>
  <c r="AG29" i="116"/>
  <c r="AG28" i="116"/>
  <c r="AH25" i="116" s="1"/>
  <c r="AE35" i="116"/>
  <c r="AF32" i="116" s="1"/>
  <c r="AD41" i="116"/>
  <c r="AE39" i="116" s="1"/>
  <c r="AW15" i="116"/>
  <c r="AX11" i="116" s="1"/>
  <c r="AW16" i="116"/>
  <c r="AV21" i="161" l="1"/>
  <c r="AV22" i="161" s="1"/>
  <c r="AV50" i="161" s="1"/>
  <c r="AV59" i="161" s="1"/>
  <c r="AV61" i="161" s="1"/>
  <c r="AB29" i="120"/>
  <c r="AS16" i="158"/>
  <c r="AA42" i="120"/>
  <c r="AF36" i="157"/>
  <c r="AG35" i="157"/>
  <c r="AH32" i="157" s="1"/>
  <c r="AE29" i="158"/>
  <c r="AB21" i="156"/>
  <c r="AB22" i="156" s="1"/>
  <c r="AF22" i="155"/>
  <c r="AF55" i="155"/>
  <c r="AG19" i="155"/>
  <c r="AG21" i="155" s="1"/>
  <c r="AE29" i="155"/>
  <c r="AF36" i="155"/>
  <c r="AE42" i="156"/>
  <c r="AF29" i="156"/>
  <c r="AD42" i="157"/>
  <c r="AG36" i="158"/>
  <c r="AE42" i="158"/>
  <c r="AD42" i="155"/>
  <c r="AG36" i="156"/>
  <c r="AE29" i="157"/>
  <c r="AT15" i="158"/>
  <c r="AU11" i="158" s="1"/>
  <c r="AF28" i="158"/>
  <c r="AG25" i="158" s="1"/>
  <c r="AF28" i="155"/>
  <c r="AG25" i="155" s="1"/>
  <c r="AG35" i="155"/>
  <c r="AH32" i="155" s="1"/>
  <c r="AF41" i="156"/>
  <c r="AG39" i="156" s="1"/>
  <c r="AG28" i="156"/>
  <c r="AH25" i="156" s="1"/>
  <c r="AE41" i="157"/>
  <c r="AF39" i="157" s="1"/>
  <c r="AH35" i="158"/>
  <c r="AI32" i="158" s="1"/>
  <c r="AF41" i="158"/>
  <c r="AG39" i="158" s="1"/>
  <c r="AE41" i="155"/>
  <c r="AF39" i="155" s="1"/>
  <c r="AH35" i="156"/>
  <c r="AI32" i="156" s="1"/>
  <c r="AD22" i="158"/>
  <c r="AE19" i="158"/>
  <c r="AE21" i="158" s="1"/>
  <c r="AD55" i="158"/>
  <c r="AC19" i="157"/>
  <c r="AC21" i="157" s="1"/>
  <c r="AB55" i="157"/>
  <c r="AF28" i="157"/>
  <c r="AG25" i="157" s="1"/>
  <c r="R21" i="117"/>
  <c r="R22" i="117" s="1"/>
  <c r="AB41" i="120"/>
  <c r="AC39" i="120" s="1"/>
  <c r="AC28" i="120"/>
  <c r="AD25" i="120" s="1"/>
  <c r="AE29" i="125"/>
  <c r="AF28" i="125"/>
  <c r="AG25" i="125" s="1"/>
  <c r="AC29" i="142"/>
  <c r="AF29" i="133"/>
  <c r="AC29" i="134"/>
  <c r="AB29" i="117"/>
  <c r="AB29" i="130"/>
  <c r="AE29" i="129"/>
  <c r="AD28" i="139"/>
  <c r="AE25" i="139" s="1"/>
  <c r="AD28" i="134"/>
  <c r="AE25" i="134" s="1"/>
  <c r="AC28" i="117"/>
  <c r="AD25" i="117" s="1"/>
  <c r="AG28" i="133"/>
  <c r="AH25" i="133" s="1"/>
  <c r="AC28" i="130"/>
  <c r="AD25" i="130" s="1"/>
  <c r="AD28" i="142"/>
  <c r="AE25" i="142" s="1"/>
  <c r="AC29" i="139"/>
  <c r="AD42" i="145"/>
  <c r="AD42" i="136"/>
  <c r="AD42" i="150"/>
  <c r="AD42" i="119"/>
  <c r="AD42" i="126"/>
  <c r="AE36" i="126"/>
  <c r="AE36" i="116"/>
  <c r="AE36" i="150"/>
  <c r="S21" i="150"/>
  <c r="AE41" i="150"/>
  <c r="AF39" i="150" s="1"/>
  <c r="AE28" i="150"/>
  <c r="AF25" i="150" s="1"/>
  <c r="AX15" i="150"/>
  <c r="AY11" i="150" s="1"/>
  <c r="AX16" i="150"/>
  <c r="AF35" i="150"/>
  <c r="AG32" i="150" s="1"/>
  <c r="AD29" i="150"/>
  <c r="AD42" i="146"/>
  <c r="AH28" i="146"/>
  <c r="AI25" i="146" s="1"/>
  <c r="AW16" i="146"/>
  <c r="AW15" i="146"/>
  <c r="AX11" i="146" s="1"/>
  <c r="AG29" i="146"/>
  <c r="R55" i="146"/>
  <c r="S19" i="146"/>
  <c r="AF35" i="146"/>
  <c r="AG32" i="146" s="1"/>
  <c r="AE41" i="146"/>
  <c r="AF39" i="146" s="1"/>
  <c r="AE36" i="146"/>
  <c r="AE36" i="145"/>
  <c r="AI28" i="145"/>
  <c r="AJ25" i="145" s="1"/>
  <c r="AV15" i="145"/>
  <c r="AW11" i="145" s="1"/>
  <c r="AV16" i="145"/>
  <c r="AF35" i="145"/>
  <c r="AG32" i="145" s="1"/>
  <c r="AH29" i="145"/>
  <c r="AE41" i="145"/>
  <c r="AF39" i="145" s="1"/>
  <c r="R55" i="145"/>
  <c r="S19" i="145"/>
  <c r="AE36" i="143"/>
  <c r="AD42" i="143"/>
  <c r="AV16" i="143"/>
  <c r="AF35" i="143"/>
  <c r="AG32" i="143" s="1"/>
  <c r="AE41" i="143"/>
  <c r="AF39" i="143" s="1"/>
  <c r="AW15" i="143"/>
  <c r="AX11" i="143" s="1"/>
  <c r="AF28" i="143"/>
  <c r="AG25" i="143" s="1"/>
  <c r="R55" i="143"/>
  <c r="S19" i="143"/>
  <c r="AE29" i="143"/>
  <c r="AE36" i="142"/>
  <c r="AE41" i="142"/>
  <c r="AF39" i="142" s="1"/>
  <c r="AF35" i="142"/>
  <c r="AG32" i="142" s="1"/>
  <c r="R55" i="142"/>
  <c r="S19" i="142"/>
  <c r="AX16" i="142"/>
  <c r="AX15" i="142"/>
  <c r="AY11" i="142" s="1"/>
  <c r="AD42" i="142"/>
  <c r="AW16" i="142"/>
  <c r="AF35" i="140"/>
  <c r="AG32" i="140" s="1"/>
  <c r="AF28" i="140"/>
  <c r="AG25" i="140" s="1"/>
  <c r="AW15" i="140"/>
  <c r="AX11" i="140" s="1"/>
  <c r="AE41" i="140"/>
  <c r="AF39" i="140" s="1"/>
  <c r="AV16" i="140"/>
  <c r="AD42" i="140"/>
  <c r="R55" i="140"/>
  <c r="S19" i="140"/>
  <c r="AE36" i="140"/>
  <c r="AE29" i="140"/>
  <c r="AD42" i="139"/>
  <c r="AE36" i="139"/>
  <c r="R55" i="139"/>
  <c r="S19" i="139"/>
  <c r="R22" i="139"/>
  <c r="AV15" i="139"/>
  <c r="AW11" i="139" s="1"/>
  <c r="AF35" i="139"/>
  <c r="AG32" i="139" s="1"/>
  <c r="AE41" i="139"/>
  <c r="AF39" i="139" s="1"/>
  <c r="AE36" i="137"/>
  <c r="R55" i="137"/>
  <c r="S19" i="137"/>
  <c r="AE28" i="137"/>
  <c r="AF25" i="137" s="1"/>
  <c r="R22" i="137"/>
  <c r="AE41" i="137"/>
  <c r="AF39" i="137" s="1"/>
  <c r="AV15" i="137"/>
  <c r="AW11" i="137" s="1"/>
  <c r="AD29" i="137"/>
  <c r="AF35" i="137"/>
  <c r="AG32" i="137" s="1"/>
  <c r="AD42" i="137"/>
  <c r="AU16" i="137"/>
  <c r="AG29" i="136"/>
  <c r="AF35" i="136"/>
  <c r="AG32" i="136" s="1"/>
  <c r="AX15" i="136"/>
  <c r="AY11" i="136" s="1"/>
  <c r="AX16" i="136"/>
  <c r="R55" i="136"/>
  <c r="S19" i="136"/>
  <c r="AH28" i="136"/>
  <c r="AI25" i="136" s="1"/>
  <c r="AE41" i="136"/>
  <c r="AF39" i="136" s="1"/>
  <c r="AE36" i="136"/>
  <c r="AW15" i="134"/>
  <c r="AX11" i="134" s="1"/>
  <c r="AW16" i="134"/>
  <c r="AD42" i="134"/>
  <c r="AV16" i="134"/>
  <c r="AE41" i="134"/>
  <c r="AF39" i="134" s="1"/>
  <c r="AF35" i="134"/>
  <c r="AG32" i="134" s="1"/>
  <c r="R55" i="134"/>
  <c r="S19" i="134"/>
  <c r="R22" i="134"/>
  <c r="AE36" i="134"/>
  <c r="AV15" i="133"/>
  <c r="AW11" i="133" s="1"/>
  <c r="AF35" i="133"/>
  <c r="AG32" i="133" s="1"/>
  <c r="R55" i="133"/>
  <c r="S19" i="133"/>
  <c r="AE41" i="133"/>
  <c r="AF39" i="133" s="1"/>
  <c r="AD42" i="133"/>
  <c r="AU16" i="133"/>
  <c r="AE36" i="133"/>
  <c r="AH28" i="131"/>
  <c r="AI25" i="131" s="1"/>
  <c r="AE41" i="131"/>
  <c r="AF39" i="131" s="1"/>
  <c r="AG29" i="131"/>
  <c r="AD42" i="131"/>
  <c r="R55" i="131"/>
  <c r="S19" i="131"/>
  <c r="AW16" i="131"/>
  <c r="AW15" i="131"/>
  <c r="AX11" i="131" s="1"/>
  <c r="AF35" i="131"/>
  <c r="AG32" i="131" s="1"/>
  <c r="AV16" i="131"/>
  <c r="AE36" i="131"/>
  <c r="R55" i="130"/>
  <c r="S19" i="130"/>
  <c r="AW15" i="130"/>
  <c r="AX11" i="130" s="1"/>
  <c r="AE41" i="130"/>
  <c r="AF39" i="130" s="1"/>
  <c r="AF35" i="130"/>
  <c r="AG32" i="130" s="1"/>
  <c r="AD42" i="130"/>
  <c r="AE36" i="130"/>
  <c r="AV16" i="130"/>
  <c r="AE36" i="129"/>
  <c r="AF35" i="129"/>
  <c r="AG32" i="129" s="1"/>
  <c r="AX15" i="129"/>
  <c r="AY11" i="129" s="1"/>
  <c r="AF28" i="129"/>
  <c r="AG25" i="129" s="1"/>
  <c r="AE41" i="129"/>
  <c r="AF39" i="129" s="1"/>
  <c r="R55" i="129"/>
  <c r="S19" i="129"/>
  <c r="AD42" i="129"/>
  <c r="R22" i="129"/>
  <c r="AD29" i="128"/>
  <c r="AE28" i="128"/>
  <c r="AF25" i="128" s="1"/>
  <c r="R55" i="128"/>
  <c r="S19" i="128"/>
  <c r="AE41" i="128"/>
  <c r="AF39" i="128" s="1"/>
  <c r="AF35" i="128"/>
  <c r="AG32" i="128" s="1"/>
  <c r="R22" i="128"/>
  <c r="AD42" i="128"/>
  <c r="AE36" i="128"/>
  <c r="AX15" i="128"/>
  <c r="AY11" i="128" s="1"/>
  <c r="AX16" i="128"/>
  <c r="AE41" i="126"/>
  <c r="AF39" i="126" s="1"/>
  <c r="AE28" i="126"/>
  <c r="AF25" i="126" s="1"/>
  <c r="AD29" i="126"/>
  <c r="AW15" i="126"/>
  <c r="AX11" i="126" s="1"/>
  <c r="AW16" i="126"/>
  <c r="R55" i="126"/>
  <c r="S19" i="126"/>
  <c r="AF35" i="126"/>
  <c r="AG32" i="126" s="1"/>
  <c r="AE36" i="125"/>
  <c r="AX15" i="125"/>
  <c r="AY11" i="125" s="1"/>
  <c r="AX16" i="125"/>
  <c r="AD42" i="125"/>
  <c r="AE41" i="125"/>
  <c r="AF39" i="125" s="1"/>
  <c r="AF35" i="125"/>
  <c r="AG32" i="125" s="1"/>
  <c r="AW16" i="125"/>
  <c r="R55" i="125"/>
  <c r="S19" i="125"/>
  <c r="AD29" i="123"/>
  <c r="AV15" i="123"/>
  <c r="AW11" i="123" s="1"/>
  <c r="AV16" i="123"/>
  <c r="S55" i="123"/>
  <c r="T19" i="123"/>
  <c r="AU16" i="123"/>
  <c r="S22" i="123"/>
  <c r="AE28" i="123"/>
  <c r="AF25" i="123" s="1"/>
  <c r="AE29" i="122"/>
  <c r="AW15" i="122"/>
  <c r="AX11" i="122" s="1"/>
  <c r="AW16" i="122"/>
  <c r="AF28" i="122"/>
  <c r="AG25" i="122" s="1"/>
  <c r="S55" i="122"/>
  <c r="T19" i="122"/>
  <c r="AE36" i="120"/>
  <c r="T21" i="120"/>
  <c r="AX15" i="120"/>
  <c r="AY11" i="120" s="1"/>
  <c r="AF35" i="120"/>
  <c r="AG32" i="120" s="1"/>
  <c r="AW16" i="120"/>
  <c r="AI21" i="119"/>
  <c r="AJ19" i="119" s="1"/>
  <c r="AI22" i="119"/>
  <c r="AH28" i="119"/>
  <c r="AI25" i="119" s="1"/>
  <c r="AH29" i="119"/>
  <c r="AE41" i="119"/>
  <c r="AF39" i="119" s="1"/>
  <c r="AW15" i="119"/>
  <c r="AX11" i="119" s="1"/>
  <c r="AW16" i="119"/>
  <c r="AE36" i="119"/>
  <c r="AF35" i="119"/>
  <c r="AG32" i="119" s="1"/>
  <c r="AH22" i="119"/>
  <c r="AV16" i="119"/>
  <c r="AE36" i="117"/>
  <c r="AF35" i="117"/>
  <c r="AG32" i="117" s="1"/>
  <c r="AE41" i="117"/>
  <c r="AF39" i="117" s="1"/>
  <c r="AX15" i="117"/>
  <c r="AY11" i="117" s="1"/>
  <c r="AX16" i="117"/>
  <c r="AD42" i="117"/>
  <c r="AD42" i="116"/>
  <c r="AG22" i="116"/>
  <c r="AE41" i="116"/>
  <c r="AF39" i="116" s="1"/>
  <c r="AH28" i="116"/>
  <c r="AI25" i="116" s="1"/>
  <c r="AX16" i="116"/>
  <c r="AX15" i="116"/>
  <c r="AY11" i="116" s="1"/>
  <c r="AF35" i="116"/>
  <c r="AG32" i="116" s="1"/>
  <c r="AH21" i="116"/>
  <c r="AI19" i="116" s="1"/>
  <c r="AH22" i="116"/>
  <c r="AV55" i="161" l="1"/>
  <c r="AV56" i="161" s="1"/>
  <c r="AV62" i="161" s="1"/>
  <c r="AV63" i="161" s="1"/>
  <c r="AV65" i="161" s="1"/>
  <c r="AY30" i="152" s="1"/>
  <c r="AW19" i="161"/>
  <c r="AT16" i="158"/>
  <c r="AC29" i="120"/>
  <c r="AF29" i="158"/>
  <c r="AB42" i="120"/>
  <c r="AF29" i="157"/>
  <c r="AE22" i="158"/>
  <c r="AE55" i="158"/>
  <c r="AF19" i="158"/>
  <c r="AH36" i="156"/>
  <c r="AE42" i="155"/>
  <c r="AF42" i="158"/>
  <c r="AH36" i="158"/>
  <c r="AE42" i="157"/>
  <c r="AG29" i="156"/>
  <c r="AF42" i="156"/>
  <c r="AG36" i="155"/>
  <c r="AF29" i="155"/>
  <c r="AG28" i="158"/>
  <c r="AH25" i="158" s="1"/>
  <c r="AU15" i="158"/>
  <c r="AV11" i="158" s="1"/>
  <c r="AG22" i="155"/>
  <c r="AH19" i="155"/>
  <c r="AG55" i="155"/>
  <c r="AB55" i="156"/>
  <c r="AC19" i="156"/>
  <c r="AG36" i="157"/>
  <c r="AG28" i="157"/>
  <c r="AH25" i="157" s="1"/>
  <c r="AC22" i="157"/>
  <c r="AD19" i="157"/>
  <c r="AD21" i="157" s="1"/>
  <c r="AC55" i="157"/>
  <c r="AI35" i="156"/>
  <c r="AJ32" i="156" s="1"/>
  <c r="AF41" i="155"/>
  <c r="AG39" i="155" s="1"/>
  <c r="AG41" i="158"/>
  <c r="AH39" i="158" s="1"/>
  <c r="AI35" i="158"/>
  <c r="AJ32" i="158" s="1"/>
  <c r="AF41" i="157"/>
  <c r="AG39" i="157" s="1"/>
  <c r="AH28" i="156"/>
  <c r="AI25" i="156" s="1"/>
  <c r="AG41" i="156"/>
  <c r="AH39" i="156" s="1"/>
  <c r="AH35" i="155"/>
  <c r="AI32" i="155" s="1"/>
  <c r="AG28" i="155"/>
  <c r="AH25" i="155" s="1"/>
  <c r="AH35" i="157"/>
  <c r="AI32" i="157" s="1"/>
  <c r="AC41" i="120"/>
  <c r="AD39" i="120" s="1"/>
  <c r="AD28" i="120"/>
  <c r="AE25" i="120" s="1"/>
  <c r="R55" i="117"/>
  <c r="S19" i="117"/>
  <c r="AF29" i="125"/>
  <c r="AG28" i="125"/>
  <c r="AH25" i="125" s="1"/>
  <c r="AH29" i="146"/>
  <c r="AC29" i="130"/>
  <c r="AF29" i="129"/>
  <c r="AD29" i="142"/>
  <c r="AG29" i="133"/>
  <c r="AD29" i="134"/>
  <c r="AD29" i="139"/>
  <c r="AD28" i="117"/>
  <c r="AE25" i="117" s="1"/>
  <c r="AE28" i="139"/>
  <c r="AF25" i="139" s="1"/>
  <c r="AD28" i="130"/>
  <c r="AE25" i="130" s="1"/>
  <c r="AH28" i="133"/>
  <c r="AI25" i="133" s="1"/>
  <c r="AH29" i="131"/>
  <c r="AE28" i="142"/>
  <c r="AF25" i="142" s="1"/>
  <c r="AC29" i="117"/>
  <c r="AE28" i="134"/>
  <c r="AF25" i="134" s="1"/>
  <c r="AE42" i="129"/>
  <c r="AE42" i="134"/>
  <c r="AE42" i="150"/>
  <c r="AE42" i="126"/>
  <c r="AF36" i="140"/>
  <c r="AF36" i="129"/>
  <c r="AF36" i="150"/>
  <c r="AG35" i="150"/>
  <c r="AH32" i="150" s="1"/>
  <c r="AY16" i="150"/>
  <c r="AY15" i="150"/>
  <c r="AZ11" i="150" s="1"/>
  <c r="AF41" i="150"/>
  <c r="AG39" i="150" s="1"/>
  <c r="AF28" i="150"/>
  <c r="AG25" i="150" s="1"/>
  <c r="S55" i="150"/>
  <c r="T19" i="150"/>
  <c r="AE29" i="150"/>
  <c r="S22" i="150"/>
  <c r="S21" i="146"/>
  <c r="S22" i="146" s="1"/>
  <c r="AF41" i="146"/>
  <c r="AG39" i="146" s="1"/>
  <c r="AG35" i="146"/>
  <c r="AH32" i="146" s="1"/>
  <c r="AI28" i="146"/>
  <c r="AJ25" i="146" s="1"/>
  <c r="AE42" i="146"/>
  <c r="AF36" i="146"/>
  <c r="AX15" i="146"/>
  <c r="AY11" i="146" s="1"/>
  <c r="AX16" i="146"/>
  <c r="AE42" i="145"/>
  <c r="AF36" i="145"/>
  <c r="S21" i="145"/>
  <c r="AW15" i="145"/>
  <c r="AX11" i="145" s="1"/>
  <c r="AW16" i="145"/>
  <c r="AJ28" i="145"/>
  <c r="AK25" i="145" s="1"/>
  <c r="AF41" i="145"/>
  <c r="AG39" i="145" s="1"/>
  <c r="AG35" i="145"/>
  <c r="AH32" i="145" s="1"/>
  <c r="AI29" i="145"/>
  <c r="AE42" i="143"/>
  <c r="AX15" i="143"/>
  <c r="AY11" i="143" s="1"/>
  <c r="AX16" i="143"/>
  <c r="AG35" i="143"/>
  <c r="AH32" i="143" s="1"/>
  <c r="S21" i="143"/>
  <c r="S22" i="143" s="1"/>
  <c r="AG28" i="143"/>
  <c r="AH25" i="143" s="1"/>
  <c r="AW16" i="143"/>
  <c r="AF36" i="143"/>
  <c r="AF29" i="143"/>
  <c r="AF41" i="143"/>
  <c r="AG39" i="143" s="1"/>
  <c r="AE42" i="142"/>
  <c r="AG35" i="142"/>
  <c r="AH32" i="142" s="1"/>
  <c r="S21" i="142"/>
  <c r="S22" i="142" s="1"/>
  <c r="AY15" i="142"/>
  <c r="AZ11" i="142" s="1"/>
  <c r="AF36" i="142"/>
  <c r="AF41" i="142"/>
  <c r="AG39" i="142" s="1"/>
  <c r="AF29" i="140"/>
  <c r="AE42" i="140"/>
  <c r="AF41" i="140"/>
  <c r="AG39" i="140" s="1"/>
  <c r="AG28" i="140"/>
  <c r="AH25" i="140" s="1"/>
  <c r="S21" i="140"/>
  <c r="S22" i="140" s="1"/>
  <c r="AX15" i="140"/>
  <c r="AY11" i="140" s="1"/>
  <c r="AW16" i="140"/>
  <c r="AG35" i="140"/>
  <c r="AH32" i="140" s="1"/>
  <c r="AF36" i="139"/>
  <c r="AF41" i="139"/>
  <c r="AG39" i="139" s="1"/>
  <c r="AW15" i="139"/>
  <c r="AX11" i="139" s="1"/>
  <c r="AW16" i="139"/>
  <c r="AE42" i="139"/>
  <c r="AV16" i="139"/>
  <c r="S21" i="139"/>
  <c r="S22" i="139" s="1"/>
  <c r="AG35" i="139"/>
  <c r="AH32" i="139" s="1"/>
  <c r="AF36" i="137"/>
  <c r="AE29" i="137"/>
  <c r="AE42" i="137"/>
  <c r="AV16" i="137"/>
  <c r="AG35" i="137"/>
  <c r="AH32" i="137" s="1"/>
  <c r="AF28" i="137"/>
  <c r="AG25" i="137" s="1"/>
  <c r="S21" i="137"/>
  <c r="S22" i="137" s="1"/>
  <c r="AW15" i="137"/>
  <c r="AX11" i="137" s="1"/>
  <c r="AW16" i="137"/>
  <c r="AF41" i="137"/>
  <c r="AG39" i="137" s="1"/>
  <c r="AE42" i="136"/>
  <c r="AI28" i="136"/>
  <c r="AJ25" i="136" s="1"/>
  <c r="AF41" i="136"/>
  <c r="AG39" i="136" s="1"/>
  <c r="S21" i="136"/>
  <c r="AY15" i="136"/>
  <c r="AZ11" i="136" s="1"/>
  <c r="AG35" i="136"/>
  <c r="AH32" i="136" s="1"/>
  <c r="AH29" i="136"/>
  <c r="AF36" i="136"/>
  <c r="AG35" i="134"/>
  <c r="AH32" i="134" s="1"/>
  <c r="S21" i="134"/>
  <c r="S22" i="134" s="1"/>
  <c r="AF36" i="134"/>
  <c r="AF41" i="134"/>
  <c r="AG39" i="134" s="1"/>
  <c r="AX15" i="134"/>
  <c r="AY11" i="134" s="1"/>
  <c r="AX16" i="134"/>
  <c r="AE42" i="133"/>
  <c r="AF36" i="133"/>
  <c r="S21" i="133"/>
  <c r="S22" i="133" s="1"/>
  <c r="AW15" i="133"/>
  <c r="AX11" i="133" s="1"/>
  <c r="AV16" i="133"/>
  <c r="AF41" i="133"/>
  <c r="AG39" i="133" s="1"/>
  <c r="AG35" i="133"/>
  <c r="AH32" i="133" s="1"/>
  <c r="AF41" i="131"/>
  <c r="AG39" i="131" s="1"/>
  <c r="AG35" i="131"/>
  <c r="AH32" i="131" s="1"/>
  <c r="AE42" i="131"/>
  <c r="AF36" i="131"/>
  <c r="AX15" i="131"/>
  <c r="AY11" i="131" s="1"/>
  <c r="S21" i="131"/>
  <c r="AI28" i="131"/>
  <c r="AJ25" i="131" s="1"/>
  <c r="AF36" i="130"/>
  <c r="AG35" i="130"/>
  <c r="AH32" i="130" s="1"/>
  <c r="AE42" i="130"/>
  <c r="S21" i="130"/>
  <c r="AF41" i="130"/>
  <c r="AG39" i="130" s="1"/>
  <c r="AX15" i="130"/>
  <c r="AY11" i="130" s="1"/>
  <c r="AW16" i="130"/>
  <c r="S21" i="129"/>
  <c r="S22" i="129" s="1"/>
  <c r="AG35" i="129"/>
  <c r="AH32" i="129" s="1"/>
  <c r="AG28" i="129"/>
  <c r="AH25" i="129" s="1"/>
  <c r="AY16" i="129"/>
  <c r="AY15" i="129"/>
  <c r="AZ11" i="129" s="1"/>
  <c r="AF41" i="129"/>
  <c r="AG39" i="129" s="1"/>
  <c r="AX16" i="129"/>
  <c r="AE29" i="128"/>
  <c r="AF36" i="128"/>
  <c r="AF41" i="128"/>
  <c r="AG39" i="128" s="1"/>
  <c r="AG35" i="128"/>
  <c r="AH32" i="128" s="1"/>
  <c r="AY16" i="128"/>
  <c r="AY15" i="128"/>
  <c r="AZ11" i="128" s="1"/>
  <c r="S21" i="128"/>
  <c r="S22" i="128" s="1"/>
  <c r="AE42" i="128"/>
  <c r="AF28" i="128"/>
  <c r="AG25" i="128" s="1"/>
  <c r="AE29" i="126"/>
  <c r="S21" i="126"/>
  <c r="S22" i="126" s="1"/>
  <c r="AG35" i="126"/>
  <c r="AH32" i="126" s="1"/>
  <c r="AF28" i="126"/>
  <c r="AG25" i="126" s="1"/>
  <c r="AF36" i="126"/>
  <c r="AX15" i="126"/>
  <c r="AY11" i="126" s="1"/>
  <c r="AF41" i="126"/>
  <c r="AG39" i="126" s="1"/>
  <c r="AF36" i="125"/>
  <c r="AE42" i="125"/>
  <c r="S21" i="125"/>
  <c r="AF41" i="125"/>
  <c r="AG39" i="125" s="1"/>
  <c r="AG35" i="125"/>
  <c r="AH32" i="125" s="1"/>
  <c r="AY16" i="125"/>
  <c r="AY15" i="125"/>
  <c r="AZ11" i="125" s="1"/>
  <c r="AE29" i="123"/>
  <c r="T21" i="123"/>
  <c r="T22" i="123" s="1"/>
  <c r="AF28" i="123"/>
  <c r="AG25" i="123" s="1"/>
  <c r="AW15" i="123"/>
  <c r="AX11" i="123" s="1"/>
  <c r="AW16" i="123"/>
  <c r="AE42" i="116"/>
  <c r="AG28" i="122"/>
  <c r="AH25" i="122" s="1"/>
  <c r="T21" i="122"/>
  <c r="AF29" i="122"/>
  <c r="AX15" i="122"/>
  <c r="AY11" i="122" s="1"/>
  <c r="AX16" i="122"/>
  <c r="AY15" i="120"/>
  <c r="AZ11" i="120" s="1"/>
  <c r="AY16" i="120"/>
  <c r="AG35" i="120"/>
  <c r="AH32" i="120" s="1"/>
  <c r="T55" i="120"/>
  <c r="U19" i="120"/>
  <c r="AF36" i="120"/>
  <c r="T22" i="120"/>
  <c r="AX16" i="120"/>
  <c r="AG35" i="119"/>
  <c r="AH32" i="119" s="1"/>
  <c r="AX15" i="119"/>
  <c r="AY11" i="119" s="1"/>
  <c r="AX16" i="119"/>
  <c r="AI28" i="119"/>
  <c r="AJ25" i="119" s="1"/>
  <c r="AJ21" i="119"/>
  <c r="AK19" i="119" s="1"/>
  <c r="AJ22" i="119"/>
  <c r="AF36" i="119"/>
  <c r="AF41" i="119"/>
  <c r="AG39" i="119" s="1"/>
  <c r="AE42" i="119"/>
  <c r="AF41" i="117"/>
  <c r="AG39" i="117" s="1"/>
  <c r="AF36" i="117"/>
  <c r="AG35" i="117"/>
  <c r="AH32" i="117" s="1"/>
  <c r="AY15" i="117"/>
  <c r="AZ11" i="117" s="1"/>
  <c r="AY16" i="117"/>
  <c r="AE42" i="117"/>
  <c r="AF36" i="116"/>
  <c r="AH29" i="116"/>
  <c r="AY15" i="116"/>
  <c r="AZ11" i="116" s="1"/>
  <c r="AY16" i="116"/>
  <c r="AI28" i="116"/>
  <c r="AJ25" i="116" s="1"/>
  <c r="AF41" i="116"/>
  <c r="AG39" i="116" s="1"/>
  <c r="AI21" i="116"/>
  <c r="AJ19" i="116" s="1"/>
  <c r="AG35" i="116"/>
  <c r="AH32" i="116" s="1"/>
  <c r="AW21" i="161" l="1"/>
  <c r="AW22" i="161"/>
  <c r="AW50" i="161" s="1"/>
  <c r="AW59" i="161" s="1"/>
  <c r="AW61" i="161" s="1"/>
  <c r="AG29" i="155"/>
  <c r="AH29" i="156"/>
  <c r="AC42" i="120"/>
  <c r="AH36" i="157"/>
  <c r="AH36" i="155"/>
  <c r="AG42" i="156"/>
  <c r="AF42" i="157"/>
  <c r="AI36" i="158"/>
  <c r="AG42" i="158"/>
  <c r="AF42" i="155"/>
  <c r="AI36" i="156"/>
  <c r="AI35" i="157"/>
  <c r="AJ32" i="157" s="1"/>
  <c r="AH28" i="155"/>
  <c r="AI25" i="155" s="1"/>
  <c r="AI35" i="155"/>
  <c r="AJ32" i="155" s="1"/>
  <c r="AH41" i="156"/>
  <c r="AI39" i="156" s="1"/>
  <c r="AI28" i="156"/>
  <c r="AJ25" i="156" s="1"/>
  <c r="AG41" i="157"/>
  <c r="AH39" i="157" s="1"/>
  <c r="AJ35" i="158"/>
  <c r="AK32" i="158" s="1"/>
  <c r="AH41" i="158"/>
  <c r="AI39" i="158" s="1"/>
  <c r="AG41" i="155"/>
  <c r="AH39" i="155" s="1"/>
  <c r="AJ35" i="156"/>
  <c r="AK32" i="156" s="1"/>
  <c r="AD22" i="157"/>
  <c r="AE19" i="157"/>
  <c r="AE21" i="157" s="1"/>
  <c r="AD55" i="157"/>
  <c r="AG29" i="157"/>
  <c r="AU16" i="158"/>
  <c r="AG29" i="158"/>
  <c r="AH28" i="157"/>
  <c r="AI25" i="157" s="1"/>
  <c r="AC21" i="156"/>
  <c r="AC22" i="156" s="1"/>
  <c r="AH21" i="155"/>
  <c r="AH22" i="155" s="1"/>
  <c r="AV15" i="158"/>
  <c r="AW11" i="158" s="1"/>
  <c r="AH28" i="158"/>
  <c r="AI25" i="158" s="1"/>
  <c r="AF21" i="158"/>
  <c r="AF22" i="158" s="1"/>
  <c r="AD29" i="120"/>
  <c r="AE28" i="120"/>
  <c r="AF25" i="120" s="1"/>
  <c r="S21" i="117"/>
  <c r="S22" i="117" s="1"/>
  <c r="AD41" i="120"/>
  <c r="AE39" i="120" s="1"/>
  <c r="AH29" i="133"/>
  <c r="AE29" i="139"/>
  <c r="AG29" i="125"/>
  <c r="AF29" i="126"/>
  <c r="AE29" i="134"/>
  <c r="AE29" i="142"/>
  <c r="AH28" i="125"/>
  <c r="AI25" i="125" s="1"/>
  <c r="AD29" i="130"/>
  <c r="AD29" i="117"/>
  <c r="AE28" i="130"/>
  <c r="AF25" i="130" s="1"/>
  <c r="AE28" i="117"/>
  <c r="AF25" i="117" s="1"/>
  <c r="AG29" i="129"/>
  <c r="AF28" i="134"/>
  <c r="AG25" i="134" s="1"/>
  <c r="AF28" i="142"/>
  <c r="AG25" i="142" s="1"/>
  <c r="AI28" i="133"/>
  <c r="AJ25" i="133" s="1"/>
  <c r="AF28" i="139"/>
  <c r="AG25" i="139" s="1"/>
  <c r="AG36" i="134"/>
  <c r="AF42" i="129"/>
  <c r="AF42" i="131"/>
  <c r="AF42" i="150"/>
  <c r="AF42" i="130"/>
  <c r="AG36" i="136"/>
  <c r="AG36" i="130"/>
  <c r="AG36" i="146"/>
  <c r="AG36" i="119"/>
  <c r="AG36" i="120"/>
  <c r="AF29" i="150"/>
  <c r="AZ15" i="150"/>
  <c r="BA11" i="150" s="1"/>
  <c r="AG28" i="150"/>
  <c r="AH25" i="150" s="1"/>
  <c r="T21" i="150"/>
  <c r="T22" i="150" s="1"/>
  <c r="AH35" i="150"/>
  <c r="AI32" i="150" s="1"/>
  <c r="AG41" i="150"/>
  <c r="AH39" i="150" s="1"/>
  <c r="AG36" i="150"/>
  <c r="AF42" i="146"/>
  <c r="AH35" i="146"/>
  <c r="AI32" i="146" s="1"/>
  <c r="S55" i="146"/>
  <c r="T19" i="146"/>
  <c r="AJ28" i="146"/>
  <c r="AK25" i="146" s="1"/>
  <c r="AY16" i="146"/>
  <c r="AY15" i="146"/>
  <c r="AZ11" i="146" s="1"/>
  <c r="AI29" i="146"/>
  <c r="AG41" i="146"/>
  <c r="AH39" i="146" s="1"/>
  <c r="AJ29" i="145"/>
  <c r="AG36" i="145"/>
  <c r="AH35" i="145"/>
  <c r="AI32" i="145" s="1"/>
  <c r="AX15" i="145"/>
  <c r="AY11" i="145" s="1"/>
  <c r="AX16" i="145"/>
  <c r="AG41" i="145"/>
  <c r="AH39" i="145" s="1"/>
  <c r="S55" i="145"/>
  <c r="T19" i="145"/>
  <c r="AF42" i="145"/>
  <c r="AK28" i="145"/>
  <c r="AL25" i="145" s="1"/>
  <c r="S22" i="145"/>
  <c r="AG29" i="143"/>
  <c r="AG41" i="143"/>
  <c r="AH39" i="143" s="1"/>
  <c r="S55" i="143"/>
  <c r="T19" i="143"/>
  <c r="AY15" i="143"/>
  <c r="AZ11" i="143" s="1"/>
  <c r="AY16" i="143"/>
  <c r="AF42" i="143"/>
  <c r="AH35" i="143"/>
  <c r="AI32" i="143" s="1"/>
  <c r="AH28" i="143"/>
  <c r="AI25" i="143" s="1"/>
  <c r="AG36" i="143"/>
  <c r="AF42" i="142"/>
  <c r="S55" i="142"/>
  <c r="T19" i="142"/>
  <c r="AZ16" i="142"/>
  <c r="AZ15" i="142"/>
  <c r="BA11" i="142" s="1"/>
  <c r="AH35" i="142"/>
  <c r="AI32" i="142" s="1"/>
  <c r="AG41" i="142"/>
  <c r="AH39" i="142" s="1"/>
  <c r="AY16" i="142"/>
  <c r="AG36" i="142"/>
  <c r="AF42" i="140"/>
  <c r="AG29" i="140"/>
  <c r="AH35" i="140"/>
  <c r="AI32" i="140" s="1"/>
  <c r="AH28" i="140"/>
  <c r="AI25" i="140" s="1"/>
  <c r="AY15" i="140"/>
  <c r="AZ11" i="140" s="1"/>
  <c r="AY16" i="140"/>
  <c r="AG36" i="140"/>
  <c r="AX16" i="140"/>
  <c r="S55" i="140"/>
  <c r="T19" i="140"/>
  <c r="AG41" i="140"/>
  <c r="AH39" i="140" s="1"/>
  <c r="AF42" i="139"/>
  <c r="AG36" i="139"/>
  <c r="AH35" i="139"/>
  <c r="AI32" i="139" s="1"/>
  <c r="AX15" i="139"/>
  <c r="AY11" i="139" s="1"/>
  <c r="T19" i="139"/>
  <c r="S55" i="139"/>
  <c r="AG41" i="139"/>
  <c r="AH39" i="139" s="1"/>
  <c r="AF29" i="137"/>
  <c r="AG41" i="137"/>
  <c r="AH39" i="137" s="1"/>
  <c r="AH35" i="137"/>
  <c r="AI32" i="137" s="1"/>
  <c r="AX15" i="137"/>
  <c r="AY11" i="137" s="1"/>
  <c r="AG28" i="137"/>
  <c r="AH25" i="137" s="1"/>
  <c r="AF42" i="137"/>
  <c r="S55" i="137"/>
  <c r="T19" i="137"/>
  <c r="AG36" i="137"/>
  <c r="AF42" i="136"/>
  <c r="AZ15" i="136"/>
  <c r="BA11" i="136" s="1"/>
  <c r="AH35" i="136"/>
  <c r="AI32" i="136" s="1"/>
  <c r="AY16" i="136"/>
  <c r="AG41" i="136"/>
  <c r="AH39" i="136" s="1"/>
  <c r="S55" i="136"/>
  <c r="T19" i="136"/>
  <c r="AJ28" i="136"/>
  <c r="AK25" i="136" s="1"/>
  <c r="S22" i="136"/>
  <c r="AI29" i="136"/>
  <c r="S55" i="134"/>
  <c r="T19" i="134"/>
  <c r="AG41" i="134"/>
  <c r="AH39" i="134" s="1"/>
  <c r="AY15" i="134"/>
  <c r="AZ11" i="134" s="1"/>
  <c r="AY16" i="134"/>
  <c r="AF42" i="134"/>
  <c r="AH35" i="134"/>
  <c r="AI32" i="134" s="1"/>
  <c r="AF42" i="133"/>
  <c r="AH35" i="133"/>
  <c r="AI32" i="133" s="1"/>
  <c r="S55" i="133"/>
  <c r="T19" i="133"/>
  <c r="AG36" i="133"/>
  <c r="AX15" i="133"/>
  <c r="AY11" i="133" s="1"/>
  <c r="AX16" i="133"/>
  <c r="AG41" i="133"/>
  <c r="AH39" i="133" s="1"/>
  <c r="AW16" i="133"/>
  <c r="AG36" i="131"/>
  <c r="AI29" i="131"/>
  <c r="S55" i="131"/>
  <c r="T19" i="131"/>
  <c r="AY15" i="131"/>
  <c r="AZ11" i="131" s="1"/>
  <c r="AY16" i="131"/>
  <c r="AH35" i="131"/>
  <c r="AI32" i="131" s="1"/>
  <c r="AJ28" i="131"/>
  <c r="AK25" i="131" s="1"/>
  <c r="AX16" i="131"/>
  <c r="S22" i="131"/>
  <c r="AG41" i="131"/>
  <c r="AH39" i="131" s="1"/>
  <c r="S55" i="130"/>
  <c r="T19" i="130"/>
  <c r="AY15" i="130"/>
  <c r="AZ11" i="130" s="1"/>
  <c r="AY16" i="130"/>
  <c r="AX16" i="130"/>
  <c r="AG41" i="130"/>
  <c r="AH39" i="130" s="1"/>
  <c r="S22" i="130"/>
  <c r="AH35" i="130"/>
  <c r="AI32" i="130" s="1"/>
  <c r="AG36" i="129"/>
  <c r="AZ15" i="129"/>
  <c r="BA11" i="129" s="1"/>
  <c r="AH35" i="129"/>
  <c r="AI32" i="129" s="1"/>
  <c r="AG41" i="129"/>
  <c r="AH39" i="129" s="1"/>
  <c r="AH28" i="129"/>
  <c r="AI25" i="129" s="1"/>
  <c r="S55" i="129"/>
  <c r="T19" i="129"/>
  <c r="AG36" i="128"/>
  <c r="AG28" i="128"/>
  <c r="AH25" i="128" s="1"/>
  <c r="AF29" i="128"/>
  <c r="AZ15" i="128"/>
  <c r="BA11" i="128" s="1"/>
  <c r="AZ16" i="128"/>
  <c r="AH35" i="128"/>
  <c r="AI32" i="128" s="1"/>
  <c r="S55" i="128"/>
  <c r="T19" i="128"/>
  <c r="AF42" i="128"/>
  <c r="AG41" i="128"/>
  <c r="AH39" i="128" s="1"/>
  <c r="AF42" i="126"/>
  <c r="AY15" i="126"/>
  <c r="AZ11" i="126" s="1"/>
  <c r="AY16" i="126"/>
  <c r="AG28" i="126"/>
  <c r="AH25" i="126" s="1"/>
  <c r="AG36" i="126"/>
  <c r="AH35" i="126"/>
  <c r="AI32" i="126" s="1"/>
  <c r="AX16" i="126"/>
  <c r="AG41" i="126"/>
  <c r="AH39" i="126" s="1"/>
  <c r="S55" i="126"/>
  <c r="T19" i="126"/>
  <c r="AF42" i="125"/>
  <c r="S55" i="125"/>
  <c r="T19" i="125"/>
  <c r="AH35" i="125"/>
  <c r="AI32" i="125" s="1"/>
  <c r="AG41" i="125"/>
  <c r="AH39" i="125" s="1"/>
  <c r="S22" i="125"/>
  <c r="AG36" i="125"/>
  <c r="AZ15" i="125"/>
  <c r="BA11" i="125" s="1"/>
  <c r="AG28" i="123"/>
  <c r="AH25" i="123" s="1"/>
  <c r="AX15" i="123"/>
  <c r="AY11" i="123" s="1"/>
  <c r="AF29" i="123"/>
  <c r="T55" i="123"/>
  <c r="U19" i="123"/>
  <c r="T55" i="122"/>
  <c r="U19" i="122"/>
  <c r="AH28" i="122"/>
  <c r="AI25" i="122" s="1"/>
  <c r="T22" i="122"/>
  <c r="AG29" i="122"/>
  <c r="AY16" i="122"/>
  <c r="AY15" i="122"/>
  <c r="AZ11" i="122" s="1"/>
  <c r="U21" i="120"/>
  <c r="U22" i="120" s="1"/>
  <c r="AH35" i="120"/>
  <c r="AI32" i="120" s="1"/>
  <c r="AZ15" i="120"/>
  <c r="BA11" i="120" s="1"/>
  <c r="AG41" i="119"/>
  <c r="AH39" i="119" s="1"/>
  <c r="AI29" i="119"/>
  <c r="AH35" i="119"/>
  <c r="AI32" i="119" s="1"/>
  <c r="AJ29" i="119"/>
  <c r="AJ28" i="119"/>
  <c r="AK25" i="119" s="1"/>
  <c r="AF42" i="119"/>
  <c r="AK21" i="119"/>
  <c r="AL19" i="119" s="1"/>
  <c r="AY15" i="119"/>
  <c r="AZ11" i="119" s="1"/>
  <c r="AY16" i="119"/>
  <c r="AF42" i="116"/>
  <c r="AG36" i="117"/>
  <c r="AZ16" i="117"/>
  <c r="AZ15" i="117"/>
  <c r="BA11" i="117" s="1"/>
  <c r="AH35" i="117"/>
  <c r="AI32" i="117" s="1"/>
  <c r="AF42" i="117"/>
  <c r="AG41" i="117"/>
  <c r="AH39" i="117" s="1"/>
  <c r="AG36" i="116"/>
  <c r="AI22" i="116"/>
  <c r="AI29" i="116"/>
  <c r="AJ28" i="116"/>
  <c r="AK25" i="116" s="1"/>
  <c r="AJ29" i="116"/>
  <c r="AG41" i="116"/>
  <c r="AH39" i="116" s="1"/>
  <c r="AZ15" i="116"/>
  <c r="BA11" i="116" s="1"/>
  <c r="AZ16" i="116"/>
  <c r="AH35" i="116"/>
  <c r="AI32" i="116" s="1"/>
  <c r="AJ21" i="116"/>
  <c r="AK19" i="116" s="1"/>
  <c r="AJ22" i="116"/>
  <c r="AH29" i="155" l="1"/>
  <c r="AH29" i="158"/>
  <c r="AW55" i="161"/>
  <c r="AW56" i="161" s="1"/>
  <c r="AW62" i="161" s="1"/>
  <c r="AW63" i="161" s="1"/>
  <c r="AW65" i="161" s="1"/>
  <c r="AZ30" i="152" s="1"/>
  <c r="AX19" i="161"/>
  <c r="AV16" i="158"/>
  <c r="AH42" i="156"/>
  <c r="AI36" i="155"/>
  <c r="AI36" i="157"/>
  <c r="AD42" i="120"/>
  <c r="AJ36" i="156"/>
  <c r="AG42" i="155"/>
  <c r="AH42" i="158"/>
  <c r="AJ36" i="158"/>
  <c r="AG42" i="157"/>
  <c r="AE29" i="120"/>
  <c r="AG19" i="158"/>
  <c r="AG21" i="158" s="1"/>
  <c r="AF55" i="158"/>
  <c r="AI28" i="158"/>
  <c r="AJ25" i="158" s="1"/>
  <c r="AW15" i="158"/>
  <c r="AX11" i="158" s="1"/>
  <c r="AI19" i="155"/>
  <c r="AH55" i="155"/>
  <c r="AD19" i="156"/>
  <c r="AD21" i="156" s="1"/>
  <c r="AC55" i="156"/>
  <c r="AH29" i="157"/>
  <c r="AK35" i="156"/>
  <c r="AL32" i="156" s="1"/>
  <c r="AH41" i="155"/>
  <c r="AI39" i="155" s="1"/>
  <c r="AI41" i="158"/>
  <c r="AJ39" i="158" s="1"/>
  <c r="AK35" i="158"/>
  <c r="AL32" i="158" s="1"/>
  <c r="AH41" i="157"/>
  <c r="AI39" i="157" s="1"/>
  <c r="AI29" i="156"/>
  <c r="AI41" i="156"/>
  <c r="AJ39" i="156" s="1"/>
  <c r="AJ35" i="155"/>
  <c r="AK32" i="155" s="1"/>
  <c r="AI28" i="155"/>
  <c r="AJ25" i="155" s="1"/>
  <c r="AJ35" i="157"/>
  <c r="AK32" i="157" s="1"/>
  <c r="AI28" i="157"/>
  <c r="AJ25" i="157" s="1"/>
  <c r="AE22" i="157"/>
  <c r="AE55" i="157"/>
  <c r="AF19" i="157"/>
  <c r="AF21" i="157" s="1"/>
  <c r="AJ28" i="156"/>
  <c r="AK25" i="156" s="1"/>
  <c r="T19" i="117"/>
  <c r="S55" i="117"/>
  <c r="AE41" i="120"/>
  <c r="AF39" i="120" s="1"/>
  <c r="AF28" i="120"/>
  <c r="AG25" i="120" s="1"/>
  <c r="AG29" i="150"/>
  <c r="AH29" i="125"/>
  <c r="AI28" i="125"/>
  <c r="AJ25" i="125" s="1"/>
  <c r="AH29" i="140"/>
  <c r="AF29" i="134"/>
  <c r="AG42" i="143"/>
  <c r="AE29" i="117"/>
  <c r="AG29" i="123"/>
  <c r="AI29" i="133"/>
  <c r="AF29" i="142"/>
  <c r="AG28" i="139"/>
  <c r="AH25" i="139" s="1"/>
  <c r="AH29" i="129"/>
  <c r="AG28" i="134"/>
  <c r="AH25" i="134" s="1"/>
  <c r="AF28" i="130"/>
  <c r="AG25" i="130" s="1"/>
  <c r="AJ28" i="133"/>
  <c r="AK25" i="133" s="1"/>
  <c r="AF28" i="117"/>
  <c r="AG25" i="117" s="1"/>
  <c r="AF29" i="139"/>
  <c r="AG28" i="142"/>
  <c r="AH25" i="142" s="1"/>
  <c r="AE29" i="130"/>
  <c r="AH36" i="120"/>
  <c r="AG42" i="150"/>
  <c r="AH36" i="150"/>
  <c r="AH36" i="134"/>
  <c r="BA15" i="150"/>
  <c r="BB11" i="150" s="1"/>
  <c r="BA16" i="150"/>
  <c r="AI35" i="150"/>
  <c r="AJ32" i="150" s="1"/>
  <c r="AH28" i="150"/>
  <c r="AI25" i="150" s="1"/>
  <c r="AH41" i="150"/>
  <c r="AI39" i="150" s="1"/>
  <c r="T55" i="150"/>
  <c r="U19" i="150"/>
  <c r="AZ16" i="150"/>
  <c r="AJ29" i="146"/>
  <c r="AH41" i="146"/>
  <c r="AI39" i="146" s="1"/>
  <c r="AG42" i="146"/>
  <c r="T21" i="146"/>
  <c r="AI35" i="146"/>
  <c r="AJ32" i="146" s="1"/>
  <c r="AZ15" i="146"/>
  <c r="BA11" i="146" s="1"/>
  <c r="AK28" i="146"/>
  <c r="AL25" i="146" s="1"/>
  <c r="AH36" i="146"/>
  <c r="AL28" i="145"/>
  <c r="AM25" i="145" s="1"/>
  <c r="AH41" i="145"/>
  <c r="AI39" i="145" s="1"/>
  <c r="AG42" i="145"/>
  <c r="T21" i="145"/>
  <c r="T22" i="145" s="1"/>
  <c r="AI35" i="145"/>
  <c r="AJ32" i="145" s="1"/>
  <c r="AK29" i="145"/>
  <c r="AY15" i="145"/>
  <c r="AZ11" i="145" s="1"/>
  <c r="AH36" i="145"/>
  <c r="AH36" i="143"/>
  <c r="AI28" i="143"/>
  <c r="AJ25" i="143" s="1"/>
  <c r="AZ15" i="143"/>
  <c r="BA11" i="143" s="1"/>
  <c r="AZ16" i="143"/>
  <c r="AH41" i="143"/>
  <c r="AI39" i="143" s="1"/>
  <c r="AH29" i="143"/>
  <c r="AI35" i="143"/>
  <c r="AJ32" i="143" s="1"/>
  <c r="T21" i="143"/>
  <c r="AH36" i="142"/>
  <c r="AI35" i="142"/>
  <c r="AJ32" i="142" s="1"/>
  <c r="BA15" i="142"/>
  <c r="BB11" i="142" s="1"/>
  <c r="BA16" i="142"/>
  <c r="T21" i="142"/>
  <c r="AH41" i="142"/>
  <c r="AI39" i="142" s="1"/>
  <c r="AG42" i="142"/>
  <c r="AH41" i="140"/>
  <c r="AI39" i="140" s="1"/>
  <c r="AZ15" i="140"/>
  <c r="BA11" i="140" s="1"/>
  <c r="AG42" i="140"/>
  <c r="AI35" i="140"/>
  <c r="AJ32" i="140" s="1"/>
  <c r="T21" i="140"/>
  <c r="AI28" i="140"/>
  <c r="AJ25" i="140" s="1"/>
  <c r="AH36" i="140"/>
  <c r="AG42" i="139"/>
  <c r="T21" i="139"/>
  <c r="T22" i="139" s="1"/>
  <c r="AI35" i="139"/>
  <c r="AJ32" i="139" s="1"/>
  <c r="AH41" i="139"/>
  <c r="AI39" i="139" s="1"/>
  <c r="AY15" i="139"/>
  <c r="AZ11" i="139" s="1"/>
  <c r="AH36" i="139"/>
  <c r="AX16" i="139"/>
  <c r="AH36" i="137"/>
  <c r="AH28" i="137"/>
  <c r="AI25" i="137" s="1"/>
  <c r="T21" i="137"/>
  <c r="T22" i="137" s="1"/>
  <c r="AX16" i="137"/>
  <c r="AH41" i="137"/>
  <c r="AI39" i="137" s="1"/>
  <c r="AY16" i="137"/>
  <c r="AY15" i="137"/>
  <c r="AZ11" i="137" s="1"/>
  <c r="AG29" i="137"/>
  <c r="AI35" i="137"/>
  <c r="AJ32" i="137" s="1"/>
  <c r="AG42" i="137"/>
  <c r="AJ29" i="136"/>
  <c r="AG42" i="136"/>
  <c r="AH36" i="136"/>
  <c r="AI35" i="136"/>
  <c r="AJ32" i="136" s="1"/>
  <c r="AK28" i="136"/>
  <c r="AL25" i="136" s="1"/>
  <c r="AH41" i="136"/>
  <c r="AI39" i="136" s="1"/>
  <c r="BA15" i="136"/>
  <c r="BB11" i="136" s="1"/>
  <c r="T21" i="136"/>
  <c r="AZ16" i="136"/>
  <c r="AH41" i="134"/>
  <c r="AI39" i="134" s="1"/>
  <c r="AI35" i="134"/>
  <c r="AJ32" i="134" s="1"/>
  <c r="T21" i="134"/>
  <c r="AZ15" i="134"/>
  <c r="BA11" i="134" s="1"/>
  <c r="AG42" i="134"/>
  <c r="AG42" i="133"/>
  <c r="T21" i="133"/>
  <c r="AI35" i="133"/>
  <c r="AJ32" i="133" s="1"/>
  <c r="AH36" i="133"/>
  <c r="AH41" i="133"/>
  <c r="AI39" i="133" s="1"/>
  <c r="AY15" i="133"/>
  <c r="AZ11" i="133" s="1"/>
  <c r="AY16" i="133"/>
  <c r="AG42" i="131"/>
  <c r="AK28" i="131"/>
  <c r="AL25" i="131" s="1"/>
  <c r="AJ29" i="131"/>
  <c r="AZ15" i="131"/>
  <c r="BA11" i="131" s="1"/>
  <c r="AH36" i="131"/>
  <c r="T21" i="131"/>
  <c r="AH41" i="131"/>
  <c r="AI39" i="131" s="1"/>
  <c r="AI35" i="131"/>
  <c r="AJ32" i="131" s="1"/>
  <c r="AG42" i="130"/>
  <c r="AI35" i="130"/>
  <c r="AJ32" i="130" s="1"/>
  <c r="AH36" i="130"/>
  <c r="T21" i="130"/>
  <c r="T22" i="130" s="1"/>
  <c r="AH41" i="130"/>
  <c r="AI39" i="130" s="1"/>
  <c r="AZ15" i="130"/>
  <c r="BA11" i="130" s="1"/>
  <c r="AZ16" i="130"/>
  <c r="AI28" i="129"/>
  <c r="AJ25" i="129" s="1"/>
  <c r="BA16" i="129"/>
  <c r="BA15" i="129"/>
  <c r="BB11" i="129" s="1"/>
  <c r="AZ16" i="129"/>
  <c r="T21" i="129"/>
  <c r="T22" i="129" s="1"/>
  <c r="AH41" i="129"/>
  <c r="AI39" i="129" s="1"/>
  <c r="AI35" i="129"/>
  <c r="AJ32" i="129" s="1"/>
  <c r="AG42" i="129"/>
  <c r="AH36" i="129"/>
  <c r="T21" i="128"/>
  <c r="AH28" i="128"/>
  <c r="AI25" i="128" s="1"/>
  <c r="BA15" i="128"/>
  <c r="BB11" i="128" s="1"/>
  <c r="AH41" i="128"/>
  <c r="AI39" i="128" s="1"/>
  <c r="AI35" i="128"/>
  <c r="AJ32" i="128" s="1"/>
  <c r="AG42" i="128"/>
  <c r="AH36" i="128"/>
  <c r="AG29" i="128"/>
  <c r="AG29" i="126"/>
  <c r="AI35" i="126"/>
  <c r="AJ32" i="126" s="1"/>
  <c r="AH28" i="126"/>
  <c r="AI25" i="126" s="1"/>
  <c r="T21" i="126"/>
  <c r="T22" i="126" s="1"/>
  <c r="AH41" i="126"/>
  <c r="AI39" i="126" s="1"/>
  <c r="AH36" i="126"/>
  <c r="AG42" i="126"/>
  <c r="AZ15" i="126"/>
  <c r="BA11" i="126" s="1"/>
  <c r="AZ16" i="126"/>
  <c r="AI35" i="125"/>
  <c r="AJ32" i="125" s="1"/>
  <c r="AH36" i="125"/>
  <c r="BA15" i="125"/>
  <c r="BB11" i="125" s="1"/>
  <c r="BA16" i="125"/>
  <c r="AH41" i="125"/>
  <c r="AI39" i="125" s="1"/>
  <c r="T21" i="125"/>
  <c r="T22" i="125" s="1"/>
  <c r="AZ16" i="125"/>
  <c r="AG42" i="125"/>
  <c r="AY15" i="123"/>
  <c r="AZ11" i="123" s="1"/>
  <c r="U21" i="123"/>
  <c r="U22" i="123" s="1"/>
  <c r="AX16" i="123"/>
  <c r="AH28" i="123"/>
  <c r="AI25" i="123" s="1"/>
  <c r="AH36" i="119"/>
  <c r="AG42" i="119"/>
  <c r="AH29" i="122"/>
  <c r="AZ16" i="122"/>
  <c r="AZ15" i="122"/>
  <c r="BA11" i="122" s="1"/>
  <c r="AI28" i="122"/>
  <c r="AJ25" i="122" s="1"/>
  <c r="U21" i="122"/>
  <c r="U22" i="122" s="1"/>
  <c r="BA15" i="120"/>
  <c r="BB11" i="120" s="1"/>
  <c r="AI35" i="120"/>
  <c r="AJ32" i="120" s="1"/>
  <c r="U55" i="120"/>
  <c r="V19" i="120"/>
  <c r="AZ16" i="120"/>
  <c r="AK22" i="119"/>
  <c r="AI35" i="119"/>
  <c r="AJ32" i="119" s="1"/>
  <c r="AH41" i="119"/>
  <c r="AI39" i="119" s="1"/>
  <c r="AL21" i="119"/>
  <c r="AM19" i="119" s="1"/>
  <c r="AL22" i="119"/>
  <c r="AZ15" i="119"/>
  <c r="BA11" i="119" s="1"/>
  <c r="AK28" i="119"/>
  <c r="AL25" i="119" s="1"/>
  <c r="AK29" i="119"/>
  <c r="AH36" i="116"/>
  <c r="AG42" i="117"/>
  <c r="AH36" i="117"/>
  <c r="AH41" i="117"/>
  <c r="AI39" i="117" s="1"/>
  <c r="BA15" i="117"/>
  <c r="BB11" i="117" s="1"/>
  <c r="BA16" i="117"/>
  <c r="AI35" i="117"/>
  <c r="AJ32" i="117" s="1"/>
  <c r="AG42" i="116"/>
  <c r="AH41" i="116"/>
  <c r="AI39" i="116" s="1"/>
  <c r="BA15" i="116"/>
  <c r="BB11" i="116" s="1"/>
  <c r="BA16" i="116"/>
  <c r="AI35" i="116"/>
  <c r="AJ32" i="116" s="1"/>
  <c r="AK22" i="116"/>
  <c r="AK21" i="116"/>
  <c r="AL19" i="116" s="1"/>
  <c r="AK28" i="116"/>
  <c r="AL25" i="116" s="1"/>
  <c r="AX21" i="161" l="1"/>
  <c r="AH42" i="157"/>
  <c r="AK36" i="158"/>
  <c r="AI42" i="158"/>
  <c r="AH42" i="155"/>
  <c r="AK36" i="156"/>
  <c r="AF29" i="120"/>
  <c r="AE42" i="120"/>
  <c r="AJ29" i="156"/>
  <c r="AF22" i="157"/>
  <c r="AF55" i="157"/>
  <c r="AG19" i="157"/>
  <c r="AG21" i="157" s="1"/>
  <c r="AI29" i="157"/>
  <c r="AJ36" i="157"/>
  <c r="AI29" i="155"/>
  <c r="AJ36" i="155"/>
  <c r="AI42" i="156"/>
  <c r="AI41" i="157"/>
  <c r="AJ39" i="157" s="1"/>
  <c r="AL35" i="158"/>
  <c r="AM32" i="158" s="1"/>
  <c r="AJ41" i="158"/>
  <c r="AK39" i="158" s="1"/>
  <c r="AI41" i="155"/>
  <c r="AJ39" i="155" s="1"/>
  <c r="AL35" i="156"/>
  <c r="AM32" i="156" s="1"/>
  <c r="AW16" i="158"/>
  <c r="AI29" i="158"/>
  <c r="AK28" i="156"/>
  <c r="AL25" i="156" s="1"/>
  <c r="AJ28" i="157"/>
  <c r="AK25" i="157" s="1"/>
  <c r="AJ29" i="157"/>
  <c r="AK35" i="157"/>
  <c r="AL32" i="157" s="1"/>
  <c r="AJ28" i="155"/>
  <c r="AK25" i="155" s="1"/>
  <c r="AK35" i="155"/>
  <c r="AL32" i="155" s="1"/>
  <c r="AJ41" i="156"/>
  <c r="AK39" i="156" s="1"/>
  <c r="AD22" i="156"/>
  <c r="AD55" i="156"/>
  <c r="AE19" i="156"/>
  <c r="AE21" i="156" s="1"/>
  <c r="AI21" i="155"/>
  <c r="AI22" i="155" s="1"/>
  <c r="AX15" i="158"/>
  <c r="AY11" i="158" s="1"/>
  <c r="AJ28" i="158"/>
  <c r="AK25" i="158" s="1"/>
  <c r="AG22" i="158"/>
  <c r="AH19" i="158"/>
  <c r="AG55" i="158"/>
  <c r="AF41" i="120"/>
  <c r="AG39" i="120" s="1"/>
  <c r="AG28" i="120"/>
  <c r="AH25" i="120" s="1"/>
  <c r="T21" i="117"/>
  <c r="T22" i="117" s="1"/>
  <c r="AI29" i="125"/>
  <c r="AJ28" i="125"/>
  <c r="AK25" i="125" s="1"/>
  <c r="AG29" i="134"/>
  <c r="AI29" i="129"/>
  <c r="AH29" i="137"/>
  <c r="AF29" i="117"/>
  <c r="AG29" i="139"/>
  <c r="AG28" i="130"/>
  <c r="AH25" i="130" s="1"/>
  <c r="AK28" i="133"/>
  <c r="AL25" i="133" s="1"/>
  <c r="AG28" i="117"/>
  <c r="AH25" i="117" s="1"/>
  <c r="AF29" i="130"/>
  <c r="AH28" i="134"/>
  <c r="AI25" i="134" s="1"/>
  <c r="AH28" i="142"/>
  <c r="AI25" i="142" s="1"/>
  <c r="AH29" i="126"/>
  <c r="AL29" i="145"/>
  <c r="AG29" i="142"/>
  <c r="AJ29" i="133"/>
  <c r="AH28" i="139"/>
  <c r="AI25" i="139" s="1"/>
  <c r="AH42" i="129"/>
  <c r="AH42" i="136"/>
  <c r="AH42" i="125"/>
  <c r="AH42" i="130"/>
  <c r="AI36" i="137"/>
  <c r="AI36" i="129"/>
  <c r="AI36" i="125"/>
  <c r="AI36" i="136"/>
  <c r="AJ35" i="150"/>
  <c r="AK32" i="150" s="1"/>
  <c r="AI41" i="150"/>
  <c r="AJ39" i="150" s="1"/>
  <c r="AI28" i="150"/>
  <c r="AJ25" i="150" s="1"/>
  <c r="AH42" i="150"/>
  <c r="AH29" i="150"/>
  <c r="BB15" i="150"/>
  <c r="BC11" i="150" s="1"/>
  <c r="BB16" i="150"/>
  <c r="U21" i="150"/>
  <c r="AI36" i="150"/>
  <c r="AH42" i="146"/>
  <c r="BA15" i="146"/>
  <c r="BB11" i="146" s="1"/>
  <c r="AZ16" i="146"/>
  <c r="AI36" i="146"/>
  <c r="AL28" i="146"/>
  <c r="AM25" i="146" s="1"/>
  <c r="T55" i="146"/>
  <c r="U19" i="146"/>
  <c r="AJ35" i="146"/>
  <c r="AK32" i="146" s="1"/>
  <c r="AK29" i="146"/>
  <c r="T22" i="146"/>
  <c r="AI41" i="146"/>
  <c r="AJ39" i="146" s="1"/>
  <c r="AI36" i="145"/>
  <c r="AI41" i="145"/>
  <c r="AJ39" i="145" s="1"/>
  <c r="AZ15" i="145"/>
  <c r="BA11" i="145" s="1"/>
  <c r="AZ16" i="145"/>
  <c r="AJ35" i="145"/>
  <c r="AK32" i="145" s="1"/>
  <c r="AH42" i="145"/>
  <c r="AY16" i="145"/>
  <c r="T55" i="145"/>
  <c r="U19" i="145"/>
  <c r="AM28" i="145"/>
  <c r="AN25" i="145" s="1"/>
  <c r="AI36" i="143"/>
  <c r="AI29" i="143"/>
  <c r="AH42" i="143"/>
  <c r="T55" i="143"/>
  <c r="U19" i="143"/>
  <c r="AI41" i="143"/>
  <c r="AJ39" i="143" s="1"/>
  <c r="AJ28" i="143"/>
  <c r="AK25" i="143" s="1"/>
  <c r="AJ35" i="143"/>
  <c r="AK32" i="143" s="1"/>
  <c r="T22" i="143"/>
  <c r="BA16" i="143"/>
  <c r="BA15" i="143"/>
  <c r="BB11" i="143" s="1"/>
  <c r="AI36" i="142"/>
  <c r="AH42" i="142"/>
  <c r="T55" i="142"/>
  <c r="U19" i="142"/>
  <c r="T22" i="142"/>
  <c r="BB15" i="142"/>
  <c r="BC11" i="142" s="1"/>
  <c r="AI41" i="142"/>
  <c r="AJ39" i="142" s="1"/>
  <c r="AJ35" i="142"/>
  <c r="AK32" i="142" s="1"/>
  <c r="AI36" i="140"/>
  <c r="AH42" i="140"/>
  <c r="AJ28" i="140"/>
  <c r="AK25" i="140" s="1"/>
  <c r="AI41" i="140"/>
  <c r="AJ39" i="140" s="1"/>
  <c r="T55" i="140"/>
  <c r="U19" i="140"/>
  <c r="T22" i="140"/>
  <c r="BA16" i="140"/>
  <c r="BA15" i="140"/>
  <c r="BB11" i="140" s="1"/>
  <c r="AI29" i="140"/>
  <c r="AJ35" i="140"/>
  <c r="AK32" i="140" s="1"/>
  <c r="AZ16" i="140"/>
  <c r="AH42" i="139"/>
  <c r="AI41" i="139"/>
  <c r="AJ39" i="139" s="1"/>
  <c r="AZ15" i="139"/>
  <c r="BA11" i="139" s="1"/>
  <c r="AJ35" i="139"/>
  <c r="AK32" i="139" s="1"/>
  <c r="AY16" i="139"/>
  <c r="AI36" i="139"/>
  <c r="T55" i="139"/>
  <c r="U19" i="139"/>
  <c r="AZ15" i="137"/>
  <c r="BA11" i="137" s="1"/>
  <c r="AI28" i="137"/>
  <c r="AJ25" i="137" s="1"/>
  <c r="AJ35" i="137"/>
  <c r="AK32" i="137" s="1"/>
  <c r="AI41" i="137"/>
  <c r="AJ39" i="137" s="1"/>
  <c r="AH42" i="137"/>
  <c r="T55" i="137"/>
  <c r="U19" i="137"/>
  <c r="AK29" i="136"/>
  <c r="T55" i="136"/>
  <c r="U19" i="136"/>
  <c r="AI41" i="136"/>
  <c r="AJ39" i="136" s="1"/>
  <c r="AJ35" i="136"/>
  <c r="AK32" i="136" s="1"/>
  <c r="BB15" i="136"/>
  <c r="BC11" i="136" s="1"/>
  <c r="BB16" i="136"/>
  <c r="T22" i="136"/>
  <c r="BA16" i="136"/>
  <c r="AL28" i="136"/>
  <c r="AM25" i="136" s="1"/>
  <c r="AJ35" i="134"/>
  <c r="AK32" i="134" s="1"/>
  <c r="AZ16" i="134"/>
  <c r="AI36" i="134"/>
  <c r="T55" i="134"/>
  <c r="U19" i="134"/>
  <c r="AI41" i="134"/>
  <c r="AJ39" i="134" s="1"/>
  <c r="BA15" i="134"/>
  <c r="BB11" i="134" s="1"/>
  <c r="T22" i="134"/>
  <c r="AH42" i="134"/>
  <c r="AH42" i="133"/>
  <c r="T55" i="133"/>
  <c r="U19" i="133"/>
  <c r="T22" i="133"/>
  <c r="AZ15" i="133"/>
  <c r="BA11" i="133" s="1"/>
  <c r="AJ35" i="133"/>
  <c r="AK32" i="133" s="1"/>
  <c r="AI41" i="133"/>
  <c r="AJ39" i="133" s="1"/>
  <c r="AI36" i="133"/>
  <c r="AI41" i="131"/>
  <c r="AJ39" i="131" s="1"/>
  <c r="AH42" i="131"/>
  <c r="BA15" i="131"/>
  <c r="BB11" i="131" s="1"/>
  <c r="AJ35" i="131"/>
  <c r="AK32" i="131" s="1"/>
  <c r="T55" i="131"/>
  <c r="U19" i="131"/>
  <c r="AZ16" i="131"/>
  <c r="AL28" i="131"/>
  <c r="AM25" i="131" s="1"/>
  <c r="AI36" i="131"/>
  <c r="T22" i="131"/>
  <c r="AK29" i="131"/>
  <c r="AI36" i="130"/>
  <c r="AI41" i="130"/>
  <c r="AJ39" i="130" s="1"/>
  <c r="BA15" i="130"/>
  <c r="BB11" i="130" s="1"/>
  <c r="T55" i="130"/>
  <c r="U19" i="130"/>
  <c r="AJ35" i="130"/>
  <c r="AK32" i="130" s="1"/>
  <c r="BB16" i="129"/>
  <c r="BB15" i="129"/>
  <c r="BC11" i="129" s="1"/>
  <c r="AJ35" i="129"/>
  <c r="AK32" i="129" s="1"/>
  <c r="T55" i="129"/>
  <c r="U19" i="129"/>
  <c r="AI41" i="129"/>
  <c r="AJ39" i="129" s="1"/>
  <c r="AJ28" i="129"/>
  <c r="AK25" i="129" s="1"/>
  <c r="AH29" i="128"/>
  <c r="BB15" i="128"/>
  <c r="BC11" i="128" s="1"/>
  <c r="T55" i="128"/>
  <c r="U19" i="128"/>
  <c r="AI36" i="128"/>
  <c r="AH42" i="128"/>
  <c r="AI28" i="128"/>
  <c r="AJ25" i="128" s="1"/>
  <c r="AJ35" i="128"/>
  <c r="AK32" i="128" s="1"/>
  <c r="AI41" i="128"/>
  <c r="AJ39" i="128" s="1"/>
  <c r="BA16" i="128"/>
  <c r="T22" i="128"/>
  <c r="AH42" i="126"/>
  <c r="AI28" i="126"/>
  <c r="AJ25" i="126" s="1"/>
  <c r="AI41" i="126"/>
  <c r="AJ39" i="126" s="1"/>
  <c r="AJ35" i="126"/>
  <c r="AK32" i="126" s="1"/>
  <c r="BA15" i="126"/>
  <c r="BB11" i="126" s="1"/>
  <c r="T55" i="126"/>
  <c r="U19" i="126"/>
  <c r="AI36" i="126"/>
  <c r="AI41" i="125"/>
  <c r="AJ39" i="125" s="1"/>
  <c r="BB15" i="125"/>
  <c r="BC11" i="125" s="1"/>
  <c r="BB16" i="125"/>
  <c r="AJ35" i="125"/>
  <c r="AK32" i="125" s="1"/>
  <c r="T55" i="125"/>
  <c r="U19" i="125"/>
  <c r="AI28" i="123"/>
  <c r="AJ25" i="123" s="1"/>
  <c r="U55" i="123"/>
  <c r="V19" i="123"/>
  <c r="AZ15" i="123"/>
  <c r="BA11" i="123" s="1"/>
  <c r="AZ16" i="123"/>
  <c r="AH29" i="123"/>
  <c r="AY16" i="123"/>
  <c r="AI29" i="122"/>
  <c r="BA15" i="122"/>
  <c r="BB11" i="122" s="1"/>
  <c r="U55" i="122"/>
  <c r="V19" i="122"/>
  <c r="AJ28" i="122"/>
  <c r="AK25" i="122" s="1"/>
  <c r="V21" i="120"/>
  <c r="AJ35" i="120"/>
  <c r="AK32" i="120" s="1"/>
  <c r="BB15" i="120"/>
  <c r="BC11" i="120" s="1"/>
  <c r="BB16" i="120"/>
  <c r="AI36" i="120"/>
  <c r="BA16" i="120"/>
  <c r="AH42" i="119"/>
  <c r="BA15" i="119"/>
  <c r="BB11" i="119" s="1"/>
  <c r="BA16" i="119"/>
  <c r="AL28" i="119"/>
  <c r="AM25" i="119" s="1"/>
  <c r="AZ16" i="119"/>
  <c r="AI41" i="119"/>
  <c r="AJ39" i="119" s="1"/>
  <c r="AJ35" i="119"/>
  <c r="AK32" i="119" s="1"/>
  <c r="AM21" i="119"/>
  <c r="AN19" i="119" s="1"/>
  <c r="AI36" i="119"/>
  <c r="AI36" i="116"/>
  <c r="AH42" i="116"/>
  <c r="AH42" i="117"/>
  <c r="AI41" i="117"/>
  <c r="AJ39" i="117" s="1"/>
  <c r="AJ35" i="117"/>
  <c r="AK32" i="117" s="1"/>
  <c r="AI36" i="117"/>
  <c r="BB15" i="117"/>
  <c r="BC11" i="117" s="1"/>
  <c r="AK29" i="116"/>
  <c r="AJ35" i="116"/>
  <c r="AK32" i="116" s="1"/>
  <c r="AL21" i="116"/>
  <c r="AM19" i="116" s="1"/>
  <c r="AI41" i="116"/>
  <c r="AJ39" i="116" s="1"/>
  <c r="AL28" i="116"/>
  <c r="AM25" i="116" s="1"/>
  <c r="BB15" i="116"/>
  <c r="BC11" i="116" s="1"/>
  <c r="AG29" i="120" l="1"/>
  <c r="AX55" i="161"/>
  <c r="AX56" i="161" s="1"/>
  <c r="AX62" i="161" s="1"/>
  <c r="AY19" i="161"/>
  <c r="AX22" i="161"/>
  <c r="AX50" i="161" s="1"/>
  <c r="AX59" i="161" s="1"/>
  <c r="AX61" i="161" s="1"/>
  <c r="AX63" i="161" s="1"/>
  <c r="AX65" i="161" s="1"/>
  <c r="BA30" i="152" s="1"/>
  <c r="AJ29" i="155"/>
  <c r="AJ42" i="156"/>
  <c r="AK36" i="155"/>
  <c r="AK36" i="157"/>
  <c r="AL36" i="158"/>
  <c r="AI42" i="157"/>
  <c r="AF42" i="120"/>
  <c r="AL36" i="156"/>
  <c r="AI42" i="155"/>
  <c r="AH21" i="158"/>
  <c r="AH22" i="158" s="1"/>
  <c r="AJ29" i="158"/>
  <c r="AX16" i="158"/>
  <c r="AE22" i="156"/>
  <c r="AE55" i="156"/>
  <c r="AF19" i="156"/>
  <c r="AK41" i="156"/>
  <c r="AL39" i="156" s="1"/>
  <c r="AL35" i="155"/>
  <c r="AM32" i="155" s="1"/>
  <c r="AK28" i="155"/>
  <c r="AL25" i="155" s="1"/>
  <c r="AL35" i="157"/>
  <c r="AM32" i="157" s="1"/>
  <c r="AK28" i="157"/>
  <c r="AL25" i="157" s="1"/>
  <c r="AK29" i="156"/>
  <c r="AM35" i="156"/>
  <c r="AN32" i="156" s="1"/>
  <c r="AJ41" i="155"/>
  <c r="AK39" i="155" s="1"/>
  <c r="AJ42" i="158"/>
  <c r="AM35" i="158"/>
  <c r="AN32" i="158" s="1"/>
  <c r="AJ41" i="157"/>
  <c r="AK39" i="157" s="1"/>
  <c r="AK28" i="158"/>
  <c r="AL25" i="158" s="1"/>
  <c r="AY15" i="158"/>
  <c r="AZ11" i="158" s="1"/>
  <c r="AJ19" i="155"/>
  <c r="AI55" i="155"/>
  <c r="AL28" i="156"/>
  <c r="AM25" i="156" s="1"/>
  <c r="AK41" i="158"/>
  <c r="AL39" i="158" s="1"/>
  <c r="AG22" i="157"/>
  <c r="AH19" i="157"/>
  <c r="AG55" i="157"/>
  <c r="AH28" i="120"/>
  <c r="AI25" i="120" s="1"/>
  <c r="AH29" i="120"/>
  <c r="U19" i="117"/>
  <c r="T55" i="117"/>
  <c r="AG41" i="120"/>
  <c r="AH39" i="120" s="1"/>
  <c r="AJ29" i="125"/>
  <c r="AK28" i="125"/>
  <c r="AL25" i="125" s="1"/>
  <c r="AG29" i="117"/>
  <c r="AK29" i="133"/>
  <c r="AG29" i="130"/>
  <c r="AH29" i="139"/>
  <c r="AI28" i="139"/>
  <c r="AJ25" i="139" s="1"/>
  <c r="AH29" i="134"/>
  <c r="AH28" i="117"/>
  <c r="AI25" i="117" s="1"/>
  <c r="AH28" i="130"/>
  <c r="AI25" i="130" s="1"/>
  <c r="AI28" i="142"/>
  <c r="AJ25" i="142" s="1"/>
  <c r="AI28" i="134"/>
  <c r="AJ25" i="134" s="1"/>
  <c r="AI29" i="126"/>
  <c r="AH29" i="142"/>
  <c r="AL28" i="133"/>
  <c r="AM25" i="133" s="1"/>
  <c r="AI42" i="126"/>
  <c r="AI42" i="130"/>
  <c r="AI42" i="129"/>
  <c r="AI42" i="134"/>
  <c r="AI42" i="150"/>
  <c r="AJ36" i="150"/>
  <c r="AJ36" i="134"/>
  <c r="AJ36" i="129"/>
  <c r="AJ36" i="145"/>
  <c r="AJ28" i="150"/>
  <c r="AK25" i="150" s="1"/>
  <c r="BC16" i="150"/>
  <c r="BC15" i="150"/>
  <c r="BD11" i="150" s="1"/>
  <c r="AI29" i="150"/>
  <c r="AK35" i="150"/>
  <c r="AL32" i="150" s="1"/>
  <c r="U55" i="150"/>
  <c r="V19" i="150"/>
  <c r="U22" i="150"/>
  <c r="AJ41" i="150"/>
  <c r="AK39" i="150" s="1"/>
  <c r="AI42" i="146"/>
  <c r="AJ41" i="146"/>
  <c r="AK39" i="146" s="1"/>
  <c r="U21" i="146"/>
  <c r="U22" i="146" s="1"/>
  <c r="AK35" i="146"/>
  <c r="AL32" i="146" s="1"/>
  <c r="AM28" i="146"/>
  <c r="AN25" i="146" s="1"/>
  <c r="BB15" i="146"/>
  <c r="BC11" i="146" s="1"/>
  <c r="AJ36" i="146"/>
  <c r="AL29" i="146"/>
  <c r="BA16" i="146"/>
  <c r="AM29" i="145"/>
  <c r="AN28" i="145"/>
  <c r="AO25" i="145" s="1"/>
  <c r="U21" i="145"/>
  <c r="U22" i="145" s="1"/>
  <c r="BA15" i="145"/>
  <c r="BB11" i="145" s="1"/>
  <c r="BA16" i="145"/>
  <c r="AJ41" i="145"/>
  <c r="AK39" i="145" s="1"/>
  <c r="AK35" i="145"/>
  <c r="AL32" i="145" s="1"/>
  <c r="AI42" i="145"/>
  <c r="AJ29" i="143"/>
  <c r="AK35" i="143"/>
  <c r="AL32" i="143" s="1"/>
  <c r="AJ41" i="143"/>
  <c r="AK39" i="143" s="1"/>
  <c r="AJ36" i="143"/>
  <c r="AI42" i="143"/>
  <c r="AK28" i="143"/>
  <c r="AL25" i="143" s="1"/>
  <c r="U21" i="143"/>
  <c r="BB15" i="143"/>
  <c r="BC11" i="143" s="1"/>
  <c r="AJ36" i="142"/>
  <c r="U21" i="142"/>
  <c r="U22" i="142" s="1"/>
  <c r="BC15" i="142"/>
  <c r="BD11" i="142" s="1"/>
  <c r="AI42" i="142"/>
  <c r="BB16" i="142"/>
  <c r="AK35" i="142"/>
  <c r="AL32" i="142" s="1"/>
  <c r="AJ41" i="142"/>
  <c r="AK39" i="142" s="1"/>
  <c r="AJ29" i="140"/>
  <c r="AJ36" i="140"/>
  <c r="AJ41" i="140"/>
  <c r="AK39" i="140" s="1"/>
  <c r="AK35" i="140"/>
  <c r="AL32" i="140" s="1"/>
  <c r="AI42" i="140"/>
  <c r="U21" i="140"/>
  <c r="AK28" i="140"/>
  <c r="AL25" i="140" s="1"/>
  <c r="BB15" i="140"/>
  <c r="BC11" i="140" s="1"/>
  <c r="BB16" i="140"/>
  <c r="AK35" i="139"/>
  <c r="AL32" i="139" s="1"/>
  <c r="U21" i="139"/>
  <c r="U22" i="139" s="1"/>
  <c r="AJ36" i="139"/>
  <c r="BA15" i="139"/>
  <c r="BB11" i="139" s="1"/>
  <c r="AJ41" i="139"/>
  <c r="AK39" i="139" s="1"/>
  <c r="AZ16" i="139"/>
  <c r="AI42" i="139"/>
  <c r="U21" i="137"/>
  <c r="U22" i="137" s="1"/>
  <c r="AI42" i="137"/>
  <c r="AI29" i="137"/>
  <c r="AJ41" i="137"/>
  <c r="AK39" i="137" s="1"/>
  <c r="AK35" i="137"/>
  <c r="AL32" i="137" s="1"/>
  <c r="BA15" i="137"/>
  <c r="BB11" i="137" s="1"/>
  <c r="BA16" i="137"/>
  <c r="AJ28" i="137"/>
  <c r="AK25" i="137" s="1"/>
  <c r="AJ36" i="137"/>
  <c r="AZ16" i="137"/>
  <c r="AL29" i="136"/>
  <c r="AJ41" i="136"/>
  <c r="AK39" i="136" s="1"/>
  <c r="AM28" i="136"/>
  <c r="AN25" i="136" s="1"/>
  <c r="BC15" i="136"/>
  <c r="BD11" i="136" s="1"/>
  <c r="AI42" i="136"/>
  <c r="AK35" i="136"/>
  <c r="AL32" i="136" s="1"/>
  <c r="U21" i="136"/>
  <c r="AJ36" i="136"/>
  <c r="BB15" i="134"/>
  <c r="BC11" i="134" s="1"/>
  <c r="BB16" i="134"/>
  <c r="AJ41" i="134"/>
  <c r="AK39" i="134" s="1"/>
  <c r="BA16" i="134"/>
  <c r="U21" i="134"/>
  <c r="U22" i="134" s="1"/>
  <c r="AK35" i="134"/>
  <c r="AL32" i="134" s="1"/>
  <c r="AJ36" i="133"/>
  <c r="AI42" i="133"/>
  <c r="AJ41" i="133"/>
  <c r="AK39" i="133" s="1"/>
  <c r="AK35" i="133"/>
  <c r="AL32" i="133" s="1"/>
  <c r="U21" i="133"/>
  <c r="BA15" i="133"/>
  <c r="BB11" i="133" s="1"/>
  <c r="AZ16" i="133"/>
  <c r="AJ36" i="131"/>
  <c r="U21" i="131"/>
  <c r="U22" i="131" s="1"/>
  <c r="AM28" i="131"/>
  <c r="AN25" i="131" s="1"/>
  <c r="BB15" i="131"/>
  <c r="BC11" i="131" s="1"/>
  <c r="BB16" i="131"/>
  <c r="AL29" i="131"/>
  <c r="BA16" i="131"/>
  <c r="AJ41" i="131"/>
  <c r="AK39" i="131" s="1"/>
  <c r="AK35" i="131"/>
  <c r="AL32" i="131" s="1"/>
  <c r="AI42" i="131"/>
  <c r="AJ36" i="130"/>
  <c r="AK35" i="130"/>
  <c r="AL32" i="130" s="1"/>
  <c r="BA16" i="130"/>
  <c r="U21" i="130"/>
  <c r="BB16" i="130"/>
  <c r="BB15" i="130"/>
  <c r="BC11" i="130" s="1"/>
  <c r="AJ41" i="130"/>
  <c r="AK39" i="130" s="1"/>
  <c r="AJ29" i="129"/>
  <c r="BC15" i="129"/>
  <c r="BD11" i="129" s="1"/>
  <c r="AJ41" i="129"/>
  <c r="AK39" i="129" s="1"/>
  <c r="AK35" i="129"/>
  <c r="AL32" i="129" s="1"/>
  <c r="AK28" i="129"/>
  <c r="AL25" i="129" s="1"/>
  <c r="U21" i="129"/>
  <c r="U22" i="129" s="1"/>
  <c r="AI29" i="128"/>
  <c r="AJ41" i="128"/>
  <c r="AK39" i="128" s="1"/>
  <c r="AJ36" i="128"/>
  <c r="BB16" i="128"/>
  <c r="AK35" i="128"/>
  <c r="AL32" i="128" s="1"/>
  <c r="BC15" i="128"/>
  <c r="BD11" i="128" s="1"/>
  <c r="AI42" i="128"/>
  <c r="AJ28" i="128"/>
  <c r="AK25" i="128" s="1"/>
  <c r="U21" i="128"/>
  <c r="U22" i="128" s="1"/>
  <c r="BB15" i="126"/>
  <c r="BC11" i="126" s="1"/>
  <c r="U21" i="126"/>
  <c r="AK35" i="126"/>
  <c r="AL32" i="126" s="1"/>
  <c r="AJ41" i="126"/>
  <c r="AK39" i="126" s="1"/>
  <c r="AJ36" i="126"/>
  <c r="BA16" i="126"/>
  <c r="AJ28" i="126"/>
  <c r="AK25" i="126" s="1"/>
  <c r="AI42" i="125"/>
  <c r="AJ36" i="125"/>
  <c r="AJ41" i="125"/>
  <c r="AK39" i="125" s="1"/>
  <c r="AK35" i="125"/>
  <c r="AL32" i="125" s="1"/>
  <c r="U21" i="125"/>
  <c r="U22" i="125" s="1"/>
  <c r="BC15" i="125"/>
  <c r="BD11" i="125" s="1"/>
  <c r="AI29" i="123"/>
  <c r="BA15" i="123"/>
  <c r="BB11" i="123" s="1"/>
  <c r="BA16" i="123"/>
  <c r="V21" i="123"/>
  <c r="V22" i="123" s="1"/>
  <c r="AJ28" i="123"/>
  <c r="AK25" i="123" s="1"/>
  <c r="AI42" i="116"/>
  <c r="AI42" i="117"/>
  <c r="AJ36" i="116"/>
  <c r="AJ29" i="122"/>
  <c r="BB15" i="122"/>
  <c r="BC11" i="122" s="1"/>
  <c r="BB16" i="122"/>
  <c r="BA16" i="122"/>
  <c r="AK28" i="122"/>
  <c r="AL25" i="122" s="1"/>
  <c r="V21" i="122"/>
  <c r="AK35" i="120"/>
  <c r="AL32" i="120" s="1"/>
  <c r="BC15" i="120"/>
  <c r="BD11" i="120" s="1"/>
  <c r="BC16" i="120"/>
  <c r="AJ36" i="120"/>
  <c r="V55" i="120"/>
  <c r="W19" i="120"/>
  <c r="V22" i="120"/>
  <c r="AI42" i="119"/>
  <c r="AK35" i="119"/>
  <c r="AL32" i="119" s="1"/>
  <c r="AM22" i="119"/>
  <c r="AJ41" i="119"/>
  <c r="AK39" i="119" s="1"/>
  <c r="AM28" i="119"/>
  <c r="AN25" i="119" s="1"/>
  <c r="AJ36" i="119"/>
  <c r="BB15" i="119"/>
  <c r="BC11" i="119" s="1"/>
  <c r="BB16" i="119"/>
  <c r="AN21" i="119"/>
  <c r="AO19" i="119" s="1"/>
  <c r="AL29" i="119"/>
  <c r="AJ36" i="117"/>
  <c r="BB16" i="117"/>
  <c r="AJ41" i="117"/>
  <c r="AK39" i="117" s="1"/>
  <c r="BC15" i="117"/>
  <c r="BD11" i="117" s="1"/>
  <c r="AK35" i="117"/>
  <c r="AL32" i="117" s="1"/>
  <c r="AL29" i="116"/>
  <c r="AL22" i="116"/>
  <c r="AM28" i="116"/>
  <c r="AN25" i="116" s="1"/>
  <c r="AM29" i="116"/>
  <c r="AJ41" i="116"/>
  <c r="AK39" i="116" s="1"/>
  <c r="AM21" i="116"/>
  <c r="AN19" i="116" s="1"/>
  <c r="AM22" i="116"/>
  <c r="BC15" i="116"/>
  <c r="BD11" i="116" s="1"/>
  <c r="BB16" i="116"/>
  <c r="AK35" i="116"/>
  <c r="AL32" i="116" s="1"/>
  <c r="AY21" i="161" l="1"/>
  <c r="AL29" i="156"/>
  <c r="AK29" i="155"/>
  <c r="AK42" i="158"/>
  <c r="AJ42" i="157"/>
  <c r="AM36" i="158"/>
  <c r="AG42" i="120"/>
  <c r="AL36" i="157"/>
  <c r="AL36" i="155"/>
  <c r="AK42" i="156"/>
  <c r="AL41" i="158"/>
  <c r="AM39" i="158" s="1"/>
  <c r="AM28" i="156"/>
  <c r="AN25" i="156" s="1"/>
  <c r="AY16" i="158"/>
  <c r="AK29" i="158"/>
  <c r="AK41" i="157"/>
  <c r="AL39" i="157" s="1"/>
  <c r="AN35" i="158"/>
  <c r="AO32" i="158" s="1"/>
  <c r="AJ42" i="155"/>
  <c r="AM36" i="156"/>
  <c r="AK29" i="157"/>
  <c r="AM35" i="157"/>
  <c r="AN32" i="157" s="1"/>
  <c r="AL28" i="155"/>
  <c r="AM25" i="155" s="1"/>
  <c r="AM35" i="155"/>
  <c r="AN32" i="155" s="1"/>
  <c r="AL41" i="156"/>
  <c r="AM39" i="156" s="1"/>
  <c r="AF21" i="156"/>
  <c r="AF22" i="156" s="1"/>
  <c r="AH55" i="158"/>
  <c r="AI19" i="158"/>
  <c r="AI21" i="158" s="1"/>
  <c r="AH21" i="157"/>
  <c r="AH22" i="157" s="1"/>
  <c r="AJ21" i="155"/>
  <c r="AJ22" i="155" s="1"/>
  <c r="AZ15" i="158"/>
  <c r="BA11" i="158" s="1"/>
  <c r="AL28" i="158"/>
  <c r="AM25" i="158" s="1"/>
  <c r="AK41" i="155"/>
  <c r="AL39" i="155" s="1"/>
  <c r="AN35" i="156"/>
  <c r="AO32" i="156" s="1"/>
  <c r="AL28" i="157"/>
  <c r="AM25" i="157" s="1"/>
  <c r="U21" i="117"/>
  <c r="U22" i="117" s="1"/>
  <c r="AH41" i="120"/>
  <c r="AI39" i="120" s="1"/>
  <c r="AI28" i="120"/>
  <c r="AJ25" i="120" s="1"/>
  <c r="AK29" i="125"/>
  <c r="AL28" i="125"/>
  <c r="AM25" i="125" s="1"/>
  <c r="AL29" i="133"/>
  <c r="AI29" i="134"/>
  <c r="AK29" i="129"/>
  <c r="AH29" i="130"/>
  <c r="AH29" i="117"/>
  <c r="AK29" i="140"/>
  <c r="AM28" i="133"/>
  <c r="AN25" i="133" s="1"/>
  <c r="AJ28" i="134"/>
  <c r="AK25" i="134" s="1"/>
  <c r="AI29" i="142"/>
  <c r="AI28" i="130"/>
  <c r="AJ25" i="130" s="1"/>
  <c r="AI28" i="117"/>
  <c r="AJ25" i="117" s="1"/>
  <c r="AJ28" i="142"/>
  <c r="AK25" i="142" s="1"/>
  <c r="AJ28" i="139"/>
  <c r="AK25" i="139" s="1"/>
  <c r="AJ29" i="150"/>
  <c r="AI29" i="139"/>
  <c r="AJ42" i="130"/>
  <c r="AJ42" i="137"/>
  <c r="AJ42" i="150"/>
  <c r="AJ42" i="146"/>
  <c r="AK36" i="139"/>
  <c r="AK36" i="130"/>
  <c r="AK36" i="146"/>
  <c r="BD15" i="150"/>
  <c r="BE11" i="150" s="1"/>
  <c r="BD16" i="150"/>
  <c r="AK41" i="150"/>
  <c r="AL39" i="150" s="1"/>
  <c r="AL35" i="150"/>
  <c r="AM32" i="150" s="1"/>
  <c r="AK36" i="150"/>
  <c r="V21" i="150"/>
  <c r="V22" i="150" s="1"/>
  <c r="AK28" i="150"/>
  <c r="AL25" i="150" s="1"/>
  <c r="BC15" i="146"/>
  <c r="BD11" i="146" s="1"/>
  <c r="AN28" i="146"/>
  <c r="AO25" i="146" s="1"/>
  <c r="AM29" i="146"/>
  <c r="BB16" i="146"/>
  <c r="AL35" i="146"/>
  <c r="AM32" i="146" s="1"/>
  <c r="U55" i="146"/>
  <c r="V19" i="146"/>
  <c r="AK41" i="146"/>
  <c r="AL39" i="146" s="1"/>
  <c r="AN29" i="145"/>
  <c r="AK36" i="145"/>
  <c r="BB15" i="145"/>
  <c r="BC11" i="145" s="1"/>
  <c r="BB16" i="145"/>
  <c r="AO28" i="145"/>
  <c r="AP25" i="145" s="1"/>
  <c r="AK41" i="145"/>
  <c r="AL39" i="145" s="1"/>
  <c r="AL35" i="145"/>
  <c r="AM32" i="145" s="1"/>
  <c r="AJ42" i="145"/>
  <c r="U55" i="145"/>
  <c r="V19" i="145"/>
  <c r="AJ42" i="143"/>
  <c r="BC15" i="143"/>
  <c r="BD11" i="143" s="1"/>
  <c r="BC16" i="143"/>
  <c r="AL28" i="143"/>
  <c r="AM25" i="143" s="1"/>
  <c r="AK41" i="143"/>
  <c r="AL39" i="143" s="1"/>
  <c r="U55" i="143"/>
  <c r="V19" i="143"/>
  <c r="U22" i="143"/>
  <c r="AL35" i="143"/>
  <c r="AM32" i="143" s="1"/>
  <c r="BB16" i="143"/>
  <c r="AK29" i="143"/>
  <c r="AK36" i="143"/>
  <c r="AK41" i="142"/>
  <c r="AL39" i="142" s="1"/>
  <c r="AJ42" i="142"/>
  <c r="U55" i="142"/>
  <c r="V19" i="142"/>
  <c r="AL35" i="142"/>
  <c r="AM32" i="142" s="1"/>
  <c r="BD16" i="142"/>
  <c r="BD15" i="142"/>
  <c r="BE11" i="142" s="1"/>
  <c r="AK36" i="142"/>
  <c r="BC16" i="142"/>
  <c r="AJ42" i="140"/>
  <c r="AL35" i="140"/>
  <c r="AM32" i="140" s="1"/>
  <c r="AL28" i="140"/>
  <c r="AM25" i="140" s="1"/>
  <c r="U55" i="140"/>
  <c r="V19" i="140"/>
  <c r="AK41" i="140"/>
  <c r="AL39" i="140" s="1"/>
  <c r="BC15" i="140"/>
  <c r="BD11" i="140" s="1"/>
  <c r="U22" i="140"/>
  <c r="AK36" i="140"/>
  <c r="BA16" i="139"/>
  <c r="U55" i="139"/>
  <c r="V19" i="139"/>
  <c r="AK41" i="139"/>
  <c r="AL39" i="139" s="1"/>
  <c r="BB15" i="139"/>
  <c r="BC11" i="139" s="1"/>
  <c r="AJ42" i="139"/>
  <c r="AL35" i="139"/>
  <c r="AM32" i="139" s="1"/>
  <c r="AK28" i="137"/>
  <c r="AL25" i="137" s="1"/>
  <c r="AJ29" i="137"/>
  <c r="AK36" i="137"/>
  <c r="AL35" i="137"/>
  <c r="AM32" i="137" s="1"/>
  <c r="BB15" i="137"/>
  <c r="BC11" i="137" s="1"/>
  <c r="AK41" i="137"/>
  <c r="AL39" i="137" s="1"/>
  <c r="U55" i="137"/>
  <c r="V19" i="137"/>
  <c r="AJ42" i="136"/>
  <c r="AM29" i="136"/>
  <c r="AK36" i="136"/>
  <c r="U55" i="136"/>
  <c r="V19" i="136"/>
  <c r="AN28" i="136"/>
  <c r="AO25" i="136" s="1"/>
  <c r="AL35" i="136"/>
  <c r="AM32" i="136" s="1"/>
  <c r="BD15" i="136"/>
  <c r="BE11" i="136" s="1"/>
  <c r="U22" i="136"/>
  <c r="BC16" i="136"/>
  <c r="AK41" i="136"/>
  <c r="AL39" i="136" s="1"/>
  <c r="AK36" i="134"/>
  <c r="AK41" i="134"/>
  <c r="AL39" i="134" s="1"/>
  <c r="U55" i="134"/>
  <c r="V19" i="134"/>
  <c r="AL35" i="134"/>
  <c r="AM32" i="134" s="1"/>
  <c r="AJ42" i="134"/>
  <c r="BC15" i="134"/>
  <c r="BD11" i="134" s="1"/>
  <c r="BC16" i="134"/>
  <c r="AK36" i="133"/>
  <c r="AL35" i="133"/>
  <c r="AM32" i="133" s="1"/>
  <c r="BB15" i="133"/>
  <c r="BC11" i="133" s="1"/>
  <c r="BB16" i="133"/>
  <c r="U55" i="133"/>
  <c r="V19" i="133"/>
  <c r="AK41" i="133"/>
  <c r="AL39" i="133" s="1"/>
  <c r="BA16" i="133"/>
  <c r="U22" i="133"/>
  <c r="AJ42" i="133"/>
  <c r="AJ42" i="131"/>
  <c r="AM29" i="131"/>
  <c r="AL35" i="131"/>
  <c r="AM32" i="131" s="1"/>
  <c r="AK41" i="131"/>
  <c r="AL39" i="131" s="1"/>
  <c r="BC15" i="131"/>
  <c r="BD11" i="131" s="1"/>
  <c r="BC16" i="131"/>
  <c r="AK36" i="131"/>
  <c r="AN28" i="131"/>
  <c r="AO25" i="131" s="1"/>
  <c r="U55" i="131"/>
  <c r="V19" i="131"/>
  <c r="BC15" i="130"/>
  <c r="BD11" i="130" s="1"/>
  <c r="BC16" i="130"/>
  <c r="U55" i="130"/>
  <c r="V19" i="130"/>
  <c r="AK41" i="130"/>
  <c r="AL39" i="130" s="1"/>
  <c r="U22" i="130"/>
  <c r="AL35" i="130"/>
  <c r="AM32" i="130" s="1"/>
  <c r="AJ42" i="129"/>
  <c r="AL28" i="129"/>
  <c r="AM25" i="129" s="1"/>
  <c r="AK41" i="129"/>
  <c r="AL39" i="129" s="1"/>
  <c r="AL35" i="129"/>
  <c r="AM32" i="129" s="1"/>
  <c r="BD15" i="129"/>
  <c r="BE11" i="129" s="1"/>
  <c r="BD16" i="129"/>
  <c r="U55" i="129"/>
  <c r="V19" i="129"/>
  <c r="AK36" i="129"/>
  <c r="BC16" i="129"/>
  <c r="AK36" i="128"/>
  <c r="U55" i="128"/>
  <c r="V19" i="128"/>
  <c r="BD15" i="128"/>
  <c r="BE11" i="128" s="1"/>
  <c r="AK28" i="128"/>
  <c r="AL25" i="128" s="1"/>
  <c r="BC16" i="128"/>
  <c r="AJ29" i="128"/>
  <c r="AL35" i="128"/>
  <c r="AM32" i="128" s="1"/>
  <c r="AJ42" i="128"/>
  <c r="AK41" i="128"/>
  <c r="AL39" i="128" s="1"/>
  <c r="AJ29" i="126"/>
  <c r="U55" i="126"/>
  <c r="V19" i="126"/>
  <c r="U22" i="126"/>
  <c r="AJ42" i="126"/>
  <c r="AL35" i="126"/>
  <c r="AM32" i="126" s="1"/>
  <c r="BC15" i="126"/>
  <c r="BD11" i="126" s="1"/>
  <c r="BC16" i="126"/>
  <c r="AK41" i="126"/>
  <c r="AL39" i="126" s="1"/>
  <c r="AK28" i="126"/>
  <c r="AL25" i="126" s="1"/>
  <c r="AK36" i="126"/>
  <c r="BB16" i="126"/>
  <c r="AJ42" i="125"/>
  <c r="AK36" i="125"/>
  <c r="AL35" i="125"/>
  <c r="AM32" i="125" s="1"/>
  <c r="BD16" i="125"/>
  <c r="BD15" i="125"/>
  <c r="BE11" i="125" s="1"/>
  <c r="BC16" i="125"/>
  <c r="U55" i="125"/>
  <c r="V19" i="125"/>
  <c r="AK41" i="125"/>
  <c r="AL39" i="125" s="1"/>
  <c r="AJ29" i="123"/>
  <c r="BB16" i="123"/>
  <c r="BB15" i="123"/>
  <c r="BC11" i="123" s="1"/>
  <c r="AK28" i="123"/>
  <c r="AL25" i="123" s="1"/>
  <c r="V55" i="123"/>
  <c r="W19" i="123"/>
  <c r="AJ42" i="116"/>
  <c r="AK36" i="119"/>
  <c r="BC15" i="122"/>
  <c r="BD11" i="122" s="1"/>
  <c r="V55" i="122"/>
  <c r="W19" i="122"/>
  <c r="AL28" i="122"/>
  <c r="AM25" i="122" s="1"/>
  <c r="V22" i="122"/>
  <c r="AK29" i="122"/>
  <c r="AK36" i="120"/>
  <c r="W21" i="120"/>
  <c r="W22" i="120" s="1"/>
  <c r="AL35" i="120"/>
  <c r="AM32" i="120" s="1"/>
  <c r="BD15" i="120"/>
  <c r="BE11" i="120" s="1"/>
  <c r="AN22" i="119"/>
  <c r="AK41" i="119"/>
  <c r="AL39" i="119" s="1"/>
  <c r="AO21" i="119"/>
  <c r="AP19" i="119" s="1"/>
  <c r="AN28" i="119"/>
  <c r="AO25" i="119" s="1"/>
  <c r="AM29" i="119"/>
  <c r="BC15" i="119"/>
  <c r="BD11" i="119" s="1"/>
  <c r="BC16" i="119"/>
  <c r="AJ42" i="119"/>
  <c r="AL35" i="119"/>
  <c r="AM32" i="119" s="1"/>
  <c r="AK36" i="117"/>
  <c r="AJ42" i="117"/>
  <c r="BC16" i="117"/>
  <c r="BD15" i="117"/>
  <c r="BE11" i="117" s="1"/>
  <c r="AL35" i="117"/>
  <c r="AM32" i="117" s="1"/>
  <c r="AK41" i="117"/>
  <c r="AL39" i="117" s="1"/>
  <c r="AK36" i="116"/>
  <c r="AN21" i="116"/>
  <c r="AO19" i="116" s="1"/>
  <c r="AN22" i="116"/>
  <c r="AL35" i="116"/>
  <c r="AM32" i="116" s="1"/>
  <c r="BD15" i="116"/>
  <c r="BE11" i="116" s="1"/>
  <c r="BD16" i="116"/>
  <c r="BC16" i="116"/>
  <c r="AN28" i="116"/>
  <c r="AO25" i="116" s="1"/>
  <c r="AK41" i="116"/>
  <c r="AL39" i="116" s="1"/>
  <c r="AI29" i="120" l="1"/>
  <c r="AY55" i="161"/>
  <c r="AY56" i="161" s="1"/>
  <c r="AY62" i="161" s="1"/>
  <c r="AZ19" i="161"/>
  <c r="AY22" i="161"/>
  <c r="AY50" i="161" s="1"/>
  <c r="AY59" i="161" s="1"/>
  <c r="AY61" i="161" s="1"/>
  <c r="AY63" i="161" s="1"/>
  <c r="AY65" i="161" s="1"/>
  <c r="BB30" i="152" s="1"/>
  <c r="AL29" i="157"/>
  <c r="AH42" i="120"/>
  <c r="AN36" i="156"/>
  <c r="AK42" i="155"/>
  <c r="AN36" i="158"/>
  <c r="AK42" i="157"/>
  <c r="AM28" i="157"/>
  <c r="AN25" i="157" s="1"/>
  <c r="AO35" i="156"/>
  <c r="AP32" i="156" s="1"/>
  <c r="AL41" i="155"/>
  <c r="AM39" i="155" s="1"/>
  <c r="AL29" i="158"/>
  <c r="AZ16" i="158"/>
  <c r="AI19" i="157"/>
  <c r="AI21" i="157" s="1"/>
  <c r="AH55" i="157"/>
  <c r="AL42" i="156"/>
  <c r="AM36" i="155"/>
  <c r="AL29" i="155"/>
  <c r="AM36" i="157"/>
  <c r="AO35" i="158"/>
  <c r="AP32" i="158" s="1"/>
  <c r="AL41" i="157"/>
  <c r="AM39" i="157" s="1"/>
  <c r="AM29" i="156"/>
  <c r="AL42" i="158"/>
  <c r="AM28" i="158"/>
  <c r="AN25" i="158" s="1"/>
  <c r="AM29" i="158"/>
  <c r="BA15" i="158"/>
  <c r="BB11" i="158" s="1"/>
  <c r="AK19" i="155"/>
  <c r="AJ55" i="155"/>
  <c r="AI22" i="158"/>
  <c r="AJ19" i="158"/>
  <c r="AI55" i="158"/>
  <c r="AF55" i="156"/>
  <c r="AG19" i="156"/>
  <c r="AG21" i="156" s="1"/>
  <c r="AM41" i="156"/>
  <c r="AN39" i="156" s="1"/>
  <c r="AN35" i="155"/>
  <c r="AO32" i="155" s="1"/>
  <c r="AM28" i="155"/>
  <c r="AN25" i="155" s="1"/>
  <c r="AN35" i="157"/>
  <c r="AO32" i="157" s="1"/>
  <c r="AN28" i="156"/>
  <c r="AO25" i="156" s="1"/>
  <c r="AM41" i="158"/>
  <c r="AN39" i="158" s="1"/>
  <c r="AI41" i="120"/>
  <c r="AJ39" i="120" s="1"/>
  <c r="AJ28" i="120"/>
  <c r="AK25" i="120" s="1"/>
  <c r="U55" i="117"/>
  <c r="V19" i="117"/>
  <c r="AL29" i="125"/>
  <c r="AJ29" i="134"/>
  <c r="AM28" i="125"/>
  <c r="AN25" i="125" s="1"/>
  <c r="AM29" i="133"/>
  <c r="AK29" i="150"/>
  <c r="AJ29" i="142"/>
  <c r="AJ29" i="139"/>
  <c r="AI29" i="130"/>
  <c r="AK29" i="128"/>
  <c r="AN29" i="136"/>
  <c r="AK29" i="137"/>
  <c r="AJ28" i="117"/>
  <c r="AK25" i="117" s="1"/>
  <c r="AK28" i="139"/>
  <c r="AL25" i="139" s="1"/>
  <c r="AK28" i="142"/>
  <c r="AL25" i="142" s="1"/>
  <c r="AI29" i="117"/>
  <c r="AJ28" i="130"/>
  <c r="AK25" i="130" s="1"/>
  <c r="AK28" i="134"/>
  <c r="AL25" i="134" s="1"/>
  <c r="AN28" i="133"/>
  <c r="AO25" i="133" s="1"/>
  <c r="AK42" i="128"/>
  <c r="AK42" i="150"/>
  <c r="AK42" i="136"/>
  <c r="AK42" i="130"/>
  <c r="AL36" i="150"/>
  <c r="AL36" i="128"/>
  <c r="V55" i="150"/>
  <c r="W19" i="150"/>
  <c r="AL41" i="150"/>
  <c r="AM39" i="150" s="1"/>
  <c r="AL28" i="150"/>
  <c r="AM25" i="150" s="1"/>
  <c r="AM35" i="150"/>
  <c r="AN32" i="150" s="1"/>
  <c r="BE15" i="150"/>
  <c r="BF11" i="150" s="1"/>
  <c r="AK42" i="146"/>
  <c r="AL36" i="146"/>
  <c r="AL41" i="146"/>
  <c r="AM39" i="146" s="1"/>
  <c r="AM35" i="146"/>
  <c r="AN32" i="146" s="1"/>
  <c r="AO28" i="146"/>
  <c r="AP25" i="146" s="1"/>
  <c r="BD15" i="146"/>
  <c r="BE11" i="146" s="1"/>
  <c r="V21" i="146"/>
  <c r="V22" i="146" s="1"/>
  <c r="AN29" i="146"/>
  <c r="BC16" i="146"/>
  <c r="AL36" i="145"/>
  <c r="AO29" i="145"/>
  <c r="AP28" i="145"/>
  <c r="AQ25" i="145" s="1"/>
  <c r="V21" i="145"/>
  <c r="V22" i="145" s="1"/>
  <c r="AM35" i="145"/>
  <c r="AN32" i="145" s="1"/>
  <c r="AL41" i="145"/>
  <c r="AM39" i="145" s="1"/>
  <c r="AK42" i="145"/>
  <c r="BC16" i="145"/>
  <c r="BC15" i="145"/>
  <c r="BD11" i="145" s="1"/>
  <c r="AK42" i="143"/>
  <c r="AM28" i="143"/>
  <c r="AN25" i="143" s="1"/>
  <c r="AL29" i="143"/>
  <c r="AM35" i="143"/>
  <c r="AN32" i="143" s="1"/>
  <c r="V21" i="143"/>
  <c r="AL36" i="143"/>
  <c r="AL41" i="143"/>
  <c r="AM39" i="143" s="1"/>
  <c r="BD15" i="143"/>
  <c r="BE11" i="143" s="1"/>
  <c r="BD16" i="143"/>
  <c r="V21" i="142"/>
  <c r="V22" i="142" s="1"/>
  <c r="AM35" i="142"/>
  <c r="AN32" i="142" s="1"/>
  <c r="AL36" i="142"/>
  <c r="AL41" i="142"/>
  <c r="AM39" i="142" s="1"/>
  <c r="BE15" i="142"/>
  <c r="BF11" i="142" s="1"/>
  <c r="BE16" i="142"/>
  <c r="AK42" i="142"/>
  <c r="AK42" i="140"/>
  <c r="AL29" i="140"/>
  <c r="BC16" i="140"/>
  <c r="V21" i="140"/>
  <c r="V22" i="140" s="1"/>
  <c r="BD16" i="140"/>
  <c r="BD15" i="140"/>
  <c r="BE11" i="140" s="1"/>
  <c r="AM28" i="140"/>
  <c r="AN25" i="140" s="1"/>
  <c r="AL41" i="140"/>
  <c r="AM39" i="140" s="1"/>
  <c r="AM35" i="140"/>
  <c r="AN32" i="140" s="1"/>
  <c r="AL36" i="140"/>
  <c r="AK42" i="139"/>
  <c r="AL36" i="139"/>
  <c r="BC15" i="139"/>
  <c r="BD11" i="139" s="1"/>
  <c r="AM35" i="139"/>
  <c r="AN32" i="139" s="1"/>
  <c r="V21" i="139"/>
  <c r="BB16" i="139"/>
  <c r="AL41" i="139"/>
  <c r="AM39" i="139" s="1"/>
  <c r="AK42" i="137"/>
  <c r="BB16" i="137"/>
  <c r="AM35" i="137"/>
  <c r="AN32" i="137" s="1"/>
  <c r="V21" i="137"/>
  <c r="V22" i="137" s="1"/>
  <c r="BC15" i="137"/>
  <c r="BD11" i="137" s="1"/>
  <c r="AL41" i="137"/>
  <c r="AM39" i="137" s="1"/>
  <c r="AL36" i="137"/>
  <c r="AL28" i="137"/>
  <c r="AM25" i="137" s="1"/>
  <c r="AL36" i="136"/>
  <c r="AM35" i="136"/>
  <c r="AN32" i="136" s="1"/>
  <c r="AL41" i="136"/>
  <c r="AM39" i="136" s="1"/>
  <c r="BE15" i="136"/>
  <c r="BF11" i="136" s="1"/>
  <c r="V21" i="136"/>
  <c r="V22" i="136" s="1"/>
  <c r="BD16" i="136"/>
  <c r="AO28" i="136"/>
  <c r="AP25" i="136" s="1"/>
  <c r="AK42" i="134"/>
  <c r="V21" i="134"/>
  <c r="V22" i="134" s="1"/>
  <c r="BD16" i="134"/>
  <c r="BD15" i="134"/>
  <c r="BE11" i="134" s="1"/>
  <c r="AM35" i="134"/>
  <c r="AN32" i="134" s="1"/>
  <c r="AL36" i="134"/>
  <c r="AL41" i="134"/>
  <c r="AM39" i="134" s="1"/>
  <c r="AK42" i="133"/>
  <c r="AM35" i="133"/>
  <c r="AN32" i="133" s="1"/>
  <c r="AL41" i="133"/>
  <c r="AM39" i="133" s="1"/>
  <c r="BC15" i="133"/>
  <c r="BD11" i="133" s="1"/>
  <c r="BC16" i="133"/>
  <c r="AL36" i="133"/>
  <c r="V21" i="133"/>
  <c r="AN29" i="131"/>
  <c r="AL36" i="131"/>
  <c r="AK42" i="131"/>
  <c r="AO28" i="131"/>
  <c r="AP25" i="131" s="1"/>
  <c r="AL41" i="131"/>
  <c r="AM39" i="131" s="1"/>
  <c r="V21" i="131"/>
  <c r="V22" i="131" s="1"/>
  <c r="BD15" i="131"/>
  <c r="BE11" i="131" s="1"/>
  <c r="AM35" i="131"/>
  <c r="AN32" i="131" s="1"/>
  <c r="AL36" i="130"/>
  <c r="V21" i="130"/>
  <c r="V22" i="130" s="1"/>
  <c r="AM35" i="130"/>
  <c r="AN32" i="130" s="1"/>
  <c r="AL41" i="130"/>
  <c r="AM39" i="130" s="1"/>
  <c r="BD15" i="130"/>
  <c r="BE11" i="130" s="1"/>
  <c r="AL36" i="129"/>
  <c r="AM28" i="129"/>
  <c r="AN25" i="129" s="1"/>
  <c r="AL29" i="129"/>
  <c r="BE16" i="129"/>
  <c r="BE15" i="129"/>
  <c r="BF11" i="129" s="1"/>
  <c r="AL41" i="129"/>
  <c r="AM39" i="129" s="1"/>
  <c r="V21" i="129"/>
  <c r="AM35" i="129"/>
  <c r="AN32" i="129" s="1"/>
  <c r="AK42" i="129"/>
  <c r="BE15" i="128"/>
  <c r="BF11" i="128" s="1"/>
  <c r="AL28" i="128"/>
  <c r="AM25" i="128" s="1"/>
  <c r="BD16" i="128"/>
  <c r="V21" i="128"/>
  <c r="V22" i="128" s="1"/>
  <c r="AL41" i="128"/>
  <c r="AM39" i="128" s="1"/>
  <c r="AM35" i="128"/>
  <c r="AN32" i="128" s="1"/>
  <c r="AK29" i="126"/>
  <c r="AK42" i="126"/>
  <c r="AL36" i="126"/>
  <c r="AL41" i="126"/>
  <c r="AM39" i="126" s="1"/>
  <c r="AM35" i="126"/>
  <c r="AN32" i="126" s="1"/>
  <c r="V21" i="126"/>
  <c r="V22" i="126" s="1"/>
  <c r="AL28" i="126"/>
  <c r="AM25" i="126" s="1"/>
  <c r="BD15" i="126"/>
  <c r="BE11" i="126" s="1"/>
  <c r="AL41" i="125"/>
  <c r="AM39" i="125" s="1"/>
  <c r="AK42" i="125"/>
  <c r="AM35" i="125"/>
  <c r="AN32" i="125" s="1"/>
  <c r="V21" i="125"/>
  <c r="V22" i="125" s="1"/>
  <c r="BE15" i="125"/>
  <c r="BF11" i="125" s="1"/>
  <c r="AL36" i="125"/>
  <c r="W21" i="123"/>
  <c r="AK29" i="123"/>
  <c r="AL28" i="123"/>
  <c r="AM25" i="123" s="1"/>
  <c r="BC15" i="123"/>
  <c r="BD11" i="123" s="1"/>
  <c r="AL36" i="120"/>
  <c r="AK42" i="119"/>
  <c r="AL29" i="122"/>
  <c r="BD15" i="122"/>
  <c r="BE11" i="122" s="1"/>
  <c r="AM28" i="122"/>
  <c r="AN25" i="122" s="1"/>
  <c r="BC16" i="122"/>
  <c r="W21" i="122"/>
  <c r="W22" i="122" s="1"/>
  <c r="BD16" i="120"/>
  <c r="BE15" i="120"/>
  <c r="BF11" i="120" s="1"/>
  <c r="AM35" i="120"/>
  <c r="AN32" i="120" s="1"/>
  <c r="W55" i="120"/>
  <c r="X19" i="120"/>
  <c r="AL36" i="119"/>
  <c r="BD16" i="119"/>
  <c r="BD15" i="119"/>
  <c r="BE11" i="119" s="1"/>
  <c r="AN29" i="119"/>
  <c r="AL41" i="119"/>
  <c r="AM39" i="119" s="1"/>
  <c r="AM35" i="119"/>
  <c r="AN32" i="119" s="1"/>
  <c r="AP21" i="119"/>
  <c r="AQ19" i="119" s="1"/>
  <c r="AP22" i="119"/>
  <c r="AO28" i="119"/>
  <c r="AP25" i="119" s="1"/>
  <c r="AO29" i="119"/>
  <c r="AO22" i="119"/>
  <c r="AL36" i="117"/>
  <c r="AL41" i="117"/>
  <c r="AM39" i="117" s="1"/>
  <c r="BE15" i="117"/>
  <c r="BF11" i="117" s="1"/>
  <c r="AK42" i="117"/>
  <c r="AM35" i="117"/>
  <c r="AN32" i="117" s="1"/>
  <c r="BD16" i="117"/>
  <c r="AK42" i="116"/>
  <c r="AL36" i="116"/>
  <c r="AN29" i="116"/>
  <c r="AM35" i="116"/>
  <c r="AN32" i="116" s="1"/>
  <c r="AL41" i="116"/>
  <c r="AM39" i="116" s="1"/>
  <c r="AO28" i="116"/>
  <c r="AP25" i="116" s="1"/>
  <c r="BE15" i="116"/>
  <c r="BF11" i="116" s="1"/>
  <c r="BE16" i="116"/>
  <c r="AO21" i="116"/>
  <c r="AP19" i="116" s="1"/>
  <c r="AZ21" i="161" l="1"/>
  <c r="AZ22" i="161"/>
  <c r="AZ50" i="161" s="1"/>
  <c r="AZ59" i="161" s="1"/>
  <c r="AZ61" i="161" s="1"/>
  <c r="AN29" i="156"/>
  <c r="AM29" i="155"/>
  <c r="BA16" i="158"/>
  <c r="AL42" i="157"/>
  <c r="AO36" i="158"/>
  <c r="AI42" i="120"/>
  <c r="AM42" i="158"/>
  <c r="AN36" i="157"/>
  <c r="AN36" i="155"/>
  <c r="AM42" i="156"/>
  <c r="AN41" i="158"/>
  <c r="AO39" i="158" s="1"/>
  <c r="AO28" i="156"/>
  <c r="AP25" i="156" s="1"/>
  <c r="AO35" i="157"/>
  <c r="AP32" i="157" s="1"/>
  <c r="AN28" i="155"/>
  <c r="AO25" i="155" s="1"/>
  <c r="AO35" i="155"/>
  <c r="AP32" i="155" s="1"/>
  <c r="AN41" i="156"/>
  <c r="AO39" i="156" s="1"/>
  <c r="AJ21" i="158"/>
  <c r="AJ22" i="158" s="1"/>
  <c r="AK21" i="155"/>
  <c r="AK22" i="155" s="1"/>
  <c r="BB15" i="158"/>
  <c r="BC11" i="158" s="1"/>
  <c r="AN28" i="158"/>
  <c r="AO25" i="158" s="1"/>
  <c r="AM41" i="157"/>
  <c r="AN39" i="157" s="1"/>
  <c r="AP35" i="158"/>
  <c r="AQ32" i="158" s="1"/>
  <c r="AL42" i="155"/>
  <c r="AO36" i="156"/>
  <c r="AM29" i="157"/>
  <c r="AG22" i="156"/>
  <c r="AG55" i="156"/>
  <c r="AH19" i="156"/>
  <c r="AI22" i="157"/>
  <c r="AJ19" i="157"/>
  <c r="AI55" i="157"/>
  <c r="AM41" i="155"/>
  <c r="AN39" i="155" s="1"/>
  <c r="AP35" i="156"/>
  <c r="AQ32" i="156" s="1"/>
  <c r="AN28" i="157"/>
  <c r="AO25" i="157" s="1"/>
  <c r="AJ29" i="120"/>
  <c r="AK28" i="120"/>
  <c r="AL25" i="120" s="1"/>
  <c r="V21" i="117"/>
  <c r="V22" i="117" s="1"/>
  <c r="AJ41" i="120"/>
  <c r="AK39" i="120" s="1"/>
  <c r="AM29" i="125"/>
  <c r="AN28" i="125"/>
  <c r="AO25" i="125" s="1"/>
  <c r="AO29" i="146"/>
  <c r="AJ29" i="117"/>
  <c r="AL29" i="128"/>
  <c r="AM29" i="129"/>
  <c r="AK29" i="134"/>
  <c r="AL29" i="150"/>
  <c r="AN29" i="133"/>
  <c r="AJ29" i="130"/>
  <c r="AK29" i="139"/>
  <c r="AL28" i="142"/>
  <c r="AM25" i="142" s="1"/>
  <c r="AL29" i="126"/>
  <c r="AL28" i="134"/>
  <c r="AM25" i="134" s="1"/>
  <c r="AL28" i="139"/>
  <c r="AM25" i="139" s="1"/>
  <c r="AK28" i="117"/>
  <c r="AL25" i="117" s="1"/>
  <c r="AM29" i="140"/>
  <c r="AO28" i="133"/>
  <c r="AP25" i="133" s="1"/>
  <c r="AK28" i="130"/>
  <c r="AL25" i="130" s="1"/>
  <c r="AK29" i="142"/>
  <c r="AL42" i="140"/>
  <c r="AL42" i="116"/>
  <c r="AL42" i="136"/>
  <c r="AL42" i="150"/>
  <c r="AM36" i="143"/>
  <c r="AM36" i="150"/>
  <c r="AM36" i="125"/>
  <c r="BF15" i="150"/>
  <c r="BG11" i="150" s="1"/>
  <c r="BF16" i="150"/>
  <c r="AN35" i="150"/>
  <c r="AO32" i="150" s="1"/>
  <c r="W21" i="150"/>
  <c r="BE16" i="150"/>
  <c r="AM28" i="150"/>
  <c r="AN25" i="150" s="1"/>
  <c r="AM41" i="150"/>
  <c r="AN39" i="150" s="1"/>
  <c r="AL42" i="146"/>
  <c r="V55" i="146"/>
  <c r="W19" i="146"/>
  <c r="AP28" i="146"/>
  <c r="AQ25" i="146" s="1"/>
  <c r="AM41" i="146"/>
  <c r="AN39" i="146" s="1"/>
  <c r="BE16" i="146"/>
  <c r="BE15" i="146"/>
  <c r="BF11" i="146" s="1"/>
  <c r="AN35" i="146"/>
  <c r="AO32" i="146" s="1"/>
  <c r="BD16" i="146"/>
  <c r="AM36" i="146"/>
  <c r="AP29" i="145"/>
  <c r="AM41" i="145"/>
  <c r="AN39" i="145" s="1"/>
  <c r="AL42" i="145"/>
  <c r="V55" i="145"/>
  <c r="W19" i="145"/>
  <c r="AN35" i="145"/>
  <c r="AO32" i="145" s="1"/>
  <c r="BD15" i="145"/>
  <c r="BE11" i="145" s="1"/>
  <c r="BD16" i="145"/>
  <c r="AM36" i="145"/>
  <c r="AQ28" i="145"/>
  <c r="AR25" i="145" s="1"/>
  <c r="AM29" i="143"/>
  <c r="AL42" i="143"/>
  <c r="V55" i="143"/>
  <c r="W19" i="143"/>
  <c r="AM41" i="143"/>
  <c r="AN39" i="143" s="1"/>
  <c r="AN28" i="143"/>
  <c r="AO25" i="143" s="1"/>
  <c r="AN35" i="143"/>
  <c r="AO32" i="143" s="1"/>
  <c r="BE16" i="143"/>
  <c r="BE15" i="143"/>
  <c r="BF11" i="143" s="1"/>
  <c r="V22" i="143"/>
  <c r="AL42" i="142"/>
  <c r="AN35" i="142"/>
  <c r="AO32" i="142" s="1"/>
  <c r="AM36" i="142"/>
  <c r="V55" i="142"/>
  <c r="W19" i="142"/>
  <c r="AM41" i="142"/>
  <c r="AN39" i="142" s="1"/>
  <c r="BF15" i="142"/>
  <c r="BG11" i="142" s="1"/>
  <c r="BF16" i="142"/>
  <c r="AN35" i="140"/>
  <c r="AO32" i="140" s="1"/>
  <c r="AN28" i="140"/>
  <c r="AO25" i="140" s="1"/>
  <c r="V55" i="140"/>
  <c r="W19" i="140"/>
  <c r="AM36" i="140"/>
  <c r="AM41" i="140"/>
  <c r="AN39" i="140" s="1"/>
  <c r="BE15" i="140"/>
  <c r="BF11" i="140" s="1"/>
  <c r="AM36" i="139"/>
  <c r="AM41" i="139"/>
  <c r="AN39" i="139" s="1"/>
  <c r="V55" i="139"/>
  <c r="W19" i="139"/>
  <c r="BD15" i="139"/>
  <c r="BE11" i="139" s="1"/>
  <c r="BD16" i="139"/>
  <c r="AL42" i="139"/>
  <c r="V22" i="139"/>
  <c r="BC16" i="139"/>
  <c r="AN35" i="139"/>
  <c r="AO32" i="139" s="1"/>
  <c r="AM36" i="137"/>
  <c r="AL42" i="137"/>
  <c r="BD15" i="137"/>
  <c r="BE11" i="137" s="1"/>
  <c r="BD16" i="137"/>
  <c r="AM28" i="137"/>
  <c r="AN25" i="137" s="1"/>
  <c r="BC16" i="137"/>
  <c r="AN35" i="137"/>
  <c r="AO32" i="137" s="1"/>
  <c r="AL29" i="137"/>
  <c r="AM41" i="137"/>
  <c r="AN39" i="137" s="1"/>
  <c r="V55" i="137"/>
  <c r="W19" i="137"/>
  <c r="AP28" i="136"/>
  <c r="AQ25" i="136" s="1"/>
  <c r="BF15" i="136"/>
  <c r="BG11" i="136" s="1"/>
  <c r="BF16" i="136"/>
  <c r="BE16" i="136"/>
  <c r="AN35" i="136"/>
  <c r="AO32" i="136" s="1"/>
  <c r="AO29" i="136"/>
  <c r="V55" i="136"/>
  <c r="W19" i="136"/>
  <c r="AM41" i="136"/>
  <c r="AN39" i="136" s="1"/>
  <c r="AM36" i="136"/>
  <c r="AM41" i="134"/>
  <c r="AN39" i="134" s="1"/>
  <c r="AM36" i="134"/>
  <c r="V55" i="134"/>
  <c r="W19" i="134"/>
  <c r="AN35" i="134"/>
  <c r="AO32" i="134" s="1"/>
  <c r="AL42" i="134"/>
  <c r="BE15" i="134"/>
  <c r="BF11" i="134" s="1"/>
  <c r="BE16" i="134"/>
  <c r="V55" i="133"/>
  <c r="W19" i="133"/>
  <c r="AM41" i="133"/>
  <c r="AN39" i="133" s="1"/>
  <c r="AL42" i="133"/>
  <c r="AN35" i="133"/>
  <c r="AO32" i="133" s="1"/>
  <c r="V22" i="133"/>
  <c r="BD15" i="133"/>
  <c r="BE11" i="133" s="1"/>
  <c r="AM36" i="133"/>
  <c r="AN35" i="131"/>
  <c r="AO32" i="131" s="1"/>
  <c r="AM36" i="131"/>
  <c r="V55" i="131"/>
  <c r="W19" i="131"/>
  <c r="BE15" i="131"/>
  <c r="BF11" i="131" s="1"/>
  <c r="AM41" i="131"/>
  <c r="AN39" i="131" s="1"/>
  <c r="AP28" i="131"/>
  <c r="AQ25" i="131" s="1"/>
  <c r="BD16" i="131"/>
  <c r="AL42" i="131"/>
  <c r="AO29" i="131"/>
  <c r="BE15" i="130"/>
  <c r="BF11" i="130" s="1"/>
  <c r="AM41" i="130"/>
  <c r="AN39" i="130" s="1"/>
  <c r="AN35" i="130"/>
  <c r="AO32" i="130" s="1"/>
  <c r="AL42" i="130"/>
  <c r="AM36" i="130"/>
  <c r="V55" i="130"/>
  <c r="W19" i="130"/>
  <c r="BD16" i="130"/>
  <c r="AM36" i="129"/>
  <c r="V55" i="129"/>
  <c r="W19" i="129"/>
  <c r="AM41" i="129"/>
  <c r="AN39" i="129" s="1"/>
  <c r="V22" i="129"/>
  <c r="AL42" i="129"/>
  <c r="AN35" i="129"/>
  <c r="AO32" i="129" s="1"/>
  <c r="BF16" i="129"/>
  <c r="BF15" i="129"/>
  <c r="BG11" i="129" s="1"/>
  <c r="AN28" i="129"/>
  <c r="AO25" i="129" s="1"/>
  <c r="AM36" i="128"/>
  <c r="AM28" i="128"/>
  <c r="AN25" i="128" s="1"/>
  <c r="AM41" i="128"/>
  <c r="AN39" i="128" s="1"/>
  <c r="AN35" i="128"/>
  <c r="AO32" i="128" s="1"/>
  <c r="V55" i="128"/>
  <c r="W19" i="128"/>
  <c r="BE16" i="128"/>
  <c r="AL42" i="128"/>
  <c r="BF15" i="128"/>
  <c r="BG11" i="128" s="1"/>
  <c r="BF16" i="128"/>
  <c r="BD16" i="126"/>
  <c r="V55" i="126"/>
  <c r="W19" i="126"/>
  <c r="AL42" i="126"/>
  <c r="BE15" i="126"/>
  <c r="BF11" i="126" s="1"/>
  <c r="AM41" i="126"/>
  <c r="AN39" i="126" s="1"/>
  <c r="AM28" i="126"/>
  <c r="AN25" i="126" s="1"/>
  <c r="AM36" i="126"/>
  <c r="AN35" i="126"/>
  <c r="AO32" i="126" s="1"/>
  <c r="AL42" i="125"/>
  <c r="BF15" i="125"/>
  <c r="BG11" i="125" s="1"/>
  <c r="BF16" i="125"/>
  <c r="AM41" i="125"/>
  <c r="AN39" i="125" s="1"/>
  <c r="V55" i="125"/>
  <c r="W19" i="125"/>
  <c r="AN35" i="125"/>
  <c r="AO32" i="125" s="1"/>
  <c r="BE16" i="125"/>
  <c r="AM28" i="123"/>
  <c r="AN25" i="123" s="1"/>
  <c r="BD15" i="123"/>
  <c r="BE11" i="123" s="1"/>
  <c r="BD16" i="123"/>
  <c r="W55" i="123"/>
  <c r="X19" i="123"/>
  <c r="BC16" i="123"/>
  <c r="AL29" i="123"/>
  <c r="W22" i="123"/>
  <c r="AL42" i="119"/>
  <c r="AM29" i="122"/>
  <c r="AN28" i="122"/>
  <c r="AO25" i="122" s="1"/>
  <c r="W55" i="122"/>
  <c r="X19" i="122"/>
  <c r="BE16" i="122"/>
  <c r="BE15" i="122"/>
  <c r="BF11" i="122" s="1"/>
  <c r="BD16" i="122"/>
  <c r="AM36" i="120"/>
  <c r="AN35" i="120"/>
  <c r="AO32" i="120" s="1"/>
  <c r="X21" i="120"/>
  <c r="BF15" i="120"/>
  <c r="BG11" i="120" s="1"/>
  <c r="BF16" i="120"/>
  <c r="BE16" i="120"/>
  <c r="AP28" i="119"/>
  <c r="AQ25" i="119" s="1"/>
  <c r="AP29" i="119"/>
  <c r="AM41" i="119"/>
  <c r="AN39" i="119" s="1"/>
  <c r="AN35" i="119"/>
  <c r="AO32" i="119" s="1"/>
  <c r="AQ21" i="119"/>
  <c r="AR19" i="119" s="1"/>
  <c r="AQ22" i="119"/>
  <c r="AM36" i="119"/>
  <c r="BE15" i="119"/>
  <c r="BF11" i="119" s="1"/>
  <c r="AM36" i="117"/>
  <c r="AM41" i="117"/>
  <c r="AN39" i="117" s="1"/>
  <c r="AL42" i="117"/>
  <c r="BF15" i="117"/>
  <c r="BG11" i="117" s="1"/>
  <c r="AN35" i="117"/>
  <c r="AO32" i="117" s="1"/>
  <c r="BE16" i="117"/>
  <c r="AM36" i="116"/>
  <c r="AO29" i="116"/>
  <c r="AO22" i="116"/>
  <c r="AP21" i="116"/>
  <c r="AQ19" i="116" s="1"/>
  <c r="AP22" i="116"/>
  <c r="AP28" i="116"/>
  <c r="AQ25" i="116" s="1"/>
  <c r="AP29" i="116"/>
  <c r="AN35" i="116"/>
  <c r="AO32" i="116" s="1"/>
  <c r="BF15" i="116"/>
  <c r="BG11" i="116" s="1"/>
  <c r="AM41" i="116"/>
  <c r="AN39" i="116" s="1"/>
  <c r="AN29" i="158" l="1"/>
  <c r="AK29" i="120"/>
  <c r="AZ55" i="161"/>
  <c r="AZ56" i="161" s="1"/>
  <c r="AZ62" i="161" s="1"/>
  <c r="AZ63" i="161" s="1"/>
  <c r="AZ65" i="161" s="1"/>
  <c r="BC30" i="152" s="1"/>
  <c r="BA19" i="161"/>
  <c r="BB16" i="158"/>
  <c r="AP36" i="158"/>
  <c r="AM42" i="157"/>
  <c r="AJ42" i="120"/>
  <c r="AN29" i="157"/>
  <c r="AP36" i="156"/>
  <c r="AM42" i="155"/>
  <c r="AH21" i="156"/>
  <c r="AH22" i="156" s="1"/>
  <c r="AQ35" i="158"/>
  <c r="AR32" i="158" s="1"/>
  <c r="AN41" i="157"/>
  <c r="AO39" i="157" s="1"/>
  <c r="AO28" i="158"/>
  <c r="AP25" i="158" s="1"/>
  <c r="BC15" i="158"/>
  <c r="BD11" i="158" s="1"/>
  <c r="AN42" i="156"/>
  <c r="AO36" i="155"/>
  <c r="AN29" i="155"/>
  <c r="AO36" i="157"/>
  <c r="AO29" i="156"/>
  <c r="AN42" i="158"/>
  <c r="AO28" i="157"/>
  <c r="AP25" i="157" s="1"/>
  <c r="AQ35" i="156"/>
  <c r="AR32" i="156" s="1"/>
  <c r="AN41" i="155"/>
  <c r="AO39" i="155" s="1"/>
  <c r="AJ21" i="157"/>
  <c r="AJ22" i="157" s="1"/>
  <c r="AK55" i="155"/>
  <c r="AL19" i="155"/>
  <c r="AK19" i="158"/>
  <c r="AK21" i="158" s="1"/>
  <c r="AJ55" i="158"/>
  <c r="AO41" i="156"/>
  <c r="AP39" i="156" s="1"/>
  <c r="AP35" i="155"/>
  <c r="AQ32" i="155" s="1"/>
  <c r="AO28" i="155"/>
  <c r="AP25" i="155" s="1"/>
  <c r="AP35" i="157"/>
  <c r="AQ32" i="157" s="1"/>
  <c r="AP28" i="156"/>
  <c r="AQ25" i="156" s="1"/>
  <c r="AO41" i="158"/>
  <c r="AP39" i="158" s="1"/>
  <c r="W19" i="117"/>
  <c r="V55" i="117"/>
  <c r="AK41" i="120"/>
  <c r="AL39" i="120" s="1"/>
  <c r="AL28" i="120"/>
  <c r="AM25" i="120" s="1"/>
  <c r="AN29" i="125"/>
  <c r="AL29" i="139"/>
  <c r="AO28" i="125"/>
  <c r="AP25" i="125" s="1"/>
  <c r="AK29" i="117"/>
  <c r="AP29" i="136"/>
  <c r="AK29" i="130"/>
  <c r="AO29" i="133"/>
  <c r="AL29" i="142"/>
  <c r="AP29" i="146"/>
  <c r="AP28" i="133"/>
  <c r="AQ25" i="133" s="1"/>
  <c r="AM28" i="134"/>
  <c r="AN25" i="134" s="1"/>
  <c r="AL28" i="117"/>
  <c r="AM25" i="117" s="1"/>
  <c r="AM28" i="139"/>
  <c r="AN25" i="139" s="1"/>
  <c r="AN29" i="129"/>
  <c r="AL28" i="130"/>
  <c r="AM25" i="130" s="1"/>
  <c r="AL29" i="134"/>
  <c r="AM28" i="142"/>
  <c r="AN25" i="142" s="1"/>
  <c r="AM42" i="116"/>
  <c r="AN36" i="125"/>
  <c r="AM42" i="129"/>
  <c r="AM42" i="150"/>
  <c r="AN36" i="142"/>
  <c r="AN36" i="131"/>
  <c r="AN36" i="150"/>
  <c r="W55" i="150"/>
  <c r="X19" i="150"/>
  <c r="AN28" i="150"/>
  <c r="AO25" i="150" s="1"/>
  <c r="W22" i="150"/>
  <c r="AM29" i="150"/>
  <c r="AN41" i="150"/>
  <c r="AO39" i="150" s="1"/>
  <c r="AO35" i="150"/>
  <c r="AP32" i="150" s="1"/>
  <c r="BG16" i="150"/>
  <c r="BG15" i="150"/>
  <c r="BH11" i="150" s="1"/>
  <c r="AN36" i="146"/>
  <c r="AM42" i="146"/>
  <c r="AO35" i="146"/>
  <c r="AP32" i="146" s="1"/>
  <c r="AN41" i="146"/>
  <c r="AO39" i="146" s="1"/>
  <c r="W21" i="146"/>
  <c r="W22" i="146" s="1"/>
  <c r="BF15" i="146"/>
  <c r="BG11" i="146" s="1"/>
  <c r="BF16" i="146"/>
  <c r="AQ28" i="146"/>
  <c r="AR25" i="146" s="1"/>
  <c r="AN36" i="145"/>
  <c r="AR28" i="145"/>
  <c r="AS25" i="145" s="1"/>
  <c r="AO35" i="145"/>
  <c r="AP32" i="145" s="1"/>
  <c r="AQ29" i="145"/>
  <c r="W21" i="145"/>
  <c r="W22" i="145" s="1"/>
  <c r="AN41" i="145"/>
  <c r="AO39" i="145" s="1"/>
  <c r="BE15" i="145"/>
  <c r="BF11" i="145" s="1"/>
  <c r="AM42" i="145"/>
  <c r="AM42" i="143"/>
  <c r="AN36" i="143"/>
  <c r="AN29" i="143"/>
  <c r="W21" i="143"/>
  <c r="AO28" i="143"/>
  <c r="AP25" i="143" s="1"/>
  <c r="BF15" i="143"/>
  <c r="BG11" i="143" s="1"/>
  <c r="AO35" i="143"/>
  <c r="AP32" i="143" s="1"/>
  <c r="AN41" i="143"/>
  <c r="AO39" i="143" s="1"/>
  <c r="AM42" i="142"/>
  <c r="AN41" i="142"/>
  <c r="AO39" i="142" s="1"/>
  <c r="W21" i="142"/>
  <c r="W22" i="142" s="1"/>
  <c r="BG15" i="142"/>
  <c r="BH11" i="142" s="1"/>
  <c r="AO35" i="142"/>
  <c r="AP32" i="142" s="1"/>
  <c r="AM42" i="140"/>
  <c r="AN41" i="140"/>
  <c r="AO39" i="140" s="1"/>
  <c r="AO28" i="140"/>
  <c r="AP25" i="140" s="1"/>
  <c r="BF15" i="140"/>
  <c r="BG11" i="140" s="1"/>
  <c r="AN29" i="140"/>
  <c r="AO35" i="140"/>
  <c r="AP32" i="140" s="1"/>
  <c r="BE16" i="140"/>
  <c r="W21" i="140"/>
  <c r="W22" i="140" s="1"/>
  <c r="AN36" i="140"/>
  <c r="W21" i="139"/>
  <c r="W22" i="139" s="1"/>
  <c r="AO35" i="139"/>
  <c r="AP32" i="139" s="1"/>
  <c r="AN41" i="139"/>
  <c r="AO39" i="139" s="1"/>
  <c r="AN36" i="139"/>
  <c r="BE15" i="139"/>
  <c r="BF11" i="139" s="1"/>
  <c r="BE16" i="139"/>
  <c r="AM42" i="139"/>
  <c r="AN36" i="137"/>
  <c r="W21" i="137"/>
  <c r="AN41" i="137"/>
  <c r="AO39" i="137" s="1"/>
  <c r="AN28" i="137"/>
  <c r="AO25" i="137" s="1"/>
  <c r="BE15" i="137"/>
  <c r="BF11" i="137" s="1"/>
  <c r="BE16" i="137"/>
  <c r="AM42" i="137"/>
  <c r="AO35" i="137"/>
  <c r="AP32" i="137" s="1"/>
  <c r="AM29" i="137"/>
  <c r="AN41" i="136"/>
  <c r="AO39" i="136" s="1"/>
  <c r="BG15" i="136"/>
  <c r="BH11" i="136" s="1"/>
  <c r="AM42" i="136"/>
  <c r="AO35" i="136"/>
  <c r="AP32" i="136" s="1"/>
  <c r="W21" i="136"/>
  <c r="AN36" i="136"/>
  <c r="AQ28" i="136"/>
  <c r="AR25" i="136" s="1"/>
  <c r="AN36" i="134"/>
  <c r="BF15" i="134"/>
  <c r="BG11" i="134" s="1"/>
  <c r="BF16" i="134"/>
  <c r="AO35" i="134"/>
  <c r="AP32" i="134" s="1"/>
  <c r="AM42" i="134"/>
  <c r="W21" i="134"/>
  <c r="W22" i="134" s="1"/>
  <c r="AN41" i="134"/>
  <c r="AO39" i="134" s="1"/>
  <c r="AM42" i="133"/>
  <c r="AO35" i="133"/>
  <c r="AP32" i="133" s="1"/>
  <c r="AN41" i="133"/>
  <c r="AO39" i="133" s="1"/>
  <c r="BE16" i="133"/>
  <c r="BE15" i="133"/>
  <c r="BF11" i="133" s="1"/>
  <c r="W21" i="133"/>
  <c r="BD16" i="133"/>
  <c r="AN36" i="133"/>
  <c r="AM42" i="131"/>
  <c r="W21" i="131"/>
  <c r="W22" i="131" s="1"/>
  <c r="AQ28" i="131"/>
  <c r="AR25" i="131" s="1"/>
  <c r="BF15" i="131"/>
  <c r="BG11" i="131" s="1"/>
  <c r="AP29" i="131"/>
  <c r="BE16" i="131"/>
  <c r="AN41" i="131"/>
  <c r="AO39" i="131" s="1"/>
  <c r="AO35" i="131"/>
  <c r="AP32" i="131" s="1"/>
  <c r="AM42" i="130"/>
  <c r="AN36" i="130"/>
  <c r="AO35" i="130"/>
  <c r="AP32" i="130" s="1"/>
  <c r="BF15" i="130"/>
  <c r="BG11" i="130" s="1"/>
  <c r="W21" i="130"/>
  <c r="W22" i="130" s="1"/>
  <c r="AN41" i="130"/>
  <c r="AO39" i="130" s="1"/>
  <c r="BE16" i="130"/>
  <c r="W21" i="129"/>
  <c r="W22" i="129" s="1"/>
  <c r="AO28" i="129"/>
  <c r="AP25" i="129" s="1"/>
  <c r="AO35" i="129"/>
  <c r="AP32" i="129" s="1"/>
  <c r="BG15" i="129"/>
  <c r="BH11" i="129" s="1"/>
  <c r="AN36" i="129"/>
  <c r="AN41" i="129"/>
  <c r="AO39" i="129" s="1"/>
  <c r="AM42" i="128"/>
  <c r="AN36" i="128"/>
  <c r="W21" i="128"/>
  <c r="W22" i="128" s="1"/>
  <c r="AN41" i="128"/>
  <c r="AO39" i="128" s="1"/>
  <c r="AN28" i="128"/>
  <c r="AO25" i="128" s="1"/>
  <c r="BG16" i="128"/>
  <c r="BG15" i="128"/>
  <c r="BH11" i="128" s="1"/>
  <c r="AO35" i="128"/>
  <c r="AP32" i="128" s="1"/>
  <c r="AM29" i="128"/>
  <c r="AM42" i="126"/>
  <c r="AN28" i="126"/>
  <c r="AO25" i="126" s="1"/>
  <c r="W21" i="126"/>
  <c r="W22" i="126" s="1"/>
  <c r="AN36" i="126"/>
  <c r="BE16" i="126"/>
  <c r="BF16" i="126"/>
  <c r="BF15" i="126"/>
  <c r="BG11" i="126" s="1"/>
  <c r="AM29" i="126"/>
  <c r="AN41" i="126"/>
  <c r="AO39" i="126" s="1"/>
  <c r="AO35" i="126"/>
  <c r="AP32" i="126" s="1"/>
  <c r="AM42" i="125"/>
  <c r="AO35" i="125"/>
  <c r="AP32" i="125" s="1"/>
  <c r="AN41" i="125"/>
  <c r="AO39" i="125" s="1"/>
  <c r="W21" i="125"/>
  <c r="W22" i="125" s="1"/>
  <c r="BG15" i="125"/>
  <c r="BH11" i="125" s="1"/>
  <c r="AM29" i="123"/>
  <c r="BE15" i="123"/>
  <c r="BF11" i="123" s="1"/>
  <c r="BE16" i="123"/>
  <c r="AN28" i="123"/>
  <c r="AO25" i="123" s="1"/>
  <c r="X21" i="123"/>
  <c r="X22" i="123" s="1"/>
  <c r="AN29" i="122"/>
  <c r="AO28" i="122"/>
  <c r="AP25" i="122" s="1"/>
  <c r="BF16" i="122"/>
  <c r="BF15" i="122"/>
  <c r="BG11" i="122" s="1"/>
  <c r="X21" i="122"/>
  <c r="X22" i="122" s="1"/>
  <c r="BG15" i="120"/>
  <c r="BH11" i="120" s="1"/>
  <c r="BG16" i="120"/>
  <c r="X55" i="120"/>
  <c r="Y19" i="120"/>
  <c r="AO35" i="120"/>
  <c r="AP32" i="120" s="1"/>
  <c r="X22" i="120"/>
  <c r="AN36" i="120"/>
  <c r="AN36" i="119"/>
  <c r="AM42" i="119"/>
  <c r="AQ29" i="119"/>
  <c r="AQ28" i="119"/>
  <c r="AR25" i="119" s="1"/>
  <c r="BF15" i="119"/>
  <c r="BG11" i="119" s="1"/>
  <c r="BF16" i="119"/>
  <c r="AO35" i="119"/>
  <c r="AP32" i="119" s="1"/>
  <c r="AN41" i="119"/>
  <c r="AO39" i="119" s="1"/>
  <c r="BE16" i="119"/>
  <c r="AR21" i="119"/>
  <c r="AS19" i="119" s="1"/>
  <c r="AR22" i="119"/>
  <c r="AM42" i="117"/>
  <c r="AN36" i="117"/>
  <c r="BG15" i="117"/>
  <c r="BH11" i="117" s="1"/>
  <c r="BG16" i="117"/>
  <c r="AN41" i="117"/>
  <c r="AO39" i="117" s="1"/>
  <c r="AO35" i="117"/>
  <c r="AP32" i="117" s="1"/>
  <c r="BF16" i="117"/>
  <c r="AN36" i="116"/>
  <c r="AO35" i="116"/>
  <c r="AP32" i="116" s="1"/>
  <c r="AN41" i="116"/>
  <c r="AO39" i="116" s="1"/>
  <c r="BG15" i="116"/>
  <c r="BH11" i="116" s="1"/>
  <c r="BF16" i="116"/>
  <c r="AQ28" i="116"/>
  <c r="AR25" i="116" s="1"/>
  <c r="AQ29" i="116"/>
  <c r="AQ21" i="116"/>
  <c r="AR19" i="116" s="1"/>
  <c r="AQ22" i="116"/>
  <c r="BA21" i="161" l="1"/>
  <c r="BA22" i="161"/>
  <c r="BA50" i="161" s="1"/>
  <c r="BA59" i="161" s="1"/>
  <c r="BA61" i="161" s="1"/>
  <c r="AO29" i="158"/>
  <c r="AO29" i="157"/>
  <c r="BC16" i="158"/>
  <c r="AP36" i="157"/>
  <c r="AN42" i="155"/>
  <c r="AQ36" i="156"/>
  <c r="AN42" i="157"/>
  <c r="AQ36" i="158"/>
  <c r="AO42" i="158"/>
  <c r="AL29" i="120"/>
  <c r="AK42" i="120"/>
  <c r="AP41" i="158"/>
  <c r="AQ39" i="158" s="1"/>
  <c r="AP29" i="156"/>
  <c r="AQ35" i="157"/>
  <c r="AR32" i="157" s="1"/>
  <c r="AO29" i="155"/>
  <c r="AP36" i="155"/>
  <c r="AO42" i="156"/>
  <c r="AL21" i="155"/>
  <c r="AL22" i="155" s="1"/>
  <c r="AK19" i="157"/>
  <c r="AK21" i="157" s="1"/>
  <c r="AJ55" i="157"/>
  <c r="AO41" i="155"/>
  <c r="AP39" i="155" s="1"/>
  <c r="AR35" i="156"/>
  <c r="AS32" i="156" s="1"/>
  <c r="AP28" i="157"/>
  <c r="AQ25" i="157" s="1"/>
  <c r="BD15" i="158"/>
  <c r="BE11" i="158" s="1"/>
  <c r="AP28" i="158"/>
  <c r="AQ25" i="158" s="1"/>
  <c r="AO41" i="157"/>
  <c r="AP39" i="157" s="1"/>
  <c r="AR35" i="158"/>
  <c r="AS32" i="158" s="1"/>
  <c r="AQ28" i="156"/>
  <c r="AR25" i="156" s="1"/>
  <c r="AP28" i="155"/>
  <c r="AQ25" i="155" s="1"/>
  <c r="AQ35" i="155"/>
  <c r="AR32" i="155" s="1"/>
  <c r="AP41" i="156"/>
  <c r="AQ39" i="156" s="1"/>
  <c r="AK22" i="158"/>
  <c r="AL19" i="158"/>
  <c r="AK55" i="158"/>
  <c r="AI19" i="156"/>
  <c r="AI21" i="156" s="1"/>
  <c r="AH55" i="156"/>
  <c r="AL41" i="120"/>
  <c r="AM39" i="120" s="1"/>
  <c r="AM28" i="120"/>
  <c r="AN25" i="120" s="1"/>
  <c r="W21" i="117"/>
  <c r="W22" i="117" s="1"/>
  <c r="AN42" i="119"/>
  <c r="AO29" i="125"/>
  <c r="AL29" i="117"/>
  <c r="AM29" i="134"/>
  <c r="AP28" i="125"/>
  <c r="AQ25" i="125" s="1"/>
  <c r="AN29" i="150"/>
  <c r="AP29" i="133"/>
  <c r="AL29" i="130"/>
  <c r="AM29" i="139"/>
  <c r="AM28" i="117"/>
  <c r="AN25" i="117" s="1"/>
  <c r="AN28" i="134"/>
  <c r="AO25" i="134" s="1"/>
  <c r="AQ28" i="133"/>
  <c r="AR25" i="133" s="1"/>
  <c r="AM28" i="130"/>
  <c r="AN25" i="130" s="1"/>
  <c r="AN28" i="142"/>
  <c r="AO25" i="142" s="1"/>
  <c r="AN29" i="137"/>
  <c r="AO29" i="140"/>
  <c r="AM29" i="142"/>
  <c r="AN28" i="139"/>
  <c r="AO25" i="139" s="1"/>
  <c r="AO36" i="150"/>
  <c r="AO36" i="140"/>
  <c r="AN42" i="136"/>
  <c r="AO36" i="136"/>
  <c r="AN42" i="146"/>
  <c r="AO36" i="134"/>
  <c r="AP35" i="150"/>
  <c r="AQ32" i="150" s="1"/>
  <c r="AO28" i="150"/>
  <c r="AP25" i="150" s="1"/>
  <c r="BH15" i="150"/>
  <c r="BI11" i="150" s="1"/>
  <c r="BH16" i="150"/>
  <c r="AN42" i="150"/>
  <c r="X21" i="150"/>
  <c r="X22" i="150" s="1"/>
  <c r="AO41" i="150"/>
  <c r="AP39" i="150" s="1"/>
  <c r="AQ29" i="146"/>
  <c r="AO36" i="146"/>
  <c r="W55" i="146"/>
  <c r="X19" i="146"/>
  <c r="AP35" i="146"/>
  <c r="AQ32" i="146" s="1"/>
  <c r="BG15" i="146"/>
  <c r="BH11" i="146" s="1"/>
  <c r="AR28" i="146"/>
  <c r="AS25" i="146" s="1"/>
  <c r="AO41" i="146"/>
  <c r="AP39" i="146" s="1"/>
  <c r="AR29" i="145"/>
  <c r="BF15" i="145"/>
  <c r="BG11" i="145" s="1"/>
  <c r="BF16" i="145"/>
  <c r="AO41" i="145"/>
  <c r="AP39" i="145" s="1"/>
  <c r="AN42" i="145"/>
  <c r="AP35" i="145"/>
  <c r="AQ32" i="145" s="1"/>
  <c r="BE16" i="145"/>
  <c r="X19" i="145"/>
  <c r="W55" i="145"/>
  <c r="AO36" i="145"/>
  <c r="AS28" i="145"/>
  <c r="AT25" i="145" s="1"/>
  <c r="AO36" i="143"/>
  <c r="AN42" i="143"/>
  <c r="AO29" i="143"/>
  <c r="BG15" i="143"/>
  <c r="BH11" i="143" s="1"/>
  <c r="BG16" i="143"/>
  <c r="W55" i="143"/>
  <c r="X19" i="143"/>
  <c r="AP35" i="143"/>
  <c r="AQ32" i="143" s="1"/>
  <c r="AP28" i="143"/>
  <c r="AQ25" i="143" s="1"/>
  <c r="AO41" i="143"/>
  <c r="AP39" i="143" s="1"/>
  <c r="BF16" i="143"/>
  <c r="W22" i="143"/>
  <c r="AN42" i="142"/>
  <c r="AO36" i="142"/>
  <c r="AP35" i="142"/>
  <c r="AQ32" i="142" s="1"/>
  <c r="W55" i="142"/>
  <c r="X19" i="142"/>
  <c r="AO41" i="142"/>
  <c r="AP39" i="142" s="1"/>
  <c r="BH16" i="142"/>
  <c r="BH15" i="142"/>
  <c r="BI11" i="142" s="1"/>
  <c r="BG16" i="142"/>
  <c r="AN42" i="140"/>
  <c r="BG15" i="140"/>
  <c r="BH11" i="140" s="1"/>
  <c r="BG16" i="140"/>
  <c r="BF16" i="140"/>
  <c r="AO41" i="140"/>
  <c r="AP39" i="140" s="1"/>
  <c r="AP35" i="140"/>
  <c r="AQ32" i="140" s="1"/>
  <c r="W55" i="140"/>
  <c r="X19" i="140"/>
  <c r="AP28" i="140"/>
  <c r="AQ25" i="140" s="1"/>
  <c r="AP35" i="139"/>
  <c r="AQ32" i="139" s="1"/>
  <c r="AO41" i="139"/>
  <c r="AP39" i="139" s="1"/>
  <c r="AN42" i="139"/>
  <c r="BF15" i="139"/>
  <c r="BG11" i="139" s="1"/>
  <c r="AO36" i="139"/>
  <c r="W55" i="139"/>
  <c r="X19" i="139"/>
  <c r="AP35" i="137"/>
  <c r="AQ32" i="137" s="1"/>
  <c r="AN42" i="137"/>
  <c r="W55" i="137"/>
  <c r="X19" i="137"/>
  <c r="AO41" i="137"/>
  <c r="AP39" i="137" s="1"/>
  <c r="AO36" i="137"/>
  <c r="BF16" i="137"/>
  <c r="BF15" i="137"/>
  <c r="BG11" i="137" s="1"/>
  <c r="AO28" i="137"/>
  <c r="AP25" i="137" s="1"/>
  <c r="W22" i="137"/>
  <c r="W55" i="136"/>
  <c r="X19" i="136"/>
  <c r="AR28" i="136"/>
  <c r="AS25" i="136" s="1"/>
  <c r="W22" i="136"/>
  <c r="AQ29" i="136"/>
  <c r="BH16" i="136"/>
  <c r="BH15" i="136"/>
  <c r="BI11" i="136" s="1"/>
  <c r="AP35" i="136"/>
  <c r="AQ32" i="136" s="1"/>
  <c r="BG16" i="136"/>
  <c r="AO41" i="136"/>
  <c r="AP39" i="136" s="1"/>
  <c r="AN42" i="134"/>
  <c r="AO41" i="134"/>
  <c r="AP39" i="134" s="1"/>
  <c r="BG15" i="134"/>
  <c r="BH11" i="134" s="1"/>
  <c r="BG16" i="134"/>
  <c r="W55" i="134"/>
  <c r="X19" i="134"/>
  <c r="AP35" i="134"/>
  <c r="AQ32" i="134" s="1"/>
  <c r="AO36" i="133"/>
  <c r="AN42" i="133"/>
  <c r="W55" i="133"/>
  <c r="X19" i="133"/>
  <c r="BF15" i="133"/>
  <c r="BG11" i="133" s="1"/>
  <c r="BF16" i="133"/>
  <c r="AO41" i="133"/>
  <c r="AP39" i="133" s="1"/>
  <c r="W22" i="133"/>
  <c r="AP35" i="133"/>
  <c r="AQ32" i="133" s="1"/>
  <c r="AO36" i="131"/>
  <c r="AN42" i="131"/>
  <c r="AR28" i="131"/>
  <c r="AS25" i="131" s="1"/>
  <c r="AQ29" i="131"/>
  <c r="BG15" i="131"/>
  <c r="BH11" i="131" s="1"/>
  <c r="BG16" i="131"/>
  <c r="AP35" i="131"/>
  <c r="AQ32" i="131" s="1"/>
  <c r="AO41" i="131"/>
  <c r="AP39" i="131" s="1"/>
  <c r="BF16" i="131"/>
  <c r="W55" i="131"/>
  <c r="X19" i="131"/>
  <c r="AN42" i="130"/>
  <c r="AO36" i="130"/>
  <c r="W55" i="130"/>
  <c r="X19" i="130"/>
  <c r="BG15" i="130"/>
  <c r="BH11" i="130" s="1"/>
  <c r="BG16" i="130"/>
  <c r="AP35" i="130"/>
  <c r="AQ32" i="130" s="1"/>
  <c r="AO41" i="130"/>
  <c r="AP39" i="130" s="1"/>
  <c r="BF16" i="130"/>
  <c r="AO29" i="129"/>
  <c r="AO41" i="129"/>
  <c r="AP39" i="129" s="1"/>
  <c r="AP28" i="129"/>
  <c r="AQ25" i="129" s="1"/>
  <c r="BH15" i="129"/>
  <c r="BI11" i="129" s="1"/>
  <c r="AP35" i="129"/>
  <c r="AQ32" i="129" s="1"/>
  <c r="AN42" i="129"/>
  <c r="BG16" i="129"/>
  <c r="AO36" i="129"/>
  <c r="W55" i="129"/>
  <c r="X19" i="129"/>
  <c r="AO41" i="128"/>
  <c r="AP39" i="128" s="1"/>
  <c r="AO28" i="128"/>
  <c r="AP25" i="128" s="1"/>
  <c r="AO36" i="128"/>
  <c r="AN29" i="128"/>
  <c r="AP35" i="128"/>
  <c r="AQ32" i="128" s="1"/>
  <c r="BH15" i="128"/>
  <c r="BI11" i="128" s="1"/>
  <c r="AN42" i="128"/>
  <c r="W55" i="128"/>
  <c r="X19" i="128"/>
  <c r="AO36" i="126"/>
  <c r="AO41" i="126"/>
  <c r="AP39" i="126" s="1"/>
  <c r="AO28" i="126"/>
  <c r="AP25" i="126" s="1"/>
  <c r="AP35" i="126"/>
  <c r="AQ32" i="126" s="1"/>
  <c r="AN42" i="126"/>
  <c r="W55" i="126"/>
  <c r="X19" i="126"/>
  <c r="BG15" i="126"/>
  <c r="BH11" i="126" s="1"/>
  <c r="AN29" i="126"/>
  <c r="AO41" i="125"/>
  <c r="AP39" i="125" s="1"/>
  <c r="BH15" i="125"/>
  <c r="BI11" i="125" s="1"/>
  <c r="AP35" i="125"/>
  <c r="AQ32" i="125" s="1"/>
  <c r="BG16" i="125"/>
  <c r="AO36" i="125"/>
  <c r="W55" i="125"/>
  <c r="X19" i="125"/>
  <c r="AN42" i="125"/>
  <c r="AO28" i="123"/>
  <c r="AP25" i="123" s="1"/>
  <c r="AN29" i="123"/>
  <c r="X55" i="123"/>
  <c r="Y19" i="123"/>
  <c r="BF15" i="123"/>
  <c r="BG11" i="123" s="1"/>
  <c r="AO36" i="119"/>
  <c r="BG16" i="122"/>
  <c r="BG15" i="122"/>
  <c r="BH11" i="122" s="1"/>
  <c r="AP28" i="122"/>
  <c r="AQ25" i="122" s="1"/>
  <c r="X55" i="122"/>
  <c r="Y19" i="122"/>
  <c r="AO29" i="122"/>
  <c r="AO36" i="120"/>
  <c r="AP35" i="120"/>
  <c r="AQ32" i="120" s="1"/>
  <c r="Y21" i="120"/>
  <c r="Y22" i="120" s="1"/>
  <c r="BH15" i="120"/>
  <c r="BI11" i="120" s="1"/>
  <c r="BH16" i="120"/>
  <c r="AO41" i="119"/>
  <c r="AP39" i="119" s="1"/>
  <c r="AS21" i="119"/>
  <c r="AT19" i="119" s="1"/>
  <c r="BG15" i="119"/>
  <c r="BH11" i="119" s="1"/>
  <c r="AP35" i="119"/>
  <c r="AQ32" i="119" s="1"/>
  <c r="AR29" i="119"/>
  <c r="AR28" i="119"/>
  <c r="AS25" i="119" s="1"/>
  <c r="AN42" i="116"/>
  <c r="AO36" i="117"/>
  <c r="AO41" i="117"/>
  <c r="AP39" i="117" s="1"/>
  <c r="AP35" i="117"/>
  <c r="AQ32" i="117" s="1"/>
  <c r="BH16" i="117"/>
  <c r="BH15" i="117"/>
  <c r="BI11" i="117" s="1"/>
  <c r="AN42" i="117"/>
  <c r="AO36" i="116"/>
  <c r="AO41" i="116"/>
  <c r="AP39" i="116" s="1"/>
  <c r="AR21" i="116"/>
  <c r="AS19" i="116" s="1"/>
  <c r="AR22" i="116"/>
  <c r="BH15" i="116"/>
  <c r="BI11" i="116" s="1"/>
  <c r="BH16" i="116"/>
  <c r="AP35" i="116"/>
  <c r="AQ32" i="116" s="1"/>
  <c r="AR28" i="116"/>
  <c r="AS25" i="116" s="1"/>
  <c r="AR29" i="116"/>
  <c r="BG16" i="116"/>
  <c r="BA55" i="161" l="1"/>
  <c r="BA56" i="161" s="1"/>
  <c r="BA62" i="161" s="1"/>
  <c r="BA63" i="161" s="1"/>
  <c r="BA65" i="161" s="1"/>
  <c r="BD30" i="152" s="1"/>
  <c r="BB19" i="161"/>
  <c r="AR36" i="156"/>
  <c r="AP42" i="158"/>
  <c r="AL42" i="120"/>
  <c r="AI22" i="156"/>
  <c r="AJ19" i="156"/>
  <c r="AI55" i="156"/>
  <c r="AL21" i="158"/>
  <c r="AL22" i="158" s="1"/>
  <c r="AP42" i="156"/>
  <c r="AQ36" i="155"/>
  <c r="AP29" i="155"/>
  <c r="AQ29" i="156"/>
  <c r="AR36" i="158"/>
  <c r="AO42" i="157"/>
  <c r="AP29" i="158"/>
  <c r="BD16" i="158"/>
  <c r="AP29" i="157"/>
  <c r="AS35" i="156"/>
  <c r="AT32" i="156" s="1"/>
  <c r="AO42" i="155"/>
  <c r="AQ36" i="157"/>
  <c r="AQ41" i="158"/>
  <c r="AR39" i="158" s="1"/>
  <c r="AQ41" i="156"/>
  <c r="AR39" i="156" s="1"/>
  <c r="AR35" i="155"/>
  <c r="AS32" i="155" s="1"/>
  <c r="AQ28" i="155"/>
  <c r="AR25" i="155" s="1"/>
  <c r="AR28" i="156"/>
  <c r="AS25" i="156" s="1"/>
  <c r="AR29" i="156"/>
  <c r="AS35" i="158"/>
  <c r="AT32" i="158" s="1"/>
  <c r="AP41" i="157"/>
  <c r="AQ39" i="157" s="1"/>
  <c r="AQ28" i="158"/>
  <c r="AR25" i="158" s="1"/>
  <c r="AQ29" i="158"/>
  <c r="BE15" i="158"/>
  <c r="BF11" i="158" s="1"/>
  <c r="AQ28" i="157"/>
  <c r="AR25" i="157" s="1"/>
  <c r="AP41" i="155"/>
  <c r="AQ39" i="155" s="1"/>
  <c r="AK22" i="157"/>
  <c r="AK55" i="157"/>
  <c r="AL19" i="157"/>
  <c r="AM19" i="155"/>
  <c r="AL55" i="155"/>
  <c r="AR35" i="157"/>
  <c r="AS32" i="157" s="1"/>
  <c r="AM29" i="120"/>
  <c r="AN28" i="120"/>
  <c r="AO25" i="120" s="1"/>
  <c r="X19" i="117"/>
  <c r="X21" i="117" s="1"/>
  <c r="W55" i="117"/>
  <c r="AM41" i="120"/>
  <c r="AN39" i="120" s="1"/>
  <c r="AP29" i="125"/>
  <c r="AM29" i="130"/>
  <c r="AM29" i="117"/>
  <c r="AQ28" i="125"/>
  <c r="AR25" i="125" s="1"/>
  <c r="AS29" i="145"/>
  <c r="AR29" i="136"/>
  <c r="AR28" i="133"/>
  <c r="AS25" i="133" s="1"/>
  <c r="AR29" i="146"/>
  <c r="AO28" i="142"/>
  <c r="AP25" i="142" s="1"/>
  <c r="AO28" i="134"/>
  <c r="AP25" i="134" s="1"/>
  <c r="AN28" i="130"/>
  <c r="AO25" i="130" s="1"/>
  <c r="AN28" i="117"/>
  <c r="AO25" i="117" s="1"/>
  <c r="AO28" i="139"/>
  <c r="AP25" i="139" s="1"/>
  <c r="AO29" i="150"/>
  <c r="AN29" i="139"/>
  <c r="AN29" i="142"/>
  <c r="AQ29" i="133"/>
  <c r="AN29" i="134"/>
  <c r="AP36" i="130"/>
  <c r="AO42" i="126"/>
  <c r="AO42" i="134"/>
  <c r="AO42" i="119"/>
  <c r="AO42" i="136"/>
  <c r="AP36" i="126"/>
  <c r="AP36" i="131"/>
  <c r="AP36" i="150"/>
  <c r="X55" i="150"/>
  <c r="Y19" i="150"/>
  <c r="BI15" i="150"/>
  <c r="BJ11" i="150" s="1"/>
  <c r="BI16" i="150"/>
  <c r="AP41" i="150"/>
  <c r="AQ39" i="150" s="1"/>
  <c r="AO42" i="150"/>
  <c r="AP28" i="150"/>
  <c r="AQ25" i="150" s="1"/>
  <c r="AQ35" i="150"/>
  <c r="AR32" i="150" s="1"/>
  <c r="AP36" i="146"/>
  <c r="AO42" i="146"/>
  <c r="BH15" i="146"/>
  <c r="BI11" i="146" s="1"/>
  <c r="AQ35" i="146"/>
  <c r="AR32" i="146" s="1"/>
  <c r="AP41" i="146"/>
  <c r="AQ39" i="146" s="1"/>
  <c r="BG16" i="146"/>
  <c r="X21" i="146"/>
  <c r="X22" i="146" s="1"/>
  <c r="AS28" i="146"/>
  <c r="AT25" i="146" s="1"/>
  <c r="AP36" i="145"/>
  <c r="X21" i="145"/>
  <c r="X22" i="145" s="1"/>
  <c r="AT28" i="145"/>
  <c r="AU25" i="145" s="1"/>
  <c r="AP41" i="145"/>
  <c r="AQ39" i="145" s="1"/>
  <c r="AO42" i="145"/>
  <c r="AQ35" i="145"/>
  <c r="AR32" i="145" s="1"/>
  <c r="BG16" i="145"/>
  <c r="BG15" i="145"/>
  <c r="BH11" i="145" s="1"/>
  <c r="AP29" i="143"/>
  <c r="AO42" i="143"/>
  <c r="AQ28" i="143"/>
  <c r="AR25" i="143" s="1"/>
  <c r="X21" i="143"/>
  <c r="AP41" i="143"/>
  <c r="AQ39" i="143" s="1"/>
  <c r="AQ35" i="143"/>
  <c r="AR32" i="143" s="1"/>
  <c r="AP36" i="143"/>
  <c r="BH15" i="143"/>
  <c r="BI11" i="143" s="1"/>
  <c r="BH16" i="143"/>
  <c r="X21" i="142"/>
  <c r="AP41" i="142"/>
  <c r="AQ39" i="142" s="1"/>
  <c r="AQ35" i="142"/>
  <c r="AR32" i="142" s="1"/>
  <c r="BI16" i="142"/>
  <c r="BI15" i="142"/>
  <c r="BJ11" i="142" s="1"/>
  <c r="AO42" i="142"/>
  <c r="AP36" i="142"/>
  <c r="AO42" i="140"/>
  <c r="AP36" i="140"/>
  <c r="AP29" i="140"/>
  <c r="AQ35" i="140"/>
  <c r="AR32" i="140" s="1"/>
  <c r="AQ28" i="140"/>
  <c r="AR25" i="140" s="1"/>
  <c r="X21" i="140"/>
  <c r="X22" i="140" s="1"/>
  <c r="AP41" i="140"/>
  <c r="AQ39" i="140" s="1"/>
  <c r="BH16" i="140"/>
  <c r="BH15" i="140"/>
  <c r="BI11" i="140" s="1"/>
  <c r="AP41" i="139"/>
  <c r="AQ39" i="139" s="1"/>
  <c r="BG15" i="139"/>
  <c r="BH11" i="139" s="1"/>
  <c r="X21" i="139"/>
  <c r="X22" i="139" s="1"/>
  <c r="BF16" i="139"/>
  <c r="AQ35" i="139"/>
  <c r="AR32" i="139" s="1"/>
  <c r="AO42" i="139"/>
  <c r="AP36" i="139"/>
  <c r="AO29" i="137"/>
  <c r="X21" i="137"/>
  <c r="X22" i="137" s="1"/>
  <c r="AP28" i="137"/>
  <c r="AQ25" i="137" s="1"/>
  <c r="AP41" i="137"/>
  <c r="AQ39" i="137" s="1"/>
  <c r="AQ35" i="137"/>
  <c r="AR32" i="137" s="1"/>
  <c r="BG16" i="137"/>
  <c r="BG15" i="137"/>
  <c r="BH11" i="137" s="1"/>
  <c r="AO42" i="137"/>
  <c r="AP36" i="137"/>
  <c r="AP36" i="136"/>
  <c r="AQ35" i="136"/>
  <c r="AR32" i="136" s="1"/>
  <c r="AS28" i="136"/>
  <c r="AT25" i="136" s="1"/>
  <c r="AP41" i="136"/>
  <c r="AQ39" i="136" s="1"/>
  <c r="BI15" i="136"/>
  <c r="BJ11" i="136" s="1"/>
  <c r="BI16" i="136"/>
  <c r="X21" i="136"/>
  <c r="X22" i="136" s="1"/>
  <c r="AP36" i="134"/>
  <c r="AQ35" i="134"/>
  <c r="AR32" i="134" s="1"/>
  <c r="BH15" i="134"/>
  <c r="BI11" i="134" s="1"/>
  <c r="X21" i="134"/>
  <c r="AP41" i="134"/>
  <c r="AQ39" i="134" s="1"/>
  <c r="AO42" i="133"/>
  <c r="BG15" i="133"/>
  <c r="BH11" i="133" s="1"/>
  <c r="BG16" i="133"/>
  <c r="AQ35" i="133"/>
  <c r="AR32" i="133" s="1"/>
  <c r="X21" i="133"/>
  <c r="X22" i="133" s="1"/>
  <c r="AP36" i="133"/>
  <c r="AP41" i="133"/>
  <c r="AQ39" i="133" s="1"/>
  <c r="X21" i="131"/>
  <c r="AP41" i="131"/>
  <c r="AQ39" i="131" s="1"/>
  <c r="AS28" i="131"/>
  <c r="AT25" i="131" s="1"/>
  <c r="BH15" i="131"/>
  <c r="BI11" i="131" s="1"/>
  <c r="AR29" i="131"/>
  <c r="AQ35" i="131"/>
  <c r="AR32" i="131" s="1"/>
  <c r="AO42" i="131"/>
  <c r="AO42" i="130"/>
  <c r="AP41" i="130"/>
  <c r="AQ39" i="130" s="1"/>
  <c r="BH15" i="130"/>
  <c r="BI11" i="130" s="1"/>
  <c r="BH16" i="130"/>
  <c r="AQ35" i="130"/>
  <c r="AR32" i="130" s="1"/>
  <c r="X21" i="130"/>
  <c r="AP29" i="129"/>
  <c r="X21" i="129"/>
  <c r="X22" i="129" s="1"/>
  <c r="BI16" i="129"/>
  <c r="BI15" i="129"/>
  <c r="BJ11" i="129" s="1"/>
  <c r="BH16" i="129"/>
  <c r="AQ35" i="129"/>
  <c r="AR32" i="129" s="1"/>
  <c r="AQ28" i="129"/>
  <c r="AR25" i="129" s="1"/>
  <c r="AP41" i="129"/>
  <c r="AQ39" i="129" s="1"/>
  <c r="AP36" i="129"/>
  <c r="AO42" i="129"/>
  <c r="AO29" i="128"/>
  <c r="AP36" i="128"/>
  <c r="AO42" i="128"/>
  <c r="X21" i="128"/>
  <c r="X22" i="128" s="1"/>
  <c r="BI15" i="128"/>
  <c r="BJ11" i="128" s="1"/>
  <c r="BI16" i="128"/>
  <c r="AP28" i="128"/>
  <c r="AQ25" i="128" s="1"/>
  <c r="BH16" i="128"/>
  <c r="AQ35" i="128"/>
  <c r="AR32" i="128" s="1"/>
  <c r="AP41" i="128"/>
  <c r="AQ39" i="128" s="1"/>
  <c r="AO29" i="126"/>
  <c r="BG16" i="126"/>
  <c r="AP28" i="126"/>
  <c r="AQ25" i="126" s="1"/>
  <c r="BH15" i="126"/>
  <c r="BI11" i="126" s="1"/>
  <c r="BH16" i="126"/>
  <c r="X21" i="126"/>
  <c r="AQ35" i="126"/>
  <c r="AR32" i="126" s="1"/>
  <c r="AP41" i="126"/>
  <c r="AQ39" i="126" s="1"/>
  <c r="AQ35" i="125"/>
  <c r="AR32" i="125" s="1"/>
  <c r="AP36" i="125"/>
  <c r="BH16" i="125"/>
  <c r="BI15" i="125"/>
  <c r="BJ11" i="125" s="1"/>
  <c r="BI16" i="125"/>
  <c r="X21" i="125"/>
  <c r="X22" i="125" s="1"/>
  <c r="AP41" i="125"/>
  <c r="AQ39" i="125" s="1"/>
  <c r="AO42" i="125"/>
  <c r="BG15" i="123"/>
  <c r="BH11" i="123" s="1"/>
  <c r="BF16" i="123"/>
  <c r="Y21" i="123"/>
  <c r="AP28" i="123"/>
  <c r="AQ25" i="123" s="1"/>
  <c r="AO29" i="123"/>
  <c r="AQ28" i="122"/>
  <c r="AR25" i="122" s="1"/>
  <c r="BH15" i="122"/>
  <c r="BI11" i="122" s="1"/>
  <c r="BH16" i="122"/>
  <c r="Y21" i="122"/>
  <c r="Y22" i="122" s="1"/>
  <c r="AP29" i="122"/>
  <c r="AP36" i="120"/>
  <c r="Y55" i="120"/>
  <c r="Z19" i="120"/>
  <c r="BI15" i="120"/>
  <c r="BJ11" i="120" s="1"/>
  <c r="AQ35" i="120"/>
  <c r="AR32" i="120" s="1"/>
  <c r="AP36" i="119"/>
  <c r="AP41" i="119"/>
  <c r="AQ39" i="119" s="1"/>
  <c r="AQ35" i="119"/>
  <c r="AR32" i="119" s="1"/>
  <c r="AT21" i="119"/>
  <c r="AU19" i="119" s="1"/>
  <c r="AT22" i="119"/>
  <c r="BH15" i="119"/>
  <c r="BI11" i="119" s="1"/>
  <c r="AS28" i="119"/>
  <c r="AT25" i="119" s="1"/>
  <c r="AS29" i="119"/>
  <c r="BG16" i="119"/>
  <c r="AS22" i="119"/>
  <c r="AP36" i="117"/>
  <c r="AP41" i="117"/>
  <c r="AQ39" i="117" s="1"/>
  <c r="BI15" i="117"/>
  <c r="BJ11" i="117" s="1"/>
  <c r="AQ35" i="117"/>
  <c r="AR32" i="117" s="1"/>
  <c r="AO42" i="117"/>
  <c r="AO42" i="116"/>
  <c r="AP36" i="116"/>
  <c r="AQ35" i="116"/>
  <c r="AR32" i="116" s="1"/>
  <c r="AS21" i="116"/>
  <c r="AT19" i="116" s="1"/>
  <c r="AP41" i="116"/>
  <c r="AQ39" i="116" s="1"/>
  <c r="AS29" i="116"/>
  <c r="AS28" i="116"/>
  <c r="AT25" i="116" s="1"/>
  <c r="BI15" i="116"/>
  <c r="BJ11" i="116" s="1"/>
  <c r="BI16" i="116"/>
  <c r="BB21" i="161" l="1"/>
  <c r="AN29" i="120"/>
  <c r="BE16" i="158"/>
  <c r="AQ29" i="155"/>
  <c r="AP42" i="155"/>
  <c r="AS36" i="156"/>
  <c r="AM42" i="120"/>
  <c r="AP42" i="157"/>
  <c r="AS36" i="158"/>
  <c r="AR36" i="155"/>
  <c r="AQ42" i="156"/>
  <c r="AR36" i="157"/>
  <c r="AL21" i="157"/>
  <c r="AL22" i="157" s="1"/>
  <c r="AQ41" i="155"/>
  <c r="AR39" i="155" s="1"/>
  <c r="AQ29" i="157"/>
  <c r="BF15" i="158"/>
  <c r="BG11" i="158" s="1"/>
  <c r="AR28" i="158"/>
  <c r="AS25" i="158" s="1"/>
  <c r="AQ41" i="157"/>
  <c r="AR39" i="157" s="1"/>
  <c r="AT35" i="158"/>
  <c r="AU32" i="158" s="1"/>
  <c r="AS28" i="156"/>
  <c r="AT25" i="156" s="1"/>
  <c r="AR28" i="155"/>
  <c r="AS25" i="155" s="1"/>
  <c r="AS35" i="155"/>
  <c r="AT32" i="155" s="1"/>
  <c r="AR41" i="156"/>
  <c r="AS39" i="156" s="1"/>
  <c r="AQ42" i="158"/>
  <c r="AT35" i="156"/>
  <c r="AU32" i="156" s="1"/>
  <c r="AM19" i="158"/>
  <c r="AL55" i="158"/>
  <c r="AS35" i="157"/>
  <c r="AT32" i="157" s="1"/>
  <c r="AM21" i="155"/>
  <c r="AM22" i="155"/>
  <c r="AR28" i="157"/>
  <c r="AS25" i="157" s="1"/>
  <c r="AR41" i="158"/>
  <c r="AS39" i="158" s="1"/>
  <c r="AJ21" i="156"/>
  <c r="AJ22" i="156"/>
  <c r="X22" i="117"/>
  <c r="Y19" i="117"/>
  <c r="X55" i="117"/>
  <c r="AN41" i="120"/>
  <c r="AO39" i="120" s="1"/>
  <c r="AO28" i="120"/>
  <c r="AP25" i="120" s="1"/>
  <c r="AR29" i="133"/>
  <c r="AQ29" i="125"/>
  <c r="AR28" i="125"/>
  <c r="AS25" i="125" s="1"/>
  <c r="AQ29" i="122"/>
  <c r="AN29" i="117"/>
  <c r="AQ29" i="129"/>
  <c r="AN29" i="130"/>
  <c r="AP42" i="146"/>
  <c r="AO29" i="142"/>
  <c r="AO29" i="139"/>
  <c r="AO28" i="130"/>
  <c r="AP25" i="130" s="1"/>
  <c r="AP28" i="142"/>
  <c r="AQ25" i="142" s="1"/>
  <c r="AP28" i="139"/>
  <c r="AQ25" i="139" s="1"/>
  <c r="AP28" i="134"/>
  <c r="AQ25" i="134" s="1"/>
  <c r="AO28" i="117"/>
  <c r="AP25" i="117" s="1"/>
  <c r="AO29" i="134"/>
  <c r="AS28" i="133"/>
  <c r="AT25" i="133" s="1"/>
  <c r="AQ36" i="129"/>
  <c r="AP42" i="130"/>
  <c r="AP42" i="119"/>
  <c r="AQ36" i="150"/>
  <c r="AQ36" i="119"/>
  <c r="AQ36" i="125"/>
  <c r="AQ28" i="150"/>
  <c r="AR25" i="150" s="1"/>
  <c r="AQ41" i="150"/>
  <c r="AR39" i="150" s="1"/>
  <c r="AP29" i="150"/>
  <c r="BJ15" i="150"/>
  <c r="BK11" i="150" s="1"/>
  <c r="BJ16" i="150"/>
  <c r="AR35" i="150"/>
  <c r="AS32" i="150" s="1"/>
  <c r="AP42" i="150"/>
  <c r="Y21" i="150"/>
  <c r="Y22" i="150" s="1"/>
  <c r="BI15" i="146"/>
  <c r="BJ11" i="146" s="1"/>
  <c r="AQ41" i="146"/>
  <c r="AR39" i="146" s="1"/>
  <c r="BH16" i="146"/>
  <c r="AT28" i="146"/>
  <c r="AU25" i="146" s="1"/>
  <c r="X55" i="146"/>
  <c r="Y19" i="146"/>
  <c r="AR35" i="146"/>
  <c r="AS32" i="146" s="1"/>
  <c r="AS29" i="146"/>
  <c r="AQ36" i="146"/>
  <c r="AT29" i="145"/>
  <c r="AP42" i="145"/>
  <c r="AR35" i="145"/>
  <c r="AS32" i="145" s="1"/>
  <c r="AU28" i="145"/>
  <c r="AV25" i="145" s="1"/>
  <c r="BH15" i="145"/>
  <c r="BI11" i="145" s="1"/>
  <c r="BH16" i="145"/>
  <c r="AQ36" i="145"/>
  <c r="AQ41" i="145"/>
  <c r="AR39" i="145" s="1"/>
  <c r="X55" i="145"/>
  <c r="Y19" i="145"/>
  <c r="AP42" i="142"/>
  <c r="AQ36" i="142"/>
  <c r="AQ36" i="143"/>
  <c r="AP42" i="143"/>
  <c r="X55" i="143"/>
  <c r="Y19" i="143"/>
  <c r="AR28" i="143"/>
  <c r="AS25" i="143" s="1"/>
  <c r="BI16" i="143"/>
  <c r="BI15" i="143"/>
  <c r="BJ11" i="143" s="1"/>
  <c r="AR35" i="143"/>
  <c r="AS32" i="143" s="1"/>
  <c r="AQ41" i="143"/>
  <c r="AR39" i="143" s="1"/>
  <c r="AQ29" i="143"/>
  <c r="X22" i="143"/>
  <c r="BJ15" i="142"/>
  <c r="BK11" i="142" s="1"/>
  <c r="AR35" i="142"/>
  <c r="AS32" i="142" s="1"/>
  <c r="X55" i="142"/>
  <c r="Y19" i="142"/>
  <c r="AQ41" i="142"/>
  <c r="AR39" i="142" s="1"/>
  <c r="X22" i="142"/>
  <c r="AQ36" i="140"/>
  <c r="AR28" i="140"/>
  <c r="AS25" i="140" s="1"/>
  <c r="AQ41" i="140"/>
  <c r="AR39" i="140" s="1"/>
  <c r="AP42" i="140"/>
  <c r="AR35" i="140"/>
  <c r="AS32" i="140" s="1"/>
  <c r="BI15" i="140"/>
  <c r="BJ11" i="140" s="1"/>
  <c r="X55" i="140"/>
  <c r="Y19" i="140"/>
  <c r="AQ29" i="140"/>
  <c r="AQ36" i="139"/>
  <c r="X55" i="139"/>
  <c r="Y19" i="139"/>
  <c r="BH15" i="139"/>
  <c r="BI11" i="139" s="1"/>
  <c r="AQ41" i="139"/>
  <c r="AR39" i="139" s="1"/>
  <c r="AR35" i="139"/>
  <c r="AS32" i="139" s="1"/>
  <c r="BG16" i="139"/>
  <c r="AP42" i="139"/>
  <c r="AP29" i="137"/>
  <c r="AQ36" i="137"/>
  <c r="AR35" i="137"/>
  <c r="AS32" i="137" s="1"/>
  <c r="AP42" i="137"/>
  <c r="X55" i="137"/>
  <c r="Y19" i="137"/>
  <c r="AQ41" i="137"/>
  <c r="AR39" i="137" s="1"/>
  <c r="BH16" i="137"/>
  <c r="BH15" i="137"/>
  <c r="BI11" i="137" s="1"/>
  <c r="AQ28" i="137"/>
  <c r="AR25" i="137" s="1"/>
  <c r="AS29" i="136"/>
  <c r="AP42" i="136"/>
  <c r="X55" i="136"/>
  <c r="Y19" i="136"/>
  <c r="BJ15" i="136"/>
  <c r="BK11" i="136" s="1"/>
  <c r="AT28" i="136"/>
  <c r="AU25" i="136" s="1"/>
  <c r="AR35" i="136"/>
  <c r="AS32" i="136" s="1"/>
  <c r="AQ41" i="136"/>
  <c r="AR39" i="136" s="1"/>
  <c r="AQ36" i="136"/>
  <c r="AQ41" i="134"/>
  <c r="AR39" i="134" s="1"/>
  <c r="AP42" i="134"/>
  <c r="X55" i="134"/>
  <c r="Y19" i="134"/>
  <c r="BI15" i="134"/>
  <c r="BJ11" i="134" s="1"/>
  <c r="BI16" i="134"/>
  <c r="AR35" i="134"/>
  <c r="AS32" i="134" s="1"/>
  <c r="X22" i="134"/>
  <c r="BH16" i="134"/>
  <c r="AQ36" i="134"/>
  <c r="AP42" i="133"/>
  <c r="Y19" i="133"/>
  <c r="X55" i="133"/>
  <c r="BH16" i="133"/>
  <c r="BH15" i="133"/>
  <c r="BI11" i="133" s="1"/>
  <c r="AR35" i="133"/>
  <c r="AS32" i="133" s="1"/>
  <c r="AQ41" i="133"/>
  <c r="AR39" i="133" s="1"/>
  <c r="AQ36" i="133"/>
  <c r="AP42" i="131"/>
  <c r="BI15" i="131"/>
  <c r="BJ11" i="131" s="1"/>
  <c r="AQ41" i="131"/>
  <c r="AR39" i="131" s="1"/>
  <c r="AR35" i="131"/>
  <c r="AS32" i="131" s="1"/>
  <c r="BH16" i="131"/>
  <c r="AQ36" i="131"/>
  <c r="AT28" i="131"/>
  <c r="AU25" i="131" s="1"/>
  <c r="X55" i="131"/>
  <c r="Y19" i="131"/>
  <c r="AS29" i="131"/>
  <c r="X22" i="131"/>
  <c r="X55" i="130"/>
  <c r="Y19" i="130"/>
  <c r="AQ41" i="130"/>
  <c r="AR39" i="130" s="1"/>
  <c r="AR35" i="130"/>
  <c r="AS32" i="130" s="1"/>
  <c r="AQ36" i="130"/>
  <c r="X22" i="130"/>
  <c r="BI15" i="130"/>
  <c r="BJ11" i="130" s="1"/>
  <c r="BJ15" i="129"/>
  <c r="BK11" i="129" s="1"/>
  <c r="AR28" i="129"/>
  <c r="AS25" i="129" s="1"/>
  <c r="AQ41" i="129"/>
  <c r="AR39" i="129" s="1"/>
  <c r="AP42" i="129"/>
  <c r="AR35" i="129"/>
  <c r="AS32" i="129" s="1"/>
  <c r="X55" i="129"/>
  <c r="Y19" i="129"/>
  <c r="AQ41" i="128"/>
  <c r="AR39" i="128" s="1"/>
  <c r="AQ36" i="128"/>
  <c r="AP29" i="128"/>
  <c r="BJ15" i="128"/>
  <c r="BK11" i="128" s="1"/>
  <c r="AR35" i="128"/>
  <c r="AS32" i="128" s="1"/>
  <c r="AQ28" i="128"/>
  <c r="AR25" i="128" s="1"/>
  <c r="AP42" i="128"/>
  <c r="X55" i="128"/>
  <c r="Y19" i="128"/>
  <c r="AQ41" i="126"/>
  <c r="AR39" i="126" s="1"/>
  <c r="X55" i="126"/>
  <c r="Y19" i="126"/>
  <c r="AQ28" i="126"/>
  <c r="AR25" i="126" s="1"/>
  <c r="AQ36" i="126"/>
  <c r="AP29" i="126"/>
  <c r="AR35" i="126"/>
  <c r="AS32" i="126" s="1"/>
  <c r="AP42" i="126"/>
  <c r="X22" i="126"/>
  <c r="BI15" i="126"/>
  <c r="BJ11" i="126" s="1"/>
  <c r="AP42" i="125"/>
  <c r="BJ15" i="125"/>
  <c r="BK11" i="125" s="1"/>
  <c r="BJ16" i="125"/>
  <c r="AQ41" i="125"/>
  <c r="AR39" i="125" s="1"/>
  <c r="X55" i="125"/>
  <c r="Y19" i="125"/>
  <c r="AR35" i="125"/>
  <c r="AS32" i="125" s="1"/>
  <c r="AP29" i="123"/>
  <c r="Y55" i="123"/>
  <c r="Z19" i="123"/>
  <c r="AQ28" i="123"/>
  <c r="AR25" i="123" s="1"/>
  <c r="BH15" i="123"/>
  <c r="BI11" i="123" s="1"/>
  <c r="BH16" i="123"/>
  <c r="Y22" i="123"/>
  <c r="BG16" i="123"/>
  <c r="AP42" i="116"/>
  <c r="Y55" i="122"/>
  <c r="Z19" i="122"/>
  <c r="BI15" i="122"/>
  <c r="BJ11" i="122" s="1"/>
  <c r="BI16" i="122"/>
  <c r="AR28" i="122"/>
  <c r="AS25" i="122" s="1"/>
  <c r="AQ36" i="120"/>
  <c r="BJ15" i="120"/>
  <c r="BK11" i="120" s="1"/>
  <c r="BJ16" i="120"/>
  <c r="AR35" i="120"/>
  <c r="AS32" i="120" s="1"/>
  <c r="BI16" i="120"/>
  <c r="Z21" i="120"/>
  <c r="AT28" i="119"/>
  <c r="AU25" i="119" s="1"/>
  <c r="AU21" i="119"/>
  <c r="AV19" i="119" s="1"/>
  <c r="AU22" i="119"/>
  <c r="BI15" i="119"/>
  <c r="BJ11" i="119" s="1"/>
  <c r="BI16" i="119"/>
  <c r="AQ41" i="119"/>
  <c r="AR39" i="119" s="1"/>
  <c r="BH16" i="119"/>
  <c r="AR35" i="119"/>
  <c r="AS32" i="119" s="1"/>
  <c r="AQ36" i="116"/>
  <c r="BJ15" i="117"/>
  <c r="BK11" i="117" s="1"/>
  <c r="AR35" i="117"/>
  <c r="AS32" i="117" s="1"/>
  <c r="AQ41" i="117"/>
  <c r="AR39" i="117" s="1"/>
  <c r="AQ36" i="117"/>
  <c r="BI16" i="117"/>
  <c r="AP42" i="117"/>
  <c r="AS22" i="116"/>
  <c r="AQ41" i="116"/>
  <c r="AR39" i="116" s="1"/>
  <c r="AR35" i="116"/>
  <c r="AS32" i="116" s="1"/>
  <c r="AT28" i="116"/>
  <c r="AU25" i="116" s="1"/>
  <c r="AT29" i="116"/>
  <c r="BJ15" i="116"/>
  <c r="BK11" i="116" s="1"/>
  <c r="AT21" i="116"/>
  <c r="AU19" i="116" s="1"/>
  <c r="AT22" i="116"/>
  <c r="BB55" i="161" l="1"/>
  <c r="BB56" i="161" s="1"/>
  <c r="BB62" i="161" s="1"/>
  <c r="BC19" i="161"/>
  <c r="BB22" i="161"/>
  <c r="BB50" i="161" s="1"/>
  <c r="BB59" i="161" s="1"/>
  <c r="BB61" i="161" s="1"/>
  <c r="BB63" i="161" s="1"/>
  <c r="BB65" i="161" s="1"/>
  <c r="BE30" i="152" s="1"/>
  <c r="AO29" i="120"/>
  <c r="AS36" i="157"/>
  <c r="AT36" i="156"/>
  <c r="AQ42" i="155"/>
  <c r="AJ55" i="156"/>
  <c r="AK19" i="156"/>
  <c r="AK21" i="156" s="1"/>
  <c r="AR42" i="158"/>
  <c r="AR29" i="157"/>
  <c r="AM55" i="155"/>
  <c r="AN19" i="155"/>
  <c r="AT35" i="157"/>
  <c r="AU32" i="157" s="1"/>
  <c r="AM21" i="158"/>
  <c r="AM22" i="158" s="1"/>
  <c r="AU35" i="156"/>
  <c r="AV32" i="156" s="1"/>
  <c r="AR42" i="156"/>
  <c r="AS36" i="155"/>
  <c r="AR29" i="155"/>
  <c r="AS29" i="156"/>
  <c r="AT36" i="158"/>
  <c r="AQ42" i="157"/>
  <c r="AR29" i="158"/>
  <c r="BF16" i="158"/>
  <c r="AR41" i="155"/>
  <c r="AS39" i="155" s="1"/>
  <c r="AM19" i="157"/>
  <c r="AL55" i="157"/>
  <c r="AS41" i="158"/>
  <c r="AT39" i="158" s="1"/>
  <c r="AS28" i="157"/>
  <c r="AT25" i="157" s="1"/>
  <c r="AS41" i="156"/>
  <c r="AT39" i="156" s="1"/>
  <c r="AT35" i="155"/>
  <c r="AU32" i="155" s="1"/>
  <c r="AS28" i="155"/>
  <c r="AT25" i="155" s="1"/>
  <c r="AT28" i="156"/>
  <c r="AU25" i="156" s="1"/>
  <c r="AU35" i="158"/>
  <c r="AV32" i="158" s="1"/>
  <c r="AR41" i="157"/>
  <c r="AS39" i="157" s="1"/>
  <c r="AS28" i="158"/>
  <c r="AT25" i="158" s="1"/>
  <c r="BG15" i="158"/>
  <c r="BH11" i="158" s="1"/>
  <c r="AO41" i="120"/>
  <c r="AP39" i="120" s="1"/>
  <c r="AP28" i="120"/>
  <c r="AQ25" i="120" s="1"/>
  <c r="Y21" i="117"/>
  <c r="Y22" i="117" s="1"/>
  <c r="AN42" i="120"/>
  <c r="AR29" i="125"/>
  <c r="AS28" i="125"/>
  <c r="AT25" i="125" s="1"/>
  <c r="AO29" i="130"/>
  <c r="AS29" i="133"/>
  <c r="AQ28" i="139"/>
  <c r="AR25" i="139" s="1"/>
  <c r="AQ28" i="142"/>
  <c r="AR25" i="142" s="1"/>
  <c r="AR29" i="129"/>
  <c r="AQ29" i="150"/>
  <c r="AP28" i="117"/>
  <c r="AQ25" i="117" s="1"/>
  <c r="AQ28" i="134"/>
  <c r="AR25" i="134" s="1"/>
  <c r="AT28" i="133"/>
  <c r="AU25" i="133" s="1"/>
  <c r="AP28" i="130"/>
  <c r="AQ25" i="130" s="1"/>
  <c r="AT29" i="136"/>
  <c r="AO29" i="117"/>
  <c r="AP29" i="134"/>
  <c r="AP29" i="139"/>
  <c r="AP29" i="142"/>
  <c r="AQ42" i="134"/>
  <c r="AQ42" i="136"/>
  <c r="AR36" i="130"/>
  <c r="AR36" i="126"/>
  <c r="AR36" i="150"/>
  <c r="AQ42" i="150"/>
  <c r="AS35" i="150"/>
  <c r="AT32" i="150" s="1"/>
  <c r="BK16" i="150"/>
  <c r="BK15" i="150"/>
  <c r="BL11" i="150" s="1"/>
  <c r="AR28" i="150"/>
  <c r="AS25" i="150" s="1"/>
  <c r="AR41" i="150"/>
  <c r="AS39" i="150" s="1"/>
  <c r="Y55" i="150"/>
  <c r="Z19" i="150"/>
  <c r="AQ42" i="146"/>
  <c r="AS35" i="146"/>
  <c r="AT32" i="146" s="1"/>
  <c r="AU28" i="146"/>
  <c r="AV25" i="146" s="1"/>
  <c r="AR36" i="146"/>
  <c r="AT29" i="146"/>
  <c r="Y21" i="146"/>
  <c r="Y22" i="146" s="1"/>
  <c r="BJ15" i="146"/>
  <c r="BK11" i="146" s="1"/>
  <c r="BJ16" i="146"/>
  <c r="AR41" i="146"/>
  <c r="AS39" i="146" s="1"/>
  <c r="BI16" i="146"/>
  <c r="AQ42" i="145"/>
  <c r="AR36" i="145"/>
  <c r="AU29" i="145"/>
  <c r="Y21" i="145"/>
  <c r="Y22" i="145" s="1"/>
  <c r="AR41" i="145"/>
  <c r="AS39" i="145" s="1"/>
  <c r="BI15" i="145"/>
  <c r="BJ11" i="145" s="1"/>
  <c r="BI16" i="145"/>
  <c r="AV28" i="145"/>
  <c r="AW25" i="145" s="1"/>
  <c r="AS35" i="145"/>
  <c r="AT32" i="145" s="1"/>
  <c r="AR29" i="143"/>
  <c r="AQ42" i="143"/>
  <c r="AS35" i="143"/>
  <c r="AT32" i="143" s="1"/>
  <c r="AR36" i="143"/>
  <c r="AS28" i="143"/>
  <c r="AT25" i="143" s="1"/>
  <c r="AR41" i="143"/>
  <c r="AS39" i="143" s="1"/>
  <c r="BJ15" i="143"/>
  <c r="BK11" i="143" s="1"/>
  <c r="Y21" i="143"/>
  <c r="AQ42" i="142"/>
  <c r="Y21" i="142"/>
  <c r="Y22" i="142" s="1"/>
  <c r="AS35" i="142"/>
  <c r="AT32" i="142" s="1"/>
  <c r="AR41" i="142"/>
  <c r="AS39" i="142" s="1"/>
  <c r="AR36" i="142"/>
  <c r="BK16" i="142"/>
  <c r="BK15" i="142"/>
  <c r="BL11" i="142" s="1"/>
  <c r="BJ16" i="142"/>
  <c r="AQ42" i="140"/>
  <c r="AR36" i="140"/>
  <c r="BJ15" i="140"/>
  <c r="BK11" i="140" s="1"/>
  <c r="BJ16" i="140"/>
  <c r="BI16" i="140"/>
  <c r="AS28" i="140"/>
  <c r="AT25" i="140" s="1"/>
  <c r="Y21" i="140"/>
  <c r="Y22" i="140" s="1"/>
  <c r="AR29" i="140"/>
  <c r="AS35" i="140"/>
  <c r="AT32" i="140" s="1"/>
  <c r="AR41" i="140"/>
  <c r="AS39" i="140" s="1"/>
  <c r="AR36" i="139"/>
  <c r="AQ42" i="139"/>
  <c r="AR41" i="139"/>
  <c r="AS39" i="139" s="1"/>
  <c r="AS35" i="139"/>
  <c r="AT32" i="139" s="1"/>
  <c r="BI15" i="139"/>
  <c r="BJ11" i="139" s="1"/>
  <c r="Y21" i="139"/>
  <c r="Y22" i="139" s="1"/>
  <c r="BH16" i="139"/>
  <c r="AQ29" i="137"/>
  <c r="AQ42" i="137"/>
  <c r="BI15" i="137"/>
  <c r="BJ11" i="137" s="1"/>
  <c r="BI16" i="137"/>
  <c r="Y21" i="137"/>
  <c r="Y22" i="137" s="1"/>
  <c r="AS35" i="137"/>
  <c r="AT32" i="137" s="1"/>
  <c r="AR28" i="137"/>
  <c r="AS25" i="137" s="1"/>
  <c r="AR41" i="137"/>
  <c r="AS39" i="137" s="1"/>
  <c r="AR36" i="137"/>
  <c r="AR36" i="136"/>
  <c r="BK15" i="136"/>
  <c r="BL11" i="136" s="1"/>
  <c r="Y21" i="136"/>
  <c r="Y22" i="136" s="1"/>
  <c r="AU28" i="136"/>
  <c r="AV25" i="136" s="1"/>
  <c r="AR41" i="136"/>
  <c r="AS39" i="136" s="1"/>
  <c r="AS35" i="136"/>
  <c r="AT32" i="136" s="1"/>
  <c r="BJ16" i="136"/>
  <c r="AR36" i="134"/>
  <c r="BJ15" i="134"/>
  <c r="BK11" i="134" s="1"/>
  <c r="Y21" i="134"/>
  <c r="Y22" i="134" s="1"/>
  <c r="AS35" i="134"/>
  <c r="AT32" i="134" s="1"/>
  <c r="AR41" i="134"/>
  <c r="AS39" i="134" s="1"/>
  <c r="AQ42" i="133"/>
  <c r="AR36" i="133"/>
  <c r="AR41" i="133"/>
  <c r="AS39" i="133" s="1"/>
  <c r="AS35" i="133"/>
  <c r="AT32" i="133" s="1"/>
  <c r="BI15" i="133"/>
  <c r="BJ11" i="133" s="1"/>
  <c r="Y21" i="133"/>
  <c r="Y22" i="133" s="1"/>
  <c r="AT29" i="131"/>
  <c r="AR36" i="131"/>
  <c r="AR41" i="131"/>
  <c r="AS39" i="131" s="1"/>
  <c r="AU28" i="131"/>
  <c r="AV25" i="131" s="1"/>
  <c r="AQ42" i="131"/>
  <c r="Y21" i="131"/>
  <c r="Y22" i="131" s="1"/>
  <c r="BJ15" i="131"/>
  <c r="BK11" i="131" s="1"/>
  <c r="AS35" i="131"/>
  <c r="AT32" i="131" s="1"/>
  <c r="BI16" i="131"/>
  <c r="AQ42" i="130"/>
  <c r="AR41" i="130"/>
  <c r="AS39" i="130" s="1"/>
  <c r="BJ16" i="130"/>
  <c r="BJ15" i="130"/>
  <c r="BK11" i="130" s="1"/>
  <c r="BI16" i="130"/>
  <c r="AS35" i="130"/>
  <c r="AT32" i="130" s="1"/>
  <c r="Y21" i="130"/>
  <c r="Y22" i="130" s="1"/>
  <c r="AR36" i="129"/>
  <c r="AQ42" i="129"/>
  <c r="AS35" i="129"/>
  <c r="AT32" i="129" s="1"/>
  <c r="Y21" i="129"/>
  <c r="Y22" i="129" s="1"/>
  <c r="AS28" i="129"/>
  <c r="AT25" i="129" s="1"/>
  <c r="BK15" i="129"/>
  <c r="BL11" i="129" s="1"/>
  <c r="AR41" i="129"/>
  <c r="AS39" i="129" s="1"/>
  <c r="BJ16" i="129"/>
  <c r="AR41" i="128"/>
  <c r="AS39" i="128" s="1"/>
  <c r="Y21" i="128"/>
  <c r="Y22" i="128" s="1"/>
  <c r="AR36" i="128"/>
  <c r="AR28" i="128"/>
  <c r="AS25" i="128" s="1"/>
  <c r="AS35" i="128"/>
  <c r="AT32" i="128" s="1"/>
  <c r="BK15" i="128"/>
  <c r="BL11" i="128" s="1"/>
  <c r="AQ29" i="128"/>
  <c r="BJ16" i="128"/>
  <c r="AQ42" i="128"/>
  <c r="AR28" i="126"/>
  <c r="AS25" i="126" s="1"/>
  <c r="AR41" i="126"/>
  <c r="AS39" i="126" s="1"/>
  <c r="BI16" i="126"/>
  <c r="AS35" i="126"/>
  <c r="AT32" i="126" s="1"/>
  <c r="Y21" i="126"/>
  <c r="BJ15" i="126"/>
  <c r="BK11" i="126" s="1"/>
  <c r="AQ29" i="126"/>
  <c r="AQ42" i="126"/>
  <c r="AR36" i="125"/>
  <c r="AR41" i="125"/>
  <c r="AS39" i="125" s="1"/>
  <c r="Y21" i="125"/>
  <c r="Y22" i="125" s="1"/>
  <c r="BK15" i="125"/>
  <c r="BL11" i="125" s="1"/>
  <c r="AS35" i="125"/>
  <c r="AT32" i="125" s="1"/>
  <c r="AQ42" i="125"/>
  <c r="AQ29" i="123"/>
  <c r="Z21" i="123"/>
  <c r="Z22" i="123" s="1"/>
  <c r="AR28" i="123"/>
  <c r="AS25" i="123" s="1"/>
  <c r="BI15" i="123"/>
  <c r="BJ11" i="123" s="1"/>
  <c r="BI16" i="123"/>
  <c r="AS28" i="122"/>
  <c r="AT25" i="122" s="1"/>
  <c r="Z21" i="122"/>
  <c r="BJ15" i="122"/>
  <c r="BK11" i="122" s="1"/>
  <c r="AR29" i="122"/>
  <c r="AS35" i="120"/>
  <c r="AT32" i="120" s="1"/>
  <c r="Z55" i="120"/>
  <c r="AA19" i="120"/>
  <c r="AR36" i="120"/>
  <c r="Z22" i="120"/>
  <c r="BK15" i="120"/>
  <c r="BL11" i="120" s="1"/>
  <c r="BK16" i="120"/>
  <c r="AQ42" i="119"/>
  <c r="AR41" i="119"/>
  <c r="AS39" i="119" s="1"/>
  <c r="AT29" i="119"/>
  <c r="AS35" i="119"/>
  <c r="AT32" i="119" s="1"/>
  <c r="AU29" i="119"/>
  <c r="AU28" i="119"/>
  <c r="AV25" i="119" s="1"/>
  <c r="AR36" i="119"/>
  <c r="BJ15" i="119"/>
  <c r="BK11" i="119" s="1"/>
  <c r="BJ16" i="119"/>
  <c r="AV21" i="119"/>
  <c r="AW19" i="119" s="1"/>
  <c r="AR41" i="117"/>
  <c r="AS39" i="117" s="1"/>
  <c r="AR36" i="117"/>
  <c r="BJ16" i="117"/>
  <c r="AS35" i="117"/>
  <c r="AT32" i="117" s="1"/>
  <c r="BK15" i="117"/>
  <c r="BL11" i="117" s="1"/>
  <c r="BK16" i="117"/>
  <c r="AQ42" i="117"/>
  <c r="AQ42" i="116"/>
  <c r="AR36" i="116"/>
  <c r="AU28" i="116"/>
  <c r="AV25" i="116" s="1"/>
  <c r="AU29" i="116"/>
  <c r="AR41" i="116"/>
  <c r="AS39" i="116" s="1"/>
  <c r="BK15" i="116"/>
  <c r="BL11" i="116" s="1"/>
  <c r="AU21" i="116"/>
  <c r="AV19" i="116" s="1"/>
  <c r="AU22" i="116"/>
  <c r="BJ16" i="116"/>
  <c r="AS35" i="116"/>
  <c r="AT32" i="116" s="1"/>
  <c r="AS29" i="155" l="1"/>
  <c r="AS29" i="157"/>
  <c r="BQ30" i="152"/>
  <c r="BC21" i="161"/>
  <c r="BC22" i="161" s="1"/>
  <c r="BC50" i="161" s="1"/>
  <c r="BC59" i="161" s="1"/>
  <c r="BC61" i="161" s="1"/>
  <c r="BG16" i="158"/>
  <c r="AS29" i="158"/>
  <c r="AT29" i="156"/>
  <c r="AR42" i="157"/>
  <c r="AU36" i="158"/>
  <c r="AT36" i="155"/>
  <c r="AS42" i="156"/>
  <c r="AS42" i="158"/>
  <c r="AP29" i="120"/>
  <c r="AO42" i="120"/>
  <c r="BH15" i="158"/>
  <c r="BI11" i="158" s="1"/>
  <c r="AT28" i="158"/>
  <c r="AU25" i="158" s="1"/>
  <c r="AS41" i="157"/>
  <c r="AT39" i="157" s="1"/>
  <c r="AV35" i="158"/>
  <c r="AW32" i="158" s="1"/>
  <c r="AU28" i="156"/>
  <c r="AV25" i="156" s="1"/>
  <c r="AT28" i="155"/>
  <c r="AU25" i="155" s="1"/>
  <c r="AU35" i="155"/>
  <c r="AV32" i="155" s="1"/>
  <c r="AT41" i="156"/>
  <c r="AU39" i="156" s="1"/>
  <c r="AT28" i="157"/>
  <c r="AU25" i="157" s="1"/>
  <c r="AT41" i="158"/>
  <c r="AU39" i="158" s="1"/>
  <c r="AR42" i="155"/>
  <c r="AU36" i="156"/>
  <c r="AT36" i="157"/>
  <c r="AN21" i="155"/>
  <c r="AN22" i="155" s="1"/>
  <c r="AK22" i="156"/>
  <c r="AK55" i="156"/>
  <c r="AL19" i="156"/>
  <c r="AM21" i="157"/>
  <c r="AM22" i="157" s="1"/>
  <c r="AS41" i="155"/>
  <c r="AT39" i="155" s="1"/>
  <c r="AV35" i="156"/>
  <c r="AW32" i="156" s="1"/>
  <c r="AN19" i="158"/>
  <c r="AM55" i="158"/>
  <c r="AU35" i="157"/>
  <c r="AV32" i="157" s="1"/>
  <c r="AQ28" i="120"/>
  <c r="AR25" i="120" s="1"/>
  <c r="Y55" i="117"/>
  <c r="Z19" i="117"/>
  <c r="AP41" i="120"/>
  <c r="AQ39" i="120" s="1"/>
  <c r="AS29" i="125"/>
  <c r="AT28" i="125"/>
  <c r="AU25" i="125" s="1"/>
  <c r="AQ29" i="142"/>
  <c r="AQ29" i="139"/>
  <c r="AP29" i="117"/>
  <c r="AP29" i="130"/>
  <c r="AT29" i="133"/>
  <c r="AQ28" i="117"/>
  <c r="AR25" i="117" s="1"/>
  <c r="AR28" i="142"/>
  <c r="AS25" i="142" s="1"/>
  <c r="AU29" i="146"/>
  <c r="AR28" i="134"/>
  <c r="AS25" i="134" s="1"/>
  <c r="AS29" i="129"/>
  <c r="AU29" i="136"/>
  <c r="AR29" i="150"/>
  <c r="AQ28" i="130"/>
  <c r="AR25" i="130" s="1"/>
  <c r="AU28" i="133"/>
  <c r="AV25" i="133" s="1"/>
  <c r="AQ29" i="134"/>
  <c r="AR28" i="139"/>
  <c r="AS25" i="139" s="1"/>
  <c r="AR42" i="134"/>
  <c r="AR42" i="125"/>
  <c r="AS36" i="137"/>
  <c r="AS36" i="129"/>
  <c r="AS41" i="150"/>
  <c r="AT39" i="150" s="1"/>
  <c r="AR42" i="150"/>
  <c r="BL15" i="150"/>
  <c r="BL16" i="150" s="1"/>
  <c r="Z21" i="150"/>
  <c r="Z22" i="150" s="1"/>
  <c r="AT35" i="150"/>
  <c r="AU32" i="150" s="1"/>
  <c r="AS28" i="150"/>
  <c r="AT25" i="150" s="1"/>
  <c r="AS36" i="150"/>
  <c r="AR42" i="146"/>
  <c r="AV28" i="146"/>
  <c r="AW25" i="146" s="1"/>
  <c r="Y55" i="146"/>
  <c r="Z19" i="146"/>
  <c r="AT35" i="146"/>
  <c r="AU32" i="146" s="1"/>
  <c r="AS41" i="146"/>
  <c r="AT39" i="146" s="1"/>
  <c r="BK16" i="146"/>
  <c r="BK15" i="146"/>
  <c r="BL11" i="146" s="1"/>
  <c r="AS36" i="146"/>
  <c r="AV29" i="145"/>
  <c r="AT35" i="145"/>
  <c r="AU32" i="145" s="1"/>
  <c r="AS36" i="145"/>
  <c r="BJ15" i="145"/>
  <c r="BK11" i="145" s="1"/>
  <c r="BJ16" i="145"/>
  <c r="AS41" i="145"/>
  <c r="AT39" i="145" s="1"/>
  <c r="AW28" i="145"/>
  <c r="AX25" i="145" s="1"/>
  <c r="AR42" i="145"/>
  <c r="Y55" i="145"/>
  <c r="Z19" i="145"/>
  <c r="AS36" i="143"/>
  <c r="BK15" i="143"/>
  <c r="BL11" i="143" s="1"/>
  <c r="BK16" i="143"/>
  <c r="AT28" i="143"/>
  <c r="AU25" i="143" s="1"/>
  <c r="Y55" i="143"/>
  <c r="Z19" i="143"/>
  <c r="AS41" i="143"/>
  <c r="AT39" i="143" s="1"/>
  <c r="Y22" i="143"/>
  <c r="AR42" i="143"/>
  <c r="BJ16" i="143"/>
  <c r="AS29" i="143"/>
  <c r="AT35" i="143"/>
  <c r="AU32" i="143" s="1"/>
  <c r="AS36" i="142"/>
  <c r="BL16" i="142"/>
  <c r="BL15" i="142"/>
  <c r="AS41" i="142"/>
  <c r="AT39" i="142" s="1"/>
  <c r="AR42" i="142"/>
  <c r="Y55" i="142"/>
  <c r="Z19" i="142"/>
  <c r="AT35" i="142"/>
  <c r="AU32" i="142" s="1"/>
  <c r="AR42" i="140"/>
  <c r="AS29" i="140"/>
  <c r="AS36" i="140"/>
  <c r="AT35" i="140"/>
  <c r="AU32" i="140" s="1"/>
  <c r="AT28" i="140"/>
  <c r="AU25" i="140" s="1"/>
  <c r="AS41" i="140"/>
  <c r="AT39" i="140" s="1"/>
  <c r="Y55" i="140"/>
  <c r="Z19" i="140"/>
  <c r="BK15" i="140"/>
  <c r="BL11" i="140" s="1"/>
  <c r="BK16" i="140"/>
  <c r="AS36" i="139"/>
  <c r="BI16" i="139"/>
  <c r="Y55" i="139"/>
  <c r="Z19" i="139"/>
  <c r="BJ16" i="139"/>
  <c r="BJ15" i="139"/>
  <c r="BK11" i="139" s="1"/>
  <c r="AS41" i="139"/>
  <c r="AT39" i="139" s="1"/>
  <c r="AT35" i="139"/>
  <c r="AU32" i="139" s="1"/>
  <c r="AR42" i="139"/>
  <c r="AR42" i="137"/>
  <c r="AR29" i="137"/>
  <c r="AS28" i="137"/>
  <c r="AT25" i="137" s="1"/>
  <c r="Y55" i="137"/>
  <c r="Z19" i="137"/>
  <c r="AS41" i="137"/>
  <c r="AT39" i="137" s="1"/>
  <c r="AT35" i="137"/>
  <c r="AU32" i="137" s="1"/>
  <c r="BJ15" i="137"/>
  <c r="BK11" i="137" s="1"/>
  <c r="AT35" i="136"/>
  <c r="AU32" i="136" s="1"/>
  <c r="AR42" i="136"/>
  <c r="AS41" i="136"/>
  <c r="AT39" i="136" s="1"/>
  <c r="BL15" i="136"/>
  <c r="BL16" i="136" s="1"/>
  <c r="AS36" i="136"/>
  <c r="AV28" i="136"/>
  <c r="AW25" i="136" s="1"/>
  <c r="Y55" i="136"/>
  <c r="Z19" i="136"/>
  <c r="BK16" i="136"/>
  <c r="AS36" i="134"/>
  <c r="AS41" i="134"/>
  <c r="AT39" i="134" s="1"/>
  <c r="Y55" i="134"/>
  <c r="Z19" i="134"/>
  <c r="BJ16" i="134"/>
  <c r="BK15" i="134"/>
  <c r="BL11" i="134" s="1"/>
  <c r="BK16" i="134"/>
  <c r="AT35" i="134"/>
  <c r="AU32" i="134" s="1"/>
  <c r="AT35" i="133"/>
  <c r="AU32" i="133" s="1"/>
  <c r="BJ15" i="133"/>
  <c r="BK11" i="133" s="1"/>
  <c r="AS41" i="133"/>
  <c r="AT39" i="133" s="1"/>
  <c r="BI16" i="133"/>
  <c r="AR42" i="133"/>
  <c r="Y55" i="133"/>
  <c r="Z19" i="133"/>
  <c r="AS36" i="133"/>
  <c r="AU29" i="131"/>
  <c r="AR42" i="131"/>
  <c r="AT35" i="131"/>
  <c r="AU32" i="131" s="1"/>
  <c r="BK15" i="131"/>
  <c r="BL11" i="131" s="1"/>
  <c r="BK16" i="131"/>
  <c r="AV28" i="131"/>
  <c r="AW25" i="131" s="1"/>
  <c r="Y55" i="131"/>
  <c r="Z19" i="131"/>
  <c r="AS36" i="131"/>
  <c r="BJ16" i="131"/>
  <c r="AS41" i="131"/>
  <c r="AT39" i="131" s="1"/>
  <c r="AR42" i="130"/>
  <c r="AS36" i="130"/>
  <c r="BK15" i="130"/>
  <c r="BL11" i="130" s="1"/>
  <c r="BK16" i="130"/>
  <c r="AT35" i="130"/>
  <c r="AU32" i="130" s="1"/>
  <c r="Y55" i="130"/>
  <c r="Z19" i="130"/>
  <c r="AS41" i="130"/>
  <c r="AT39" i="130" s="1"/>
  <c r="AR42" i="129"/>
  <c r="AS41" i="129"/>
  <c r="AT39" i="129" s="1"/>
  <c r="AT28" i="129"/>
  <c r="AU25" i="129" s="1"/>
  <c r="BL15" i="129"/>
  <c r="BL16" i="129"/>
  <c r="AT35" i="129"/>
  <c r="AU32" i="129" s="1"/>
  <c r="BK16" i="129"/>
  <c r="Y55" i="129"/>
  <c r="Z19" i="129"/>
  <c r="AT35" i="128"/>
  <c r="AU32" i="128" s="1"/>
  <c r="AS36" i="128"/>
  <c r="BL15" i="128"/>
  <c r="BL16" i="128" s="1"/>
  <c r="AS28" i="128"/>
  <c r="AT25" i="128" s="1"/>
  <c r="Y55" i="128"/>
  <c r="Z19" i="128"/>
  <c r="AS41" i="128"/>
  <c r="AT39" i="128" s="1"/>
  <c r="BK16" i="128"/>
  <c r="AR29" i="128"/>
  <c r="AR42" i="128"/>
  <c r="AS28" i="126"/>
  <c r="AT25" i="126" s="1"/>
  <c r="BK15" i="126"/>
  <c r="BL11" i="126" s="1"/>
  <c r="BK16" i="126"/>
  <c r="AS41" i="126"/>
  <c r="AT39" i="126" s="1"/>
  <c r="Y55" i="126"/>
  <c r="Z19" i="126"/>
  <c r="BJ16" i="126"/>
  <c r="AT35" i="126"/>
  <c r="AU32" i="126" s="1"/>
  <c r="AR42" i="126"/>
  <c r="Y22" i="126"/>
  <c r="AS36" i="126"/>
  <c r="AR29" i="126"/>
  <c r="Y55" i="125"/>
  <c r="Z19" i="125"/>
  <c r="AT35" i="125"/>
  <c r="AU32" i="125" s="1"/>
  <c r="BL16" i="125"/>
  <c r="BL15" i="125"/>
  <c r="AS36" i="125"/>
  <c r="BK16" i="125"/>
  <c r="AS41" i="125"/>
  <c r="AT39" i="125" s="1"/>
  <c r="AS28" i="123"/>
  <c r="AT25" i="123" s="1"/>
  <c r="AR29" i="123"/>
  <c r="Z55" i="123"/>
  <c r="AA19" i="123"/>
  <c r="BJ15" i="123"/>
  <c r="BK11" i="123" s="1"/>
  <c r="AS36" i="119"/>
  <c r="AR42" i="116"/>
  <c r="AR42" i="119"/>
  <c r="BK15" i="122"/>
  <c r="BL11" i="122" s="1"/>
  <c r="Z55" i="122"/>
  <c r="AA19" i="122"/>
  <c r="AT28" i="122"/>
  <c r="AU25" i="122" s="1"/>
  <c r="BJ16" i="122"/>
  <c r="Z22" i="122"/>
  <c r="AS29" i="122"/>
  <c r="AS36" i="120"/>
  <c r="BL15" i="120"/>
  <c r="BL16" i="120" s="1"/>
  <c r="AA21" i="120"/>
  <c r="AA22" i="120" s="1"/>
  <c r="AT35" i="120"/>
  <c r="AU32" i="120" s="1"/>
  <c r="AV22" i="119"/>
  <c r="AS41" i="119"/>
  <c r="AT39" i="119" s="1"/>
  <c r="AW21" i="119"/>
  <c r="AX19" i="119" s="1"/>
  <c r="BK15" i="119"/>
  <c r="BL11" i="119" s="1"/>
  <c r="AV28" i="119"/>
  <c r="AW25" i="119" s="1"/>
  <c r="AT35" i="119"/>
  <c r="AU32" i="119" s="1"/>
  <c r="AS36" i="117"/>
  <c r="BL16" i="117"/>
  <c r="BL15" i="117"/>
  <c r="AT35" i="117"/>
  <c r="AU32" i="117" s="1"/>
  <c r="AR42" i="117"/>
  <c r="AS41" i="117"/>
  <c r="AT39" i="117" s="1"/>
  <c r="AS36" i="116"/>
  <c r="BK16" i="116"/>
  <c r="AV21" i="116"/>
  <c r="AW19" i="116" s="1"/>
  <c r="AV22" i="116"/>
  <c r="BL15" i="116"/>
  <c r="BL16" i="116"/>
  <c r="AV28" i="116"/>
  <c r="AW25" i="116" s="1"/>
  <c r="AV29" i="116"/>
  <c r="AT35" i="116"/>
  <c r="AU32" i="116" s="1"/>
  <c r="AS41" i="116"/>
  <c r="AT39" i="116" s="1"/>
  <c r="AU29" i="156" l="1"/>
  <c r="AT29" i="158"/>
  <c r="BC55" i="161"/>
  <c r="BC56" i="161" s="1"/>
  <c r="BC62" i="161" s="1"/>
  <c r="BC63" i="161" s="1"/>
  <c r="BC65" i="161" s="1"/>
  <c r="BD19" i="161"/>
  <c r="AT29" i="157"/>
  <c r="AT29" i="155"/>
  <c r="BH16" i="158"/>
  <c r="AT42" i="158"/>
  <c r="AT42" i="156"/>
  <c r="AU36" i="155"/>
  <c r="AV36" i="158"/>
  <c r="AS42" i="157"/>
  <c r="AP42" i="120"/>
  <c r="AQ29" i="120"/>
  <c r="AU36" i="157"/>
  <c r="AV36" i="156"/>
  <c r="AS42" i="155"/>
  <c r="AL21" i="156"/>
  <c r="AL22" i="156" s="1"/>
  <c r="AU41" i="158"/>
  <c r="AV39" i="158" s="1"/>
  <c r="AU28" i="157"/>
  <c r="AV25" i="157" s="1"/>
  <c r="AU41" i="156"/>
  <c r="AV39" i="156" s="1"/>
  <c r="AV35" i="155"/>
  <c r="AW32" i="155" s="1"/>
  <c r="AU28" i="155"/>
  <c r="AV25" i="155" s="1"/>
  <c r="AV28" i="156"/>
  <c r="AW25" i="156" s="1"/>
  <c r="AW35" i="158"/>
  <c r="AX32" i="158" s="1"/>
  <c r="AT41" i="157"/>
  <c r="AU39" i="157" s="1"/>
  <c r="AU28" i="158"/>
  <c r="AV25" i="158" s="1"/>
  <c r="BI15" i="158"/>
  <c r="BJ11" i="158" s="1"/>
  <c r="AV35" i="157"/>
  <c r="AW32" i="157" s="1"/>
  <c r="AN21" i="158"/>
  <c r="AN22" i="158" s="1"/>
  <c r="AW35" i="156"/>
  <c r="AX32" i="156" s="1"/>
  <c r="AT41" i="155"/>
  <c r="AU39" i="155" s="1"/>
  <c r="AN19" i="157"/>
  <c r="AM55" i="157"/>
  <c r="AO19" i="155"/>
  <c r="AN55" i="155"/>
  <c r="Z21" i="117"/>
  <c r="Z22" i="117" s="1"/>
  <c r="AQ41" i="120"/>
  <c r="AR39" i="120" s="1"/>
  <c r="AR28" i="120"/>
  <c r="AS25" i="120" s="1"/>
  <c r="AT29" i="125"/>
  <c r="AR29" i="139"/>
  <c r="AU29" i="133"/>
  <c r="AU28" i="125"/>
  <c r="AV25" i="125" s="1"/>
  <c r="AQ29" i="117"/>
  <c r="AS28" i="134"/>
  <c r="AT25" i="134" s="1"/>
  <c r="AR29" i="142"/>
  <c r="AR28" i="130"/>
  <c r="AS25" i="130" s="1"/>
  <c r="AS28" i="142"/>
  <c r="AT25" i="142" s="1"/>
  <c r="AV28" i="133"/>
  <c r="AW25" i="133" s="1"/>
  <c r="AS28" i="139"/>
  <c r="AT25" i="139" s="1"/>
  <c r="AQ29" i="130"/>
  <c r="AR29" i="134"/>
  <c r="AR28" i="117"/>
  <c r="AS25" i="117" s="1"/>
  <c r="AS42" i="116"/>
  <c r="AS42" i="145"/>
  <c r="AS42" i="134"/>
  <c r="AT36" i="131"/>
  <c r="AT36" i="116"/>
  <c r="AT36" i="125"/>
  <c r="AT28" i="150"/>
  <c r="AU25" i="150" s="1"/>
  <c r="AU35" i="150"/>
  <c r="AV32" i="150" s="1"/>
  <c r="Z55" i="150"/>
  <c r="AA19" i="150"/>
  <c r="AT41" i="150"/>
  <c r="AU39" i="150" s="1"/>
  <c r="AS29" i="150"/>
  <c r="AT36" i="150"/>
  <c r="AS42" i="150"/>
  <c r="AS42" i="146"/>
  <c r="AU35" i="146"/>
  <c r="AV32" i="146" s="1"/>
  <c r="Z21" i="146"/>
  <c r="Z22" i="146" s="1"/>
  <c r="AW28" i="146"/>
  <c r="AX25" i="146" s="1"/>
  <c r="AT41" i="146"/>
  <c r="AU39" i="146" s="1"/>
  <c r="AV29" i="146"/>
  <c r="BL16" i="146"/>
  <c r="BL15" i="146"/>
  <c r="AT36" i="146"/>
  <c r="AW29" i="145"/>
  <c r="Z21" i="145"/>
  <c r="Z22" i="145" s="1"/>
  <c r="AX28" i="145"/>
  <c r="AY25" i="145" s="1"/>
  <c r="BK16" i="145"/>
  <c r="BK15" i="145"/>
  <c r="BL11" i="145" s="1"/>
  <c r="AU35" i="145"/>
  <c r="AV32" i="145" s="1"/>
  <c r="AT41" i="145"/>
  <c r="AU39" i="145" s="1"/>
  <c r="AT36" i="145"/>
  <c r="AT36" i="143"/>
  <c r="AT29" i="143"/>
  <c r="AS42" i="143"/>
  <c r="AU28" i="143"/>
  <c r="AV25" i="143" s="1"/>
  <c r="AU35" i="143"/>
  <c r="AV32" i="143" s="1"/>
  <c r="AT41" i="143"/>
  <c r="AU39" i="143" s="1"/>
  <c r="Z21" i="143"/>
  <c r="Z22" i="143" s="1"/>
  <c r="BL15" i="143"/>
  <c r="BL16" i="143" s="1"/>
  <c r="AT36" i="142"/>
  <c r="Z21" i="142"/>
  <c r="AT41" i="142"/>
  <c r="AU39" i="142" s="1"/>
  <c r="AU35" i="142"/>
  <c r="AV32" i="142" s="1"/>
  <c r="AS42" i="142"/>
  <c r="AT29" i="140"/>
  <c r="AS42" i="140"/>
  <c r="AT36" i="140"/>
  <c r="Z21" i="140"/>
  <c r="Z22" i="140" s="1"/>
  <c r="AU28" i="140"/>
  <c r="AV25" i="140" s="1"/>
  <c r="BL16" i="140"/>
  <c r="BL15" i="140"/>
  <c r="AT41" i="140"/>
  <c r="AU39" i="140" s="1"/>
  <c r="AU35" i="140"/>
  <c r="AV32" i="140" s="1"/>
  <c r="AS42" i="139"/>
  <c r="BK15" i="139"/>
  <c r="BL11" i="139" s="1"/>
  <c r="AU35" i="139"/>
  <c r="AV32" i="139" s="1"/>
  <c r="AT41" i="139"/>
  <c r="AU39" i="139" s="1"/>
  <c r="AT36" i="139"/>
  <c r="Z21" i="139"/>
  <c r="AT36" i="137"/>
  <c r="AS29" i="137"/>
  <c r="Z21" i="137"/>
  <c r="AT41" i="137"/>
  <c r="AU39" i="137" s="1"/>
  <c r="BJ16" i="137"/>
  <c r="AS42" i="137"/>
  <c r="BK16" i="137"/>
  <c r="BK15" i="137"/>
  <c r="BL11" i="137" s="1"/>
  <c r="AU35" i="137"/>
  <c r="AV32" i="137" s="1"/>
  <c r="AT28" i="137"/>
  <c r="AU25" i="137" s="1"/>
  <c r="AS42" i="136"/>
  <c r="AW28" i="136"/>
  <c r="AX25" i="136" s="1"/>
  <c r="Z21" i="136"/>
  <c r="Z22" i="136" s="1"/>
  <c r="AT41" i="136"/>
  <c r="AU39" i="136" s="1"/>
  <c r="AU35" i="136"/>
  <c r="AV32" i="136" s="1"/>
  <c r="AV29" i="136"/>
  <c r="AT36" i="136"/>
  <c r="AT36" i="134"/>
  <c r="Z21" i="134"/>
  <c r="Z22" i="134" s="1"/>
  <c r="BL15" i="134"/>
  <c r="BL16" i="134" s="1"/>
  <c r="AU35" i="134"/>
  <c r="AV32" i="134" s="1"/>
  <c r="AT41" i="134"/>
  <c r="AU39" i="134" s="1"/>
  <c r="AS42" i="133"/>
  <c r="BK15" i="133"/>
  <c r="BL11" i="133" s="1"/>
  <c r="BK16" i="133"/>
  <c r="Z21" i="133"/>
  <c r="Z22" i="133" s="1"/>
  <c r="AU35" i="133"/>
  <c r="AV32" i="133" s="1"/>
  <c r="AT41" i="133"/>
  <c r="AU39" i="133" s="1"/>
  <c r="AT36" i="133"/>
  <c r="BJ16" i="133"/>
  <c r="AV29" i="131"/>
  <c r="AS42" i="131"/>
  <c r="Z21" i="131"/>
  <c r="Z22" i="131" s="1"/>
  <c r="AT41" i="131"/>
  <c r="AU39" i="131" s="1"/>
  <c r="BL15" i="131"/>
  <c r="BL16" i="131" s="1"/>
  <c r="AW28" i="131"/>
  <c r="AX25" i="131" s="1"/>
  <c r="AU35" i="131"/>
  <c r="AV32" i="131" s="1"/>
  <c r="AS42" i="130"/>
  <c r="AU35" i="130"/>
  <c r="AV32" i="130" s="1"/>
  <c r="AT41" i="130"/>
  <c r="AU39" i="130" s="1"/>
  <c r="AT36" i="130"/>
  <c r="BL15" i="130"/>
  <c r="BL16" i="130" s="1"/>
  <c r="Z21" i="130"/>
  <c r="AU28" i="129"/>
  <c r="AV25" i="129" s="1"/>
  <c r="AU35" i="129"/>
  <c r="AV32" i="129" s="1"/>
  <c r="AT29" i="129"/>
  <c r="Z21" i="129"/>
  <c r="AT36" i="129"/>
  <c r="AT41" i="129"/>
  <c r="AU39" i="129" s="1"/>
  <c r="AS42" i="129"/>
  <c r="AT36" i="128"/>
  <c r="AU35" i="128"/>
  <c r="AV32" i="128" s="1"/>
  <c r="AT41" i="128"/>
  <c r="AU39" i="128" s="1"/>
  <c r="AT28" i="128"/>
  <c r="AU25" i="128" s="1"/>
  <c r="AS42" i="128"/>
  <c r="AS29" i="128"/>
  <c r="Z21" i="128"/>
  <c r="Z22" i="128" s="1"/>
  <c r="AT41" i="126"/>
  <c r="AU39" i="126" s="1"/>
  <c r="AT28" i="126"/>
  <c r="AU25" i="126" s="1"/>
  <c r="Z21" i="126"/>
  <c r="Z22" i="126" s="1"/>
  <c r="AU35" i="126"/>
  <c r="AV32" i="126" s="1"/>
  <c r="BL15" i="126"/>
  <c r="BL16" i="126" s="1"/>
  <c r="AT36" i="126"/>
  <c r="AS42" i="126"/>
  <c r="AS29" i="126"/>
  <c r="AS42" i="125"/>
  <c r="AT41" i="125"/>
  <c r="AU39" i="125" s="1"/>
  <c r="AU35" i="125"/>
  <c r="AV32" i="125" s="1"/>
  <c r="Z21" i="125"/>
  <c r="Z22" i="125" s="1"/>
  <c r="AS29" i="123"/>
  <c r="BK15" i="123"/>
  <c r="BL11" i="123" s="1"/>
  <c r="AT28" i="123"/>
  <c r="AU25" i="123" s="1"/>
  <c r="BJ16" i="123"/>
  <c r="AA21" i="123"/>
  <c r="AA22" i="123" s="1"/>
  <c r="AT29" i="122"/>
  <c r="AA21" i="122"/>
  <c r="AA22" i="122" s="1"/>
  <c r="AU28" i="122"/>
  <c r="AV25" i="122" s="1"/>
  <c r="BL16" i="122"/>
  <c r="BL15" i="122"/>
  <c r="BK16" i="122"/>
  <c r="AU35" i="120"/>
  <c r="AV32" i="120" s="1"/>
  <c r="AA55" i="120"/>
  <c r="AB19" i="120"/>
  <c r="AT36" i="120"/>
  <c r="AT36" i="119"/>
  <c r="BK16" i="119"/>
  <c r="AS42" i="119"/>
  <c r="BL15" i="119"/>
  <c r="BL16" i="119" s="1"/>
  <c r="AT41" i="119"/>
  <c r="AU39" i="119" s="1"/>
  <c r="AW28" i="119"/>
  <c r="AX25" i="119" s="1"/>
  <c r="AW29" i="119"/>
  <c r="AX21" i="119"/>
  <c r="AY19" i="119" s="1"/>
  <c r="AU35" i="119"/>
  <c r="AV32" i="119" s="1"/>
  <c r="AV29" i="119"/>
  <c r="AW22" i="119"/>
  <c r="AT36" i="117"/>
  <c r="AS42" i="117"/>
  <c r="AU35" i="117"/>
  <c r="AV32" i="117" s="1"/>
  <c r="AT41" i="117"/>
  <c r="AU39" i="117" s="1"/>
  <c r="AW28" i="116"/>
  <c r="AX25" i="116" s="1"/>
  <c r="AW21" i="116"/>
  <c r="AX19" i="116" s="1"/>
  <c r="AU35" i="116"/>
  <c r="AV32" i="116" s="1"/>
  <c r="AT41" i="116"/>
  <c r="AU39" i="116" s="1"/>
  <c r="BD21" i="161" l="1"/>
  <c r="AU29" i="155"/>
  <c r="AV29" i="156"/>
  <c r="BI16" i="158"/>
  <c r="AT42" i="155"/>
  <c r="AW36" i="156"/>
  <c r="AT42" i="157"/>
  <c r="AU42" i="158"/>
  <c r="AV36" i="157"/>
  <c r="AV36" i="155"/>
  <c r="AU42" i="156"/>
  <c r="AR29" i="120"/>
  <c r="AQ42" i="120"/>
  <c r="AN21" i="157"/>
  <c r="AN22" i="157" s="1"/>
  <c r="AU41" i="155"/>
  <c r="AV39" i="155" s="1"/>
  <c r="AX35" i="156"/>
  <c r="AY32" i="156" s="1"/>
  <c r="AW35" i="157"/>
  <c r="AX32" i="157" s="1"/>
  <c r="BJ15" i="158"/>
  <c r="BK11" i="158" s="1"/>
  <c r="AU29" i="158"/>
  <c r="AU41" i="157"/>
  <c r="AV39" i="157" s="1"/>
  <c r="AW36" i="158"/>
  <c r="AW28" i="156"/>
  <c r="AX25" i="156" s="1"/>
  <c r="AV28" i="155"/>
  <c r="AW25" i="155" s="1"/>
  <c r="AW35" i="155"/>
  <c r="AX32" i="155" s="1"/>
  <c r="AV41" i="156"/>
  <c r="AW39" i="156" s="1"/>
  <c r="AU29" i="157"/>
  <c r="AV41" i="158"/>
  <c r="AW39" i="158" s="1"/>
  <c r="AM19" i="156"/>
  <c r="AL55" i="156"/>
  <c r="AO21" i="155"/>
  <c r="AO22" i="155" s="1"/>
  <c r="AO19" i="158"/>
  <c r="AN55" i="158"/>
  <c r="AV28" i="158"/>
  <c r="AW25" i="158" s="1"/>
  <c r="AX35" i="158"/>
  <c r="AY32" i="158" s="1"/>
  <c r="AV28" i="157"/>
  <c r="AW25" i="157" s="1"/>
  <c r="AR41" i="120"/>
  <c r="AS39" i="120" s="1"/>
  <c r="AS28" i="120"/>
  <c r="AT25" i="120" s="1"/>
  <c r="Z55" i="117"/>
  <c r="AA19" i="117"/>
  <c r="AS29" i="134"/>
  <c r="AU29" i="125"/>
  <c r="AV28" i="125"/>
  <c r="AW25" i="125" s="1"/>
  <c r="AR29" i="130"/>
  <c r="AV29" i="133"/>
  <c r="AT29" i="128"/>
  <c r="AT29" i="150"/>
  <c r="AR29" i="117"/>
  <c r="AT29" i="126"/>
  <c r="AU29" i="129"/>
  <c r="AS29" i="139"/>
  <c r="AT28" i="139"/>
  <c r="AU25" i="139" s="1"/>
  <c r="AT28" i="134"/>
  <c r="AU25" i="134" s="1"/>
  <c r="AT28" i="142"/>
  <c r="AU25" i="142" s="1"/>
  <c r="AW28" i="133"/>
  <c r="AX25" i="133" s="1"/>
  <c r="AS28" i="130"/>
  <c r="AT25" i="130" s="1"/>
  <c r="AW29" i="136"/>
  <c r="AS28" i="117"/>
  <c r="AT25" i="117" s="1"/>
  <c r="AS29" i="142"/>
  <c r="AT42" i="137"/>
  <c r="AT42" i="126"/>
  <c r="AT42" i="125"/>
  <c r="AT42" i="134"/>
  <c r="AU36" i="150"/>
  <c r="AT42" i="150"/>
  <c r="AU28" i="150"/>
  <c r="AV25" i="150" s="1"/>
  <c r="AA21" i="150"/>
  <c r="AA22" i="150" s="1"/>
  <c r="AU41" i="150"/>
  <c r="AV39" i="150" s="1"/>
  <c r="AV35" i="150"/>
  <c r="AW32" i="150" s="1"/>
  <c r="AW29" i="146"/>
  <c r="AT42" i="146"/>
  <c r="AX28" i="146"/>
  <c r="AY25" i="146" s="1"/>
  <c r="AV35" i="146"/>
  <c r="AW32" i="146" s="1"/>
  <c r="AU41" i="146"/>
  <c r="AV39" i="146" s="1"/>
  <c r="Z55" i="146"/>
  <c r="AA19" i="146"/>
  <c r="AU36" i="146"/>
  <c r="AT42" i="145"/>
  <c r="AU36" i="145"/>
  <c r="AX29" i="145"/>
  <c r="Z55" i="145"/>
  <c r="AA19" i="145"/>
  <c r="AV35" i="145"/>
  <c r="AW32" i="145" s="1"/>
  <c r="AU41" i="145"/>
  <c r="AV39" i="145" s="1"/>
  <c r="BL15" i="145"/>
  <c r="BL16" i="145" s="1"/>
  <c r="AY28" i="145"/>
  <c r="AZ25" i="145" s="1"/>
  <c r="AU41" i="143"/>
  <c r="AV39" i="143" s="1"/>
  <c r="AV35" i="143"/>
  <c r="AW32" i="143" s="1"/>
  <c r="AV28" i="143"/>
  <c r="AW25" i="143" s="1"/>
  <c r="Z55" i="143"/>
  <c r="AA19" i="143"/>
  <c r="AU29" i="143"/>
  <c r="AT42" i="143"/>
  <c r="AU36" i="143"/>
  <c r="AT42" i="142"/>
  <c r="AV35" i="142"/>
  <c r="AW32" i="142" s="1"/>
  <c r="Z55" i="142"/>
  <c r="AA19" i="142"/>
  <c r="AU41" i="142"/>
  <c r="AV39" i="142" s="1"/>
  <c r="AU36" i="142"/>
  <c r="Z22" i="142"/>
  <c r="AU29" i="140"/>
  <c r="AT42" i="140"/>
  <c r="AV35" i="140"/>
  <c r="AW32" i="140" s="1"/>
  <c r="AU41" i="140"/>
  <c r="AV39" i="140" s="1"/>
  <c r="AU36" i="140"/>
  <c r="AV28" i="140"/>
  <c r="AW25" i="140" s="1"/>
  <c r="Z55" i="140"/>
  <c r="AA19" i="140"/>
  <c r="AT42" i="139"/>
  <c r="AU41" i="139"/>
  <c r="AV39" i="139" s="1"/>
  <c r="Z55" i="139"/>
  <c r="AA19" i="139"/>
  <c r="BL15" i="139"/>
  <c r="BL16" i="139" s="1"/>
  <c r="Z22" i="139"/>
  <c r="AV35" i="139"/>
  <c r="AW32" i="139" s="1"/>
  <c r="BK16" i="139"/>
  <c r="AU36" i="139"/>
  <c r="AU36" i="137"/>
  <c r="AU28" i="137"/>
  <c r="AV25" i="137" s="1"/>
  <c r="AU41" i="137"/>
  <c r="AV39" i="137" s="1"/>
  <c r="AT29" i="137"/>
  <c r="Z55" i="137"/>
  <c r="AA19" i="137"/>
  <c r="AV35" i="137"/>
  <c r="AW32" i="137" s="1"/>
  <c r="BL15" i="137"/>
  <c r="BL16" i="137" s="1"/>
  <c r="Z22" i="137"/>
  <c r="AT42" i="136"/>
  <c r="AU41" i="136"/>
  <c r="AV39" i="136" s="1"/>
  <c r="AV35" i="136"/>
  <c r="AW32" i="136" s="1"/>
  <c r="AU36" i="136"/>
  <c r="Z55" i="136"/>
  <c r="AA19" i="136"/>
  <c r="AX28" i="136"/>
  <c r="AY25" i="136" s="1"/>
  <c r="AV35" i="134"/>
  <c r="AW32" i="134" s="1"/>
  <c r="Z55" i="134"/>
  <c r="AA19" i="134"/>
  <c r="AU36" i="134"/>
  <c r="AU41" i="134"/>
  <c r="AV39" i="134" s="1"/>
  <c r="AU36" i="133"/>
  <c r="AV35" i="133"/>
  <c r="AW32" i="133" s="1"/>
  <c r="BL15" i="133"/>
  <c r="BL16" i="133" s="1"/>
  <c r="AU41" i="133"/>
  <c r="AV39" i="133" s="1"/>
  <c r="AT42" i="133"/>
  <c r="Z55" i="133"/>
  <c r="AA19" i="133"/>
  <c r="AT42" i="131"/>
  <c r="AX28" i="131"/>
  <c r="AY25" i="131" s="1"/>
  <c r="AV35" i="131"/>
  <c r="AW32" i="131" s="1"/>
  <c r="AW29" i="131"/>
  <c r="Z55" i="131"/>
  <c r="AA19" i="131"/>
  <c r="AU36" i="131"/>
  <c r="AU41" i="131"/>
  <c r="AV39" i="131" s="1"/>
  <c r="AU36" i="130"/>
  <c r="Z55" i="130"/>
  <c r="AA19" i="130"/>
  <c r="AV35" i="130"/>
  <c r="AW32" i="130" s="1"/>
  <c r="AU41" i="130"/>
  <c r="AV39" i="130" s="1"/>
  <c r="Z22" i="130"/>
  <c r="AT42" i="130"/>
  <c r="AU41" i="129"/>
  <c r="AV39" i="129" s="1"/>
  <c r="AV35" i="129"/>
  <c r="AW32" i="129" s="1"/>
  <c r="AT42" i="129"/>
  <c r="Z55" i="129"/>
  <c r="AA19" i="129"/>
  <c r="AU36" i="129"/>
  <c r="Z22" i="129"/>
  <c r="AV28" i="129"/>
  <c r="AW25" i="129" s="1"/>
  <c r="AU36" i="128"/>
  <c r="AT42" i="128"/>
  <c r="Z55" i="128"/>
  <c r="AA19" i="128"/>
  <c r="AU41" i="128"/>
  <c r="AV39" i="128" s="1"/>
  <c r="AU28" i="128"/>
  <c r="AV25" i="128" s="1"/>
  <c r="AV35" i="128"/>
  <c r="AW32" i="128" s="1"/>
  <c r="Z55" i="126"/>
  <c r="AA19" i="126"/>
  <c r="AV35" i="126"/>
  <c r="AW32" i="126" s="1"/>
  <c r="AU41" i="126"/>
  <c r="AV39" i="126" s="1"/>
  <c r="AU36" i="126"/>
  <c r="AU28" i="126"/>
  <c r="AV25" i="126" s="1"/>
  <c r="AU36" i="125"/>
  <c r="Z55" i="125"/>
  <c r="AA19" i="125"/>
  <c r="AV35" i="125"/>
  <c r="AW32" i="125" s="1"/>
  <c r="AU41" i="125"/>
  <c r="AV39" i="125" s="1"/>
  <c r="AA55" i="123"/>
  <c r="AB19" i="123"/>
  <c r="AU28" i="123"/>
  <c r="AV25" i="123" s="1"/>
  <c r="BL15" i="123"/>
  <c r="BL16" i="123"/>
  <c r="AT29" i="123"/>
  <c r="BK16" i="123"/>
  <c r="AU29" i="122"/>
  <c r="AU36" i="119"/>
  <c r="AV28" i="122"/>
  <c r="AW25" i="122" s="1"/>
  <c r="AA55" i="122"/>
  <c r="AB19" i="122"/>
  <c r="AV35" i="120"/>
  <c r="AW32" i="120" s="1"/>
  <c r="AB21" i="120"/>
  <c r="AB22" i="120" s="1"/>
  <c r="AU36" i="120"/>
  <c r="AV35" i="119"/>
  <c r="AW32" i="119" s="1"/>
  <c r="AX22" i="119"/>
  <c r="AT42" i="119"/>
  <c r="AU41" i="119"/>
  <c r="AV39" i="119" s="1"/>
  <c r="AY21" i="119"/>
  <c r="AZ19" i="119" s="1"/>
  <c r="AY22" i="119"/>
  <c r="AX28" i="119"/>
  <c r="AY25" i="119" s="1"/>
  <c r="AX29" i="119"/>
  <c r="AU36" i="117"/>
  <c r="AT42" i="116"/>
  <c r="AU36" i="116"/>
  <c r="AT42" i="117"/>
  <c r="AU41" i="117"/>
  <c r="AV39" i="117" s="1"/>
  <c r="AV35" i="117"/>
  <c r="AW32" i="117" s="1"/>
  <c r="AW22" i="116"/>
  <c r="AW29" i="116"/>
  <c r="AV35" i="116"/>
  <c r="AW32" i="116" s="1"/>
  <c r="AU41" i="116"/>
  <c r="AV39" i="116" s="1"/>
  <c r="AX28" i="116"/>
  <c r="AY25" i="116" s="1"/>
  <c r="AX29" i="116"/>
  <c r="AX21" i="116"/>
  <c r="AY19" i="116" s="1"/>
  <c r="AX22" i="116"/>
  <c r="BD55" i="161" l="1"/>
  <c r="BD56" i="161" s="1"/>
  <c r="BD62" i="161" s="1"/>
  <c r="BE19" i="161"/>
  <c r="BD22" i="161"/>
  <c r="BD50" i="161" s="1"/>
  <c r="BD59" i="161" s="1"/>
  <c r="BD61" i="161" s="1"/>
  <c r="BD63" i="161" s="1"/>
  <c r="BD65" i="161" s="1"/>
  <c r="AV42" i="158"/>
  <c r="BJ16" i="158"/>
  <c r="AR42" i="120"/>
  <c r="AV29" i="157"/>
  <c r="AX36" i="158"/>
  <c r="AV29" i="158"/>
  <c r="AM21" i="156"/>
  <c r="AM22" i="156" s="1"/>
  <c r="AW41" i="158"/>
  <c r="AX39" i="158" s="1"/>
  <c r="AV42" i="156"/>
  <c r="AW36" i="155"/>
  <c r="AV29" i="155"/>
  <c r="AW29" i="156"/>
  <c r="AU42" i="157"/>
  <c r="BK15" i="158"/>
  <c r="BL11" i="158" s="1"/>
  <c r="BL15" i="158" s="1"/>
  <c r="BL16" i="158" s="1"/>
  <c r="BK16" i="158"/>
  <c r="AW36" i="157"/>
  <c r="AX36" i="156"/>
  <c r="AU42" i="155"/>
  <c r="AW28" i="157"/>
  <c r="AX25" i="157" s="1"/>
  <c r="AY35" i="158"/>
  <c r="AZ32" i="158" s="1"/>
  <c r="AW28" i="158"/>
  <c r="AX25" i="158" s="1"/>
  <c r="AO21" i="158"/>
  <c r="AO22" i="158" s="1"/>
  <c r="AO55" i="155"/>
  <c r="AP19" i="155"/>
  <c r="AW41" i="156"/>
  <c r="AX39" i="156" s="1"/>
  <c r="AX35" i="155"/>
  <c r="AY32" i="155" s="1"/>
  <c r="AW28" i="155"/>
  <c r="AX25" i="155" s="1"/>
  <c r="AX28" i="156"/>
  <c r="AY25" i="156" s="1"/>
  <c r="AV41" i="157"/>
  <c r="AW39" i="157" s="1"/>
  <c r="AX35" i="157"/>
  <c r="AY32" i="157" s="1"/>
  <c r="AY35" i="156"/>
  <c r="AZ32" i="156" s="1"/>
  <c r="AV41" i="155"/>
  <c r="AW39" i="155" s="1"/>
  <c r="AO19" i="157"/>
  <c r="AN55" i="157"/>
  <c r="AS29" i="120"/>
  <c r="AT28" i="120"/>
  <c r="AU25" i="120" s="1"/>
  <c r="AA21" i="117"/>
  <c r="AA22" i="117" s="1"/>
  <c r="AS41" i="120"/>
  <c r="AT39" i="120" s="1"/>
  <c r="AT29" i="134"/>
  <c r="AV29" i="125"/>
  <c r="AW28" i="125"/>
  <c r="AX25" i="125" s="1"/>
  <c r="AS29" i="117"/>
  <c r="AS29" i="130"/>
  <c r="AT29" i="139"/>
  <c r="AU28" i="134"/>
  <c r="AV25" i="134" s="1"/>
  <c r="AX28" i="133"/>
  <c r="AY25" i="133" s="1"/>
  <c r="AT28" i="130"/>
  <c r="AU25" i="130" s="1"/>
  <c r="AU28" i="142"/>
  <c r="AV25" i="142" s="1"/>
  <c r="AT28" i="117"/>
  <c r="AU25" i="117" s="1"/>
  <c r="AW29" i="133"/>
  <c r="AT29" i="142"/>
  <c r="AU28" i="139"/>
  <c r="AV25" i="139" s="1"/>
  <c r="AU42" i="150"/>
  <c r="AU42" i="129"/>
  <c r="AV36" i="131"/>
  <c r="AV36" i="130"/>
  <c r="AV36" i="134"/>
  <c r="AV36" i="125"/>
  <c r="AV41" i="150"/>
  <c r="AW39" i="150" s="1"/>
  <c r="AW35" i="150"/>
  <c r="AX32" i="150" s="1"/>
  <c r="AV28" i="150"/>
  <c r="AW25" i="150" s="1"/>
  <c r="AU29" i="150"/>
  <c r="AV36" i="150"/>
  <c r="AA55" i="150"/>
  <c r="AB19" i="150"/>
  <c r="AU42" i="146"/>
  <c r="AA21" i="146"/>
  <c r="AA22" i="146" s="1"/>
  <c r="AW35" i="146"/>
  <c r="AX32" i="146" s="1"/>
  <c r="AV36" i="146"/>
  <c r="AY28" i="146"/>
  <c r="AZ25" i="146" s="1"/>
  <c r="AV41" i="146"/>
  <c r="AW39" i="146" s="1"/>
  <c r="AX29" i="146"/>
  <c r="AW35" i="145"/>
  <c r="AX32" i="145" s="1"/>
  <c r="AZ28" i="145"/>
  <c r="BA25" i="145" s="1"/>
  <c r="AV41" i="145"/>
  <c r="AW39" i="145" s="1"/>
  <c r="AA21" i="145"/>
  <c r="AY29" i="145"/>
  <c r="AU42" i="145"/>
  <c r="AV36" i="145"/>
  <c r="AV29" i="143"/>
  <c r="AW35" i="143"/>
  <c r="AX32" i="143" s="1"/>
  <c r="AA21" i="143"/>
  <c r="AA22" i="143" s="1"/>
  <c r="AV36" i="143"/>
  <c r="AV41" i="143"/>
  <c r="AW39" i="143" s="1"/>
  <c r="AW28" i="143"/>
  <c r="AX25" i="143" s="1"/>
  <c r="AU42" i="143"/>
  <c r="AV36" i="142"/>
  <c r="AV41" i="142"/>
  <c r="AW39" i="142" s="1"/>
  <c r="AW35" i="142"/>
  <c r="AX32" i="142" s="1"/>
  <c r="AU42" i="142"/>
  <c r="AA21" i="142"/>
  <c r="AA22" i="142" s="1"/>
  <c r="AV36" i="140"/>
  <c r="AU42" i="140"/>
  <c r="AA21" i="140"/>
  <c r="AA22" i="140" s="1"/>
  <c r="AV41" i="140"/>
  <c r="AW39" i="140" s="1"/>
  <c r="AW28" i="140"/>
  <c r="AX25" i="140" s="1"/>
  <c r="AV29" i="140"/>
  <c r="AW35" i="140"/>
  <c r="AX32" i="140" s="1"/>
  <c r="AA21" i="139"/>
  <c r="AW35" i="139"/>
  <c r="AX32" i="139" s="1"/>
  <c r="AV36" i="139"/>
  <c r="AV41" i="139"/>
  <c r="AW39" i="139" s="1"/>
  <c r="AU42" i="139"/>
  <c r="AV36" i="137"/>
  <c r="AU29" i="137"/>
  <c r="AU42" i="137"/>
  <c r="AW35" i="137"/>
  <c r="AX32" i="137" s="1"/>
  <c r="AV41" i="137"/>
  <c r="AW39" i="137" s="1"/>
  <c r="AA21" i="137"/>
  <c r="AV28" i="137"/>
  <c r="AW25" i="137" s="1"/>
  <c r="AV36" i="136"/>
  <c r="AX29" i="136"/>
  <c r="AY28" i="136"/>
  <c r="AZ25" i="136" s="1"/>
  <c r="AA21" i="136"/>
  <c r="AW35" i="136"/>
  <c r="AX32" i="136" s="1"/>
  <c r="AV41" i="136"/>
  <c r="AW39" i="136" s="1"/>
  <c r="AU42" i="136"/>
  <c r="AU42" i="134"/>
  <c r="AW35" i="134"/>
  <c r="AX32" i="134" s="1"/>
  <c r="AV41" i="134"/>
  <c r="AW39" i="134" s="1"/>
  <c r="AA21" i="134"/>
  <c r="AA22" i="134" s="1"/>
  <c r="AU42" i="133"/>
  <c r="AA21" i="133"/>
  <c r="AA22" i="133" s="1"/>
  <c r="AV41" i="133"/>
  <c r="AW39" i="133" s="1"/>
  <c r="AW35" i="133"/>
  <c r="AX32" i="133" s="1"/>
  <c r="AV36" i="133"/>
  <c r="AX29" i="131"/>
  <c r="AU42" i="131"/>
  <c r="AA21" i="131"/>
  <c r="AA22" i="131" s="1"/>
  <c r="AV41" i="131"/>
  <c r="AW39" i="131" s="1"/>
  <c r="AW35" i="131"/>
  <c r="AX32" i="131" s="1"/>
  <c r="AY28" i="131"/>
  <c r="AZ25" i="131" s="1"/>
  <c r="AV41" i="130"/>
  <c r="AW39" i="130" s="1"/>
  <c r="AW35" i="130"/>
  <c r="AX32" i="130" s="1"/>
  <c r="AA21" i="130"/>
  <c r="AA22" i="130" s="1"/>
  <c r="AU42" i="130"/>
  <c r="AV29" i="129"/>
  <c r="AW35" i="129"/>
  <c r="AX32" i="129" s="1"/>
  <c r="AA21" i="129"/>
  <c r="AA22" i="129" s="1"/>
  <c r="AV36" i="129"/>
  <c r="AW28" i="129"/>
  <c r="AX25" i="129" s="1"/>
  <c r="AV41" i="129"/>
  <c r="AW39" i="129" s="1"/>
  <c r="AV36" i="128"/>
  <c r="AV41" i="128"/>
  <c r="AW39" i="128" s="1"/>
  <c r="AW35" i="128"/>
  <c r="AX32" i="128" s="1"/>
  <c r="AA21" i="128"/>
  <c r="AA22" i="128" s="1"/>
  <c r="AV28" i="128"/>
  <c r="AW25" i="128" s="1"/>
  <c r="AU29" i="128"/>
  <c r="AU42" i="128"/>
  <c r="AV36" i="126"/>
  <c r="AU29" i="126"/>
  <c r="AV41" i="126"/>
  <c r="AW39" i="126" s="1"/>
  <c r="AA21" i="126"/>
  <c r="AV28" i="126"/>
  <c r="AW25" i="126" s="1"/>
  <c r="AW35" i="126"/>
  <c r="AX32" i="126" s="1"/>
  <c r="AU42" i="126"/>
  <c r="AU42" i="125"/>
  <c r="AV41" i="125"/>
  <c r="AW39" i="125" s="1"/>
  <c r="AW35" i="125"/>
  <c r="AX32" i="125" s="1"/>
  <c r="AA21" i="125"/>
  <c r="AV28" i="123"/>
  <c r="AW25" i="123" s="1"/>
  <c r="AB21" i="123"/>
  <c r="AB22" i="123" s="1"/>
  <c r="AU29" i="123"/>
  <c r="AW28" i="122"/>
  <c r="AX25" i="122" s="1"/>
  <c r="AB21" i="122"/>
  <c r="AB22" i="122" s="1"/>
  <c r="AV29" i="122"/>
  <c r="AW35" i="120"/>
  <c r="AX32" i="120" s="1"/>
  <c r="AV36" i="120"/>
  <c r="AB55" i="120"/>
  <c r="AC19" i="120"/>
  <c r="AV41" i="119"/>
  <c r="AW39" i="119" s="1"/>
  <c r="AY28" i="119"/>
  <c r="AZ25" i="119" s="1"/>
  <c r="AW35" i="119"/>
  <c r="AX32" i="119" s="1"/>
  <c r="AZ21" i="119"/>
  <c r="BA19" i="119" s="1"/>
  <c r="AU42" i="119"/>
  <c r="AV36" i="119"/>
  <c r="AV36" i="116"/>
  <c r="AU42" i="116"/>
  <c r="AU42" i="117"/>
  <c r="AV41" i="117"/>
  <c r="AW39" i="117" s="1"/>
  <c r="AV36" i="117"/>
  <c r="AW35" i="117"/>
  <c r="AX32" i="117" s="1"/>
  <c r="AV41" i="116"/>
  <c r="AW39" i="116" s="1"/>
  <c r="AY21" i="116"/>
  <c r="AZ19" i="116" s="1"/>
  <c r="AY28" i="116"/>
  <c r="AZ25" i="116" s="1"/>
  <c r="AY29" i="116"/>
  <c r="AW35" i="116"/>
  <c r="AX32" i="116" s="1"/>
  <c r="BE21" i="161" l="1"/>
  <c r="BE22" i="161"/>
  <c r="BE50" i="161" s="1"/>
  <c r="BE59" i="161" s="1"/>
  <c r="BE61" i="161" s="1"/>
  <c r="AW29" i="155"/>
  <c r="AX29" i="156"/>
  <c r="AV42" i="155"/>
  <c r="AY36" i="156"/>
  <c r="AX36" i="157"/>
  <c r="AV42" i="157"/>
  <c r="AX36" i="155"/>
  <c r="AW42" i="156"/>
  <c r="AS42" i="120"/>
  <c r="AT29" i="120"/>
  <c r="AO21" i="157"/>
  <c r="AO22" i="157" s="1"/>
  <c r="AW41" i="155"/>
  <c r="AX39" i="155" s="1"/>
  <c r="AZ35" i="156"/>
  <c r="BA32" i="156" s="1"/>
  <c r="AY35" i="157"/>
  <c r="AZ32" i="157" s="1"/>
  <c r="AW41" i="157"/>
  <c r="AX39" i="157" s="1"/>
  <c r="AY28" i="156"/>
  <c r="AZ25" i="156" s="1"/>
  <c r="AX28" i="155"/>
  <c r="AY25" i="155" s="1"/>
  <c r="AY35" i="155"/>
  <c r="AZ32" i="155" s="1"/>
  <c r="AX41" i="156"/>
  <c r="AY39" i="156" s="1"/>
  <c r="AP21" i="155"/>
  <c r="AP22" i="155" s="1"/>
  <c r="AW29" i="158"/>
  <c r="AY36" i="158"/>
  <c r="AW29" i="157"/>
  <c r="AW42" i="158"/>
  <c r="AM55" i="156"/>
  <c r="AN19" i="156"/>
  <c r="AP19" i="158"/>
  <c r="AO55" i="158"/>
  <c r="AX28" i="158"/>
  <c r="AY25" i="158" s="1"/>
  <c r="AZ35" i="158"/>
  <c r="BA32" i="158" s="1"/>
  <c r="AX28" i="157"/>
  <c r="AY25" i="157" s="1"/>
  <c r="AX41" i="158"/>
  <c r="AY39" i="158" s="1"/>
  <c r="AA55" i="117"/>
  <c r="AB19" i="117"/>
  <c r="AT41" i="120"/>
  <c r="AU39" i="120" s="1"/>
  <c r="AU28" i="120"/>
  <c r="AV25" i="120" s="1"/>
  <c r="AV29" i="126"/>
  <c r="AX28" i="125"/>
  <c r="AY25" i="125" s="1"/>
  <c r="AW29" i="125"/>
  <c r="AU29" i="139"/>
  <c r="AT29" i="117"/>
  <c r="AU28" i="130"/>
  <c r="AV25" i="130" s="1"/>
  <c r="AV28" i="134"/>
  <c r="AW25" i="134" s="1"/>
  <c r="AV28" i="142"/>
  <c r="AW25" i="142" s="1"/>
  <c r="AY28" i="133"/>
  <c r="AZ25" i="133" s="1"/>
  <c r="AV28" i="139"/>
  <c r="AW25" i="139" s="1"/>
  <c r="AU28" i="117"/>
  <c r="AV25" i="117" s="1"/>
  <c r="AY29" i="136"/>
  <c r="AU29" i="142"/>
  <c r="AT29" i="130"/>
  <c r="AX29" i="133"/>
  <c r="AU29" i="134"/>
  <c r="AV42" i="116"/>
  <c r="AV42" i="129"/>
  <c r="AV42" i="150"/>
  <c r="AV42" i="136"/>
  <c r="AW36" i="126"/>
  <c r="AW36" i="146"/>
  <c r="AW41" i="150"/>
  <c r="AX39" i="150" s="1"/>
  <c r="AX35" i="150"/>
  <c r="AY32" i="150" s="1"/>
  <c r="AW28" i="150"/>
  <c r="AX25" i="150" s="1"/>
  <c r="AB21" i="150"/>
  <c r="AB22" i="150" s="1"/>
  <c r="AV29" i="150"/>
  <c r="AW36" i="150"/>
  <c r="AV42" i="146"/>
  <c r="AY29" i="146"/>
  <c r="AA55" i="146"/>
  <c r="AB19" i="146"/>
  <c r="AW41" i="146"/>
  <c r="AX39" i="146" s="1"/>
  <c r="AZ28" i="146"/>
  <c r="BA25" i="146" s="1"/>
  <c r="AX35" i="146"/>
  <c r="AY32" i="146" s="1"/>
  <c r="AZ29" i="145"/>
  <c r="AW41" i="145"/>
  <c r="AX39" i="145" s="1"/>
  <c r="AX35" i="145"/>
  <c r="AY32" i="145" s="1"/>
  <c r="AV42" i="145"/>
  <c r="AW36" i="145"/>
  <c r="AA55" i="145"/>
  <c r="AB19" i="145"/>
  <c r="AA22" i="145"/>
  <c r="BA28" i="145"/>
  <c r="BB25" i="145" s="1"/>
  <c r="AW29" i="143"/>
  <c r="AV42" i="143"/>
  <c r="AA55" i="143"/>
  <c r="AB19" i="143"/>
  <c r="AX28" i="143"/>
  <c r="AY25" i="143" s="1"/>
  <c r="AX35" i="143"/>
  <c r="AY32" i="143" s="1"/>
  <c r="AW41" i="143"/>
  <c r="AX39" i="143" s="1"/>
  <c r="AW36" i="143"/>
  <c r="AW36" i="142"/>
  <c r="AW41" i="142"/>
  <c r="AX39" i="142" s="1"/>
  <c r="AA55" i="142"/>
  <c r="AB19" i="142"/>
  <c r="AX35" i="142"/>
  <c r="AY32" i="142" s="1"/>
  <c r="AV42" i="142"/>
  <c r="AV42" i="140"/>
  <c r="AW36" i="140"/>
  <c r="AW29" i="140"/>
  <c r="AW41" i="140"/>
  <c r="AX39" i="140" s="1"/>
  <c r="AX35" i="140"/>
  <c r="AY32" i="140" s="1"/>
  <c r="AX28" i="140"/>
  <c r="AY25" i="140" s="1"/>
  <c r="AA55" i="140"/>
  <c r="AB19" i="140"/>
  <c r="AX35" i="139"/>
  <c r="AY32" i="139" s="1"/>
  <c r="AA55" i="139"/>
  <c r="AB19" i="139"/>
  <c r="AW41" i="139"/>
  <c r="AX39" i="139" s="1"/>
  <c r="AA22" i="139"/>
  <c r="AV42" i="139"/>
  <c r="AW36" i="139"/>
  <c r="AW28" i="137"/>
  <c r="AX25" i="137" s="1"/>
  <c r="AV29" i="137"/>
  <c r="AV42" i="137"/>
  <c r="AW36" i="137"/>
  <c r="AW41" i="137"/>
  <c r="AX39" i="137" s="1"/>
  <c r="AA55" i="137"/>
  <c r="AB19" i="137"/>
  <c r="AX35" i="137"/>
  <c r="AY32" i="137" s="1"/>
  <c r="AA22" i="137"/>
  <c r="AW36" i="136"/>
  <c r="AA55" i="136"/>
  <c r="AB19" i="136"/>
  <c r="AW41" i="136"/>
  <c r="AX39" i="136" s="1"/>
  <c r="AA22" i="136"/>
  <c r="AX35" i="136"/>
  <c r="AY32" i="136" s="1"/>
  <c r="AZ28" i="136"/>
  <c r="BA25" i="136" s="1"/>
  <c r="AW41" i="134"/>
  <c r="AX39" i="134" s="1"/>
  <c r="AV42" i="134"/>
  <c r="AW36" i="134"/>
  <c r="AX35" i="134"/>
  <c r="AY32" i="134" s="1"/>
  <c r="AA55" i="134"/>
  <c r="AB19" i="134"/>
  <c r="AX35" i="133"/>
  <c r="AY32" i="133" s="1"/>
  <c r="AW36" i="133"/>
  <c r="AW41" i="133"/>
  <c r="AX39" i="133" s="1"/>
  <c r="AV42" i="133"/>
  <c r="AA55" i="133"/>
  <c r="AB19" i="133"/>
  <c r="AX35" i="131"/>
  <c r="AY32" i="131" s="1"/>
  <c r="AY29" i="131"/>
  <c r="AV42" i="131"/>
  <c r="AZ28" i="131"/>
  <c r="BA25" i="131" s="1"/>
  <c r="AW41" i="131"/>
  <c r="AX39" i="131" s="1"/>
  <c r="AW36" i="131"/>
  <c r="AA55" i="131"/>
  <c r="AB19" i="131"/>
  <c r="AW36" i="130"/>
  <c r="AV42" i="130"/>
  <c r="AW41" i="130"/>
  <c r="AX39" i="130" s="1"/>
  <c r="AA55" i="130"/>
  <c r="AB19" i="130"/>
  <c r="AX35" i="130"/>
  <c r="AY32" i="130" s="1"/>
  <c r="AX28" i="129"/>
  <c r="AY25" i="129" s="1"/>
  <c r="AW41" i="129"/>
  <c r="AX39" i="129" s="1"/>
  <c r="AA55" i="129"/>
  <c r="AB19" i="129"/>
  <c r="AX35" i="129"/>
  <c r="AY32" i="129" s="1"/>
  <c r="AW29" i="129"/>
  <c r="AW36" i="129"/>
  <c r="AV42" i="128"/>
  <c r="AW36" i="128"/>
  <c r="AA55" i="128"/>
  <c r="AB19" i="128"/>
  <c r="AX35" i="128"/>
  <c r="AY32" i="128" s="1"/>
  <c r="AW28" i="128"/>
  <c r="AX25" i="128" s="1"/>
  <c r="AV29" i="128"/>
  <c r="AW41" i="128"/>
  <c r="AX39" i="128" s="1"/>
  <c r="AA55" i="126"/>
  <c r="AB19" i="126"/>
  <c r="AW41" i="126"/>
  <c r="AX39" i="126" s="1"/>
  <c r="AW28" i="126"/>
  <c r="AX25" i="126" s="1"/>
  <c r="AV42" i="126"/>
  <c r="AX35" i="126"/>
  <c r="AY32" i="126" s="1"/>
  <c r="AA22" i="126"/>
  <c r="AV42" i="125"/>
  <c r="AX35" i="125"/>
  <c r="AY32" i="125" s="1"/>
  <c r="AW36" i="125"/>
  <c r="AA55" i="125"/>
  <c r="AB19" i="125"/>
  <c r="AA22" i="125"/>
  <c r="AW41" i="125"/>
  <c r="AX39" i="125" s="1"/>
  <c r="AB55" i="123"/>
  <c r="AC19" i="123"/>
  <c r="AW28" i="123"/>
  <c r="AX25" i="123" s="1"/>
  <c r="AV29" i="123"/>
  <c r="AV42" i="119"/>
  <c r="AX28" i="122"/>
  <c r="AY25" i="122" s="1"/>
  <c r="AB55" i="122"/>
  <c r="AC19" i="122"/>
  <c r="AW29" i="122"/>
  <c r="AC21" i="120"/>
  <c r="AW36" i="120"/>
  <c r="AX35" i="120"/>
  <c r="AY32" i="120" s="1"/>
  <c r="AX35" i="119"/>
  <c r="AY32" i="119" s="1"/>
  <c r="AZ22" i="119"/>
  <c r="AW41" i="119"/>
  <c r="AX39" i="119" s="1"/>
  <c r="BA21" i="119"/>
  <c r="BB19" i="119" s="1"/>
  <c r="AZ28" i="119"/>
  <c r="BA25" i="119" s="1"/>
  <c r="AW36" i="119"/>
  <c r="AY29" i="119"/>
  <c r="AW36" i="116"/>
  <c r="AV42" i="117"/>
  <c r="AW36" i="117"/>
  <c r="AX35" i="117"/>
  <c r="AY32" i="117" s="1"/>
  <c r="AW41" i="117"/>
  <c r="AX39" i="117" s="1"/>
  <c r="AY22" i="116"/>
  <c r="AX35" i="116"/>
  <c r="AY32" i="116" s="1"/>
  <c r="AZ28" i="116"/>
  <c r="BA25" i="116" s="1"/>
  <c r="AW41" i="116"/>
  <c r="AX39" i="116" s="1"/>
  <c r="AZ21" i="116"/>
  <c r="BA19" i="116" s="1"/>
  <c r="BE55" i="161" l="1"/>
  <c r="BE56" i="161" s="1"/>
  <c r="BE62" i="161" s="1"/>
  <c r="BE63" i="161" s="1"/>
  <c r="BE65" i="161" s="1"/>
  <c r="BF19" i="161"/>
  <c r="AX42" i="158"/>
  <c r="AX29" i="157"/>
  <c r="AZ36" i="158"/>
  <c r="AX29" i="158"/>
  <c r="AN21" i="156"/>
  <c r="AN22" i="156" s="1"/>
  <c r="AX42" i="156"/>
  <c r="AY36" i="155"/>
  <c r="AX29" i="155"/>
  <c r="AY29" i="156"/>
  <c r="AW42" i="157"/>
  <c r="AY36" i="157"/>
  <c r="AZ36" i="156"/>
  <c r="AW42" i="155"/>
  <c r="AO55" i="157"/>
  <c r="AP19" i="157"/>
  <c r="AY41" i="158"/>
  <c r="AZ39" i="158" s="1"/>
  <c r="AY28" i="157"/>
  <c r="AZ25" i="157" s="1"/>
  <c r="BA35" i="158"/>
  <c r="BB32" i="158" s="1"/>
  <c r="AY28" i="158"/>
  <c r="AZ25" i="158" s="1"/>
  <c r="AP21" i="158"/>
  <c r="AP22" i="158" s="1"/>
  <c r="AQ19" i="155"/>
  <c r="AP55" i="155"/>
  <c r="AY41" i="156"/>
  <c r="AZ39" i="156" s="1"/>
  <c r="AZ35" i="155"/>
  <c r="BA32" i="155" s="1"/>
  <c r="AY28" i="155"/>
  <c r="AZ25" i="155" s="1"/>
  <c r="AZ28" i="156"/>
  <c r="BA25" i="156" s="1"/>
  <c r="AX41" i="157"/>
  <c r="AY39" i="157" s="1"/>
  <c r="AZ35" i="157"/>
  <c r="BA32" i="157" s="1"/>
  <c r="BA35" i="156"/>
  <c r="BB32" i="156" s="1"/>
  <c r="AX41" i="155"/>
  <c r="AY39" i="155" s="1"/>
  <c r="AU29" i="120"/>
  <c r="AT42" i="120"/>
  <c r="AU41" i="120"/>
  <c r="AV39" i="120" s="1"/>
  <c r="AB21" i="117"/>
  <c r="AB22" i="117" s="1"/>
  <c r="AV28" i="120"/>
  <c r="AW25" i="120" s="1"/>
  <c r="AW29" i="137"/>
  <c r="AW29" i="128"/>
  <c r="AV29" i="139"/>
  <c r="AX29" i="125"/>
  <c r="AY28" i="125"/>
  <c r="AZ25" i="125" s="1"/>
  <c r="AV29" i="142"/>
  <c r="AU29" i="130"/>
  <c r="AW29" i="150"/>
  <c r="AZ29" i="136"/>
  <c r="AV29" i="134"/>
  <c r="AV28" i="117"/>
  <c r="AW25" i="117" s="1"/>
  <c r="AZ28" i="133"/>
  <c r="BA25" i="133" s="1"/>
  <c r="AW28" i="134"/>
  <c r="AX25" i="134" s="1"/>
  <c r="AW28" i="139"/>
  <c r="AX25" i="139" s="1"/>
  <c r="AW28" i="142"/>
  <c r="AX25" i="142" s="1"/>
  <c r="AU29" i="117"/>
  <c r="AY29" i="133"/>
  <c r="AV28" i="130"/>
  <c r="AW25" i="130" s="1"/>
  <c r="AW42" i="128"/>
  <c r="AW42" i="143"/>
  <c r="AW42" i="131"/>
  <c r="AW42" i="119"/>
  <c r="AW42" i="126"/>
  <c r="AW42" i="130"/>
  <c r="AW42" i="134"/>
  <c r="AX36" i="150"/>
  <c r="AX36" i="116"/>
  <c r="AX36" i="131"/>
  <c r="AX28" i="150"/>
  <c r="AY25" i="150" s="1"/>
  <c r="AY35" i="150"/>
  <c r="AZ32" i="150" s="1"/>
  <c r="AX41" i="150"/>
  <c r="AY39" i="150" s="1"/>
  <c r="AB55" i="150"/>
  <c r="AC19" i="150"/>
  <c r="AW42" i="150"/>
  <c r="AZ29" i="146"/>
  <c r="AY35" i="146"/>
  <c r="AZ32" i="146" s="1"/>
  <c r="AX41" i="146"/>
  <c r="AY39" i="146" s="1"/>
  <c r="BA28" i="146"/>
  <c r="BB25" i="146" s="1"/>
  <c r="AB21" i="146"/>
  <c r="AB22" i="146" s="1"/>
  <c r="AX36" i="146"/>
  <c r="AW42" i="146"/>
  <c r="BB28" i="145"/>
  <c r="BC25" i="145" s="1"/>
  <c r="AB21" i="145"/>
  <c r="AB22" i="145" s="1"/>
  <c r="AY35" i="145"/>
  <c r="AZ32" i="145" s="1"/>
  <c r="AX36" i="145"/>
  <c r="AX41" i="145"/>
  <c r="AY39" i="145" s="1"/>
  <c r="BA29" i="145"/>
  <c r="AW42" i="145"/>
  <c r="AX36" i="143"/>
  <c r="AX41" i="143"/>
  <c r="AY39" i="143" s="1"/>
  <c r="AY28" i="143"/>
  <c r="AZ25" i="143" s="1"/>
  <c r="AX29" i="143"/>
  <c r="AY35" i="143"/>
  <c r="AZ32" i="143" s="1"/>
  <c r="AB21" i="143"/>
  <c r="AB22" i="143" s="1"/>
  <c r="AX36" i="142"/>
  <c r="AW42" i="142"/>
  <c r="AY35" i="142"/>
  <c r="AZ32" i="142" s="1"/>
  <c r="AX41" i="142"/>
  <c r="AY39" i="142" s="1"/>
  <c r="AB21" i="142"/>
  <c r="AX29" i="140"/>
  <c r="AW42" i="140"/>
  <c r="AB21" i="140"/>
  <c r="AX41" i="140"/>
  <c r="AY39" i="140" s="1"/>
  <c r="AY35" i="140"/>
  <c r="AZ32" i="140" s="1"/>
  <c r="AY28" i="140"/>
  <c r="AZ25" i="140" s="1"/>
  <c r="AX36" i="140"/>
  <c r="AW42" i="139"/>
  <c r="AX41" i="139"/>
  <c r="AY39" i="139" s="1"/>
  <c r="AB21" i="139"/>
  <c r="AB22" i="139" s="1"/>
  <c r="AY35" i="139"/>
  <c r="AZ32" i="139" s="1"/>
  <c r="AX36" i="139"/>
  <c r="AY35" i="137"/>
  <c r="AZ32" i="137" s="1"/>
  <c r="AX36" i="137"/>
  <c r="AW42" i="137"/>
  <c r="AX41" i="137"/>
  <c r="AY39" i="137" s="1"/>
  <c r="AB21" i="137"/>
  <c r="AB22" i="137" s="1"/>
  <c r="AX28" i="137"/>
  <c r="AY25" i="137" s="1"/>
  <c r="AW42" i="136"/>
  <c r="AX36" i="136"/>
  <c r="AX41" i="136"/>
  <c r="AY39" i="136" s="1"/>
  <c r="BA28" i="136"/>
  <c r="BB25" i="136" s="1"/>
  <c r="AB21" i="136"/>
  <c r="AY35" i="136"/>
  <c r="AZ32" i="136" s="1"/>
  <c r="AX36" i="134"/>
  <c r="AB21" i="134"/>
  <c r="AY35" i="134"/>
  <c r="AZ32" i="134" s="1"/>
  <c r="AX41" i="134"/>
  <c r="AY39" i="134" s="1"/>
  <c r="AW42" i="133"/>
  <c r="AB21" i="133"/>
  <c r="AY35" i="133"/>
  <c r="AZ32" i="133" s="1"/>
  <c r="AX41" i="133"/>
  <c r="AY39" i="133" s="1"/>
  <c r="AX36" i="133"/>
  <c r="BA28" i="131"/>
  <c r="BB25" i="131" s="1"/>
  <c r="AZ29" i="131"/>
  <c r="AB21" i="131"/>
  <c r="AB22" i="131" s="1"/>
  <c r="AX41" i="131"/>
  <c r="AY39" i="131" s="1"/>
  <c r="AY35" i="131"/>
  <c r="AZ32" i="131" s="1"/>
  <c r="AY35" i="130"/>
  <c r="AZ32" i="130" s="1"/>
  <c r="AX41" i="130"/>
  <c r="AY39" i="130" s="1"/>
  <c r="AX36" i="130"/>
  <c r="AB21" i="130"/>
  <c r="AB22" i="130" s="1"/>
  <c r="AW42" i="129"/>
  <c r="AY35" i="129"/>
  <c r="AZ32" i="129" s="1"/>
  <c r="AX36" i="129"/>
  <c r="AY28" i="129"/>
  <c r="AZ25" i="129" s="1"/>
  <c r="AB21" i="129"/>
  <c r="AB22" i="129" s="1"/>
  <c r="AX41" i="129"/>
  <c r="AY39" i="129" s="1"/>
  <c r="AX29" i="129"/>
  <c r="AX36" i="128"/>
  <c r="AY35" i="128"/>
  <c r="AZ32" i="128" s="1"/>
  <c r="AX28" i="128"/>
  <c r="AY25" i="128" s="1"/>
  <c r="AB21" i="128"/>
  <c r="AB22" i="128" s="1"/>
  <c r="AX41" i="128"/>
  <c r="AY39" i="128" s="1"/>
  <c r="AW29" i="126"/>
  <c r="AB21" i="126"/>
  <c r="AB22" i="126" s="1"/>
  <c r="AY35" i="126"/>
  <c r="AZ32" i="126" s="1"/>
  <c r="AX28" i="126"/>
  <c r="AY25" i="126" s="1"/>
  <c r="AX36" i="126"/>
  <c r="AX41" i="126"/>
  <c r="AY39" i="126" s="1"/>
  <c r="AB21" i="125"/>
  <c r="AB22" i="125" s="1"/>
  <c r="AX41" i="125"/>
  <c r="AY39" i="125" s="1"/>
  <c r="AY35" i="125"/>
  <c r="AZ32" i="125" s="1"/>
  <c r="AW42" i="125"/>
  <c r="AX36" i="125"/>
  <c r="AW29" i="123"/>
  <c r="AX28" i="123"/>
  <c r="AY25" i="123" s="1"/>
  <c r="AC21" i="123"/>
  <c r="AC22" i="123" s="1"/>
  <c r="AX36" i="119"/>
  <c r="AX29" i="122"/>
  <c r="AY28" i="122"/>
  <c r="AZ25" i="122" s="1"/>
  <c r="AC21" i="122"/>
  <c r="AC22" i="122" s="1"/>
  <c r="AX36" i="120"/>
  <c r="AC55" i="120"/>
  <c r="AD19" i="120"/>
  <c r="AY35" i="120"/>
  <c r="AZ32" i="120" s="1"/>
  <c r="AC22" i="120"/>
  <c r="BB21" i="119"/>
  <c r="BC19" i="119" s="1"/>
  <c r="BB22" i="119"/>
  <c r="BA22" i="119"/>
  <c r="BA28" i="119"/>
  <c r="BB25" i="119" s="1"/>
  <c r="AY35" i="119"/>
  <c r="AZ32" i="119" s="1"/>
  <c r="AZ29" i="119"/>
  <c r="AX41" i="119"/>
  <c r="AY39" i="119" s="1"/>
  <c r="AW42" i="117"/>
  <c r="AY35" i="117"/>
  <c r="AZ32" i="117" s="1"/>
  <c r="AX41" i="117"/>
  <c r="AY39" i="117" s="1"/>
  <c r="AX36" i="117"/>
  <c r="AW42" i="116"/>
  <c r="AZ22" i="116"/>
  <c r="AZ29" i="116"/>
  <c r="BA21" i="116"/>
  <c r="BB19" i="116" s="1"/>
  <c r="BA28" i="116"/>
  <c r="BB25" i="116" s="1"/>
  <c r="AX41" i="116"/>
  <c r="AY39" i="116" s="1"/>
  <c r="AY35" i="116"/>
  <c r="AZ32" i="116" s="1"/>
  <c r="BF21" i="161" l="1"/>
  <c r="AV29" i="120"/>
  <c r="AY29" i="155"/>
  <c r="AZ29" i="156"/>
  <c r="AX42" i="155"/>
  <c r="BA36" i="156"/>
  <c r="AZ36" i="157"/>
  <c r="AX42" i="157"/>
  <c r="AZ36" i="155"/>
  <c r="AY42" i="156"/>
  <c r="AU42" i="120"/>
  <c r="AY41" i="155"/>
  <c r="AZ39" i="155" s="1"/>
  <c r="BB35" i="156"/>
  <c r="BC32" i="156" s="1"/>
  <c r="BA35" i="157"/>
  <c r="BB32" i="157" s="1"/>
  <c r="AY41" i="157"/>
  <c r="AZ39" i="157" s="1"/>
  <c r="BA28" i="156"/>
  <c r="BB25" i="156" s="1"/>
  <c r="AZ28" i="155"/>
  <c r="BA25" i="155" s="1"/>
  <c r="BA35" i="155"/>
  <c r="BB32" i="155" s="1"/>
  <c r="AZ41" i="156"/>
  <c r="BA39" i="156" s="1"/>
  <c r="AQ21" i="155"/>
  <c r="AQ22" i="155" s="1"/>
  <c r="AQ19" i="158"/>
  <c r="AP55" i="158"/>
  <c r="AY29" i="158"/>
  <c r="BA36" i="158"/>
  <c r="AY29" i="157"/>
  <c r="AY42" i="158"/>
  <c r="AP21" i="157"/>
  <c r="AP22" i="157" s="1"/>
  <c r="AZ28" i="158"/>
  <c r="BA25" i="158" s="1"/>
  <c r="BB35" i="158"/>
  <c r="BC32" i="158" s="1"/>
  <c r="AZ28" i="157"/>
  <c r="BA25" i="157" s="1"/>
  <c r="AZ41" i="158"/>
  <c r="BA39" i="158" s="1"/>
  <c r="AN55" i="156"/>
  <c r="AO19" i="156"/>
  <c r="AC19" i="117"/>
  <c r="AB55" i="117"/>
  <c r="AW28" i="120"/>
  <c r="AX25" i="120" s="1"/>
  <c r="AV41" i="120"/>
  <c r="AW39" i="120" s="1"/>
  <c r="AZ29" i="133"/>
  <c r="AY29" i="125"/>
  <c r="AW29" i="134"/>
  <c r="AV29" i="117"/>
  <c r="AZ28" i="125"/>
  <c r="BA25" i="125" s="1"/>
  <c r="AV29" i="130"/>
  <c r="AX28" i="134"/>
  <c r="AY25" i="134" s="1"/>
  <c r="AW28" i="117"/>
  <c r="AX25" i="117" s="1"/>
  <c r="AX28" i="139"/>
  <c r="AY25" i="139" s="1"/>
  <c r="AW28" i="130"/>
  <c r="AX25" i="130" s="1"/>
  <c r="AX28" i="142"/>
  <c r="AY25" i="142" s="1"/>
  <c r="BA29" i="146"/>
  <c r="AW29" i="142"/>
  <c r="AW29" i="139"/>
  <c r="BA28" i="133"/>
  <c r="BB25" i="133" s="1"/>
  <c r="AX42" i="125"/>
  <c r="AY36" i="129"/>
  <c r="AY36" i="150"/>
  <c r="AX42" i="150"/>
  <c r="AY36" i="126"/>
  <c r="AY36" i="137"/>
  <c r="AY36" i="128"/>
  <c r="AC21" i="150"/>
  <c r="AC22" i="150" s="1"/>
  <c r="AZ35" i="150"/>
  <c r="BA32" i="150" s="1"/>
  <c r="AY28" i="150"/>
  <c r="AZ25" i="150" s="1"/>
  <c r="AY41" i="150"/>
  <c r="AZ39" i="150" s="1"/>
  <c r="AX29" i="150"/>
  <c r="AX42" i="146"/>
  <c r="BB28" i="146"/>
  <c r="BC25" i="146" s="1"/>
  <c r="AY41" i="146"/>
  <c r="AZ39" i="146" s="1"/>
  <c r="AZ35" i="146"/>
  <c r="BA32" i="146" s="1"/>
  <c r="AB55" i="146"/>
  <c r="AC19" i="146"/>
  <c r="AY36" i="146"/>
  <c r="BB29" i="145"/>
  <c r="AY36" i="145"/>
  <c r="AY41" i="145"/>
  <c r="AZ39" i="145" s="1"/>
  <c r="AB55" i="145"/>
  <c r="AC19" i="145"/>
  <c r="AX42" i="145"/>
  <c r="AZ35" i="145"/>
  <c r="BA32" i="145" s="1"/>
  <c r="BC28" i="145"/>
  <c r="BD25" i="145" s="1"/>
  <c r="AX42" i="143"/>
  <c r="AY29" i="143"/>
  <c r="AZ35" i="143"/>
  <c r="BA32" i="143" s="1"/>
  <c r="AZ28" i="143"/>
  <c r="BA25" i="143" s="1"/>
  <c r="AB55" i="143"/>
  <c r="AC19" i="143"/>
  <c r="AY36" i="143"/>
  <c r="AY41" i="143"/>
  <c r="AZ39" i="143" s="1"/>
  <c r="AX42" i="142"/>
  <c r="AY36" i="142"/>
  <c r="AB55" i="142"/>
  <c r="AC19" i="142"/>
  <c r="AB22" i="142"/>
  <c r="AY41" i="142"/>
  <c r="AZ39" i="142" s="1"/>
  <c r="AZ35" i="142"/>
  <c r="BA32" i="142" s="1"/>
  <c r="AY29" i="140"/>
  <c r="AY41" i="140"/>
  <c r="AZ39" i="140" s="1"/>
  <c r="AX42" i="140"/>
  <c r="AZ35" i="140"/>
  <c r="BA32" i="140" s="1"/>
  <c r="AB55" i="140"/>
  <c r="AC19" i="140"/>
  <c r="AZ28" i="140"/>
  <c r="BA25" i="140" s="1"/>
  <c r="AY36" i="140"/>
  <c r="AB22" i="140"/>
  <c r="AX42" i="139"/>
  <c r="AY41" i="139"/>
  <c r="AZ39" i="139" s="1"/>
  <c r="AB55" i="139"/>
  <c r="AC19" i="139"/>
  <c r="AZ35" i="139"/>
  <c r="BA32" i="139" s="1"/>
  <c r="AY36" i="139"/>
  <c r="AX29" i="137"/>
  <c r="AX42" i="137"/>
  <c r="AY41" i="137"/>
  <c r="AZ39" i="137" s="1"/>
  <c r="AB55" i="137"/>
  <c r="AC19" i="137"/>
  <c r="AY28" i="137"/>
  <c r="AZ25" i="137" s="1"/>
  <c r="AZ35" i="137"/>
  <c r="BA32" i="137" s="1"/>
  <c r="AX42" i="136"/>
  <c r="AB55" i="136"/>
  <c r="AC19" i="136"/>
  <c r="BB28" i="136"/>
  <c r="BC25" i="136" s="1"/>
  <c r="AZ35" i="136"/>
  <c r="BA32" i="136" s="1"/>
  <c r="AY36" i="136"/>
  <c r="AY41" i="136"/>
  <c r="AZ39" i="136" s="1"/>
  <c r="AB22" i="136"/>
  <c r="BA29" i="136"/>
  <c r="AY41" i="134"/>
  <c r="AZ39" i="134" s="1"/>
  <c r="AX42" i="134"/>
  <c r="AZ35" i="134"/>
  <c r="BA32" i="134" s="1"/>
  <c r="AB55" i="134"/>
  <c r="AC19" i="134"/>
  <c r="AY36" i="134"/>
  <c r="AB22" i="134"/>
  <c r="AY36" i="133"/>
  <c r="AY41" i="133"/>
  <c r="AZ39" i="133" s="1"/>
  <c r="AB55" i="133"/>
  <c r="AC19" i="133"/>
  <c r="AX42" i="133"/>
  <c r="AB22" i="133"/>
  <c r="AZ35" i="133"/>
  <c r="BA32" i="133" s="1"/>
  <c r="AZ35" i="131"/>
  <c r="BA32" i="131" s="1"/>
  <c r="AY41" i="131"/>
  <c r="AZ39" i="131" s="1"/>
  <c r="AY36" i="131"/>
  <c r="AX42" i="131"/>
  <c r="BB28" i="131"/>
  <c r="BC25" i="131" s="1"/>
  <c r="AB55" i="131"/>
  <c r="AC19" i="131"/>
  <c r="BA29" i="131"/>
  <c r="AX42" i="130"/>
  <c r="AY41" i="130"/>
  <c r="AZ39" i="130" s="1"/>
  <c r="AB55" i="130"/>
  <c r="AC19" i="130"/>
  <c r="AZ35" i="130"/>
  <c r="BA32" i="130" s="1"/>
  <c r="AY36" i="130"/>
  <c r="AY29" i="129"/>
  <c r="AY41" i="129"/>
  <c r="AZ39" i="129" s="1"/>
  <c r="AX42" i="129"/>
  <c r="AZ28" i="129"/>
  <c r="BA25" i="129" s="1"/>
  <c r="AB55" i="129"/>
  <c r="AC19" i="129"/>
  <c r="AZ35" i="129"/>
  <c r="BA32" i="129" s="1"/>
  <c r="AX42" i="128"/>
  <c r="AX29" i="128"/>
  <c r="AY41" i="128"/>
  <c r="AZ39" i="128" s="1"/>
  <c r="AY28" i="128"/>
  <c r="AZ25" i="128" s="1"/>
  <c r="AB55" i="128"/>
  <c r="AC19" i="128"/>
  <c r="AZ35" i="128"/>
  <c r="BA32" i="128" s="1"/>
  <c r="AX42" i="126"/>
  <c r="AY28" i="126"/>
  <c r="AZ25" i="126" s="1"/>
  <c r="AX29" i="126"/>
  <c r="AB55" i="126"/>
  <c r="AC19" i="126"/>
  <c r="AY41" i="126"/>
  <c r="AZ39" i="126" s="1"/>
  <c r="AZ35" i="126"/>
  <c r="BA32" i="126" s="1"/>
  <c r="AY36" i="125"/>
  <c r="AZ35" i="125"/>
  <c r="BA32" i="125" s="1"/>
  <c r="AY41" i="125"/>
  <c r="AZ39" i="125" s="1"/>
  <c r="AB55" i="125"/>
  <c r="AC19" i="125"/>
  <c r="AX29" i="123"/>
  <c r="AC55" i="123"/>
  <c r="AD19" i="123"/>
  <c r="AY28" i="123"/>
  <c r="AZ25" i="123" s="1"/>
  <c r="AX42" i="119"/>
  <c r="AZ28" i="122"/>
  <c r="BA25" i="122" s="1"/>
  <c r="AC55" i="122"/>
  <c r="AD19" i="122"/>
  <c r="AY29" i="122"/>
  <c r="AY36" i="120"/>
  <c r="AZ35" i="120"/>
  <c r="BA32" i="120" s="1"/>
  <c r="AD21" i="120"/>
  <c r="AD22" i="120" s="1"/>
  <c r="BA29" i="119"/>
  <c r="BB28" i="119"/>
  <c r="BC25" i="119" s="1"/>
  <c r="BB29" i="119"/>
  <c r="AY41" i="119"/>
  <c r="AZ39" i="119" s="1"/>
  <c r="AZ35" i="119"/>
  <c r="BA32" i="119" s="1"/>
  <c r="AY36" i="119"/>
  <c r="BC21" i="119"/>
  <c r="BD19" i="119" s="1"/>
  <c r="AX42" i="116"/>
  <c r="AX42" i="117"/>
  <c r="AY36" i="117"/>
  <c r="AZ35" i="117"/>
  <c r="BA32" i="117" s="1"/>
  <c r="AY41" i="117"/>
  <c r="AZ39" i="117" s="1"/>
  <c r="AY36" i="116"/>
  <c r="BA22" i="116"/>
  <c r="BA29" i="116"/>
  <c r="AZ35" i="116"/>
  <c r="BA32" i="116" s="1"/>
  <c r="BB21" i="116"/>
  <c r="BC19" i="116" s="1"/>
  <c r="BB22" i="116"/>
  <c r="AY41" i="116"/>
  <c r="AZ39" i="116" s="1"/>
  <c r="BB28" i="116"/>
  <c r="BC25" i="116" s="1"/>
  <c r="BB29" i="116"/>
  <c r="BF55" i="161" l="1"/>
  <c r="BF56" i="161" s="1"/>
  <c r="BF62" i="161" s="1"/>
  <c r="BG19" i="161"/>
  <c r="BF22" i="161"/>
  <c r="BF50" i="161" s="1"/>
  <c r="BF59" i="161" s="1"/>
  <c r="BF61" i="161" s="1"/>
  <c r="BF63" i="161" s="1"/>
  <c r="BF65" i="161" s="1"/>
  <c r="AZ42" i="158"/>
  <c r="AZ29" i="157"/>
  <c r="BB36" i="158"/>
  <c r="AZ29" i="158"/>
  <c r="AQ19" i="157"/>
  <c r="AP55" i="157"/>
  <c r="AZ42" i="156"/>
  <c r="BA36" i="155"/>
  <c r="AZ29" i="155"/>
  <c r="BA29" i="156"/>
  <c r="AY42" i="157"/>
  <c r="BA36" i="157"/>
  <c r="BB36" i="156"/>
  <c r="AY42" i="155"/>
  <c r="AO21" i="156"/>
  <c r="AO22" i="156" s="1"/>
  <c r="BA41" i="158"/>
  <c r="BB39" i="158" s="1"/>
  <c r="BA28" i="157"/>
  <c r="BB25" i="157" s="1"/>
  <c r="BC35" i="158"/>
  <c r="BD32" i="158" s="1"/>
  <c r="BA28" i="158"/>
  <c r="BB25" i="158" s="1"/>
  <c r="AQ21" i="158"/>
  <c r="AQ22" i="158" s="1"/>
  <c r="AQ55" i="155"/>
  <c r="AR19" i="155"/>
  <c r="BA41" i="156"/>
  <c r="BB39" i="156" s="1"/>
  <c r="BB35" i="155"/>
  <c r="BC32" i="155" s="1"/>
  <c r="BA28" i="155"/>
  <c r="BB25" i="155" s="1"/>
  <c r="BB28" i="156"/>
  <c r="BC25" i="156" s="1"/>
  <c r="AZ41" i="157"/>
  <c r="BA39" i="157" s="1"/>
  <c r="BB35" i="157"/>
  <c r="BC32" i="157" s="1"/>
  <c r="BC35" i="156"/>
  <c r="BD32" i="156" s="1"/>
  <c r="AZ41" i="155"/>
  <c r="BA39" i="155" s="1"/>
  <c r="AV42" i="120"/>
  <c r="AW29" i="120"/>
  <c r="AX28" i="120"/>
  <c r="AY25" i="120" s="1"/>
  <c r="AW41" i="120"/>
  <c r="AX39" i="120" s="1"/>
  <c r="AC21" i="117"/>
  <c r="AC22" i="117" s="1"/>
  <c r="AZ29" i="125"/>
  <c r="AX29" i="134"/>
  <c r="BA28" i="125"/>
  <c r="BB25" i="125" s="1"/>
  <c r="AW29" i="130"/>
  <c r="AX29" i="139"/>
  <c r="AW29" i="117"/>
  <c r="BB29" i="131"/>
  <c r="AX29" i="142"/>
  <c r="AY29" i="150"/>
  <c r="AX28" i="130"/>
  <c r="AY25" i="130" s="1"/>
  <c r="AY28" i="139"/>
  <c r="AZ25" i="139" s="1"/>
  <c r="AX28" i="117"/>
  <c r="AY25" i="117" s="1"/>
  <c r="BB28" i="133"/>
  <c r="BC25" i="133" s="1"/>
  <c r="BB29" i="136"/>
  <c r="BA29" i="133"/>
  <c r="AY28" i="142"/>
  <c r="AZ25" i="142" s="1"/>
  <c r="AY28" i="134"/>
  <c r="AZ25" i="134" s="1"/>
  <c r="AY42" i="119"/>
  <c r="AY42" i="131"/>
  <c r="AY42" i="129"/>
  <c r="AY42" i="134"/>
  <c r="AY42" i="126"/>
  <c r="AY42" i="150"/>
  <c r="AY42" i="140"/>
  <c r="AZ36" i="136"/>
  <c r="AZ36" i="125"/>
  <c r="AZ36" i="128"/>
  <c r="AZ36" i="131"/>
  <c r="AZ36" i="126"/>
  <c r="BA35" i="150"/>
  <c r="BB32" i="150" s="1"/>
  <c r="AZ28" i="150"/>
  <c r="BA25" i="150" s="1"/>
  <c r="AZ36" i="150"/>
  <c r="AZ41" i="150"/>
  <c r="BA39" i="150" s="1"/>
  <c r="AC55" i="150"/>
  <c r="AD19" i="150"/>
  <c r="AZ36" i="146"/>
  <c r="AY42" i="146"/>
  <c r="AZ41" i="146"/>
  <c r="BA39" i="146" s="1"/>
  <c r="AC21" i="146"/>
  <c r="AC22" i="146" s="1"/>
  <c r="BC28" i="146"/>
  <c r="BD25" i="146" s="1"/>
  <c r="BA35" i="146"/>
  <c r="BB32" i="146" s="1"/>
  <c r="BB29" i="146"/>
  <c r="BC29" i="145"/>
  <c r="AY42" i="145"/>
  <c r="AZ36" i="145"/>
  <c r="AC21" i="145"/>
  <c r="AC22" i="145" s="1"/>
  <c r="BA35" i="145"/>
  <c r="BB32" i="145" s="1"/>
  <c r="BD28" i="145"/>
  <c r="BE25" i="145" s="1"/>
  <c r="AZ41" i="145"/>
  <c r="BA39" i="145" s="1"/>
  <c r="AY42" i="143"/>
  <c r="AZ36" i="142"/>
  <c r="BA28" i="143"/>
  <c r="BB25" i="143" s="1"/>
  <c r="AZ29" i="143"/>
  <c r="BA35" i="143"/>
  <c r="BB32" i="143" s="1"/>
  <c r="AZ41" i="143"/>
  <c r="BA39" i="143" s="1"/>
  <c r="AC21" i="143"/>
  <c r="AZ36" i="143"/>
  <c r="AZ41" i="142"/>
  <c r="BA39" i="142" s="1"/>
  <c r="BA35" i="142"/>
  <c r="BB32" i="142" s="1"/>
  <c r="AC21" i="142"/>
  <c r="AC22" i="142" s="1"/>
  <c r="AY42" i="142"/>
  <c r="AZ36" i="140"/>
  <c r="BA28" i="140"/>
  <c r="BB25" i="140" s="1"/>
  <c r="AZ29" i="140"/>
  <c r="BA35" i="140"/>
  <c r="BB32" i="140" s="1"/>
  <c r="AC21" i="140"/>
  <c r="AZ41" i="140"/>
  <c r="BA39" i="140" s="1"/>
  <c r="BA35" i="139"/>
  <c r="BB32" i="139" s="1"/>
  <c r="AZ41" i="139"/>
  <c r="BA39" i="139" s="1"/>
  <c r="AZ36" i="139"/>
  <c r="AY42" i="139"/>
  <c r="AC21" i="139"/>
  <c r="AC22" i="139" s="1"/>
  <c r="AY42" i="137"/>
  <c r="AZ36" i="137"/>
  <c r="AY29" i="137"/>
  <c r="BA35" i="137"/>
  <c r="BB32" i="137" s="1"/>
  <c r="AC21" i="137"/>
  <c r="AC22" i="137" s="1"/>
  <c r="AZ28" i="137"/>
  <c r="BA25" i="137" s="1"/>
  <c r="AZ41" i="137"/>
  <c r="BA39" i="137" s="1"/>
  <c r="AZ41" i="136"/>
  <c r="BA39" i="136" s="1"/>
  <c r="BC28" i="136"/>
  <c r="BD25" i="136" s="1"/>
  <c r="AY42" i="136"/>
  <c r="BA35" i="136"/>
  <c r="BB32" i="136" s="1"/>
  <c r="AC21" i="136"/>
  <c r="BA35" i="134"/>
  <c r="BB32" i="134" s="1"/>
  <c r="AC21" i="134"/>
  <c r="AC22" i="134" s="1"/>
  <c r="AZ36" i="134"/>
  <c r="AZ41" i="134"/>
  <c r="BA39" i="134" s="1"/>
  <c r="AY42" i="133"/>
  <c r="AZ36" i="133"/>
  <c r="AZ41" i="133"/>
  <c r="BA39" i="133" s="1"/>
  <c r="AC21" i="133"/>
  <c r="BA35" i="133"/>
  <c r="BB32" i="133" s="1"/>
  <c r="BA35" i="131"/>
  <c r="BB32" i="131" s="1"/>
  <c r="AC21" i="131"/>
  <c r="AC22" i="131" s="1"/>
  <c r="BC28" i="131"/>
  <c r="BD25" i="131" s="1"/>
  <c r="AZ41" i="131"/>
  <c r="BA39" i="131" s="1"/>
  <c r="AY42" i="130"/>
  <c r="BA35" i="130"/>
  <c r="BB32" i="130" s="1"/>
  <c r="AZ36" i="130"/>
  <c r="AC21" i="130"/>
  <c r="AZ41" i="130"/>
  <c r="BA39" i="130" s="1"/>
  <c r="AZ36" i="129"/>
  <c r="AC21" i="129"/>
  <c r="AC22" i="129" s="1"/>
  <c r="BA28" i="129"/>
  <c r="BB25" i="129" s="1"/>
  <c r="BA35" i="129"/>
  <c r="BB32" i="129" s="1"/>
  <c r="AZ29" i="129"/>
  <c r="AZ41" i="129"/>
  <c r="BA39" i="129" s="1"/>
  <c r="AY42" i="128"/>
  <c r="AZ28" i="128"/>
  <c r="BA25" i="128" s="1"/>
  <c r="AY29" i="128"/>
  <c r="BA35" i="128"/>
  <c r="BB32" i="128" s="1"/>
  <c r="AC21" i="128"/>
  <c r="AC22" i="128" s="1"/>
  <c r="AZ41" i="128"/>
  <c r="BA39" i="128" s="1"/>
  <c r="AZ28" i="126"/>
  <c r="BA25" i="126" s="1"/>
  <c r="AZ41" i="126"/>
  <c r="BA39" i="126" s="1"/>
  <c r="BA35" i="126"/>
  <c r="BB32" i="126" s="1"/>
  <c r="AC21" i="126"/>
  <c r="AC22" i="126" s="1"/>
  <c r="AY29" i="126"/>
  <c r="AY42" i="125"/>
  <c r="AC21" i="125"/>
  <c r="AC22" i="125" s="1"/>
  <c r="BA35" i="125"/>
  <c r="BB32" i="125" s="1"/>
  <c r="AZ41" i="125"/>
  <c r="BA39" i="125" s="1"/>
  <c r="AZ28" i="123"/>
  <c r="BA25" i="123" s="1"/>
  <c r="AD21" i="123"/>
  <c r="AD22" i="123" s="1"/>
  <c r="AY29" i="123"/>
  <c r="AZ29" i="122"/>
  <c r="AD21" i="122"/>
  <c r="BA28" i="122"/>
  <c r="BB25" i="122" s="1"/>
  <c r="BA35" i="120"/>
  <c r="BB32" i="120" s="1"/>
  <c r="AD55" i="120"/>
  <c r="AE19" i="120"/>
  <c r="AZ36" i="120"/>
  <c r="BA35" i="119"/>
  <c r="BB32" i="119" s="1"/>
  <c r="AZ36" i="119"/>
  <c r="BC29" i="119"/>
  <c r="BC28" i="119"/>
  <c r="BD25" i="119" s="1"/>
  <c r="AZ41" i="119"/>
  <c r="BA39" i="119" s="1"/>
  <c r="BD21" i="119"/>
  <c r="BE19" i="119" s="1"/>
  <c r="BC22" i="119"/>
  <c r="AZ41" i="117"/>
  <c r="BA39" i="117" s="1"/>
  <c r="AZ36" i="117"/>
  <c r="BA35" i="117"/>
  <c r="BB32" i="117" s="1"/>
  <c r="AY42" i="117"/>
  <c r="AY42" i="116"/>
  <c r="AZ36" i="116"/>
  <c r="BC21" i="116"/>
  <c r="BD19" i="116" s="1"/>
  <c r="BC22" i="116"/>
  <c r="BC28" i="116"/>
  <c r="BD25" i="116" s="1"/>
  <c r="BC29" i="116"/>
  <c r="AZ41" i="116"/>
  <c r="BA39" i="116" s="1"/>
  <c r="BA35" i="116"/>
  <c r="BB32" i="116" s="1"/>
  <c r="G21" i="2"/>
  <c r="H21" i="2"/>
  <c r="I21" i="2"/>
  <c r="J21" i="2"/>
  <c r="K21" i="2"/>
  <c r="L21" i="2"/>
  <c r="BA29" i="157" l="1"/>
  <c r="BG21" i="161"/>
  <c r="BG22" i="161"/>
  <c r="BG50" i="161" s="1"/>
  <c r="BG59" i="161" s="1"/>
  <c r="BG61" i="161" s="1"/>
  <c r="BA29" i="158"/>
  <c r="BA42" i="158"/>
  <c r="BC36" i="158"/>
  <c r="AX29" i="120"/>
  <c r="AZ42" i="155"/>
  <c r="BC36" i="156"/>
  <c r="BB36" i="157"/>
  <c r="AZ42" i="157"/>
  <c r="BB29" i="156"/>
  <c r="BA29" i="155"/>
  <c r="BB36" i="155"/>
  <c r="BA42" i="156"/>
  <c r="AR21" i="155"/>
  <c r="AR22" i="155" s="1"/>
  <c r="BB28" i="158"/>
  <c r="BC25" i="158" s="1"/>
  <c r="BD35" i="158"/>
  <c r="BE32" i="158" s="1"/>
  <c r="BB28" i="157"/>
  <c r="BC25" i="157" s="1"/>
  <c r="BB41" i="158"/>
  <c r="BC39" i="158" s="1"/>
  <c r="BA41" i="155"/>
  <c r="BB39" i="155" s="1"/>
  <c r="BD35" i="156"/>
  <c r="BE32" i="156" s="1"/>
  <c r="BC35" i="157"/>
  <c r="BD32" i="157" s="1"/>
  <c r="BA41" i="157"/>
  <c r="BB39" i="157" s="1"/>
  <c r="BC28" i="156"/>
  <c r="BD25" i="156" s="1"/>
  <c r="BB28" i="155"/>
  <c r="BC25" i="155" s="1"/>
  <c r="BC35" i="155"/>
  <c r="BD32" i="155" s="1"/>
  <c r="BB41" i="156"/>
  <c r="BC39" i="156" s="1"/>
  <c r="AR19" i="158"/>
  <c r="AR21" i="158" s="1"/>
  <c r="AQ55" i="158"/>
  <c r="AO55" i="156"/>
  <c r="AP19" i="156"/>
  <c r="AQ21" i="157"/>
  <c r="AQ22" i="157" s="1"/>
  <c r="AW42" i="120"/>
  <c r="AX41" i="120"/>
  <c r="AY39" i="120" s="1"/>
  <c r="AD19" i="117"/>
  <c r="AC55" i="117"/>
  <c r="AY28" i="120"/>
  <c r="AZ25" i="120" s="1"/>
  <c r="AY29" i="142"/>
  <c r="BA29" i="125"/>
  <c r="BB28" i="125"/>
  <c r="BC25" i="125" s="1"/>
  <c r="AZ29" i="126"/>
  <c r="AY29" i="139"/>
  <c r="AZ29" i="150"/>
  <c r="AY29" i="134"/>
  <c r="BB29" i="133"/>
  <c r="AX29" i="117"/>
  <c r="AX29" i="130"/>
  <c r="AZ28" i="134"/>
  <c r="BA25" i="134" s="1"/>
  <c r="BC28" i="133"/>
  <c r="BD25" i="133" s="1"/>
  <c r="AY28" i="117"/>
  <c r="AZ25" i="117" s="1"/>
  <c r="AY28" i="130"/>
  <c r="AZ25" i="130" s="1"/>
  <c r="BC29" i="136"/>
  <c r="AZ28" i="142"/>
  <c r="BA25" i="142" s="1"/>
  <c r="AZ28" i="139"/>
  <c r="BA25" i="139" s="1"/>
  <c r="AZ42" i="150"/>
  <c r="AZ42" i="134"/>
  <c r="AZ42" i="131"/>
  <c r="BA36" i="120"/>
  <c r="BA36" i="131"/>
  <c r="BA36" i="146"/>
  <c r="BA36" i="130"/>
  <c r="BA36" i="134"/>
  <c r="BA41" i="150"/>
  <c r="BB39" i="150" s="1"/>
  <c r="BA28" i="150"/>
  <c r="BB25" i="150" s="1"/>
  <c r="BB35" i="150"/>
  <c r="BC32" i="150" s="1"/>
  <c r="AD21" i="150"/>
  <c r="AD22" i="150" s="1"/>
  <c r="BA36" i="150"/>
  <c r="AZ42" i="146"/>
  <c r="BD28" i="146"/>
  <c r="BE25" i="146" s="1"/>
  <c r="BC29" i="146"/>
  <c r="AC55" i="146"/>
  <c r="AD19" i="146"/>
  <c r="BB35" i="146"/>
  <c r="BC32" i="146" s="1"/>
  <c r="BA41" i="146"/>
  <c r="BB39" i="146" s="1"/>
  <c r="BD29" i="145"/>
  <c r="AZ42" i="145"/>
  <c r="BA36" i="145"/>
  <c r="BE28" i="145"/>
  <c r="BF25" i="145" s="1"/>
  <c r="AC55" i="145"/>
  <c r="AD19" i="145"/>
  <c r="BA41" i="145"/>
  <c r="BB39" i="145" s="1"/>
  <c r="BB35" i="145"/>
  <c r="BC32" i="145" s="1"/>
  <c r="BA29" i="143"/>
  <c r="AZ42" i="143"/>
  <c r="AC55" i="143"/>
  <c r="AD19" i="143"/>
  <c r="BB35" i="143"/>
  <c r="BC32" i="143" s="1"/>
  <c r="BB28" i="143"/>
  <c r="BC25" i="143" s="1"/>
  <c r="AC22" i="143"/>
  <c r="BA36" i="143"/>
  <c r="BA41" i="143"/>
  <c r="BB39" i="143" s="1"/>
  <c r="BB35" i="142"/>
  <c r="BC32" i="142" s="1"/>
  <c r="AC55" i="142"/>
  <c r="AD19" i="142"/>
  <c r="BA36" i="142"/>
  <c r="BA41" i="142"/>
  <c r="BB39" i="142" s="1"/>
  <c r="AZ42" i="142"/>
  <c r="AZ42" i="140"/>
  <c r="BA36" i="140"/>
  <c r="BA29" i="140"/>
  <c r="BA41" i="140"/>
  <c r="BB39" i="140" s="1"/>
  <c r="AC55" i="140"/>
  <c r="AD19" i="140"/>
  <c r="BB35" i="140"/>
  <c r="BC32" i="140" s="1"/>
  <c r="AC22" i="140"/>
  <c r="BB28" i="140"/>
  <c r="BC25" i="140" s="1"/>
  <c r="BA36" i="139"/>
  <c r="BA41" i="139"/>
  <c r="BB39" i="139" s="1"/>
  <c r="AC55" i="139"/>
  <c r="AD19" i="139"/>
  <c r="AZ42" i="139"/>
  <c r="BB35" i="139"/>
  <c r="BC32" i="139" s="1"/>
  <c r="AZ42" i="137"/>
  <c r="BA36" i="137"/>
  <c r="AZ29" i="137"/>
  <c r="BA28" i="137"/>
  <c r="BB25" i="137" s="1"/>
  <c r="BA41" i="137"/>
  <c r="BB39" i="137" s="1"/>
  <c r="AC55" i="137"/>
  <c r="AD19" i="137"/>
  <c r="BB35" i="137"/>
  <c r="BC32" i="137" s="1"/>
  <c r="AZ42" i="136"/>
  <c r="BA36" i="136"/>
  <c r="AC55" i="136"/>
  <c r="AD19" i="136"/>
  <c r="BD28" i="136"/>
  <c r="BE25" i="136" s="1"/>
  <c r="BB35" i="136"/>
  <c r="BC32" i="136" s="1"/>
  <c r="AC22" i="136"/>
  <c r="BA41" i="136"/>
  <c r="BB39" i="136" s="1"/>
  <c r="AC55" i="134"/>
  <c r="AD19" i="134"/>
  <c r="BA41" i="134"/>
  <c r="BB39" i="134" s="1"/>
  <c r="BB35" i="134"/>
  <c r="BC32" i="134" s="1"/>
  <c r="BA36" i="133"/>
  <c r="BA41" i="133"/>
  <c r="BB39" i="133" s="1"/>
  <c r="AZ42" i="133"/>
  <c r="BB35" i="133"/>
  <c r="BC32" i="133" s="1"/>
  <c r="AD19" i="133"/>
  <c r="AC55" i="133"/>
  <c r="AC22" i="133"/>
  <c r="BD28" i="131"/>
  <c r="BE25" i="131" s="1"/>
  <c r="BA41" i="131"/>
  <c r="BB39" i="131" s="1"/>
  <c r="AC55" i="131"/>
  <c r="AD19" i="131"/>
  <c r="BC29" i="131"/>
  <c r="BB35" i="131"/>
  <c r="BC32" i="131" s="1"/>
  <c r="AZ42" i="130"/>
  <c r="BA41" i="130"/>
  <c r="BB39" i="130" s="1"/>
  <c r="AC55" i="130"/>
  <c r="AD19" i="130"/>
  <c r="AC22" i="130"/>
  <c r="BB35" i="130"/>
  <c r="BC32" i="130" s="1"/>
  <c r="BA41" i="129"/>
  <c r="BB39" i="129" s="1"/>
  <c r="BB28" i="129"/>
  <c r="BC25" i="129" s="1"/>
  <c r="BB35" i="129"/>
  <c r="BC32" i="129" s="1"/>
  <c r="BA36" i="129"/>
  <c r="AC55" i="129"/>
  <c r="AD19" i="129"/>
  <c r="AZ42" i="129"/>
  <c r="BA29" i="129"/>
  <c r="AZ42" i="128"/>
  <c r="BA41" i="128"/>
  <c r="BB39" i="128" s="1"/>
  <c r="BB35" i="128"/>
  <c r="BC32" i="128" s="1"/>
  <c r="BA36" i="128"/>
  <c r="BA28" i="128"/>
  <c r="BB25" i="128" s="1"/>
  <c r="AC55" i="128"/>
  <c r="AD19" i="128"/>
  <c r="AZ29" i="128"/>
  <c r="BB35" i="126"/>
  <c r="BC32" i="126" s="1"/>
  <c r="BA41" i="126"/>
  <c r="BB39" i="126" s="1"/>
  <c r="BA36" i="126"/>
  <c r="AZ42" i="126"/>
  <c r="AC55" i="126"/>
  <c r="AD19" i="126"/>
  <c r="BA28" i="126"/>
  <c r="BB25" i="126" s="1"/>
  <c r="AZ42" i="125"/>
  <c r="BB35" i="125"/>
  <c r="BC32" i="125" s="1"/>
  <c r="BA41" i="125"/>
  <c r="BB39" i="125" s="1"/>
  <c r="BA36" i="125"/>
  <c r="AC55" i="125"/>
  <c r="AD19" i="125"/>
  <c r="AD55" i="123"/>
  <c r="AE19" i="123"/>
  <c r="BA28" i="123"/>
  <c r="BB25" i="123" s="1"/>
  <c r="AZ29" i="123"/>
  <c r="BA29" i="122"/>
  <c r="BB28" i="122"/>
  <c r="BC25" i="122" s="1"/>
  <c r="AD55" i="122"/>
  <c r="AE19" i="122"/>
  <c r="AD22" i="122"/>
  <c r="AE21" i="120"/>
  <c r="BB35" i="120"/>
  <c r="BC32" i="120" s="1"/>
  <c r="AZ42" i="119"/>
  <c r="BD28" i="119"/>
  <c r="BE25" i="119" s="1"/>
  <c r="BA36" i="119"/>
  <c r="BB35" i="119"/>
  <c r="BC32" i="119" s="1"/>
  <c r="BE21" i="119"/>
  <c r="BF19" i="119" s="1"/>
  <c r="BD22" i="119"/>
  <c r="BA41" i="119"/>
  <c r="BB39" i="119" s="1"/>
  <c r="AZ42" i="116"/>
  <c r="BA36" i="117"/>
  <c r="AZ42" i="117"/>
  <c r="BB35" i="117"/>
  <c r="BC32" i="117" s="1"/>
  <c r="BA41" i="117"/>
  <c r="BB39" i="117" s="1"/>
  <c r="BA36" i="116"/>
  <c r="BD21" i="116"/>
  <c r="BE19" i="116" s="1"/>
  <c r="BD22" i="116"/>
  <c r="BB35" i="116"/>
  <c r="BC32" i="116" s="1"/>
  <c r="BD28" i="116"/>
  <c r="BE25" i="116" s="1"/>
  <c r="BD29" i="116"/>
  <c r="BA41" i="116"/>
  <c r="BB39" i="116" s="1"/>
  <c r="BG55" i="161" l="1"/>
  <c r="BG56" i="161" s="1"/>
  <c r="BG62" i="161" s="1"/>
  <c r="BG63" i="161" s="1"/>
  <c r="BG65" i="161" s="1"/>
  <c r="BH19" i="161"/>
  <c r="BB29" i="157"/>
  <c r="BB29" i="158"/>
  <c r="BB42" i="158"/>
  <c r="BD36" i="158"/>
  <c r="AY29" i="120"/>
  <c r="AX42" i="120"/>
  <c r="AR19" i="157"/>
  <c r="AR21" i="157" s="1"/>
  <c r="AQ55" i="157"/>
  <c r="AR22" i="158"/>
  <c r="AS19" i="158"/>
  <c r="AR55" i="158"/>
  <c r="BB42" i="156"/>
  <c r="BC36" i="155"/>
  <c r="BB29" i="155"/>
  <c r="BC29" i="156"/>
  <c r="BA42" i="157"/>
  <c r="BC36" i="157"/>
  <c r="BD36" i="156"/>
  <c r="BA42" i="155"/>
  <c r="BC41" i="158"/>
  <c r="BD39" i="158" s="1"/>
  <c r="BC28" i="157"/>
  <c r="BD25" i="157" s="1"/>
  <c r="BE35" i="158"/>
  <c r="BF32" i="158" s="1"/>
  <c r="BC28" i="158"/>
  <c r="BD25" i="158" s="1"/>
  <c r="AR55" i="155"/>
  <c r="AS19" i="155"/>
  <c r="AP21" i="156"/>
  <c r="AP22" i="156" s="1"/>
  <c r="BC41" i="156"/>
  <c r="BD39" i="156" s="1"/>
  <c r="BD35" i="155"/>
  <c r="BE32" i="155" s="1"/>
  <c r="BC28" i="155"/>
  <c r="BD25" i="155" s="1"/>
  <c r="BD28" i="156"/>
  <c r="BE25" i="156" s="1"/>
  <c r="BB41" i="157"/>
  <c r="BC39" i="157" s="1"/>
  <c r="BD35" i="157"/>
  <c r="BE32" i="157" s="1"/>
  <c r="BE35" i="156"/>
  <c r="BF32" i="156" s="1"/>
  <c r="BB41" i="155"/>
  <c r="BC39" i="155" s="1"/>
  <c r="AD21" i="117"/>
  <c r="AD22" i="117" s="1"/>
  <c r="AZ28" i="120"/>
  <c r="BA25" i="120" s="1"/>
  <c r="AY41" i="120"/>
  <c r="AZ39" i="120" s="1"/>
  <c r="BB29" i="125"/>
  <c r="BA29" i="126"/>
  <c r="BC28" i="125"/>
  <c r="BD25" i="125" s="1"/>
  <c r="AY29" i="117"/>
  <c r="AZ29" i="134"/>
  <c r="AY29" i="130"/>
  <c r="BC29" i="133"/>
  <c r="BA28" i="142"/>
  <c r="BB25" i="142" s="1"/>
  <c r="AZ29" i="139"/>
  <c r="AZ28" i="130"/>
  <c r="BA25" i="130" s="1"/>
  <c r="BD28" i="133"/>
  <c r="BE25" i="133" s="1"/>
  <c r="BA28" i="139"/>
  <c r="BB25" i="139" s="1"/>
  <c r="BD29" i="136"/>
  <c r="AZ29" i="142"/>
  <c r="AZ28" i="117"/>
  <c r="BA25" i="117" s="1"/>
  <c r="BA28" i="134"/>
  <c r="BB25" i="134" s="1"/>
  <c r="BA42" i="134"/>
  <c r="BB36" i="136"/>
  <c r="BA42" i="126"/>
  <c r="BA42" i="139"/>
  <c r="BB36" i="126"/>
  <c r="BB36" i="128"/>
  <c r="BB36" i="134"/>
  <c r="BB36" i="150"/>
  <c r="BA29" i="150"/>
  <c r="BC35" i="150"/>
  <c r="BD32" i="150" s="1"/>
  <c r="BB41" i="150"/>
  <c r="BC39" i="150" s="1"/>
  <c r="BB28" i="150"/>
  <c r="BC25" i="150" s="1"/>
  <c r="AD55" i="150"/>
  <c r="AE19" i="150"/>
  <c r="BA42" i="150"/>
  <c r="BB41" i="146"/>
  <c r="BC39" i="146" s="1"/>
  <c r="BB36" i="146"/>
  <c r="AD21" i="146"/>
  <c r="AD22" i="146" s="1"/>
  <c r="BE28" i="146"/>
  <c r="BF25" i="146" s="1"/>
  <c r="BA42" i="146"/>
  <c r="BC35" i="146"/>
  <c r="BD32" i="146" s="1"/>
  <c r="BD29" i="146"/>
  <c r="BE29" i="145"/>
  <c r="BB36" i="145"/>
  <c r="AD21" i="145"/>
  <c r="AD22" i="145" s="1"/>
  <c r="BC35" i="145"/>
  <c r="BD32" i="145" s="1"/>
  <c r="BB41" i="145"/>
  <c r="BC39" i="145" s="1"/>
  <c r="BA42" i="145"/>
  <c r="BF28" i="145"/>
  <c r="BG25" i="145" s="1"/>
  <c r="BA42" i="143"/>
  <c r="BB29" i="143"/>
  <c r="BC35" i="143"/>
  <c r="BD32" i="143" s="1"/>
  <c r="BB36" i="143"/>
  <c r="BC28" i="143"/>
  <c r="BD25" i="143" s="1"/>
  <c r="AD21" i="143"/>
  <c r="AD22" i="143" s="1"/>
  <c r="BB41" i="143"/>
  <c r="BC39" i="143" s="1"/>
  <c r="BC35" i="142"/>
  <c r="BD32" i="142" s="1"/>
  <c r="BB41" i="142"/>
  <c r="BC39" i="142" s="1"/>
  <c r="BB36" i="142"/>
  <c r="BA42" i="142"/>
  <c r="AD21" i="142"/>
  <c r="AD22" i="142" s="1"/>
  <c r="BB29" i="140"/>
  <c r="BC35" i="140"/>
  <c r="BD32" i="140" s="1"/>
  <c r="BB36" i="140"/>
  <c r="BC28" i="140"/>
  <c r="BD25" i="140" s="1"/>
  <c r="AD21" i="140"/>
  <c r="AD22" i="140" s="1"/>
  <c r="BB41" i="140"/>
  <c r="BC39" i="140" s="1"/>
  <c r="BA42" i="140"/>
  <c r="BC35" i="139"/>
  <c r="BD32" i="139" s="1"/>
  <c r="BB41" i="139"/>
  <c r="BC39" i="139" s="1"/>
  <c r="BB36" i="139"/>
  <c r="AD21" i="139"/>
  <c r="BB36" i="137"/>
  <c r="AD21" i="137"/>
  <c r="BA29" i="137"/>
  <c r="BB28" i="137"/>
  <c r="BC25" i="137" s="1"/>
  <c r="BB41" i="137"/>
  <c r="BC39" i="137" s="1"/>
  <c r="BC35" i="137"/>
  <c r="BD32" i="137" s="1"/>
  <c r="BA42" i="137"/>
  <c r="BA42" i="136"/>
  <c r="BC35" i="136"/>
  <c r="BD32" i="136" s="1"/>
  <c r="BE28" i="136"/>
  <c r="BF25" i="136" s="1"/>
  <c r="BB41" i="136"/>
  <c r="BC39" i="136" s="1"/>
  <c r="AD21" i="136"/>
  <c r="AD22" i="136" s="1"/>
  <c r="AD21" i="134"/>
  <c r="AD22" i="134" s="1"/>
  <c r="BC35" i="134"/>
  <c r="BD32" i="134" s="1"/>
  <c r="BB41" i="134"/>
  <c r="BC39" i="134" s="1"/>
  <c r="BA42" i="133"/>
  <c r="BC35" i="133"/>
  <c r="BD32" i="133" s="1"/>
  <c r="BB36" i="133"/>
  <c r="BB41" i="133"/>
  <c r="BC39" i="133" s="1"/>
  <c r="AD21" i="133"/>
  <c r="BB41" i="131"/>
  <c r="BC39" i="131" s="1"/>
  <c r="AD21" i="131"/>
  <c r="AD22" i="131" s="1"/>
  <c r="BC35" i="131"/>
  <c r="BD32" i="131" s="1"/>
  <c r="BE28" i="131"/>
  <c r="BF25" i="131" s="1"/>
  <c r="BB36" i="131"/>
  <c r="BA42" i="131"/>
  <c r="BD29" i="131"/>
  <c r="BB36" i="130"/>
  <c r="BB41" i="130"/>
  <c r="BC39" i="130" s="1"/>
  <c r="BC35" i="130"/>
  <c r="BD32" i="130" s="1"/>
  <c r="AD21" i="130"/>
  <c r="AD22" i="130" s="1"/>
  <c r="BA42" i="130"/>
  <c r="BB36" i="129"/>
  <c r="AD21" i="129"/>
  <c r="BC35" i="129"/>
  <c r="BD32" i="129" s="1"/>
  <c r="BC28" i="129"/>
  <c r="BD25" i="129" s="1"/>
  <c r="BB41" i="129"/>
  <c r="BC39" i="129" s="1"/>
  <c r="BB29" i="129"/>
  <c r="BA42" i="129"/>
  <c r="BA42" i="128"/>
  <c r="BB28" i="128"/>
  <c r="BC25" i="128" s="1"/>
  <c r="BA29" i="128"/>
  <c r="BC35" i="128"/>
  <c r="BD32" i="128" s="1"/>
  <c r="AD21" i="128"/>
  <c r="BB41" i="128"/>
  <c r="BC39" i="128" s="1"/>
  <c r="AD21" i="126"/>
  <c r="BB41" i="126"/>
  <c r="BC39" i="126" s="1"/>
  <c r="BB28" i="126"/>
  <c r="BC25" i="126" s="1"/>
  <c r="BC35" i="126"/>
  <c r="BD32" i="126" s="1"/>
  <c r="BB36" i="125"/>
  <c r="BC35" i="125"/>
  <c r="BD32" i="125" s="1"/>
  <c r="BB41" i="125"/>
  <c r="BC39" i="125" s="1"/>
  <c r="AD21" i="125"/>
  <c r="BA42" i="125"/>
  <c r="BA29" i="123"/>
  <c r="AE21" i="123"/>
  <c r="BB28" i="123"/>
  <c r="BC25" i="123" s="1"/>
  <c r="BA42" i="119"/>
  <c r="BB29" i="122"/>
  <c r="BC28" i="122"/>
  <c r="BD25" i="122" s="1"/>
  <c r="AE21" i="122"/>
  <c r="AE22" i="122" s="1"/>
  <c r="AE55" i="120"/>
  <c r="AF19" i="120"/>
  <c r="BB36" i="120"/>
  <c r="BC35" i="120"/>
  <c r="BD32" i="120" s="1"/>
  <c r="AE22" i="120"/>
  <c r="BC35" i="119"/>
  <c r="BD32" i="119" s="1"/>
  <c r="BF21" i="119"/>
  <c r="BG19" i="119" s="1"/>
  <c r="BF22" i="119"/>
  <c r="BE28" i="119"/>
  <c r="BF25" i="119" s="1"/>
  <c r="BE29" i="119"/>
  <c r="BE22" i="119"/>
  <c r="BD29" i="119"/>
  <c r="BB41" i="119"/>
  <c r="BC39" i="119" s="1"/>
  <c r="BB36" i="119"/>
  <c r="BA42" i="116"/>
  <c r="BA42" i="117"/>
  <c r="BB36" i="117"/>
  <c r="BC35" i="117"/>
  <c r="BD32" i="117" s="1"/>
  <c r="BB41" i="117"/>
  <c r="BC39" i="117" s="1"/>
  <c r="BB36" i="116"/>
  <c r="BC35" i="116"/>
  <c r="BD32" i="116" s="1"/>
  <c r="BB41" i="116"/>
  <c r="BC39" i="116" s="1"/>
  <c r="BE21" i="116"/>
  <c r="BF19" i="116" s="1"/>
  <c r="BE29" i="116"/>
  <c r="BE28" i="116"/>
  <c r="BF25" i="116" s="1"/>
  <c r="BH21" i="161" l="1"/>
  <c r="BH22" i="161"/>
  <c r="BH50" i="161" s="1"/>
  <c r="BH59" i="161" s="1"/>
  <c r="BH61" i="161" s="1"/>
  <c r="AZ29" i="120"/>
  <c r="AY42" i="120"/>
  <c r="BB42" i="155"/>
  <c r="BE36" i="156"/>
  <c r="BD36" i="157"/>
  <c r="BB42" i="157"/>
  <c r="BD29" i="156"/>
  <c r="BC29" i="155"/>
  <c r="BD36" i="155"/>
  <c r="BC42" i="156"/>
  <c r="AS21" i="155"/>
  <c r="AS22" i="155" s="1"/>
  <c r="BC29" i="158"/>
  <c r="BE36" i="158"/>
  <c r="BC29" i="157"/>
  <c r="BC42" i="158"/>
  <c r="BC41" i="155"/>
  <c r="BD39" i="155" s="1"/>
  <c r="BF35" i="156"/>
  <c r="BG32" i="156" s="1"/>
  <c r="BE35" i="157"/>
  <c r="BF32" i="157" s="1"/>
  <c r="BC41" i="157"/>
  <c r="BD39" i="157" s="1"/>
  <c r="BE28" i="156"/>
  <c r="BF25" i="156" s="1"/>
  <c r="BD28" i="155"/>
  <c r="BE25" i="155" s="1"/>
  <c r="BE35" i="155"/>
  <c r="BF32" i="155" s="1"/>
  <c r="BD41" i="156"/>
  <c r="BE39" i="156" s="1"/>
  <c r="AQ19" i="156"/>
  <c r="AP55" i="156"/>
  <c r="BD28" i="158"/>
  <c r="BE25" i="158" s="1"/>
  <c r="BF35" i="158"/>
  <c r="BG32" i="158" s="1"/>
  <c r="BD28" i="157"/>
  <c r="BE25" i="157" s="1"/>
  <c r="BD41" i="158"/>
  <c r="BE39" i="158" s="1"/>
  <c r="AS21" i="158"/>
  <c r="AS22" i="158" s="1"/>
  <c r="AR22" i="157"/>
  <c r="AS19" i="157"/>
  <c r="AR55" i="157"/>
  <c r="BA28" i="120"/>
  <c r="BB25" i="120" s="1"/>
  <c r="AZ41" i="120"/>
  <c r="BA39" i="120" s="1"/>
  <c r="AE19" i="117"/>
  <c r="AD55" i="117"/>
  <c r="BC29" i="129"/>
  <c r="BA29" i="142"/>
  <c r="BC29" i="125"/>
  <c r="BD28" i="125"/>
  <c r="BE25" i="125" s="1"/>
  <c r="BA29" i="134"/>
  <c r="AZ29" i="117"/>
  <c r="BA28" i="130"/>
  <c r="BB25" i="130" s="1"/>
  <c r="BB28" i="134"/>
  <c r="BC25" i="134" s="1"/>
  <c r="BA28" i="117"/>
  <c r="BB25" i="117" s="1"/>
  <c r="BA29" i="139"/>
  <c r="BD29" i="133"/>
  <c r="BB28" i="139"/>
  <c r="BC25" i="139" s="1"/>
  <c r="BE28" i="133"/>
  <c r="BF25" i="133" s="1"/>
  <c r="AZ29" i="130"/>
  <c r="BB28" i="142"/>
  <c r="BC25" i="142" s="1"/>
  <c r="BB42" i="136"/>
  <c r="BB42" i="125"/>
  <c r="BB42" i="146"/>
  <c r="BC36" i="134"/>
  <c r="BC36" i="131"/>
  <c r="BC36" i="126"/>
  <c r="BC36" i="145"/>
  <c r="BC36" i="125"/>
  <c r="BC28" i="150"/>
  <c r="BD25" i="150" s="1"/>
  <c r="BC41" i="150"/>
  <c r="BD39" i="150" s="1"/>
  <c r="BC36" i="150"/>
  <c r="BD35" i="150"/>
  <c r="BE32" i="150" s="1"/>
  <c r="BB29" i="150"/>
  <c r="AE21" i="150"/>
  <c r="AE22" i="150" s="1"/>
  <c r="BB42" i="150"/>
  <c r="BC36" i="146"/>
  <c r="BD35" i="146"/>
  <c r="BE32" i="146" s="1"/>
  <c r="BF28" i="146"/>
  <c r="BG25" i="146" s="1"/>
  <c r="AD55" i="146"/>
  <c r="AE19" i="146"/>
  <c r="BE29" i="146"/>
  <c r="BC41" i="146"/>
  <c r="BD39" i="146" s="1"/>
  <c r="BF29" i="145"/>
  <c r="BG28" i="145"/>
  <c r="BH25" i="145" s="1"/>
  <c r="BC41" i="145"/>
  <c r="BD39" i="145" s="1"/>
  <c r="BB42" i="145"/>
  <c r="AD55" i="145"/>
  <c r="AE19" i="145"/>
  <c r="BD35" i="145"/>
  <c r="BE32" i="145" s="1"/>
  <c r="BC36" i="143"/>
  <c r="BC29" i="143"/>
  <c r="BB42" i="142"/>
  <c r="BB42" i="143"/>
  <c r="BC41" i="143"/>
  <c r="BD39" i="143" s="1"/>
  <c r="BD28" i="143"/>
  <c r="BE25" i="143" s="1"/>
  <c r="BD35" i="143"/>
  <c r="BE32" i="143" s="1"/>
  <c r="AD55" i="143"/>
  <c r="AE19" i="143"/>
  <c r="AD55" i="142"/>
  <c r="AE19" i="142"/>
  <c r="BC41" i="142"/>
  <c r="BD39" i="142" s="1"/>
  <c r="BD35" i="142"/>
  <c r="BE32" i="142" s="1"/>
  <c r="BC36" i="142"/>
  <c r="BC36" i="140"/>
  <c r="BC29" i="140"/>
  <c r="BB42" i="140"/>
  <c r="BC41" i="140"/>
  <c r="BD39" i="140" s="1"/>
  <c r="BD28" i="140"/>
  <c r="BE25" i="140" s="1"/>
  <c r="AD55" i="140"/>
  <c r="AE19" i="140"/>
  <c r="BD35" i="140"/>
  <c r="BE32" i="140" s="1"/>
  <c r="BD35" i="139"/>
  <c r="BE32" i="139" s="1"/>
  <c r="AD55" i="139"/>
  <c r="AE19" i="139"/>
  <c r="BC36" i="139"/>
  <c r="AD22" i="139"/>
  <c r="BC41" i="139"/>
  <c r="BD39" i="139" s="1"/>
  <c r="BB42" i="139"/>
  <c r="BB29" i="137"/>
  <c r="BC41" i="137"/>
  <c r="BD39" i="137" s="1"/>
  <c r="AD55" i="137"/>
  <c r="AE19" i="137"/>
  <c r="BD35" i="137"/>
  <c r="BE32" i="137" s="1"/>
  <c r="BB42" i="137"/>
  <c r="BC36" i="137"/>
  <c r="BC28" i="137"/>
  <c r="BD25" i="137" s="1"/>
  <c r="AD22" i="137"/>
  <c r="BE29" i="136"/>
  <c r="AD55" i="136"/>
  <c r="AE19" i="136"/>
  <c r="BF28" i="136"/>
  <c r="BG25" i="136" s="1"/>
  <c r="BD35" i="136"/>
  <c r="BE32" i="136" s="1"/>
  <c r="BC41" i="136"/>
  <c r="BD39" i="136" s="1"/>
  <c r="BC36" i="136"/>
  <c r="BB42" i="134"/>
  <c r="BD35" i="134"/>
  <c r="BE32" i="134" s="1"/>
  <c r="BC41" i="134"/>
  <c r="BD39" i="134" s="1"/>
  <c r="AD55" i="134"/>
  <c r="AE19" i="134"/>
  <c r="BB42" i="133"/>
  <c r="AD55" i="133"/>
  <c r="AE19" i="133"/>
  <c r="BD35" i="133"/>
  <c r="BE32" i="133" s="1"/>
  <c r="AD22" i="133"/>
  <c r="BC41" i="133"/>
  <c r="BD39" i="133" s="1"/>
  <c r="BC36" i="133"/>
  <c r="BD35" i="131"/>
  <c r="BE32" i="131" s="1"/>
  <c r="BF28" i="131"/>
  <c r="BG25" i="131" s="1"/>
  <c r="BC41" i="131"/>
  <c r="BD39" i="131" s="1"/>
  <c r="BE29" i="131"/>
  <c r="AD55" i="131"/>
  <c r="AE19" i="131"/>
  <c r="BB42" i="131"/>
  <c r="AD55" i="130"/>
  <c r="AE19" i="130"/>
  <c r="BD35" i="130"/>
  <c r="BE32" i="130" s="1"/>
  <c r="BC41" i="130"/>
  <c r="BD39" i="130" s="1"/>
  <c r="BC36" i="130"/>
  <c r="BB42" i="130"/>
  <c r="BD35" i="129"/>
  <c r="BE32" i="129" s="1"/>
  <c r="BD28" i="129"/>
  <c r="BE25" i="129" s="1"/>
  <c r="BC36" i="129"/>
  <c r="BC41" i="129"/>
  <c r="BD39" i="129" s="1"/>
  <c r="AD55" i="129"/>
  <c r="AE19" i="129"/>
  <c r="BB42" i="129"/>
  <c r="AD22" i="129"/>
  <c r="BB29" i="128"/>
  <c r="BB42" i="128"/>
  <c r="AD55" i="128"/>
  <c r="AE19" i="128"/>
  <c r="BD35" i="128"/>
  <c r="BE32" i="128" s="1"/>
  <c r="BC41" i="128"/>
  <c r="BD39" i="128" s="1"/>
  <c r="AD22" i="128"/>
  <c r="BC36" i="128"/>
  <c r="BC28" i="128"/>
  <c r="BD25" i="128" s="1"/>
  <c r="BB29" i="126"/>
  <c r="BB42" i="126"/>
  <c r="BC28" i="126"/>
  <c r="BD25" i="126" s="1"/>
  <c r="AD55" i="126"/>
  <c r="AE19" i="126"/>
  <c r="AD22" i="126"/>
  <c r="BD35" i="126"/>
  <c r="BE32" i="126" s="1"/>
  <c r="BC41" i="126"/>
  <c r="BD39" i="126" s="1"/>
  <c r="AD55" i="125"/>
  <c r="AE19" i="125"/>
  <c r="AD22" i="125"/>
  <c r="BC41" i="125"/>
  <c r="BD39" i="125" s="1"/>
  <c r="BD35" i="125"/>
  <c r="BE32" i="125" s="1"/>
  <c r="BB29" i="123"/>
  <c r="AE55" i="123"/>
  <c r="AF19" i="123"/>
  <c r="BC28" i="123"/>
  <c r="BD25" i="123" s="1"/>
  <c r="AE22" i="123"/>
  <c r="BC29" i="122"/>
  <c r="BD28" i="122"/>
  <c r="BE25" i="122" s="1"/>
  <c r="AE55" i="122"/>
  <c r="AF19" i="122"/>
  <c r="BC36" i="120"/>
  <c r="BD35" i="120"/>
  <c r="BE32" i="120" s="1"/>
  <c r="AF21" i="120"/>
  <c r="AF22" i="120" s="1"/>
  <c r="BC41" i="119"/>
  <c r="BD39" i="119" s="1"/>
  <c r="BB42" i="119"/>
  <c r="BD35" i="119"/>
  <c r="BE32" i="119" s="1"/>
  <c r="BF28" i="119"/>
  <c r="BG25" i="119" s="1"/>
  <c r="BF29" i="119"/>
  <c r="BG21" i="119"/>
  <c r="BH19" i="119" s="1"/>
  <c r="BG22" i="119"/>
  <c r="BC36" i="119"/>
  <c r="BC36" i="116"/>
  <c r="BC36" i="117"/>
  <c r="BD35" i="117"/>
  <c r="BE32" i="117" s="1"/>
  <c r="BC41" i="117"/>
  <c r="BD39" i="117" s="1"/>
  <c r="BB42" i="117"/>
  <c r="BB42" i="116"/>
  <c r="BE22" i="116"/>
  <c r="BF28" i="116"/>
  <c r="BG25" i="116" s="1"/>
  <c r="BC41" i="116"/>
  <c r="BD39" i="116" s="1"/>
  <c r="BD35" i="116"/>
  <c r="BE32" i="116" s="1"/>
  <c r="BF21" i="116"/>
  <c r="BG19" i="116" s="1"/>
  <c r="BF22" i="116"/>
  <c r="BD29" i="158" l="1"/>
  <c r="BH55" i="161"/>
  <c r="BH56" i="161" s="1"/>
  <c r="BH62" i="161" s="1"/>
  <c r="BH63" i="161" s="1"/>
  <c r="BH65" i="161" s="1"/>
  <c r="BI19" i="161"/>
  <c r="BD29" i="157"/>
  <c r="BF36" i="158"/>
  <c r="AZ42" i="120"/>
  <c r="BA29" i="120"/>
  <c r="AT19" i="158"/>
  <c r="AS55" i="158"/>
  <c r="BD42" i="158"/>
  <c r="BE28" i="157"/>
  <c r="BF25" i="157" s="1"/>
  <c r="BG35" i="158"/>
  <c r="BH32" i="158" s="1"/>
  <c r="BE28" i="158"/>
  <c r="BF25" i="158" s="1"/>
  <c r="BD42" i="156"/>
  <c r="BE36" i="155"/>
  <c r="BD29" i="155"/>
  <c r="BE29" i="156"/>
  <c r="BC42" i="157"/>
  <c r="BE36" i="157"/>
  <c r="BF36" i="156"/>
  <c r="BC42" i="155"/>
  <c r="AS21" i="157"/>
  <c r="AS22" i="157" s="1"/>
  <c r="BE41" i="158"/>
  <c r="BF39" i="158" s="1"/>
  <c r="AQ21" i="156"/>
  <c r="AQ22" i="156" s="1"/>
  <c r="BE41" i="156"/>
  <c r="BF39" i="156" s="1"/>
  <c r="BF35" i="155"/>
  <c r="BG32" i="155" s="1"/>
  <c r="BE28" i="155"/>
  <c r="BF25" i="155" s="1"/>
  <c r="BF28" i="156"/>
  <c r="BG25" i="156" s="1"/>
  <c r="BD41" i="157"/>
  <c r="BE39" i="157" s="1"/>
  <c r="BF35" i="157"/>
  <c r="BG32" i="157" s="1"/>
  <c r="BG35" i="156"/>
  <c r="BH32" i="156" s="1"/>
  <c r="BD41" i="155"/>
  <c r="BE39" i="155" s="1"/>
  <c r="AS55" i="155"/>
  <c r="AT19" i="155"/>
  <c r="BA41" i="120"/>
  <c r="BB39" i="120" s="1"/>
  <c r="AE21" i="117"/>
  <c r="AE22" i="117" s="1"/>
  <c r="BB28" i="120"/>
  <c r="BC25" i="120" s="1"/>
  <c r="BD29" i="125"/>
  <c r="BE28" i="125"/>
  <c r="BF25" i="125" s="1"/>
  <c r="BA29" i="130"/>
  <c r="BF29" i="146"/>
  <c r="BE29" i="133"/>
  <c r="BB29" i="134"/>
  <c r="BD29" i="129"/>
  <c r="BC29" i="126"/>
  <c r="BB28" i="117"/>
  <c r="BC25" i="117" s="1"/>
  <c r="BC28" i="142"/>
  <c r="BD25" i="142" s="1"/>
  <c r="BF28" i="133"/>
  <c r="BG25" i="133" s="1"/>
  <c r="BB28" i="130"/>
  <c r="BC25" i="130" s="1"/>
  <c r="BG29" i="145"/>
  <c r="BB29" i="142"/>
  <c r="BB29" i="139"/>
  <c r="BC28" i="134"/>
  <c r="BD25" i="134" s="1"/>
  <c r="BC28" i="139"/>
  <c r="BD25" i="139" s="1"/>
  <c r="BA29" i="117"/>
  <c r="BD36" i="150"/>
  <c r="BC42" i="136"/>
  <c r="BC42" i="129"/>
  <c r="BC42" i="150"/>
  <c r="BD36" i="125"/>
  <c r="BD36" i="131"/>
  <c r="AE55" i="150"/>
  <c r="AF19" i="150"/>
  <c r="BD41" i="150"/>
  <c r="BE39" i="150" s="1"/>
  <c r="BE35" i="150"/>
  <c r="BF32" i="150" s="1"/>
  <c r="BD28" i="150"/>
  <c r="BE25" i="150" s="1"/>
  <c r="BC29" i="150"/>
  <c r="BD41" i="146"/>
  <c r="BE39" i="146" s="1"/>
  <c r="BG28" i="146"/>
  <c r="BH25" i="146" s="1"/>
  <c r="BC42" i="146"/>
  <c r="BE35" i="146"/>
  <c r="BF32" i="146" s="1"/>
  <c r="AE21" i="146"/>
  <c r="AE22" i="146" s="1"/>
  <c r="BD36" i="146"/>
  <c r="BD36" i="145"/>
  <c r="AE21" i="145"/>
  <c r="BD41" i="145"/>
  <c r="BE39" i="145" s="1"/>
  <c r="BC42" i="145"/>
  <c r="BE35" i="145"/>
  <c r="BF32" i="145" s="1"/>
  <c r="BH28" i="145"/>
  <c r="BI25" i="145" s="1"/>
  <c r="BE35" i="143"/>
  <c r="BF32" i="143" s="1"/>
  <c r="BE28" i="143"/>
  <c r="BF25" i="143" s="1"/>
  <c r="BD36" i="143"/>
  <c r="BD41" i="143"/>
  <c r="BE39" i="143" s="1"/>
  <c r="AE21" i="143"/>
  <c r="AE22" i="143" s="1"/>
  <c r="BC42" i="143"/>
  <c r="BD29" i="143"/>
  <c r="BE35" i="142"/>
  <c r="BF32" i="142" s="1"/>
  <c r="BD41" i="142"/>
  <c r="BE39" i="142" s="1"/>
  <c r="AE21" i="142"/>
  <c r="BD36" i="142"/>
  <c r="BC42" i="142"/>
  <c r="BC42" i="140"/>
  <c r="BD29" i="140"/>
  <c r="BE28" i="140"/>
  <c r="BF25" i="140" s="1"/>
  <c r="BE35" i="140"/>
  <c r="BF32" i="140" s="1"/>
  <c r="BD36" i="140"/>
  <c r="AE21" i="140"/>
  <c r="AE22" i="140" s="1"/>
  <c r="BD41" i="140"/>
  <c r="BE39" i="140" s="1"/>
  <c r="BC42" i="139"/>
  <c r="BD41" i="139"/>
  <c r="BE39" i="139" s="1"/>
  <c r="AE21" i="139"/>
  <c r="BE35" i="139"/>
  <c r="BF32" i="139" s="1"/>
  <c r="BD36" i="139"/>
  <c r="BD41" i="137"/>
  <c r="BE39" i="137" s="1"/>
  <c r="BD28" i="137"/>
  <c r="BE25" i="137" s="1"/>
  <c r="BE35" i="137"/>
  <c r="BF32" i="137" s="1"/>
  <c r="BC42" i="137"/>
  <c r="AE21" i="137"/>
  <c r="BC29" i="137"/>
  <c r="BD36" i="137"/>
  <c r="BG28" i="136"/>
  <c r="BH25" i="136" s="1"/>
  <c r="BD41" i="136"/>
  <c r="BE39" i="136" s="1"/>
  <c r="BE35" i="136"/>
  <c r="BF32" i="136" s="1"/>
  <c r="AE21" i="136"/>
  <c r="BD36" i="136"/>
  <c r="BF29" i="136"/>
  <c r="BC42" i="134"/>
  <c r="BD36" i="134"/>
  <c r="AE21" i="134"/>
  <c r="AE22" i="134" s="1"/>
  <c r="BD41" i="134"/>
  <c r="BE39" i="134" s="1"/>
  <c r="BE35" i="134"/>
  <c r="BF32" i="134" s="1"/>
  <c r="BD36" i="133"/>
  <c r="BD41" i="133"/>
  <c r="BE39" i="133" s="1"/>
  <c r="BE35" i="133"/>
  <c r="BF32" i="133" s="1"/>
  <c r="BC42" i="133"/>
  <c r="AE21" i="133"/>
  <c r="AE22" i="133" s="1"/>
  <c r="BF29" i="131"/>
  <c r="BC42" i="131"/>
  <c r="AE21" i="131"/>
  <c r="AE22" i="131" s="1"/>
  <c r="BG28" i="131"/>
  <c r="BH25" i="131" s="1"/>
  <c r="BD41" i="131"/>
  <c r="BE39" i="131" s="1"/>
  <c r="BE35" i="131"/>
  <c r="BF32" i="131" s="1"/>
  <c r="BD36" i="130"/>
  <c r="BC42" i="130"/>
  <c r="BE35" i="130"/>
  <c r="BF32" i="130" s="1"/>
  <c r="AE21" i="130"/>
  <c r="BD41" i="130"/>
  <c r="BE39" i="130" s="1"/>
  <c r="BE28" i="129"/>
  <c r="BF25" i="129" s="1"/>
  <c r="BD41" i="129"/>
  <c r="BE39" i="129" s="1"/>
  <c r="BE35" i="129"/>
  <c r="BF32" i="129" s="1"/>
  <c r="AE21" i="129"/>
  <c r="AE22" i="129" s="1"/>
  <c r="BD36" i="129"/>
  <c r="BC29" i="128"/>
  <c r="BC42" i="128"/>
  <c r="BD36" i="128"/>
  <c r="BD41" i="128"/>
  <c r="BE39" i="128" s="1"/>
  <c r="BE35" i="128"/>
  <c r="BF32" i="128" s="1"/>
  <c r="AE21" i="128"/>
  <c r="AE22" i="128" s="1"/>
  <c r="BD28" i="128"/>
  <c r="BE25" i="128" s="1"/>
  <c r="BD41" i="126"/>
  <c r="BE39" i="126" s="1"/>
  <c r="AE21" i="126"/>
  <c r="AE22" i="126" s="1"/>
  <c r="BE35" i="126"/>
  <c r="BF32" i="126" s="1"/>
  <c r="BD36" i="126"/>
  <c r="BC42" i="126"/>
  <c r="BD28" i="126"/>
  <c r="BE25" i="126" s="1"/>
  <c r="BC42" i="125"/>
  <c r="AE21" i="125"/>
  <c r="BE35" i="125"/>
  <c r="BF32" i="125" s="1"/>
  <c r="BD41" i="125"/>
  <c r="BE39" i="125" s="1"/>
  <c r="BC29" i="123"/>
  <c r="AF21" i="123"/>
  <c r="AF22" i="123" s="1"/>
  <c r="BD28" i="123"/>
  <c r="BE25" i="123" s="1"/>
  <c r="BC42" i="116"/>
  <c r="BD29" i="122"/>
  <c r="BE28" i="122"/>
  <c r="BF25" i="122" s="1"/>
  <c r="AF21" i="122"/>
  <c r="AF22" i="122" s="1"/>
  <c r="BD36" i="120"/>
  <c r="BE35" i="120"/>
  <c r="BF32" i="120" s="1"/>
  <c r="AF55" i="120"/>
  <c r="AG19" i="120"/>
  <c r="BG28" i="119"/>
  <c r="BH25" i="119" s="1"/>
  <c r="BE35" i="119"/>
  <c r="BF32" i="119" s="1"/>
  <c r="BD41" i="119"/>
  <c r="BE39" i="119" s="1"/>
  <c r="BH21" i="119"/>
  <c r="BI19" i="119" s="1"/>
  <c r="BD36" i="119"/>
  <c r="BC42" i="119"/>
  <c r="BC42" i="117"/>
  <c r="BE35" i="117"/>
  <c r="BF32" i="117" s="1"/>
  <c r="BD41" i="117"/>
  <c r="BE39" i="117" s="1"/>
  <c r="BD36" i="117"/>
  <c r="BD36" i="116"/>
  <c r="BF29" i="116"/>
  <c r="BE35" i="116"/>
  <c r="BF32" i="116" s="1"/>
  <c r="BG21" i="116"/>
  <c r="BH19" i="116" s="1"/>
  <c r="BD41" i="116"/>
  <c r="BE39" i="116" s="1"/>
  <c r="BG28" i="116"/>
  <c r="BH25" i="116" s="1"/>
  <c r="BI21" i="161" l="1"/>
  <c r="BI22" i="161"/>
  <c r="BI50" i="161" s="1"/>
  <c r="BI59" i="161" s="1"/>
  <c r="BI61" i="161" s="1"/>
  <c r="BB29" i="120"/>
  <c r="BA42" i="120"/>
  <c r="AT21" i="155"/>
  <c r="AT22" i="155" s="1"/>
  <c r="BD42" i="155"/>
  <c r="BG36" i="156"/>
  <c r="BF36" i="157"/>
  <c r="BD42" i="157"/>
  <c r="BF29" i="156"/>
  <c r="BE29" i="155"/>
  <c r="BF36" i="155"/>
  <c r="BE42" i="156"/>
  <c r="AQ55" i="156"/>
  <c r="AR19" i="156"/>
  <c r="BE42" i="158"/>
  <c r="BE29" i="158"/>
  <c r="BG36" i="158"/>
  <c r="BE29" i="157"/>
  <c r="AT21" i="158"/>
  <c r="AT22" i="158" s="1"/>
  <c r="BE41" i="155"/>
  <c r="BF39" i="155" s="1"/>
  <c r="BH35" i="156"/>
  <c r="BI32" i="156" s="1"/>
  <c r="BG35" i="157"/>
  <c r="BH32" i="157" s="1"/>
  <c r="BE41" i="157"/>
  <c r="BF39" i="157" s="1"/>
  <c r="BG28" i="156"/>
  <c r="BH25" i="156" s="1"/>
  <c r="BF28" i="155"/>
  <c r="BG25" i="155" s="1"/>
  <c r="BG35" i="155"/>
  <c r="BH32" i="155" s="1"/>
  <c r="BF41" i="156"/>
  <c r="BG39" i="156" s="1"/>
  <c r="BF41" i="158"/>
  <c r="BG39" i="158" s="1"/>
  <c r="AS55" i="157"/>
  <c r="AT19" i="157"/>
  <c r="AT21" i="157" s="1"/>
  <c r="BF28" i="158"/>
  <c r="BG25" i="158" s="1"/>
  <c r="BH35" i="158"/>
  <c r="BI32" i="158" s="1"/>
  <c r="BF28" i="157"/>
  <c r="BG25" i="157" s="1"/>
  <c r="AF19" i="117"/>
  <c r="AE55" i="117"/>
  <c r="BC28" i="120"/>
  <c r="BD25" i="120" s="1"/>
  <c r="BB41" i="120"/>
  <c r="BC39" i="120" s="1"/>
  <c r="BC29" i="134"/>
  <c r="BB29" i="130"/>
  <c r="BE29" i="125"/>
  <c r="BF28" i="125"/>
  <c r="BG25" i="125" s="1"/>
  <c r="BC29" i="142"/>
  <c r="BC29" i="139"/>
  <c r="BF29" i="133"/>
  <c r="BB29" i="117"/>
  <c r="BD28" i="139"/>
  <c r="BE25" i="139" s="1"/>
  <c r="BG28" i="133"/>
  <c r="BH25" i="133" s="1"/>
  <c r="BC28" i="117"/>
  <c r="BD25" i="117" s="1"/>
  <c r="BE29" i="143"/>
  <c r="BD28" i="134"/>
  <c r="BE25" i="134" s="1"/>
  <c r="BC28" i="130"/>
  <c r="BD25" i="130" s="1"/>
  <c r="BD28" i="142"/>
  <c r="BE25" i="142" s="1"/>
  <c r="BD42" i="129"/>
  <c r="BD42" i="134"/>
  <c r="BD42" i="137"/>
  <c r="BE36" i="146"/>
  <c r="BD42" i="146"/>
  <c r="BD42" i="150"/>
  <c r="BD42" i="136"/>
  <c r="BE36" i="129"/>
  <c r="BE36" i="130"/>
  <c r="BE36" i="140"/>
  <c r="BE36" i="137"/>
  <c r="BF35" i="150"/>
  <c r="BG32" i="150" s="1"/>
  <c r="BE41" i="150"/>
  <c r="BF39" i="150" s="1"/>
  <c r="BE28" i="150"/>
  <c r="BF25" i="150" s="1"/>
  <c r="BE36" i="150"/>
  <c r="AF21" i="150"/>
  <c r="AF22" i="150" s="1"/>
  <c r="BD29" i="150"/>
  <c r="BG29" i="146"/>
  <c r="BH28" i="146"/>
  <c r="BI25" i="146" s="1"/>
  <c r="BF35" i="146"/>
  <c r="BG32" i="146" s="1"/>
  <c r="AE55" i="146"/>
  <c r="AF19" i="146"/>
  <c r="BE41" i="146"/>
  <c r="BF39" i="146" s="1"/>
  <c r="BH29" i="145"/>
  <c r="BE36" i="145"/>
  <c r="BE41" i="145"/>
  <c r="BF39" i="145" s="1"/>
  <c r="BD42" i="145"/>
  <c r="BI28" i="145"/>
  <c r="BJ25" i="145" s="1"/>
  <c r="AE55" i="145"/>
  <c r="AF19" i="145"/>
  <c r="BF35" i="145"/>
  <c r="BG32" i="145" s="1"/>
  <c r="AE22" i="145"/>
  <c r="BD42" i="143"/>
  <c r="BE36" i="143"/>
  <c r="BE36" i="142"/>
  <c r="BF35" i="143"/>
  <c r="BG32" i="143" s="1"/>
  <c r="AE55" i="143"/>
  <c r="AF19" i="143"/>
  <c r="BE41" i="143"/>
  <c r="BF39" i="143" s="1"/>
  <c r="BF28" i="143"/>
  <c r="BG25" i="143" s="1"/>
  <c r="AE55" i="142"/>
  <c r="AF19" i="142"/>
  <c r="BF35" i="142"/>
  <c r="BG32" i="142" s="1"/>
  <c r="AE22" i="142"/>
  <c r="BE41" i="142"/>
  <c r="BF39" i="142" s="1"/>
  <c r="BD42" i="142"/>
  <c r="BD42" i="140"/>
  <c r="BE29" i="140"/>
  <c r="BF35" i="140"/>
  <c r="BG32" i="140" s="1"/>
  <c r="BE41" i="140"/>
  <c r="BF39" i="140" s="1"/>
  <c r="AE55" i="140"/>
  <c r="AF19" i="140"/>
  <c r="BF28" i="140"/>
  <c r="BG25" i="140" s="1"/>
  <c r="BE36" i="139"/>
  <c r="BD42" i="139"/>
  <c r="BE41" i="139"/>
  <c r="BF39" i="139" s="1"/>
  <c r="BF35" i="139"/>
  <c r="BG32" i="139" s="1"/>
  <c r="AE55" i="139"/>
  <c r="AF19" i="139"/>
  <c r="AE22" i="139"/>
  <c r="BD29" i="137"/>
  <c r="BE28" i="137"/>
  <c r="BF25" i="137" s="1"/>
  <c r="AE55" i="137"/>
  <c r="AF19" i="137"/>
  <c r="AE22" i="137"/>
  <c r="BF35" i="137"/>
  <c r="BG32" i="137" s="1"/>
  <c r="BE41" i="137"/>
  <c r="BF39" i="137" s="1"/>
  <c r="AE55" i="136"/>
  <c r="AF19" i="136"/>
  <c r="AE22" i="136"/>
  <c r="BE41" i="136"/>
  <c r="BF39" i="136" s="1"/>
  <c r="BF35" i="136"/>
  <c r="BG32" i="136" s="1"/>
  <c r="BH28" i="136"/>
  <c r="BI25" i="136" s="1"/>
  <c r="BE36" i="136"/>
  <c r="BG29" i="136"/>
  <c r="BE36" i="134"/>
  <c r="BE41" i="134"/>
  <c r="BF39" i="134" s="1"/>
  <c r="BF35" i="134"/>
  <c r="BG32" i="134" s="1"/>
  <c r="AE55" i="134"/>
  <c r="AF19" i="134"/>
  <c r="BD42" i="133"/>
  <c r="BE36" i="133"/>
  <c r="BE41" i="133"/>
  <c r="BF39" i="133" s="1"/>
  <c r="AE55" i="133"/>
  <c r="AF19" i="133"/>
  <c r="BF35" i="133"/>
  <c r="BG32" i="133" s="1"/>
  <c r="BG29" i="131"/>
  <c r="BE41" i="131"/>
  <c r="BF39" i="131" s="1"/>
  <c r="BE36" i="131"/>
  <c r="BH28" i="131"/>
  <c r="BI25" i="131" s="1"/>
  <c r="BF35" i="131"/>
  <c r="BG32" i="131" s="1"/>
  <c r="BD42" i="131"/>
  <c r="AE55" i="131"/>
  <c r="AF19" i="131"/>
  <c r="BD42" i="130"/>
  <c r="AE55" i="130"/>
  <c r="AF19" i="130"/>
  <c r="BE41" i="130"/>
  <c r="BF39" i="130" s="1"/>
  <c r="BF35" i="130"/>
  <c r="BG32" i="130" s="1"/>
  <c r="AE22" i="130"/>
  <c r="BF28" i="129"/>
  <c r="BG25" i="129" s="1"/>
  <c r="AE55" i="129"/>
  <c r="AF19" i="129"/>
  <c r="BE41" i="129"/>
  <c r="BF39" i="129" s="1"/>
  <c r="BF35" i="129"/>
  <c r="BG32" i="129" s="1"/>
  <c r="BE29" i="129"/>
  <c r="BE36" i="128"/>
  <c r="BD42" i="128"/>
  <c r="AE55" i="128"/>
  <c r="AF19" i="128"/>
  <c r="BF35" i="128"/>
  <c r="BG32" i="128" s="1"/>
  <c r="BE28" i="128"/>
  <c r="BF25" i="128" s="1"/>
  <c r="BD29" i="128"/>
  <c r="BE41" i="128"/>
  <c r="BF39" i="128" s="1"/>
  <c r="BE28" i="126"/>
  <c r="BF25" i="126" s="1"/>
  <c r="AE55" i="126"/>
  <c r="AF19" i="126"/>
  <c r="BF35" i="126"/>
  <c r="BG32" i="126" s="1"/>
  <c r="BE41" i="126"/>
  <c r="BF39" i="126" s="1"/>
  <c r="BD29" i="126"/>
  <c r="BE36" i="126"/>
  <c r="BD42" i="126"/>
  <c r="BD42" i="125"/>
  <c r="BF35" i="125"/>
  <c r="BG32" i="125" s="1"/>
  <c r="BE36" i="125"/>
  <c r="AE55" i="125"/>
  <c r="AF19" i="125"/>
  <c r="BE41" i="125"/>
  <c r="BF39" i="125" s="1"/>
  <c r="AE22" i="125"/>
  <c r="BE28" i="123"/>
  <c r="BF25" i="123" s="1"/>
  <c r="BD29" i="123"/>
  <c r="AF55" i="123"/>
  <c r="AG19" i="123"/>
  <c r="AF55" i="122"/>
  <c r="AG19" i="122"/>
  <c r="BF28" i="122"/>
  <c r="BG25" i="122" s="1"/>
  <c r="BE29" i="122"/>
  <c r="BE36" i="120"/>
  <c r="AG21" i="120"/>
  <c r="AG22" i="120" s="1"/>
  <c r="BF35" i="120"/>
  <c r="BG32" i="120" s="1"/>
  <c r="BE41" i="119"/>
  <c r="BF39" i="119" s="1"/>
  <c r="BI22" i="119"/>
  <c r="BI21" i="119"/>
  <c r="BJ19" i="119" s="1"/>
  <c r="BF35" i="119"/>
  <c r="BG32" i="119" s="1"/>
  <c r="BD42" i="119"/>
  <c r="BH28" i="119"/>
  <c r="BI25" i="119" s="1"/>
  <c r="BH22" i="119"/>
  <c r="BE36" i="119"/>
  <c r="BG29" i="119"/>
  <c r="BD42" i="116"/>
  <c r="BE41" i="117"/>
  <c r="BF39" i="117" s="1"/>
  <c r="BF35" i="117"/>
  <c r="BG32" i="117" s="1"/>
  <c r="BD42" i="117"/>
  <c r="BE36" i="117"/>
  <c r="BE36" i="116"/>
  <c r="BG29" i="116"/>
  <c r="BG22" i="116"/>
  <c r="BH21" i="116"/>
  <c r="BI19" i="116" s="1"/>
  <c r="BH22" i="116"/>
  <c r="BH28" i="116"/>
  <c r="BI25" i="116" s="1"/>
  <c r="BH29" i="116"/>
  <c r="BF35" i="116"/>
  <c r="BG32" i="116" s="1"/>
  <c r="BE41" i="116"/>
  <c r="BF39" i="116" s="1"/>
  <c r="BI55" i="161" l="1"/>
  <c r="BI56" i="161" s="1"/>
  <c r="BI62" i="161" s="1"/>
  <c r="BI63" i="161" s="1"/>
  <c r="BI65" i="161" s="1"/>
  <c r="BJ19" i="161"/>
  <c r="BF29" i="157"/>
  <c r="BF29" i="158"/>
  <c r="BF42" i="158"/>
  <c r="BH36" i="158"/>
  <c r="BB42" i="120"/>
  <c r="BC29" i="120"/>
  <c r="BG28" i="157"/>
  <c r="BH25" i="157" s="1"/>
  <c r="BI35" i="158"/>
  <c r="BJ32" i="158" s="1"/>
  <c r="BG28" i="158"/>
  <c r="BH25" i="158" s="1"/>
  <c r="BG41" i="158"/>
  <c r="BH39" i="158" s="1"/>
  <c r="BF42" i="156"/>
  <c r="BG36" i="155"/>
  <c r="BF29" i="155"/>
  <c r="BG29" i="156"/>
  <c r="BE42" i="157"/>
  <c r="BG36" i="157"/>
  <c r="BH36" i="156"/>
  <c r="BE42" i="155"/>
  <c r="AU19" i="155"/>
  <c r="AT55" i="155"/>
  <c r="AT22" i="157"/>
  <c r="AU19" i="157"/>
  <c r="AT55" i="157"/>
  <c r="BG41" i="156"/>
  <c r="BH39" i="156" s="1"/>
  <c r="BH35" i="155"/>
  <c r="BI32" i="155" s="1"/>
  <c r="BG28" i="155"/>
  <c r="BH25" i="155" s="1"/>
  <c r="BH28" i="156"/>
  <c r="BI25" i="156" s="1"/>
  <c r="BF41" i="157"/>
  <c r="BG39" i="157" s="1"/>
  <c r="BH35" i="157"/>
  <c r="BI32" i="157" s="1"/>
  <c r="BI35" i="156"/>
  <c r="BJ32" i="156" s="1"/>
  <c r="BF41" i="155"/>
  <c r="BG39" i="155" s="1"/>
  <c r="AU19" i="158"/>
  <c r="AT55" i="158"/>
  <c r="AR21" i="156"/>
  <c r="AR22" i="156" s="1"/>
  <c r="BD28" i="120"/>
  <c r="BE25" i="120" s="1"/>
  <c r="BC41" i="120"/>
  <c r="BD39" i="120" s="1"/>
  <c r="AF21" i="117"/>
  <c r="AF22" i="117" s="1"/>
  <c r="BF29" i="125"/>
  <c r="BC29" i="117"/>
  <c r="BD29" i="139"/>
  <c r="BG28" i="125"/>
  <c r="BH25" i="125" s="1"/>
  <c r="BH29" i="136"/>
  <c r="BE29" i="126"/>
  <c r="BE29" i="150"/>
  <c r="BE28" i="142"/>
  <c r="BF25" i="142" s="1"/>
  <c r="BD28" i="130"/>
  <c r="BE25" i="130" s="1"/>
  <c r="BE28" i="134"/>
  <c r="BF25" i="134" s="1"/>
  <c r="BD28" i="117"/>
  <c r="BE25" i="117" s="1"/>
  <c r="BE28" i="139"/>
  <c r="BF25" i="139" s="1"/>
  <c r="BF29" i="143"/>
  <c r="BG29" i="133"/>
  <c r="BF29" i="140"/>
  <c r="BD29" i="142"/>
  <c r="BC29" i="130"/>
  <c r="BD29" i="134"/>
  <c r="BH28" i="133"/>
  <c r="BI25" i="133" s="1"/>
  <c r="BE42" i="131"/>
  <c r="BF36" i="136"/>
  <c r="BF36" i="150"/>
  <c r="BF36" i="128"/>
  <c r="BF36" i="134"/>
  <c r="BF36" i="119"/>
  <c r="BF28" i="150"/>
  <c r="BG25" i="150" s="1"/>
  <c r="BG35" i="150"/>
  <c r="BH32" i="150" s="1"/>
  <c r="BF41" i="150"/>
  <c r="BG39" i="150" s="1"/>
  <c r="AF55" i="150"/>
  <c r="AG19" i="150"/>
  <c r="BE42" i="150"/>
  <c r="BE42" i="146"/>
  <c r="BF36" i="146"/>
  <c r="BI28" i="146"/>
  <c r="BJ25" i="146" s="1"/>
  <c r="BF41" i="146"/>
  <c r="BG39" i="146" s="1"/>
  <c r="BG35" i="146"/>
  <c r="BH32" i="146" s="1"/>
  <c r="BH29" i="146"/>
  <c r="AF21" i="146"/>
  <c r="AF22" i="146" s="1"/>
  <c r="BI29" i="145"/>
  <c r="BF36" i="145"/>
  <c r="BG35" i="145"/>
  <c r="BH32" i="145" s="1"/>
  <c r="AF21" i="145"/>
  <c r="AF22" i="145" s="1"/>
  <c r="BJ28" i="145"/>
  <c r="BK25" i="145" s="1"/>
  <c r="BF41" i="145"/>
  <c r="BG39" i="145" s="1"/>
  <c r="BE42" i="145"/>
  <c r="BE42" i="143"/>
  <c r="BG35" i="143"/>
  <c r="BH32" i="143" s="1"/>
  <c r="BF41" i="143"/>
  <c r="BG39" i="143" s="1"/>
  <c r="BF36" i="143"/>
  <c r="BG28" i="143"/>
  <c r="BH25" i="143" s="1"/>
  <c r="AF21" i="143"/>
  <c r="AF22" i="143" s="1"/>
  <c r="BE42" i="142"/>
  <c r="BG35" i="142"/>
  <c r="BH32" i="142" s="1"/>
  <c r="BF36" i="142"/>
  <c r="AF21" i="142"/>
  <c r="BF41" i="142"/>
  <c r="BG39" i="142" s="1"/>
  <c r="BF36" i="140"/>
  <c r="BG28" i="140"/>
  <c r="BH25" i="140" s="1"/>
  <c r="BF41" i="140"/>
  <c r="BG39" i="140" s="1"/>
  <c r="BE42" i="140"/>
  <c r="AF21" i="140"/>
  <c r="AF22" i="140" s="1"/>
  <c r="BG35" i="140"/>
  <c r="BH32" i="140" s="1"/>
  <c r="BE42" i="139"/>
  <c r="AF21" i="139"/>
  <c r="AF22" i="139" s="1"/>
  <c r="BG35" i="139"/>
  <c r="BH32" i="139" s="1"/>
  <c r="BF36" i="139"/>
  <c r="BF41" i="139"/>
  <c r="BG39" i="139" s="1"/>
  <c r="BE29" i="137"/>
  <c r="BF41" i="137"/>
  <c r="BG39" i="137" s="1"/>
  <c r="BE42" i="137"/>
  <c r="BF28" i="137"/>
  <c r="BG25" i="137" s="1"/>
  <c r="BG35" i="137"/>
  <c r="BH32" i="137" s="1"/>
  <c r="AF21" i="137"/>
  <c r="AF22" i="137" s="1"/>
  <c r="BF36" i="137"/>
  <c r="BF41" i="136"/>
  <c r="BG39" i="136" s="1"/>
  <c r="BI28" i="136"/>
  <c r="BJ25" i="136" s="1"/>
  <c r="AF21" i="136"/>
  <c r="AF22" i="136" s="1"/>
  <c r="BG35" i="136"/>
  <c r="BH32" i="136" s="1"/>
  <c r="BE42" i="136"/>
  <c r="BE42" i="134"/>
  <c r="AF21" i="134"/>
  <c r="BF41" i="134"/>
  <c r="BG39" i="134" s="1"/>
  <c r="BG35" i="134"/>
  <c r="BH32" i="134" s="1"/>
  <c r="BE42" i="133"/>
  <c r="BG35" i="133"/>
  <c r="BH32" i="133" s="1"/>
  <c r="BF36" i="133"/>
  <c r="AF21" i="133"/>
  <c r="AF22" i="133" s="1"/>
  <c r="BF41" i="133"/>
  <c r="BG39" i="133" s="1"/>
  <c r="BI28" i="131"/>
  <c r="BJ25" i="131" s="1"/>
  <c r="AF21" i="131"/>
  <c r="AF22" i="131" s="1"/>
  <c r="BG35" i="131"/>
  <c r="BH32" i="131" s="1"/>
  <c r="BH29" i="131"/>
  <c r="BF36" i="131"/>
  <c r="BF41" i="131"/>
  <c r="BG39" i="131" s="1"/>
  <c r="BF41" i="130"/>
  <c r="BG39" i="130" s="1"/>
  <c r="AF21" i="130"/>
  <c r="AF22" i="130" s="1"/>
  <c r="BG35" i="130"/>
  <c r="BH32" i="130" s="1"/>
  <c r="BF36" i="130"/>
  <c r="BE42" i="130"/>
  <c r="BF36" i="129"/>
  <c r="BF41" i="129"/>
  <c r="BG39" i="129" s="1"/>
  <c r="BG28" i="129"/>
  <c r="BH25" i="129" s="1"/>
  <c r="BE42" i="129"/>
  <c r="BF29" i="129"/>
  <c r="BG35" i="129"/>
  <c r="BH32" i="129" s="1"/>
  <c r="AF21" i="129"/>
  <c r="BE42" i="128"/>
  <c r="BE29" i="128"/>
  <c r="BG35" i="128"/>
  <c r="BH32" i="128" s="1"/>
  <c r="BF28" i="128"/>
  <c r="BG25" i="128" s="1"/>
  <c r="AF21" i="128"/>
  <c r="AF22" i="128" s="1"/>
  <c r="BF41" i="128"/>
  <c r="BG39" i="128" s="1"/>
  <c r="BF36" i="126"/>
  <c r="BE42" i="126"/>
  <c r="AF21" i="126"/>
  <c r="AF22" i="126" s="1"/>
  <c r="BF41" i="126"/>
  <c r="BG39" i="126" s="1"/>
  <c r="BG35" i="126"/>
  <c r="BH32" i="126" s="1"/>
  <c r="BF28" i="126"/>
  <c r="BG25" i="126" s="1"/>
  <c r="BF41" i="125"/>
  <c r="BG39" i="125" s="1"/>
  <c r="BG35" i="125"/>
  <c r="BH32" i="125" s="1"/>
  <c r="BE42" i="125"/>
  <c r="BF36" i="125"/>
  <c r="AF21" i="125"/>
  <c r="AF22" i="125" s="1"/>
  <c r="AG21" i="123"/>
  <c r="AG22" i="123" s="1"/>
  <c r="BF28" i="123"/>
  <c r="BG25" i="123" s="1"/>
  <c r="BE29" i="123"/>
  <c r="BF29" i="122"/>
  <c r="BG28" i="122"/>
  <c r="BH25" i="122" s="1"/>
  <c r="AG21" i="122"/>
  <c r="AG22" i="122" s="1"/>
  <c r="BF36" i="120"/>
  <c r="AG55" i="120"/>
  <c r="AH19" i="120"/>
  <c r="BG35" i="120"/>
  <c r="BH32" i="120" s="1"/>
  <c r="BH29" i="119"/>
  <c r="BG35" i="119"/>
  <c r="BH32" i="119" s="1"/>
  <c r="BE42" i="119"/>
  <c r="BI28" i="119"/>
  <c r="BJ25" i="119" s="1"/>
  <c r="BI29" i="119"/>
  <c r="BF41" i="119"/>
  <c r="BG39" i="119" s="1"/>
  <c r="BJ21" i="119"/>
  <c r="BK19" i="119" s="1"/>
  <c r="BE42" i="117"/>
  <c r="BF36" i="117"/>
  <c r="BF41" i="117"/>
  <c r="BG39" i="117" s="1"/>
  <c r="BG35" i="117"/>
  <c r="BH32" i="117" s="1"/>
  <c r="BE42" i="116"/>
  <c r="BF36" i="116"/>
  <c r="BF41" i="116"/>
  <c r="BG39" i="116" s="1"/>
  <c r="BI21" i="116"/>
  <c r="BJ19" i="116" s="1"/>
  <c r="BI28" i="116"/>
  <c r="BJ25" i="116" s="1"/>
  <c r="BG35" i="116"/>
  <c r="BH32" i="116" s="1"/>
  <c r="BG29" i="158" l="1"/>
  <c r="BJ21" i="161"/>
  <c r="BG29" i="157"/>
  <c r="BD29" i="120"/>
  <c r="BC42" i="120"/>
  <c r="BI36" i="158"/>
  <c r="BF42" i="155"/>
  <c r="BI36" i="156"/>
  <c r="BH36" i="157"/>
  <c r="BF42" i="157"/>
  <c r="BH29" i="156"/>
  <c r="BG29" i="155"/>
  <c r="BH36" i="155"/>
  <c r="BG42" i="156"/>
  <c r="AU21" i="155"/>
  <c r="AU22" i="155" s="1"/>
  <c r="BG42" i="158"/>
  <c r="BH28" i="158"/>
  <c r="BI25" i="158" s="1"/>
  <c r="BJ35" i="158"/>
  <c r="BK32" i="158" s="1"/>
  <c r="BH28" i="157"/>
  <c r="BI25" i="157" s="1"/>
  <c r="AS19" i="156"/>
  <c r="AR55" i="156"/>
  <c r="AU21" i="158"/>
  <c r="AU22" i="158" s="1"/>
  <c r="BG41" i="155"/>
  <c r="BH39" i="155" s="1"/>
  <c r="BJ35" i="156"/>
  <c r="BK32" i="156" s="1"/>
  <c r="BI35" i="157"/>
  <c r="BJ32" i="157" s="1"/>
  <c r="BG41" i="157"/>
  <c r="BH39" i="157" s="1"/>
  <c r="BI28" i="156"/>
  <c r="BJ25" i="156" s="1"/>
  <c r="BH28" i="155"/>
  <c r="BI25" i="155" s="1"/>
  <c r="BI35" i="155"/>
  <c r="BJ32" i="155" s="1"/>
  <c r="BH41" i="156"/>
  <c r="BI39" i="156" s="1"/>
  <c r="AU21" i="157"/>
  <c r="AU22" i="157" s="1"/>
  <c r="BH41" i="158"/>
  <c r="BI39" i="158" s="1"/>
  <c r="BD41" i="120"/>
  <c r="BE39" i="120" s="1"/>
  <c r="AG19" i="117"/>
  <c r="AF55" i="117"/>
  <c r="BE28" i="120"/>
  <c r="BF25" i="120" s="1"/>
  <c r="BD29" i="130"/>
  <c r="BG29" i="125"/>
  <c r="BH28" i="125"/>
  <c r="BI25" i="125" s="1"/>
  <c r="BD29" i="117"/>
  <c r="BG29" i="129"/>
  <c r="BI29" i="146"/>
  <c r="BI28" i="133"/>
  <c r="BJ25" i="133" s="1"/>
  <c r="BF28" i="139"/>
  <c r="BG25" i="139" s="1"/>
  <c r="BE28" i="117"/>
  <c r="BF25" i="117" s="1"/>
  <c r="BE28" i="130"/>
  <c r="BF25" i="130" s="1"/>
  <c r="BF29" i="128"/>
  <c r="BG29" i="140"/>
  <c r="BE29" i="134"/>
  <c r="BE29" i="142"/>
  <c r="BI29" i="136"/>
  <c r="BH29" i="133"/>
  <c r="BE29" i="139"/>
  <c r="BF28" i="134"/>
  <c r="BG25" i="134" s="1"/>
  <c r="BF28" i="142"/>
  <c r="BG25" i="142" s="1"/>
  <c r="BG36" i="134"/>
  <c r="BF42" i="129"/>
  <c r="BG36" i="129"/>
  <c r="BF42" i="143"/>
  <c r="BF42" i="125"/>
  <c r="BF42" i="136"/>
  <c r="BF42" i="142"/>
  <c r="BF42" i="150"/>
  <c r="BG36" i="142"/>
  <c r="BG36" i="140"/>
  <c r="BG28" i="150"/>
  <c r="BH25" i="150" s="1"/>
  <c r="BH35" i="150"/>
  <c r="BI32" i="150" s="1"/>
  <c r="AG21" i="150"/>
  <c r="AG22" i="150" s="1"/>
  <c r="BG41" i="150"/>
  <c r="BH39" i="150" s="1"/>
  <c r="BF29" i="150"/>
  <c r="BG36" i="150"/>
  <c r="BF42" i="146"/>
  <c r="BH35" i="146"/>
  <c r="BI32" i="146" s="1"/>
  <c r="BJ28" i="146"/>
  <c r="BK25" i="146" s="1"/>
  <c r="BG36" i="146"/>
  <c r="AF55" i="146"/>
  <c r="AG19" i="146"/>
  <c r="BG41" i="146"/>
  <c r="BH39" i="146" s="1"/>
  <c r="BF42" i="145"/>
  <c r="BG36" i="145"/>
  <c r="BK28" i="145"/>
  <c r="BL25" i="145" s="1"/>
  <c r="BH35" i="145"/>
  <c r="BI32" i="145" s="1"/>
  <c r="BG41" i="145"/>
  <c r="BH39" i="145" s="1"/>
  <c r="AF55" i="145"/>
  <c r="AG19" i="145"/>
  <c r="BJ29" i="145"/>
  <c r="BG36" i="143"/>
  <c r="BG29" i="143"/>
  <c r="AF55" i="143"/>
  <c r="AG19" i="143"/>
  <c r="BH28" i="143"/>
  <c r="BI25" i="143" s="1"/>
  <c r="BG41" i="143"/>
  <c r="BH39" i="143" s="1"/>
  <c r="BH35" i="143"/>
  <c r="BI32" i="143" s="1"/>
  <c r="BG41" i="142"/>
  <c r="BH39" i="142" s="1"/>
  <c r="AF55" i="142"/>
  <c r="AG19" i="142"/>
  <c r="AF22" i="142"/>
  <c r="BH35" i="142"/>
  <c r="BI32" i="142" s="1"/>
  <c r="BG41" i="140"/>
  <c r="BH39" i="140" s="1"/>
  <c r="BF42" i="140"/>
  <c r="BH35" i="140"/>
  <c r="BI32" i="140" s="1"/>
  <c r="AF55" i="140"/>
  <c r="AG19" i="140"/>
  <c r="BH28" i="140"/>
  <c r="BI25" i="140" s="1"/>
  <c r="BG36" i="139"/>
  <c r="BF42" i="139"/>
  <c r="AF55" i="139"/>
  <c r="AG19" i="139"/>
  <c r="BG41" i="139"/>
  <c r="BH39" i="139" s="1"/>
  <c r="BH35" i="139"/>
  <c r="BI32" i="139" s="1"/>
  <c r="BG36" i="137"/>
  <c r="BG41" i="137"/>
  <c r="BH39" i="137" s="1"/>
  <c r="AF55" i="137"/>
  <c r="AG19" i="137"/>
  <c r="BF29" i="137"/>
  <c r="BH35" i="137"/>
  <c r="BI32" i="137" s="1"/>
  <c r="BG28" i="137"/>
  <c r="BH25" i="137" s="1"/>
  <c r="BF42" i="137"/>
  <c r="AF55" i="136"/>
  <c r="AG19" i="136"/>
  <c r="BJ28" i="136"/>
  <c r="BK25" i="136" s="1"/>
  <c r="BH35" i="136"/>
  <c r="BI32" i="136" s="1"/>
  <c r="BG36" i="136"/>
  <c r="BG41" i="136"/>
  <c r="BH39" i="136" s="1"/>
  <c r="BH35" i="134"/>
  <c r="BI32" i="134" s="1"/>
  <c r="BG41" i="134"/>
  <c r="BH39" i="134" s="1"/>
  <c r="AF55" i="134"/>
  <c r="AG19" i="134"/>
  <c r="BF42" i="134"/>
  <c r="AF22" i="134"/>
  <c r="BH35" i="133"/>
  <c r="BI32" i="133" s="1"/>
  <c r="BG41" i="133"/>
  <c r="BH39" i="133" s="1"/>
  <c r="BG36" i="133"/>
  <c r="BF42" i="133"/>
  <c r="AF55" i="133"/>
  <c r="AG19" i="133"/>
  <c r="BF42" i="131"/>
  <c r="BG36" i="131"/>
  <c r="BI29" i="131"/>
  <c r="BG41" i="131"/>
  <c r="BH39" i="131" s="1"/>
  <c r="BH35" i="131"/>
  <c r="BI32" i="131" s="1"/>
  <c r="AF55" i="131"/>
  <c r="AG19" i="131"/>
  <c r="BJ28" i="131"/>
  <c r="BK25" i="131" s="1"/>
  <c r="AF55" i="130"/>
  <c r="AG19" i="130"/>
  <c r="BH35" i="130"/>
  <c r="BI32" i="130" s="1"/>
  <c r="BG41" i="130"/>
  <c r="BH39" i="130" s="1"/>
  <c r="BG36" i="130"/>
  <c r="BF42" i="130"/>
  <c r="AF55" i="129"/>
  <c r="AG19" i="129"/>
  <c r="BH35" i="129"/>
  <c r="BI32" i="129" s="1"/>
  <c r="BH28" i="129"/>
  <c r="BI25" i="129" s="1"/>
  <c r="AF22" i="129"/>
  <c r="BG41" i="129"/>
  <c r="BH39" i="129" s="1"/>
  <c r="BF42" i="128"/>
  <c r="BG36" i="128"/>
  <c r="BG41" i="128"/>
  <c r="BH39" i="128" s="1"/>
  <c r="BG28" i="128"/>
  <c r="BH25" i="128" s="1"/>
  <c r="AF55" i="128"/>
  <c r="AG19" i="128"/>
  <c r="BH35" i="128"/>
  <c r="BI32" i="128" s="1"/>
  <c r="BH35" i="126"/>
  <c r="BI32" i="126" s="1"/>
  <c r="BG41" i="126"/>
  <c r="BH39" i="126" s="1"/>
  <c r="BG28" i="126"/>
  <c r="BH25" i="126" s="1"/>
  <c r="BF29" i="126"/>
  <c r="AF55" i="126"/>
  <c r="AG19" i="126"/>
  <c r="BG36" i="126"/>
  <c r="BF42" i="126"/>
  <c r="BG36" i="125"/>
  <c r="BH35" i="125"/>
  <c r="BI32" i="125" s="1"/>
  <c r="AF55" i="125"/>
  <c r="AG19" i="125"/>
  <c r="BG41" i="125"/>
  <c r="BH39" i="125" s="1"/>
  <c r="BF29" i="123"/>
  <c r="BG28" i="123"/>
  <c r="BH25" i="123" s="1"/>
  <c r="AG55" i="123"/>
  <c r="AH19" i="123"/>
  <c r="BF42" i="116"/>
  <c r="BG36" i="120"/>
  <c r="BG29" i="122"/>
  <c r="AG55" i="122"/>
  <c r="AH19" i="122"/>
  <c r="BH28" i="122"/>
  <c r="BI25" i="122" s="1"/>
  <c r="BH35" i="120"/>
  <c r="BI32" i="120" s="1"/>
  <c r="AH21" i="120"/>
  <c r="BG41" i="119"/>
  <c r="BH39" i="119" s="1"/>
  <c r="BF42" i="119"/>
  <c r="BH35" i="119"/>
  <c r="BI32" i="119" s="1"/>
  <c r="BK21" i="119"/>
  <c r="BL19" i="119" s="1"/>
  <c r="BK22" i="119"/>
  <c r="BJ22" i="119"/>
  <c r="BJ28" i="119"/>
  <c r="BK25" i="119" s="1"/>
  <c r="BG36" i="119"/>
  <c r="BG36" i="116"/>
  <c r="BF42" i="117"/>
  <c r="BH35" i="117"/>
  <c r="BI32" i="117" s="1"/>
  <c r="BG36" i="117"/>
  <c r="BG41" i="117"/>
  <c r="BH39" i="117" s="1"/>
  <c r="BI22" i="116"/>
  <c r="BI29" i="116"/>
  <c r="BJ28" i="116"/>
  <c r="BK25" i="116" s="1"/>
  <c r="BJ29" i="116"/>
  <c r="BJ21" i="116"/>
  <c r="BK19" i="116" s="1"/>
  <c r="BJ22" i="116"/>
  <c r="BH35" i="116"/>
  <c r="BI32" i="116" s="1"/>
  <c r="BG41" i="116"/>
  <c r="BH39" i="116" s="1"/>
  <c r="BI29" i="156" l="1"/>
  <c r="BJ55" i="161"/>
  <c r="BJ56" i="161" s="1"/>
  <c r="BJ62" i="161" s="1"/>
  <c r="BK19" i="161"/>
  <c r="BJ22" i="161"/>
  <c r="BJ50" i="161" s="1"/>
  <c r="BJ59" i="161" s="1"/>
  <c r="BJ61" i="161" s="1"/>
  <c r="BJ63" i="161" s="1"/>
  <c r="BJ65" i="161" s="1"/>
  <c r="BH29" i="158"/>
  <c r="BH29" i="155"/>
  <c r="BH42" i="156"/>
  <c r="BI36" i="155"/>
  <c r="BG42" i="157"/>
  <c r="BI36" i="157"/>
  <c r="BJ36" i="156"/>
  <c r="BG42" i="155"/>
  <c r="BJ36" i="158"/>
  <c r="BE29" i="120"/>
  <c r="BD42" i="120"/>
  <c r="BH42" i="158"/>
  <c r="AV19" i="157"/>
  <c r="AU55" i="157"/>
  <c r="BI41" i="156"/>
  <c r="BJ39" i="156" s="1"/>
  <c r="BJ35" i="155"/>
  <c r="BK32" i="155" s="1"/>
  <c r="BI28" i="155"/>
  <c r="BJ25" i="155" s="1"/>
  <c r="BJ28" i="156"/>
  <c r="BK25" i="156" s="1"/>
  <c r="BH41" i="157"/>
  <c r="BI39" i="157" s="1"/>
  <c r="BJ35" i="157"/>
  <c r="BK32" i="157" s="1"/>
  <c r="BK35" i="156"/>
  <c r="BL32" i="156" s="1"/>
  <c r="BL35" i="156" s="1"/>
  <c r="BL36" i="156" s="1"/>
  <c r="BH41" i="155"/>
  <c r="BI39" i="155" s="1"/>
  <c r="AV19" i="158"/>
  <c r="AV21" i="158" s="1"/>
  <c r="AU55" i="158"/>
  <c r="AS21" i="156"/>
  <c r="AS22" i="156" s="1"/>
  <c r="BH29" i="157"/>
  <c r="BK35" i="158"/>
  <c r="BL32" i="158" s="1"/>
  <c r="BL35" i="158" s="1"/>
  <c r="BL36" i="158" s="1"/>
  <c r="BI28" i="158"/>
  <c r="BJ25" i="158" s="1"/>
  <c r="BI41" i="158"/>
  <c r="BJ39" i="158" s="1"/>
  <c r="BI28" i="157"/>
  <c r="BJ25" i="157" s="1"/>
  <c r="AU55" i="155"/>
  <c r="AV19" i="155"/>
  <c r="AG21" i="117"/>
  <c r="AG22" i="117" s="1"/>
  <c r="BF28" i="120"/>
  <c r="BG25" i="120" s="1"/>
  <c r="BE41" i="120"/>
  <c r="BF39" i="120" s="1"/>
  <c r="BH29" i="125"/>
  <c r="BI28" i="125"/>
  <c r="BJ25" i="125" s="1"/>
  <c r="BH29" i="129"/>
  <c r="BI29" i="133"/>
  <c r="BF29" i="142"/>
  <c r="BE29" i="130"/>
  <c r="BE29" i="117"/>
  <c r="BF29" i="139"/>
  <c r="BG42" i="142"/>
  <c r="BG28" i="142"/>
  <c r="BH25" i="142" s="1"/>
  <c r="BJ28" i="133"/>
  <c r="BK25" i="133" s="1"/>
  <c r="BG28" i="134"/>
  <c r="BH25" i="134" s="1"/>
  <c r="BF29" i="134"/>
  <c r="BF28" i="130"/>
  <c r="BG25" i="130" s="1"/>
  <c r="BF28" i="117"/>
  <c r="BG25" i="117" s="1"/>
  <c r="BG28" i="139"/>
  <c r="BH25" i="139" s="1"/>
  <c r="BG42" i="126"/>
  <c r="BG42" i="140"/>
  <c r="BG42" i="150"/>
  <c r="BG42" i="134"/>
  <c r="BG42" i="137"/>
  <c r="BG42" i="129"/>
  <c r="BH36" i="129"/>
  <c r="BH36" i="125"/>
  <c r="BH36" i="128"/>
  <c r="BH36" i="150"/>
  <c r="AG55" i="150"/>
  <c r="AH19" i="150"/>
  <c r="BH28" i="150"/>
  <c r="BI25" i="150" s="1"/>
  <c r="BH41" i="150"/>
  <c r="BI39" i="150" s="1"/>
  <c r="BI35" i="150"/>
  <c r="BJ32" i="150" s="1"/>
  <c r="BG29" i="150"/>
  <c r="BJ29" i="146"/>
  <c r="BG42" i="146"/>
  <c r="BH41" i="146"/>
  <c r="BI39" i="146" s="1"/>
  <c r="AG21" i="146"/>
  <c r="AG22" i="146" s="1"/>
  <c r="BK28" i="146"/>
  <c r="BL25" i="146" s="1"/>
  <c r="BI35" i="146"/>
  <c r="BJ32" i="146" s="1"/>
  <c r="BH36" i="146"/>
  <c r="BG42" i="145"/>
  <c r="BI35" i="145"/>
  <c r="BJ32" i="145" s="1"/>
  <c r="BH41" i="145"/>
  <c r="BI39" i="145" s="1"/>
  <c r="BL28" i="145"/>
  <c r="BL29" i="145" s="1"/>
  <c r="AG21" i="145"/>
  <c r="AG22" i="145" s="1"/>
  <c r="BH36" i="145"/>
  <c r="BK29" i="145"/>
  <c r="BH29" i="143"/>
  <c r="BG42" i="143"/>
  <c r="BH36" i="143"/>
  <c r="BI35" i="143"/>
  <c r="BJ32" i="143" s="1"/>
  <c r="BI28" i="143"/>
  <c r="BJ25" i="143" s="1"/>
  <c r="BH41" i="143"/>
  <c r="BI39" i="143" s="1"/>
  <c r="AG21" i="143"/>
  <c r="AG22" i="143" s="1"/>
  <c r="BH36" i="142"/>
  <c r="AG21" i="142"/>
  <c r="AG22" i="142" s="1"/>
  <c r="BI35" i="142"/>
  <c r="BJ32" i="142" s="1"/>
  <c r="BH41" i="142"/>
  <c r="BI39" i="142" s="1"/>
  <c r="BH29" i="140"/>
  <c r="BH36" i="140"/>
  <c r="BI28" i="140"/>
  <c r="BJ25" i="140" s="1"/>
  <c r="AG21" i="140"/>
  <c r="BH41" i="140"/>
  <c r="BI39" i="140" s="1"/>
  <c r="BI35" i="140"/>
  <c r="BJ32" i="140" s="1"/>
  <c r="BH36" i="139"/>
  <c r="BH41" i="139"/>
  <c r="BI39" i="139" s="1"/>
  <c r="BG42" i="139"/>
  <c r="BI35" i="139"/>
  <c r="BJ32" i="139" s="1"/>
  <c r="AG21" i="139"/>
  <c r="AG22" i="139" s="1"/>
  <c r="BH36" i="137"/>
  <c r="BH28" i="137"/>
  <c r="BI25" i="137" s="1"/>
  <c r="BI35" i="137"/>
  <c r="BJ32" i="137" s="1"/>
  <c r="AG21" i="137"/>
  <c r="AG22" i="137" s="1"/>
  <c r="BG29" i="137"/>
  <c r="BH41" i="137"/>
  <c r="BI39" i="137" s="1"/>
  <c r="BH41" i="136"/>
  <c r="BI39" i="136" s="1"/>
  <c r="BK28" i="136"/>
  <c r="BL25" i="136" s="1"/>
  <c r="BG42" i="136"/>
  <c r="BI35" i="136"/>
  <c r="BJ32" i="136" s="1"/>
  <c r="AG21" i="136"/>
  <c r="BH36" i="136"/>
  <c r="BJ29" i="136"/>
  <c r="AG21" i="134"/>
  <c r="AG22" i="134" s="1"/>
  <c r="BH36" i="134"/>
  <c r="BI35" i="134"/>
  <c r="BJ32" i="134" s="1"/>
  <c r="BH41" i="134"/>
  <c r="BI39" i="134" s="1"/>
  <c r="BG42" i="133"/>
  <c r="BI35" i="133"/>
  <c r="BJ32" i="133" s="1"/>
  <c r="BH36" i="133"/>
  <c r="AG21" i="133"/>
  <c r="BH41" i="133"/>
  <c r="BI39" i="133" s="1"/>
  <c r="BJ29" i="131"/>
  <c r="BI35" i="131"/>
  <c r="BJ32" i="131" s="1"/>
  <c r="BH36" i="131"/>
  <c r="BK28" i="131"/>
  <c r="BL25" i="131" s="1"/>
  <c r="BH41" i="131"/>
  <c r="BI39" i="131" s="1"/>
  <c r="AG21" i="131"/>
  <c r="AG22" i="131" s="1"/>
  <c r="BG42" i="131"/>
  <c r="BH36" i="130"/>
  <c r="BH41" i="130"/>
  <c r="BI39" i="130" s="1"/>
  <c r="AG21" i="130"/>
  <c r="AG22" i="130" s="1"/>
  <c r="BI35" i="130"/>
  <c r="BJ32" i="130" s="1"/>
  <c r="BG42" i="130"/>
  <c r="BI35" i="129"/>
  <c r="BJ32" i="129" s="1"/>
  <c r="BH41" i="129"/>
  <c r="BI39" i="129" s="1"/>
  <c r="AG21" i="129"/>
  <c r="AG22" i="129" s="1"/>
  <c r="BI28" i="129"/>
  <c r="BJ25" i="129" s="1"/>
  <c r="BG42" i="128"/>
  <c r="BH28" i="128"/>
  <c r="BI25" i="128" s="1"/>
  <c r="BG29" i="128"/>
  <c r="BI35" i="128"/>
  <c r="BJ32" i="128" s="1"/>
  <c r="AG21" i="128"/>
  <c r="AG22" i="128" s="1"/>
  <c r="BH41" i="128"/>
  <c r="BI39" i="128" s="1"/>
  <c r="BG29" i="126"/>
  <c r="AG21" i="126"/>
  <c r="AG22" i="126" s="1"/>
  <c r="BH41" i="126"/>
  <c r="BI39" i="126" s="1"/>
  <c r="BI35" i="126"/>
  <c r="BJ32" i="126" s="1"/>
  <c r="BH28" i="126"/>
  <c r="BI25" i="126" s="1"/>
  <c r="BH36" i="126"/>
  <c r="BG42" i="125"/>
  <c r="BH41" i="125"/>
  <c r="BI39" i="125" s="1"/>
  <c r="AG21" i="125"/>
  <c r="AG22" i="125" s="1"/>
  <c r="BI35" i="125"/>
  <c r="BJ32" i="125" s="1"/>
  <c r="AH21" i="123"/>
  <c r="AH22" i="123" s="1"/>
  <c r="BH28" i="123"/>
  <c r="BI25" i="123" s="1"/>
  <c r="BG29" i="123"/>
  <c r="BH29" i="122"/>
  <c r="BI28" i="122"/>
  <c r="BJ25" i="122" s="1"/>
  <c r="AH21" i="122"/>
  <c r="AH22" i="122" s="1"/>
  <c r="BI35" i="120"/>
  <c r="BJ32" i="120" s="1"/>
  <c r="AH55" i="120"/>
  <c r="AI19" i="120"/>
  <c r="BH36" i="120"/>
  <c r="AH22" i="120"/>
  <c r="BL21" i="119"/>
  <c r="BL22" i="119"/>
  <c r="BI35" i="119"/>
  <c r="BJ32" i="119" s="1"/>
  <c r="BH41" i="119"/>
  <c r="BI39" i="119" s="1"/>
  <c r="BK28" i="119"/>
  <c r="BL25" i="119" s="1"/>
  <c r="BJ29" i="119"/>
  <c r="BH36" i="119"/>
  <c r="BG42" i="119"/>
  <c r="BG42" i="116"/>
  <c r="BH36" i="116"/>
  <c r="BH36" i="117"/>
  <c r="BG42" i="117"/>
  <c r="BI35" i="117"/>
  <c r="BJ32" i="117" s="1"/>
  <c r="BH41" i="117"/>
  <c r="BI39" i="117" s="1"/>
  <c r="BH41" i="116"/>
  <c r="BI39" i="116" s="1"/>
  <c r="BI35" i="116"/>
  <c r="BJ32" i="116" s="1"/>
  <c r="BK21" i="116"/>
  <c r="BL19" i="116" s="1"/>
  <c r="BK22" i="116"/>
  <c r="BK28" i="116"/>
  <c r="BL25" i="116" s="1"/>
  <c r="BK29" i="116"/>
  <c r="BI29" i="158" l="1"/>
  <c r="BK21" i="161"/>
  <c r="BK22" i="161"/>
  <c r="BK50" i="161" s="1"/>
  <c r="BK59" i="161" s="1"/>
  <c r="BK61" i="161" s="1"/>
  <c r="BK36" i="158"/>
  <c r="BI42" i="158"/>
  <c r="BE42" i="120"/>
  <c r="BF29" i="120"/>
  <c r="AV21" i="155"/>
  <c r="AV22" i="155" s="1"/>
  <c r="BI29" i="157"/>
  <c r="BJ41" i="158"/>
  <c r="BK39" i="158" s="1"/>
  <c r="BJ28" i="158"/>
  <c r="BK25" i="158" s="1"/>
  <c r="AS55" i="156"/>
  <c r="AT19" i="156"/>
  <c r="BH42" i="155"/>
  <c r="BK36" i="156"/>
  <c r="BJ36" i="157"/>
  <c r="BH42" i="157"/>
  <c r="BJ29" i="156"/>
  <c r="BI29" i="155"/>
  <c r="BJ36" i="155"/>
  <c r="BI42" i="156"/>
  <c r="BJ28" i="157"/>
  <c r="BK25" i="157" s="1"/>
  <c r="AV22" i="158"/>
  <c r="AW19" i="158"/>
  <c r="AV55" i="158"/>
  <c r="BI41" i="155"/>
  <c r="BJ39" i="155" s="1"/>
  <c r="BK35" i="157"/>
  <c r="BL32" i="157" s="1"/>
  <c r="BL35" i="157" s="1"/>
  <c r="BL36" i="157" s="1"/>
  <c r="BI41" i="157"/>
  <c r="BJ39" i="157" s="1"/>
  <c r="BK28" i="156"/>
  <c r="BL25" i="156" s="1"/>
  <c r="BL28" i="156" s="1"/>
  <c r="BL29" i="156" s="1"/>
  <c r="BJ28" i="155"/>
  <c r="BK25" i="155" s="1"/>
  <c r="BK35" i="155"/>
  <c r="BL32" i="155" s="1"/>
  <c r="BL35" i="155" s="1"/>
  <c r="BL36" i="155" s="1"/>
  <c r="BJ41" i="156"/>
  <c r="BK39" i="156" s="1"/>
  <c r="AV21" i="157"/>
  <c r="AV22" i="157" s="1"/>
  <c r="BG28" i="120"/>
  <c r="BH25" i="120" s="1"/>
  <c r="BF41" i="120"/>
  <c r="BG39" i="120" s="1"/>
  <c r="AH19" i="117"/>
  <c r="AG55" i="117"/>
  <c r="BH42" i="116"/>
  <c r="BI29" i="125"/>
  <c r="BJ28" i="125"/>
  <c r="BK25" i="125" s="1"/>
  <c r="BJ29" i="133"/>
  <c r="BF29" i="117"/>
  <c r="BG29" i="139"/>
  <c r="BG29" i="134"/>
  <c r="BH28" i="142"/>
  <c r="BI25" i="142" s="1"/>
  <c r="BH28" i="134"/>
  <c r="BI25" i="134" s="1"/>
  <c r="BH28" i="139"/>
  <c r="BI25" i="139" s="1"/>
  <c r="BG28" i="117"/>
  <c r="BH25" i="117" s="1"/>
  <c r="BG29" i="142"/>
  <c r="BG28" i="130"/>
  <c r="BH25" i="130" s="1"/>
  <c r="BH29" i="150"/>
  <c r="BF29" i="130"/>
  <c r="BK28" i="133"/>
  <c r="BL25" i="133" s="1"/>
  <c r="BL28" i="133" s="1"/>
  <c r="BL29" i="133" s="1"/>
  <c r="BH42" i="136"/>
  <c r="BH42" i="128"/>
  <c r="BH42" i="125"/>
  <c r="BI36" i="134"/>
  <c r="BI36" i="119"/>
  <c r="BI36" i="136"/>
  <c r="BI41" i="150"/>
  <c r="BJ39" i="150" s="1"/>
  <c r="BJ35" i="150"/>
  <c r="BK32" i="150" s="1"/>
  <c r="BI36" i="150"/>
  <c r="BI28" i="150"/>
  <c r="BJ25" i="150" s="1"/>
  <c r="AH21" i="150"/>
  <c r="AH22" i="150" s="1"/>
  <c r="BH42" i="150"/>
  <c r="BH42" i="146"/>
  <c r="BI36" i="146"/>
  <c r="BJ35" i="146"/>
  <c r="BK32" i="146" s="1"/>
  <c r="AG55" i="146"/>
  <c r="AH19" i="146"/>
  <c r="BL28" i="146"/>
  <c r="BL29" i="146" s="1"/>
  <c r="BK29" i="146"/>
  <c r="BI41" i="146"/>
  <c r="BJ39" i="146" s="1"/>
  <c r="BI41" i="145"/>
  <c r="BJ39" i="145" s="1"/>
  <c r="BJ35" i="145"/>
  <c r="BK32" i="145" s="1"/>
  <c r="AG55" i="145"/>
  <c r="AH19" i="145"/>
  <c r="BH42" i="145"/>
  <c r="BI36" i="145"/>
  <c r="BI36" i="143"/>
  <c r="BI29" i="143"/>
  <c r="BJ28" i="143"/>
  <c r="BK25" i="143" s="1"/>
  <c r="AG55" i="143"/>
  <c r="AH19" i="143"/>
  <c r="BI41" i="143"/>
  <c r="BJ39" i="143" s="1"/>
  <c r="BH42" i="143"/>
  <c r="BJ35" i="143"/>
  <c r="BK32" i="143" s="1"/>
  <c r="BI36" i="142"/>
  <c r="BI41" i="142"/>
  <c r="BJ39" i="142" s="1"/>
  <c r="BH42" i="142"/>
  <c r="AG55" i="142"/>
  <c r="AH19" i="142"/>
  <c r="BJ35" i="142"/>
  <c r="BK32" i="142" s="1"/>
  <c r="BI29" i="140"/>
  <c r="BH42" i="140"/>
  <c r="BI41" i="140"/>
  <c r="BJ39" i="140" s="1"/>
  <c r="BJ35" i="140"/>
  <c r="BK32" i="140" s="1"/>
  <c r="AG55" i="140"/>
  <c r="AH19" i="140"/>
  <c r="BI36" i="140"/>
  <c r="AG22" i="140"/>
  <c r="BJ28" i="140"/>
  <c r="BK25" i="140" s="1"/>
  <c r="BI36" i="139"/>
  <c r="BI41" i="139"/>
  <c r="BJ39" i="139" s="1"/>
  <c r="AG55" i="139"/>
  <c r="AH19" i="139"/>
  <c r="BH42" i="139"/>
  <c r="BJ35" i="139"/>
  <c r="BK32" i="139" s="1"/>
  <c r="BH29" i="137"/>
  <c r="BJ35" i="137"/>
  <c r="BK32" i="137" s="1"/>
  <c r="BH42" i="137"/>
  <c r="BI36" i="137"/>
  <c r="BI41" i="137"/>
  <c r="BJ39" i="137" s="1"/>
  <c r="AG55" i="137"/>
  <c r="AH19" i="137"/>
  <c r="BI28" i="137"/>
  <c r="BJ25" i="137" s="1"/>
  <c r="BK29" i="136"/>
  <c r="AG55" i="136"/>
  <c r="AH19" i="136"/>
  <c r="BL28" i="136"/>
  <c r="BL29" i="136" s="1"/>
  <c r="BJ35" i="136"/>
  <c r="BK32" i="136" s="1"/>
  <c r="AG22" i="136"/>
  <c r="BI41" i="136"/>
  <c r="BJ39" i="136" s="1"/>
  <c r="BI41" i="134"/>
  <c r="BJ39" i="134" s="1"/>
  <c r="AG55" i="134"/>
  <c r="AH19" i="134"/>
  <c r="BH42" i="134"/>
  <c r="BJ35" i="134"/>
  <c r="BK32" i="134" s="1"/>
  <c r="BI36" i="133"/>
  <c r="BH42" i="133"/>
  <c r="AG55" i="133"/>
  <c r="AH19" i="133"/>
  <c r="AG22" i="133"/>
  <c r="BI41" i="133"/>
  <c r="BJ39" i="133" s="1"/>
  <c r="BJ35" i="133"/>
  <c r="BK32" i="133" s="1"/>
  <c r="BI41" i="131"/>
  <c r="BJ39" i="131" s="1"/>
  <c r="BL28" i="131"/>
  <c r="BL29" i="131" s="1"/>
  <c r="AG55" i="131"/>
  <c r="AH19" i="131"/>
  <c r="BJ35" i="131"/>
  <c r="BK32" i="131" s="1"/>
  <c r="BH42" i="131"/>
  <c r="BK29" i="131"/>
  <c r="BI36" i="131"/>
  <c r="BH42" i="130"/>
  <c r="BI36" i="130"/>
  <c r="AG55" i="130"/>
  <c r="AH19" i="130"/>
  <c r="BJ35" i="130"/>
  <c r="BK32" i="130" s="1"/>
  <c r="BI41" i="130"/>
  <c r="BJ39" i="130" s="1"/>
  <c r="BI29" i="129"/>
  <c r="BH42" i="129"/>
  <c r="BJ35" i="129"/>
  <c r="BK32" i="129" s="1"/>
  <c r="AG55" i="129"/>
  <c r="AH19" i="129"/>
  <c r="BI36" i="129"/>
  <c r="BJ28" i="129"/>
  <c r="BK25" i="129" s="1"/>
  <c r="BI41" i="129"/>
  <c r="BJ39" i="129" s="1"/>
  <c r="BI41" i="128"/>
  <c r="BJ39" i="128" s="1"/>
  <c r="BJ35" i="128"/>
  <c r="BK32" i="128" s="1"/>
  <c r="BI36" i="128"/>
  <c r="BI28" i="128"/>
  <c r="BJ25" i="128" s="1"/>
  <c r="AG55" i="128"/>
  <c r="AH19" i="128"/>
  <c r="BH29" i="128"/>
  <c r="BH29" i="126"/>
  <c r="BI41" i="126"/>
  <c r="BJ39" i="126" s="1"/>
  <c r="BH42" i="126"/>
  <c r="BJ35" i="126"/>
  <c r="BK32" i="126" s="1"/>
  <c r="BI28" i="126"/>
  <c r="BJ25" i="126" s="1"/>
  <c r="BI36" i="126"/>
  <c r="AG55" i="126"/>
  <c r="AH19" i="126"/>
  <c r="BI36" i="125"/>
  <c r="BJ35" i="125"/>
  <c r="BK32" i="125" s="1"/>
  <c r="AG55" i="125"/>
  <c r="AH19" i="125"/>
  <c r="BI41" i="125"/>
  <c r="BJ39" i="125" s="1"/>
  <c r="BH29" i="123"/>
  <c r="BI28" i="123"/>
  <c r="BJ25" i="123" s="1"/>
  <c r="AH55" i="123"/>
  <c r="AI19" i="123"/>
  <c r="AH55" i="122"/>
  <c r="AI19" i="122"/>
  <c r="BJ28" i="122"/>
  <c r="BK25" i="122" s="1"/>
  <c r="BI29" i="122"/>
  <c r="BI36" i="120"/>
  <c r="BJ35" i="120"/>
  <c r="BK32" i="120" s="1"/>
  <c r="AI21" i="120"/>
  <c r="AI22" i="120" s="1"/>
  <c r="BK29" i="119"/>
  <c r="BJ35" i="119"/>
  <c r="BK32" i="119" s="1"/>
  <c r="BL28" i="119"/>
  <c r="BL29" i="119" s="1"/>
  <c r="BI41" i="119"/>
  <c r="BJ39" i="119" s="1"/>
  <c r="BH42" i="119"/>
  <c r="BH42" i="117"/>
  <c r="BJ35" i="117"/>
  <c r="BK32" i="117" s="1"/>
  <c r="BI41" i="117"/>
  <c r="BJ39" i="117" s="1"/>
  <c r="BI36" i="117"/>
  <c r="BI36" i="116"/>
  <c r="BJ35" i="116"/>
  <c r="BK32" i="116" s="1"/>
  <c r="BL28" i="116"/>
  <c r="BL29" i="116"/>
  <c r="BL21" i="116"/>
  <c r="BL22" i="116"/>
  <c r="BI41" i="116"/>
  <c r="BJ39" i="116" s="1"/>
  <c r="BK55" i="161" l="1"/>
  <c r="BK56" i="161" s="1"/>
  <c r="BK62" i="161" s="1"/>
  <c r="BK63" i="161" s="1"/>
  <c r="BK65" i="161" s="1"/>
  <c r="BL19" i="161"/>
  <c r="BJ29" i="158"/>
  <c r="BJ42" i="158"/>
  <c r="BF42" i="120"/>
  <c r="BG29" i="120"/>
  <c r="BJ42" i="156"/>
  <c r="BK36" i="155"/>
  <c r="BJ29" i="155"/>
  <c r="BK29" i="156"/>
  <c r="BI42" i="157"/>
  <c r="BK36" i="157"/>
  <c r="BI42" i="155"/>
  <c r="BJ29" i="157"/>
  <c r="BK28" i="158"/>
  <c r="BL25" i="158" s="1"/>
  <c r="BL28" i="158" s="1"/>
  <c r="BL29" i="158" s="1"/>
  <c r="BK41" i="158"/>
  <c r="BL39" i="158" s="1"/>
  <c r="BL41" i="158" s="1"/>
  <c r="BL42" i="158" s="1"/>
  <c r="AW19" i="157"/>
  <c r="AV55" i="157"/>
  <c r="BK41" i="156"/>
  <c r="BL39" i="156" s="1"/>
  <c r="BK28" i="155"/>
  <c r="BL25" i="155" s="1"/>
  <c r="BL28" i="155" s="1"/>
  <c r="BL29" i="155" s="1"/>
  <c r="BJ41" i="157"/>
  <c r="BK39" i="157" s="1"/>
  <c r="BJ41" i="155"/>
  <c r="BK39" i="155" s="1"/>
  <c r="AW21" i="158"/>
  <c r="AW22" i="158" s="1"/>
  <c r="BK28" i="157"/>
  <c r="BL25" i="157" s="1"/>
  <c r="BL28" i="157" s="1"/>
  <c r="BL29" i="157" s="1"/>
  <c r="AT21" i="156"/>
  <c r="AT22" i="156" s="1"/>
  <c r="AV55" i="155"/>
  <c r="AW19" i="155"/>
  <c r="BG41" i="120"/>
  <c r="BH39" i="120" s="1"/>
  <c r="AH21" i="117"/>
  <c r="AH22" i="117" s="1"/>
  <c r="BH28" i="120"/>
  <c r="BI25" i="120" s="1"/>
  <c r="BJ29" i="125"/>
  <c r="BH29" i="139"/>
  <c r="BK28" i="125"/>
  <c r="BL25" i="125" s="1"/>
  <c r="BL28" i="125" s="1"/>
  <c r="BL29" i="125" s="1"/>
  <c r="BG29" i="117"/>
  <c r="BI29" i="126"/>
  <c r="BK29" i="133"/>
  <c r="BG29" i="130"/>
  <c r="BI28" i="142"/>
  <c r="BJ25" i="142" s="1"/>
  <c r="BI28" i="139"/>
  <c r="BJ25" i="139" s="1"/>
  <c r="BI28" i="134"/>
  <c r="BJ25" i="134" s="1"/>
  <c r="BH28" i="130"/>
  <c r="BI25" i="130" s="1"/>
  <c r="BI29" i="137"/>
  <c r="BH28" i="117"/>
  <c r="BI25" i="117" s="1"/>
  <c r="BH29" i="134"/>
  <c r="BH29" i="142"/>
  <c r="BI42" i="134"/>
  <c r="BI42" i="136"/>
  <c r="BI42" i="139"/>
  <c r="BI42" i="142"/>
  <c r="BI42" i="146"/>
  <c r="AH55" i="150"/>
  <c r="AI19" i="150"/>
  <c r="BK35" i="150"/>
  <c r="BL32" i="150" s="1"/>
  <c r="BJ41" i="150"/>
  <c r="BK39" i="150" s="1"/>
  <c r="BJ28" i="150"/>
  <c r="BK25" i="150" s="1"/>
  <c r="BI29" i="150"/>
  <c r="BJ36" i="150"/>
  <c r="BI42" i="150"/>
  <c r="BJ36" i="146"/>
  <c r="BJ41" i="146"/>
  <c r="BK39" i="146" s="1"/>
  <c r="BK35" i="146"/>
  <c r="BL32" i="146" s="1"/>
  <c r="AH21" i="146"/>
  <c r="BI42" i="145"/>
  <c r="BK35" i="145"/>
  <c r="BL32" i="145" s="1"/>
  <c r="BJ36" i="145"/>
  <c r="AH21" i="145"/>
  <c r="BJ41" i="145"/>
  <c r="BK39" i="145" s="1"/>
  <c r="BK35" i="143"/>
  <c r="BL32" i="143" s="1"/>
  <c r="BJ41" i="143"/>
  <c r="BK39" i="143" s="1"/>
  <c r="BK28" i="143"/>
  <c r="BL25" i="143" s="1"/>
  <c r="BJ29" i="143"/>
  <c r="BJ36" i="143"/>
  <c r="BI42" i="143"/>
  <c r="AH21" i="143"/>
  <c r="BJ41" i="142"/>
  <c r="BK39" i="142" s="1"/>
  <c r="BK35" i="142"/>
  <c r="BL32" i="142" s="1"/>
  <c r="BJ36" i="142"/>
  <c r="AH21" i="142"/>
  <c r="AH22" i="142" s="1"/>
  <c r="BI42" i="140"/>
  <c r="BJ36" i="140"/>
  <c r="BJ29" i="140"/>
  <c r="AH21" i="140"/>
  <c r="AH22" i="140" s="1"/>
  <c r="BK28" i="140"/>
  <c r="BL25" i="140" s="1"/>
  <c r="BK35" i="140"/>
  <c r="BL32" i="140" s="1"/>
  <c r="BJ41" i="140"/>
  <c r="BK39" i="140" s="1"/>
  <c r="BK35" i="139"/>
  <c r="BL32" i="139" s="1"/>
  <c r="BJ36" i="139"/>
  <c r="BJ41" i="139"/>
  <c r="BK39" i="139" s="1"/>
  <c r="AH21" i="139"/>
  <c r="AH21" i="137"/>
  <c r="BJ41" i="137"/>
  <c r="BK39" i="137" s="1"/>
  <c r="BK35" i="137"/>
  <c r="BL32" i="137" s="1"/>
  <c r="BI42" i="137"/>
  <c r="BJ36" i="137"/>
  <c r="BJ28" i="137"/>
  <c r="BK25" i="137" s="1"/>
  <c r="BK35" i="136"/>
  <c r="BL32" i="136" s="1"/>
  <c r="BJ36" i="136"/>
  <c r="BJ41" i="136"/>
  <c r="BK39" i="136" s="1"/>
  <c r="AH21" i="136"/>
  <c r="AH22" i="136" s="1"/>
  <c r="AH21" i="134"/>
  <c r="AH22" i="134" s="1"/>
  <c r="BK35" i="134"/>
  <c r="BL32" i="134" s="1"/>
  <c r="BJ36" i="134"/>
  <c r="BJ41" i="134"/>
  <c r="BK39" i="134" s="1"/>
  <c r="BI42" i="133"/>
  <c r="BJ36" i="133"/>
  <c r="BJ41" i="133"/>
  <c r="BK39" i="133" s="1"/>
  <c r="AH21" i="133"/>
  <c r="AH22" i="133" s="1"/>
  <c r="BK35" i="133"/>
  <c r="BL32" i="133" s="1"/>
  <c r="BI42" i="131"/>
  <c r="BK35" i="131"/>
  <c r="BL32" i="131" s="1"/>
  <c r="BJ36" i="131"/>
  <c r="AH21" i="131"/>
  <c r="AH22" i="131" s="1"/>
  <c r="BJ41" i="131"/>
  <c r="BK39" i="131" s="1"/>
  <c r="BJ36" i="130"/>
  <c r="BJ41" i="130"/>
  <c r="BK39" i="130" s="1"/>
  <c r="AH21" i="130"/>
  <c r="AH22" i="130" s="1"/>
  <c r="BI42" i="130"/>
  <c r="BK35" i="130"/>
  <c r="BL32" i="130" s="1"/>
  <c r="BK28" i="129"/>
  <c r="BL25" i="129" s="1"/>
  <c r="BJ29" i="129"/>
  <c r="BK35" i="129"/>
  <c r="BL32" i="129" s="1"/>
  <c r="BJ41" i="129"/>
  <c r="BK39" i="129" s="1"/>
  <c r="BJ36" i="129"/>
  <c r="BI42" i="129"/>
  <c r="AH21" i="129"/>
  <c r="BI29" i="128"/>
  <c r="BJ36" i="128"/>
  <c r="BI42" i="128"/>
  <c r="AH21" i="128"/>
  <c r="AH22" i="128" s="1"/>
  <c r="BJ41" i="128"/>
  <c r="BK39" i="128" s="1"/>
  <c r="BJ28" i="128"/>
  <c r="BK25" i="128" s="1"/>
  <c r="BK35" i="128"/>
  <c r="BL32" i="128" s="1"/>
  <c r="BI42" i="126"/>
  <c r="BK35" i="126"/>
  <c r="BL32" i="126" s="1"/>
  <c r="BJ36" i="126"/>
  <c r="BJ41" i="126"/>
  <c r="BK39" i="126" s="1"/>
  <c r="AH21" i="126"/>
  <c r="BJ28" i="126"/>
  <c r="BK25" i="126" s="1"/>
  <c r="AH21" i="125"/>
  <c r="AH22" i="125" s="1"/>
  <c r="BJ41" i="125"/>
  <c r="BK39" i="125" s="1"/>
  <c r="BK35" i="125"/>
  <c r="BL32" i="125" s="1"/>
  <c r="BI42" i="125"/>
  <c r="BJ36" i="125"/>
  <c r="BI29" i="123"/>
  <c r="AI21" i="123"/>
  <c r="BJ28" i="123"/>
  <c r="BK25" i="123" s="1"/>
  <c r="BK28" i="122"/>
  <c r="BL25" i="122" s="1"/>
  <c r="AI21" i="122"/>
  <c r="AI22" i="122" s="1"/>
  <c r="BJ29" i="122"/>
  <c r="BJ36" i="120"/>
  <c r="AI55" i="120"/>
  <c r="AJ19" i="120"/>
  <c r="BK35" i="120"/>
  <c r="BL32" i="120" s="1"/>
  <c r="BK35" i="119"/>
  <c r="BL32" i="119" s="1"/>
  <c r="BI42" i="119"/>
  <c r="BJ41" i="119"/>
  <c r="BK39" i="119" s="1"/>
  <c r="BJ36" i="119"/>
  <c r="BJ36" i="116"/>
  <c r="BI42" i="116"/>
  <c r="BJ41" i="117"/>
  <c r="BK39" i="117" s="1"/>
  <c r="BK35" i="117"/>
  <c r="BL32" i="117" s="1"/>
  <c r="BJ36" i="117"/>
  <c r="BI42" i="117"/>
  <c r="BJ41" i="116"/>
  <c r="BK39" i="116" s="1"/>
  <c r="BK35" i="116"/>
  <c r="BL32" i="116" s="1"/>
  <c r="BL21" i="161" l="1"/>
  <c r="BL55" i="161" s="1"/>
  <c r="BL22" i="161"/>
  <c r="BL50" i="161" s="1"/>
  <c r="BL59" i="161" s="1"/>
  <c r="BK29" i="155"/>
  <c r="BK29" i="157"/>
  <c r="BG42" i="120"/>
  <c r="BJ42" i="155"/>
  <c r="BJ42" i="157"/>
  <c r="BK42" i="156"/>
  <c r="BK42" i="158"/>
  <c r="BH29" i="120"/>
  <c r="AU19" i="156"/>
  <c r="AT55" i="156"/>
  <c r="AX19" i="158"/>
  <c r="AW55" i="158"/>
  <c r="BK41" i="155"/>
  <c r="BL39" i="155" s="1"/>
  <c r="BL41" i="155" s="1"/>
  <c r="BL42" i="155" s="1"/>
  <c r="BK41" i="157"/>
  <c r="BL39" i="157" s="1"/>
  <c r="BL41" i="157" s="1"/>
  <c r="BL42" i="157" s="1"/>
  <c r="BL41" i="156"/>
  <c r="BL42" i="156" s="1"/>
  <c r="AW21" i="157"/>
  <c r="AW22" i="157" s="1"/>
  <c r="BK29" i="158"/>
  <c r="AW21" i="155"/>
  <c r="AW22" i="155" s="1"/>
  <c r="AH55" i="117"/>
  <c r="AI19" i="117"/>
  <c r="BI28" i="120"/>
  <c r="BJ25" i="120" s="1"/>
  <c r="BH41" i="120"/>
  <c r="BI39" i="120" s="1"/>
  <c r="BI29" i="142"/>
  <c r="BK29" i="125"/>
  <c r="BK29" i="122"/>
  <c r="BK29" i="129"/>
  <c r="BI29" i="139"/>
  <c r="BH29" i="130"/>
  <c r="BI29" i="134"/>
  <c r="BJ28" i="139"/>
  <c r="BK25" i="139" s="1"/>
  <c r="BJ28" i="142"/>
  <c r="BK25" i="142" s="1"/>
  <c r="BI28" i="117"/>
  <c r="BJ25" i="117" s="1"/>
  <c r="BJ29" i="150"/>
  <c r="BH29" i="117"/>
  <c r="BI28" i="130"/>
  <c r="BJ25" i="130" s="1"/>
  <c r="BJ28" i="134"/>
  <c r="BK25" i="134" s="1"/>
  <c r="BJ42" i="150"/>
  <c r="BJ42" i="142"/>
  <c r="BK36" i="145"/>
  <c r="BJ42" i="146"/>
  <c r="BK36" i="126"/>
  <c r="BK36" i="128"/>
  <c r="BK36" i="142"/>
  <c r="BK36" i="143"/>
  <c r="BK28" i="150"/>
  <c r="BL25" i="150" s="1"/>
  <c r="BK36" i="150"/>
  <c r="AI21" i="150"/>
  <c r="AI22" i="150" s="1"/>
  <c r="BL35" i="150"/>
  <c r="BL36" i="150" s="1"/>
  <c r="BK41" i="150"/>
  <c r="BL39" i="150" s="1"/>
  <c r="AH55" i="146"/>
  <c r="AI19" i="146"/>
  <c r="BK41" i="146"/>
  <c r="BL39" i="146" s="1"/>
  <c r="BL35" i="146"/>
  <c r="BL36" i="146" s="1"/>
  <c r="AH22" i="146"/>
  <c r="BK36" i="146"/>
  <c r="AH55" i="145"/>
  <c r="AI19" i="145"/>
  <c r="BK41" i="145"/>
  <c r="BL39" i="145" s="1"/>
  <c r="BJ42" i="145"/>
  <c r="AH22" i="145"/>
  <c r="BL35" i="145"/>
  <c r="BL36" i="145" s="1"/>
  <c r="BK41" i="143"/>
  <c r="BL39" i="143" s="1"/>
  <c r="AH55" i="143"/>
  <c r="AI19" i="143"/>
  <c r="BJ42" i="143"/>
  <c r="BL28" i="143"/>
  <c r="BL29" i="143" s="1"/>
  <c r="AH22" i="143"/>
  <c r="BK29" i="143"/>
  <c r="BL35" i="143"/>
  <c r="BL36" i="143" s="1"/>
  <c r="BL35" i="142"/>
  <c r="BL36" i="142" s="1"/>
  <c r="AH55" i="142"/>
  <c r="AI19" i="142"/>
  <c r="BK41" i="142"/>
  <c r="BL39" i="142" s="1"/>
  <c r="BJ42" i="140"/>
  <c r="BK29" i="140"/>
  <c r="BL35" i="140"/>
  <c r="BL36" i="140" s="1"/>
  <c r="BK36" i="140"/>
  <c r="BL28" i="140"/>
  <c r="BL29" i="140" s="1"/>
  <c r="AH55" i="140"/>
  <c r="AI19" i="140"/>
  <c r="BK41" i="140"/>
  <c r="BL39" i="140" s="1"/>
  <c r="BK41" i="139"/>
  <c r="BL39" i="139" s="1"/>
  <c r="BJ42" i="139"/>
  <c r="AH55" i="139"/>
  <c r="AI19" i="139"/>
  <c r="BL35" i="139"/>
  <c r="BL36" i="139" s="1"/>
  <c r="AH22" i="139"/>
  <c r="BK36" i="139"/>
  <c r="BJ29" i="137"/>
  <c r="BJ42" i="137"/>
  <c r="BK28" i="137"/>
  <c r="BL25" i="137" s="1"/>
  <c r="BK41" i="137"/>
  <c r="BL39" i="137" s="1"/>
  <c r="BL35" i="137"/>
  <c r="BL36" i="137" s="1"/>
  <c r="AH55" i="137"/>
  <c r="AI19" i="137"/>
  <c r="BK36" i="137"/>
  <c r="AH22" i="137"/>
  <c r="BK41" i="136"/>
  <c r="BL39" i="136" s="1"/>
  <c r="AH55" i="136"/>
  <c r="AI19" i="136"/>
  <c r="BL35" i="136"/>
  <c r="BL36" i="136" s="1"/>
  <c r="BJ42" i="136"/>
  <c r="BK36" i="136"/>
  <c r="BL35" i="134"/>
  <c r="BL36" i="134" s="1"/>
  <c r="BK41" i="134"/>
  <c r="BL39" i="134" s="1"/>
  <c r="BJ42" i="134"/>
  <c r="BK36" i="134"/>
  <c r="AH55" i="134"/>
  <c r="AI19" i="134"/>
  <c r="BK36" i="133"/>
  <c r="AH55" i="133"/>
  <c r="AI19" i="133"/>
  <c r="BK41" i="133"/>
  <c r="BL39" i="133" s="1"/>
  <c r="BL35" i="133"/>
  <c r="BL36" i="133" s="1"/>
  <c r="BJ42" i="133"/>
  <c r="AH55" i="131"/>
  <c r="AI19" i="131"/>
  <c r="BK41" i="131"/>
  <c r="BL39" i="131" s="1"/>
  <c r="BL35" i="131"/>
  <c r="BL36" i="131" s="1"/>
  <c r="BJ42" i="131"/>
  <c r="BK36" i="131"/>
  <c r="BK36" i="130"/>
  <c r="BL35" i="130"/>
  <c r="BL36" i="130" s="1"/>
  <c r="BK41" i="130"/>
  <c r="BL39" i="130" s="1"/>
  <c r="AH55" i="130"/>
  <c r="AI19" i="130"/>
  <c r="BJ42" i="130"/>
  <c r="BL35" i="129"/>
  <c r="BL36" i="129" s="1"/>
  <c r="BK36" i="129"/>
  <c r="BL28" i="129"/>
  <c r="BL29" i="129" s="1"/>
  <c r="AH55" i="129"/>
  <c r="AI19" i="129"/>
  <c r="BK41" i="129"/>
  <c r="BL39" i="129" s="1"/>
  <c r="AH22" i="129"/>
  <c r="BJ42" i="129"/>
  <c r="BJ29" i="128"/>
  <c r="BJ42" i="128"/>
  <c r="BK41" i="128"/>
  <c r="BL39" i="128" s="1"/>
  <c r="BL35" i="128"/>
  <c r="BL36" i="128" s="1"/>
  <c r="BK28" i="128"/>
  <c r="BL25" i="128" s="1"/>
  <c r="AH55" i="128"/>
  <c r="AI19" i="128"/>
  <c r="BJ29" i="126"/>
  <c r="BK41" i="126"/>
  <c r="BL39" i="126" s="1"/>
  <c r="AH55" i="126"/>
  <c r="AI19" i="126"/>
  <c r="AH22" i="126"/>
  <c r="BK28" i="126"/>
  <c r="BL25" i="126" s="1"/>
  <c r="BJ42" i="126"/>
  <c r="BL35" i="126"/>
  <c r="BL36" i="126" s="1"/>
  <c r="BK36" i="125"/>
  <c r="BJ42" i="125"/>
  <c r="BL35" i="125"/>
  <c r="BL36" i="125" s="1"/>
  <c r="BK41" i="125"/>
  <c r="BL39" i="125" s="1"/>
  <c r="AH55" i="125"/>
  <c r="AI19" i="125"/>
  <c r="BK28" i="123"/>
  <c r="BL25" i="123" s="1"/>
  <c r="BJ29" i="123"/>
  <c r="AI55" i="123"/>
  <c r="AJ19" i="123"/>
  <c r="AI22" i="123"/>
  <c r="BJ42" i="116"/>
  <c r="AI55" i="122"/>
  <c r="AJ19" i="122"/>
  <c r="BL28" i="122"/>
  <c r="BL29" i="122" s="1"/>
  <c r="BK36" i="120"/>
  <c r="BL35" i="120"/>
  <c r="BL36" i="120" s="1"/>
  <c r="AJ21" i="120"/>
  <c r="AJ22" i="120" s="1"/>
  <c r="BL35" i="119"/>
  <c r="BL36" i="119" s="1"/>
  <c r="BK41" i="119"/>
  <c r="BL39" i="119" s="1"/>
  <c r="BK36" i="119"/>
  <c r="BJ42" i="119"/>
  <c r="BK36" i="117"/>
  <c r="BK36" i="116"/>
  <c r="BK41" i="117"/>
  <c r="BL39" i="117" s="1"/>
  <c r="BL35" i="117"/>
  <c r="BL36" i="117" s="1"/>
  <c r="BJ42" i="117"/>
  <c r="BL35" i="116"/>
  <c r="BL36" i="116" s="1"/>
  <c r="BK41" i="116"/>
  <c r="BL39" i="116" s="1"/>
  <c r="BL61" i="161" l="1"/>
  <c r="BN59" i="161"/>
  <c r="BL56" i="161"/>
  <c r="BN55" i="161"/>
  <c r="AW55" i="155"/>
  <c r="AX19" i="155"/>
  <c r="AX19" i="157"/>
  <c r="AX21" i="157" s="1"/>
  <c r="AW55" i="157"/>
  <c r="BK42" i="157"/>
  <c r="BK42" i="155"/>
  <c r="AX21" i="158"/>
  <c r="AX22" i="158" s="1"/>
  <c r="AU22" i="156"/>
  <c r="AU21" i="156"/>
  <c r="BH42" i="120"/>
  <c r="BI29" i="120"/>
  <c r="BJ28" i="120"/>
  <c r="BK25" i="120" s="1"/>
  <c r="AI21" i="117"/>
  <c r="AI22" i="117" s="1"/>
  <c r="BI41" i="120"/>
  <c r="BJ39" i="120" s="1"/>
  <c r="BK29" i="123"/>
  <c r="BI29" i="130"/>
  <c r="BJ29" i="142"/>
  <c r="BJ29" i="139"/>
  <c r="BJ29" i="134"/>
  <c r="BI29" i="117"/>
  <c r="BJ28" i="130"/>
  <c r="BK25" i="130" s="1"/>
  <c r="BK28" i="142"/>
  <c r="BL25" i="142" s="1"/>
  <c r="BL28" i="142" s="1"/>
  <c r="BL29" i="142" s="1"/>
  <c r="BK28" i="139"/>
  <c r="BL25" i="139" s="1"/>
  <c r="BL28" i="139" s="1"/>
  <c r="BL29" i="139" s="1"/>
  <c r="BK28" i="134"/>
  <c r="BL25" i="134" s="1"/>
  <c r="BJ28" i="117"/>
  <c r="BK25" i="117" s="1"/>
  <c r="BK42" i="125"/>
  <c r="BK42" i="131"/>
  <c r="BK42" i="140"/>
  <c r="BK42" i="126"/>
  <c r="BL41" i="150"/>
  <c r="BL42" i="150" s="1"/>
  <c r="BK42" i="150"/>
  <c r="AI55" i="150"/>
  <c r="AJ19" i="150"/>
  <c r="BL28" i="150"/>
  <c r="BL29" i="150" s="1"/>
  <c r="BK29" i="150"/>
  <c r="BK42" i="146"/>
  <c r="BL41" i="146"/>
  <c r="BL42" i="146" s="1"/>
  <c r="AI21" i="146"/>
  <c r="BK42" i="145"/>
  <c r="AI21" i="145"/>
  <c r="BL41" i="145"/>
  <c r="BL42" i="145" s="1"/>
  <c r="AI21" i="143"/>
  <c r="AI22" i="143" s="1"/>
  <c r="BL41" i="143"/>
  <c r="BL42" i="143" s="1"/>
  <c r="BK42" i="143"/>
  <c r="BK42" i="142"/>
  <c r="AI21" i="142"/>
  <c r="AI22" i="142" s="1"/>
  <c r="BL41" i="142"/>
  <c r="BL42" i="142" s="1"/>
  <c r="BL41" i="140"/>
  <c r="BL42" i="140" s="1"/>
  <c r="AI21" i="140"/>
  <c r="AI22" i="140" s="1"/>
  <c r="BL41" i="139"/>
  <c r="BL42" i="139" s="1"/>
  <c r="AI21" i="139"/>
  <c r="BK42" i="139"/>
  <c r="BK29" i="137"/>
  <c r="BL41" i="137"/>
  <c r="BL42" i="137" s="1"/>
  <c r="BK42" i="137"/>
  <c r="AI21" i="137"/>
  <c r="BL28" i="137"/>
  <c r="BL29" i="137" s="1"/>
  <c r="BL41" i="136"/>
  <c r="BL42" i="136" s="1"/>
  <c r="AI21" i="136"/>
  <c r="AI22" i="136" s="1"/>
  <c r="BK42" i="136"/>
  <c r="AI21" i="134"/>
  <c r="AI22" i="134" s="1"/>
  <c r="BL41" i="134"/>
  <c r="BL42" i="134" s="1"/>
  <c r="BK42" i="134"/>
  <c r="BK42" i="133"/>
  <c r="AI21" i="133"/>
  <c r="AI22" i="133" s="1"/>
  <c r="BL41" i="133"/>
  <c r="BL42" i="133" s="1"/>
  <c r="AI21" i="131"/>
  <c r="AI22" i="131" s="1"/>
  <c r="BL41" i="131"/>
  <c r="BL42" i="131" s="1"/>
  <c r="BK42" i="130"/>
  <c r="AI21" i="130"/>
  <c r="AI22" i="130" s="1"/>
  <c r="BL41" i="130"/>
  <c r="BL42" i="130" s="1"/>
  <c r="BL41" i="129"/>
  <c r="BL42" i="129" s="1"/>
  <c r="AI21" i="129"/>
  <c r="AI22" i="129" s="1"/>
  <c r="BK42" i="129"/>
  <c r="AI21" i="128"/>
  <c r="BL41" i="128"/>
  <c r="BL42" i="128" s="1"/>
  <c r="BL28" i="128"/>
  <c r="BL29" i="128" s="1"/>
  <c r="BK29" i="128"/>
  <c r="BK42" i="128"/>
  <c r="BL28" i="126"/>
  <c r="BL29" i="126" s="1"/>
  <c r="AI21" i="126"/>
  <c r="AI22" i="126" s="1"/>
  <c r="BK29" i="126"/>
  <c r="BL41" i="126"/>
  <c r="BL42" i="126" s="1"/>
  <c r="BL41" i="125"/>
  <c r="BL42" i="125" s="1"/>
  <c r="AI21" i="125"/>
  <c r="AJ21" i="123"/>
  <c r="AJ22" i="123" s="1"/>
  <c r="BL28" i="123"/>
  <c r="BL29" i="123" s="1"/>
  <c r="AJ21" i="122"/>
  <c r="AJ22" i="122" s="1"/>
  <c r="AJ55" i="120"/>
  <c r="AK19" i="120"/>
  <c r="BK42" i="119"/>
  <c r="BL41" i="119"/>
  <c r="BL42" i="119" s="1"/>
  <c r="BK42" i="117"/>
  <c r="BL41" i="117"/>
  <c r="BL42" i="117" s="1"/>
  <c r="BK42" i="116"/>
  <c r="BL41" i="116"/>
  <c r="BL42" i="116" s="1"/>
  <c r="BL62" i="161" l="1"/>
  <c r="BN62" i="161" s="1"/>
  <c r="BN56" i="161"/>
  <c r="BL63" i="161"/>
  <c r="BL65" i="161" s="1"/>
  <c r="BN65" i="161" s="1"/>
  <c r="BI42" i="120"/>
  <c r="BJ29" i="120"/>
  <c r="AU55" i="156"/>
  <c r="AV19" i="156"/>
  <c r="AX21" i="155"/>
  <c r="AX22" i="155" s="1"/>
  <c r="AY19" i="158"/>
  <c r="AX55" i="158"/>
  <c r="AX22" i="157"/>
  <c r="AY19" i="157"/>
  <c r="AY21" i="157" s="1"/>
  <c r="AX55" i="157"/>
  <c r="AI55" i="117"/>
  <c r="AJ19" i="117"/>
  <c r="BJ41" i="120"/>
  <c r="BK39" i="120" s="1"/>
  <c r="BK28" i="120"/>
  <c r="BL25" i="120" s="1"/>
  <c r="BL28" i="120" s="1"/>
  <c r="BL29" i="120" s="1"/>
  <c r="BK29" i="139"/>
  <c r="BJ29" i="130"/>
  <c r="BK29" i="134"/>
  <c r="BJ29" i="117"/>
  <c r="BL28" i="134"/>
  <c r="BL29" i="134" s="1"/>
  <c r="BK29" i="142"/>
  <c r="BK28" i="117"/>
  <c r="BL25" i="117" s="1"/>
  <c r="BK28" i="130"/>
  <c r="BL25" i="130" s="1"/>
  <c r="AJ21" i="150"/>
  <c r="AJ22" i="150" s="1"/>
  <c r="AI55" i="146"/>
  <c r="AJ19" i="146"/>
  <c r="AI22" i="146"/>
  <c r="AI55" i="145"/>
  <c r="AJ19" i="145"/>
  <c r="AI22" i="145"/>
  <c r="AI55" i="143"/>
  <c r="AJ19" i="143"/>
  <c r="AI55" i="142"/>
  <c r="AJ19" i="142"/>
  <c r="AI55" i="140"/>
  <c r="AJ19" i="140"/>
  <c r="AJ19" i="139"/>
  <c r="AI55" i="139"/>
  <c r="AI22" i="139"/>
  <c r="AI55" i="137"/>
  <c r="AJ19" i="137"/>
  <c r="AI22" i="137"/>
  <c r="AI55" i="136"/>
  <c r="AJ19" i="136"/>
  <c r="AI55" i="134"/>
  <c r="AJ19" i="134"/>
  <c r="AI55" i="133"/>
  <c r="AJ19" i="133"/>
  <c r="AI55" i="131"/>
  <c r="AJ19" i="131"/>
  <c r="AI55" i="130"/>
  <c r="AJ19" i="130"/>
  <c r="AI55" i="129"/>
  <c r="AJ19" i="129"/>
  <c r="AI55" i="128"/>
  <c r="AJ19" i="128"/>
  <c r="AI22" i="128"/>
  <c r="AI55" i="126"/>
  <c r="AJ19" i="126"/>
  <c r="AI55" i="125"/>
  <c r="AJ19" i="125"/>
  <c r="AI22" i="125"/>
  <c r="AJ55" i="123"/>
  <c r="AK19" i="123"/>
  <c r="AJ55" i="122"/>
  <c r="AK19" i="122"/>
  <c r="AK21" i="120"/>
  <c r="AK22" i="120" s="1"/>
  <c r="C63" i="2"/>
  <c r="E63" i="2" s="1"/>
  <c r="F63" i="2" s="1"/>
  <c r="G63" i="2" s="1"/>
  <c r="H63" i="2" s="1"/>
  <c r="I63" i="2" s="1"/>
  <c r="J63" i="2" s="1"/>
  <c r="K63" i="2" s="1"/>
  <c r="L63" i="2" s="1"/>
  <c r="M63" i="2" s="1"/>
  <c r="N63" i="2" s="1"/>
  <c r="O63" i="2" s="1"/>
  <c r="C25" i="8"/>
  <c r="D25" i="8" s="1"/>
  <c r="E25" i="8" s="1"/>
  <c r="B24" i="8"/>
  <c r="B26" i="8" s="1"/>
  <c r="D23" i="8"/>
  <c r="E23" i="8" s="1"/>
  <c r="D22" i="8"/>
  <c r="D24" i="8" s="1"/>
  <c r="BK29" i="120" l="1"/>
  <c r="BJ42" i="120"/>
  <c r="AY22" i="157"/>
  <c r="AY55" i="157"/>
  <c r="AZ19" i="157"/>
  <c r="AZ21" i="157" s="1"/>
  <c r="AY19" i="155"/>
  <c r="AY21" i="155" s="1"/>
  <c r="AX55" i="155"/>
  <c r="AV21" i="156"/>
  <c r="AV22" i="156" s="1"/>
  <c r="AY21" i="158"/>
  <c r="AY22" i="158" s="1"/>
  <c r="BK41" i="120"/>
  <c r="BL39" i="120" s="1"/>
  <c r="BL41" i="120" s="1"/>
  <c r="BL42" i="120" s="1"/>
  <c r="AJ21" i="117"/>
  <c r="AJ22" i="117" s="1"/>
  <c r="BL28" i="130"/>
  <c r="BL29" i="130" s="1"/>
  <c r="BL28" i="117"/>
  <c r="BL29" i="117" s="1"/>
  <c r="BK29" i="130"/>
  <c r="BK29" i="117"/>
  <c r="AJ55" i="150"/>
  <c r="AK19" i="150"/>
  <c r="AJ21" i="146"/>
  <c r="AJ22" i="146" s="1"/>
  <c r="AJ21" i="145"/>
  <c r="AJ22" i="145" s="1"/>
  <c r="AJ21" i="143"/>
  <c r="AJ22" i="143" s="1"/>
  <c r="AJ21" i="142"/>
  <c r="AJ21" i="140"/>
  <c r="AJ21" i="139"/>
  <c r="AJ22" i="139" s="1"/>
  <c r="AJ21" i="137"/>
  <c r="AJ22" i="137" s="1"/>
  <c r="AJ21" i="136"/>
  <c r="AJ22" i="136" s="1"/>
  <c r="AJ21" i="134"/>
  <c r="AJ21" i="133"/>
  <c r="AJ22" i="133" s="1"/>
  <c r="AJ21" i="131"/>
  <c r="AJ21" i="130"/>
  <c r="AJ22" i="130" s="1"/>
  <c r="AJ21" i="129"/>
  <c r="AJ22" i="129" s="1"/>
  <c r="AJ21" i="128"/>
  <c r="AJ22" i="128" s="1"/>
  <c r="AJ21" i="126"/>
  <c r="AJ22" i="126" s="1"/>
  <c r="AJ21" i="125"/>
  <c r="AJ22" i="125" s="1"/>
  <c r="AK21" i="123"/>
  <c r="AK22" i="123" s="1"/>
  <c r="AK21" i="122"/>
  <c r="AK22" i="122" s="1"/>
  <c r="AK55" i="120"/>
  <c r="AL19" i="120"/>
  <c r="D26" i="8"/>
  <c r="E22" i="8"/>
  <c r="E24" i="8" s="1"/>
  <c r="E26" i="8" s="1"/>
  <c r="L49" i="106"/>
  <c r="K49" i="106"/>
  <c r="J49" i="106"/>
  <c r="I49" i="106"/>
  <c r="H49" i="106"/>
  <c r="G49" i="106"/>
  <c r="F49" i="106"/>
  <c r="E49" i="106"/>
  <c r="D49" i="106"/>
  <c r="C49" i="106"/>
  <c r="B49" i="106"/>
  <c r="BK42" i="120" l="1"/>
  <c r="AZ19" i="158"/>
  <c r="AY55" i="158"/>
  <c r="AV55" i="156"/>
  <c r="AW19" i="156"/>
  <c r="AW21" i="156" s="1"/>
  <c r="AY22" i="155"/>
  <c r="AY55" i="155"/>
  <c r="AZ19" i="155"/>
  <c r="AZ22" i="157"/>
  <c r="BA19" i="157"/>
  <c r="AZ55" i="157"/>
  <c r="AK19" i="117"/>
  <c r="AJ55" i="117"/>
  <c r="AK21" i="150"/>
  <c r="AJ55" i="146"/>
  <c r="AK19" i="146"/>
  <c r="AJ55" i="145"/>
  <c r="AK19" i="145"/>
  <c r="AJ55" i="143"/>
  <c r="AK19" i="143"/>
  <c r="AJ55" i="142"/>
  <c r="AK19" i="142"/>
  <c r="AJ22" i="142"/>
  <c r="AJ55" i="140"/>
  <c r="AK19" i="140"/>
  <c r="AJ22" i="140"/>
  <c r="AJ55" i="139"/>
  <c r="AK19" i="139"/>
  <c r="AJ55" i="137"/>
  <c r="AK19" i="137"/>
  <c r="AJ55" i="136"/>
  <c r="AK19" i="136"/>
  <c r="AJ55" i="134"/>
  <c r="AK19" i="134"/>
  <c r="AJ22" i="134"/>
  <c r="AJ55" i="133"/>
  <c r="AK19" i="133"/>
  <c r="AJ55" i="131"/>
  <c r="AK19" i="131"/>
  <c r="AJ22" i="131"/>
  <c r="AJ55" i="130"/>
  <c r="AK19" i="130"/>
  <c r="AJ55" i="129"/>
  <c r="AK19" i="129"/>
  <c r="AJ55" i="128"/>
  <c r="AK19" i="128"/>
  <c r="AJ55" i="126"/>
  <c r="AK19" i="126"/>
  <c r="AJ55" i="125"/>
  <c r="AK19" i="125"/>
  <c r="AK55" i="123"/>
  <c r="AL19" i="123"/>
  <c r="AK55" i="122"/>
  <c r="AL19" i="122"/>
  <c r="AL21" i="120"/>
  <c r="L20" i="106"/>
  <c r="K20" i="106"/>
  <c r="J20" i="106"/>
  <c r="I20" i="106"/>
  <c r="H20" i="106"/>
  <c r="G20" i="106"/>
  <c r="F20" i="106"/>
  <c r="B2" i="106"/>
  <c r="C82" i="106"/>
  <c r="B82" i="106"/>
  <c r="C75" i="106"/>
  <c r="B75" i="106"/>
  <c r="C27" i="106"/>
  <c r="B27" i="106"/>
  <c r="C26" i="106"/>
  <c r="B26" i="106"/>
  <c r="E20" i="106"/>
  <c r="C20" i="106"/>
  <c r="B20" i="106"/>
  <c r="L8" i="106"/>
  <c r="J8" i="106"/>
  <c r="I8" i="106"/>
  <c r="H8" i="106"/>
  <c r="G8" i="106"/>
  <c r="E8" i="106"/>
  <c r="D8" i="106"/>
  <c r="C8" i="106"/>
  <c r="B8" i="106"/>
  <c r="B5" i="106"/>
  <c r="B4" i="106"/>
  <c r="B3" i="106"/>
  <c r="C26" i="3"/>
  <c r="BL46" i="157" l="1"/>
  <c r="BL46" i="155"/>
  <c r="BL46" i="158"/>
  <c r="BL46" i="156"/>
  <c r="BK46" i="158"/>
  <c r="BK46" i="155"/>
  <c r="C46" i="157"/>
  <c r="BK46" i="157"/>
  <c r="BI46" i="158"/>
  <c r="D46" i="157"/>
  <c r="BK46" i="156"/>
  <c r="BD46" i="156"/>
  <c r="BH46" i="156"/>
  <c r="BJ46" i="155"/>
  <c r="BH46" i="158"/>
  <c r="BD46" i="158"/>
  <c r="BG46" i="158"/>
  <c r="BE46" i="158"/>
  <c r="BF46" i="158"/>
  <c r="BE46" i="157"/>
  <c r="BJ46" i="157"/>
  <c r="BI46" i="157"/>
  <c r="BE46" i="156"/>
  <c r="BF46" i="156"/>
  <c r="E46" i="156"/>
  <c r="B46" i="156"/>
  <c r="B47" i="156" s="1"/>
  <c r="BH46" i="157"/>
  <c r="B46" i="158"/>
  <c r="B47" i="158" s="1"/>
  <c r="BJ46" i="158"/>
  <c r="C46" i="158"/>
  <c r="E46" i="158"/>
  <c r="D46" i="158"/>
  <c r="E46" i="157"/>
  <c r="BD46" i="157"/>
  <c r="B46" i="157"/>
  <c r="B47" i="157" s="1"/>
  <c r="BF46" i="157"/>
  <c r="BG46" i="157"/>
  <c r="BG46" i="156"/>
  <c r="D46" i="156"/>
  <c r="C46" i="156"/>
  <c r="BI46" i="156"/>
  <c r="BJ46" i="156"/>
  <c r="BE46" i="155"/>
  <c r="BF46" i="155"/>
  <c r="E46" i="155"/>
  <c r="BG46" i="155"/>
  <c r="D46" i="155"/>
  <c r="BD46" i="155"/>
  <c r="B46" i="155"/>
  <c r="B47" i="155" s="1"/>
  <c r="BI46" i="155"/>
  <c r="BH46" i="155"/>
  <c r="C46" i="155"/>
  <c r="AD46" i="156"/>
  <c r="AP46" i="156"/>
  <c r="AK46" i="156"/>
  <c r="BA46" i="156"/>
  <c r="AR46" i="156"/>
  <c r="AL46" i="156"/>
  <c r="BC46" i="156"/>
  <c r="AV46" i="158"/>
  <c r="AX46" i="158"/>
  <c r="AO46" i="158"/>
  <c r="AJ46" i="158"/>
  <c r="AA46" i="158"/>
  <c r="AZ46" i="158"/>
  <c r="AY46" i="158"/>
  <c r="AJ46" i="156"/>
  <c r="AH46" i="156"/>
  <c r="AQ46" i="156"/>
  <c r="AG46" i="156"/>
  <c r="AQ46" i="158"/>
  <c r="AF46" i="158"/>
  <c r="AB46" i="158"/>
  <c r="BA46" i="158"/>
  <c r="AM46" i="158"/>
  <c r="AK46" i="158"/>
  <c r="BC46" i="158"/>
  <c r="AE46" i="156"/>
  <c r="AY46" i="156"/>
  <c r="AB46" i="156"/>
  <c r="AM46" i="156"/>
  <c r="AX46" i="156"/>
  <c r="AA46" i="156"/>
  <c r="AO46" i="156"/>
  <c r="AF46" i="156"/>
  <c r="AV46" i="156"/>
  <c r="AC46" i="158"/>
  <c r="AR46" i="158"/>
  <c r="AI46" i="158"/>
  <c r="AN46" i="158"/>
  <c r="AG46" i="158"/>
  <c r="AL46" i="158"/>
  <c r="AT46" i="156"/>
  <c r="AU46" i="156"/>
  <c r="AI46" i="156"/>
  <c r="AC46" i="156"/>
  <c r="AS46" i="156"/>
  <c r="AZ46" i="156"/>
  <c r="BB46" i="156"/>
  <c r="AW46" i="156"/>
  <c r="AN46" i="156"/>
  <c r="AD46" i="158"/>
  <c r="AE46" i="158"/>
  <c r="BB46" i="158"/>
  <c r="AT46" i="158"/>
  <c r="AH46" i="158"/>
  <c r="AU46" i="158"/>
  <c r="AW46" i="158"/>
  <c r="AS46" i="158"/>
  <c r="AP46" i="158"/>
  <c r="BA46" i="157"/>
  <c r="AY46" i="157"/>
  <c r="AX46" i="157"/>
  <c r="AT46" i="157"/>
  <c r="AE46" i="157"/>
  <c r="BA46" i="155"/>
  <c r="AR46" i="155"/>
  <c r="AI46" i="155"/>
  <c r="AE46" i="155"/>
  <c r="AB46" i="155"/>
  <c r="AL46" i="155"/>
  <c r="BB46" i="155"/>
  <c r="AW46" i="157"/>
  <c r="AU46" i="157"/>
  <c r="AK46" i="157"/>
  <c r="AN46" i="157"/>
  <c r="AG46" i="155"/>
  <c r="AV46" i="155"/>
  <c r="AH46" i="155"/>
  <c r="AX46" i="155"/>
  <c r="BB46" i="157"/>
  <c r="AI46" i="157"/>
  <c r="AJ46" i="157"/>
  <c r="AQ46" i="157"/>
  <c r="AP46" i="157"/>
  <c r="AF46" i="157"/>
  <c r="AG46" i="157"/>
  <c r="AR46" i="157"/>
  <c r="AH46" i="157"/>
  <c r="AO46" i="157"/>
  <c r="AD46" i="157"/>
  <c r="AF46" i="155"/>
  <c r="AZ46" i="155"/>
  <c r="AK46" i="155"/>
  <c r="AW46" i="155"/>
  <c r="AN46" i="155"/>
  <c r="AJ46" i="155"/>
  <c r="AP46" i="155"/>
  <c r="AV46" i="157"/>
  <c r="AM46" i="157"/>
  <c r="AB46" i="157"/>
  <c r="AC46" i="157"/>
  <c r="BC46" i="157"/>
  <c r="AL46" i="157"/>
  <c r="AA46" i="157"/>
  <c r="AZ46" i="157"/>
  <c r="AS46" i="157"/>
  <c r="AQ46" i="155"/>
  <c r="BC46" i="155"/>
  <c r="AS46" i="155"/>
  <c r="AO46" i="155"/>
  <c r="AA46" i="155"/>
  <c r="AM46" i="155"/>
  <c r="AC46" i="155"/>
  <c r="AY46" i="155"/>
  <c r="AU46" i="155"/>
  <c r="AD46" i="155"/>
  <c r="AT46" i="155"/>
  <c r="V46" i="156"/>
  <c r="Z46" i="156"/>
  <c r="P46" i="156"/>
  <c r="W46" i="158"/>
  <c r="Z46" i="158"/>
  <c r="W46" i="156"/>
  <c r="X46" i="156"/>
  <c r="U46" i="156"/>
  <c r="N46" i="158"/>
  <c r="R46" i="158"/>
  <c r="U46" i="158"/>
  <c r="V46" i="158"/>
  <c r="K46" i="156"/>
  <c r="S46" i="156"/>
  <c r="M46" i="158"/>
  <c r="N46" i="156"/>
  <c r="M46" i="156"/>
  <c r="J46" i="158"/>
  <c r="O46" i="158"/>
  <c r="L46" i="156"/>
  <c r="J46" i="156"/>
  <c r="I46" i="156"/>
  <c r="Y46" i="158"/>
  <c r="S46" i="158"/>
  <c r="I46" i="158"/>
  <c r="P46" i="158"/>
  <c r="R46" i="156"/>
  <c r="H46" i="156"/>
  <c r="Y46" i="156"/>
  <c r="K46" i="158"/>
  <c r="H46" i="158"/>
  <c r="X46" i="158"/>
  <c r="Q46" i="158"/>
  <c r="G46" i="156"/>
  <c r="O46" i="156"/>
  <c r="G46" i="158"/>
  <c r="T46" i="156"/>
  <c r="Q46" i="156"/>
  <c r="T46" i="158"/>
  <c r="L46" i="158"/>
  <c r="J46" i="157"/>
  <c r="K46" i="157"/>
  <c r="V46" i="157"/>
  <c r="W46" i="155"/>
  <c r="U46" i="155"/>
  <c r="I46" i="155"/>
  <c r="X46" i="157"/>
  <c r="Q46" i="157"/>
  <c r="M46" i="155"/>
  <c r="J46" i="155"/>
  <c r="G46" i="157"/>
  <c r="I46" i="157"/>
  <c r="O46" i="157"/>
  <c r="G46" i="155"/>
  <c r="K46" i="155"/>
  <c r="Y46" i="155"/>
  <c r="F46" i="158"/>
  <c r="Z46" i="157"/>
  <c r="Y46" i="157"/>
  <c r="O46" i="155"/>
  <c r="S46" i="155"/>
  <c r="S46" i="157"/>
  <c r="N46" i="157"/>
  <c r="N46" i="155"/>
  <c r="H46" i="155"/>
  <c r="M46" i="157"/>
  <c r="U46" i="157"/>
  <c r="H46" i="157"/>
  <c r="Z46" i="155"/>
  <c r="Q46" i="155"/>
  <c r="W46" i="157"/>
  <c r="P46" i="157"/>
  <c r="R46" i="157"/>
  <c r="T46" i="157"/>
  <c r="T46" i="155"/>
  <c r="X46" i="155"/>
  <c r="R46" i="155"/>
  <c r="L46" i="157"/>
  <c r="L46" i="155"/>
  <c r="V46" i="155"/>
  <c r="P46" i="155"/>
  <c r="F46" i="156"/>
  <c r="F46" i="155"/>
  <c r="F46" i="157"/>
  <c r="BA21" i="157"/>
  <c r="BA22" i="157" s="1"/>
  <c r="AZ21" i="155"/>
  <c r="AZ22" i="155" s="1"/>
  <c r="AZ21" i="158"/>
  <c r="AZ22" i="158" s="1"/>
  <c r="AW22" i="156"/>
  <c r="AW55" i="156"/>
  <c r="AX19" i="156"/>
  <c r="AK21" i="117"/>
  <c r="AK22" i="117" s="1"/>
  <c r="BL46" i="139"/>
  <c r="BL46" i="128"/>
  <c r="BL46" i="133"/>
  <c r="BL46" i="120"/>
  <c r="BL46" i="131"/>
  <c r="BL46" i="123"/>
  <c r="BL46" i="142"/>
  <c r="BL46" i="143"/>
  <c r="BL46" i="125"/>
  <c r="BL46" i="134"/>
  <c r="BL46" i="146"/>
  <c r="BL46" i="119"/>
  <c r="BL46" i="145"/>
  <c r="BK46" i="120"/>
  <c r="BL46" i="129"/>
  <c r="BL46" i="126"/>
  <c r="BL46" i="136"/>
  <c r="BK46" i="150"/>
  <c r="BL46" i="130"/>
  <c r="BL46" i="150"/>
  <c r="BL46" i="137"/>
  <c r="BL46" i="117"/>
  <c r="BL46" i="140"/>
  <c r="BL46" i="122"/>
  <c r="BK46" i="134"/>
  <c r="BK46" i="146"/>
  <c r="BK46" i="136"/>
  <c r="C46" i="146"/>
  <c r="C46" i="129"/>
  <c r="D46" i="142"/>
  <c r="BH46" i="134"/>
  <c r="C46" i="125"/>
  <c r="BK46" i="137"/>
  <c r="D46" i="145"/>
  <c r="D46" i="146"/>
  <c r="C46" i="150"/>
  <c r="C46" i="136"/>
  <c r="BK46" i="139"/>
  <c r="BK46" i="140"/>
  <c r="C46" i="139"/>
  <c r="C46" i="142"/>
  <c r="AB46" i="150"/>
  <c r="AM46" i="150"/>
  <c r="S46" i="150"/>
  <c r="AU46" i="150"/>
  <c r="X46" i="150"/>
  <c r="BG46" i="150"/>
  <c r="BB46" i="150"/>
  <c r="AA46" i="150"/>
  <c r="BF46" i="150"/>
  <c r="AL46" i="150"/>
  <c r="C46" i="145"/>
  <c r="D46" i="143"/>
  <c r="BG46" i="142"/>
  <c r="BI46" i="142"/>
  <c r="B46" i="142"/>
  <c r="B47" i="142" s="1"/>
  <c r="C46" i="140"/>
  <c r="BD46" i="139"/>
  <c r="BH46" i="137"/>
  <c r="BG46" i="137"/>
  <c r="BE46" i="137"/>
  <c r="BI46" i="137"/>
  <c r="BH46" i="136"/>
  <c r="AF46" i="136"/>
  <c r="AC46" i="136"/>
  <c r="AO46" i="136"/>
  <c r="Z46" i="136"/>
  <c r="BJ46" i="136"/>
  <c r="AK46" i="136"/>
  <c r="BG46" i="134"/>
  <c r="B46" i="134"/>
  <c r="B47" i="134" s="1"/>
  <c r="C46" i="133"/>
  <c r="B46" i="125"/>
  <c r="B47" i="125" s="1"/>
  <c r="R46" i="120"/>
  <c r="X46" i="120"/>
  <c r="AG46" i="120"/>
  <c r="AE46" i="120"/>
  <c r="BH46" i="120"/>
  <c r="BI46" i="120"/>
  <c r="AX46" i="120"/>
  <c r="AT46" i="120"/>
  <c r="O46" i="120"/>
  <c r="AM46" i="120"/>
  <c r="V46" i="120"/>
  <c r="W46" i="120"/>
  <c r="Y46" i="120"/>
  <c r="AI46" i="120"/>
  <c r="AJ46" i="119"/>
  <c r="BE46" i="119"/>
  <c r="AP46" i="119"/>
  <c r="AI46" i="119"/>
  <c r="BI46" i="119"/>
  <c r="C46" i="128"/>
  <c r="AO46" i="150"/>
  <c r="AP46" i="150"/>
  <c r="AR46" i="150"/>
  <c r="AT46" i="150"/>
  <c r="R46" i="150"/>
  <c r="AY46" i="150"/>
  <c r="W46" i="150"/>
  <c r="O46" i="150"/>
  <c r="BC46" i="150"/>
  <c r="AI46" i="150"/>
  <c r="B46" i="145"/>
  <c r="C46" i="143"/>
  <c r="BC46" i="142"/>
  <c r="BH46" i="142"/>
  <c r="D46" i="140"/>
  <c r="BC46" i="139"/>
  <c r="BF46" i="139"/>
  <c r="BE46" i="139"/>
  <c r="BF46" i="137"/>
  <c r="AX46" i="136"/>
  <c r="AY46" i="136"/>
  <c r="BB46" i="136"/>
  <c r="AH46" i="136"/>
  <c r="AD46" i="136"/>
  <c r="AW46" i="136"/>
  <c r="AE46" i="136"/>
  <c r="AL46" i="136"/>
  <c r="AI46" i="136"/>
  <c r="AN46" i="136"/>
  <c r="BI46" i="136"/>
  <c r="BA46" i="136"/>
  <c r="AS46" i="136"/>
  <c r="AP46" i="136"/>
  <c r="C46" i="134"/>
  <c r="BB46" i="134"/>
  <c r="BB46" i="126"/>
  <c r="BF46" i="126"/>
  <c r="BA46" i="120"/>
  <c r="BB46" i="120"/>
  <c r="AO46" i="120"/>
  <c r="P46" i="120"/>
  <c r="AA46" i="120"/>
  <c r="AL46" i="120"/>
  <c r="BC46" i="120"/>
  <c r="AY46" i="120"/>
  <c r="BD46" i="120"/>
  <c r="T46" i="120"/>
  <c r="Q46" i="120"/>
  <c r="AD46" i="120"/>
  <c r="AS46" i="120"/>
  <c r="AN46" i="120"/>
  <c r="BD46" i="119"/>
  <c r="AZ46" i="119"/>
  <c r="BG46" i="119"/>
  <c r="AR46" i="119"/>
  <c r="BJ46" i="137"/>
  <c r="C46" i="120"/>
  <c r="AJ46" i="150"/>
  <c r="AW46" i="150"/>
  <c r="P46" i="150"/>
  <c r="AH46" i="150"/>
  <c r="Y46" i="150"/>
  <c r="AC46" i="150"/>
  <c r="T46" i="150"/>
  <c r="AE46" i="150"/>
  <c r="Q46" i="150"/>
  <c r="BJ46" i="150"/>
  <c r="BD46" i="150"/>
  <c r="Z46" i="150"/>
  <c r="AX46" i="150"/>
  <c r="AD46" i="150"/>
  <c r="U46" i="150"/>
  <c r="BH46" i="150"/>
  <c r="AN46" i="150"/>
  <c r="BI46" i="150"/>
  <c r="BJ46" i="146"/>
  <c r="B46" i="143"/>
  <c r="B47" i="143" s="1"/>
  <c r="BJ46" i="143"/>
  <c r="BD46" i="142"/>
  <c r="BJ46" i="140"/>
  <c r="B46" i="140"/>
  <c r="B47" i="140" s="1"/>
  <c r="BI46" i="139"/>
  <c r="B46" i="139"/>
  <c r="B47" i="139" s="1"/>
  <c r="B46" i="137"/>
  <c r="C46" i="137"/>
  <c r="Y46" i="136"/>
  <c r="AR46" i="136"/>
  <c r="BD46" i="136"/>
  <c r="AQ46" i="136"/>
  <c r="AG46" i="136"/>
  <c r="BG46" i="136"/>
  <c r="AM46" i="136"/>
  <c r="BF46" i="134"/>
  <c r="BJ46" i="134"/>
  <c r="C46" i="131"/>
  <c r="B46" i="130"/>
  <c r="C46" i="130"/>
  <c r="B46" i="128"/>
  <c r="BG46" i="120"/>
  <c r="Z46" i="120"/>
  <c r="AZ46" i="120"/>
  <c r="BJ46" i="120"/>
  <c r="AU46" i="120"/>
  <c r="AJ46" i="120"/>
  <c r="AR46" i="120"/>
  <c r="BE46" i="120"/>
  <c r="AV46" i="120"/>
  <c r="C46" i="119"/>
  <c r="AO46" i="119"/>
  <c r="AM46" i="119"/>
  <c r="AS46" i="150"/>
  <c r="AV46" i="150"/>
  <c r="AK46" i="150"/>
  <c r="BK46" i="145"/>
  <c r="BK46" i="142"/>
  <c r="BJ46" i="139"/>
  <c r="BH46" i="139"/>
  <c r="AT46" i="136"/>
  <c r="B46" i="133"/>
  <c r="U46" i="120"/>
  <c r="BF46" i="120"/>
  <c r="AQ46" i="119"/>
  <c r="AL46" i="119"/>
  <c r="BJ46" i="119"/>
  <c r="BK46" i="119"/>
  <c r="BH46" i="119"/>
  <c r="AI46" i="117"/>
  <c r="BB46" i="117"/>
  <c r="AV46" i="117"/>
  <c r="BE46" i="117"/>
  <c r="BH46" i="117"/>
  <c r="BE46" i="142"/>
  <c r="AZ46" i="136"/>
  <c r="AB46" i="136"/>
  <c r="BI46" i="134"/>
  <c r="BC46" i="134"/>
  <c r="B46" i="131"/>
  <c r="B47" i="131" s="1"/>
  <c r="AC46" i="120"/>
  <c r="AB46" i="120"/>
  <c r="AP46" i="120"/>
  <c r="AN46" i="119"/>
  <c r="AW46" i="119"/>
  <c r="BC46" i="119"/>
  <c r="AK46" i="119"/>
  <c r="AW46" i="117"/>
  <c r="BJ46" i="117"/>
  <c r="AJ46" i="117"/>
  <c r="BD46" i="117"/>
  <c r="AL46" i="117"/>
  <c r="C46" i="117"/>
  <c r="AT46" i="117"/>
  <c r="BG46" i="117"/>
  <c r="AY46" i="117"/>
  <c r="B46" i="117"/>
  <c r="AP46" i="117"/>
  <c r="BK46" i="117"/>
  <c r="BI46" i="117"/>
  <c r="AR46" i="117"/>
  <c r="AS46" i="117"/>
  <c r="AX46" i="117"/>
  <c r="AQ46" i="150"/>
  <c r="AZ46" i="150"/>
  <c r="BE46" i="150"/>
  <c r="BJ46" i="142"/>
  <c r="BF46" i="142"/>
  <c r="BG46" i="139"/>
  <c r="D46" i="139"/>
  <c r="AA46" i="136"/>
  <c r="AJ46" i="136"/>
  <c r="AV46" i="136"/>
  <c r="B46" i="129"/>
  <c r="B47" i="129" s="1"/>
  <c r="BG46" i="126"/>
  <c r="B46" i="126"/>
  <c r="C46" i="126"/>
  <c r="AF46" i="120"/>
  <c r="S46" i="120"/>
  <c r="AQ46" i="120"/>
  <c r="AH46" i="120"/>
  <c r="AW46" i="120"/>
  <c r="AT46" i="119"/>
  <c r="B46" i="119"/>
  <c r="B47" i="119" s="1"/>
  <c r="BB46" i="119"/>
  <c r="AU46" i="119"/>
  <c r="AY46" i="119"/>
  <c r="BC46" i="117"/>
  <c r="AM46" i="117"/>
  <c r="AO46" i="117"/>
  <c r="BD46" i="134"/>
  <c r="B46" i="150"/>
  <c r="BA46" i="150"/>
  <c r="AG46" i="150"/>
  <c r="V46" i="150"/>
  <c r="AF46" i="150"/>
  <c r="B46" i="146"/>
  <c r="B47" i="146" s="1"/>
  <c r="BJ46" i="145"/>
  <c r="B46" i="136"/>
  <c r="B47" i="136" s="1"/>
  <c r="BC46" i="136"/>
  <c r="AU46" i="136"/>
  <c r="BE46" i="136"/>
  <c r="BF46" i="136"/>
  <c r="BE46" i="134"/>
  <c r="BE46" i="126"/>
  <c r="AK46" i="120"/>
  <c r="B46" i="120"/>
  <c r="B47" i="120" s="1"/>
  <c r="AX46" i="119"/>
  <c r="AV46" i="119"/>
  <c r="BA46" i="119"/>
  <c r="AS46" i="119"/>
  <c r="BF46" i="119"/>
  <c r="BA46" i="117"/>
  <c r="AK46" i="117"/>
  <c r="AU46" i="117"/>
  <c r="BF46" i="117"/>
  <c r="AZ46" i="117"/>
  <c r="AQ46" i="117"/>
  <c r="AN46" i="117"/>
  <c r="W46" i="117"/>
  <c r="L46" i="136"/>
  <c r="AH46" i="117"/>
  <c r="AE46" i="117"/>
  <c r="H46" i="119"/>
  <c r="V46" i="117"/>
  <c r="K46" i="119"/>
  <c r="AF46" i="117"/>
  <c r="AF46" i="119"/>
  <c r="AG46" i="119"/>
  <c r="N46" i="119"/>
  <c r="T46" i="119"/>
  <c r="AK46" i="134"/>
  <c r="AA46" i="119"/>
  <c r="AE46" i="134"/>
  <c r="BH46" i="126"/>
  <c r="F46" i="119"/>
  <c r="BF46" i="128"/>
  <c r="BD46" i="128"/>
  <c r="BE46" i="128"/>
  <c r="AU46" i="134"/>
  <c r="AR46" i="134"/>
  <c r="R46" i="133"/>
  <c r="Q46" i="133"/>
  <c r="BB46" i="130"/>
  <c r="Y46" i="133"/>
  <c r="Z46" i="134"/>
  <c r="AQ46" i="134"/>
  <c r="K49" i="149"/>
  <c r="BG46" i="143"/>
  <c r="AW46" i="134"/>
  <c r="BC46" i="143"/>
  <c r="BK46" i="131"/>
  <c r="W46" i="133"/>
  <c r="AN46" i="133"/>
  <c r="BJ46" i="133"/>
  <c r="AG46" i="133"/>
  <c r="AL46" i="133"/>
  <c r="AW46" i="133"/>
  <c r="BF46" i="133"/>
  <c r="S46" i="117"/>
  <c r="AH46" i="134"/>
  <c r="AD46" i="117"/>
  <c r="U46" i="119"/>
  <c r="BH46" i="130"/>
  <c r="O46" i="117"/>
  <c r="Z46" i="119"/>
  <c r="Q46" i="117"/>
  <c r="P46" i="117"/>
  <c r="E46" i="119"/>
  <c r="AH46" i="119"/>
  <c r="W46" i="119"/>
  <c r="AC46" i="119"/>
  <c r="BA46" i="134"/>
  <c r="H46" i="133"/>
  <c r="O46" i="119"/>
  <c r="BD46" i="126"/>
  <c r="AM46" i="134"/>
  <c r="BE46" i="143"/>
  <c r="BH46" i="146"/>
  <c r="C49" i="149"/>
  <c r="D49" i="149"/>
  <c r="BF46" i="146"/>
  <c r="BF46" i="131"/>
  <c r="BG46" i="128"/>
  <c r="BK46" i="128"/>
  <c r="BK46" i="130"/>
  <c r="BI46" i="131"/>
  <c r="AL46" i="134"/>
  <c r="BI46" i="130"/>
  <c r="T46" i="133"/>
  <c r="AC46" i="133"/>
  <c r="AD46" i="133"/>
  <c r="BG46" i="133"/>
  <c r="AK46" i="133"/>
  <c r="AH46" i="133"/>
  <c r="AE46" i="133"/>
  <c r="BK46" i="133"/>
  <c r="AS46" i="133"/>
  <c r="AI46" i="133"/>
  <c r="AF46" i="133"/>
  <c r="BC46" i="133"/>
  <c r="AG46" i="117"/>
  <c r="AT46" i="134"/>
  <c r="Y46" i="117"/>
  <c r="Z46" i="117"/>
  <c r="P46" i="119"/>
  <c r="BF46" i="130"/>
  <c r="AA46" i="117"/>
  <c r="K46" i="125"/>
  <c r="AC46" i="117"/>
  <c r="R46" i="117"/>
  <c r="X46" i="119"/>
  <c r="I46" i="119"/>
  <c r="S46" i="119"/>
  <c r="BC46" i="128"/>
  <c r="F46" i="133"/>
  <c r="Q46" i="119"/>
  <c r="F46" i="131"/>
  <c r="D46" i="133"/>
  <c r="G46" i="119"/>
  <c r="Y46" i="119"/>
  <c r="BG46" i="131"/>
  <c r="AX46" i="134"/>
  <c r="L46" i="133"/>
  <c r="F46" i="136"/>
  <c r="BK46" i="143"/>
  <c r="BK46" i="126"/>
  <c r="BC46" i="126"/>
  <c r="N46" i="120"/>
  <c r="BB46" i="128"/>
  <c r="AZ46" i="134"/>
  <c r="AO46" i="134"/>
  <c r="BG46" i="130"/>
  <c r="AN46" i="134"/>
  <c r="AA46" i="134"/>
  <c r="AS46" i="134"/>
  <c r="BD46" i="143"/>
  <c r="AC46" i="134"/>
  <c r="BI46" i="146"/>
  <c r="BJ46" i="131"/>
  <c r="BH46" i="131"/>
  <c r="F46" i="146"/>
  <c r="X46" i="133"/>
  <c r="AB46" i="133"/>
  <c r="AT46" i="133"/>
  <c r="U46" i="133"/>
  <c r="AU46" i="133"/>
  <c r="AZ46" i="133"/>
  <c r="BD46" i="133"/>
  <c r="AO46" i="133"/>
  <c r="AP46" i="133"/>
  <c r="R46" i="119"/>
  <c r="BI46" i="128"/>
  <c r="X46" i="117"/>
  <c r="AB46" i="117"/>
  <c r="AB46" i="119"/>
  <c r="AD46" i="119"/>
  <c r="T46" i="117"/>
  <c r="U46" i="117"/>
  <c r="M46" i="119"/>
  <c r="L46" i="119"/>
  <c r="V46" i="119"/>
  <c r="E49" i="149"/>
  <c r="AF46" i="134"/>
  <c r="O46" i="136"/>
  <c r="BI46" i="126"/>
  <c r="AE46" i="119"/>
  <c r="BE46" i="146"/>
  <c r="AV46" i="134"/>
  <c r="BH46" i="128"/>
  <c r="BJ46" i="126"/>
  <c r="J46" i="119"/>
  <c r="E46" i="131"/>
  <c r="BE46" i="131"/>
  <c r="AD46" i="134"/>
  <c r="K46" i="133"/>
  <c r="W46" i="136"/>
  <c r="BC46" i="130"/>
  <c r="AP46" i="134"/>
  <c r="BE46" i="130"/>
  <c r="BJ46" i="130"/>
  <c r="BJ46" i="128"/>
  <c r="AY46" i="134"/>
  <c r="AI46" i="134"/>
  <c r="BD46" i="130"/>
  <c r="BG46" i="146"/>
  <c r="BF46" i="143"/>
  <c r="I49" i="149"/>
  <c r="AB46" i="134"/>
  <c r="Y46" i="134"/>
  <c r="AG46" i="134"/>
  <c r="BI46" i="143"/>
  <c r="AJ46" i="134"/>
  <c r="B49" i="149"/>
  <c r="AA46" i="133"/>
  <c r="Z46" i="133"/>
  <c r="BE46" i="133"/>
  <c r="BI46" i="133"/>
  <c r="AQ46" i="133"/>
  <c r="AR46" i="133"/>
  <c r="AJ46" i="133"/>
  <c r="AV46" i="133"/>
  <c r="AX46" i="133"/>
  <c r="BB46" i="133"/>
  <c r="AY46" i="133"/>
  <c r="BH46" i="133"/>
  <c r="BA46" i="133"/>
  <c r="AM46" i="133"/>
  <c r="F46" i="140"/>
  <c r="H46" i="136"/>
  <c r="AQ46" i="137"/>
  <c r="AR46" i="143"/>
  <c r="P46" i="136"/>
  <c r="E46" i="137"/>
  <c r="R46" i="136"/>
  <c r="M46" i="136"/>
  <c r="AO46" i="143"/>
  <c r="AJ46" i="143"/>
  <c r="L46" i="125"/>
  <c r="H46" i="140"/>
  <c r="AT46" i="143"/>
  <c r="O46" i="133"/>
  <c r="M46" i="125"/>
  <c r="T46" i="136"/>
  <c r="AW46" i="137"/>
  <c r="AX46" i="137"/>
  <c r="E46" i="133"/>
  <c r="M46" i="120"/>
  <c r="AY46" i="143"/>
  <c r="AF46" i="125"/>
  <c r="K46" i="120"/>
  <c r="AT46" i="137"/>
  <c r="AC46" i="125"/>
  <c r="AW46" i="146"/>
  <c r="X46" i="125"/>
  <c r="Y46" i="125"/>
  <c r="S46" i="125"/>
  <c r="V46" i="125"/>
  <c r="BE46" i="145"/>
  <c r="AS46" i="146"/>
  <c r="Q46" i="125"/>
  <c r="AX46" i="146"/>
  <c r="AZ46" i="125"/>
  <c r="AX46" i="125"/>
  <c r="AK46" i="125"/>
  <c r="AM46" i="125"/>
  <c r="N46" i="117"/>
  <c r="BC46" i="137"/>
  <c r="BB46" i="125"/>
  <c r="BH46" i="125"/>
  <c r="AY46" i="146"/>
  <c r="BB46" i="146"/>
  <c r="AD46" i="146"/>
  <c r="AH46" i="146"/>
  <c r="AO46" i="129"/>
  <c r="AZ46" i="140"/>
  <c r="AP46" i="140"/>
  <c r="AY46" i="131"/>
  <c r="AJ46" i="139"/>
  <c r="AL46" i="130"/>
  <c r="AJ46" i="146"/>
  <c r="AD46" i="129"/>
  <c r="AI46" i="131"/>
  <c r="AX46" i="128"/>
  <c r="AA46" i="126"/>
  <c r="AL46" i="139"/>
  <c r="AH46" i="139"/>
  <c r="AJ46" i="142"/>
  <c r="AX46" i="130"/>
  <c r="AU46" i="129"/>
  <c r="BI46" i="129"/>
  <c r="AY46" i="129"/>
  <c r="AV46" i="140"/>
  <c r="AU46" i="140"/>
  <c r="BA46" i="140"/>
  <c r="BD46" i="131"/>
  <c r="AG46" i="131"/>
  <c r="AJ46" i="128"/>
  <c r="AV46" i="128"/>
  <c r="AI46" i="128"/>
  <c r="Y46" i="128"/>
  <c r="AP46" i="128"/>
  <c r="AD46" i="139"/>
  <c r="AW46" i="139"/>
  <c r="AU46" i="142"/>
  <c r="AB46" i="130"/>
  <c r="AA46" i="129"/>
  <c r="AB46" i="129"/>
  <c r="BB46" i="131"/>
  <c r="AM46" i="131"/>
  <c r="AC46" i="128"/>
  <c r="J46" i="145"/>
  <c r="AL46" i="129"/>
  <c r="AR46" i="129"/>
  <c r="AK46" i="140"/>
  <c r="BC46" i="140"/>
  <c r="AD46" i="131"/>
  <c r="AS46" i="131"/>
  <c r="AL46" i="128"/>
  <c r="AO46" i="128"/>
  <c r="AP46" i="126"/>
  <c r="AD46" i="126"/>
  <c r="AQ46" i="126"/>
  <c r="AL46" i="126"/>
  <c r="AZ46" i="139"/>
  <c r="AP46" i="142"/>
  <c r="AR46" i="142"/>
  <c r="AK46" i="130"/>
  <c r="Z46" i="130"/>
  <c r="E46" i="146"/>
  <c r="I46" i="140"/>
  <c r="E46" i="125"/>
  <c r="AK46" i="143"/>
  <c r="K46" i="140"/>
  <c r="AO46" i="137"/>
  <c r="I46" i="133"/>
  <c r="J46" i="136"/>
  <c r="G49" i="149"/>
  <c r="AD46" i="137"/>
  <c r="E46" i="136"/>
  <c r="L46" i="120"/>
  <c r="G46" i="125"/>
  <c r="X46" i="136"/>
  <c r="K46" i="136"/>
  <c r="AU46" i="143"/>
  <c r="AI46" i="137"/>
  <c r="P46" i="125"/>
  <c r="BA46" i="137"/>
  <c r="AB46" i="125"/>
  <c r="AU46" i="137"/>
  <c r="AF46" i="142"/>
  <c r="AH46" i="142"/>
  <c r="BH46" i="145"/>
  <c r="AI46" i="143"/>
  <c r="AD46" i="125"/>
  <c r="BC46" i="125"/>
  <c r="BJ46" i="125"/>
  <c r="BD46" i="137"/>
  <c r="AI46" i="125"/>
  <c r="BI46" i="125"/>
  <c r="BB46" i="137"/>
  <c r="AY46" i="137"/>
  <c r="AB46" i="137"/>
  <c r="AH46" i="125"/>
  <c r="R46" i="125"/>
  <c r="AL46" i="125"/>
  <c r="AC46" i="142"/>
  <c r="AN46" i="146"/>
  <c r="AG46" i="146"/>
  <c r="AK46" i="129"/>
  <c r="AM46" i="128"/>
  <c r="G46" i="145"/>
  <c r="AM46" i="139"/>
  <c r="BA46" i="142"/>
  <c r="AU46" i="130"/>
  <c r="AP46" i="146"/>
  <c r="BG46" i="129"/>
  <c r="BB46" i="129"/>
  <c r="AP46" i="129"/>
  <c r="AO46" i="140"/>
  <c r="BG46" i="140"/>
  <c r="BB46" i="140"/>
  <c r="AW46" i="131"/>
  <c r="AB46" i="131"/>
  <c r="AH46" i="131"/>
  <c r="AG46" i="126"/>
  <c r="AE46" i="139"/>
  <c r="AK46" i="139"/>
  <c r="AG46" i="139"/>
  <c r="AY46" i="142"/>
  <c r="AL46" i="142"/>
  <c r="AS46" i="142"/>
  <c r="BD46" i="146"/>
  <c r="AZ46" i="130"/>
  <c r="AE46" i="130"/>
  <c r="AY46" i="130"/>
  <c r="AN46" i="130"/>
  <c r="AE46" i="142"/>
  <c r="AV46" i="146"/>
  <c r="BF46" i="129"/>
  <c r="AI46" i="129"/>
  <c r="AQ46" i="131"/>
  <c r="AE46" i="128"/>
  <c r="AD46" i="128"/>
  <c r="AR46" i="126"/>
  <c r="AK46" i="126"/>
  <c r="AI46" i="126"/>
  <c r="N46" i="150"/>
  <c r="I46" i="145"/>
  <c r="H46" i="145"/>
  <c r="K46" i="145"/>
  <c r="AX46" i="139"/>
  <c r="AC46" i="139"/>
  <c r="AO46" i="139"/>
  <c r="AM46" i="142"/>
  <c r="Z46" i="129"/>
  <c r="AM46" i="140"/>
  <c r="AI46" i="140"/>
  <c r="F46" i="145"/>
  <c r="AV46" i="139"/>
  <c r="AH46" i="129"/>
  <c r="AX46" i="140"/>
  <c r="AZ46" i="131"/>
  <c r="AQ46" i="128"/>
  <c r="Z46" i="128"/>
  <c r="AT46" i="128"/>
  <c r="AU46" i="126"/>
  <c r="AY46" i="126"/>
  <c r="AI46" i="139"/>
  <c r="BB46" i="139"/>
  <c r="AZ46" i="142"/>
  <c r="AX46" i="142"/>
  <c r="AM46" i="130"/>
  <c r="AH46" i="130"/>
  <c r="J46" i="140"/>
  <c r="J46" i="125"/>
  <c r="M46" i="133"/>
  <c r="BD46" i="145"/>
  <c r="J49" i="149"/>
  <c r="P46" i="133"/>
  <c r="I46" i="136"/>
  <c r="F46" i="137"/>
  <c r="H49" i="149"/>
  <c r="L49" i="149"/>
  <c r="V46" i="136"/>
  <c r="J46" i="133"/>
  <c r="BA46" i="146"/>
  <c r="AN46" i="137"/>
  <c r="F49" i="149"/>
  <c r="S46" i="133"/>
  <c r="AX46" i="143"/>
  <c r="Z46" i="139"/>
  <c r="AR46" i="137"/>
  <c r="W46" i="125"/>
  <c r="AW46" i="143"/>
  <c r="AM46" i="137"/>
  <c r="AM46" i="146"/>
  <c r="AO46" i="146"/>
  <c r="AK46" i="137"/>
  <c r="AP46" i="137"/>
  <c r="AE46" i="125"/>
  <c r="E46" i="120"/>
  <c r="BC46" i="145"/>
  <c r="AG46" i="125"/>
  <c r="AK46" i="146"/>
  <c r="AR46" i="146"/>
  <c r="AS46" i="125"/>
  <c r="BE46" i="125"/>
  <c r="T46" i="125"/>
  <c r="AF46" i="146"/>
  <c r="AU46" i="125"/>
  <c r="AY46" i="125"/>
  <c r="AJ46" i="137"/>
  <c r="AA46" i="125"/>
  <c r="BF46" i="125"/>
  <c r="AJ46" i="125"/>
  <c r="AQ46" i="125"/>
  <c r="AE46" i="137"/>
  <c r="Z46" i="125"/>
  <c r="BD46" i="125"/>
  <c r="AT46" i="125"/>
  <c r="AW46" i="125"/>
  <c r="AS46" i="137"/>
  <c r="AD46" i="142"/>
  <c r="AC46" i="146"/>
  <c r="AL46" i="146"/>
  <c r="AU46" i="146"/>
  <c r="AE46" i="146"/>
  <c r="BH46" i="129"/>
  <c r="AX46" i="129"/>
  <c r="AG46" i="140"/>
  <c r="AT46" i="140"/>
  <c r="AW46" i="140"/>
  <c r="AA46" i="128"/>
  <c r="AB46" i="126"/>
  <c r="AH46" i="126"/>
  <c r="AV46" i="130"/>
  <c r="AW46" i="130"/>
  <c r="AV46" i="129"/>
  <c r="BK46" i="129"/>
  <c r="BD46" i="140"/>
  <c r="AC46" i="131"/>
  <c r="AL46" i="131"/>
  <c r="AW46" i="128"/>
  <c r="BA46" i="128"/>
  <c r="AN46" i="128"/>
  <c r="AS46" i="128"/>
  <c r="AF46" i="126"/>
  <c r="AS46" i="126"/>
  <c r="AS46" i="139"/>
  <c r="AP46" i="139"/>
  <c r="AT46" i="139"/>
  <c r="AT46" i="142"/>
  <c r="AG46" i="142"/>
  <c r="AI46" i="146"/>
  <c r="BC46" i="129"/>
  <c r="AJ46" i="129"/>
  <c r="AF46" i="129"/>
  <c r="AY46" i="140"/>
  <c r="AV46" i="131"/>
  <c r="AJ46" i="131"/>
  <c r="AZ46" i="128"/>
  <c r="AG46" i="128"/>
  <c r="AB46" i="128"/>
  <c r="AC46" i="126"/>
  <c r="AV46" i="126"/>
  <c r="AV46" i="142"/>
  <c r="AS46" i="130"/>
  <c r="AQ46" i="130"/>
  <c r="BA46" i="130"/>
  <c r="AZ46" i="129"/>
  <c r="AN46" i="129"/>
  <c r="AS46" i="129"/>
  <c r="BH46" i="140"/>
  <c r="AU46" i="131"/>
  <c r="AK46" i="128"/>
  <c r="AU46" i="128"/>
  <c r="AO46" i="126"/>
  <c r="AE46" i="126"/>
  <c r="AW46" i="142"/>
  <c r="BC46" i="146"/>
  <c r="Y46" i="129"/>
  <c r="BD46" i="129"/>
  <c r="BA46" i="129"/>
  <c r="AQ46" i="140"/>
  <c r="AJ46" i="140"/>
  <c r="AY46" i="128"/>
  <c r="Y46" i="126"/>
  <c r="AJ46" i="126"/>
  <c r="AP46" i="145"/>
  <c r="AU46" i="139"/>
  <c r="AA46" i="130"/>
  <c r="Y46" i="130"/>
  <c r="G46" i="133"/>
  <c r="AQ46" i="146"/>
  <c r="AV46" i="137"/>
  <c r="AZ46" i="143"/>
  <c r="G46" i="136"/>
  <c r="AT46" i="146"/>
  <c r="BG46" i="145"/>
  <c r="BA46" i="143"/>
  <c r="AM46" i="143"/>
  <c r="V46" i="133"/>
  <c r="G46" i="140"/>
  <c r="S46" i="136"/>
  <c r="Q46" i="136"/>
  <c r="H46" i="120"/>
  <c r="I46" i="125"/>
  <c r="U46" i="136"/>
  <c r="AC46" i="137"/>
  <c r="D46" i="125"/>
  <c r="N46" i="136"/>
  <c r="F46" i="125"/>
  <c r="BH46" i="143"/>
  <c r="AL46" i="143"/>
  <c r="AP46" i="143"/>
  <c r="AS46" i="143"/>
  <c r="BF46" i="145"/>
  <c r="AB46" i="142"/>
  <c r="Z46" i="142"/>
  <c r="AV46" i="143"/>
  <c r="N46" i="133"/>
  <c r="AN46" i="143"/>
  <c r="BI46" i="145"/>
  <c r="AZ46" i="137"/>
  <c r="U46" i="125"/>
  <c r="AF46" i="137"/>
  <c r="AN46" i="125"/>
  <c r="BB46" i="143"/>
  <c r="BG46" i="125"/>
  <c r="AV46" i="125"/>
  <c r="AA46" i="142"/>
  <c r="AR46" i="125"/>
  <c r="AP46" i="125"/>
  <c r="AL46" i="137"/>
  <c r="BK46" i="125"/>
  <c r="AH46" i="137"/>
  <c r="AO46" i="125"/>
  <c r="O46" i="125"/>
  <c r="AA46" i="139"/>
  <c r="BA46" i="125"/>
  <c r="AG46" i="137"/>
  <c r="AQ46" i="143"/>
  <c r="AZ46" i="146"/>
  <c r="AB46" i="146"/>
  <c r="AN46" i="140"/>
  <c r="AL46" i="140"/>
  <c r="AP46" i="131"/>
  <c r="AH46" i="128"/>
  <c r="AM46" i="126"/>
  <c r="AI46" i="142"/>
  <c r="AD46" i="130"/>
  <c r="AM46" i="129"/>
  <c r="AE46" i="129"/>
  <c r="AC46" i="129"/>
  <c r="AW46" i="129"/>
  <c r="AO46" i="131"/>
  <c r="AT46" i="131"/>
  <c r="AE46" i="131"/>
  <c r="BC46" i="131"/>
  <c r="BA46" i="126"/>
  <c r="AZ46" i="126"/>
  <c r="AX46" i="126"/>
  <c r="AY46" i="139"/>
  <c r="AO46" i="142"/>
  <c r="AT46" i="130"/>
  <c r="AC46" i="130"/>
  <c r="AG46" i="130"/>
  <c r="AT46" i="129"/>
  <c r="BI46" i="140"/>
  <c r="AH46" i="140"/>
  <c r="BE46" i="140"/>
  <c r="AX46" i="131"/>
  <c r="AT46" i="126"/>
  <c r="AW46" i="126"/>
  <c r="AN46" i="126"/>
  <c r="AR46" i="139"/>
  <c r="AF46" i="139"/>
  <c r="AN46" i="142"/>
  <c r="BB46" i="142"/>
  <c r="AJ46" i="130"/>
  <c r="AP46" i="130"/>
  <c r="AO46" i="130"/>
  <c r="AK46" i="131"/>
  <c r="AB46" i="139"/>
  <c r="AG46" i="129"/>
  <c r="AQ46" i="129"/>
  <c r="BE46" i="129"/>
  <c r="BJ46" i="129"/>
  <c r="BF46" i="140"/>
  <c r="AR46" i="140"/>
  <c r="AS46" i="140"/>
  <c r="AR46" i="131"/>
  <c r="AF46" i="131"/>
  <c r="AN46" i="131"/>
  <c r="BA46" i="131"/>
  <c r="AF46" i="128"/>
  <c r="AR46" i="128"/>
  <c r="Z46" i="126"/>
  <c r="BA46" i="139"/>
  <c r="AQ46" i="139"/>
  <c r="AN46" i="139"/>
  <c r="AK46" i="142"/>
  <c r="AQ46" i="142"/>
  <c r="AI46" i="130"/>
  <c r="AF46" i="130"/>
  <c r="AR46" i="130"/>
  <c r="D46" i="136"/>
  <c r="D46" i="131"/>
  <c r="D46" i="119"/>
  <c r="BN46" i="119" s="1"/>
  <c r="K46" i="143"/>
  <c r="AF46" i="143"/>
  <c r="R46" i="134"/>
  <c r="M46" i="150"/>
  <c r="O46" i="129"/>
  <c r="G46" i="120"/>
  <c r="P46" i="143"/>
  <c r="X46" i="143"/>
  <c r="W46" i="134"/>
  <c r="P46" i="129"/>
  <c r="V46" i="129"/>
  <c r="S46" i="143"/>
  <c r="T46" i="134"/>
  <c r="E46" i="134"/>
  <c r="M46" i="129"/>
  <c r="AH46" i="145"/>
  <c r="I46" i="120"/>
  <c r="I46" i="143"/>
  <c r="Q46" i="143"/>
  <c r="AB46" i="143"/>
  <c r="F46" i="129"/>
  <c r="AO46" i="145"/>
  <c r="AZ46" i="145"/>
  <c r="BB46" i="145"/>
  <c r="AS46" i="145"/>
  <c r="W46" i="145"/>
  <c r="U46" i="145"/>
  <c r="AG46" i="145"/>
  <c r="AI46" i="145"/>
  <c r="L46" i="150"/>
  <c r="N46" i="145"/>
  <c r="E46" i="140"/>
  <c r="Q46" i="134"/>
  <c r="AE46" i="143"/>
  <c r="X46" i="134"/>
  <c r="U46" i="129"/>
  <c r="AW46" i="145"/>
  <c r="T46" i="143"/>
  <c r="Y46" i="143"/>
  <c r="H46" i="134"/>
  <c r="I46" i="129"/>
  <c r="AR46" i="145"/>
  <c r="AG46" i="143"/>
  <c r="L46" i="143"/>
  <c r="AA46" i="143"/>
  <c r="Q46" i="129"/>
  <c r="X46" i="129"/>
  <c r="W46" i="137"/>
  <c r="H46" i="125"/>
  <c r="O46" i="143"/>
  <c r="AC46" i="143"/>
  <c r="P46" i="134"/>
  <c r="T46" i="129"/>
  <c r="U46" i="137"/>
  <c r="AT46" i="145"/>
  <c r="AN46" i="145"/>
  <c r="Y46" i="145"/>
  <c r="AQ46" i="145"/>
  <c r="AL46" i="145"/>
  <c r="AU46" i="145"/>
  <c r="E46" i="145"/>
  <c r="N46" i="125"/>
  <c r="M46" i="134"/>
  <c r="F46" i="134"/>
  <c r="I46" i="134"/>
  <c r="J46" i="134"/>
  <c r="H46" i="129"/>
  <c r="G46" i="143"/>
  <c r="F46" i="143"/>
  <c r="AD46" i="143"/>
  <c r="G46" i="134"/>
  <c r="R46" i="129"/>
  <c r="AA46" i="137"/>
  <c r="N46" i="143"/>
  <c r="V46" i="134"/>
  <c r="U46" i="134"/>
  <c r="S46" i="129"/>
  <c r="E46" i="129"/>
  <c r="M46" i="137"/>
  <c r="W46" i="143"/>
  <c r="R46" i="143"/>
  <c r="L46" i="129"/>
  <c r="I46" i="137"/>
  <c r="AD46" i="145"/>
  <c r="BA46" i="145"/>
  <c r="AX46" i="145"/>
  <c r="D46" i="137"/>
  <c r="O46" i="134"/>
  <c r="L46" i="134"/>
  <c r="K46" i="129"/>
  <c r="J46" i="120"/>
  <c r="V46" i="143"/>
  <c r="U46" i="143"/>
  <c r="K46" i="134"/>
  <c r="S46" i="134"/>
  <c r="W46" i="129"/>
  <c r="V46" i="137"/>
  <c r="N46" i="134"/>
  <c r="G46" i="129"/>
  <c r="AV46" i="145"/>
  <c r="F46" i="120"/>
  <c r="M46" i="143"/>
  <c r="H46" i="143"/>
  <c r="Z46" i="143"/>
  <c r="J46" i="129"/>
  <c r="AY46" i="145"/>
  <c r="AH46" i="143"/>
  <c r="AM46" i="145"/>
  <c r="L46" i="117"/>
  <c r="J46" i="143"/>
  <c r="V46" i="145"/>
  <c r="AF46" i="145"/>
  <c r="Z46" i="145"/>
  <c r="AJ46" i="145"/>
  <c r="M46" i="145"/>
  <c r="T46" i="145"/>
  <c r="AK46" i="145"/>
  <c r="AE46" i="145"/>
  <c r="M46" i="117"/>
  <c r="N46" i="129"/>
  <c r="D46" i="120"/>
  <c r="AB46" i="140"/>
  <c r="G46" i="142"/>
  <c r="M46" i="140"/>
  <c r="M46" i="126"/>
  <c r="Y46" i="140"/>
  <c r="U46" i="142"/>
  <c r="T46" i="128"/>
  <c r="P46" i="131"/>
  <c r="AF46" i="140"/>
  <c r="X46" i="142"/>
  <c r="H46" i="137"/>
  <c r="AD46" i="140"/>
  <c r="J46" i="150"/>
  <c r="S46" i="128"/>
  <c r="W46" i="126"/>
  <c r="N46" i="128"/>
  <c r="K46" i="131"/>
  <c r="L46" i="128"/>
  <c r="K46" i="126"/>
  <c r="J46" i="142"/>
  <c r="W46" i="146"/>
  <c r="L46" i="142"/>
  <c r="R46" i="131"/>
  <c r="P46" i="145"/>
  <c r="W46" i="131"/>
  <c r="R46" i="142"/>
  <c r="H46" i="146"/>
  <c r="V46" i="142"/>
  <c r="F46" i="126"/>
  <c r="X46" i="128"/>
  <c r="I46" i="126"/>
  <c r="X46" i="130"/>
  <c r="Q46" i="128"/>
  <c r="G46" i="139"/>
  <c r="AC46" i="140"/>
  <c r="X46" i="145"/>
  <c r="R46" i="137"/>
  <c r="M46" i="131"/>
  <c r="T46" i="142"/>
  <c r="I46" i="130"/>
  <c r="V46" i="140"/>
  <c r="V46" i="130"/>
  <c r="E46" i="117"/>
  <c r="J46" i="146"/>
  <c r="X46" i="126"/>
  <c r="I46" i="139"/>
  <c r="L46" i="130"/>
  <c r="Y46" i="142"/>
  <c r="N46" i="137"/>
  <c r="D46" i="129"/>
  <c r="D46" i="134"/>
  <c r="I46" i="131"/>
  <c r="Y46" i="131"/>
  <c r="R46" i="130"/>
  <c r="T46" i="140"/>
  <c r="Q46" i="142"/>
  <c r="E46" i="128"/>
  <c r="N46" i="126"/>
  <c r="AA46" i="131"/>
  <c r="N46" i="142"/>
  <c r="X46" i="137"/>
  <c r="G46" i="137"/>
  <c r="X46" i="140"/>
  <c r="J46" i="130"/>
  <c r="X46" i="146"/>
  <c r="I46" i="117"/>
  <c r="H46" i="128"/>
  <c r="L46" i="126"/>
  <c r="I46" i="146"/>
  <c r="E46" i="126"/>
  <c r="H46" i="150"/>
  <c r="Z46" i="146"/>
  <c r="F46" i="150"/>
  <c r="S46" i="139"/>
  <c r="Q46" i="137"/>
  <c r="N46" i="131"/>
  <c r="N46" i="130"/>
  <c r="U46" i="140"/>
  <c r="F46" i="128"/>
  <c r="P46" i="126"/>
  <c r="Z46" i="140"/>
  <c r="U46" i="126"/>
  <c r="G46" i="130"/>
  <c r="N46" i="146"/>
  <c r="V46" i="139"/>
  <c r="H46" i="142"/>
  <c r="T46" i="137"/>
  <c r="J46" i="126"/>
  <c r="F46" i="142"/>
  <c r="O46" i="128"/>
  <c r="G46" i="126"/>
  <c r="M46" i="146"/>
  <c r="P46" i="139"/>
  <c r="S46" i="131"/>
  <c r="K46" i="117"/>
  <c r="P46" i="142"/>
  <c r="H46" i="130"/>
  <c r="U46" i="130"/>
  <c r="Y46" i="146"/>
  <c r="AC46" i="145"/>
  <c r="J46" i="137"/>
  <c r="J46" i="117"/>
  <c r="T46" i="126"/>
  <c r="K46" i="128"/>
  <c r="X46" i="131"/>
  <c r="W46" i="130"/>
  <c r="Q46" i="146"/>
  <c r="R46" i="139"/>
  <c r="H46" i="131"/>
  <c r="R46" i="128"/>
  <c r="P46" i="137"/>
  <c r="Y46" i="137"/>
  <c r="L46" i="139"/>
  <c r="T46" i="130"/>
  <c r="S46" i="140"/>
  <c r="E46" i="150"/>
  <c r="O46" i="146"/>
  <c r="G46" i="117"/>
  <c r="Z46" i="131"/>
  <c r="F46" i="117"/>
  <c r="K46" i="130"/>
  <c r="V46" i="131"/>
  <c r="O46" i="130"/>
  <c r="N46" i="139"/>
  <c r="R46" i="145"/>
  <c r="K46" i="137"/>
  <c r="S46" i="126"/>
  <c r="L46" i="131"/>
  <c r="U46" i="128"/>
  <c r="E46" i="130"/>
  <c r="P46" i="140"/>
  <c r="F46" i="139"/>
  <c r="O46" i="126"/>
  <c r="G46" i="128"/>
  <c r="I46" i="142"/>
  <c r="L46" i="137"/>
  <c r="AA46" i="140"/>
  <c r="O46" i="139"/>
  <c r="G46" i="150"/>
  <c r="U46" i="146"/>
  <c r="H46" i="117"/>
  <c r="AA46" i="146"/>
  <c r="K46" i="150"/>
  <c r="J46" i="131"/>
  <c r="X46" i="139"/>
  <c r="I46" i="150"/>
  <c r="W46" i="128"/>
  <c r="AE46" i="140"/>
  <c r="S46" i="146"/>
  <c r="S46" i="145"/>
  <c r="Z46" i="137"/>
  <c r="E46" i="143"/>
  <c r="M46" i="139"/>
  <c r="V46" i="146"/>
  <c r="M46" i="142"/>
  <c r="W46" i="140"/>
  <c r="V46" i="126"/>
  <c r="Q46" i="140"/>
  <c r="P46" i="146"/>
  <c r="J46" i="139"/>
  <c r="L46" i="146"/>
  <c r="Q46" i="145"/>
  <c r="O46" i="137"/>
  <c r="Y46" i="139"/>
  <c r="P46" i="128"/>
  <c r="O46" i="131"/>
  <c r="M46" i="130"/>
  <c r="O46" i="140"/>
  <c r="U46" i="139"/>
  <c r="R46" i="126"/>
  <c r="H46" i="139"/>
  <c r="T46" i="139"/>
  <c r="R46" i="140"/>
  <c r="S46" i="130"/>
  <c r="L46" i="145"/>
  <c r="AA46" i="145"/>
  <c r="W46" i="142"/>
  <c r="M46" i="128"/>
  <c r="O46" i="142"/>
  <c r="T46" i="131"/>
  <c r="J46" i="128"/>
  <c r="U46" i="131"/>
  <c r="S46" i="142"/>
  <c r="V46" i="128"/>
  <c r="H46" i="126"/>
  <c r="R46" i="146"/>
  <c r="I46" i="128"/>
  <c r="O46" i="145"/>
  <c r="S46" i="137"/>
  <c r="N46" i="140"/>
  <c r="Q46" i="139"/>
  <c r="P46" i="130"/>
  <c r="K46" i="146"/>
  <c r="W46" i="139"/>
  <c r="Q46" i="131"/>
  <c r="F46" i="130"/>
  <c r="Q46" i="126"/>
  <c r="K46" i="139"/>
  <c r="Q46" i="130"/>
  <c r="T46" i="146"/>
  <c r="K46" i="142"/>
  <c r="AB46" i="145"/>
  <c r="G46" i="131"/>
  <c r="D46" i="126"/>
  <c r="D46" i="128"/>
  <c r="L46" i="140"/>
  <c r="E46" i="142"/>
  <c r="D46" i="130"/>
  <c r="E46" i="139"/>
  <c r="G46" i="146"/>
  <c r="D46" i="117"/>
  <c r="D46" i="150"/>
  <c r="AK55" i="150"/>
  <c r="AL19" i="150"/>
  <c r="AK22" i="150"/>
  <c r="AK21" i="146"/>
  <c r="AK22" i="146" s="1"/>
  <c r="AK21" i="145"/>
  <c r="AK22" i="145" s="1"/>
  <c r="AK21" i="143"/>
  <c r="AK21" i="142"/>
  <c r="AK22" i="142" s="1"/>
  <c r="AK21" i="140"/>
  <c r="AK21" i="139"/>
  <c r="AK22" i="139" s="1"/>
  <c r="AK21" i="137"/>
  <c r="AK22" i="137" s="1"/>
  <c r="AK21" i="136"/>
  <c r="AK22" i="136" s="1"/>
  <c r="AK21" i="134"/>
  <c r="AK22" i="134" s="1"/>
  <c r="AK21" i="133"/>
  <c r="AK21" i="131"/>
  <c r="AK22" i="131" s="1"/>
  <c r="AK21" i="130"/>
  <c r="AK21" i="129"/>
  <c r="AK22" i="129" s="1"/>
  <c r="AK21" i="128"/>
  <c r="AK22" i="128" s="1"/>
  <c r="AK21" i="126"/>
  <c r="AK22" i="126" s="1"/>
  <c r="AK21" i="125"/>
  <c r="AK22" i="125" s="1"/>
  <c r="AL21" i="123"/>
  <c r="AL22" i="123" s="1"/>
  <c r="AL21" i="122"/>
  <c r="AL55" i="120"/>
  <c r="AM19" i="120"/>
  <c r="AL22" i="120"/>
  <c r="BL46" i="116"/>
  <c r="C46" i="116"/>
  <c r="AL46" i="116"/>
  <c r="AX46" i="116"/>
  <c r="AV46" i="116"/>
  <c r="BC46" i="116"/>
  <c r="BA46" i="116"/>
  <c r="AQ46" i="116"/>
  <c r="BE46" i="116"/>
  <c r="BK46" i="116"/>
  <c r="BH46" i="116"/>
  <c r="AY46" i="116"/>
  <c r="BJ46" i="116"/>
  <c r="AJ46" i="116"/>
  <c r="AN46" i="116"/>
  <c r="BB46" i="116"/>
  <c r="BG46" i="116"/>
  <c r="AK46" i="116"/>
  <c r="B46" i="116"/>
  <c r="B47" i="116" s="1"/>
  <c r="AR46" i="116"/>
  <c r="AW46" i="116"/>
  <c r="AT46" i="116"/>
  <c r="AP46" i="116"/>
  <c r="BF46" i="116"/>
  <c r="AO46" i="116"/>
  <c r="AM46" i="116"/>
  <c r="AZ46" i="116"/>
  <c r="BI46" i="116"/>
  <c r="AI46" i="116"/>
  <c r="AU46" i="116"/>
  <c r="AS46" i="116"/>
  <c r="BD46" i="116"/>
  <c r="F46" i="116"/>
  <c r="AG46" i="116"/>
  <c r="AD46" i="116"/>
  <c r="M46" i="116"/>
  <c r="X46" i="116"/>
  <c r="AH46" i="116"/>
  <c r="S46" i="116"/>
  <c r="J46" i="116"/>
  <c r="P46" i="116"/>
  <c r="N46" i="116"/>
  <c r="L46" i="116"/>
  <c r="R46" i="116"/>
  <c r="Q46" i="116"/>
  <c r="AF46" i="116"/>
  <c r="O46" i="116"/>
  <c r="Z46" i="116"/>
  <c r="T46" i="116"/>
  <c r="AE46" i="116"/>
  <c r="AA46" i="116"/>
  <c r="V46" i="116"/>
  <c r="E46" i="116"/>
  <c r="AC46" i="116"/>
  <c r="K46" i="116"/>
  <c r="U46" i="116"/>
  <c r="AB46" i="116"/>
  <c r="G46" i="116"/>
  <c r="I46" i="116"/>
  <c r="H46" i="116"/>
  <c r="Y46" i="116"/>
  <c r="W46" i="116"/>
  <c r="D46" i="116"/>
  <c r="H49" i="114"/>
  <c r="C49" i="114"/>
  <c r="I49" i="114"/>
  <c r="J49" i="114"/>
  <c r="G49" i="114"/>
  <c r="D49" i="114"/>
  <c r="F49" i="114"/>
  <c r="E49" i="114"/>
  <c r="K49" i="114"/>
  <c r="L49" i="114"/>
  <c r="B49" i="114"/>
  <c r="N13" i="106"/>
  <c r="N55" i="106"/>
  <c r="D20" i="106"/>
  <c r="N20" i="106" s="1"/>
  <c r="N14" i="106"/>
  <c r="I104" i="106"/>
  <c r="J90" i="106"/>
  <c r="G71" i="106"/>
  <c r="L104" i="106"/>
  <c r="H104" i="106"/>
  <c r="I90" i="106"/>
  <c r="K104" i="106"/>
  <c r="G104" i="106"/>
  <c r="N104" i="106" s="1"/>
  <c r="L90" i="106"/>
  <c r="H90" i="106"/>
  <c r="G78" i="106"/>
  <c r="J104" i="106"/>
  <c r="K90" i="106"/>
  <c r="G90" i="106"/>
  <c r="N90" i="106" s="1"/>
  <c r="J107" i="106"/>
  <c r="K93" i="106"/>
  <c r="J93" i="106"/>
  <c r="J71" i="106"/>
  <c r="L107" i="106"/>
  <c r="K107" i="106"/>
  <c r="L93" i="106"/>
  <c r="J78" i="106"/>
  <c r="L109" i="106"/>
  <c r="N109" i="106" s="1"/>
  <c r="L78" i="106"/>
  <c r="L95" i="106"/>
  <c r="N95" i="106" s="1"/>
  <c r="L71" i="106"/>
  <c r="L103" i="106"/>
  <c r="H103" i="106"/>
  <c r="I89" i="106"/>
  <c r="K103" i="106"/>
  <c r="G103" i="106"/>
  <c r="L89" i="106"/>
  <c r="H89" i="106"/>
  <c r="F71" i="106"/>
  <c r="J103" i="106"/>
  <c r="F103" i="106"/>
  <c r="K89" i="106"/>
  <c r="G89" i="106"/>
  <c r="I103" i="106"/>
  <c r="J89" i="106"/>
  <c r="F89" i="106"/>
  <c r="N89" i="106" s="1"/>
  <c r="F78" i="106"/>
  <c r="B15" i="106"/>
  <c r="J99" i="106"/>
  <c r="F99" i="106"/>
  <c r="B99" i="106"/>
  <c r="K85" i="106"/>
  <c r="G85" i="106"/>
  <c r="C85" i="106"/>
  <c r="I99" i="106"/>
  <c r="E99" i="106"/>
  <c r="J85" i="106"/>
  <c r="F85" i="106"/>
  <c r="B85" i="106"/>
  <c r="B71" i="106"/>
  <c r="L99" i="106"/>
  <c r="H99" i="106"/>
  <c r="D99" i="106"/>
  <c r="I85" i="106"/>
  <c r="E85" i="106"/>
  <c r="K99" i="106"/>
  <c r="G99" i="106"/>
  <c r="C99" i="106"/>
  <c r="L85" i="106"/>
  <c r="H85" i="106"/>
  <c r="D85" i="106"/>
  <c r="B78" i="106"/>
  <c r="B21" i="106"/>
  <c r="B28" i="106"/>
  <c r="L102" i="106"/>
  <c r="H102" i="106"/>
  <c r="I88" i="106"/>
  <c r="E88" i="106"/>
  <c r="E78" i="106"/>
  <c r="K102" i="106"/>
  <c r="G102" i="106"/>
  <c r="L88" i="106"/>
  <c r="H88" i="106"/>
  <c r="J102" i="106"/>
  <c r="F102" i="106"/>
  <c r="K88" i="106"/>
  <c r="G88" i="106"/>
  <c r="E71" i="106"/>
  <c r="I102" i="106"/>
  <c r="E102" i="106"/>
  <c r="J88" i="106"/>
  <c r="F88" i="106"/>
  <c r="J106" i="106"/>
  <c r="K92" i="106"/>
  <c r="I78" i="106"/>
  <c r="I106" i="106"/>
  <c r="N106" i="106" s="1"/>
  <c r="J92" i="106"/>
  <c r="L106" i="106"/>
  <c r="I92" i="106"/>
  <c r="N92" i="106" s="1"/>
  <c r="I71" i="106"/>
  <c r="K106" i="106"/>
  <c r="L92" i="106"/>
  <c r="K100" i="106"/>
  <c r="G100" i="106"/>
  <c r="C100" i="106"/>
  <c r="L86" i="106"/>
  <c r="H86" i="106"/>
  <c r="D86" i="106"/>
  <c r="C71" i="106"/>
  <c r="J100" i="106"/>
  <c r="F100" i="106"/>
  <c r="K86" i="106"/>
  <c r="G86" i="106"/>
  <c r="C86" i="106"/>
  <c r="I100" i="106"/>
  <c r="E100" i="106"/>
  <c r="J86" i="106"/>
  <c r="F86" i="106"/>
  <c r="C78" i="106"/>
  <c r="L100" i="106"/>
  <c r="H100" i="106"/>
  <c r="D100" i="106"/>
  <c r="I86" i="106"/>
  <c r="E86" i="106"/>
  <c r="K108" i="106"/>
  <c r="L94" i="106"/>
  <c r="K71" i="106"/>
  <c r="K94" i="106"/>
  <c r="N94" i="106" s="1"/>
  <c r="K78" i="106"/>
  <c r="L108" i="106"/>
  <c r="K105" i="106"/>
  <c r="L91" i="106"/>
  <c r="H91" i="106"/>
  <c r="J105" i="106"/>
  <c r="K91" i="106"/>
  <c r="H78" i="106"/>
  <c r="I105" i="106"/>
  <c r="J91" i="106"/>
  <c r="L105" i="106"/>
  <c r="H105" i="106"/>
  <c r="N105" i="106" s="1"/>
  <c r="I91" i="106"/>
  <c r="H71" i="106"/>
  <c r="BN46" i="134" l="1"/>
  <c r="BN46" i="156"/>
  <c r="BN46" i="158"/>
  <c r="AX21" i="156"/>
  <c r="AX22" i="156" s="1"/>
  <c r="BA19" i="158"/>
  <c r="AZ55" i="158"/>
  <c r="AZ55" i="155"/>
  <c r="BA19" i="155"/>
  <c r="BN46" i="157"/>
  <c r="BN46" i="155"/>
  <c r="B48" i="158"/>
  <c r="B50" i="158" s="1"/>
  <c r="B59" i="158" s="1"/>
  <c r="C45" i="158"/>
  <c r="B48" i="156"/>
  <c r="B50" i="156" s="1"/>
  <c r="B59" i="156" s="1"/>
  <c r="C45" i="156"/>
  <c r="BA55" i="157"/>
  <c r="BB19" i="157"/>
  <c r="C45" i="155"/>
  <c r="B48" i="155"/>
  <c r="B50" i="155" s="1"/>
  <c r="B59" i="155" s="1"/>
  <c r="B48" i="157"/>
  <c r="B50" i="157" s="1"/>
  <c r="B59" i="157" s="1"/>
  <c r="C45" i="157"/>
  <c r="AL19" i="117"/>
  <c r="AK55" i="117"/>
  <c r="BN46" i="129"/>
  <c r="BN46" i="125"/>
  <c r="BN46" i="136"/>
  <c r="BN46" i="143"/>
  <c r="BN46" i="142"/>
  <c r="BN46" i="120"/>
  <c r="B50" i="149"/>
  <c r="Q49" i="149"/>
  <c r="B48" i="119"/>
  <c r="B50" i="119" s="1"/>
  <c r="B59" i="119" s="1"/>
  <c r="C45" i="119"/>
  <c r="B47" i="126"/>
  <c r="BN46" i="126"/>
  <c r="B48" i="131"/>
  <c r="B50" i="131" s="1"/>
  <c r="B59" i="131" s="1"/>
  <c r="B61" i="131" s="1"/>
  <c r="C45" i="131"/>
  <c r="B47" i="133"/>
  <c r="BN46" i="133"/>
  <c r="B47" i="130"/>
  <c r="BN46" i="130"/>
  <c r="B47" i="137"/>
  <c r="BN46" i="137"/>
  <c r="B48" i="134"/>
  <c r="B50" i="134" s="1"/>
  <c r="B59" i="134" s="1"/>
  <c r="B61" i="134" s="1"/>
  <c r="C45" i="134"/>
  <c r="B48" i="146"/>
  <c r="B50" i="146" s="1"/>
  <c r="B59" i="146" s="1"/>
  <c r="B61" i="146" s="1"/>
  <c r="C45" i="146"/>
  <c r="B48" i="139"/>
  <c r="B50" i="139" s="1"/>
  <c r="B59" i="139" s="1"/>
  <c r="B61" i="139" s="1"/>
  <c r="C45" i="139"/>
  <c r="BN46" i="146"/>
  <c r="BN46" i="131"/>
  <c r="B47" i="150"/>
  <c r="BN46" i="150"/>
  <c r="C45" i="129"/>
  <c r="B48" i="129"/>
  <c r="B50" i="129" s="1"/>
  <c r="B59" i="129" s="1"/>
  <c r="B61" i="129" s="1"/>
  <c r="B47" i="128"/>
  <c r="BN46" i="128"/>
  <c r="B47" i="145"/>
  <c r="BN46" i="145"/>
  <c r="C45" i="125"/>
  <c r="B48" i="125"/>
  <c r="B50" i="125" s="1"/>
  <c r="B59" i="125" s="1"/>
  <c r="B61" i="125" s="1"/>
  <c r="BN46" i="139"/>
  <c r="BN46" i="140"/>
  <c r="C45" i="120"/>
  <c r="B48" i="120"/>
  <c r="B50" i="120" s="1"/>
  <c r="B59" i="120" s="1"/>
  <c r="B61" i="120" s="1"/>
  <c r="C45" i="136"/>
  <c r="B48" i="136"/>
  <c r="B50" i="136" s="1"/>
  <c r="B59" i="136" s="1"/>
  <c r="B61" i="136" s="1"/>
  <c r="B47" i="117"/>
  <c r="BN46" i="117"/>
  <c r="C45" i="140"/>
  <c r="B48" i="140"/>
  <c r="B50" i="140" s="1"/>
  <c r="B59" i="140" s="1"/>
  <c r="B61" i="140" s="1"/>
  <c r="B48" i="143"/>
  <c r="B50" i="143" s="1"/>
  <c r="B59" i="143" s="1"/>
  <c r="B61" i="143" s="1"/>
  <c r="C45" i="143"/>
  <c r="C45" i="142"/>
  <c r="B48" i="142"/>
  <c r="B50" i="142" s="1"/>
  <c r="B59" i="142" s="1"/>
  <c r="B61" i="142" s="1"/>
  <c r="AL21" i="150"/>
  <c r="AL22" i="150" s="1"/>
  <c r="AK55" i="146"/>
  <c r="AL19" i="146"/>
  <c r="AK55" i="145"/>
  <c r="AL19" i="145"/>
  <c r="AK55" i="143"/>
  <c r="AL19" i="143"/>
  <c r="AK22" i="143"/>
  <c r="AK55" i="142"/>
  <c r="AL19" i="142"/>
  <c r="AK55" i="140"/>
  <c r="AL19" i="140"/>
  <c r="AK22" i="140"/>
  <c r="AK55" i="139"/>
  <c r="AL19" i="139"/>
  <c r="AK55" i="137"/>
  <c r="AL19" i="137"/>
  <c r="AK55" i="136"/>
  <c r="AL19" i="136"/>
  <c r="AK55" i="134"/>
  <c r="AL19" i="134"/>
  <c r="AK55" i="133"/>
  <c r="AL19" i="133"/>
  <c r="AK22" i="133"/>
  <c r="AK55" i="131"/>
  <c r="AL19" i="131"/>
  <c r="AK55" i="130"/>
  <c r="AL19" i="130"/>
  <c r="AK22" i="130"/>
  <c r="AK55" i="129"/>
  <c r="AL19" i="129"/>
  <c r="AK55" i="128"/>
  <c r="AL19" i="128"/>
  <c r="AK55" i="126"/>
  <c r="AL19" i="126"/>
  <c r="AK55" i="125"/>
  <c r="AL19" i="125"/>
  <c r="AL55" i="123"/>
  <c r="AM19" i="123"/>
  <c r="AL55" i="122"/>
  <c r="AM19" i="122"/>
  <c r="AL22" i="122"/>
  <c r="AM21" i="120"/>
  <c r="AM22" i="120" s="1"/>
  <c r="BN46" i="116"/>
  <c r="B48" i="116"/>
  <c r="B50" i="116" s="1"/>
  <c r="B59" i="116" s="1"/>
  <c r="C45" i="116"/>
  <c r="B50" i="114"/>
  <c r="P49" i="114"/>
  <c r="B96" i="106"/>
  <c r="N85" i="106"/>
  <c r="C19" i="106"/>
  <c r="B22" i="106"/>
  <c r="H110" i="106"/>
  <c r="C96" i="106"/>
  <c r="F110" i="106"/>
  <c r="N107" i="106"/>
  <c r="I101" i="106"/>
  <c r="E101" i="106"/>
  <c r="J87" i="106"/>
  <c r="F87" i="106"/>
  <c r="F96" i="106" s="1"/>
  <c r="L101" i="106"/>
  <c r="H101" i="106"/>
  <c r="D101" i="106"/>
  <c r="D110" i="106" s="1"/>
  <c r="I87" i="106"/>
  <c r="E87" i="106"/>
  <c r="D78" i="106"/>
  <c r="H80" i="106" s="1"/>
  <c r="K101" i="106"/>
  <c r="K110" i="106" s="1"/>
  <c r="G101" i="106"/>
  <c r="G110" i="106" s="1"/>
  <c r="L87" i="106"/>
  <c r="H87" i="106"/>
  <c r="H96" i="106" s="1"/>
  <c r="D87" i="106"/>
  <c r="J101" i="106"/>
  <c r="J110" i="106" s="1"/>
  <c r="F101" i="106"/>
  <c r="K87" i="106"/>
  <c r="G87" i="106"/>
  <c r="D71" i="106"/>
  <c r="I110" i="106"/>
  <c r="N86" i="106"/>
  <c r="N102" i="106"/>
  <c r="N88" i="106"/>
  <c r="C25" i="106"/>
  <c r="B29" i="106"/>
  <c r="L96" i="106"/>
  <c r="E96" i="106"/>
  <c r="L110" i="106"/>
  <c r="J96" i="106"/>
  <c r="G96" i="106"/>
  <c r="N99" i="106"/>
  <c r="B110" i="106"/>
  <c r="N91" i="106"/>
  <c r="N108" i="106"/>
  <c r="N100" i="106"/>
  <c r="B80" i="106"/>
  <c r="L80" i="106"/>
  <c r="G80" i="106"/>
  <c r="C80" i="106"/>
  <c r="C110" i="106"/>
  <c r="I96" i="106"/>
  <c r="K73" i="106"/>
  <c r="C73" i="106"/>
  <c r="F73" i="106"/>
  <c r="B73" i="106"/>
  <c r="E110" i="106"/>
  <c r="K96" i="106"/>
  <c r="C11" i="106"/>
  <c r="B16" i="106"/>
  <c r="N103" i="106"/>
  <c r="N93" i="106"/>
  <c r="B61" i="157" l="1"/>
  <c r="C47" i="155"/>
  <c r="D45" i="155" s="1"/>
  <c r="C48" i="155"/>
  <c r="C50" i="155" s="1"/>
  <c r="C59" i="155" s="1"/>
  <c r="C61" i="155" s="1"/>
  <c r="C47" i="156"/>
  <c r="D45" i="156" s="1"/>
  <c r="C47" i="158"/>
  <c r="D45" i="158" s="1"/>
  <c r="BA21" i="155"/>
  <c r="BA22" i="155" s="1"/>
  <c r="C47" i="157"/>
  <c r="D45" i="157" s="1"/>
  <c r="B61" i="155"/>
  <c r="BB21" i="157"/>
  <c r="BB22" i="157" s="1"/>
  <c r="B61" i="156"/>
  <c r="B61" i="158"/>
  <c r="BA21" i="158"/>
  <c r="BA22" i="158" s="1"/>
  <c r="AY19" i="156"/>
  <c r="AY21" i="156" s="1"/>
  <c r="AX55" i="156"/>
  <c r="AL21" i="117"/>
  <c r="AL22" i="117" s="1"/>
  <c r="C47" i="143"/>
  <c r="D45" i="143" s="1"/>
  <c r="C45" i="137"/>
  <c r="B48" i="137"/>
  <c r="B50" i="137" s="1"/>
  <c r="B59" i="137" s="1"/>
  <c r="B61" i="137" s="1"/>
  <c r="C45" i="133"/>
  <c r="B48" i="133"/>
  <c r="B50" i="133" s="1"/>
  <c r="B59" i="133" s="1"/>
  <c r="B61" i="133" s="1"/>
  <c r="B48" i="126"/>
  <c r="B50" i="126" s="1"/>
  <c r="B59" i="126" s="1"/>
  <c r="B61" i="126" s="1"/>
  <c r="C45" i="126"/>
  <c r="C48" i="149"/>
  <c r="B51" i="149"/>
  <c r="B53" i="149" s="1"/>
  <c r="B48" i="117"/>
  <c r="B50" i="117" s="1"/>
  <c r="B59" i="117" s="1"/>
  <c r="C45" i="117"/>
  <c r="C47" i="120"/>
  <c r="D45" i="120" s="1"/>
  <c r="C45" i="145"/>
  <c r="B48" i="145"/>
  <c r="B50" i="145" s="1"/>
  <c r="B59" i="145" s="1"/>
  <c r="B61" i="145" s="1"/>
  <c r="C47" i="129"/>
  <c r="D45" i="129" s="1"/>
  <c r="C47" i="139"/>
  <c r="D45" i="139" s="1"/>
  <c r="C47" i="134"/>
  <c r="D45" i="134" s="1"/>
  <c r="C47" i="131"/>
  <c r="D45" i="131" s="1"/>
  <c r="C47" i="119"/>
  <c r="D45" i="119" s="1"/>
  <c r="C45" i="130"/>
  <c r="B48" i="130"/>
  <c r="B50" i="130" s="1"/>
  <c r="B59" i="130" s="1"/>
  <c r="B61" i="130" s="1"/>
  <c r="B61" i="119"/>
  <c r="C47" i="142"/>
  <c r="D45" i="142" s="1"/>
  <c r="C47" i="140"/>
  <c r="D45" i="140" s="1"/>
  <c r="C47" i="136"/>
  <c r="D45" i="136" s="1"/>
  <c r="C47" i="125"/>
  <c r="D45" i="125" s="1"/>
  <c r="C45" i="128"/>
  <c r="B48" i="128"/>
  <c r="B50" i="128" s="1"/>
  <c r="B59" i="128" s="1"/>
  <c r="B61" i="128" s="1"/>
  <c r="C45" i="150"/>
  <c r="B48" i="150"/>
  <c r="B50" i="150" s="1"/>
  <c r="B59" i="150" s="1"/>
  <c r="B61" i="150" s="1"/>
  <c r="C47" i="146"/>
  <c r="D45" i="146" s="1"/>
  <c r="AL55" i="150"/>
  <c r="AM19" i="150"/>
  <c r="AL21" i="146"/>
  <c r="AL22" i="146" s="1"/>
  <c r="AL21" i="145"/>
  <c r="AL22" i="145" s="1"/>
  <c r="AL21" i="143"/>
  <c r="AL22" i="143" s="1"/>
  <c r="AL21" i="142"/>
  <c r="AL22" i="142" s="1"/>
  <c r="AL21" i="140"/>
  <c r="AL22" i="140" s="1"/>
  <c r="AL21" i="139"/>
  <c r="AL21" i="137"/>
  <c r="AL21" i="136"/>
  <c r="AL22" i="136" s="1"/>
  <c r="AL21" i="134"/>
  <c r="AL22" i="134" s="1"/>
  <c r="AL21" i="133"/>
  <c r="AL22" i="133" s="1"/>
  <c r="AL21" i="131"/>
  <c r="AL22" i="131" s="1"/>
  <c r="AL21" i="130"/>
  <c r="AL22" i="130" s="1"/>
  <c r="AL21" i="129"/>
  <c r="AL21" i="128"/>
  <c r="AL22" i="128" s="1"/>
  <c r="AL21" i="126"/>
  <c r="AL21" i="125"/>
  <c r="AL22" i="125" s="1"/>
  <c r="AM21" i="123"/>
  <c r="AM21" i="122"/>
  <c r="AM22" i="122" s="1"/>
  <c r="AM55" i="120"/>
  <c r="AN19" i="120"/>
  <c r="B51" i="114"/>
  <c r="B53" i="114" s="1"/>
  <c r="C48" i="114"/>
  <c r="C47" i="116"/>
  <c r="D45" i="116" s="1"/>
  <c r="B61" i="116"/>
  <c r="E53" i="106"/>
  <c r="I53" i="106"/>
  <c r="C53" i="106"/>
  <c r="C56" i="106" s="1"/>
  <c r="C62" i="106" s="1"/>
  <c r="G53" i="106"/>
  <c r="K53" i="106"/>
  <c r="D53" i="106"/>
  <c r="H53" i="106"/>
  <c r="L53" i="106"/>
  <c r="L56" i="106" s="1"/>
  <c r="L62" i="106" s="1"/>
  <c r="J53" i="106"/>
  <c r="F80" i="106"/>
  <c r="K80" i="106"/>
  <c r="E80" i="106"/>
  <c r="J80" i="106"/>
  <c r="D80" i="106"/>
  <c r="I80" i="106"/>
  <c r="F54" i="106"/>
  <c r="H54" i="106"/>
  <c r="G54" i="106"/>
  <c r="K74" i="106"/>
  <c r="G74" i="106"/>
  <c r="J74" i="106"/>
  <c r="F74" i="106"/>
  <c r="I74" i="106"/>
  <c r="E74" i="106"/>
  <c r="L74" i="106"/>
  <c r="H74" i="106"/>
  <c r="D74" i="106"/>
  <c r="J73" i="106"/>
  <c r="N87" i="106"/>
  <c r="N96" i="106"/>
  <c r="L54" i="106"/>
  <c r="C21" i="106"/>
  <c r="D19" i="106" s="1"/>
  <c r="C15" i="106"/>
  <c r="D11" i="106" s="1"/>
  <c r="C16" i="106"/>
  <c r="I73" i="106"/>
  <c r="H73" i="106"/>
  <c r="C28" i="106"/>
  <c r="D25" i="106" s="1"/>
  <c r="C29" i="106"/>
  <c r="C54" i="106"/>
  <c r="B54" i="106"/>
  <c r="B34" i="106"/>
  <c r="I54" i="106"/>
  <c r="I56" i="106"/>
  <c r="I62" i="106" s="1"/>
  <c r="E73" i="106"/>
  <c r="D73" i="106"/>
  <c r="J54" i="106"/>
  <c r="N101" i="106"/>
  <c r="N110" i="106" s="1"/>
  <c r="K54" i="106"/>
  <c r="G73" i="106"/>
  <c r="L73" i="106"/>
  <c r="E54" i="106"/>
  <c r="D96" i="106"/>
  <c r="F53" i="106"/>
  <c r="C48" i="157" l="1"/>
  <c r="C50" i="157" s="1"/>
  <c r="C59" i="157" s="1"/>
  <c r="C61" i="157" s="1"/>
  <c r="C48" i="129"/>
  <c r="C50" i="129" s="1"/>
  <c r="C59" i="129" s="1"/>
  <c r="C61" i="129" s="1"/>
  <c r="C48" i="120"/>
  <c r="C50" i="120" s="1"/>
  <c r="C59" i="120" s="1"/>
  <c r="C61" i="120" s="1"/>
  <c r="C48" i="143"/>
  <c r="C50" i="143" s="1"/>
  <c r="C59" i="143" s="1"/>
  <c r="C61" i="143" s="1"/>
  <c r="D47" i="157"/>
  <c r="E45" i="157" s="1"/>
  <c r="BA55" i="155"/>
  <c r="BB19" i="155"/>
  <c r="BB21" i="155" s="1"/>
  <c r="C48" i="158"/>
  <c r="C50" i="158" s="1"/>
  <c r="C59" i="158" s="1"/>
  <c r="C48" i="156"/>
  <c r="C50" i="156" s="1"/>
  <c r="C59" i="156" s="1"/>
  <c r="D47" i="155"/>
  <c r="E45" i="155" s="1"/>
  <c r="AY22" i="156"/>
  <c r="AY55" i="156"/>
  <c r="AZ19" i="156"/>
  <c r="BB19" i="158"/>
  <c r="BA55" i="158"/>
  <c r="BC19" i="157"/>
  <c r="BB55" i="157"/>
  <c r="D47" i="158"/>
  <c r="E45" i="158" s="1"/>
  <c r="D47" i="156"/>
  <c r="E45" i="156" s="1"/>
  <c r="AM19" i="117"/>
  <c r="AM21" i="117" s="1"/>
  <c r="AL55" i="117"/>
  <c r="C48" i="119"/>
  <c r="C50" i="119" s="1"/>
  <c r="C59" i="119" s="1"/>
  <c r="C61" i="119" s="1"/>
  <c r="C48" i="134"/>
  <c r="C50" i="134" s="1"/>
  <c r="C59" i="134" s="1"/>
  <c r="C61" i="134" s="1"/>
  <c r="C48" i="146"/>
  <c r="C50" i="146" s="1"/>
  <c r="C59" i="146" s="1"/>
  <c r="C61" i="146" s="1"/>
  <c r="C48" i="136"/>
  <c r="C50" i="136" s="1"/>
  <c r="C59" i="136" s="1"/>
  <c r="C61" i="136" s="1"/>
  <c r="C48" i="142"/>
  <c r="C50" i="142" s="1"/>
  <c r="C59" i="142" s="1"/>
  <c r="C61" i="142" s="1"/>
  <c r="D47" i="131"/>
  <c r="E45" i="131" s="1"/>
  <c r="D47" i="139"/>
  <c r="E45" i="139" s="1"/>
  <c r="C47" i="145"/>
  <c r="D45" i="145" s="1"/>
  <c r="B61" i="117"/>
  <c r="D47" i="146"/>
  <c r="E45" i="146" s="1"/>
  <c r="C47" i="128"/>
  <c r="D45" i="128" s="1"/>
  <c r="D47" i="136"/>
  <c r="E45" i="136" s="1"/>
  <c r="D47" i="142"/>
  <c r="E45" i="142" s="1"/>
  <c r="C50" i="149"/>
  <c r="D48" i="149" s="1"/>
  <c r="C47" i="133"/>
  <c r="D45" i="133" s="1"/>
  <c r="C48" i="125"/>
  <c r="C50" i="125" s="1"/>
  <c r="C59" i="125" s="1"/>
  <c r="C61" i="125" s="1"/>
  <c r="C48" i="140"/>
  <c r="C50" i="140" s="1"/>
  <c r="C59" i="140" s="1"/>
  <c r="C61" i="140" s="1"/>
  <c r="C47" i="130"/>
  <c r="D45" i="130" s="1"/>
  <c r="D47" i="119"/>
  <c r="E45" i="119" s="1"/>
  <c r="D47" i="134"/>
  <c r="E45" i="134" s="1"/>
  <c r="D47" i="129"/>
  <c r="E45" i="129" s="1"/>
  <c r="D47" i="120"/>
  <c r="E45" i="120" s="1"/>
  <c r="C47" i="126"/>
  <c r="D45" i="126" s="1"/>
  <c r="D47" i="143"/>
  <c r="E45" i="143" s="1"/>
  <c r="C47" i="150"/>
  <c r="D45" i="150" s="1"/>
  <c r="D47" i="125"/>
  <c r="E45" i="125" s="1"/>
  <c r="D47" i="140"/>
  <c r="E45" i="140" s="1"/>
  <c r="C48" i="131"/>
  <c r="C50" i="131" s="1"/>
  <c r="C59" i="131" s="1"/>
  <c r="C61" i="131" s="1"/>
  <c r="C48" i="139"/>
  <c r="C50" i="139" s="1"/>
  <c r="C59" i="139" s="1"/>
  <c r="C61" i="139" s="1"/>
  <c r="C47" i="117"/>
  <c r="D45" i="117" s="1"/>
  <c r="C47" i="137"/>
  <c r="D45" i="137" s="1"/>
  <c r="AM21" i="150"/>
  <c r="AL55" i="146"/>
  <c r="AM19" i="146"/>
  <c r="AL55" i="145"/>
  <c r="AM19" i="145"/>
  <c r="AL55" i="143"/>
  <c r="AM19" i="143"/>
  <c r="AL55" i="142"/>
  <c r="AM19" i="142"/>
  <c r="AL55" i="140"/>
  <c r="AM19" i="140"/>
  <c r="AL55" i="139"/>
  <c r="AM19" i="139"/>
  <c r="AL22" i="139"/>
  <c r="AL55" i="137"/>
  <c r="AM19" i="137"/>
  <c r="AL22" i="137"/>
  <c r="AL55" i="136"/>
  <c r="AM19" i="136"/>
  <c r="AL55" i="134"/>
  <c r="AM19" i="134"/>
  <c r="AL55" i="133"/>
  <c r="AM19" i="133"/>
  <c r="AL55" i="131"/>
  <c r="AM19" i="131"/>
  <c r="AL55" i="130"/>
  <c r="AM19" i="130"/>
  <c r="AL55" i="129"/>
  <c r="AM19" i="129"/>
  <c r="AL22" i="129"/>
  <c r="AL55" i="128"/>
  <c r="AM19" i="128"/>
  <c r="AL55" i="126"/>
  <c r="AM19" i="126"/>
  <c r="AL22" i="126"/>
  <c r="AL55" i="125"/>
  <c r="AM19" i="125"/>
  <c r="AM55" i="123"/>
  <c r="AN19" i="123"/>
  <c r="AM22" i="123"/>
  <c r="AM55" i="122"/>
  <c r="AN19" i="122"/>
  <c r="AN21" i="120"/>
  <c r="C48" i="116"/>
  <c r="C50" i="116" s="1"/>
  <c r="C59" i="116" s="1"/>
  <c r="D47" i="116"/>
  <c r="E45" i="116" s="1"/>
  <c r="C50" i="114"/>
  <c r="D48" i="114" s="1"/>
  <c r="B53" i="106"/>
  <c r="N53" i="106" s="1"/>
  <c r="C22" i="106"/>
  <c r="D54" i="106"/>
  <c r="N54" i="106" s="1"/>
  <c r="D56" i="106"/>
  <c r="D62" i="106" s="1"/>
  <c r="B40" i="106"/>
  <c r="C32" i="106"/>
  <c r="B35" i="106"/>
  <c r="E56" i="106"/>
  <c r="E62" i="106" s="1"/>
  <c r="K56" i="106"/>
  <c r="K62" i="106" s="1"/>
  <c r="J56" i="106"/>
  <c r="J62" i="106" s="1"/>
  <c r="B46" i="106"/>
  <c r="N33" i="106"/>
  <c r="E81" i="106"/>
  <c r="E82" i="106" s="1"/>
  <c r="E27" i="106" s="1"/>
  <c r="E75" i="106"/>
  <c r="E26" i="106" s="1"/>
  <c r="G75" i="106"/>
  <c r="G26" i="106" s="1"/>
  <c r="G81" i="106"/>
  <c r="G82" i="106" s="1"/>
  <c r="G27" i="106" s="1"/>
  <c r="H56" i="106"/>
  <c r="H62" i="106" s="1"/>
  <c r="N52" i="106"/>
  <c r="D75" i="106"/>
  <c r="D26" i="106" s="1"/>
  <c r="D81" i="106"/>
  <c r="D82" i="106" s="1"/>
  <c r="D27" i="106" s="1"/>
  <c r="D28" i="106" s="1"/>
  <c r="I81" i="106"/>
  <c r="I82" i="106" s="1"/>
  <c r="I27" i="106" s="1"/>
  <c r="I75" i="106"/>
  <c r="I26" i="106" s="1"/>
  <c r="K75" i="106"/>
  <c r="K26" i="106" s="1"/>
  <c r="K81" i="106"/>
  <c r="K82" i="106" s="1"/>
  <c r="K27" i="106" s="1"/>
  <c r="D15" i="106"/>
  <c r="E11" i="106" s="1"/>
  <c r="D21" i="106"/>
  <c r="E19" i="106" s="1"/>
  <c r="H75" i="106"/>
  <c r="H26" i="106" s="1"/>
  <c r="H81" i="106"/>
  <c r="H82" i="106" s="1"/>
  <c r="H27" i="106" s="1"/>
  <c r="F75" i="106"/>
  <c r="F26" i="106" s="1"/>
  <c r="F81" i="106"/>
  <c r="F82" i="106" s="1"/>
  <c r="F27" i="106" s="1"/>
  <c r="G56" i="106"/>
  <c r="G62" i="106" s="1"/>
  <c r="F56" i="106"/>
  <c r="F62" i="106" s="1"/>
  <c r="L75" i="106"/>
  <c r="L26" i="106" s="1"/>
  <c r="L81" i="106"/>
  <c r="L82" i="106" s="1"/>
  <c r="L27" i="106" s="1"/>
  <c r="J75" i="106"/>
  <c r="J26" i="106" s="1"/>
  <c r="J81" i="106"/>
  <c r="J82" i="106" s="1"/>
  <c r="J27" i="106" s="1"/>
  <c r="C48" i="137" l="1"/>
  <c r="C50" i="137" s="1"/>
  <c r="C59" i="137" s="1"/>
  <c r="C61" i="137" s="1"/>
  <c r="C48" i="128"/>
  <c r="C50" i="128" s="1"/>
  <c r="C59" i="128" s="1"/>
  <c r="C61" i="128" s="1"/>
  <c r="D48" i="156"/>
  <c r="D50" i="156" s="1"/>
  <c r="D59" i="156" s="1"/>
  <c r="D61" i="156" s="1"/>
  <c r="D48" i="158"/>
  <c r="D50" i="158" s="1"/>
  <c r="D59" i="158" s="1"/>
  <c r="D61" i="158" s="1"/>
  <c r="AZ21" i="156"/>
  <c r="AZ22" i="156" s="1"/>
  <c r="D48" i="155"/>
  <c r="D50" i="155" s="1"/>
  <c r="D59" i="155" s="1"/>
  <c r="C61" i="156"/>
  <c r="BB22" i="155"/>
  <c r="BC19" i="155"/>
  <c r="BB55" i="155"/>
  <c r="D48" i="157"/>
  <c r="D50" i="157" s="1"/>
  <c r="D59" i="157" s="1"/>
  <c r="E47" i="156"/>
  <c r="F45" i="156" s="1"/>
  <c r="E47" i="158"/>
  <c r="F45" i="158" s="1"/>
  <c r="BC21" i="157"/>
  <c r="BC22" i="157" s="1"/>
  <c r="BB21" i="158"/>
  <c r="BB22" i="158" s="1"/>
  <c r="E47" i="155"/>
  <c r="F45" i="155" s="1"/>
  <c r="C61" i="158"/>
  <c r="E47" i="157"/>
  <c r="F45" i="157" s="1"/>
  <c r="AM22" i="117"/>
  <c r="AM55" i="117"/>
  <c r="AN19" i="117"/>
  <c r="C48" i="117"/>
  <c r="C50" i="117" s="1"/>
  <c r="C59" i="117" s="1"/>
  <c r="C61" i="117" s="1"/>
  <c r="D48" i="140"/>
  <c r="D50" i="140" s="1"/>
  <c r="D59" i="140" s="1"/>
  <c r="D61" i="140" s="1"/>
  <c r="C48" i="130"/>
  <c r="C50" i="130" s="1"/>
  <c r="C59" i="130" s="1"/>
  <c r="C61" i="130" s="1"/>
  <c r="C48" i="133"/>
  <c r="C50" i="133" s="1"/>
  <c r="C59" i="133" s="1"/>
  <c r="C61" i="133" s="1"/>
  <c r="D48" i="143"/>
  <c r="D50" i="143" s="1"/>
  <c r="D59" i="143" s="1"/>
  <c r="D61" i="143" s="1"/>
  <c r="D48" i="120"/>
  <c r="D50" i="120" s="1"/>
  <c r="D59" i="120" s="1"/>
  <c r="D61" i="120" s="1"/>
  <c r="D48" i="142"/>
  <c r="D50" i="142" s="1"/>
  <c r="D59" i="142" s="1"/>
  <c r="D61" i="142" s="1"/>
  <c r="D48" i="139"/>
  <c r="D50" i="139" s="1"/>
  <c r="D59" i="139" s="1"/>
  <c r="D61" i="139" s="1"/>
  <c r="C48" i="150"/>
  <c r="C50" i="150" s="1"/>
  <c r="C59" i="150" s="1"/>
  <c r="C61" i="150" s="1"/>
  <c r="D48" i="125"/>
  <c r="D50" i="125" s="1"/>
  <c r="D59" i="125" s="1"/>
  <c r="D61" i="125" s="1"/>
  <c r="D47" i="126"/>
  <c r="E45" i="126" s="1"/>
  <c r="E47" i="129"/>
  <c r="F45" i="129" s="1"/>
  <c r="E47" i="119"/>
  <c r="F45" i="119" s="1"/>
  <c r="D50" i="149"/>
  <c r="E48" i="149" s="1"/>
  <c r="E47" i="136"/>
  <c r="F45" i="136" s="1"/>
  <c r="E47" i="146"/>
  <c r="F45" i="146" s="1"/>
  <c r="E47" i="125"/>
  <c r="F45" i="125" s="1"/>
  <c r="E47" i="134"/>
  <c r="F45" i="134" s="1"/>
  <c r="E47" i="139"/>
  <c r="F45" i="139" s="1"/>
  <c r="D47" i="117"/>
  <c r="E45" i="117" s="1"/>
  <c r="E47" i="120"/>
  <c r="F45" i="120" s="1"/>
  <c r="D48" i="134"/>
  <c r="D50" i="134" s="1"/>
  <c r="D59" i="134" s="1"/>
  <c r="D61" i="134" s="1"/>
  <c r="D47" i="130"/>
  <c r="E45" i="130" s="1"/>
  <c r="D47" i="133"/>
  <c r="E45" i="133" s="1"/>
  <c r="E47" i="142"/>
  <c r="F45" i="142" s="1"/>
  <c r="D47" i="128"/>
  <c r="E45" i="128" s="1"/>
  <c r="C48" i="145"/>
  <c r="C50" i="145" s="1"/>
  <c r="C59" i="145" s="1"/>
  <c r="C61" i="145" s="1"/>
  <c r="D48" i="131"/>
  <c r="D50" i="131" s="1"/>
  <c r="D59" i="131" s="1"/>
  <c r="D61" i="131" s="1"/>
  <c r="D47" i="137"/>
  <c r="E45" i="137" s="1"/>
  <c r="E47" i="140"/>
  <c r="F45" i="140" s="1"/>
  <c r="D47" i="150"/>
  <c r="E45" i="150" s="1"/>
  <c r="E47" i="143"/>
  <c r="F45" i="143" s="1"/>
  <c r="C48" i="126"/>
  <c r="C50" i="126" s="1"/>
  <c r="C59" i="126" s="1"/>
  <c r="C61" i="126" s="1"/>
  <c r="D48" i="129"/>
  <c r="D50" i="129" s="1"/>
  <c r="D59" i="129" s="1"/>
  <c r="D61" i="129" s="1"/>
  <c r="D48" i="119"/>
  <c r="D50" i="119" s="1"/>
  <c r="D59" i="119" s="1"/>
  <c r="C51" i="149"/>
  <c r="C53" i="149" s="1"/>
  <c r="D48" i="136"/>
  <c r="D50" i="136" s="1"/>
  <c r="D59" i="136" s="1"/>
  <c r="D61" i="136" s="1"/>
  <c r="D48" i="146"/>
  <c r="D50" i="146" s="1"/>
  <c r="D59" i="146" s="1"/>
  <c r="D61" i="146" s="1"/>
  <c r="D47" i="145"/>
  <c r="E45" i="145" s="1"/>
  <c r="E47" i="131"/>
  <c r="F45" i="131" s="1"/>
  <c r="AM55" i="150"/>
  <c r="AN19" i="150"/>
  <c r="AM22" i="150"/>
  <c r="AM21" i="146"/>
  <c r="AM21" i="145"/>
  <c r="AM21" i="143"/>
  <c r="AM22" i="143" s="1"/>
  <c r="AM21" i="142"/>
  <c r="AM21" i="140"/>
  <c r="AM22" i="140" s="1"/>
  <c r="AM21" i="139"/>
  <c r="AM21" i="137"/>
  <c r="AM22" i="137" s="1"/>
  <c r="AM21" i="136"/>
  <c r="AM21" i="134"/>
  <c r="AM22" i="134" s="1"/>
  <c r="AM21" i="133"/>
  <c r="AM22" i="133" s="1"/>
  <c r="AM21" i="131"/>
  <c r="AM22" i="131" s="1"/>
  <c r="AM21" i="130"/>
  <c r="AM22" i="130" s="1"/>
  <c r="AM21" i="129"/>
  <c r="AM22" i="129" s="1"/>
  <c r="AM21" i="128"/>
  <c r="AM21" i="126"/>
  <c r="AM22" i="126" s="1"/>
  <c r="AM21" i="125"/>
  <c r="AN21" i="123"/>
  <c r="AN22" i="123" s="1"/>
  <c r="AN21" i="122"/>
  <c r="AN22" i="122" s="1"/>
  <c r="AN55" i="120"/>
  <c r="AO19" i="120"/>
  <c r="AN22" i="120"/>
  <c r="B56" i="106"/>
  <c r="B62" i="106" s="1"/>
  <c r="N62" i="106" s="1"/>
  <c r="C51" i="114"/>
  <c r="C53" i="114" s="1"/>
  <c r="D48" i="116"/>
  <c r="D50" i="116" s="1"/>
  <c r="D59" i="116" s="1"/>
  <c r="D61" i="116" s="1"/>
  <c r="E47" i="116"/>
  <c r="F45" i="116" s="1"/>
  <c r="D50" i="114"/>
  <c r="E48" i="114" s="1"/>
  <c r="C61" i="116"/>
  <c r="D16" i="106"/>
  <c r="D22" i="106"/>
  <c r="E25" i="106"/>
  <c r="D29" i="106"/>
  <c r="E21" i="106"/>
  <c r="F19" i="106" s="1"/>
  <c r="C38" i="106"/>
  <c r="B41" i="106"/>
  <c r="B59" i="106" s="1"/>
  <c r="N56" i="106"/>
  <c r="C44" i="106"/>
  <c r="B47" i="106"/>
  <c r="E15" i="106"/>
  <c r="F11" i="106" s="1"/>
  <c r="N45" i="106"/>
  <c r="N27" i="106"/>
  <c r="N39" i="106"/>
  <c r="N26" i="106"/>
  <c r="C34" i="106"/>
  <c r="D32" i="106" s="1"/>
  <c r="E48" i="155" l="1"/>
  <c r="E50" i="155" s="1"/>
  <c r="E59" i="155" s="1"/>
  <c r="E61" i="155" s="1"/>
  <c r="E48" i="157"/>
  <c r="E50" i="157" s="1"/>
  <c r="E59" i="157" s="1"/>
  <c r="E61" i="157" s="1"/>
  <c r="F47" i="155"/>
  <c r="G45" i="155" s="1"/>
  <c r="BC19" i="158"/>
  <c r="BB55" i="158"/>
  <c r="E48" i="158"/>
  <c r="E50" i="158" s="1"/>
  <c r="E59" i="158" s="1"/>
  <c r="E48" i="156"/>
  <c r="E50" i="156" s="1"/>
  <c r="E59" i="156" s="1"/>
  <c r="E61" i="156" s="1"/>
  <c r="D61" i="157"/>
  <c r="BC21" i="155"/>
  <c r="BC22" i="155" s="1"/>
  <c r="D61" i="155"/>
  <c r="F47" i="157"/>
  <c r="G45" i="157" s="1"/>
  <c r="BD19" i="157"/>
  <c r="BD21" i="157" s="1"/>
  <c r="BC55" i="157"/>
  <c r="F47" i="158"/>
  <c r="G45" i="158" s="1"/>
  <c r="F47" i="156"/>
  <c r="G45" i="156" s="1"/>
  <c r="BA19" i="156"/>
  <c r="BA21" i="156" s="1"/>
  <c r="AZ55" i="156"/>
  <c r="AN21" i="117"/>
  <c r="AN22" i="117" s="1"/>
  <c r="E48" i="131"/>
  <c r="E50" i="131" s="1"/>
  <c r="E59" i="131" s="1"/>
  <c r="E61" i="131" s="1"/>
  <c r="D48" i="137"/>
  <c r="D50" i="137" s="1"/>
  <c r="D59" i="137" s="1"/>
  <c r="D61" i="137" s="1"/>
  <c r="D48" i="130"/>
  <c r="D50" i="130" s="1"/>
  <c r="D59" i="130" s="1"/>
  <c r="D61" i="130" s="1"/>
  <c r="E48" i="119"/>
  <c r="E50" i="119" s="1"/>
  <c r="E59" i="119" s="1"/>
  <c r="E61" i="119" s="1"/>
  <c r="E48" i="120"/>
  <c r="E50" i="120" s="1"/>
  <c r="E59" i="120" s="1"/>
  <c r="E61" i="120" s="1"/>
  <c r="D48" i="150"/>
  <c r="D50" i="150" s="1"/>
  <c r="D59" i="150" s="1"/>
  <c r="D61" i="150" s="1"/>
  <c r="E48" i="142"/>
  <c r="E50" i="142" s="1"/>
  <c r="E59" i="142" s="1"/>
  <c r="E61" i="142" s="1"/>
  <c r="E48" i="125"/>
  <c r="E50" i="125" s="1"/>
  <c r="E59" i="125" s="1"/>
  <c r="E61" i="125" s="1"/>
  <c r="D48" i="126"/>
  <c r="D50" i="126" s="1"/>
  <c r="D59" i="126" s="1"/>
  <c r="D61" i="126" s="1"/>
  <c r="D48" i="145"/>
  <c r="D50" i="145" s="1"/>
  <c r="D59" i="145" s="1"/>
  <c r="D61" i="145" s="1"/>
  <c r="E48" i="143"/>
  <c r="E50" i="143" s="1"/>
  <c r="E59" i="143" s="1"/>
  <c r="E61" i="143" s="1"/>
  <c r="E48" i="140"/>
  <c r="E50" i="140" s="1"/>
  <c r="E59" i="140" s="1"/>
  <c r="E61" i="140" s="1"/>
  <c r="D48" i="128"/>
  <c r="D50" i="128" s="1"/>
  <c r="D59" i="128" s="1"/>
  <c r="D61" i="128" s="1"/>
  <c r="D48" i="133"/>
  <c r="D50" i="133" s="1"/>
  <c r="D59" i="133" s="1"/>
  <c r="D61" i="133" s="1"/>
  <c r="E48" i="139"/>
  <c r="E50" i="139" s="1"/>
  <c r="E59" i="139" s="1"/>
  <c r="E61" i="139" s="1"/>
  <c r="E48" i="134"/>
  <c r="E50" i="134" s="1"/>
  <c r="E59" i="134" s="1"/>
  <c r="E61" i="134" s="1"/>
  <c r="E48" i="136"/>
  <c r="E50" i="136" s="1"/>
  <c r="E59" i="136" s="1"/>
  <c r="E61" i="136" s="1"/>
  <c r="F47" i="129"/>
  <c r="G45" i="129" s="1"/>
  <c r="E47" i="145"/>
  <c r="F45" i="145" s="1"/>
  <c r="D61" i="119"/>
  <c r="F47" i="143"/>
  <c r="G45" i="143" s="1"/>
  <c r="F47" i="140"/>
  <c r="G45" i="140" s="1"/>
  <c r="E47" i="128"/>
  <c r="F45" i="128" s="1"/>
  <c r="E47" i="133"/>
  <c r="F45" i="133" s="1"/>
  <c r="F47" i="139"/>
  <c r="G45" i="139" s="1"/>
  <c r="F47" i="134"/>
  <c r="G45" i="134" s="1"/>
  <c r="F47" i="136"/>
  <c r="G45" i="136" s="1"/>
  <c r="F47" i="120"/>
  <c r="G45" i="120" s="1"/>
  <c r="D48" i="117"/>
  <c r="D50" i="117" s="1"/>
  <c r="D59" i="117" s="1"/>
  <c r="F47" i="125"/>
  <c r="G45" i="125" s="1"/>
  <c r="E48" i="146"/>
  <c r="E50" i="146" s="1"/>
  <c r="E59" i="146" s="1"/>
  <c r="E61" i="146" s="1"/>
  <c r="D51" i="149"/>
  <c r="D53" i="149" s="1"/>
  <c r="F47" i="119"/>
  <c r="G45" i="119" s="1"/>
  <c r="E47" i="126"/>
  <c r="F45" i="126" s="1"/>
  <c r="F47" i="131"/>
  <c r="G45" i="131" s="1"/>
  <c r="E47" i="150"/>
  <c r="F45" i="150" s="1"/>
  <c r="E47" i="137"/>
  <c r="F45" i="137" s="1"/>
  <c r="F47" i="142"/>
  <c r="G45" i="142" s="1"/>
  <c r="E47" i="130"/>
  <c r="F45" i="130" s="1"/>
  <c r="E47" i="117"/>
  <c r="F45" i="117" s="1"/>
  <c r="F47" i="146"/>
  <c r="G45" i="146" s="1"/>
  <c r="E50" i="149"/>
  <c r="F48" i="149" s="1"/>
  <c r="E48" i="129"/>
  <c r="E50" i="129" s="1"/>
  <c r="E59" i="129" s="1"/>
  <c r="E61" i="129" s="1"/>
  <c r="D51" i="114"/>
  <c r="D53" i="114" s="1"/>
  <c r="AN21" i="150"/>
  <c r="AN22" i="150" s="1"/>
  <c r="AM55" i="146"/>
  <c r="AN19" i="146"/>
  <c r="AM22" i="146"/>
  <c r="AM55" i="145"/>
  <c r="AN19" i="145"/>
  <c r="AM22" i="145"/>
  <c r="AM55" i="143"/>
  <c r="AN19" i="143"/>
  <c r="AM55" i="142"/>
  <c r="AN19" i="142"/>
  <c r="AM22" i="142"/>
  <c r="AM55" i="140"/>
  <c r="AN19" i="140"/>
  <c r="AN19" i="139"/>
  <c r="AM55" i="139"/>
  <c r="AM22" i="139"/>
  <c r="AM55" i="137"/>
  <c r="AN19" i="137"/>
  <c r="AM55" i="136"/>
  <c r="AN19" i="136"/>
  <c r="AM22" i="136"/>
  <c r="AM55" i="134"/>
  <c r="AN19" i="134"/>
  <c r="AM55" i="133"/>
  <c r="AN19" i="133"/>
  <c r="AM55" i="131"/>
  <c r="AN19" i="131"/>
  <c r="AM55" i="130"/>
  <c r="AN19" i="130"/>
  <c r="AM55" i="129"/>
  <c r="AN19" i="129"/>
  <c r="AM55" i="128"/>
  <c r="AN19" i="128"/>
  <c r="AM22" i="128"/>
  <c r="AM55" i="126"/>
  <c r="AN19" i="126"/>
  <c r="AM55" i="125"/>
  <c r="AN19" i="125"/>
  <c r="AM22" i="125"/>
  <c r="AN55" i="123"/>
  <c r="AO19" i="123"/>
  <c r="E48" i="116"/>
  <c r="E50" i="116" s="1"/>
  <c r="E59" i="116" s="1"/>
  <c r="E61" i="116" s="1"/>
  <c r="AN55" i="122"/>
  <c r="AO19" i="122"/>
  <c r="AO21" i="120"/>
  <c r="AO22" i="120" s="1"/>
  <c r="F47" i="116"/>
  <c r="G45" i="116" s="1"/>
  <c r="E50" i="114"/>
  <c r="F48" i="114" s="1"/>
  <c r="E22" i="106"/>
  <c r="C35" i="106"/>
  <c r="C46" i="106"/>
  <c r="D44" i="106" s="1"/>
  <c r="C47" i="106"/>
  <c r="F21" i="106"/>
  <c r="G19" i="106" s="1"/>
  <c r="D34" i="106"/>
  <c r="E32" i="106" s="1"/>
  <c r="D35" i="106"/>
  <c r="E16" i="106"/>
  <c r="F15" i="106"/>
  <c r="G11" i="106" s="1"/>
  <c r="C40" i="106"/>
  <c r="D38" i="106" s="1"/>
  <c r="C41" i="106"/>
  <c r="E28" i="106"/>
  <c r="F25" i="106" s="1"/>
  <c r="E48" i="137" l="1"/>
  <c r="E50" i="137" s="1"/>
  <c r="E59" i="137" s="1"/>
  <c r="E61" i="137" s="1"/>
  <c r="BA22" i="156"/>
  <c r="BA55" i="156"/>
  <c r="BB19" i="156"/>
  <c r="F48" i="156"/>
  <c r="F50" i="156" s="1"/>
  <c r="F59" i="156" s="1"/>
  <c r="F48" i="158"/>
  <c r="F50" i="158" s="1"/>
  <c r="F59" i="158" s="1"/>
  <c r="F61" i="158" s="1"/>
  <c r="F48" i="157"/>
  <c r="F50" i="157" s="1"/>
  <c r="F59" i="157" s="1"/>
  <c r="F61" i="157" s="1"/>
  <c r="F48" i="155"/>
  <c r="F50" i="155" s="1"/>
  <c r="F59" i="155" s="1"/>
  <c r="G47" i="156"/>
  <c r="H45" i="156" s="1"/>
  <c r="G47" i="158"/>
  <c r="H45" i="158" s="1"/>
  <c r="BD22" i="157"/>
  <c r="BD55" i="157"/>
  <c r="BE19" i="157"/>
  <c r="BE21" i="157" s="1"/>
  <c r="G47" i="157"/>
  <c r="H45" i="157" s="1"/>
  <c r="G48" i="157"/>
  <c r="G50" i="157" s="1"/>
  <c r="G59" i="157" s="1"/>
  <c r="G61" i="157" s="1"/>
  <c r="BC55" i="155"/>
  <c r="BD19" i="155"/>
  <c r="E61" i="158"/>
  <c r="BC21" i="158"/>
  <c r="BC22" i="158" s="1"/>
  <c r="G47" i="155"/>
  <c r="H45" i="155" s="1"/>
  <c r="AO19" i="117"/>
  <c r="AN55" i="117"/>
  <c r="E48" i="126"/>
  <c r="E50" i="126" s="1"/>
  <c r="E59" i="126" s="1"/>
  <c r="E61" i="126" s="1"/>
  <c r="E51" i="149"/>
  <c r="E53" i="149" s="1"/>
  <c r="E48" i="130"/>
  <c r="E50" i="130" s="1"/>
  <c r="E59" i="130" s="1"/>
  <c r="E61" i="130" s="1"/>
  <c r="F48" i="120"/>
  <c r="F50" i="120" s="1"/>
  <c r="F59" i="120" s="1"/>
  <c r="F61" i="120" s="1"/>
  <c r="F48" i="143"/>
  <c r="F50" i="143" s="1"/>
  <c r="F59" i="143" s="1"/>
  <c r="F61" i="143" s="1"/>
  <c r="E48" i="145"/>
  <c r="E50" i="145" s="1"/>
  <c r="E59" i="145" s="1"/>
  <c r="E61" i="145" s="1"/>
  <c r="F48" i="134"/>
  <c r="F50" i="134" s="1"/>
  <c r="F59" i="134" s="1"/>
  <c r="F61" i="134" s="1"/>
  <c r="E48" i="128"/>
  <c r="E50" i="128" s="1"/>
  <c r="E59" i="128" s="1"/>
  <c r="E61" i="128" s="1"/>
  <c r="F48" i="129"/>
  <c r="F50" i="129" s="1"/>
  <c r="F59" i="129" s="1"/>
  <c r="F61" i="129" s="1"/>
  <c r="F48" i="146"/>
  <c r="F50" i="146" s="1"/>
  <c r="F59" i="146" s="1"/>
  <c r="F61" i="146" s="1"/>
  <c r="F47" i="117"/>
  <c r="G45" i="117" s="1"/>
  <c r="G47" i="142"/>
  <c r="H45" i="142" s="1"/>
  <c r="E48" i="150"/>
  <c r="E50" i="150" s="1"/>
  <c r="E59" i="150" s="1"/>
  <c r="E61" i="150" s="1"/>
  <c r="F48" i="131"/>
  <c r="F50" i="131" s="1"/>
  <c r="F59" i="131" s="1"/>
  <c r="F61" i="131" s="1"/>
  <c r="G47" i="119"/>
  <c r="H45" i="119" s="1"/>
  <c r="G48" i="119"/>
  <c r="G50" i="119" s="1"/>
  <c r="G59" i="119" s="1"/>
  <c r="G61" i="119" s="1"/>
  <c r="G47" i="125"/>
  <c r="H45" i="125" s="1"/>
  <c r="G47" i="136"/>
  <c r="H45" i="136" s="1"/>
  <c r="F48" i="139"/>
  <c r="F50" i="139" s="1"/>
  <c r="F59" i="139" s="1"/>
  <c r="F61" i="139" s="1"/>
  <c r="F47" i="133"/>
  <c r="G45" i="133" s="1"/>
  <c r="G47" i="140"/>
  <c r="H45" i="140" s="1"/>
  <c r="G47" i="146"/>
  <c r="H45" i="146" s="1"/>
  <c r="F47" i="150"/>
  <c r="G45" i="150" s="1"/>
  <c r="G47" i="131"/>
  <c r="H45" i="131" s="1"/>
  <c r="D61" i="117"/>
  <c r="G47" i="139"/>
  <c r="H45" i="139" s="1"/>
  <c r="G47" i="129"/>
  <c r="H45" i="129" s="1"/>
  <c r="F47" i="130"/>
  <c r="G45" i="130" s="1"/>
  <c r="F47" i="126"/>
  <c r="G45" i="126" s="1"/>
  <c r="F47" i="128"/>
  <c r="G45" i="128" s="1"/>
  <c r="G47" i="143"/>
  <c r="H45" i="143" s="1"/>
  <c r="F47" i="145"/>
  <c r="G45" i="145" s="1"/>
  <c r="F50" i="149"/>
  <c r="G48" i="149" s="1"/>
  <c r="E48" i="117"/>
  <c r="E50" i="117" s="1"/>
  <c r="E59" i="117" s="1"/>
  <c r="E61" i="117" s="1"/>
  <c r="F48" i="142"/>
  <c r="F50" i="142" s="1"/>
  <c r="F59" i="142" s="1"/>
  <c r="F61" i="142" s="1"/>
  <c r="F47" i="137"/>
  <c r="G45" i="137" s="1"/>
  <c r="F48" i="119"/>
  <c r="F50" i="119" s="1"/>
  <c r="F59" i="119" s="1"/>
  <c r="F48" i="125"/>
  <c r="F50" i="125" s="1"/>
  <c r="F59" i="125" s="1"/>
  <c r="F61" i="125" s="1"/>
  <c r="G47" i="120"/>
  <c r="H45" i="120" s="1"/>
  <c r="F48" i="136"/>
  <c r="F50" i="136" s="1"/>
  <c r="F59" i="136" s="1"/>
  <c r="F61" i="136" s="1"/>
  <c r="G47" i="134"/>
  <c r="H45" i="134" s="1"/>
  <c r="E48" i="133"/>
  <c r="E50" i="133" s="1"/>
  <c r="E59" i="133" s="1"/>
  <c r="E61" i="133" s="1"/>
  <c r="F48" i="140"/>
  <c r="F50" i="140" s="1"/>
  <c r="F59" i="140" s="1"/>
  <c r="F61" i="140" s="1"/>
  <c r="AN55" i="150"/>
  <c r="AO19" i="150"/>
  <c r="AN21" i="146"/>
  <c r="AN22" i="146" s="1"/>
  <c r="AN21" i="145"/>
  <c r="AN22" i="145" s="1"/>
  <c r="AN21" i="143"/>
  <c r="AN22" i="143" s="1"/>
  <c r="AN21" i="142"/>
  <c r="AN21" i="140"/>
  <c r="AN21" i="139"/>
  <c r="AN21" i="137"/>
  <c r="AN22" i="137" s="1"/>
  <c r="AN21" i="136"/>
  <c r="AN22" i="136" s="1"/>
  <c r="AN21" i="134"/>
  <c r="AN21" i="133"/>
  <c r="AN21" i="131"/>
  <c r="AN22" i="131" s="1"/>
  <c r="AN21" i="130"/>
  <c r="AN22" i="130" s="1"/>
  <c r="AN21" i="129"/>
  <c r="AN22" i="129" s="1"/>
  <c r="AN21" i="128"/>
  <c r="AN22" i="128" s="1"/>
  <c r="AN21" i="126"/>
  <c r="AN22" i="126" s="1"/>
  <c r="AN21" i="125"/>
  <c r="AN22" i="125" s="1"/>
  <c r="AO21" i="123"/>
  <c r="AO22" i="123" s="1"/>
  <c r="F48" i="116"/>
  <c r="F50" i="116" s="1"/>
  <c r="F59" i="116" s="1"/>
  <c r="F61" i="116" s="1"/>
  <c r="AO21" i="122"/>
  <c r="AO22" i="122" s="1"/>
  <c r="AO55" i="120"/>
  <c r="AP19" i="120"/>
  <c r="E51" i="114"/>
  <c r="E53" i="114" s="1"/>
  <c r="G47" i="116"/>
  <c r="H45" i="116" s="1"/>
  <c r="F50" i="114"/>
  <c r="G48" i="114" s="1"/>
  <c r="E29" i="106"/>
  <c r="F16" i="106"/>
  <c r="F22" i="106"/>
  <c r="D46" i="106"/>
  <c r="E44" i="106" s="1"/>
  <c r="D40" i="106"/>
  <c r="E38" i="106" s="1"/>
  <c r="F28" i="106"/>
  <c r="G25" i="106" s="1"/>
  <c r="G15" i="106"/>
  <c r="H11" i="106" s="1"/>
  <c r="E34" i="106"/>
  <c r="F32" i="106" s="1"/>
  <c r="G21" i="106"/>
  <c r="H19" i="106" s="1"/>
  <c r="C59" i="106"/>
  <c r="G48" i="155" l="1"/>
  <c r="G50" i="155" s="1"/>
  <c r="G59" i="155" s="1"/>
  <c r="G61" i="155" s="1"/>
  <c r="BD19" i="158"/>
  <c r="BC55" i="158"/>
  <c r="H47" i="157"/>
  <c r="I45" i="157" s="1"/>
  <c r="G48" i="158"/>
  <c r="G50" i="158" s="1"/>
  <c r="G59" i="158" s="1"/>
  <c r="G48" i="156"/>
  <c r="G50" i="156" s="1"/>
  <c r="G59" i="156" s="1"/>
  <c r="G61" i="156" s="1"/>
  <c r="BB21" i="156"/>
  <c r="BB22" i="156" s="1"/>
  <c r="H47" i="155"/>
  <c r="I45" i="155" s="1"/>
  <c r="BD21" i="155"/>
  <c r="BD22" i="155" s="1"/>
  <c r="BE22" i="157"/>
  <c r="BE55" i="157"/>
  <c r="BF19" i="157"/>
  <c r="H47" i="158"/>
  <c r="I45" i="158" s="1"/>
  <c r="H47" i="156"/>
  <c r="I45" i="156" s="1"/>
  <c r="F61" i="155"/>
  <c r="F61" i="156"/>
  <c r="F48" i="126"/>
  <c r="F50" i="126" s="1"/>
  <c r="F59" i="126" s="1"/>
  <c r="F61" i="126" s="1"/>
  <c r="AO21" i="117"/>
  <c r="AO22" i="117" s="1"/>
  <c r="G48" i="142"/>
  <c r="G50" i="142" s="1"/>
  <c r="G59" i="142" s="1"/>
  <c r="G61" i="142" s="1"/>
  <c r="G48" i="136"/>
  <c r="G50" i="136" s="1"/>
  <c r="G59" i="136" s="1"/>
  <c r="G61" i="136" s="1"/>
  <c r="F48" i="150"/>
  <c r="F50" i="150" s="1"/>
  <c r="F59" i="150" s="1"/>
  <c r="F61" i="150" s="1"/>
  <c r="G48" i="131"/>
  <c r="G50" i="131" s="1"/>
  <c r="G59" i="131" s="1"/>
  <c r="G61" i="131" s="1"/>
  <c r="G48" i="125"/>
  <c r="G50" i="125" s="1"/>
  <c r="G59" i="125" s="1"/>
  <c r="G61" i="125" s="1"/>
  <c r="F48" i="117"/>
  <c r="F50" i="117" s="1"/>
  <c r="F59" i="117" s="1"/>
  <c r="F61" i="117" s="1"/>
  <c r="G48" i="120"/>
  <c r="G50" i="120" s="1"/>
  <c r="G59" i="120" s="1"/>
  <c r="G61" i="120" s="1"/>
  <c r="F48" i="137"/>
  <c r="F50" i="137" s="1"/>
  <c r="F59" i="137" s="1"/>
  <c r="F61" i="137" s="1"/>
  <c r="F51" i="149"/>
  <c r="F53" i="149" s="1"/>
  <c r="H47" i="134"/>
  <c r="I45" i="134" s="1"/>
  <c r="G47" i="145"/>
  <c r="H45" i="145" s="1"/>
  <c r="G47" i="128"/>
  <c r="H45" i="128" s="1"/>
  <c r="G47" i="130"/>
  <c r="H45" i="130" s="1"/>
  <c r="H47" i="146"/>
  <c r="I45" i="146" s="1"/>
  <c r="H47" i="140"/>
  <c r="I45" i="140" s="1"/>
  <c r="F61" i="119"/>
  <c r="G48" i="143"/>
  <c r="G50" i="143" s="1"/>
  <c r="G59" i="143" s="1"/>
  <c r="G61" i="143" s="1"/>
  <c r="G47" i="126"/>
  <c r="H45" i="126" s="1"/>
  <c r="G48" i="129"/>
  <c r="G50" i="129" s="1"/>
  <c r="G59" i="129" s="1"/>
  <c r="G61" i="129" s="1"/>
  <c r="G48" i="139"/>
  <c r="G50" i="139" s="1"/>
  <c r="G59" i="139" s="1"/>
  <c r="G61" i="139" s="1"/>
  <c r="G47" i="150"/>
  <c r="H45" i="150" s="1"/>
  <c r="F48" i="133"/>
  <c r="F50" i="133" s="1"/>
  <c r="F59" i="133" s="1"/>
  <c r="F61" i="133" s="1"/>
  <c r="H47" i="136"/>
  <c r="I45" i="136" s="1"/>
  <c r="H47" i="119"/>
  <c r="I45" i="119" s="1"/>
  <c r="H47" i="142"/>
  <c r="I45" i="142" s="1"/>
  <c r="H47" i="143"/>
  <c r="I45" i="143" s="1"/>
  <c r="H47" i="129"/>
  <c r="I45" i="129" s="1"/>
  <c r="H47" i="139"/>
  <c r="I45" i="139" s="1"/>
  <c r="G47" i="133"/>
  <c r="H45" i="133" s="1"/>
  <c r="G48" i="134"/>
  <c r="G50" i="134" s="1"/>
  <c r="G59" i="134" s="1"/>
  <c r="G61" i="134" s="1"/>
  <c r="H47" i="120"/>
  <c r="I45" i="120" s="1"/>
  <c r="G47" i="137"/>
  <c r="H45" i="137" s="1"/>
  <c r="G50" i="149"/>
  <c r="H48" i="149" s="1"/>
  <c r="F48" i="145"/>
  <c r="F50" i="145" s="1"/>
  <c r="F59" i="145" s="1"/>
  <c r="F61" i="145" s="1"/>
  <c r="F48" i="128"/>
  <c r="F50" i="128" s="1"/>
  <c r="F59" i="128" s="1"/>
  <c r="F61" i="128" s="1"/>
  <c r="F48" i="130"/>
  <c r="F50" i="130" s="1"/>
  <c r="F59" i="130" s="1"/>
  <c r="F61" i="130" s="1"/>
  <c r="H47" i="131"/>
  <c r="I45" i="131" s="1"/>
  <c r="G48" i="146"/>
  <c r="G50" i="146" s="1"/>
  <c r="G59" i="146" s="1"/>
  <c r="G61" i="146" s="1"/>
  <c r="G48" i="140"/>
  <c r="G50" i="140" s="1"/>
  <c r="G59" i="140" s="1"/>
  <c r="G61" i="140" s="1"/>
  <c r="H47" i="125"/>
  <c r="I45" i="125" s="1"/>
  <c r="G47" i="117"/>
  <c r="H45" i="117" s="1"/>
  <c r="AO21" i="150"/>
  <c r="AO22" i="150" s="1"/>
  <c r="AN55" i="146"/>
  <c r="AO19" i="146"/>
  <c r="AN55" i="145"/>
  <c r="AO19" i="145"/>
  <c r="AN55" i="143"/>
  <c r="AO19" i="143"/>
  <c r="AN55" i="142"/>
  <c r="AO19" i="142"/>
  <c r="AN22" i="142"/>
  <c r="AN55" i="140"/>
  <c r="AO19" i="140"/>
  <c r="AN22" i="140"/>
  <c r="AN55" i="139"/>
  <c r="AO19" i="139"/>
  <c r="AN22" i="139"/>
  <c r="AN55" i="137"/>
  <c r="AO19" i="137"/>
  <c r="AN55" i="136"/>
  <c r="AO19" i="136"/>
  <c r="AN55" i="134"/>
  <c r="AO19" i="134"/>
  <c r="AN22" i="134"/>
  <c r="AN55" i="133"/>
  <c r="AO19" i="133"/>
  <c r="AN22" i="133"/>
  <c r="AN55" i="131"/>
  <c r="AO19" i="131"/>
  <c r="AN55" i="130"/>
  <c r="AO19" i="130"/>
  <c r="AN55" i="129"/>
  <c r="AO19" i="129"/>
  <c r="AN55" i="128"/>
  <c r="AO19" i="128"/>
  <c r="AN55" i="126"/>
  <c r="AO19" i="126"/>
  <c r="AN55" i="125"/>
  <c r="AO19" i="125"/>
  <c r="AO55" i="123"/>
  <c r="AP19" i="123"/>
  <c r="AO55" i="122"/>
  <c r="AP19" i="122"/>
  <c r="AP21" i="120"/>
  <c r="G48" i="116"/>
  <c r="G50" i="116" s="1"/>
  <c r="G59" i="116" s="1"/>
  <c r="G61" i="116" s="1"/>
  <c r="G50" i="114"/>
  <c r="H48" i="114" s="1"/>
  <c r="H47" i="116"/>
  <c r="I45" i="116" s="1"/>
  <c r="F51" i="114"/>
  <c r="F53" i="114" s="1"/>
  <c r="E35" i="106"/>
  <c r="F29" i="106"/>
  <c r="E46" i="106"/>
  <c r="F44" i="106" s="1"/>
  <c r="G22" i="106"/>
  <c r="G16" i="106"/>
  <c r="D41" i="106"/>
  <c r="H15" i="106"/>
  <c r="I11" i="106" s="1"/>
  <c r="E40" i="106"/>
  <c r="F38" i="106" s="1"/>
  <c r="H21" i="106"/>
  <c r="I19" i="106" s="1"/>
  <c r="F34" i="106"/>
  <c r="G32" i="106" s="1"/>
  <c r="G28" i="106"/>
  <c r="H25" i="106" s="1"/>
  <c r="D47" i="106"/>
  <c r="H48" i="155" l="1"/>
  <c r="H50" i="155" s="1"/>
  <c r="H59" i="155" s="1"/>
  <c r="H61" i="155" s="1"/>
  <c r="H48" i="156"/>
  <c r="H50" i="156" s="1"/>
  <c r="H59" i="156" s="1"/>
  <c r="H61" i="156" s="1"/>
  <c r="H48" i="158"/>
  <c r="H50" i="158" s="1"/>
  <c r="H59" i="158" s="1"/>
  <c r="H61" i="158" s="1"/>
  <c r="BE19" i="155"/>
  <c r="BE21" i="155" s="1"/>
  <c r="BD55" i="155"/>
  <c r="I47" i="155"/>
  <c r="J45" i="155" s="1"/>
  <c r="BC19" i="156"/>
  <c r="BC21" i="156" s="1"/>
  <c r="BB55" i="156"/>
  <c r="G61" i="158"/>
  <c r="H48" i="157"/>
  <c r="H50" i="157" s="1"/>
  <c r="H59" i="157" s="1"/>
  <c r="H61" i="157" s="1"/>
  <c r="BD21" i="158"/>
  <c r="BD22" i="158" s="1"/>
  <c r="I47" i="156"/>
  <c r="J45" i="156" s="1"/>
  <c r="I47" i="158"/>
  <c r="J45" i="158" s="1"/>
  <c r="BF21" i="157"/>
  <c r="BF22" i="157" s="1"/>
  <c r="I47" i="157"/>
  <c r="J45" i="157" s="1"/>
  <c r="AO55" i="117"/>
  <c r="AP19" i="117"/>
  <c r="G48" i="145"/>
  <c r="G50" i="145" s="1"/>
  <c r="G59" i="145" s="1"/>
  <c r="G61" i="145" s="1"/>
  <c r="H48" i="125"/>
  <c r="H50" i="125" s="1"/>
  <c r="H59" i="125" s="1"/>
  <c r="H61" i="125" s="1"/>
  <c r="G48" i="128"/>
  <c r="G50" i="128" s="1"/>
  <c r="G59" i="128" s="1"/>
  <c r="G61" i="128" s="1"/>
  <c r="H48" i="134"/>
  <c r="H50" i="134" s="1"/>
  <c r="H59" i="134" s="1"/>
  <c r="H61" i="134" s="1"/>
  <c r="H48" i="139"/>
  <c r="H50" i="139" s="1"/>
  <c r="H59" i="139" s="1"/>
  <c r="H61" i="139" s="1"/>
  <c r="H48" i="143"/>
  <c r="H50" i="143" s="1"/>
  <c r="H59" i="143" s="1"/>
  <c r="H61" i="143" s="1"/>
  <c r="G48" i="150"/>
  <c r="G50" i="150" s="1"/>
  <c r="G59" i="150" s="1"/>
  <c r="G61" i="150" s="1"/>
  <c r="G48" i="126"/>
  <c r="G50" i="126" s="1"/>
  <c r="G59" i="126" s="1"/>
  <c r="G61" i="126" s="1"/>
  <c r="H48" i="140"/>
  <c r="H50" i="140" s="1"/>
  <c r="H59" i="140" s="1"/>
  <c r="H61" i="140" s="1"/>
  <c r="H48" i="129"/>
  <c r="H50" i="129" s="1"/>
  <c r="H59" i="129" s="1"/>
  <c r="H61" i="129" s="1"/>
  <c r="H48" i="146"/>
  <c r="H50" i="146" s="1"/>
  <c r="H59" i="146" s="1"/>
  <c r="H61" i="146" s="1"/>
  <c r="H47" i="117"/>
  <c r="I45" i="117" s="1"/>
  <c r="I47" i="131"/>
  <c r="J45" i="131" s="1"/>
  <c r="H47" i="137"/>
  <c r="I45" i="137" s="1"/>
  <c r="I47" i="142"/>
  <c r="J45" i="142" s="1"/>
  <c r="I47" i="136"/>
  <c r="J45" i="136" s="1"/>
  <c r="H47" i="130"/>
  <c r="I45" i="130" s="1"/>
  <c r="G51" i="149"/>
  <c r="G53" i="149" s="1"/>
  <c r="H48" i="120"/>
  <c r="H50" i="120" s="1"/>
  <c r="H59" i="120" s="1"/>
  <c r="H61" i="120" s="1"/>
  <c r="G48" i="133"/>
  <c r="G50" i="133" s="1"/>
  <c r="G59" i="133" s="1"/>
  <c r="G61" i="133" s="1"/>
  <c r="I47" i="139"/>
  <c r="J45" i="139" s="1"/>
  <c r="I47" i="143"/>
  <c r="J45" i="143" s="1"/>
  <c r="H48" i="119"/>
  <c r="H50" i="119" s="1"/>
  <c r="H59" i="119" s="1"/>
  <c r="H47" i="150"/>
  <c r="I45" i="150" s="1"/>
  <c r="H47" i="126"/>
  <c r="I45" i="126" s="1"/>
  <c r="I47" i="146"/>
  <c r="J45" i="146" s="1"/>
  <c r="H47" i="145"/>
  <c r="I45" i="145" s="1"/>
  <c r="I47" i="134"/>
  <c r="J45" i="134" s="1"/>
  <c r="H50" i="149"/>
  <c r="I48" i="149" s="1"/>
  <c r="I47" i="120"/>
  <c r="J45" i="120" s="1"/>
  <c r="H47" i="133"/>
  <c r="I45" i="133" s="1"/>
  <c r="I47" i="119"/>
  <c r="J45" i="119" s="1"/>
  <c r="I47" i="140"/>
  <c r="J45" i="140" s="1"/>
  <c r="G48" i="117"/>
  <c r="G50" i="117" s="1"/>
  <c r="G59" i="117" s="1"/>
  <c r="I47" i="125"/>
  <c r="J45" i="125" s="1"/>
  <c r="H48" i="131"/>
  <c r="H50" i="131" s="1"/>
  <c r="H59" i="131" s="1"/>
  <c r="H61" i="131" s="1"/>
  <c r="G48" i="137"/>
  <c r="G50" i="137" s="1"/>
  <c r="G59" i="137" s="1"/>
  <c r="G61" i="137" s="1"/>
  <c r="I47" i="129"/>
  <c r="J45" i="129" s="1"/>
  <c r="H48" i="142"/>
  <c r="H50" i="142" s="1"/>
  <c r="H59" i="142" s="1"/>
  <c r="H61" i="142" s="1"/>
  <c r="H48" i="136"/>
  <c r="H50" i="136" s="1"/>
  <c r="H59" i="136" s="1"/>
  <c r="H61" i="136" s="1"/>
  <c r="G48" i="130"/>
  <c r="G50" i="130" s="1"/>
  <c r="G59" i="130" s="1"/>
  <c r="G61" i="130" s="1"/>
  <c r="H47" i="128"/>
  <c r="I45" i="128" s="1"/>
  <c r="AO55" i="150"/>
  <c r="AP19" i="150"/>
  <c r="AO21" i="146"/>
  <c r="AO22" i="146" s="1"/>
  <c r="AO21" i="145"/>
  <c r="AO22" i="145" s="1"/>
  <c r="AO21" i="143"/>
  <c r="AO21" i="142"/>
  <c r="AO22" i="142" s="1"/>
  <c r="AO21" i="140"/>
  <c r="AO21" i="139"/>
  <c r="AO22" i="139" s="1"/>
  <c r="AO21" i="137"/>
  <c r="AO22" i="137" s="1"/>
  <c r="AO21" i="136"/>
  <c r="AO22" i="136" s="1"/>
  <c r="AO21" i="134"/>
  <c r="AO22" i="134" s="1"/>
  <c r="AO21" i="133"/>
  <c r="AO21" i="131"/>
  <c r="AO22" i="131" s="1"/>
  <c r="AO21" i="130"/>
  <c r="AO21" i="129"/>
  <c r="AO22" i="129" s="1"/>
  <c r="AO21" i="128"/>
  <c r="AO22" i="128" s="1"/>
  <c r="AO21" i="126"/>
  <c r="AO22" i="126" s="1"/>
  <c r="AO21" i="125"/>
  <c r="AO22" i="125" s="1"/>
  <c r="AP21" i="123"/>
  <c r="AP22" i="123" s="1"/>
  <c r="AP21" i="122"/>
  <c r="AP55" i="120"/>
  <c r="AQ19" i="120"/>
  <c r="AP22" i="120"/>
  <c r="G51" i="114"/>
  <c r="G53" i="114" s="1"/>
  <c r="H48" i="116"/>
  <c r="H50" i="116" s="1"/>
  <c r="H59" i="116" s="1"/>
  <c r="I47" i="116"/>
  <c r="J45" i="116" s="1"/>
  <c r="H50" i="114"/>
  <c r="I48" i="114" s="1"/>
  <c r="F40" i="106"/>
  <c r="G38" i="106" s="1"/>
  <c r="F46" i="106"/>
  <c r="G44" i="106" s="1"/>
  <c r="F35" i="106"/>
  <c r="E41" i="106"/>
  <c r="D59" i="106"/>
  <c r="E47" i="106"/>
  <c r="G29" i="106"/>
  <c r="H22" i="106"/>
  <c r="H16" i="106"/>
  <c r="G34" i="106"/>
  <c r="H32" i="106" s="1"/>
  <c r="H28" i="106"/>
  <c r="I25" i="106" s="1"/>
  <c r="I21" i="106"/>
  <c r="J19" i="106" s="1"/>
  <c r="I15" i="106"/>
  <c r="J11" i="106" s="1"/>
  <c r="I48" i="155" l="1"/>
  <c r="I50" i="155" s="1"/>
  <c r="I59" i="155" s="1"/>
  <c r="I61" i="155" s="1"/>
  <c r="I48" i="157"/>
  <c r="I50" i="157" s="1"/>
  <c r="I59" i="157" s="1"/>
  <c r="I61" i="157" s="1"/>
  <c r="I48" i="158"/>
  <c r="I50" i="158" s="1"/>
  <c r="I59" i="158" s="1"/>
  <c r="I48" i="156"/>
  <c r="I50" i="156" s="1"/>
  <c r="I59" i="156" s="1"/>
  <c r="I61" i="156" s="1"/>
  <c r="BC22" i="156"/>
  <c r="BC55" i="156"/>
  <c r="BD19" i="156"/>
  <c r="J47" i="155"/>
  <c r="K45" i="155" s="1"/>
  <c r="BE22" i="155"/>
  <c r="BF19" i="155"/>
  <c r="BE55" i="155"/>
  <c r="J47" i="157"/>
  <c r="K45" i="157" s="1"/>
  <c r="BF55" i="157"/>
  <c r="BG19" i="157"/>
  <c r="BG21" i="157" s="1"/>
  <c r="J47" i="158"/>
  <c r="K45" i="158" s="1"/>
  <c r="J47" i="156"/>
  <c r="K45" i="156" s="1"/>
  <c r="BE19" i="158"/>
  <c r="BE21" i="158" s="1"/>
  <c r="BD55" i="158"/>
  <c r="AP21" i="117"/>
  <c r="AP22" i="117" s="1"/>
  <c r="H51" i="149"/>
  <c r="H53" i="149" s="1"/>
  <c r="I48" i="129"/>
  <c r="I50" i="129" s="1"/>
  <c r="I59" i="129" s="1"/>
  <c r="I61" i="129" s="1"/>
  <c r="I48" i="125"/>
  <c r="I50" i="125" s="1"/>
  <c r="I59" i="125" s="1"/>
  <c r="I61" i="125" s="1"/>
  <c r="H48" i="130"/>
  <c r="H50" i="130" s="1"/>
  <c r="H59" i="130" s="1"/>
  <c r="H61" i="130" s="1"/>
  <c r="H48" i="126"/>
  <c r="H50" i="126" s="1"/>
  <c r="H59" i="126" s="1"/>
  <c r="H61" i="126" s="1"/>
  <c r="I48" i="136"/>
  <c r="I50" i="136" s="1"/>
  <c r="I59" i="136" s="1"/>
  <c r="I61" i="136" s="1"/>
  <c r="H48" i="145"/>
  <c r="H50" i="145" s="1"/>
  <c r="H59" i="145" s="1"/>
  <c r="H61" i="145" s="1"/>
  <c r="I48" i="139"/>
  <c r="I50" i="139" s="1"/>
  <c r="I59" i="139" s="1"/>
  <c r="I61" i="139" s="1"/>
  <c r="I48" i="131"/>
  <c r="I50" i="131" s="1"/>
  <c r="I59" i="131" s="1"/>
  <c r="I61" i="131" s="1"/>
  <c r="H48" i="128"/>
  <c r="H50" i="128" s="1"/>
  <c r="H59" i="128" s="1"/>
  <c r="H61" i="128" s="1"/>
  <c r="H48" i="133"/>
  <c r="H50" i="133" s="1"/>
  <c r="H59" i="133" s="1"/>
  <c r="H61" i="133" s="1"/>
  <c r="H48" i="137"/>
  <c r="H50" i="137" s="1"/>
  <c r="H59" i="137" s="1"/>
  <c r="H61" i="137" s="1"/>
  <c r="G61" i="117"/>
  <c r="I48" i="140"/>
  <c r="I50" i="140" s="1"/>
  <c r="I59" i="140" s="1"/>
  <c r="I61" i="140" s="1"/>
  <c r="I48" i="119"/>
  <c r="I50" i="119" s="1"/>
  <c r="I59" i="119" s="1"/>
  <c r="I61" i="119" s="1"/>
  <c r="I48" i="120"/>
  <c r="I50" i="120" s="1"/>
  <c r="I59" i="120" s="1"/>
  <c r="I61" i="120" s="1"/>
  <c r="J47" i="134"/>
  <c r="K45" i="134" s="1"/>
  <c r="J47" i="146"/>
  <c r="K45" i="146" s="1"/>
  <c r="I47" i="150"/>
  <c r="J45" i="150" s="1"/>
  <c r="J47" i="143"/>
  <c r="K45" i="143" s="1"/>
  <c r="J47" i="142"/>
  <c r="K45" i="142" s="1"/>
  <c r="I47" i="117"/>
  <c r="J45" i="117" s="1"/>
  <c r="J47" i="140"/>
  <c r="K45" i="140" s="1"/>
  <c r="J47" i="119"/>
  <c r="K45" i="119" s="1"/>
  <c r="J47" i="120"/>
  <c r="K45" i="120" s="1"/>
  <c r="I47" i="128"/>
  <c r="J45" i="128" s="1"/>
  <c r="J47" i="129"/>
  <c r="K45" i="129" s="1"/>
  <c r="I47" i="145"/>
  <c r="J45" i="145" s="1"/>
  <c r="I47" i="126"/>
  <c r="J45" i="126" s="1"/>
  <c r="H61" i="119"/>
  <c r="J47" i="139"/>
  <c r="K45" i="139" s="1"/>
  <c r="I47" i="130"/>
  <c r="J45" i="130" s="1"/>
  <c r="J47" i="136"/>
  <c r="K45" i="136" s="1"/>
  <c r="J47" i="131"/>
  <c r="K45" i="131" s="1"/>
  <c r="J47" i="125"/>
  <c r="K45" i="125" s="1"/>
  <c r="I47" i="133"/>
  <c r="J45" i="133" s="1"/>
  <c r="I50" i="149"/>
  <c r="J48" i="149" s="1"/>
  <c r="I48" i="134"/>
  <c r="I50" i="134" s="1"/>
  <c r="I59" i="134" s="1"/>
  <c r="I61" i="134" s="1"/>
  <c r="I48" i="146"/>
  <c r="I50" i="146" s="1"/>
  <c r="I59" i="146" s="1"/>
  <c r="I61" i="146" s="1"/>
  <c r="H48" i="150"/>
  <c r="H50" i="150" s="1"/>
  <c r="H59" i="150" s="1"/>
  <c r="H61" i="150" s="1"/>
  <c r="I48" i="143"/>
  <c r="I50" i="143" s="1"/>
  <c r="I59" i="143" s="1"/>
  <c r="I61" i="143" s="1"/>
  <c r="I48" i="142"/>
  <c r="I50" i="142" s="1"/>
  <c r="I59" i="142" s="1"/>
  <c r="I61" i="142" s="1"/>
  <c r="I47" i="137"/>
  <c r="J45" i="137" s="1"/>
  <c r="H48" i="117"/>
  <c r="H50" i="117" s="1"/>
  <c r="H59" i="117" s="1"/>
  <c r="H61" i="117" s="1"/>
  <c r="H51" i="114"/>
  <c r="H53" i="114" s="1"/>
  <c r="AP21" i="150"/>
  <c r="AP22" i="150" s="1"/>
  <c r="AO55" i="146"/>
  <c r="AP19" i="146"/>
  <c r="AO55" i="145"/>
  <c r="AP19" i="145"/>
  <c r="AO55" i="143"/>
  <c r="AP19" i="143"/>
  <c r="AO22" i="143"/>
  <c r="AO55" i="142"/>
  <c r="AP19" i="142"/>
  <c r="AO55" i="140"/>
  <c r="AP19" i="140"/>
  <c r="AO22" i="140"/>
  <c r="AO55" i="139"/>
  <c r="AP19" i="139"/>
  <c r="AO55" i="137"/>
  <c r="AP19" i="137"/>
  <c r="AO55" i="136"/>
  <c r="AP19" i="136"/>
  <c r="AO55" i="134"/>
  <c r="AP19" i="134"/>
  <c r="AO55" i="133"/>
  <c r="AP19" i="133"/>
  <c r="AO22" i="133"/>
  <c r="AO55" i="131"/>
  <c r="AP19" i="131"/>
  <c r="AO55" i="130"/>
  <c r="AP19" i="130"/>
  <c r="AO22" i="130"/>
  <c r="AO55" i="129"/>
  <c r="AP19" i="129"/>
  <c r="AO55" i="128"/>
  <c r="AP19" i="128"/>
  <c r="AO55" i="126"/>
  <c r="AP19" i="126"/>
  <c r="AO55" i="125"/>
  <c r="AP19" i="125"/>
  <c r="AP55" i="123"/>
  <c r="AQ19" i="123"/>
  <c r="AP55" i="122"/>
  <c r="AQ19" i="122"/>
  <c r="AP22" i="122"/>
  <c r="AQ21" i="120"/>
  <c r="AQ22" i="120" s="1"/>
  <c r="I48" i="116"/>
  <c r="I50" i="116" s="1"/>
  <c r="I59" i="116" s="1"/>
  <c r="I61" i="116" s="1"/>
  <c r="H61" i="116"/>
  <c r="J47" i="116"/>
  <c r="K45" i="116" s="1"/>
  <c r="I50" i="114"/>
  <c r="J48" i="114" s="1"/>
  <c r="I22" i="106"/>
  <c r="I16" i="106"/>
  <c r="G47" i="106"/>
  <c r="G46" i="106"/>
  <c r="H44" i="106" s="1"/>
  <c r="J15" i="106"/>
  <c r="K11" i="106" s="1"/>
  <c r="H29" i="106"/>
  <c r="F47" i="106"/>
  <c r="H34" i="106"/>
  <c r="I32" i="106" s="1"/>
  <c r="H35" i="106"/>
  <c r="I28" i="106"/>
  <c r="J25" i="106" s="1"/>
  <c r="E59" i="106"/>
  <c r="G40" i="106"/>
  <c r="H38" i="106" s="1"/>
  <c r="J21" i="106"/>
  <c r="K19" i="106" s="1"/>
  <c r="G35" i="106"/>
  <c r="F41" i="106"/>
  <c r="J48" i="146" l="1"/>
  <c r="J50" i="146" s="1"/>
  <c r="J59" i="146" s="1"/>
  <c r="J61" i="146" s="1"/>
  <c r="J48" i="156"/>
  <c r="J50" i="156" s="1"/>
  <c r="J59" i="156" s="1"/>
  <c r="J61" i="156" s="1"/>
  <c r="J48" i="158"/>
  <c r="J50" i="158" s="1"/>
  <c r="J59" i="158" s="1"/>
  <c r="J61" i="158" s="1"/>
  <c r="BG22" i="157"/>
  <c r="BH19" i="157"/>
  <c r="BH21" i="157" s="1"/>
  <c r="BG55" i="157"/>
  <c r="J48" i="157"/>
  <c r="J50" i="157" s="1"/>
  <c r="J59" i="157" s="1"/>
  <c r="J61" i="157" s="1"/>
  <c r="BF21" i="155"/>
  <c r="BF22" i="155" s="1"/>
  <c r="J48" i="155"/>
  <c r="J50" i="155" s="1"/>
  <c r="J59" i="155" s="1"/>
  <c r="J61" i="155" s="1"/>
  <c r="BD21" i="156"/>
  <c r="BD22" i="156" s="1"/>
  <c r="I61" i="158"/>
  <c r="BE22" i="158"/>
  <c r="BF19" i="158"/>
  <c r="BE55" i="158"/>
  <c r="K47" i="156"/>
  <c r="L45" i="156" s="1"/>
  <c r="K47" i="158"/>
  <c r="L45" i="158" s="1"/>
  <c r="K47" i="157"/>
  <c r="L45" i="157" s="1"/>
  <c r="K47" i="155"/>
  <c r="L45" i="155" s="1"/>
  <c r="J48" i="125"/>
  <c r="J50" i="125" s="1"/>
  <c r="J59" i="125" s="1"/>
  <c r="J61" i="125" s="1"/>
  <c r="AP55" i="117"/>
  <c r="AQ19" i="117"/>
  <c r="AQ21" i="117" s="1"/>
  <c r="J48" i="140"/>
  <c r="J50" i="140" s="1"/>
  <c r="J59" i="140" s="1"/>
  <c r="J61" i="140" s="1"/>
  <c r="J48" i="129"/>
  <c r="J50" i="129" s="1"/>
  <c r="J59" i="129" s="1"/>
  <c r="J61" i="129" s="1"/>
  <c r="I48" i="117"/>
  <c r="I50" i="117" s="1"/>
  <c r="I59" i="117" s="1"/>
  <c r="I61" i="117" s="1"/>
  <c r="J48" i="139"/>
  <c r="J50" i="139" s="1"/>
  <c r="J59" i="139" s="1"/>
  <c r="J61" i="139" s="1"/>
  <c r="J48" i="136"/>
  <c r="J50" i="136" s="1"/>
  <c r="J59" i="136" s="1"/>
  <c r="J61" i="136" s="1"/>
  <c r="I48" i="128"/>
  <c r="I50" i="128" s="1"/>
  <c r="I59" i="128" s="1"/>
  <c r="I61" i="128" s="1"/>
  <c r="I51" i="149"/>
  <c r="I53" i="149" s="1"/>
  <c r="I48" i="126"/>
  <c r="I50" i="126" s="1"/>
  <c r="I59" i="126" s="1"/>
  <c r="I61" i="126" s="1"/>
  <c r="J48" i="120"/>
  <c r="J50" i="120" s="1"/>
  <c r="J59" i="120" s="1"/>
  <c r="J61" i="120" s="1"/>
  <c r="J48" i="143"/>
  <c r="J50" i="143" s="1"/>
  <c r="J59" i="143" s="1"/>
  <c r="J61" i="143" s="1"/>
  <c r="J47" i="137"/>
  <c r="K45" i="137" s="1"/>
  <c r="I48" i="133"/>
  <c r="I50" i="133" s="1"/>
  <c r="I59" i="133" s="1"/>
  <c r="I61" i="133" s="1"/>
  <c r="J48" i="131"/>
  <c r="J50" i="131" s="1"/>
  <c r="J59" i="131" s="1"/>
  <c r="J61" i="131" s="1"/>
  <c r="I48" i="130"/>
  <c r="I50" i="130" s="1"/>
  <c r="I59" i="130" s="1"/>
  <c r="I61" i="130" s="1"/>
  <c r="I48" i="145"/>
  <c r="I50" i="145" s="1"/>
  <c r="I59" i="145" s="1"/>
  <c r="I61" i="145" s="1"/>
  <c r="K47" i="119"/>
  <c r="L45" i="119" s="1"/>
  <c r="K47" i="142"/>
  <c r="L45" i="142" s="1"/>
  <c r="I48" i="150"/>
  <c r="I50" i="150" s="1"/>
  <c r="I59" i="150" s="1"/>
  <c r="I61" i="150" s="1"/>
  <c r="J48" i="134"/>
  <c r="J50" i="134" s="1"/>
  <c r="J59" i="134" s="1"/>
  <c r="J61" i="134" s="1"/>
  <c r="J47" i="133"/>
  <c r="K45" i="133" s="1"/>
  <c r="K47" i="131"/>
  <c r="L45" i="131" s="1"/>
  <c r="J47" i="130"/>
  <c r="K45" i="130" s="1"/>
  <c r="J47" i="145"/>
  <c r="K45" i="145" s="1"/>
  <c r="J47" i="150"/>
  <c r="K45" i="150" s="1"/>
  <c r="K47" i="134"/>
  <c r="L45" i="134" s="1"/>
  <c r="K47" i="120"/>
  <c r="L45" i="120" s="1"/>
  <c r="K47" i="140"/>
  <c r="L45" i="140" s="1"/>
  <c r="J47" i="117"/>
  <c r="K45" i="117" s="1"/>
  <c r="I48" i="137"/>
  <c r="I50" i="137" s="1"/>
  <c r="I59" i="137" s="1"/>
  <c r="I61" i="137" s="1"/>
  <c r="J50" i="149"/>
  <c r="K48" i="149" s="1"/>
  <c r="K47" i="125"/>
  <c r="L45" i="125" s="1"/>
  <c r="K47" i="136"/>
  <c r="L45" i="136" s="1"/>
  <c r="K47" i="139"/>
  <c r="L45" i="139" s="1"/>
  <c r="J47" i="126"/>
  <c r="K45" i="126" s="1"/>
  <c r="K47" i="129"/>
  <c r="L45" i="129" s="1"/>
  <c r="J47" i="128"/>
  <c r="K45" i="128" s="1"/>
  <c r="J48" i="119"/>
  <c r="J50" i="119" s="1"/>
  <c r="J59" i="119" s="1"/>
  <c r="J61" i="119" s="1"/>
  <c r="J48" i="142"/>
  <c r="J50" i="142" s="1"/>
  <c r="J59" i="142" s="1"/>
  <c r="J61" i="142" s="1"/>
  <c r="K47" i="143"/>
  <c r="L45" i="143" s="1"/>
  <c r="K47" i="146"/>
  <c r="L45" i="146" s="1"/>
  <c r="AP55" i="150"/>
  <c r="AQ19" i="150"/>
  <c r="AP21" i="146"/>
  <c r="AP22" i="146" s="1"/>
  <c r="AP21" i="145"/>
  <c r="AP22" i="145" s="1"/>
  <c r="AP21" i="143"/>
  <c r="AP22" i="143" s="1"/>
  <c r="AP21" i="142"/>
  <c r="AP22" i="142" s="1"/>
  <c r="AP21" i="140"/>
  <c r="AP22" i="140" s="1"/>
  <c r="AP21" i="139"/>
  <c r="AP21" i="137"/>
  <c r="AP21" i="136"/>
  <c r="AP22" i="136" s="1"/>
  <c r="AP21" i="134"/>
  <c r="AP22" i="134" s="1"/>
  <c r="AP21" i="133"/>
  <c r="AP22" i="133" s="1"/>
  <c r="AP21" i="131"/>
  <c r="AP22" i="131" s="1"/>
  <c r="AP21" i="130"/>
  <c r="AP22" i="130" s="1"/>
  <c r="AP21" i="129"/>
  <c r="AP21" i="128"/>
  <c r="AP22" i="128" s="1"/>
  <c r="AP21" i="126"/>
  <c r="AP21" i="125"/>
  <c r="AP22" i="125" s="1"/>
  <c r="AQ21" i="123"/>
  <c r="AQ21" i="122"/>
  <c r="AQ22" i="122" s="1"/>
  <c r="AQ55" i="120"/>
  <c r="AR19" i="120"/>
  <c r="J48" i="116"/>
  <c r="J50" i="116" s="1"/>
  <c r="J59" i="116" s="1"/>
  <c r="J61" i="116" s="1"/>
  <c r="I51" i="114"/>
  <c r="I53" i="114" s="1"/>
  <c r="J50" i="114"/>
  <c r="K48" i="114" s="1"/>
  <c r="K47" i="116"/>
  <c r="L45" i="116" s="1"/>
  <c r="I29" i="106"/>
  <c r="J16" i="106"/>
  <c r="F59" i="106"/>
  <c r="H46" i="106"/>
  <c r="I44" i="106" s="1"/>
  <c r="H47" i="106"/>
  <c r="H40" i="106"/>
  <c r="I38" i="106" s="1"/>
  <c r="H41" i="106"/>
  <c r="J22" i="106"/>
  <c r="I34" i="106"/>
  <c r="J32" i="106" s="1"/>
  <c r="K21" i="106"/>
  <c r="L19" i="106" s="1"/>
  <c r="G41" i="106"/>
  <c r="G59" i="106" s="1"/>
  <c r="J28" i="106"/>
  <c r="K25" i="106" s="1"/>
  <c r="K15" i="106"/>
  <c r="L11" i="106" s="1"/>
  <c r="K48" i="158" l="1"/>
  <c r="K50" i="158" s="1"/>
  <c r="K59" i="158" s="1"/>
  <c r="K61" i="158" s="1"/>
  <c r="K48" i="156"/>
  <c r="K50" i="156" s="1"/>
  <c r="K59" i="156" s="1"/>
  <c r="K61" i="156" s="1"/>
  <c r="J48" i="137"/>
  <c r="J50" i="137" s="1"/>
  <c r="J59" i="137" s="1"/>
  <c r="J61" i="137" s="1"/>
  <c r="K48" i="155"/>
  <c r="K50" i="155" s="1"/>
  <c r="K59" i="155" s="1"/>
  <c r="K61" i="155" s="1"/>
  <c r="K48" i="157"/>
  <c r="K50" i="157" s="1"/>
  <c r="K59" i="157" s="1"/>
  <c r="K61" i="157" s="1"/>
  <c r="L47" i="158"/>
  <c r="M45" i="158" s="1"/>
  <c r="L47" i="156"/>
  <c r="M45" i="156" s="1"/>
  <c r="BF21" i="158"/>
  <c r="BF22" i="158" s="1"/>
  <c r="BD55" i="156"/>
  <c r="BE19" i="156"/>
  <c r="BE21" i="156" s="1"/>
  <c r="BH22" i="157"/>
  <c r="BI19" i="157"/>
  <c r="BH55" i="157"/>
  <c r="L47" i="155"/>
  <c r="M45" i="155" s="1"/>
  <c r="L47" i="157"/>
  <c r="M45" i="157" s="1"/>
  <c r="BF55" i="155"/>
  <c r="BG19" i="155"/>
  <c r="AQ22" i="117"/>
  <c r="AR19" i="117"/>
  <c r="AQ55" i="117"/>
  <c r="K48" i="139"/>
  <c r="K50" i="139" s="1"/>
  <c r="K59" i="139" s="1"/>
  <c r="K61" i="139" s="1"/>
  <c r="J48" i="133"/>
  <c r="J50" i="133" s="1"/>
  <c r="J59" i="133" s="1"/>
  <c r="J61" i="133" s="1"/>
  <c r="K48" i="146"/>
  <c r="K50" i="146" s="1"/>
  <c r="K59" i="146" s="1"/>
  <c r="K61" i="146" s="1"/>
  <c r="K48" i="125"/>
  <c r="K50" i="125" s="1"/>
  <c r="K59" i="125" s="1"/>
  <c r="K61" i="125" s="1"/>
  <c r="J48" i="130"/>
  <c r="J50" i="130" s="1"/>
  <c r="J59" i="130" s="1"/>
  <c r="J61" i="130" s="1"/>
  <c r="K48" i="119"/>
  <c r="K50" i="119" s="1"/>
  <c r="K59" i="119" s="1"/>
  <c r="K61" i="119" s="1"/>
  <c r="K48" i="129"/>
  <c r="K50" i="129" s="1"/>
  <c r="K59" i="129" s="1"/>
  <c r="K61" i="129" s="1"/>
  <c r="K48" i="143"/>
  <c r="K50" i="143" s="1"/>
  <c r="K59" i="143" s="1"/>
  <c r="K61" i="143" s="1"/>
  <c r="J48" i="128"/>
  <c r="J50" i="128" s="1"/>
  <c r="J59" i="128" s="1"/>
  <c r="J61" i="128" s="1"/>
  <c r="J48" i="126"/>
  <c r="J50" i="126" s="1"/>
  <c r="J59" i="126" s="1"/>
  <c r="J61" i="126" s="1"/>
  <c r="K48" i="136"/>
  <c r="K50" i="136" s="1"/>
  <c r="K59" i="136" s="1"/>
  <c r="K61" i="136" s="1"/>
  <c r="J51" i="149"/>
  <c r="J53" i="149" s="1"/>
  <c r="L47" i="140"/>
  <c r="M45" i="140" s="1"/>
  <c r="K47" i="150"/>
  <c r="L45" i="150" s="1"/>
  <c r="J48" i="145"/>
  <c r="J50" i="145" s="1"/>
  <c r="J59" i="145" s="1"/>
  <c r="J61" i="145" s="1"/>
  <c r="K48" i="131"/>
  <c r="K50" i="131" s="1"/>
  <c r="K59" i="131" s="1"/>
  <c r="K61" i="131" s="1"/>
  <c r="L47" i="142"/>
  <c r="M45" i="142" s="1"/>
  <c r="L47" i="143"/>
  <c r="M45" i="143" s="1"/>
  <c r="K47" i="128"/>
  <c r="L45" i="128" s="1"/>
  <c r="K47" i="126"/>
  <c r="L45" i="126" s="1"/>
  <c r="L47" i="136"/>
  <c r="M45" i="136" s="1"/>
  <c r="K50" i="149"/>
  <c r="L48" i="149" s="1"/>
  <c r="L50" i="149" s="1"/>
  <c r="L51" i="149" s="1"/>
  <c r="L53" i="149" s="1"/>
  <c r="J48" i="117"/>
  <c r="J50" i="117" s="1"/>
  <c r="J59" i="117" s="1"/>
  <c r="J61" i="117" s="1"/>
  <c r="K48" i="120"/>
  <c r="K50" i="120" s="1"/>
  <c r="K59" i="120" s="1"/>
  <c r="K61" i="120" s="1"/>
  <c r="K48" i="134"/>
  <c r="K50" i="134" s="1"/>
  <c r="K59" i="134" s="1"/>
  <c r="K61" i="134" s="1"/>
  <c r="K47" i="145"/>
  <c r="L45" i="145" s="1"/>
  <c r="L47" i="131"/>
  <c r="M45" i="131" s="1"/>
  <c r="K47" i="137"/>
  <c r="L45" i="137" s="1"/>
  <c r="K47" i="117"/>
  <c r="L45" i="117" s="1"/>
  <c r="L47" i="120"/>
  <c r="M45" i="120" s="1"/>
  <c r="L47" i="134"/>
  <c r="M45" i="134" s="1"/>
  <c r="L47" i="119"/>
  <c r="M45" i="119" s="1"/>
  <c r="L47" i="146"/>
  <c r="M45" i="146" s="1"/>
  <c r="L47" i="129"/>
  <c r="M45" i="129" s="1"/>
  <c r="L47" i="139"/>
  <c r="M45" i="139" s="1"/>
  <c r="L47" i="125"/>
  <c r="M45" i="125" s="1"/>
  <c r="K48" i="140"/>
  <c r="K50" i="140" s="1"/>
  <c r="K59" i="140" s="1"/>
  <c r="K61" i="140" s="1"/>
  <c r="J48" i="150"/>
  <c r="J50" i="150" s="1"/>
  <c r="J59" i="150" s="1"/>
  <c r="J61" i="150" s="1"/>
  <c r="K47" i="130"/>
  <c r="L45" i="130" s="1"/>
  <c r="K47" i="133"/>
  <c r="L45" i="133" s="1"/>
  <c r="K48" i="142"/>
  <c r="K50" i="142" s="1"/>
  <c r="K59" i="142" s="1"/>
  <c r="K61" i="142" s="1"/>
  <c r="AQ21" i="150"/>
  <c r="AP55" i="146"/>
  <c r="AQ19" i="146"/>
  <c r="AP55" i="145"/>
  <c r="AQ19" i="145"/>
  <c r="AP55" i="143"/>
  <c r="AQ19" i="143"/>
  <c r="AP55" i="142"/>
  <c r="AQ19" i="142"/>
  <c r="AP55" i="140"/>
  <c r="AQ19" i="140"/>
  <c r="AP55" i="139"/>
  <c r="AQ19" i="139"/>
  <c r="AP22" i="139"/>
  <c r="AP55" i="137"/>
  <c r="AQ19" i="137"/>
  <c r="AP22" i="137"/>
  <c r="AP55" i="136"/>
  <c r="AQ19" i="136"/>
  <c r="AP55" i="134"/>
  <c r="AQ19" i="134"/>
  <c r="AP55" i="133"/>
  <c r="AQ19" i="133"/>
  <c r="AP55" i="131"/>
  <c r="AQ19" i="131"/>
  <c r="AP55" i="130"/>
  <c r="AQ19" i="130"/>
  <c r="AP55" i="129"/>
  <c r="AQ19" i="129"/>
  <c r="AP22" i="129"/>
  <c r="AP55" i="128"/>
  <c r="AQ19" i="128"/>
  <c r="AP55" i="126"/>
  <c r="AQ19" i="126"/>
  <c r="AP22" i="126"/>
  <c r="AP55" i="125"/>
  <c r="AQ19" i="125"/>
  <c r="AQ55" i="123"/>
  <c r="AR19" i="123"/>
  <c r="AQ22" i="123"/>
  <c r="AQ55" i="122"/>
  <c r="AR19" i="122"/>
  <c r="AR21" i="120"/>
  <c r="K48" i="116"/>
  <c r="K50" i="116" s="1"/>
  <c r="K59" i="116" s="1"/>
  <c r="K61" i="116" s="1"/>
  <c r="J51" i="114"/>
  <c r="J53" i="114" s="1"/>
  <c r="L47" i="116"/>
  <c r="M45" i="116" s="1"/>
  <c r="K50" i="114"/>
  <c r="L48" i="114" s="1"/>
  <c r="L50" i="114" s="1"/>
  <c r="L51" i="114" s="1"/>
  <c r="L53" i="114" s="1"/>
  <c r="I35" i="106"/>
  <c r="K22" i="106"/>
  <c r="J29" i="106"/>
  <c r="H59" i="106"/>
  <c r="K16" i="106"/>
  <c r="J34" i="106"/>
  <c r="K32" i="106" s="1"/>
  <c r="I41" i="106"/>
  <c r="I40" i="106"/>
  <c r="J38" i="106" s="1"/>
  <c r="L15" i="106"/>
  <c r="L16" i="106" s="1"/>
  <c r="K28" i="106"/>
  <c r="L25" i="106" s="1"/>
  <c r="L21" i="106"/>
  <c r="L22" i="106" s="1"/>
  <c r="I46" i="106"/>
  <c r="J44" i="106" s="1"/>
  <c r="L48" i="140" l="1"/>
  <c r="L50" i="140" s="1"/>
  <c r="L59" i="140" s="1"/>
  <c r="L61" i="140" s="1"/>
  <c r="L48" i="157"/>
  <c r="L50" i="157" s="1"/>
  <c r="L59" i="157" s="1"/>
  <c r="L61" i="157" s="1"/>
  <c r="L48" i="155"/>
  <c r="L50" i="155" s="1"/>
  <c r="L59" i="155" s="1"/>
  <c r="L61" i="155" s="1"/>
  <c r="M47" i="157"/>
  <c r="N45" i="157" s="1"/>
  <c r="M47" i="155"/>
  <c r="N45" i="155" s="1"/>
  <c r="BI21" i="157"/>
  <c r="BI22" i="157" s="1"/>
  <c r="BE22" i="156"/>
  <c r="BF19" i="156"/>
  <c r="BF21" i="156" s="1"/>
  <c r="BE55" i="156"/>
  <c r="L48" i="156"/>
  <c r="L50" i="156" s="1"/>
  <c r="L59" i="156" s="1"/>
  <c r="L61" i="156" s="1"/>
  <c r="L48" i="158"/>
  <c r="L50" i="158" s="1"/>
  <c r="L59" i="158" s="1"/>
  <c r="L61" i="158" s="1"/>
  <c r="BG21" i="155"/>
  <c r="BG22" i="155" s="1"/>
  <c r="BG19" i="158"/>
  <c r="BF55" i="158"/>
  <c r="M47" i="156"/>
  <c r="N45" i="156" s="1"/>
  <c r="M47" i="158"/>
  <c r="N45" i="158" s="1"/>
  <c r="AR21" i="117"/>
  <c r="AR22" i="117"/>
  <c r="L48" i="125"/>
  <c r="L50" i="125" s="1"/>
  <c r="L59" i="125" s="1"/>
  <c r="L61" i="125" s="1"/>
  <c r="L48" i="136"/>
  <c r="L50" i="136" s="1"/>
  <c r="L59" i="136" s="1"/>
  <c r="L61" i="136" s="1"/>
  <c r="L48" i="120"/>
  <c r="L50" i="120" s="1"/>
  <c r="L59" i="120" s="1"/>
  <c r="L61" i="120" s="1"/>
  <c r="L48" i="129"/>
  <c r="L50" i="129" s="1"/>
  <c r="L59" i="129" s="1"/>
  <c r="L61" i="129" s="1"/>
  <c r="K48" i="137"/>
  <c r="K50" i="137" s="1"/>
  <c r="K59" i="137" s="1"/>
  <c r="K61" i="137" s="1"/>
  <c r="K48" i="128"/>
  <c r="K50" i="128" s="1"/>
  <c r="K59" i="128" s="1"/>
  <c r="K61" i="128" s="1"/>
  <c r="K48" i="133"/>
  <c r="K50" i="133" s="1"/>
  <c r="K59" i="133" s="1"/>
  <c r="K61" i="133" s="1"/>
  <c r="L48" i="131"/>
  <c r="L50" i="131" s="1"/>
  <c r="L59" i="131" s="1"/>
  <c r="L61" i="131" s="1"/>
  <c r="L47" i="130"/>
  <c r="M45" i="130" s="1"/>
  <c r="M47" i="139"/>
  <c r="N45" i="139" s="1"/>
  <c r="M47" i="146"/>
  <c r="N45" i="146" s="1"/>
  <c r="M47" i="119"/>
  <c r="N45" i="119" s="1"/>
  <c r="L48" i="134"/>
  <c r="L50" i="134" s="1"/>
  <c r="L59" i="134" s="1"/>
  <c r="L61" i="134" s="1"/>
  <c r="K48" i="117"/>
  <c r="K50" i="117" s="1"/>
  <c r="K59" i="117" s="1"/>
  <c r="K61" i="117" s="1"/>
  <c r="L47" i="145"/>
  <c r="M45" i="145" s="1"/>
  <c r="K51" i="149"/>
  <c r="K53" i="149" s="1"/>
  <c r="K48" i="126"/>
  <c r="K50" i="126" s="1"/>
  <c r="K59" i="126" s="1"/>
  <c r="K61" i="126" s="1"/>
  <c r="L48" i="143"/>
  <c r="L50" i="143" s="1"/>
  <c r="L59" i="143" s="1"/>
  <c r="L61" i="143" s="1"/>
  <c r="M47" i="142"/>
  <c r="N45" i="142" s="1"/>
  <c r="L47" i="150"/>
  <c r="M45" i="150" s="1"/>
  <c r="M47" i="134"/>
  <c r="N45" i="134" s="1"/>
  <c r="L47" i="117"/>
  <c r="M45" i="117" s="1"/>
  <c r="L47" i="126"/>
  <c r="M45" i="126" s="1"/>
  <c r="M47" i="143"/>
  <c r="N45" i="143" s="1"/>
  <c r="L47" i="133"/>
  <c r="M45" i="133" s="1"/>
  <c r="M47" i="125"/>
  <c r="N45" i="125" s="1"/>
  <c r="M47" i="129"/>
  <c r="N45" i="129" s="1"/>
  <c r="M47" i="131"/>
  <c r="N45" i="131" s="1"/>
  <c r="M47" i="140"/>
  <c r="N45" i="140" s="1"/>
  <c r="K48" i="130"/>
  <c r="K50" i="130" s="1"/>
  <c r="K59" i="130" s="1"/>
  <c r="K61" i="130" s="1"/>
  <c r="L48" i="139"/>
  <c r="L50" i="139" s="1"/>
  <c r="L59" i="139" s="1"/>
  <c r="L61" i="139" s="1"/>
  <c r="L48" i="146"/>
  <c r="L50" i="146" s="1"/>
  <c r="L59" i="146" s="1"/>
  <c r="L61" i="146" s="1"/>
  <c r="L48" i="119"/>
  <c r="L50" i="119" s="1"/>
  <c r="L59" i="119" s="1"/>
  <c r="L61" i="119" s="1"/>
  <c r="M47" i="120"/>
  <c r="N45" i="120" s="1"/>
  <c r="L47" i="137"/>
  <c r="M45" i="137" s="1"/>
  <c r="K48" i="145"/>
  <c r="K50" i="145" s="1"/>
  <c r="K59" i="145" s="1"/>
  <c r="K61" i="145" s="1"/>
  <c r="M47" i="136"/>
  <c r="N45" i="136" s="1"/>
  <c r="L47" i="128"/>
  <c r="M45" i="128" s="1"/>
  <c r="L48" i="142"/>
  <c r="L50" i="142" s="1"/>
  <c r="L59" i="142" s="1"/>
  <c r="L61" i="142" s="1"/>
  <c r="K48" i="150"/>
  <c r="K50" i="150" s="1"/>
  <c r="K59" i="150" s="1"/>
  <c r="K61" i="150" s="1"/>
  <c r="AQ55" i="150"/>
  <c r="AR19" i="150"/>
  <c r="AQ22" i="150"/>
  <c r="AQ21" i="146"/>
  <c r="AQ21" i="145"/>
  <c r="AQ21" i="143"/>
  <c r="AQ22" i="143" s="1"/>
  <c r="AQ21" i="142"/>
  <c r="AQ21" i="140"/>
  <c r="AQ22" i="140" s="1"/>
  <c r="AQ21" i="139"/>
  <c r="AQ21" i="137"/>
  <c r="AQ22" i="137" s="1"/>
  <c r="AQ21" i="136"/>
  <c r="AQ21" i="134"/>
  <c r="AQ22" i="134" s="1"/>
  <c r="AQ21" i="133"/>
  <c r="AQ22" i="133" s="1"/>
  <c r="AQ21" i="131"/>
  <c r="AQ22" i="131" s="1"/>
  <c r="AQ21" i="130"/>
  <c r="AQ22" i="130" s="1"/>
  <c r="AQ21" i="129"/>
  <c r="AQ22" i="129" s="1"/>
  <c r="AQ21" i="128"/>
  <c r="AQ21" i="126"/>
  <c r="AQ22" i="126" s="1"/>
  <c r="AQ21" i="125"/>
  <c r="AR21" i="123"/>
  <c r="AR22" i="123" s="1"/>
  <c r="L48" i="116"/>
  <c r="L50" i="116" s="1"/>
  <c r="L59" i="116" s="1"/>
  <c r="L61" i="116" s="1"/>
  <c r="AR21" i="122"/>
  <c r="AR22" i="122" s="1"/>
  <c r="AR55" i="120"/>
  <c r="AS19" i="120"/>
  <c r="AR22" i="120"/>
  <c r="M47" i="116"/>
  <c r="N45" i="116" s="1"/>
  <c r="K51" i="114"/>
  <c r="K53" i="114" s="1"/>
  <c r="I47" i="106"/>
  <c r="I59" i="106" s="1"/>
  <c r="J35" i="106"/>
  <c r="K29" i="106"/>
  <c r="L28" i="106"/>
  <c r="L29" i="106" s="1"/>
  <c r="K34" i="106"/>
  <c r="L32" i="106" s="1"/>
  <c r="K35" i="106"/>
  <c r="J46" i="106"/>
  <c r="K44" i="106" s="1"/>
  <c r="J40" i="106"/>
  <c r="K38" i="106" s="1"/>
  <c r="M48" i="158" l="1"/>
  <c r="M50" i="158" s="1"/>
  <c r="M59" i="158" s="1"/>
  <c r="M61" i="158" s="1"/>
  <c r="M48" i="156"/>
  <c r="M50" i="156" s="1"/>
  <c r="M59" i="156" s="1"/>
  <c r="M61" i="156" s="1"/>
  <c r="N47" i="158"/>
  <c r="O45" i="158" s="1"/>
  <c r="N47" i="156"/>
  <c r="O45" i="156" s="1"/>
  <c r="BG21" i="158"/>
  <c r="BG22" i="158" s="1"/>
  <c r="BF22" i="156"/>
  <c r="BF55" i="156"/>
  <c r="BG19" i="156"/>
  <c r="BI55" i="157"/>
  <c r="BJ19" i="157"/>
  <c r="BJ21" i="157" s="1"/>
  <c r="M48" i="155"/>
  <c r="M50" i="155" s="1"/>
  <c r="M59" i="155" s="1"/>
  <c r="M61" i="155" s="1"/>
  <c r="M48" i="157"/>
  <c r="M50" i="157" s="1"/>
  <c r="M59" i="157" s="1"/>
  <c r="M61" i="157" s="1"/>
  <c r="BH19" i="155"/>
  <c r="BG55" i="155"/>
  <c r="N47" i="155"/>
  <c r="O45" i="155" s="1"/>
  <c r="N47" i="157"/>
  <c r="O45" i="157" s="1"/>
  <c r="AS19" i="117"/>
  <c r="AR55" i="117"/>
  <c r="L48" i="126"/>
  <c r="L50" i="126" s="1"/>
  <c r="L59" i="126" s="1"/>
  <c r="L61" i="126" s="1"/>
  <c r="M48" i="143"/>
  <c r="M50" i="143" s="1"/>
  <c r="M59" i="143" s="1"/>
  <c r="M61" i="143" s="1"/>
  <c r="L48" i="128"/>
  <c r="L50" i="128" s="1"/>
  <c r="L59" i="128" s="1"/>
  <c r="L61" i="128" s="1"/>
  <c r="M48" i="140"/>
  <c r="M50" i="140" s="1"/>
  <c r="M59" i="140" s="1"/>
  <c r="M61" i="140" s="1"/>
  <c r="M48" i="146"/>
  <c r="M50" i="146" s="1"/>
  <c r="M59" i="146" s="1"/>
  <c r="M61" i="146" s="1"/>
  <c r="L48" i="130"/>
  <c r="L50" i="130" s="1"/>
  <c r="L59" i="130" s="1"/>
  <c r="L61" i="130" s="1"/>
  <c r="M48" i="136"/>
  <c r="M50" i="136" s="1"/>
  <c r="M59" i="136" s="1"/>
  <c r="M61" i="136" s="1"/>
  <c r="M48" i="120"/>
  <c r="M50" i="120" s="1"/>
  <c r="M59" i="120" s="1"/>
  <c r="M61" i="120" s="1"/>
  <c r="L48" i="145"/>
  <c r="L50" i="145" s="1"/>
  <c r="L59" i="145" s="1"/>
  <c r="L61" i="145" s="1"/>
  <c r="M48" i="119"/>
  <c r="M50" i="119" s="1"/>
  <c r="M59" i="119" s="1"/>
  <c r="M61" i="119" s="1"/>
  <c r="M48" i="139"/>
  <c r="M50" i="139" s="1"/>
  <c r="M59" i="139" s="1"/>
  <c r="M61" i="139" s="1"/>
  <c r="M47" i="137"/>
  <c r="N45" i="137" s="1"/>
  <c r="N47" i="131"/>
  <c r="O45" i="131" s="1"/>
  <c r="N47" i="125"/>
  <c r="O45" i="125" s="1"/>
  <c r="M47" i="133"/>
  <c r="N45" i="133" s="1"/>
  <c r="N47" i="134"/>
  <c r="O45" i="134" s="1"/>
  <c r="M47" i="150"/>
  <c r="N45" i="150" s="1"/>
  <c r="N47" i="136"/>
  <c r="O45" i="136" s="1"/>
  <c r="N47" i="140"/>
  <c r="O45" i="140" s="1"/>
  <c r="M48" i="129"/>
  <c r="M50" i="129" s="1"/>
  <c r="M59" i="129" s="1"/>
  <c r="M61" i="129" s="1"/>
  <c r="N47" i="143"/>
  <c r="O45" i="143" s="1"/>
  <c r="L48" i="117"/>
  <c r="L50" i="117" s="1"/>
  <c r="L59" i="117" s="1"/>
  <c r="L61" i="117" s="1"/>
  <c r="M48" i="142"/>
  <c r="M50" i="142" s="1"/>
  <c r="M59" i="142" s="1"/>
  <c r="M61" i="142" s="1"/>
  <c r="N47" i="146"/>
  <c r="O45" i="146" s="1"/>
  <c r="M47" i="130"/>
  <c r="N45" i="130" s="1"/>
  <c r="N47" i="120"/>
  <c r="O45" i="120" s="1"/>
  <c r="N47" i="129"/>
  <c r="O45" i="129" s="1"/>
  <c r="M47" i="117"/>
  <c r="N45" i="117" s="1"/>
  <c r="N47" i="142"/>
  <c r="O45" i="142" s="1"/>
  <c r="M47" i="128"/>
  <c r="N45" i="128" s="1"/>
  <c r="L48" i="137"/>
  <c r="L50" i="137" s="1"/>
  <c r="L59" i="137" s="1"/>
  <c r="L61" i="137" s="1"/>
  <c r="M48" i="131"/>
  <c r="M50" i="131" s="1"/>
  <c r="M59" i="131" s="1"/>
  <c r="M61" i="131" s="1"/>
  <c r="M48" i="125"/>
  <c r="M50" i="125" s="1"/>
  <c r="M59" i="125" s="1"/>
  <c r="M61" i="125" s="1"/>
  <c r="L48" i="133"/>
  <c r="L50" i="133" s="1"/>
  <c r="L59" i="133" s="1"/>
  <c r="L61" i="133" s="1"/>
  <c r="M47" i="126"/>
  <c r="N45" i="126" s="1"/>
  <c r="M48" i="134"/>
  <c r="M50" i="134" s="1"/>
  <c r="M59" i="134" s="1"/>
  <c r="M61" i="134" s="1"/>
  <c r="L48" i="150"/>
  <c r="L50" i="150" s="1"/>
  <c r="L59" i="150" s="1"/>
  <c r="L61" i="150" s="1"/>
  <c r="M47" i="145"/>
  <c r="N45" i="145" s="1"/>
  <c r="N47" i="119"/>
  <c r="O45" i="119" s="1"/>
  <c r="N47" i="139"/>
  <c r="O45" i="139" s="1"/>
  <c r="AR21" i="150"/>
  <c r="AR22" i="150" s="1"/>
  <c r="AQ55" i="146"/>
  <c r="AR19" i="146"/>
  <c r="AQ22" i="146"/>
  <c r="AQ55" i="145"/>
  <c r="AR19" i="145"/>
  <c r="AQ22" i="145"/>
  <c r="AQ55" i="143"/>
  <c r="AR19" i="143"/>
  <c r="AQ55" i="142"/>
  <c r="AR19" i="142"/>
  <c r="AQ22" i="142"/>
  <c r="AQ55" i="140"/>
  <c r="AR19" i="140"/>
  <c r="AQ55" i="139"/>
  <c r="AR19" i="139"/>
  <c r="AQ22" i="139"/>
  <c r="AQ55" i="137"/>
  <c r="AR19" i="137"/>
  <c r="AQ55" i="136"/>
  <c r="AR19" i="136"/>
  <c r="AQ22" i="136"/>
  <c r="AQ55" i="134"/>
  <c r="AR19" i="134"/>
  <c r="AQ55" i="133"/>
  <c r="AR19" i="133"/>
  <c r="AQ55" i="131"/>
  <c r="AR19" i="131"/>
  <c r="AQ55" i="130"/>
  <c r="AR19" i="130"/>
  <c r="AQ55" i="129"/>
  <c r="AR19" i="129"/>
  <c r="AQ55" i="128"/>
  <c r="AR19" i="128"/>
  <c r="AQ22" i="128"/>
  <c r="AQ55" i="126"/>
  <c r="AR19" i="126"/>
  <c r="AQ55" i="125"/>
  <c r="AR19" i="125"/>
  <c r="AQ22" i="125"/>
  <c r="AR55" i="123"/>
  <c r="AS19" i="123"/>
  <c r="AR55" i="122"/>
  <c r="AS19" i="122"/>
  <c r="AS21" i="120"/>
  <c r="AS22" i="120" s="1"/>
  <c r="M48" i="116"/>
  <c r="M50" i="116" s="1"/>
  <c r="M59" i="116" s="1"/>
  <c r="M61" i="116" s="1"/>
  <c r="N47" i="116"/>
  <c r="O45" i="116" s="1"/>
  <c r="J41" i="106"/>
  <c r="J47" i="106"/>
  <c r="J59" i="106" s="1"/>
  <c r="L34" i="106"/>
  <c r="L35" i="106"/>
  <c r="K46" i="106"/>
  <c r="L44" i="106" s="1"/>
  <c r="K47" i="106"/>
  <c r="K40" i="106"/>
  <c r="L38" i="106" s="1"/>
  <c r="N48" i="156" l="1"/>
  <c r="N50" i="156" s="1"/>
  <c r="N59" i="156" s="1"/>
  <c r="N61" i="156" s="1"/>
  <c r="N48" i="158"/>
  <c r="N50" i="158" s="1"/>
  <c r="N59" i="158" s="1"/>
  <c r="N61" i="158" s="1"/>
  <c r="N48" i="157"/>
  <c r="N50" i="157" s="1"/>
  <c r="N59" i="157" s="1"/>
  <c r="N61" i="157" s="1"/>
  <c r="N48" i="155"/>
  <c r="N50" i="155" s="1"/>
  <c r="N59" i="155" s="1"/>
  <c r="N61" i="155" s="1"/>
  <c r="BH21" i="155"/>
  <c r="BH22" i="155" s="1"/>
  <c r="BH19" i="158"/>
  <c r="BG55" i="158"/>
  <c r="O47" i="156"/>
  <c r="P45" i="156" s="1"/>
  <c r="O47" i="158"/>
  <c r="P45" i="158" s="1"/>
  <c r="O47" i="157"/>
  <c r="P45" i="157" s="1"/>
  <c r="O47" i="155"/>
  <c r="P45" i="155" s="1"/>
  <c r="BJ22" i="157"/>
  <c r="BK19" i="157"/>
  <c r="BJ55" i="157"/>
  <c r="BG21" i="156"/>
  <c r="BG22" i="156" s="1"/>
  <c r="AS21" i="117"/>
  <c r="AS22" i="117" s="1"/>
  <c r="N48" i="131"/>
  <c r="N50" i="131" s="1"/>
  <c r="N59" i="131" s="1"/>
  <c r="N61" i="131" s="1"/>
  <c r="M48" i="130"/>
  <c r="M50" i="130" s="1"/>
  <c r="M59" i="130" s="1"/>
  <c r="M61" i="130" s="1"/>
  <c r="N48" i="139"/>
  <c r="N50" i="139" s="1"/>
  <c r="N59" i="139" s="1"/>
  <c r="N61" i="139" s="1"/>
  <c r="M48" i="145"/>
  <c r="M50" i="145" s="1"/>
  <c r="M59" i="145" s="1"/>
  <c r="M61" i="145" s="1"/>
  <c r="M48" i="150"/>
  <c r="M50" i="150" s="1"/>
  <c r="M59" i="150" s="1"/>
  <c r="M61" i="150" s="1"/>
  <c r="M48" i="126"/>
  <c r="M50" i="126" s="1"/>
  <c r="M59" i="126" s="1"/>
  <c r="M61" i="126" s="1"/>
  <c r="N48" i="129"/>
  <c r="N50" i="129" s="1"/>
  <c r="N59" i="129" s="1"/>
  <c r="N61" i="129" s="1"/>
  <c r="M48" i="133"/>
  <c r="M50" i="133" s="1"/>
  <c r="M59" i="133" s="1"/>
  <c r="M61" i="133" s="1"/>
  <c r="N48" i="119"/>
  <c r="N50" i="119" s="1"/>
  <c r="N59" i="119" s="1"/>
  <c r="N61" i="119" s="1"/>
  <c r="M48" i="128"/>
  <c r="M50" i="128" s="1"/>
  <c r="M59" i="128" s="1"/>
  <c r="M61" i="128" s="1"/>
  <c r="N48" i="120"/>
  <c r="N50" i="120" s="1"/>
  <c r="N59" i="120" s="1"/>
  <c r="N61" i="120" s="1"/>
  <c r="N48" i="146"/>
  <c r="N50" i="146" s="1"/>
  <c r="N59" i="146" s="1"/>
  <c r="N61" i="146" s="1"/>
  <c r="N48" i="136"/>
  <c r="N50" i="136" s="1"/>
  <c r="N59" i="136" s="1"/>
  <c r="N61" i="136" s="1"/>
  <c r="N48" i="134"/>
  <c r="N50" i="134" s="1"/>
  <c r="N59" i="134" s="1"/>
  <c r="N61" i="134" s="1"/>
  <c r="N48" i="125"/>
  <c r="N50" i="125" s="1"/>
  <c r="N59" i="125" s="1"/>
  <c r="N61" i="125" s="1"/>
  <c r="M48" i="137"/>
  <c r="M50" i="137" s="1"/>
  <c r="M59" i="137" s="1"/>
  <c r="M61" i="137" s="1"/>
  <c r="N47" i="117"/>
  <c r="O45" i="117" s="1"/>
  <c r="O47" i="143"/>
  <c r="P45" i="143" s="1"/>
  <c r="O47" i="140"/>
  <c r="P45" i="140" s="1"/>
  <c r="O47" i="139"/>
  <c r="P45" i="139" s="1"/>
  <c r="N47" i="145"/>
  <c r="O45" i="145" s="1"/>
  <c r="N47" i="126"/>
  <c r="O45" i="126" s="1"/>
  <c r="N48" i="142"/>
  <c r="N50" i="142" s="1"/>
  <c r="N59" i="142" s="1"/>
  <c r="N61" i="142" s="1"/>
  <c r="O47" i="129"/>
  <c r="P45" i="129" s="1"/>
  <c r="N47" i="130"/>
  <c r="O45" i="130" s="1"/>
  <c r="N47" i="150"/>
  <c r="O45" i="150" s="1"/>
  <c r="N47" i="133"/>
  <c r="O45" i="133" s="1"/>
  <c r="O47" i="131"/>
  <c r="P45" i="131" s="1"/>
  <c r="O47" i="142"/>
  <c r="P45" i="142" s="1"/>
  <c r="O47" i="119"/>
  <c r="P45" i="119" s="1"/>
  <c r="N47" i="128"/>
  <c r="O45" i="128" s="1"/>
  <c r="M48" i="117"/>
  <c r="M50" i="117" s="1"/>
  <c r="M59" i="117" s="1"/>
  <c r="M61" i="117" s="1"/>
  <c r="O47" i="120"/>
  <c r="P45" i="120" s="1"/>
  <c r="O47" i="146"/>
  <c r="P45" i="146" s="1"/>
  <c r="N48" i="143"/>
  <c r="N50" i="143" s="1"/>
  <c r="N59" i="143" s="1"/>
  <c r="N61" i="143" s="1"/>
  <c r="N48" i="140"/>
  <c r="N50" i="140" s="1"/>
  <c r="N59" i="140" s="1"/>
  <c r="N61" i="140" s="1"/>
  <c r="O47" i="136"/>
  <c r="P45" i="136" s="1"/>
  <c r="O47" i="134"/>
  <c r="P45" i="134" s="1"/>
  <c r="O47" i="125"/>
  <c r="P45" i="125" s="1"/>
  <c r="N47" i="137"/>
  <c r="O45" i="137" s="1"/>
  <c r="N48" i="116"/>
  <c r="N50" i="116" s="1"/>
  <c r="N59" i="116" s="1"/>
  <c r="N61" i="116" s="1"/>
  <c r="AR55" i="150"/>
  <c r="AS19" i="150"/>
  <c r="AR21" i="146"/>
  <c r="AR22" i="146" s="1"/>
  <c r="AR21" i="145"/>
  <c r="AR22" i="145" s="1"/>
  <c r="AR21" i="143"/>
  <c r="AR22" i="143" s="1"/>
  <c r="AR21" i="142"/>
  <c r="AR21" i="140"/>
  <c r="AR21" i="139"/>
  <c r="AR22" i="139" s="1"/>
  <c r="AR21" i="137"/>
  <c r="AR22" i="137" s="1"/>
  <c r="AR21" i="136"/>
  <c r="AR22" i="136" s="1"/>
  <c r="AR21" i="134"/>
  <c r="AR21" i="133"/>
  <c r="AR21" i="131"/>
  <c r="AR21" i="130"/>
  <c r="AR22" i="130" s="1"/>
  <c r="AR21" i="129"/>
  <c r="AR22" i="129" s="1"/>
  <c r="AR21" i="128"/>
  <c r="AR22" i="128" s="1"/>
  <c r="AR21" i="126"/>
  <c r="AR22" i="126" s="1"/>
  <c r="AR21" i="125"/>
  <c r="AR22" i="125" s="1"/>
  <c r="AS21" i="123"/>
  <c r="AS22" i="123" s="1"/>
  <c r="AS21" i="122"/>
  <c r="AS55" i="120"/>
  <c r="AT19" i="120"/>
  <c r="O47" i="116"/>
  <c r="P45" i="116" s="1"/>
  <c r="L40" i="106"/>
  <c r="L41" i="106"/>
  <c r="L59" i="106" s="1"/>
  <c r="K41" i="106"/>
  <c r="K59" i="106" s="1"/>
  <c r="L46" i="106"/>
  <c r="L47" i="106"/>
  <c r="BH19" i="156" l="1"/>
  <c r="BG55" i="156"/>
  <c r="O48" i="155"/>
  <c r="O50" i="155" s="1"/>
  <c r="O59" i="155" s="1"/>
  <c r="O61" i="155" s="1"/>
  <c r="O48" i="157"/>
  <c r="O50" i="157" s="1"/>
  <c r="O59" i="157" s="1"/>
  <c r="O61" i="157" s="1"/>
  <c r="O48" i="158"/>
  <c r="O50" i="158" s="1"/>
  <c r="O59" i="158" s="1"/>
  <c r="O61" i="158" s="1"/>
  <c r="O48" i="156"/>
  <c r="O50" i="156" s="1"/>
  <c r="O59" i="156" s="1"/>
  <c r="O61" i="156" s="1"/>
  <c r="BK21" i="157"/>
  <c r="BK22" i="157" s="1"/>
  <c r="P47" i="155"/>
  <c r="Q45" i="155" s="1"/>
  <c r="P47" i="157"/>
  <c r="Q45" i="157" s="1"/>
  <c r="P47" i="158"/>
  <c r="Q45" i="158" s="1"/>
  <c r="P47" i="156"/>
  <c r="Q45" i="156" s="1"/>
  <c r="BH21" i="158"/>
  <c r="BH22" i="158" s="1"/>
  <c r="BH55" i="155"/>
  <c r="BI19" i="155"/>
  <c r="AT19" i="117"/>
  <c r="AS55" i="117"/>
  <c r="O48" i="136"/>
  <c r="O50" i="136" s="1"/>
  <c r="O59" i="136" s="1"/>
  <c r="O61" i="136" s="1"/>
  <c r="O48" i="146"/>
  <c r="O50" i="146" s="1"/>
  <c r="O59" i="146" s="1"/>
  <c r="O61" i="146" s="1"/>
  <c r="O48" i="139"/>
  <c r="O50" i="139" s="1"/>
  <c r="O59" i="139" s="1"/>
  <c r="O61" i="139" s="1"/>
  <c r="O48" i="129"/>
  <c r="O50" i="129" s="1"/>
  <c r="O59" i="129" s="1"/>
  <c r="O61" i="129" s="1"/>
  <c r="N48" i="128"/>
  <c r="N50" i="128" s="1"/>
  <c r="N59" i="128" s="1"/>
  <c r="N61" i="128" s="1"/>
  <c r="O48" i="131"/>
  <c r="O50" i="131" s="1"/>
  <c r="O59" i="131" s="1"/>
  <c r="O61" i="131" s="1"/>
  <c r="O48" i="140"/>
  <c r="O50" i="140" s="1"/>
  <c r="O59" i="140" s="1"/>
  <c r="O61" i="140" s="1"/>
  <c r="N48" i="126"/>
  <c r="N50" i="126" s="1"/>
  <c r="N59" i="126" s="1"/>
  <c r="N61" i="126" s="1"/>
  <c r="N48" i="117"/>
  <c r="N50" i="117" s="1"/>
  <c r="N59" i="117" s="1"/>
  <c r="N61" i="117" s="1"/>
  <c r="O48" i="125"/>
  <c r="O50" i="125" s="1"/>
  <c r="O59" i="125" s="1"/>
  <c r="O61" i="125" s="1"/>
  <c r="N48" i="150"/>
  <c r="N50" i="150" s="1"/>
  <c r="N59" i="150" s="1"/>
  <c r="N61" i="150" s="1"/>
  <c r="N48" i="137"/>
  <c r="N50" i="137" s="1"/>
  <c r="N59" i="137" s="1"/>
  <c r="N61" i="137" s="1"/>
  <c r="O48" i="134"/>
  <c r="O50" i="134" s="1"/>
  <c r="O59" i="134" s="1"/>
  <c r="O61" i="134" s="1"/>
  <c r="O48" i="120"/>
  <c r="O50" i="120" s="1"/>
  <c r="O59" i="120" s="1"/>
  <c r="O61" i="120" s="1"/>
  <c r="P47" i="119"/>
  <c r="Q45" i="119" s="1"/>
  <c r="P47" i="142"/>
  <c r="Q45" i="142" s="1"/>
  <c r="O47" i="133"/>
  <c r="P45" i="133" s="1"/>
  <c r="N48" i="130"/>
  <c r="N50" i="130" s="1"/>
  <c r="N59" i="130" s="1"/>
  <c r="N61" i="130" s="1"/>
  <c r="O47" i="145"/>
  <c r="P45" i="145" s="1"/>
  <c r="P47" i="143"/>
  <c r="Q45" i="143" s="1"/>
  <c r="P47" i="120"/>
  <c r="Q45" i="120" s="1"/>
  <c r="O47" i="130"/>
  <c r="P45" i="130" s="1"/>
  <c r="P47" i="134"/>
  <c r="Q45" i="134" s="1"/>
  <c r="O47" i="128"/>
  <c r="P45" i="128" s="1"/>
  <c r="P47" i="131"/>
  <c r="Q45" i="131" s="1"/>
  <c r="O47" i="150"/>
  <c r="P45" i="150" s="1"/>
  <c r="O47" i="126"/>
  <c r="P45" i="126" s="1"/>
  <c r="P47" i="139"/>
  <c r="Q45" i="139" s="1"/>
  <c r="P47" i="140"/>
  <c r="Q45" i="140" s="1"/>
  <c r="O47" i="117"/>
  <c r="P45" i="117" s="1"/>
  <c r="O47" i="137"/>
  <c r="P45" i="137" s="1"/>
  <c r="P47" i="125"/>
  <c r="Q45" i="125" s="1"/>
  <c r="P47" i="136"/>
  <c r="Q45" i="136" s="1"/>
  <c r="P47" i="146"/>
  <c r="Q45" i="146" s="1"/>
  <c r="O48" i="119"/>
  <c r="O50" i="119" s="1"/>
  <c r="O59" i="119" s="1"/>
  <c r="O61" i="119" s="1"/>
  <c r="O48" i="142"/>
  <c r="O50" i="142" s="1"/>
  <c r="O59" i="142" s="1"/>
  <c r="O61" i="142" s="1"/>
  <c r="N48" i="133"/>
  <c r="N50" i="133" s="1"/>
  <c r="N59" i="133" s="1"/>
  <c r="N61" i="133" s="1"/>
  <c r="P47" i="129"/>
  <c r="Q45" i="129" s="1"/>
  <c r="N48" i="145"/>
  <c r="N50" i="145" s="1"/>
  <c r="N59" i="145" s="1"/>
  <c r="N61" i="145" s="1"/>
  <c r="O48" i="143"/>
  <c r="O50" i="143" s="1"/>
  <c r="O59" i="143" s="1"/>
  <c r="O61" i="143" s="1"/>
  <c r="AS21" i="150"/>
  <c r="AS22" i="150" s="1"/>
  <c r="AR55" i="146"/>
  <c r="AS19" i="146"/>
  <c r="AR55" i="145"/>
  <c r="AS19" i="145"/>
  <c r="AR55" i="143"/>
  <c r="AS19" i="143"/>
  <c r="AR55" i="142"/>
  <c r="AS19" i="142"/>
  <c r="AR22" i="142"/>
  <c r="AR55" i="140"/>
  <c r="AS19" i="140"/>
  <c r="AR22" i="140"/>
  <c r="AR55" i="139"/>
  <c r="AS19" i="139"/>
  <c r="AR55" i="137"/>
  <c r="AS19" i="137"/>
  <c r="AR55" i="136"/>
  <c r="AS19" i="136"/>
  <c r="AR55" i="134"/>
  <c r="AS19" i="134"/>
  <c r="AR22" i="134"/>
  <c r="AR55" i="133"/>
  <c r="AS19" i="133"/>
  <c r="AR22" i="133"/>
  <c r="AR55" i="131"/>
  <c r="AS19" i="131"/>
  <c r="AR22" i="131"/>
  <c r="AR55" i="130"/>
  <c r="AS19" i="130"/>
  <c r="AR55" i="129"/>
  <c r="AS19" i="129"/>
  <c r="AR55" i="128"/>
  <c r="AS19" i="128"/>
  <c r="AR55" i="126"/>
  <c r="AS19" i="126"/>
  <c r="AR55" i="125"/>
  <c r="AS19" i="125"/>
  <c r="AS55" i="123"/>
  <c r="AT19" i="123"/>
  <c r="AS55" i="122"/>
  <c r="AT19" i="122"/>
  <c r="AS22" i="122"/>
  <c r="AT21" i="120"/>
  <c r="O48" i="116"/>
  <c r="O50" i="116" s="1"/>
  <c r="O59" i="116" s="1"/>
  <c r="O61" i="116" s="1"/>
  <c r="P47" i="116"/>
  <c r="Q45" i="116" s="1"/>
  <c r="N59" i="106"/>
  <c r="P48" i="156" l="1"/>
  <c r="P50" i="156" s="1"/>
  <c r="P59" i="156" s="1"/>
  <c r="P61" i="156" s="1"/>
  <c r="P48" i="158"/>
  <c r="P50" i="158" s="1"/>
  <c r="P59" i="158" s="1"/>
  <c r="P61" i="158" s="1"/>
  <c r="P48" i="157"/>
  <c r="P50" i="157" s="1"/>
  <c r="P59" i="157" s="1"/>
  <c r="P61" i="157" s="1"/>
  <c r="P48" i="155"/>
  <c r="P50" i="155" s="1"/>
  <c r="P59" i="155" s="1"/>
  <c r="P61" i="155" s="1"/>
  <c r="BI19" i="158"/>
  <c r="BH55" i="158"/>
  <c r="Q47" i="156"/>
  <c r="R45" i="156" s="1"/>
  <c r="Q47" i="158"/>
  <c r="R45" i="158" s="1"/>
  <c r="Q47" i="157"/>
  <c r="R45" i="157" s="1"/>
  <c r="Q47" i="155"/>
  <c r="R45" i="155" s="1"/>
  <c r="BL19" i="157"/>
  <c r="BK55" i="157"/>
  <c r="BH21" i="156"/>
  <c r="BH22" i="156" s="1"/>
  <c r="BI21" i="155"/>
  <c r="BI22" i="155" s="1"/>
  <c r="P48" i="143"/>
  <c r="P50" i="143" s="1"/>
  <c r="P59" i="143" s="1"/>
  <c r="P61" i="143" s="1"/>
  <c r="AT21" i="117"/>
  <c r="AT22" i="117" s="1"/>
  <c r="O48" i="117"/>
  <c r="O50" i="117" s="1"/>
  <c r="O59" i="117" s="1"/>
  <c r="O61" i="117" s="1"/>
  <c r="O48" i="150"/>
  <c r="O50" i="150" s="1"/>
  <c r="O59" i="150" s="1"/>
  <c r="O61" i="150" s="1"/>
  <c r="O48" i="137"/>
  <c r="O50" i="137" s="1"/>
  <c r="O59" i="137" s="1"/>
  <c r="O61" i="137" s="1"/>
  <c r="P48" i="136"/>
  <c r="P50" i="136" s="1"/>
  <c r="P59" i="136" s="1"/>
  <c r="P61" i="136" s="1"/>
  <c r="P48" i="139"/>
  <c r="P50" i="139" s="1"/>
  <c r="P59" i="139" s="1"/>
  <c r="P61" i="139" s="1"/>
  <c r="P48" i="142"/>
  <c r="P50" i="142" s="1"/>
  <c r="P59" i="142" s="1"/>
  <c r="P61" i="142" s="1"/>
  <c r="O48" i="128"/>
  <c r="O50" i="128" s="1"/>
  <c r="O59" i="128" s="1"/>
  <c r="O61" i="128" s="1"/>
  <c r="P48" i="146"/>
  <c r="P50" i="146" s="1"/>
  <c r="P59" i="146" s="1"/>
  <c r="P61" i="146" s="1"/>
  <c r="P48" i="125"/>
  <c r="P50" i="125" s="1"/>
  <c r="P59" i="125" s="1"/>
  <c r="P61" i="125" s="1"/>
  <c r="P48" i="140"/>
  <c r="P50" i="140" s="1"/>
  <c r="P59" i="140" s="1"/>
  <c r="P61" i="140" s="1"/>
  <c r="O48" i="126"/>
  <c r="O50" i="126" s="1"/>
  <c r="O59" i="126" s="1"/>
  <c r="O61" i="126" s="1"/>
  <c r="P48" i="131"/>
  <c r="P50" i="131" s="1"/>
  <c r="P59" i="131" s="1"/>
  <c r="P61" i="131" s="1"/>
  <c r="P48" i="134"/>
  <c r="P50" i="134" s="1"/>
  <c r="P59" i="134" s="1"/>
  <c r="P61" i="134" s="1"/>
  <c r="O48" i="130"/>
  <c r="O50" i="130" s="1"/>
  <c r="O59" i="130" s="1"/>
  <c r="O61" i="130" s="1"/>
  <c r="Q47" i="120"/>
  <c r="R45" i="120" s="1"/>
  <c r="O48" i="145"/>
  <c r="O50" i="145" s="1"/>
  <c r="O59" i="145" s="1"/>
  <c r="O61" i="145" s="1"/>
  <c r="P47" i="133"/>
  <c r="Q45" i="133" s="1"/>
  <c r="Q47" i="119"/>
  <c r="R45" i="119" s="1"/>
  <c r="P48" i="129"/>
  <c r="P50" i="129" s="1"/>
  <c r="P59" i="129" s="1"/>
  <c r="P61" i="129" s="1"/>
  <c r="Q47" i="146"/>
  <c r="R45" i="146" s="1"/>
  <c r="Q47" i="125"/>
  <c r="R45" i="125" s="1"/>
  <c r="Q47" i="140"/>
  <c r="R45" i="140" s="1"/>
  <c r="P47" i="126"/>
  <c r="Q45" i="126" s="1"/>
  <c r="Q47" i="131"/>
  <c r="R45" i="131" s="1"/>
  <c r="Q47" i="134"/>
  <c r="R45" i="134" s="1"/>
  <c r="P47" i="130"/>
  <c r="Q45" i="130" s="1"/>
  <c r="P47" i="145"/>
  <c r="Q45" i="145" s="1"/>
  <c r="Q47" i="129"/>
  <c r="R45" i="129" s="1"/>
  <c r="Q47" i="142"/>
  <c r="R45" i="142" s="1"/>
  <c r="Q47" i="136"/>
  <c r="R45" i="136" s="1"/>
  <c r="P47" i="137"/>
  <c r="Q45" i="137" s="1"/>
  <c r="P47" i="117"/>
  <c r="Q45" i="117" s="1"/>
  <c r="Q47" i="139"/>
  <c r="R45" i="139" s="1"/>
  <c r="P47" i="150"/>
  <c r="Q45" i="150" s="1"/>
  <c r="P47" i="128"/>
  <c r="Q45" i="128" s="1"/>
  <c r="P48" i="120"/>
  <c r="P50" i="120" s="1"/>
  <c r="P59" i="120" s="1"/>
  <c r="P61" i="120" s="1"/>
  <c r="Q47" i="143"/>
  <c r="R45" i="143" s="1"/>
  <c r="O48" i="133"/>
  <c r="O50" i="133" s="1"/>
  <c r="O59" i="133" s="1"/>
  <c r="O61" i="133" s="1"/>
  <c r="P48" i="119"/>
  <c r="P50" i="119" s="1"/>
  <c r="P59" i="119" s="1"/>
  <c r="P61" i="119" s="1"/>
  <c r="AS55" i="150"/>
  <c r="AT19" i="150"/>
  <c r="AS21" i="146"/>
  <c r="AS22" i="146" s="1"/>
  <c r="AS21" i="145"/>
  <c r="AS22" i="145" s="1"/>
  <c r="AS21" i="143"/>
  <c r="AS21" i="142"/>
  <c r="AS22" i="142" s="1"/>
  <c r="AS21" i="140"/>
  <c r="AS21" i="139"/>
  <c r="AS22" i="139" s="1"/>
  <c r="AS21" i="137"/>
  <c r="AS22" i="137" s="1"/>
  <c r="AS21" i="136"/>
  <c r="AS22" i="136" s="1"/>
  <c r="AS21" i="134"/>
  <c r="AS22" i="134" s="1"/>
  <c r="AS21" i="133"/>
  <c r="AS21" i="131"/>
  <c r="AS22" i="131" s="1"/>
  <c r="AS21" i="130"/>
  <c r="AS21" i="129"/>
  <c r="AS22" i="129" s="1"/>
  <c r="AS21" i="128"/>
  <c r="AS22" i="128" s="1"/>
  <c r="AS21" i="126"/>
  <c r="AS22" i="126" s="1"/>
  <c r="AS21" i="125"/>
  <c r="AS22" i="125" s="1"/>
  <c r="AT21" i="123"/>
  <c r="AT22" i="123" s="1"/>
  <c r="AT21" i="122"/>
  <c r="AT55" i="120"/>
  <c r="AU19" i="120"/>
  <c r="AT22" i="120"/>
  <c r="P48" i="116"/>
  <c r="P50" i="116" s="1"/>
  <c r="P59" i="116" s="1"/>
  <c r="P61" i="116" s="1"/>
  <c r="Q47" i="116"/>
  <c r="R45" i="116" s="1"/>
  <c r="H29" i="101"/>
  <c r="H27" i="101"/>
  <c r="J14" i="101"/>
  <c r="N14" i="101" s="1"/>
  <c r="J12" i="101"/>
  <c r="N12" i="101" s="1"/>
  <c r="P12" i="101" s="1"/>
  <c r="J10" i="101"/>
  <c r="N10" i="101" s="1"/>
  <c r="C27" i="3"/>
  <c r="Q48" i="155" l="1"/>
  <c r="Q50" i="155" s="1"/>
  <c r="Q59" i="155" s="1"/>
  <c r="Q61" i="155" s="1"/>
  <c r="Q48" i="157"/>
  <c r="Q50" i="157" s="1"/>
  <c r="Q59" i="157" s="1"/>
  <c r="Q61" i="157" s="1"/>
  <c r="Q48" i="158"/>
  <c r="Q50" i="158" s="1"/>
  <c r="Q59" i="158" s="1"/>
  <c r="Q61" i="158" s="1"/>
  <c r="Q48" i="156"/>
  <c r="Q50" i="156" s="1"/>
  <c r="Q59" i="156" s="1"/>
  <c r="Q61" i="156" s="1"/>
  <c r="P48" i="130"/>
  <c r="P50" i="130" s="1"/>
  <c r="P59" i="130" s="1"/>
  <c r="P61" i="130" s="1"/>
  <c r="BI55" i="155"/>
  <c r="BJ19" i="155"/>
  <c r="BJ21" i="155" s="1"/>
  <c r="BI19" i="156"/>
  <c r="BH55" i="156"/>
  <c r="BL21" i="157"/>
  <c r="BL55" i="157" s="1"/>
  <c r="BN55" i="157" s="1"/>
  <c r="R47" i="155"/>
  <c r="S45" i="155" s="1"/>
  <c r="R47" i="157"/>
  <c r="S45" i="157" s="1"/>
  <c r="R47" i="158"/>
  <c r="S45" i="158" s="1"/>
  <c r="R47" i="156"/>
  <c r="S45" i="156" s="1"/>
  <c r="BI21" i="158"/>
  <c r="BI22" i="158" s="1"/>
  <c r="AU19" i="117"/>
  <c r="AT55" i="117"/>
  <c r="Q48" i="139"/>
  <c r="Q50" i="139" s="1"/>
  <c r="Q59" i="139" s="1"/>
  <c r="Q61" i="139" s="1"/>
  <c r="Q48" i="119"/>
  <c r="Q50" i="119" s="1"/>
  <c r="Q59" i="119" s="1"/>
  <c r="Q61" i="119" s="1"/>
  <c r="Q48" i="143"/>
  <c r="Q50" i="143" s="1"/>
  <c r="Q59" i="143" s="1"/>
  <c r="Q61" i="143" s="1"/>
  <c r="Q48" i="140"/>
  <c r="Q50" i="140" s="1"/>
  <c r="Q59" i="140" s="1"/>
  <c r="Q61" i="140" s="1"/>
  <c r="P48" i="133"/>
  <c r="P50" i="133" s="1"/>
  <c r="P59" i="133" s="1"/>
  <c r="P61" i="133" s="1"/>
  <c r="P48" i="137"/>
  <c r="P50" i="137" s="1"/>
  <c r="P59" i="137" s="1"/>
  <c r="P61" i="137" s="1"/>
  <c r="Q48" i="131"/>
  <c r="Q50" i="131" s="1"/>
  <c r="Q59" i="131" s="1"/>
  <c r="Q61" i="131" s="1"/>
  <c r="P48" i="128"/>
  <c r="P50" i="128" s="1"/>
  <c r="P59" i="128" s="1"/>
  <c r="P61" i="128" s="1"/>
  <c r="Q48" i="129"/>
  <c r="Q50" i="129" s="1"/>
  <c r="Q59" i="129" s="1"/>
  <c r="Q61" i="129" s="1"/>
  <c r="Q48" i="146"/>
  <c r="Q50" i="146" s="1"/>
  <c r="Q59" i="146" s="1"/>
  <c r="Q61" i="146" s="1"/>
  <c r="Q48" i="120"/>
  <c r="Q50" i="120" s="1"/>
  <c r="Q59" i="120" s="1"/>
  <c r="Q61" i="120" s="1"/>
  <c r="Q47" i="150"/>
  <c r="R45" i="150" s="1"/>
  <c r="Q47" i="117"/>
  <c r="R45" i="117" s="1"/>
  <c r="R47" i="136"/>
  <c r="S45" i="136" s="1"/>
  <c r="Q47" i="145"/>
  <c r="R45" i="145" s="1"/>
  <c r="R47" i="134"/>
  <c r="S45" i="134" s="1"/>
  <c r="Q47" i="126"/>
  <c r="R45" i="126" s="1"/>
  <c r="R47" i="125"/>
  <c r="S45" i="125" s="1"/>
  <c r="R47" i="119"/>
  <c r="S45" i="119" s="1"/>
  <c r="Q47" i="128"/>
  <c r="R45" i="128" s="1"/>
  <c r="R47" i="139"/>
  <c r="S45" i="139" s="1"/>
  <c r="Q47" i="137"/>
  <c r="R45" i="137" s="1"/>
  <c r="Q48" i="142"/>
  <c r="Q50" i="142" s="1"/>
  <c r="Q59" i="142" s="1"/>
  <c r="Q61" i="142" s="1"/>
  <c r="R47" i="129"/>
  <c r="S45" i="129" s="1"/>
  <c r="Q47" i="130"/>
  <c r="R45" i="130" s="1"/>
  <c r="R47" i="131"/>
  <c r="S45" i="131" s="1"/>
  <c r="R47" i="140"/>
  <c r="S45" i="140" s="1"/>
  <c r="R47" i="146"/>
  <c r="S45" i="146" s="1"/>
  <c r="R47" i="120"/>
  <c r="S45" i="120" s="1"/>
  <c r="R47" i="143"/>
  <c r="S45" i="143" s="1"/>
  <c r="P48" i="150"/>
  <c r="P50" i="150" s="1"/>
  <c r="P59" i="150" s="1"/>
  <c r="P61" i="150" s="1"/>
  <c r="P48" i="117"/>
  <c r="P50" i="117" s="1"/>
  <c r="P59" i="117" s="1"/>
  <c r="P61" i="117" s="1"/>
  <c r="Q48" i="136"/>
  <c r="Q50" i="136" s="1"/>
  <c r="Q59" i="136" s="1"/>
  <c r="Q61" i="136" s="1"/>
  <c r="R47" i="142"/>
  <c r="S45" i="142" s="1"/>
  <c r="P48" i="145"/>
  <c r="P50" i="145" s="1"/>
  <c r="P59" i="145" s="1"/>
  <c r="P61" i="145" s="1"/>
  <c r="Q48" i="134"/>
  <c r="Q50" i="134" s="1"/>
  <c r="Q59" i="134" s="1"/>
  <c r="Q61" i="134" s="1"/>
  <c r="P48" i="126"/>
  <c r="P50" i="126" s="1"/>
  <c r="P59" i="126" s="1"/>
  <c r="P61" i="126" s="1"/>
  <c r="Q48" i="125"/>
  <c r="Q50" i="125" s="1"/>
  <c r="Q59" i="125" s="1"/>
  <c r="Q61" i="125" s="1"/>
  <c r="Q47" i="133"/>
  <c r="R45" i="133" s="1"/>
  <c r="AT21" i="150"/>
  <c r="AT22" i="150" s="1"/>
  <c r="AS55" i="146"/>
  <c r="AT19" i="146"/>
  <c r="AS55" i="145"/>
  <c r="AT19" i="145"/>
  <c r="AS55" i="143"/>
  <c r="AT19" i="143"/>
  <c r="AS22" i="143"/>
  <c r="AS55" i="142"/>
  <c r="AT19" i="142"/>
  <c r="AS55" i="140"/>
  <c r="AT19" i="140"/>
  <c r="AS22" i="140"/>
  <c r="AS55" i="139"/>
  <c r="AT19" i="139"/>
  <c r="AS55" i="137"/>
  <c r="AT19" i="137"/>
  <c r="AS55" i="136"/>
  <c r="AT19" i="136"/>
  <c r="AS55" i="134"/>
  <c r="AT19" i="134"/>
  <c r="AT19" i="133"/>
  <c r="AS55" i="133"/>
  <c r="AS22" i="133"/>
  <c r="AS55" i="131"/>
  <c r="AT19" i="131"/>
  <c r="AS55" i="130"/>
  <c r="AT19" i="130"/>
  <c r="AS22" i="130"/>
  <c r="AS55" i="129"/>
  <c r="AT19" i="129"/>
  <c r="AS55" i="128"/>
  <c r="AT19" i="128"/>
  <c r="AS55" i="126"/>
  <c r="AT19" i="126"/>
  <c r="AS55" i="125"/>
  <c r="AT19" i="125"/>
  <c r="AT55" i="123"/>
  <c r="AU19" i="123"/>
  <c r="AT55" i="122"/>
  <c r="AU19" i="122"/>
  <c r="AT22" i="122"/>
  <c r="AU21" i="120"/>
  <c r="AU22" i="120" s="1"/>
  <c r="Q48" i="116"/>
  <c r="Q50" i="116" s="1"/>
  <c r="Q59" i="116" s="1"/>
  <c r="Q61" i="116" s="1"/>
  <c r="R47" i="116"/>
  <c r="S45" i="116" s="1"/>
  <c r="P14" i="101"/>
  <c r="L29" i="101" s="1"/>
  <c r="J29" i="101"/>
  <c r="N29" i="101" s="1"/>
  <c r="J27" i="101"/>
  <c r="N27" i="101" s="1"/>
  <c r="P10" i="101"/>
  <c r="L27" i="101" s="1"/>
  <c r="R48" i="156" l="1"/>
  <c r="R50" i="156" s="1"/>
  <c r="R59" i="156" s="1"/>
  <c r="R61" i="156" s="1"/>
  <c r="R48" i="158"/>
  <c r="R50" i="158" s="1"/>
  <c r="R59" i="158" s="1"/>
  <c r="R61" i="158" s="1"/>
  <c r="R48" i="157"/>
  <c r="R50" i="157" s="1"/>
  <c r="R59" i="157" s="1"/>
  <c r="R61" i="157" s="1"/>
  <c r="R48" i="155"/>
  <c r="R50" i="155" s="1"/>
  <c r="R59" i="155" s="1"/>
  <c r="R61" i="155" s="1"/>
  <c r="BL22" i="157"/>
  <c r="BJ22" i="155"/>
  <c r="BK19" i="155"/>
  <c r="BK21" i="155" s="1"/>
  <c r="BJ55" i="155"/>
  <c r="BJ19" i="158"/>
  <c r="BI55" i="158"/>
  <c r="S47" i="156"/>
  <c r="T45" i="156" s="1"/>
  <c r="S47" i="158"/>
  <c r="T45" i="158" s="1"/>
  <c r="S47" i="157"/>
  <c r="T45" i="157" s="1"/>
  <c r="S47" i="155"/>
  <c r="T45" i="155" s="1"/>
  <c r="BI21" i="156"/>
  <c r="BI22" i="156" s="1"/>
  <c r="R48" i="129"/>
  <c r="R50" i="129" s="1"/>
  <c r="R59" i="129" s="1"/>
  <c r="R61" i="129" s="1"/>
  <c r="AU21" i="117"/>
  <c r="AU22" i="117" s="1"/>
  <c r="R48" i="131"/>
  <c r="R50" i="131" s="1"/>
  <c r="R59" i="131" s="1"/>
  <c r="R61" i="131" s="1"/>
  <c r="R48" i="146"/>
  <c r="R50" i="146" s="1"/>
  <c r="R59" i="146" s="1"/>
  <c r="R61" i="146" s="1"/>
  <c r="R48" i="140"/>
  <c r="R50" i="140" s="1"/>
  <c r="R59" i="140" s="1"/>
  <c r="R61" i="140" s="1"/>
  <c r="Q48" i="130"/>
  <c r="Q50" i="130" s="1"/>
  <c r="Q59" i="130" s="1"/>
  <c r="Q61" i="130" s="1"/>
  <c r="Q48" i="133"/>
  <c r="Q50" i="133" s="1"/>
  <c r="Q59" i="133" s="1"/>
  <c r="Q61" i="133" s="1"/>
  <c r="R48" i="119"/>
  <c r="R50" i="119" s="1"/>
  <c r="R59" i="119" s="1"/>
  <c r="R61" i="119" s="1"/>
  <c r="R48" i="143"/>
  <c r="R50" i="143" s="1"/>
  <c r="R59" i="143" s="1"/>
  <c r="R61" i="143" s="1"/>
  <c r="S47" i="120"/>
  <c r="T45" i="120" s="1"/>
  <c r="R47" i="137"/>
  <c r="S45" i="137" s="1"/>
  <c r="R47" i="128"/>
  <c r="S45" i="128" s="1"/>
  <c r="S47" i="125"/>
  <c r="T45" i="125" s="1"/>
  <c r="S47" i="134"/>
  <c r="T45" i="134" s="1"/>
  <c r="S47" i="136"/>
  <c r="T45" i="136" s="1"/>
  <c r="R47" i="150"/>
  <c r="S45" i="150" s="1"/>
  <c r="R48" i="142"/>
  <c r="R50" i="142" s="1"/>
  <c r="R59" i="142" s="1"/>
  <c r="R61" i="142" s="1"/>
  <c r="S47" i="140"/>
  <c r="T45" i="140" s="1"/>
  <c r="R47" i="130"/>
  <c r="S45" i="130" s="1"/>
  <c r="R48" i="139"/>
  <c r="R50" i="139" s="1"/>
  <c r="R59" i="139" s="1"/>
  <c r="R61" i="139" s="1"/>
  <c r="S47" i="119"/>
  <c r="T45" i="119" s="1"/>
  <c r="Q48" i="126"/>
  <c r="Q50" i="126" s="1"/>
  <c r="Q59" i="126" s="1"/>
  <c r="Q61" i="126" s="1"/>
  <c r="Q48" i="145"/>
  <c r="Q50" i="145" s="1"/>
  <c r="Q59" i="145" s="1"/>
  <c r="Q61" i="145" s="1"/>
  <c r="Q48" i="117"/>
  <c r="Q50" i="117" s="1"/>
  <c r="Q59" i="117" s="1"/>
  <c r="Q61" i="117" s="1"/>
  <c r="S47" i="142"/>
  <c r="T45" i="142" s="1"/>
  <c r="S47" i="139"/>
  <c r="T45" i="139" s="1"/>
  <c r="R47" i="126"/>
  <c r="S45" i="126" s="1"/>
  <c r="R47" i="145"/>
  <c r="S45" i="145" s="1"/>
  <c r="R47" i="117"/>
  <c r="S45" i="117" s="1"/>
  <c r="R47" i="133"/>
  <c r="S45" i="133" s="1"/>
  <c r="S47" i="143"/>
  <c r="T45" i="143" s="1"/>
  <c r="R48" i="120"/>
  <c r="R50" i="120" s="1"/>
  <c r="R59" i="120" s="1"/>
  <c r="R61" i="120" s="1"/>
  <c r="S47" i="146"/>
  <c r="T45" i="146" s="1"/>
  <c r="S47" i="131"/>
  <c r="T45" i="131" s="1"/>
  <c r="S47" i="129"/>
  <c r="T45" i="129" s="1"/>
  <c r="Q48" i="137"/>
  <c r="Q50" i="137" s="1"/>
  <c r="Q59" i="137" s="1"/>
  <c r="Q61" i="137" s="1"/>
  <c r="Q48" i="128"/>
  <c r="Q50" i="128" s="1"/>
  <c r="Q59" i="128" s="1"/>
  <c r="Q61" i="128" s="1"/>
  <c r="R48" i="125"/>
  <c r="R50" i="125" s="1"/>
  <c r="R59" i="125" s="1"/>
  <c r="R61" i="125" s="1"/>
  <c r="R48" i="134"/>
  <c r="R50" i="134" s="1"/>
  <c r="R59" i="134" s="1"/>
  <c r="R61" i="134" s="1"/>
  <c r="R48" i="136"/>
  <c r="R50" i="136" s="1"/>
  <c r="R59" i="136" s="1"/>
  <c r="R61" i="136" s="1"/>
  <c r="Q48" i="150"/>
  <c r="Q50" i="150" s="1"/>
  <c r="Q59" i="150" s="1"/>
  <c r="Q61" i="150" s="1"/>
  <c r="AT55" i="150"/>
  <c r="AU19" i="150"/>
  <c r="AT21" i="146"/>
  <c r="AT22" i="146" s="1"/>
  <c r="AT21" i="145"/>
  <c r="AT22" i="145" s="1"/>
  <c r="AT21" i="143"/>
  <c r="AT22" i="143" s="1"/>
  <c r="AT21" i="142"/>
  <c r="AT22" i="142" s="1"/>
  <c r="AT21" i="140"/>
  <c r="AT22" i="140" s="1"/>
  <c r="AT21" i="139"/>
  <c r="AT21" i="137"/>
  <c r="AT21" i="136"/>
  <c r="AT22" i="136" s="1"/>
  <c r="AT21" i="134"/>
  <c r="AT22" i="134" s="1"/>
  <c r="AT21" i="133"/>
  <c r="AT22" i="133" s="1"/>
  <c r="AT21" i="131"/>
  <c r="AT22" i="131" s="1"/>
  <c r="AT21" i="130"/>
  <c r="AT22" i="130" s="1"/>
  <c r="AT21" i="129"/>
  <c r="AT21" i="128"/>
  <c r="AT22" i="128" s="1"/>
  <c r="AT21" i="126"/>
  <c r="AT22" i="126" s="1"/>
  <c r="AT21" i="125"/>
  <c r="AT22" i="125" s="1"/>
  <c r="AU21" i="123"/>
  <c r="AU21" i="122"/>
  <c r="AU55" i="120"/>
  <c r="AV19" i="120"/>
  <c r="R48" i="116"/>
  <c r="R50" i="116" s="1"/>
  <c r="R59" i="116" s="1"/>
  <c r="R61" i="116" s="1"/>
  <c r="S47" i="116"/>
  <c r="T45" i="116" s="1"/>
  <c r="R48" i="133" l="1"/>
  <c r="R50" i="133" s="1"/>
  <c r="R59" i="133" s="1"/>
  <c r="R61" i="133" s="1"/>
  <c r="BI55" i="156"/>
  <c r="BJ19" i="156"/>
  <c r="S48" i="155"/>
  <c r="S50" i="155" s="1"/>
  <c r="S59" i="155" s="1"/>
  <c r="S61" i="155" s="1"/>
  <c r="S48" i="157"/>
  <c r="S50" i="157" s="1"/>
  <c r="S59" i="157" s="1"/>
  <c r="S61" i="157" s="1"/>
  <c r="S48" i="158"/>
  <c r="S50" i="158" s="1"/>
  <c r="S59" i="158" s="1"/>
  <c r="S61" i="158" s="1"/>
  <c r="S48" i="156"/>
  <c r="S50" i="156" s="1"/>
  <c r="S59" i="156" s="1"/>
  <c r="S61" i="156" s="1"/>
  <c r="T47" i="155"/>
  <c r="U45" i="155" s="1"/>
  <c r="T47" i="157"/>
  <c r="U45" i="157" s="1"/>
  <c r="T47" i="158"/>
  <c r="U45" i="158" s="1"/>
  <c r="T47" i="156"/>
  <c r="U45" i="156" s="1"/>
  <c r="BJ21" i="158"/>
  <c r="BJ22" i="158" s="1"/>
  <c r="BK22" i="155"/>
  <c r="BK55" i="155"/>
  <c r="BL19" i="155"/>
  <c r="AU55" i="117"/>
  <c r="AV19" i="117"/>
  <c r="R48" i="137"/>
  <c r="R50" i="137" s="1"/>
  <c r="R59" i="137" s="1"/>
  <c r="R61" i="137" s="1"/>
  <c r="S48" i="139"/>
  <c r="S50" i="139" s="1"/>
  <c r="S59" i="139" s="1"/>
  <c r="S61" i="139" s="1"/>
  <c r="S48" i="140"/>
  <c r="S50" i="140" s="1"/>
  <c r="S59" i="140" s="1"/>
  <c r="S61" i="140" s="1"/>
  <c r="S48" i="136"/>
  <c r="S50" i="136" s="1"/>
  <c r="S59" i="136" s="1"/>
  <c r="S61" i="136" s="1"/>
  <c r="S48" i="131"/>
  <c r="S50" i="131" s="1"/>
  <c r="S59" i="131" s="1"/>
  <c r="S61" i="131" s="1"/>
  <c r="R48" i="145"/>
  <c r="R50" i="145" s="1"/>
  <c r="R59" i="145" s="1"/>
  <c r="R61" i="145" s="1"/>
  <c r="S48" i="142"/>
  <c r="S50" i="142" s="1"/>
  <c r="S59" i="142" s="1"/>
  <c r="S61" i="142" s="1"/>
  <c r="S48" i="125"/>
  <c r="S50" i="125" s="1"/>
  <c r="S59" i="125" s="1"/>
  <c r="S61" i="125" s="1"/>
  <c r="S48" i="129"/>
  <c r="S50" i="129" s="1"/>
  <c r="S59" i="129" s="1"/>
  <c r="S61" i="129" s="1"/>
  <c r="S48" i="146"/>
  <c r="S50" i="146" s="1"/>
  <c r="S59" i="146" s="1"/>
  <c r="S61" i="146" s="1"/>
  <c r="T47" i="143"/>
  <c r="U45" i="143" s="1"/>
  <c r="S47" i="117"/>
  <c r="T45" i="117" s="1"/>
  <c r="S47" i="126"/>
  <c r="T45" i="126" s="1"/>
  <c r="T47" i="119"/>
  <c r="U45" i="119" s="1"/>
  <c r="S47" i="130"/>
  <c r="T45" i="130" s="1"/>
  <c r="S47" i="150"/>
  <c r="T45" i="150" s="1"/>
  <c r="T47" i="134"/>
  <c r="U45" i="134" s="1"/>
  <c r="S47" i="128"/>
  <c r="T45" i="128" s="1"/>
  <c r="T47" i="120"/>
  <c r="U45" i="120" s="1"/>
  <c r="T47" i="129"/>
  <c r="U45" i="129" s="1"/>
  <c r="T47" i="146"/>
  <c r="U45" i="146" s="1"/>
  <c r="S47" i="133"/>
  <c r="T45" i="133" s="1"/>
  <c r="S47" i="145"/>
  <c r="T45" i="145" s="1"/>
  <c r="T47" i="139"/>
  <c r="U45" i="139" s="1"/>
  <c r="T47" i="140"/>
  <c r="U45" i="140" s="1"/>
  <c r="T47" i="136"/>
  <c r="U45" i="136" s="1"/>
  <c r="T47" i="125"/>
  <c r="U45" i="125" s="1"/>
  <c r="S47" i="137"/>
  <c r="T45" i="137" s="1"/>
  <c r="T47" i="131"/>
  <c r="U45" i="131" s="1"/>
  <c r="S48" i="143"/>
  <c r="S50" i="143" s="1"/>
  <c r="S59" i="143" s="1"/>
  <c r="S61" i="143" s="1"/>
  <c r="R48" i="117"/>
  <c r="R50" i="117" s="1"/>
  <c r="R59" i="117" s="1"/>
  <c r="R61" i="117" s="1"/>
  <c r="R48" i="126"/>
  <c r="R50" i="126" s="1"/>
  <c r="R59" i="126" s="1"/>
  <c r="R61" i="126" s="1"/>
  <c r="T47" i="142"/>
  <c r="U45" i="142" s="1"/>
  <c r="S48" i="119"/>
  <c r="S50" i="119" s="1"/>
  <c r="S59" i="119" s="1"/>
  <c r="S61" i="119" s="1"/>
  <c r="R48" i="130"/>
  <c r="R50" i="130" s="1"/>
  <c r="R59" i="130" s="1"/>
  <c r="R61" i="130" s="1"/>
  <c r="R48" i="150"/>
  <c r="R50" i="150" s="1"/>
  <c r="R59" i="150" s="1"/>
  <c r="R61" i="150" s="1"/>
  <c r="S48" i="134"/>
  <c r="S50" i="134" s="1"/>
  <c r="S59" i="134" s="1"/>
  <c r="S61" i="134" s="1"/>
  <c r="R48" i="128"/>
  <c r="R50" i="128" s="1"/>
  <c r="R59" i="128" s="1"/>
  <c r="R61" i="128" s="1"/>
  <c r="S48" i="120"/>
  <c r="S50" i="120" s="1"/>
  <c r="S59" i="120" s="1"/>
  <c r="S61" i="120" s="1"/>
  <c r="AU21" i="150"/>
  <c r="AT55" i="146"/>
  <c r="AU19" i="146"/>
  <c r="AT55" i="145"/>
  <c r="AU19" i="145"/>
  <c r="AT55" i="143"/>
  <c r="AU19" i="143"/>
  <c r="AT55" i="142"/>
  <c r="AU19" i="142"/>
  <c r="AT55" i="140"/>
  <c r="AU19" i="140"/>
  <c r="AT55" i="139"/>
  <c r="AU19" i="139"/>
  <c r="AT22" i="139"/>
  <c r="AT55" i="137"/>
  <c r="AU19" i="137"/>
  <c r="AT22" i="137"/>
  <c r="AT55" i="136"/>
  <c r="AU19" i="136"/>
  <c r="AT55" i="134"/>
  <c r="AU19" i="134"/>
  <c r="AT55" i="133"/>
  <c r="AU19" i="133"/>
  <c r="AT55" i="131"/>
  <c r="AU19" i="131"/>
  <c r="AT55" i="130"/>
  <c r="AU19" i="130"/>
  <c r="AT55" i="129"/>
  <c r="AU19" i="129"/>
  <c r="AT22" i="129"/>
  <c r="AT55" i="128"/>
  <c r="AU19" i="128"/>
  <c r="AT55" i="126"/>
  <c r="AU19" i="126"/>
  <c r="AT55" i="125"/>
  <c r="AU19" i="125"/>
  <c r="AU55" i="123"/>
  <c r="AV19" i="123"/>
  <c r="AU22" i="123"/>
  <c r="AU55" i="122"/>
  <c r="AV19" i="122"/>
  <c r="AU22" i="122"/>
  <c r="AV21" i="120"/>
  <c r="S48" i="116"/>
  <c r="S50" i="116" s="1"/>
  <c r="S59" i="116" s="1"/>
  <c r="S61" i="116" s="1"/>
  <c r="T47" i="116"/>
  <c r="U45" i="116" s="1"/>
  <c r="T48" i="156" l="1"/>
  <c r="T50" i="156" s="1"/>
  <c r="T59" i="156" s="1"/>
  <c r="T61" i="156" s="1"/>
  <c r="T48" i="158"/>
  <c r="T50" i="158" s="1"/>
  <c r="T59" i="158" s="1"/>
  <c r="T61" i="158" s="1"/>
  <c r="T48" i="157"/>
  <c r="T50" i="157" s="1"/>
  <c r="T59" i="157" s="1"/>
  <c r="T61" i="157" s="1"/>
  <c r="T48" i="155"/>
  <c r="T50" i="155" s="1"/>
  <c r="T59" i="155" s="1"/>
  <c r="T61" i="155" s="1"/>
  <c r="BJ21" i="156"/>
  <c r="BJ22" i="156" s="1"/>
  <c r="BL21" i="155"/>
  <c r="BL55" i="155" s="1"/>
  <c r="BN55" i="155" s="1"/>
  <c r="BK19" i="158"/>
  <c r="BJ55" i="158"/>
  <c r="U47" i="156"/>
  <c r="V45" i="156" s="1"/>
  <c r="U47" i="158"/>
  <c r="V45" i="158" s="1"/>
  <c r="U47" i="157"/>
  <c r="V45" i="157" s="1"/>
  <c r="U47" i="155"/>
  <c r="V45" i="155" s="1"/>
  <c r="AV21" i="117"/>
  <c r="AV22" i="117" s="1"/>
  <c r="T48" i="131"/>
  <c r="T50" i="131" s="1"/>
  <c r="T59" i="131" s="1"/>
  <c r="T61" i="131" s="1"/>
  <c r="T48" i="142"/>
  <c r="T50" i="142" s="1"/>
  <c r="T59" i="142" s="1"/>
  <c r="T61" i="142" s="1"/>
  <c r="T48" i="129"/>
  <c r="T50" i="129" s="1"/>
  <c r="T59" i="129" s="1"/>
  <c r="T61" i="129" s="1"/>
  <c r="S48" i="128"/>
  <c r="S50" i="128" s="1"/>
  <c r="S59" i="128" s="1"/>
  <c r="S61" i="128" s="1"/>
  <c r="S48" i="150"/>
  <c r="S50" i="150" s="1"/>
  <c r="S59" i="150" s="1"/>
  <c r="S61" i="150" s="1"/>
  <c r="T48" i="119"/>
  <c r="T50" i="119" s="1"/>
  <c r="T59" i="119" s="1"/>
  <c r="T61" i="119" s="1"/>
  <c r="S48" i="126"/>
  <c r="S50" i="126" s="1"/>
  <c r="S59" i="126" s="1"/>
  <c r="S61" i="126" s="1"/>
  <c r="T48" i="143"/>
  <c r="T50" i="143" s="1"/>
  <c r="T59" i="143" s="1"/>
  <c r="T61" i="143" s="1"/>
  <c r="T48" i="146"/>
  <c r="T50" i="146" s="1"/>
  <c r="T59" i="146" s="1"/>
  <c r="T61" i="146" s="1"/>
  <c r="T48" i="120"/>
  <c r="T50" i="120" s="1"/>
  <c r="T59" i="120" s="1"/>
  <c r="T61" i="120" s="1"/>
  <c r="T48" i="134"/>
  <c r="T50" i="134" s="1"/>
  <c r="T59" i="134" s="1"/>
  <c r="T61" i="134" s="1"/>
  <c r="S48" i="130"/>
  <c r="S50" i="130" s="1"/>
  <c r="S59" i="130" s="1"/>
  <c r="S61" i="130" s="1"/>
  <c r="S48" i="117"/>
  <c r="S50" i="117" s="1"/>
  <c r="S59" i="117" s="1"/>
  <c r="S61" i="117" s="1"/>
  <c r="T47" i="137"/>
  <c r="U45" i="137" s="1"/>
  <c r="U47" i="136"/>
  <c r="V45" i="136" s="1"/>
  <c r="U47" i="139"/>
  <c r="V45" i="139" s="1"/>
  <c r="T47" i="133"/>
  <c r="U45" i="133" s="1"/>
  <c r="T48" i="116"/>
  <c r="T50" i="116" s="1"/>
  <c r="T59" i="116" s="1"/>
  <c r="T61" i="116" s="1"/>
  <c r="U47" i="142"/>
  <c r="V45" i="142" s="1"/>
  <c r="T48" i="125"/>
  <c r="T50" i="125" s="1"/>
  <c r="T59" i="125" s="1"/>
  <c r="T61" i="125" s="1"/>
  <c r="T48" i="140"/>
  <c r="T50" i="140" s="1"/>
  <c r="T59" i="140" s="1"/>
  <c r="T61" i="140" s="1"/>
  <c r="S48" i="145"/>
  <c r="S50" i="145" s="1"/>
  <c r="S59" i="145" s="1"/>
  <c r="S61" i="145" s="1"/>
  <c r="U47" i="129"/>
  <c r="V45" i="129" s="1"/>
  <c r="U47" i="120"/>
  <c r="V45" i="120" s="1"/>
  <c r="U47" i="134"/>
  <c r="V45" i="134" s="1"/>
  <c r="T47" i="130"/>
  <c r="U45" i="130" s="1"/>
  <c r="T47" i="117"/>
  <c r="U45" i="117" s="1"/>
  <c r="U47" i="125"/>
  <c r="V45" i="125" s="1"/>
  <c r="U47" i="140"/>
  <c r="V45" i="140" s="1"/>
  <c r="T47" i="145"/>
  <c r="U45" i="145" s="1"/>
  <c r="U47" i="131"/>
  <c r="V45" i="131" s="1"/>
  <c r="S48" i="137"/>
  <c r="S50" i="137" s="1"/>
  <c r="S59" i="137" s="1"/>
  <c r="S61" i="137" s="1"/>
  <c r="T48" i="136"/>
  <c r="T50" i="136" s="1"/>
  <c r="T59" i="136" s="1"/>
  <c r="T61" i="136" s="1"/>
  <c r="T48" i="139"/>
  <c r="T50" i="139" s="1"/>
  <c r="T59" i="139" s="1"/>
  <c r="T61" i="139" s="1"/>
  <c r="S48" i="133"/>
  <c r="S50" i="133" s="1"/>
  <c r="S59" i="133" s="1"/>
  <c r="S61" i="133" s="1"/>
  <c r="U47" i="146"/>
  <c r="V45" i="146" s="1"/>
  <c r="T47" i="128"/>
  <c r="U45" i="128" s="1"/>
  <c r="T47" i="150"/>
  <c r="U45" i="150" s="1"/>
  <c r="U47" i="119"/>
  <c r="V45" i="119" s="1"/>
  <c r="T47" i="126"/>
  <c r="U45" i="126" s="1"/>
  <c r="U47" i="143"/>
  <c r="V45" i="143" s="1"/>
  <c r="AU55" i="150"/>
  <c r="AV19" i="150"/>
  <c r="AU22" i="150"/>
  <c r="AU21" i="146"/>
  <c r="AU21" i="145"/>
  <c r="AU21" i="143"/>
  <c r="AU22" i="143" s="1"/>
  <c r="AU21" i="142"/>
  <c r="AU21" i="140"/>
  <c r="AU22" i="140" s="1"/>
  <c r="AU21" i="139"/>
  <c r="AU21" i="137"/>
  <c r="AU22" i="137" s="1"/>
  <c r="AU21" i="136"/>
  <c r="AU21" i="134"/>
  <c r="AU22" i="134" s="1"/>
  <c r="AU21" i="133"/>
  <c r="AU22" i="133" s="1"/>
  <c r="AU21" i="131"/>
  <c r="AU22" i="131" s="1"/>
  <c r="AU21" i="130"/>
  <c r="AU22" i="130" s="1"/>
  <c r="AU21" i="129"/>
  <c r="AU22" i="129" s="1"/>
  <c r="AU21" i="128"/>
  <c r="AU21" i="126"/>
  <c r="AU22" i="126" s="1"/>
  <c r="AU21" i="125"/>
  <c r="AV21" i="123"/>
  <c r="AV22" i="123" s="1"/>
  <c r="AV21" i="122"/>
  <c r="AV55" i="120"/>
  <c r="AW19" i="120"/>
  <c r="AV22" i="120"/>
  <c r="U47" i="116"/>
  <c r="V45" i="116" s="1"/>
  <c r="U48" i="155" l="1"/>
  <c r="U50" i="155" s="1"/>
  <c r="U59" i="155" s="1"/>
  <c r="U61" i="155" s="1"/>
  <c r="U48" i="157"/>
  <c r="U50" i="157" s="1"/>
  <c r="U59" i="157" s="1"/>
  <c r="U61" i="157" s="1"/>
  <c r="U48" i="158"/>
  <c r="U50" i="158" s="1"/>
  <c r="U59" i="158" s="1"/>
  <c r="U61" i="158" s="1"/>
  <c r="U48" i="156"/>
  <c r="U50" i="156" s="1"/>
  <c r="U59" i="156" s="1"/>
  <c r="U61" i="156" s="1"/>
  <c r="V47" i="155"/>
  <c r="W45" i="155" s="1"/>
  <c r="V47" i="157"/>
  <c r="W45" i="157" s="1"/>
  <c r="V47" i="158"/>
  <c r="W45" i="158" s="1"/>
  <c r="V47" i="156"/>
  <c r="W45" i="156" s="1"/>
  <c r="BK21" i="158"/>
  <c r="BK22" i="158" s="1"/>
  <c r="BL22" i="155"/>
  <c r="BK19" i="156"/>
  <c r="BK21" i="156" s="1"/>
  <c r="BJ55" i="156"/>
  <c r="T48" i="126"/>
  <c r="T50" i="126" s="1"/>
  <c r="T59" i="126" s="1"/>
  <c r="T61" i="126" s="1"/>
  <c r="AV55" i="117"/>
  <c r="AW19" i="117"/>
  <c r="T48" i="130"/>
  <c r="T50" i="130" s="1"/>
  <c r="T59" i="130" s="1"/>
  <c r="T61" i="130" s="1"/>
  <c r="U48" i="136"/>
  <c r="U50" i="136" s="1"/>
  <c r="U59" i="136" s="1"/>
  <c r="U61" i="136" s="1"/>
  <c r="U48" i="146"/>
  <c r="U50" i="146" s="1"/>
  <c r="U59" i="146" s="1"/>
  <c r="U61" i="146" s="1"/>
  <c r="U48" i="140"/>
  <c r="U50" i="140" s="1"/>
  <c r="U59" i="140" s="1"/>
  <c r="U61" i="140" s="1"/>
  <c r="T48" i="150"/>
  <c r="T50" i="150" s="1"/>
  <c r="T59" i="150" s="1"/>
  <c r="T61" i="150" s="1"/>
  <c r="U48" i="120"/>
  <c r="U50" i="120" s="1"/>
  <c r="U59" i="120" s="1"/>
  <c r="U61" i="120" s="1"/>
  <c r="T48" i="133"/>
  <c r="T50" i="133" s="1"/>
  <c r="T59" i="133" s="1"/>
  <c r="T61" i="133" s="1"/>
  <c r="T48" i="117"/>
  <c r="T50" i="117" s="1"/>
  <c r="T59" i="117" s="1"/>
  <c r="T61" i="117" s="1"/>
  <c r="U48" i="143"/>
  <c r="U50" i="143" s="1"/>
  <c r="U59" i="143" s="1"/>
  <c r="U61" i="143" s="1"/>
  <c r="U48" i="119"/>
  <c r="U50" i="119" s="1"/>
  <c r="U59" i="119" s="1"/>
  <c r="U61" i="119" s="1"/>
  <c r="T48" i="128"/>
  <c r="T50" i="128" s="1"/>
  <c r="T59" i="128" s="1"/>
  <c r="T61" i="128" s="1"/>
  <c r="U48" i="131"/>
  <c r="U50" i="131" s="1"/>
  <c r="U59" i="131" s="1"/>
  <c r="U61" i="131" s="1"/>
  <c r="T48" i="145"/>
  <c r="T50" i="145" s="1"/>
  <c r="T59" i="145" s="1"/>
  <c r="T61" i="145" s="1"/>
  <c r="U48" i="125"/>
  <c r="U50" i="125" s="1"/>
  <c r="U59" i="125" s="1"/>
  <c r="U61" i="125" s="1"/>
  <c r="V47" i="134"/>
  <c r="W45" i="134" s="1"/>
  <c r="V47" i="129"/>
  <c r="W45" i="129" s="1"/>
  <c r="U48" i="142"/>
  <c r="U50" i="142" s="1"/>
  <c r="U59" i="142" s="1"/>
  <c r="U61" i="142" s="1"/>
  <c r="V47" i="139"/>
  <c r="W45" i="139" s="1"/>
  <c r="U47" i="137"/>
  <c r="V45" i="137" s="1"/>
  <c r="V47" i="143"/>
  <c r="W45" i="143" s="1"/>
  <c r="V47" i="119"/>
  <c r="W45" i="119" s="1"/>
  <c r="U47" i="128"/>
  <c r="V45" i="128" s="1"/>
  <c r="V47" i="131"/>
  <c r="W45" i="131" s="1"/>
  <c r="U47" i="145"/>
  <c r="V45" i="145" s="1"/>
  <c r="V47" i="125"/>
  <c r="W45" i="125" s="1"/>
  <c r="V47" i="142"/>
  <c r="W45" i="142" s="1"/>
  <c r="U47" i="117"/>
  <c r="V45" i="117" s="1"/>
  <c r="U47" i="130"/>
  <c r="V45" i="130" s="1"/>
  <c r="V47" i="120"/>
  <c r="W45" i="120" s="1"/>
  <c r="U47" i="133"/>
  <c r="V45" i="133" s="1"/>
  <c r="V47" i="136"/>
  <c r="W45" i="136" s="1"/>
  <c r="U47" i="126"/>
  <c r="V45" i="126" s="1"/>
  <c r="U47" i="150"/>
  <c r="V45" i="150" s="1"/>
  <c r="V47" i="146"/>
  <c r="W45" i="146" s="1"/>
  <c r="V47" i="140"/>
  <c r="W45" i="140" s="1"/>
  <c r="U48" i="134"/>
  <c r="U50" i="134" s="1"/>
  <c r="U59" i="134" s="1"/>
  <c r="U61" i="134" s="1"/>
  <c r="U48" i="129"/>
  <c r="U50" i="129" s="1"/>
  <c r="U59" i="129" s="1"/>
  <c r="U61" i="129" s="1"/>
  <c r="U48" i="139"/>
  <c r="U50" i="139" s="1"/>
  <c r="U59" i="139" s="1"/>
  <c r="U61" i="139" s="1"/>
  <c r="T48" i="137"/>
  <c r="T50" i="137" s="1"/>
  <c r="T59" i="137" s="1"/>
  <c r="T61" i="137" s="1"/>
  <c r="U48" i="116"/>
  <c r="U50" i="116" s="1"/>
  <c r="U59" i="116" s="1"/>
  <c r="U61" i="116" s="1"/>
  <c r="AV21" i="150"/>
  <c r="AU55" i="146"/>
  <c r="AV19" i="146"/>
  <c r="AU22" i="146"/>
  <c r="AU55" i="145"/>
  <c r="AV19" i="145"/>
  <c r="AU22" i="145"/>
  <c r="AU55" i="143"/>
  <c r="AV19" i="143"/>
  <c r="AU55" i="142"/>
  <c r="AV19" i="142"/>
  <c r="AU22" i="142"/>
  <c r="AU55" i="140"/>
  <c r="AV19" i="140"/>
  <c r="AU55" i="139"/>
  <c r="AV19" i="139"/>
  <c r="AU22" i="139"/>
  <c r="AU55" i="137"/>
  <c r="AV19" i="137"/>
  <c r="AU55" i="136"/>
  <c r="AV19" i="136"/>
  <c r="AU22" i="136"/>
  <c r="AU55" i="134"/>
  <c r="AV19" i="134"/>
  <c r="AU55" i="133"/>
  <c r="AV19" i="133"/>
  <c r="AU55" i="131"/>
  <c r="AV19" i="131"/>
  <c r="AU55" i="130"/>
  <c r="AV19" i="130"/>
  <c r="AU55" i="129"/>
  <c r="AV19" i="129"/>
  <c r="AU55" i="128"/>
  <c r="AV19" i="128"/>
  <c r="AU22" i="128"/>
  <c r="AU55" i="126"/>
  <c r="AV19" i="126"/>
  <c r="AU55" i="125"/>
  <c r="AV19" i="125"/>
  <c r="AU22" i="125"/>
  <c r="AV55" i="123"/>
  <c r="AW19" i="123"/>
  <c r="AV55" i="122"/>
  <c r="AW19" i="122"/>
  <c r="AV22" i="122"/>
  <c r="AW21" i="120"/>
  <c r="AW22" i="120" s="1"/>
  <c r="V47" i="116"/>
  <c r="W45" i="116" s="1"/>
  <c r="BK22" i="156" l="1"/>
  <c r="BK55" i="156"/>
  <c r="BL19" i="156"/>
  <c r="BL19" i="158"/>
  <c r="BK55" i="158"/>
  <c r="V48" i="156"/>
  <c r="V50" i="156" s="1"/>
  <c r="V59" i="156" s="1"/>
  <c r="V61" i="156" s="1"/>
  <c r="V48" i="158"/>
  <c r="V50" i="158" s="1"/>
  <c r="V59" i="158" s="1"/>
  <c r="V61" i="158" s="1"/>
  <c r="V48" i="157"/>
  <c r="V50" i="157" s="1"/>
  <c r="V59" i="157" s="1"/>
  <c r="V61" i="157" s="1"/>
  <c r="V48" i="155"/>
  <c r="V50" i="155" s="1"/>
  <c r="V59" i="155" s="1"/>
  <c r="V61" i="155" s="1"/>
  <c r="W47" i="156"/>
  <c r="X45" i="156" s="1"/>
  <c r="W47" i="158"/>
  <c r="X45" i="158" s="1"/>
  <c r="W47" i="157"/>
  <c r="X45" i="157" s="1"/>
  <c r="W47" i="155"/>
  <c r="X45" i="155" s="1"/>
  <c r="AW21" i="117"/>
  <c r="AW22" i="117" s="1"/>
  <c r="V48" i="125"/>
  <c r="V50" i="125" s="1"/>
  <c r="V59" i="125" s="1"/>
  <c r="V61" i="125" s="1"/>
  <c r="U48" i="150"/>
  <c r="U50" i="150" s="1"/>
  <c r="U59" i="150" s="1"/>
  <c r="U61" i="150" s="1"/>
  <c r="U48" i="133"/>
  <c r="U50" i="133" s="1"/>
  <c r="U59" i="133" s="1"/>
  <c r="U61" i="133" s="1"/>
  <c r="U48" i="137"/>
  <c r="U50" i="137" s="1"/>
  <c r="U59" i="137" s="1"/>
  <c r="U61" i="137" s="1"/>
  <c r="V48" i="142"/>
  <c r="V50" i="142" s="1"/>
  <c r="V59" i="142" s="1"/>
  <c r="V61" i="142" s="1"/>
  <c r="U48" i="130"/>
  <c r="U50" i="130" s="1"/>
  <c r="U59" i="130" s="1"/>
  <c r="U61" i="130" s="1"/>
  <c r="V48" i="131"/>
  <c r="V50" i="131" s="1"/>
  <c r="V59" i="131" s="1"/>
  <c r="V61" i="131" s="1"/>
  <c r="V48" i="140"/>
  <c r="V50" i="140" s="1"/>
  <c r="V59" i="140" s="1"/>
  <c r="V61" i="140" s="1"/>
  <c r="V48" i="134"/>
  <c r="V50" i="134" s="1"/>
  <c r="V59" i="134" s="1"/>
  <c r="V61" i="134" s="1"/>
  <c r="V48" i="146"/>
  <c r="V50" i="146" s="1"/>
  <c r="V59" i="146" s="1"/>
  <c r="V61" i="146" s="1"/>
  <c r="U48" i="126"/>
  <c r="U50" i="126" s="1"/>
  <c r="U59" i="126" s="1"/>
  <c r="U61" i="126" s="1"/>
  <c r="W47" i="136"/>
  <c r="X45" i="136" s="1"/>
  <c r="V48" i="120"/>
  <c r="V50" i="120" s="1"/>
  <c r="V59" i="120" s="1"/>
  <c r="V61" i="120" s="1"/>
  <c r="U48" i="117"/>
  <c r="U50" i="117" s="1"/>
  <c r="U59" i="117" s="1"/>
  <c r="U61" i="117" s="1"/>
  <c r="V47" i="145"/>
  <c r="W45" i="145" s="1"/>
  <c r="V47" i="128"/>
  <c r="W45" i="128" s="1"/>
  <c r="W47" i="143"/>
  <c r="X45" i="143" s="1"/>
  <c r="V48" i="139"/>
  <c r="V50" i="139" s="1"/>
  <c r="V59" i="139" s="1"/>
  <c r="V61" i="139" s="1"/>
  <c r="W47" i="129"/>
  <c r="X45" i="129" s="1"/>
  <c r="W47" i="146"/>
  <c r="X45" i="146" s="1"/>
  <c r="V47" i="126"/>
  <c r="W45" i="126" s="1"/>
  <c r="W47" i="120"/>
  <c r="X45" i="120" s="1"/>
  <c r="V47" i="117"/>
  <c r="W45" i="117" s="1"/>
  <c r="V48" i="119"/>
  <c r="V50" i="119" s="1"/>
  <c r="V59" i="119" s="1"/>
  <c r="V61" i="119" s="1"/>
  <c r="W47" i="139"/>
  <c r="X45" i="139" s="1"/>
  <c r="V47" i="133"/>
  <c r="W45" i="133" s="1"/>
  <c r="W47" i="125"/>
  <c r="X45" i="125" s="1"/>
  <c r="W47" i="131"/>
  <c r="X45" i="131" s="1"/>
  <c r="W47" i="119"/>
  <c r="X45" i="119" s="1"/>
  <c r="W47" i="134"/>
  <c r="X45" i="134" s="1"/>
  <c r="W47" i="140"/>
  <c r="X45" i="140" s="1"/>
  <c r="V47" i="150"/>
  <c r="W45" i="150" s="1"/>
  <c r="V48" i="136"/>
  <c r="V50" i="136" s="1"/>
  <c r="V59" i="136" s="1"/>
  <c r="V61" i="136" s="1"/>
  <c r="V47" i="130"/>
  <c r="W45" i="130" s="1"/>
  <c r="W47" i="142"/>
  <c r="X45" i="142" s="1"/>
  <c r="U48" i="145"/>
  <c r="U50" i="145" s="1"/>
  <c r="U59" i="145" s="1"/>
  <c r="U61" i="145" s="1"/>
  <c r="U48" i="128"/>
  <c r="U50" i="128" s="1"/>
  <c r="U59" i="128" s="1"/>
  <c r="U61" i="128" s="1"/>
  <c r="V48" i="143"/>
  <c r="V50" i="143" s="1"/>
  <c r="V59" i="143" s="1"/>
  <c r="V61" i="143" s="1"/>
  <c r="V47" i="137"/>
  <c r="W45" i="137" s="1"/>
  <c r="V48" i="129"/>
  <c r="V50" i="129" s="1"/>
  <c r="V59" i="129" s="1"/>
  <c r="V61" i="129" s="1"/>
  <c r="AV55" i="150"/>
  <c r="AW19" i="150"/>
  <c r="AV22" i="150"/>
  <c r="AV21" i="146"/>
  <c r="AV22" i="146" s="1"/>
  <c r="AV21" i="145"/>
  <c r="AV22" i="145" s="1"/>
  <c r="AV21" i="143"/>
  <c r="AV22" i="143" s="1"/>
  <c r="AV21" i="142"/>
  <c r="AV21" i="140"/>
  <c r="AV21" i="139"/>
  <c r="AV22" i="139" s="1"/>
  <c r="AV21" i="137"/>
  <c r="AV22" i="137" s="1"/>
  <c r="AV21" i="136"/>
  <c r="AV22" i="136" s="1"/>
  <c r="AV21" i="134"/>
  <c r="AV21" i="133"/>
  <c r="AV21" i="131"/>
  <c r="AV22" i="131" s="1"/>
  <c r="AV21" i="130"/>
  <c r="AV22" i="130" s="1"/>
  <c r="AV21" i="129"/>
  <c r="AV22" i="129" s="1"/>
  <c r="AV21" i="128"/>
  <c r="AV22" i="128" s="1"/>
  <c r="AV21" i="126"/>
  <c r="AV22" i="126" s="1"/>
  <c r="AV21" i="125"/>
  <c r="AV22" i="125" s="1"/>
  <c r="AW21" i="123"/>
  <c r="AW22" i="123" s="1"/>
  <c r="AW21" i="122"/>
  <c r="AW55" i="120"/>
  <c r="AX19" i="120"/>
  <c r="V48" i="116"/>
  <c r="V50" i="116" s="1"/>
  <c r="V59" i="116" s="1"/>
  <c r="V61" i="116" s="1"/>
  <c r="W47" i="116"/>
  <c r="X45" i="116" s="1"/>
  <c r="W48" i="116"/>
  <c r="W50" i="116" s="1"/>
  <c r="W59" i="116" s="1"/>
  <c r="W61" i="116" s="1"/>
  <c r="W48" i="155" l="1"/>
  <c r="W50" i="155" s="1"/>
  <c r="W59" i="155" s="1"/>
  <c r="W61" i="155" s="1"/>
  <c r="W48" i="157"/>
  <c r="W50" i="157" s="1"/>
  <c r="W59" i="157" s="1"/>
  <c r="W61" i="157" s="1"/>
  <c r="W48" i="158"/>
  <c r="W50" i="158" s="1"/>
  <c r="W59" i="158" s="1"/>
  <c r="W61" i="158" s="1"/>
  <c r="W48" i="156"/>
  <c r="W50" i="156" s="1"/>
  <c r="W59" i="156" s="1"/>
  <c r="W61" i="156" s="1"/>
  <c r="BL21" i="158"/>
  <c r="BL55" i="158" s="1"/>
  <c r="BN55" i="158" s="1"/>
  <c r="X47" i="155"/>
  <c r="Y45" i="155" s="1"/>
  <c r="X47" i="157"/>
  <c r="Y45" i="157" s="1"/>
  <c r="X47" i="158"/>
  <c r="Y45" i="158" s="1"/>
  <c r="X47" i="156"/>
  <c r="Y45" i="156" s="1"/>
  <c r="BL21" i="156"/>
  <c r="BL55" i="156" s="1"/>
  <c r="BN55" i="156" s="1"/>
  <c r="AX19" i="117"/>
  <c r="AW55" i="117"/>
  <c r="V48" i="130"/>
  <c r="V50" i="130" s="1"/>
  <c r="V59" i="130" s="1"/>
  <c r="V61" i="130" s="1"/>
  <c r="W48" i="125"/>
  <c r="W50" i="125" s="1"/>
  <c r="W59" i="125" s="1"/>
  <c r="W61" i="125" s="1"/>
  <c r="V48" i="150"/>
  <c r="V50" i="150" s="1"/>
  <c r="V59" i="150" s="1"/>
  <c r="V61" i="150" s="1"/>
  <c r="W48" i="119"/>
  <c r="W50" i="119" s="1"/>
  <c r="W59" i="119" s="1"/>
  <c r="W61" i="119" s="1"/>
  <c r="V48" i="117"/>
  <c r="V50" i="117" s="1"/>
  <c r="V59" i="117" s="1"/>
  <c r="V61" i="117" s="1"/>
  <c r="W48" i="146"/>
  <c r="W50" i="146" s="1"/>
  <c r="W59" i="146" s="1"/>
  <c r="W61" i="146" s="1"/>
  <c r="V48" i="128"/>
  <c r="V50" i="128" s="1"/>
  <c r="V59" i="128" s="1"/>
  <c r="V61" i="128" s="1"/>
  <c r="W48" i="143"/>
  <c r="W50" i="143" s="1"/>
  <c r="W59" i="143" s="1"/>
  <c r="W61" i="143" s="1"/>
  <c r="V48" i="145"/>
  <c r="V50" i="145" s="1"/>
  <c r="V59" i="145" s="1"/>
  <c r="V61" i="145" s="1"/>
  <c r="W48" i="136"/>
  <c r="W50" i="136" s="1"/>
  <c r="W59" i="136" s="1"/>
  <c r="W61" i="136" s="1"/>
  <c r="W47" i="137"/>
  <c r="X45" i="137" s="1"/>
  <c r="W48" i="142"/>
  <c r="W50" i="142" s="1"/>
  <c r="W59" i="142" s="1"/>
  <c r="W61" i="142" s="1"/>
  <c r="X47" i="140"/>
  <c r="Y45" i="140" s="1"/>
  <c r="X47" i="134"/>
  <c r="Y45" i="134" s="1"/>
  <c r="X47" i="131"/>
  <c r="Y45" i="131" s="1"/>
  <c r="V48" i="133"/>
  <c r="V50" i="133" s="1"/>
  <c r="V59" i="133" s="1"/>
  <c r="V61" i="133" s="1"/>
  <c r="X47" i="139"/>
  <c r="Y45" i="139" s="1"/>
  <c r="W48" i="120"/>
  <c r="W50" i="120" s="1"/>
  <c r="W59" i="120" s="1"/>
  <c r="W61" i="120" s="1"/>
  <c r="W47" i="126"/>
  <c r="X45" i="126" s="1"/>
  <c r="X47" i="129"/>
  <c r="Y45" i="129" s="1"/>
  <c r="X47" i="142"/>
  <c r="Y45" i="142" s="1"/>
  <c r="W47" i="133"/>
  <c r="X45" i="133" s="1"/>
  <c r="X47" i="120"/>
  <c r="Y45" i="120" s="1"/>
  <c r="W47" i="128"/>
  <c r="X45" i="128" s="1"/>
  <c r="W47" i="150"/>
  <c r="X45" i="150" s="1"/>
  <c r="X47" i="119"/>
  <c r="Y45" i="119" s="1"/>
  <c r="X47" i="125"/>
  <c r="Y45" i="125" s="1"/>
  <c r="X47" i="146"/>
  <c r="Y45" i="146" s="1"/>
  <c r="V48" i="137"/>
  <c r="V50" i="137" s="1"/>
  <c r="V59" i="137" s="1"/>
  <c r="V61" i="137" s="1"/>
  <c r="W47" i="130"/>
  <c r="X45" i="130" s="1"/>
  <c r="W48" i="140"/>
  <c r="W50" i="140" s="1"/>
  <c r="W59" i="140" s="1"/>
  <c r="W61" i="140" s="1"/>
  <c r="W48" i="134"/>
  <c r="W50" i="134" s="1"/>
  <c r="W59" i="134" s="1"/>
  <c r="W61" i="134" s="1"/>
  <c r="W48" i="131"/>
  <c r="W50" i="131" s="1"/>
  <c r="W59" i="131" s="1"/>
  <c r="W61" i="131" s="1"/>
  <c r="W48" i="139"/>
  <c r="W50" i="139" s="1"/>
  <c r="W59" i="139" s="1"/>
  <c r="W61" i="139" s="1"/>
  <c r="W47" i="117"/>
  <c r="X45" i="117" s="1"/>
  <c r="V48" i="126"/>
  <c r="V50" i="126" s="1"/>
  <c r="V59" i="126" s="1"/>
  <c r="V61" i="126" s="1"/>
  <c r="W48" i="129"/>
  <c r="W50" i="129" s="1"/>
  <c r="W59" i="129" s="1"/>
  <c r="W61" i="129" s="1"/>
  <c r="X47" i="143"/>
  <c r="Y45" i="143" s="1"/>
  <c r="W47" i="145"/>
  <c r="X45" i="145" s="1"/>
  <c r="X47" i="136"/>
  <c r="Y45" i="136" s="1"/>
  <c r="AW21" i="150"/>
  <c r="AW22" i="150" s="1"/>
  <c r="AV55" i="146"/>
  <c r="AW19" i="146"/>
  <c r="AV55" i="145"/>
  <c r="AW19" i="145"/>
  <c r="AV55" i="143"/>
  <c r="AW19" i="143"/>
  <c r="AV55" i="142"/>
  <c r="AW19" i="142"/>
  <c r="AV22" i="142"/>
  <c r="AV55" i="140"/>
  <c r="AW19" i="140"/>
  <c r="AV22" i="140"/>
  <c r="AV55" i="139"/>
  <c r="AW19" i="139"/>
  <c r="AV55" i="137"/>
  <c r="AW19" i="137"/>
  <c r="AV55" i="136"/>
  <c r="AW19" i="136"/>
  <c r="AV55" i="134"/>
  <c r="AW19" i="134"/>
  <c r="AV22" i="134"/>
  <c r="AV55" i="133"/>
  <c r="AW19" i="133"/>
  <c r="AV22" i="133"/>
  <c r="AV55" i="131"/>
  <c r="AW19" i="131"/>
  <c r="AV55" i="130"/>
  <c r="AW19" i="130"/>
  <c r="AV55" i="129"/>
  <c r="AW19" i="129"/>
  <c r="AV55" i="128"/>
  <c r="AW19" i="128"/>
  <c r="AV55" i="126"/>
  <c r="AW19" i="126"/>
  <c r="AV55" i="125"/>
  <c r="AW19" i="125"/>
  <c r="AW55" i="123"/>
  <c r="AX19" i="123"/>
  <c r="AW55" i="122"/>
  <c r="AX19" i="122"/>
  <c r="AW22" i="122"/>
  <c r="AX21" i="120"/>
  <c r="AX22" i="120" s="1"/>
  <c r="X47" i="116"/>
  <c r="Y45" i="116" s="1"/>
  <c r="X48" i="156" l="1"/>
  <c r="X50" i="156" s="1"/>
  <c r="X59" i="156" s="1"/>
  <c r="X61" i="156" s="1"/>
  <c r="X48" i="158"/>
  <c r="X50" i="158" s="1"/>
  <c r="X59" i="158" s="1"/>
  <c r="X61" i="158" s="1"/>
  <c r="X48" i="157"/>
  <c r="X50" i="157" s="1"/>
  <c r="X59" i="157" s="1"/>
  <c r="X61" i="157" s="1"/>
  <c r="X48" i="155"/>
  <c r="X50" i="155" s="1"/>
  <c r="X59" i="155" s="1"/>
  <c r="X61" i="155" s="1"/>
  <c r="BL22" i="156"/>
  <c r="Y47" i="156"/>
  <c r="Z45" i="156" s="1"/>
  <c r="Y47" i="158"/>
  <c r="Z45" i="158" s="1"/>
  <c r="Y47" i="157"/>
  <c r="Z45" i="157" s="1"/>
  <c r="Y47" i="155"/>
  <c r="Z45" i="155" s="1"/>
  <c r="BL22" i="158"/>
  <c r="AX21" i="117"/>
  <c r="AX22" i="117" s="1"/>
  <c r="W48" i="128"/>
  <c r="W50" i="128" s="1"/>
  <c r="W59" i="128" s="1"/>
  <c r="W61" i="128" s="1"/>
  <c r="W48" i="126"/>
  <c r="W50" i="126" s="1"/>
  <c r="W59" i="126" s="1"/>
  <c r="W61" i="126" s="1"/>
  <c r="X48" i="146"/>
  <c r="X50" i="146" s="1"/>
  <c r="X59" i="146" s="1"/>
  <c r="X61" i="146" s="1"/>
  <c r="X48" i="120"/>
  <c r="X50" i="120" s="1"/>
  <c r="X59" i="120" s="1"/>
  <c r="X61" i="120" s="1"/>
  <c r="X48" i="136"/>
  <c r="X50" i="136" s="1"/>
  <c r="X59" i="136" s="1"/>
  <c r="X61" i="136" s="1"/>
  <c r="X48" i="134"/>
  <c r="X50" i="134" s="1"/>
  <c r="X59" i="134" s="1"/>
  <c r="X61" i="134" s="1"/>
  <c r="W48" i="137"/>
  <c r="W50" i="137" s="1"/>
  <c r="W59" i="137" s="1"/>
  <c r="W61" i="137" s="1"/>
  <c r="X48" i="143"/>
  <c r="X50" i="143" s="1"/>
  <c r="X59" i="143" s="1"/>
  <c r="X61" i="143" s="1"/>
  <c r="W48" i="117"/>
  <c r="W50" i="117" s="1"/>
  <c r="W59" i="117" s="1"/>
  <c r="W61" i="117" s="1"/>
  <c r="X48" i="119"/>
  <c r="X50" i="119" s="1"/>
  <c r="X59" i="119" s="1"/>
  <c r="X61" i="119" s="1"/>
  <c r="X48" i="142"/>
  <c r="X50" i="142" s="1"/>
  <c r="X59" i="142" s="1"/>
  <c r="X61" i="142" s="1"/>
  <c r="X47" i="145"/>
  <c r="Y45" i="145" s="1"/>
  <c r="X47" i="130"/>
  <c r="Y45" i="130" s="1"/>
  <c r="Y47" i="125"/>
  <c r="Z45" i="125" s="1"/>
  <c r="X47" i="150"/>
  <c r="Y45" i="150" s="1"/>
  <c r="X47" i="133"/>
  <c r="Y45" i="133" s="1"/>
  <c r="Y47" i="129"/>
  <c r="Z45" i="129" s="1"/>
  <c r="X48" i="139"/>
  <c r="X50" i="139" s="1"/>
  <c r="X59" i="139" s="1"/>
  <c r="X61" i="139" s="1"/>
  <c r="Y47" i="131"/>
  <c r="Z45" i="131" s="1"/>
  <c r="Y47" i="140"/>
  <c r="Z45" i="140" s="1"/>
  <c r="Y47" i="139"/>
  <c r="Z45" i="139" s="1"/>
  <c r="Y47" i="136"/>
  <c r="Z45" i="136" s="1"/>
  <c r="Y47" i="143"/>
  <c r="Z45" i="143" s="1"/>
  <c r="X47" i="117"/>
  <c r="Y45" i="117" s="1"/>
  <c r="Y47" i="146"/>
  <c r="Z45" i="146" s="1"/>
  <c r="Y47" i="119"/>
  <c r="Z45" i="119" s="1"/>
  <c r="Y47" i="120"/>
  <c r="Z45" i="120" s="1"/>
  <c r="Y47" i="142"/>
  <c r="Z45" i="142" s="1"/>
  <c r="X47" i="126"/>
  <c r="Y45" i="126" s="1"/>
  <c r="Y47" i="134"/>
  <c r="Z45" i="134" s="1"/>
  <c r="W48" i="145"/>
  <c r="W50" i="145" s="1"/>
  <c r="W59" i="145" s="1"/>
  <c r="W61" i="145" s="1"/>
  <c r="W48" i="130"/>
  <c r="W50" i="130" s="1"/>
  <c r="W59" i="130" s="1"/>
  <c r="W61" i="130" s="1"/>
  <c r="X48" i="125"/>
  <c r="X50" i="125" s="1"/>
  <c r="X59" i="125" s="1"/>
  <c r="X61" i="125" s="1"/>
  <c r="W48" i="150"/>
  <c r="W50" i="150" s="1"/>
  <c r="W59" i="150" s="1"/>
  <c r="W61" i="150" s="1"/>
  <c r="X47" i="128"/>
  <c r="Y45" i="128" s="1"/>
  <c r="W48" i="133"/>
  <c r="W50" i="133" s="1"/>
  <c r="W59" i="133" s="1"/>
  <c r="W61" i="133" s="1"/>
  <c r="X48" i="129"/>
  <c r="X50" i="129" s="1"/>
  <c r="X59" i="129" s="1"/>
  <c r="X61" i="129" s="1"/>
  <c r="X48" i="131"/>
  <c r="X50" i="131" s="1"/>
  <c r="X59" i="131" s="1"/>
  <c r="X61" i="131" s="1"/>
  <c r="X48" i="140"/>
  <c r="X50" i="140" s="1"/>
  <c r="X59" i="140" s="1"/>
  <c r="X61" i="140" s="1"/>
  <c r="X47" i="137"/>
  <c r="Y45" i="137" s="1"/>
  <c r="AW55" i="150"/>
  <c r="AX19" i="150"/>
  <c r="AW21" i="146"/>
  <c r="AW22" i="146" s="1"/>
  <c r="AW21" i="145"/>
  <c r="AW22" i="145" s="1"/>
  <c r="AW21" i="143"/>
  <c r="AW21" i="142"/>
  <c r="AW22" i="142" s="1"/>
  <c r="AW21" i="140"/>
  <c r="AW21" i="139"/>
  <c r="AW22" i="139" s="1"/>
  <c r="AW21" i="137"/>
  <c r="AW22" i="137" s="1"/>
  <c r="AW21" i="136"/>
  <c r="AW22" i="136" s="1"/>
  <c r="AW21" i="134"/>
  <c r="AW22" i="134" s="1"/>
  <c r="AW21" i="133"/>
  <c r="AW21" i="131"/>
  <c r="AW22" i="131" s="1"/>
  <c r="AW21" i="130"/>
  <c r="AW21" i="129"/>
  <c r="AW22" i="129" s="1"/>
  <c r="AW21" i="128"/>
  <c r="AW22" i="128" s="1"/>
  <c r="AW21" i="126"/>
  <c r="AW22" i="126" s="1"/>
  <c r="AW21" i="125"/>
  <c r="AW22" i="125" s="1"/>
  <c r="AX21" i="123"/>
  <c r="AX22" i="123" s="1"/>
  <c r="AX21" i="122"/>
  <c r="AX55" i="120"/>
  <c r="AY19" i="120"/>
  <c r="X48" i="116"/>
  <c r="X50" i="116" s="1"/>
  <c r="X59" i="116" s="1"/>
  <c r="X61" i="116" s="1"/>
  <c r="Y47" i="116"/>
  <c r="Z45" i="116" s="1"/>
  <c r="B14" i="8"/>
  <c r="B12" i="8"/>
  <c r="D27" i="3"/>
  <c r="D26" i="3"/>
  <c r="H11" i="3"/>
  <c r="G11" i="3"/>
  <c r="D11" i="3"/>
  <c r="F168" i="96"/>
  <c r="F167" i="96"/>
  <c r="F166" i="96"/>
  <c r="F165" i="96"/>
  <c r="F164" i="96"/>
  <c r="F163" i="96"/>
  <c r="F162" i="96"/>
  <c r="F161" i="96"/>
  <c r="F160" i="96"/>
  <c r="F156" i="96"/>
  <c r="F152" i="96"/>
  <c r="F151" i="96"/>
  <c r="F150" i="96"/>
  <c r="F144" i="96"/>
  <c r="F143" i="96"/>
  <c r="F142" i="96"/>
  <c r="F141" i="96"/>
  <c r="F140" i="96"/>
  <c r="F139" i="96"/>
  <c r="F138" i="96"/>
  <c r="F137" i="96"/>
  <c r="F136" i="96"/>
  <c r="F135" i="96"/>
  <c r="F131" i="96"/>
  <c r="F130" i="96"/>
  <c r="F126" i="96"/>
  <c r="F125" i="96"/>
  <c r="F121" i="96"/>
  <c r="F120" i="96"/>
  <c r="F116" i="96"/>
  <c r="F115" i="96"/>
  <c r="F98" i="96"/>
  <c r="F97" i="96"/>
  <c r="F96" i="96"/>
  <c r="F95" i="96"/>
  <c r="F94" i="96"/>
  <c r="F92" i="96"/>
  <c r="F90" i="96"/>
  <c r="F88" i="96"/>
  <c r="F85" i="96"/>
  <c r="F84" i="96"/>
  <c r="F82" i="96"/>
  <c r="F81" i="96"/>
  <c r="F80" i="96"/>
  <c r="F79" i="96"/>
  <c r="F75" i="96"/>
  <c r="F74" i="96"/>
  <c r="F73" i="96"/>
  <c r="F72" i="96"/>
  <c r="F71" i="96"/>
  <c r="F70" i="96"/>
  <c r="F69" i="96"/>
  <c r="F68" i="96"/>
  <c r="F62" i="96"/>
  <c r="F61" i="96"/>
  <c r="F60" i="96"/>
  <c r="F59" i="96"/>
  <c r="F58" i="96"/>
  <c r="F57" i="96"/>
  <c r="F56" i="96"/>
  <c r="F55" i="96"/>
  <c r="F54" i="96"/>
  <c r="F53" i="96"/>
  <c r="F52" i="96"/>
  <c r="F51" i="96"/>
  <c r="F50" i="96"/>
  <c r="F49" i="96"/>
  <c r="F48" i="96"/>
  <c r="F47" i="96"/>
  <c r="F46" i="96"/>
  <c r="F45" i="96"/>
  <c r="F43" i="96"/>
  <c r="F42" i="96"/>
  <c r="F38" i="96"/>
  <c r="F37" i="96"/>
  <c r="F36" i="96"/>
  <c r="F34" i="96"/>
  <c r="F33" i="96"/>
  <c r="F32" i="96"/>
  <c r="F31" i="96"/>
  <c r="F30" i="96"/>
  <c r="F26" i="96"/>
  <c r="F25" i="96"/>
  <c r="F24" i="96"/>
  <c r="F23" i="96"/>
  <c r="F19" i="96"/>
  <c r="F18" i="96"/>
  <c r="F17" i="96"/>
  <c r="F16" i="96"/>
  <c r="F15" i="96"/>
  <c r="Y48" i="155" l="1"/>
  <c r="Y50" i="155" s="1"/>
  <c r="Y59" i="155" s="1"/>
  <c r="Y61" i="155" s="1"/>
  <c r="Y48" i="157"/>
  <c r="Y50" i="157" s="1"/>
  <c r="Y59" i="157" s="1"/>
  <c r="Y61" i="157" s="1"/>
  <c r="Y48" i="158"/>
  <c r="Y50" i="158" s="1"/>
  <c r="Y59" i="158" s="1"/>
  <c r="Y61" i="158" s="1"/>
  <c r="Y48" i="156"/>
  <c r="Y50" i="156" s="1"/>
  <c r="Y59" i="156" s="1"/>
  <c r="Y61" i="156" s="1"/>
  <c r="D28" i="3"/>
  <c r="D29" i="3" s="1"/>
  <c r="Z47" i="155"/>
  <c r="AA45" i="155" s="1"/>
  <c r="Z47" i="157"/>
  <c r="AA45" i="157" s="1"/>
  <c r="Z47" i="158"/>
  <c r="AA45" i="158" s="1"/>
  <c r="Z47" i="156"/>
  <c r="AA45" i="156" s="1"/>
  <c r="AX55" i="117"/>
  <c r="AY19" i="117"/>
  <c r="Y48" i="143"/>
  <c r="Y50" i="143" s="1"/>
  <c r="Y59" i="143" s="1"/>
  <c r="Y61" i="143" s="1"/>
  <c r="Y48" i="140"/>
  <c r="Y50" i="140" s="1"/>
  <c r="Y59" i="140" s="1"/>
  <c r="Y61" i="140" s="1"/>
  <c r="Y48" i="120"/>
  <c r="Y50" i="120" s="1"/>
  <c r="Y59" i="120" s="1"/>
  <c r="Y61" i="120" s="1"/>
  <c r="Y48" i="125"/>
  <c r="Y50" i="125" s="1"/>
  <c r="Y59" i="125" s="1"/>
  <c r="Y61" i="125" s="1"/>
  <c r="X48" i="126"/>
  <c r="X50" i="126" s="1"/>
  <c r="X59" i="126" s="1"/>
  <c r="X61" i="126" s="1"/>
  <c r="X48" i="130"/>
  <c r="X50" i="130" s="1"/>
  <c r="X59" i="130" s="1"/>
  <c r="X61" i="130" s="1"/>
  <c r="Y48" i="146"/>
  <c r="Y50" i="146" s="1"/>
  <c r="Y59" i="146" s="1"/>
  <c r="Y61" i="146" s="1"/>
  <c r="X48" i="133"/>
  <c r="X50" i="133" s="1"/>
  <c r="X59" i="133" s="1"/>
  <c r="X61" i="133" s="1"/>
  <c r="B3" i="122"/>
  <c r="B3" i="123"/>
  <c r="Y47" i="137"/>
  <c r="Z45" i="137" s="1"/>
  <c r="Z47" i="134"/>
  <c r="AA45" i="134" s="1"/>
  <c r="Y48" i="142"/>
  <c r="Y50" i="142" s="1"/>
  <c r="Y59" i="142" s="1"/>
  <c r="Y61" i="142" s="1"/>
  <c r="Y48" i="119"/>
  <c r="Y50" i="119" s="1"/>
  <c r="Y59" i="119" s="1"/>
  <c r="Y61" i="119" s="1"/>
  <c r="X48" i="117"/>
  <c r="X50" i="117" s="1"/>
  <c r="X59" i="117" s="1"/>
  <c r="X61" i="117" s="1"/>
  <c r="Y48" i="136"/>
  <c r="Y50" i="136" s="1"/>
  <c r="Y59" i="136" s="1"/>
  <c r="Y61" i="136" s="1"/>
  <c r="Y48" i="139"/>
  <c r="Y50" i="139" s="1"/>
  <c r="Y59" i="139" s="1"/>
  <c r="Y61" i="139" s="1"/>
  <c r="Y48" i="131"/>
  <c r="Y50" i="131" s="1"/>
  <c r="Y59" i="131" s="1"/>
  <c r="Y61" i="131" s="1"/>
  <c r="Z47" i="129"/>
  <c r="AA45" i="129" s="1"/>
  <c r="Y47" i="150"/>
  <c r="Z45" i="150" s="1"/>
  <c r="Y47" i="145"/>
  <c r="Z45" i="145" s="1"/>
  <c r="X48" i="128"/>
  <c r="X50" i="128" s="1"/>
  <c r="X59" i="128" s="1"/>
  <c r="X61" i="128" s="1"/>
  <c r="Z47" i="142"/>
  <c r="AA45" i="142" s="1"/>
  <c r="Z47" i="119"/>
  <c r="AA45" i="119" s="1"/>
  <c r="Y47" i="117"/>
  <c r="Z45" i="117" s="1"/>
  <c r="Z47" i="136"/>
  <c r="AA45" i="136" s="1"/>
  <c r="Z47" i="139"/>
  <c r="AA45" i="139" s="1"/>
  <c r="Z47" i="131"/>
  <c r="AA45" i="131" s="1"/>
  <c r="Y47" i="128"/>
  <c r="Z45" i="128" s="1"/>
  <c r="Y47" i="133"/>
  <c r="Z45" i="133" s="1"/>
  <c r="Z47" i="125"/>
  <c r="AA45" i="125" s="1"/>
  <c r="Y47" i="130"/>
  <c r="Z45" i="130" s="1"/>
  <c r="X48" i="137"/>
  <c r="X50" i="137" s="1"/>
  <c r="X59" i="137" s="1"/>
  <c r="X61" i="137" s="1"/>
  <c r="Y48" i="134"/>
  <c r="Y50" i="134" s="1"/>
  <c r="Y59" i="134" s="1"/>
  <c r="Y61" i="134" s="1"/>
  <c r="Y47" i="126"/>
  <c r="Z45" i="126" s="1"/>
  <c r="Z47" i="120"/>
  <c r="AA45" i="120" s="1"/>
  <c r="Z47" i="146"/>
  <c r="AA45" i="146" s="1"/>
  <c r="Z47" i="143"/>
  <c r="AA45" i="143" s="1"/>
  <c r="Z47" i="140"/>
  <c r="AA45" i="140" s="1"/>
  <c r="Y48" i="129"/>
  <c r="Y50" i="129" s="1"/>
  <c r="Y59" i="129" s="1"/>
  <c r="Y61" i="129" s="1"/>
  <c r="X48" i="150"/>
  <c r="X50" i="150" s="1"/>
  <c r="X59" i="150" s="1"/>
  <c r="X61" i="150" s="1"/>
  <c r="X48" i="145"/>
  <c r="X50" i="145" s="1"/>
  <c r="X59" i="145" s="1"/>
  <c r="X61" i="145" s="1"/>
  <c r="AX21" i="150"/>
  <c r="AX22" i="150" s="1"/>
  <c r="AW55" i="146"/>
  <c r="AX19" i="146"/>
  <c r="AW55" i="145"/>
  <c r="AX19" i="145"/>
  <c r="AW55" i="143"/>
  <c r="AX19" i="143"/>
  <c r="AW22" i="143"/>
  <c r="AW55" i="142"/>
  <c r="AX19" i="142"/>
  <c r="AW55" i="140"/>
  <c r="AX19" i="140"/>
  <c r="AW22" i="140"/>
  <c r="AW55" i="139"/>
  <c r="AX19" i="139"/>
  <c r="AW55" i="137"/>
  <c r="AX19" i="137"/>
  <c r="AW55" i="136"/>
  <c r="AX19" i="136"/>
  <c r="AW55" i="134"/>
  <c r="AX19" i="134"/>
  <c r="AW55" i="133"/>
  <c r="AX19" i="133"/>
  <c r="AW22" i="133"/>
  <c r="AW55" i="131"/>
  <c r="AX19" i="131"/>
  <c r="AW55" i="130"/>
  <c r="AX19" i="130"/>
  <c r="AW22" i="130"/>
  <c r="AW55" i="129"/>
  <c r="AX19" i="129"/>
  <c r="AW55" i="128"/>
  <c r="AX19" i="128"/>
  <c r="AW55" i="126"/>
  <c r="AX19" i="126"/>
  <c r="AW55" i="125"/>
  <c r="AX19" i="125"/>
  <c r="AX55" i="123"/>
  <c r="AY19" i="123"/>
  <c r="AX55" i="122"/>
  <c r="AY19" i="122"/>
  <c r="AX22" i="122"/>
  <c r="AY21" i="120"/>
  <c r="AY22" i="120" s="1"/>
  <c r="Y48" i="116"/>
  <c r="Y50" i="116" s="1"/>
  <c r="Y59" i="116" s="1"/>
  <c r="Y61" i="116" s="1"/>
  <c r="Z47" i="116"/>
  <c r="AA45" i="116" s="1"/>
  <c r="Z48" i="156" l="1"/>
  <c r="Z50" i="156" s="1"/>
  <c r="Z59" i="156" s="1"/>
  <c r="Z61" i="156" s="1"/>
  <c r="Z48" i="158"/>
  <c r="Z50" i="158" s="1"/>
  <c r="Z59" i="158" s="1"/>
  <c r="Z61" i="158" s="1"/>
  <c r="Z48" i="157"/>
  <c r="Z50" i="157" s="1"/>
  <c r="Z59" i="157" s="1"/>
  <c r="Z61" i="157" s="1"/>
  <c r="Z48" i="155"/>
  <c r="Z50" i="155" s="1"/>
  <c r="Z59" i="155" s="1"/>
  <c r="Z61" i="155" s="1"/>
  <c r="AA47" i="156"/>
  <c r="AB45" i="156" s="1"/>
  <c r="AA47" i="158"/>
  <c r="AB45" i="158" s="1"/>
  <c r="AA47" i="157"/>
  <c r="AB45" i="157" s="1"/>
  <c r="AA47" i="155"/>
  <c r="AB45" i="155" s="1"/>
  <c r="AY21" i="117"/>
  <c r="AY22" i="117" s="1"/>
  <c r="Z48" i="120"/>
  <c r="Z50" i="120" s="1"/>
  <c r="Z59" i="120" s="1"/>
  <c r="Z61" i="120" s="1"/>
  <c r="Y48" i="133"/>
  <c r="Y50" i="133" s="1"/>
  <c r="Y59" i="133" s="1"/>
  <c r="Y61" i="133" s="1"/>
  <c r="Y48" i="150"/>
  <c r="Y50" i="150" s="1"/>
  <c r="Y59" i="150" s="1"/>
  <c r="Y61" i="150" s="1"/>
  <c r="Y48" i="128"/>
  <c r="Y50" i="128" s="1"/>
  <c r="Y59" i="128" s="1"/>
  <c r="Y61" i="128" s="1"/>
  <c r="Z48" i="131"/>
  <c r="Z50" i="131" s="1"/>
  <c r="Z59" i="131" s="1"/>
  <c r="Z61" i="131" s="1"/>
  <c r="Z48" i="143"/>
  <c r="Z50" i="143" s="1"/>
  <c r="Z59" i="143" s="1"/>
  <c r="Z61" i="143" s="1"/>
  <c r="Y48" i="130"/>
  <c r="Y50" i="130" s="1"/>
  <c r="Y59" i="130" s="1"/>
  <c r="Y61" i="130" s="1"/>
  <c r="Z48" i="119"/>
  <c r="Z50" i="119" s="1"/>
  <c r="Z59" i="119" s="1"/>
  <c r="Z61" i="119" s="1"/>
  <c r="Y48" i="145"/>
  <c r="Y50" i="145" s="1"/>
  <c r="Y59" i="145" s="1"/>
  <c r="Y61" i="145" s="1"/>
  <c r="Z48" i="136"/>
  <c r="Z50" i="136" s="1"/>
  <c r="Z59" i="136" s="1"/>
  <c r="Z61" i="136" s="1"/>
  <c r="AA47" i="131"/>
  <c r="AB45" i="131" s="1"/>
  <c r="AA47" i="136"/>
  <c r="AB45" i="136" s="1"/>
  <c r="AA47" i="119"/>
  <c r="AB45" i="119" s="1"/>
  <c r="AA47" i="143"/>
  <c r="AB45" i="143" s="1"/>
  <c r="AA47" i="120"/>
  <c r="AB45" i="120" s="1"/>
  <c r="Z47" i="130"/>
  <c r="AA45" i="130" s="1"/>
  <c r="Z47" i="133"/>
  <c r="AA45" i="133" s="1"/>
  <c r="Z47" i="128"/>
  <c r="AA45" i="128" s="1"/>
  <c r="Z48" i="139"/>
  <c r="Z50" i="139" s="1"/>
  <c r="Z59" i="139" s="1"/>
  <c r="Z61" i="139" s="1"/>
  <c r="Y48" i="117"/>
  <c r="Y50" i="117" s="1"/>
  <c r="Y59" i="117" s="1"/>
  <c r="Y61" i="117" s="1"/>
  <c r="Z48" i="142"/>
  <c r="Z50" i="142" s="1"/>
  <c r="Z59" i="142" s="1"/>
  <c r="Z61" i="142" s="1"/>
  <c r="Z47" i="145"/>
  <c r="AA45" i="145" s="1"/>
  <c r="Z47" i="150"/>
  <c r="AA45" i="150" s="1"/>
  <c r="Y48" i="137"/>
  <c r="Y50" i="137" s="1"/>
  <c r="Y59" i="137" s="1"/>
  <c r="Y61" i="137" s="1"/>
  <c r="Z48" i="140"/>
  <c r="Z50" i="140" s="1"/>
  <c r="Z59" i="140" s="1"/>
  <c r="Z61" i="140" s="1"/>
  <c r="Z48" i="146"/>
  <c r="Z50" i="146" s="1"/>
  <c r="Z59" i="146" s="1"/>
  <c r="Z61" i="146" s="1"/>
  <c r="Y48" i="126"/>
  <c r="Y50" i="126" s="1"/>
  <c r="Y59" i="126" s="1"/>
  <c r="Y61" i="126" s="1"/>
  <c r="Z48" i="125"/>
  <c r="Z50" i="125" s="1"/>
  <c r="Z59" i="125" s="1"/>
  <c r="Z61" i="125" s="1"/>
  <c r="AA47" i="139"/>
  <c r="AB45" i="139" s="1"/>
  <c r="Z47" i="117"/>
  <c r="AA45" i="117" s="1"/>
  <c r="AA47" i="142"/>
  <c r="AB45" i="142" s="1"/>
  <c r="Z48" i="129"/>
  <c r="Z50" i="129" s="1"/>
  <c r="Z59" i="129" s="1"/>
  <c r="Z61" i="129" s="1"/>
  <c r="Z48" i="134"/>
  <c r="Z50" i="134" s="1"/>
  <c r="Z59" i="134" s="1"/>
  <c r="Z61" i="134" s="1"/>
  <c r="Z47" i="137"/>
  <c r="AA45" i="137" s="1"/>
  <c r="AM101" i="123"/>
  <c r="U101" i="123"/>
  <c r="E101" i="123"/>
  <c r="AH101" i="123"/>
  <c r="K101" i="123"/>
  <c r="AP101" i="123"/>
  <c r="S101" i="123"/>
  <c r="AW101" i="123"/>
  <c r="D101" i="123"/>
  <c r="L101" i="123"/>
  <c r="T101" i="123"/>
  <c r="AD101" i="123"/>
  <c r="AY105" i="123"/>
  <c r="AI105" i="123"/>
  <c r="S105" i="123"/>
  <c r="AX105" i="123"/>
  <c r="AC105" i="123"/>
  <c r="H105" i="123"/>
  <c r="AL105" i="123"/>
  <c r="Q105" i="123"/>
  <c r="AV105" i="123"/>
  <c r="AT105" i="123"/>
  <c r="Y105" i="123"/>
  <c r="J105" i="123"/>
  <c r="AU109" i="123"/>
  <c r="AE109" i="123"/>
  <c r="O109" i="123"/>
  <c r="AT109" i="123"/>
  <c r="Y109" i="123"/>
  <c r="AW109" i="123"/>
  <c r="AB109" i="123"/>
  <c r="BF109" i="123"/>
  <c r="P109" i="123"/>
  <c r="X109" i="123"/>
  <c r="AF109" i="123"/>
  <c r="AN109" i="123"/>
  <c r="AN102" i="123"/>
  <c r="W102" i="123"/>
  <c r="G102" i="123"/>
  <c r="AP102" i="123"/>
  <c r="T102" i="123"/>
  <c r="AX102" i="123"/>
  <c r="AC102" i="123"/>
  <c r="F102" i="123"/>
  <c r="R102" i="123"/>
  <c r="Z102" i="123"/>
  <c r="AI102" i="123"/>
  <c r="AG102" i="123"/>
  <c r="AY106" i="123"/>
  <c r="AO106" i="123"/>
  <c r="Y106" i="123"/>
  <c r="I106" i="123"/>
  <c r="AL106" i="123"/>
  <c r="P106" i="123"/>
  <c r="AP106" i="123"/>
  <c r="T106" i="123"/>
  <c r="AT106" i="123"/>
  <c r="X106" i="123"/>
  <c r="AH106" i="123"/>
  <c r="L106" i="123"/>
  <c r="AW110" i="123"/>
  <c r="AG110" i="123"/>
  <c r="Q110" i="123"/>
  <c r="AT110" i="123"/>
  <c r="BH110" i="123"/>
  <c r="AM110" i="123"/>
  <c r="R110" i="123"/>
  <c r="AU110" i="123"/>
  <c r="Z110" i="123"/>
  <c r="AF110" i="123"/>
  <c r="P110" i="123"/>
  <c r="BG110" i="123"/>
  <c r="AO103" i="123"/>
  <c r="Y103" i="123"/>
  <c r="I103" i="123"/>
  <c r="AX103" i="123"/>
  <c r="AB103" i="123"/>
  <c r="G103" i="123"/>
  <c r="AJ103" i="123"/>
  <c r="O103" i="123"/>
  <c r="AQ103" i="123"/>
  <c r="AN103" i="123"/>
  <c r="AV103" i="123"/>
  <c r="F103" i="123"/>
  <c r="N103" i="123"/>
  <c r="BD107" i="123"/>
  <c r="AN107" i="123"/>
  <c r="X107" i="123"/>
  <c r="H107" i="123"/>
  <c r="AP107" i="123"/>
  <c r="Z107" i="123"/>
  <c r="J107" i="123"/>
  <c r="AC107" i="123"/>
  <c r="AQ107" i="123"/>
  <c r="K107" i="123"/>
  <c r="AG107" i="123"/>
  <c r="BC107" i="123"/>
  <c r="W107" i="123"/>
  <c r="BE108" i="123"/>
  <c r="AO108" i="123"/>
  <c r="AL108" i="123"/>
  <c r="V108" i="123"/>
  <c r="BD108" i="123"/>
  <c r="AJ108" i="123"/>
  <c r="T108" i="123"/>
  <c r="AR108" i="123"/>
  <c r="K108" i="123"/>
  <c r="Y108" i="123"/>
  <c r="AM108" i="123"/>
  <c r="BF108" i="123"/>
  <c r="U108" i="123"/>
  <c r="AY101" i="123"/>
  <c r="AI101" i="123"/>
  <c r="Q101" i="123"/>
  <c r="AX101" i="123"/>
  <c r="AC101" i="123"/>
  <c r="F101" i="123"/>
  <c r="AK101" i="123"/>
  <c r="N101" i="123"/>
  <c r="AL101" i="123"/>
  <c r="AT101" i="123"/>
  <c r="B101" i="123"/>
  <c r="J101" i="123"/>
  <c r="R101" i="123"/>
  <c r="AU105" i="123"/>
  <c r="AE105" i="123"/>
  <c r="O105" i="123"/>
  <c r="AS105" i="123"/>
  <c r="X105" i="123"/>
  <c r="BB105" i="123"/>
  <c r="AG105" i="123"/>
  <c r="L105" i="123"/>
  <c r="AP105" i="123"/>
  <c r="AO105" i="123"/>
  <c r="T105" i="123"/>
  <c r="U105" i="123"/>
  <c r="Z105" i="123"/>
  <c r="BG109" i="123"/>
  <c r="AQ109" i="123"/>
  <c r="AA109" i="123"/>
  <c r="K109" i="123"/>
  <c r="AO109" i="123"/>
  <c r="T109" i="123"/>
  <c r="AR109" i="123"/>
  <c r="V109" i="123"/>
  <c r="AV109" i="123"/>
  <c r="BD109" i="123"/>
  <c r="M109" i="123"/>
  <c r="U109" i="123"/>
  <c r="AC109" i="123"/>
  <c r="AZ102" i="123"/>
  <c r="AJ102" i="123"/>
  <c r="S102" i="123"/>
  <c r="C102" i="123"/>
  <c r="AK102" i="123"/>
  <c r="N102" i="123"/>
  <c r="AS102" i="123"/>
  <c r="V102" i="123"/>
  <c r="AY102" i="123"/>
  <c r="H102" i="123"/>
  <c r="P102" i="123"/>
  <c r="X102" i="123"/>
  <c r="U102" i="123"/>
  <c r="BA106" i="123"/>
  <c r="AK106" i="123"/>
  <c r="U106" i="123"/>
  <c r="BD106" i="123"/>
  <c r="AF106" i="123"/>
  <c r="K106" i="123"/>
  <c r="AJ106" i="123"/>
  <c r="O106" i="123"/>
  <c r="AN106" i="123"/>
  <c r="S106" i="123"/>
  <c r="AX106" i="123"/>
  <c r="AB106" i="123"/>
  <c r="G106" i="123"/>
  <c r="AS110" i="123"/>
  <c r="AC110" i="123"/>
  <c r="M110" i="123"/>
  <c r="AN110" i="123"/>
  <c r="BC110" i="123"/>
  <c r="AH110" i="123"/>
  <c r="L110" i="123"/>
  <c r="AP110" i="123"/>
  <c r="T110" i="123"/>
  <c r="S110" i="123"/>
  <c r="AQ110" i="123"/>
  <c r="AL110" i="123"/>
  <c r="BA103" i="123"/>
  <c r="AK103" i="123"/>
  <c r="U103" i="123"/>
  <c r="E103" i="123"/>
  <c r="AR103" i="123"/>
  <c r="W103" i="123"/>
  <c r="AZ103" i="123"/>
  <c r="AE103" i="123"/>
  <c r="J103" i="123"/>
  <c r="AF103" i="123"/>
  <c r="AD103" i="123"/>
  <c r="AL103" i="123"/>
  <c r="AT103" i="123"/>
  <c r="AZ107" i="123"/>
  <c r="AJ107" i="123"/>
  <c r="T107" i="123"/>
  <c r="BB107" i="123"/>
  <c r="AL107" i="123"/>
  <c r="V107" i="123"/>
  <c r="BA107" i="123"/>
  <c r="U107" i="123"/>
  <c r="AI107" i="123"/>
  <c r="BE107" i="123"/>
  <c r="Y107" i="123"/>
  <c r="AU107" i="123"/>
  <c r="O107" i="123"/>
  <c r="BA108" i="123"/>
  <c r="BB108" i="123"/>
  <c r="AH108" i="123"/>
  <c r="R108" i="123"/>
  <c r="AY108" i="123"/>
  <c r="AF108" i="123"/>
  <c r="P108" i="123"/>
  <c r="AI108" i="123"/>
  <c r="AU101" i="123"/>
  <c r="AE101" i="123"/>
  <c r="M101" i="123"/>
  <c r="AS101" i="123"/>
  <c r="V101" i="123"/>
  <c r="BA101" i="123"/>
  <c r="AF101" i="123"/>
  <c r="H101" i="123"/>
  <c r="Z101" i="123"/>
  <c r="AJ101" i="123"/>
  <c r="AR101" i="123"/>
  <c r="AZ101" i="123"/>
  <c r="G101" i="123"/>
  <c r="AQ105" i="123"/>
  <c r="AA105" i="123"/>
  <c r="K105" i="123"/>
  <c r="AN105" i="123"/>
  <c r="R105" i="123"/>
  <c r="AW105" i="123"/>
  <c r="AB105" i="123"/>
  <c r="F105" i="123"/>
  <c r="AK105" i="123"/>
  <c r="AJ105" i="123"/>
  <c r="N105" i="123"/>
  <c r="P105" i="123"/>
  <c r="BC109" i="123"/>
  <c r="AM109" i="123"/>
  <c r="W109" i="123"/>
  <c r="BE109" i="123"/>
  <c r="AJ109" i="123"/>
  <c r="N109" i="123"/>
  <c r="AL109" i="123"/>
  <c r="Q109" i="123"/>
  <c r="AK109" i="123"/>
  <c r="AS109" i="123"/>
  <c r="BA109" i="123"/>
  <c r="J109" i="123"/>
  <c r="R109" i="123"/>
  <c r="AV102" i="123"/>
  <c r="AF102" i="123"/>
  <c r="O102" i="123"/>
  <c r="BA102" i="123"/>
  <c r="AE102" i="123"/>
  <c r="I102" i="123"/>
  <c r="AM102" i="123"/>
  <c r="Q102" i="123"/>
  <c r="AO102" i="123"/>
  <c r="AW102" i="123"/>
  <c r="E102" i="123"/>
  <c r="M102" i="123"/>
  <c r="J102" i="123"/>
  <c r="AW106" i="123"/>
  <c r="AG106" i="123"/>
  <c r="Q106" i="123"/>
  <c r="AV106" i="123"/>
  <c r="AA106" i="123"/>
  <c r="BB106" i="123"/>
  <c r="AE106" i="123"/>
  <c r="J106" i="123"/>
  <c r="AI106" i="123"/>
  <c r="N106" i="123"/>
  <c r="AR106" i="123"/>
  <c r="W106" i="123"/>
  <c r="BE110" i="123"/>
  <c r="AO110" i="123"/>
  <c r="Y110" i="123"/>
  <c r="BD110" i="123"/>
  <c r="AI110" i="123"/>
  <c r="AX110" i="123"/>
  <c r="AB110" i="123"/>
  <c r="BF110" i="123"/>
  <c r="AJ110" i="123"/>
  <c r="O110" i="123"/>
  <c r="AV110" i="123"/>
  <c r="X110" i="123"/>
  <c r="V110" i="123"/>
  <c r="AW103" i="123"/>
  <c r="AG103" i="123"/>
  <c r="Q103" i="123"/>
  <c r="AY103" i="123"/>
  <c r="AM103" i="123"/>
  <c r="R103" i="123"/>
  <c r="AU103" i="123"/>
  <c r="Z103" i="123"/>
  <c r="D103" i="123"/>
  <c r="V103" i="123"/>
  <c r="S103" i="123"/>
  <c r="AA103" i="123"/>
  <c r="AQ101" i="123"/>
  <c r="Y101" i="123"/>
  <c r="I101" i="123"/>
  <c r="AN101" i="123"/>
  <c r="P101" i="123"/>
  <c r="AV101" i="123"/>
  <c r="X101" i="123"/>
  <c r="C101" i="123"/>
  <c r="C114" i="123" s="1"/>
  <c r="O101" i="123"/>
  <c r="W101" i="123"/>
  <c r="AG101" i="123"/>
  <c r="AO101" i="123"/>
  <c r="BC105" i="123"/>
  <c r="AM105" i="123"/>
  <c r="W105" i="123"/>
  <c r="G105" i="123"/>
  <c r="AH105" i="123"/>
  <c r="M105" i="123"/>
  <c r="AR105" i="123"/>
  <c r="V105" i="123"/>
  <c r="BA105" i="123"/>
  <c r="AZ105" i="123"/>
  <c r="AD105" i="123"/>
  <c r="I105" i="123"/>
  <c r="AF105" i="123"/>
  <c r="AY109" i="123"/>
  <c r="AI109" i="123"/>
  <c r="S109" i="123"/>
  <c r="AZ109" i="123"/>
  <c r="AD109" i="123"/>
  <c r="BB109" i="123"/>
  <c r="AG109" i="123"/>
  <c r="L109" i="123"/>
  <c r="Z109" i="123"/>
  <c r="AH109" i="123"/>
  <c r="AP109" i="123"/>
  <c r="AX109" i="123"/>
  <c r="AR102" i="123"/>
  <c r="AA102" i="123"/>
  <c r="K102" i="123"/>
  <c r="AU102" i="123"/>
  <c r="Y102" i="123"/>
  <c r="D102" i="123"/>
  <c r="AH102" i="123"/>
  <c r="L102" i="123"/>
  <c r="AD102" i="123"/>
  <c r="AL102" i="123"/>
  <c r="AT102" i="123"/>
  <c r="AQ102" i="123"/>
  <c r="BC106" i="123"/>
  <c r="AS106" i="123"/>
  <c r="AC106" i="123"/>
  <c r="M106" i="123"/>
  <c r="AQ106" i="123"/>
  <c r="V106" i="123"/>
  <c r="AU106" i="123"/>
  <c r="Z106" i="123"/>
  <c r="AZ106" i="123"/>
  <c r="AD106" i="123"/>
  <c r="H106" i="123"/>
  <c r="AM106" i="123"/>
  <c r="R106" i="123"/>
  <c r="BA110" i="123"/>
  <c r="AK110" i="123"/>
  <c r="U110" i="123"/>
  <c r="AY110" i="123"/>
  <c r="AD110" i="123"/>
  <c r="AR110" i="123"/>
  <c r="W110" i="123"/>
  <c r="AZ110" i="123"/>
  <c r="AE110" i="123"/>
  <c r="BB110" i="123"/>
  <c r="AA110" i="123"/>
  <c r="N110" i="123"/>
  <c r="K110" i="123"/>
  <c r="AS103" i="123"/>
  <c r="AC103" i="123"/>
  <c r="M103" i="123"/>
  <c r="AH103" i="123"/>
  <c r="L103" i="123"/>
  <c r="AP103" i="123"/>
  <c r="T103" i="123"/>
  <c r="K103" i="123"/>
  <c r="H103" i="123"/>
  <c r="P103" i="123"/>
  <c r="X103" i="123"/>
  <c r="AR107" i="123"/>
  <c r="AB107" i="123"/>
  <c r="L107" i="123"/>
  <c r="AT107" i="123"/>
  <c r="AD107" i="123"/>
  <c r="N107" i="123"/>
  <c r="AK107" i="123"/>
  <c r="AY107" i="123"/>
  <c r="S107" i="123"/>
  <c r="AO107" i="123"/>
  <c r="I107" i="123"/>
  <c r="AE107" i="123"/>
  <c r="AS108" i="123"/>
  <c r="AQ108" i="123"/>
  <c r="Z108" i="123"/>
  <c r="J108" i="123"/>
  <c r="AN108" i="123"/>
  <c r="X108" i="123"/>
  <c r="BC108" i="123"/>
  <c r="S108" i="123"/>
  <c r="AG108" i="123"/>
  <c r="AX108" i="123"/>
  <c r="O108" i="123"/>
  <c r="AC108" i="123"/>
  <c r="AI103" i="123"/>
  <c r="AV107" i="123"/>
  <c r="AH107" i="123"/>
  <c r="AA107" i="123"/>
  <c r="AW108" i="123"/>
  <c r="AT108" i="123"/>
  <c r="AZ108" i="123"/>
  <c r="AE108" i="123"/>
  <c r="M108" i="123"/>
  <c r="AF107" i="123"/>
  <c r="R107" i="123"/>
  <c r="AW107" i="123"/>
  <c r="AV108" i="123"/>
  <c r="AB108" i="123"/>
  <c r="AP108" i="123"/>
  <c r="W108" i="123"/>
  <c r="P107" i="123"/>
  <c r="AS107" i="123"/>
  <c r="Q107" i="123"/>
  <c r="AD108" i="123"/>
  <c r="L108" i="123"/>
  <c r="Q108" i="123"/>
  <c r="AU108" i="123"/>
  <c r="AX107" i="123"/>
  <c r="M107" i="123"/>
  <c r="AM107" i="123"/>
  <c r="N108" i="123"/>
  <c r="AA108" i="123"/>
  <c r="I108" i="123"/>
  <c r="AK108" i="123"/>
  <c r="AZ112" i="123"/>
  <c r="AJ112" i="123"/>
  <c r="T112" i="123"/>
  <c r="AY112" i="123"/>
  <c r="AD112" i="123"/>
  <c r="BI112" i="123"/>
  <c r="AM112" i="123"/>
  <c r="R112" i="123"/>
  <c r="AW112" i="123"/>
  <c r="AA112" i="123"/>
  <c r="BA112" i="123"/>
  <c r="AE112" i="123"/>
  <c r="AV112" i="123"/>
  <c r="AF112" i="123"/>
  <c r="P112" i="123"/>
  <c r="AT112" i="123"/>
  <c r="Y112" i="123"/>
  <c r="BC112" i="123"/>
  <c r="AH112" i="123"/>
  <c r="M112" i="123"/>
  <c r="AQ112" i="123"/>
  <c r="V112" i="123"/>
  <c r="AU112" i="123"/>
  <c r="Z112" i="123"/>
  <c r="BH112" i="123"/>
  <c r="AR112" i="123"/>
  <c r="AB112" i="123"/>
  <c r="BJ112" i="123"/>
  <c r="AO112" i="123"/>
  <c r="S112" i="123"/>
  <c r="AX112" i="123"/>
  <c r="AC112" i="123"/>
  <c r="BG112" i="123"/>
  <c r="AL112" i="123"/>
  <c r="Q112" i="123"/>
  <c r="AP112" i="123"/>
  <c r="U112" i="123"/>
  <c r="BD112" i="123"/>
  <c r="AN112" i="123"/>
  <c r="X112" i="123"/>
  <c r="BE112" i="123"/>
  <c r="AI112" i="123"/>
  <c r="N112" i="123"/>
  <c r="AS112" i="123"/>
  <c r="W112" i="123"/>
  <c r="BB112" i="123"/>
  <c r="AG112" i="123"/>
  <c r="BF112" i="123"/>
  <c r="AK112" i="123"/>
  <c r="O112" i="123"/>
  <c r="BJ113" i="123"/>
  <c r="AM113" i="123"/>
  <c r="AJ113" i="123"/>
  <c r="AV113" i="123"/>
  <c r="BK113" i="123"/>
  <c r="BK114" i="123" s="1"/>
  <c r="BG113" i="123"/>
  <c r="BD113" i="123"/>
  <c r="R113" i="123"/>
  <c r="U113" i="123"/>
  <c r="S113" i="123"/>
  <c r="AR113" i="123"/>
  <c r="Y113" i="123"/>
  <c r="AL113" i="123"/>
  <c r="AA113" i="123"/>
  <c r="AT113" i="123"/>
  <c r="Q113" i="123"/>
  <c r="O113" i="123"/>
  <c r="BF113" i="123"/>
  <c r="AG113" i="123"/>
  <c r="AE113" i="123"/>
  <c r="AN113" i="123"/>
  <c r="AU113" i="123"/>
  <c r="AQ113" i="123"/>
  <c r="BC113" i="123"/>
  <c r="BA113" i="123"/>
  <c r="X113" i="123"/>
  <c r="BB111" i="123"/>
  <c r="U111" i="123"/>
  <c r="BE111" i="123"/>
  <c r="O111" i="123"/>
  <c r="N111" i="123"/>
  <c r="BH111" i="123"/>
  <c r="T111" i="123"/>
  <c r="AY111" i="123"/>
  <c r="AB111" i="123"/>
  <c r="AS111" i="123"/>
  <c r="AR111" i="123"/>
  <c r="AO111" i="123"/>
  <c r="AQ111" i="123"/>
  <c r="BD111" i="123"/>
  <c r="BB104" i="123"/>
  <c r="AL104" i="123"/>
  <c r="V104" i="123"/>
  <c r="F104" i="123"/>
  <c r="AK104" i="123"/>
  <c r="P104" i="123"/>
  <c r="AU104" i="123"/>
  <c r="Y104" i="123"/>
  <c r="AW104" i="123"/>
  <c r="AB104" i="123"/>
  <c r="G104" i="123"/>
  <c r="G114" i="123" s="1"/>
  <c r="H104" i="123"/>
  <c r="S104" i="123"/>
  <c r="AD113" i="123"/>
  <c r="AK113" i="123"/>
  <c r="AI113" i="123"/>
  <c r="AP113" i="123"/>
  <c r="BI113" i="123"/>
  <c r="BE113" i="123"/>
  <c r="AX113" i="123"/>
  <c r="W113" i="123"/>
  <c r="T113" i="123"/>
  <c r="AY113" i="123"/>
  <c r="BB113" i="123"/>
  <c r="AW113" i="123"/>
  <c r="BH113" i="123"/>
  <c r="BC111" i="123"/>
  <c r="AG111" i="123"/>
  <c r="AX111" i="123"/>
  <c r="AD111" i="123"/>
  <c r="BA111" i="123"/>
  <c r="Q111" i="123"/>
  <c r="AZ111" i="123"/>
  <c r="AI111" i="123"/>
  <c r="BF111" i="123"/>
  <c r="BF114" i="123" s="1"/>
  <c r="X111" i="123"/>
  <c r="V111" i="123"/>
  <c r="AA111" i="123"/>
  <c r="M111" i="123"/>
  <c r="AX104" i="123"/>
  <c r="AH104" i="123"/>
  <c r="R104" i="123"/>
  <c r="BA104" i="123"/>
  <c r="AF104" i="123"/>
  <c r="K104" i="123"/>
  <c r="K114" i="123" s="1"/>
  <c r="AO104" i="123"/>
  <c r="T104" i="123"/>
  <c r="AR104" i="123"/>
  <c r="W104" i="123"/>
  <c r="AS104" i="123"/>
  <c r="AI104" i="123"/>
  <c r="AZ113" i="123"/>
  <c r="N113" i="123"/>
  <c r="P113" i="123"/>
  <c r="Z113" i="123"/>
  <c r="AF113" i="123"/>
  <c r="AC113" i="123"/>
  <c r="AH113" i="123"/>
  <c r="AS113" i="123"/>
  <c r="AO113" i="123"/>
  <c r="AB113" i="123"/>
  <c r="V113" i="123"/>
  <c r="AM111" i="123"/>
  <c r="L111" i="123"/>
  <c r="AC111" i="123"/>
  <c r="BI111" i="123"/>
  <c r="BI114" i="123" s="1"/>
  <c r="Z111" i="123"/>
  <c r="S111" i="123"/>
  <c r="AK111" i="123"/>
  <c r="Y111" i="123"/>
  <c r="AF111" i="123"/>
  <c r="AL111" i="123"/>
  <c r="AT104" i="123"/>
  <c r="AD104" i="123"/>
  <c r="N104" i="123"/>
  <c r="AV104" i="123"/>
  <c r="AA104" i="123"/>
  <c r="E104" i="123"/>
  <c r="AJ104" i="123"/>
  <c r="O104" i="123"/>
  <c r="AM104" i="123"/>
  <c r="Q104" i="123"/>
  <c r="AY104" i="123"/>
  <c r="X104" i="123"/>
  <c r="M104" i="123"/>
  <c r="W111" i="123"/>
  <c r="R111" i="123"/>
  <c r="AJ111" i="123"/>
  <c r="Z104" i="123"/>
  <c r="AZ104" i="123"/>
  <c r="L104" i="123"/>
  <c r="AC104" i="123"/>
  <c r="AP111" i="123"/>
  <c r="J104" i="123"/>
  <c r="AE104" i="123"/>
  <c r="AN104" i="123"/>
  <c r="AT111" i="123"/>
  <c r="BG111" i="123"/>
  <c r="AW111" i="123"/>
  <c r="AE111" i="123"/>
  <c r="AV111" i="123"/>
  <c r="AQ104" i="123"/>
  <c r="I104" i="123"/>
  <c r="I114" i="123" s="1"/>
  <c r="AU111" i="123"/>
  <c r="AH111" i="123"/>
  <c r="P111" i="123"/>
  <c r="AN111" i="123"/>
  <c r="AP104" i="123"/>
  <c r="U104" i="123"/>
  <c r="AG104" i="123"/>
  <c r="AA47" i="140"/>
  <c r="AB45" i="140" s="1"/>
  <c r="AA47" i="146"/>
  <c r="AB45" i="146" s="1"/>
  <c r="Z47" i="126"/>
  <c r="AA45" i="126" s="1"/>
  <c r="AA47" i="125"/>
  <c r="AB45" i="125" s="1"/>
  <c r="AA47" i="129"/>
  <c r="AB45" i="129" s="1"/>
  <c r="AA47" i="134"/>
  <c r="AB45" i="134" s="1"/>
  <c r="AY103" i="122"/>
  <c r="Z112" i="122"/>
  <c r="AP112" i="122"/>
  <c r="BF112" i="122"/>
  <c r="Z113" i="122"/>
  <c r="AP113" i="122"/>
  <c r="BF113" i="122"/>
  <c r="X103" i="122"/>
  <c r="AN103" i="122"/>
  <c r="AA112" i="122"/>
  <c r="AQ112" i="122"/>
  <c r="BG112" i="122"/>
  <c r="AA113" i="122"/>
  <c r="AQ113" i="122"/>
  <c r="BG113" i="122"/>
  <c r="Y103" i="122"/>
  <c r="AO103" i="122"/>
  <c r="X112" i="122"/>
  <c r="AN112" i="122"/>
  <c r="BD112" i="122"/>
  <c r="X113" i="122"/>
  <c r="AN113" i="122"/>
  <c r="BD113" i="122"/>
  <c r="V103" i="122"/>
  <c r="AL103" i="122"/>
  <c r="N112" i="122"/>
  <c r="AC112" i="122"/>
  <c r="AS112" i="122"/>
  <c r="BI112" i="122"/>
  <c r="AC113" i="122"/>
  <c r="AS113" i="122"/>
  <c r="BI113" i="122"/>
  <c r="AA103" i="122"/>
  <c r="AQ103" i="122"/>
  <c r="N113" i="122"/>
  <c r="AD112" i="122"/>
  <c r="AT112" i="122"/>
  <c r="BJ112" i="122"/>
  <c r="AD113" i="122"/>
  <c r="AT113" i="122"/>
  <c r="BJ113" i="122"/>
  <c r="AB103" i="122"/>
  <c r="AR103" i="122"/>
  <c r="O112" i="122"/>
  <c r="AE112" i="122"/>
  <c r="AU112" i="122"/>
  <c r="O113" i="122"/>
  <c r="AE113" i="122"/>
  <c r="AU113" i="122"/>
  <c r="BK113" i="122"/>
  <c r="BK114" i="122" s="1"/>
  <c r="AC103" i="122"/>
  <c r="AS103" i="122"/>
  <c r="M112" i="122"/>
  <c r="AB112" i="122"/>
  <c r="AR112" i="122"/>
  <c r="BH112" i="122"/>
  <c r="AB113" i="122"/>
  <c r="AR113" i="122"/>
  <c r="BH113" i="122"/>
  <c r="Z103" i="122"/>
  <c r="AP103" i="122"/>
  <c r="Q112" i="122"/>
  <c r="AG112" i="122"/>
  <c r="AW112" i="122"/>
  <c r="Q113" i="122"/>
  <c r="AG113" i="122"/>
  <c r="AW113" i="122"/>
  <c r="O103" i="122"/>
  <c r="AE103" i="122"/>
  <c r="AU103" i="122"/>
  <c r="R112" i="122"/>
  <c r="AH112" i="122"/>
  <c r="AX112" i="122"/>
  <c r="R113" i="122"/>
  <c r="AH113" i="122"/>
  <c r="AX113" i="122"/>
  <c r="P103" i="122"/>
  <c r="AF103" i="122"/>
  <c r="AV103" i="122"/>
  <c r="S112" i="122"/>
  <c r="AI112" i="122"/>
  <c r="AY112" i="122"/>
  <c r="S113" i="122"/>
  <c r="AI113" i="122"/>
  <c r="AY113" i="122"/>
  <c r="Q103" i="122"/>
  <c r="AG103" i="122"/>
  <c r="AW103" i="122"/>
  <c r="P112" i="122"/>
  <c r="AF112" i="122"/>
  <c r="AV112" i="122"/>
  <c r="P113" i="122"/>
  <c r="AF113" i="122"/>
  <c r="AV113" i="122"/>
  <c r="N103" i="122"/>
  <c r="AD103" i="122"/>
  <c r="AT103" i="122"/>
  <c r="U112" i="122"/>
  <c r="AK112" i="122"/>
  <c r="BA112" i="122"/>
  <c r="U113" i="122"/>
  <c r="AK113" i="122"/>
  <c r="BA113" i="122"/>
  <c r="S103" i="122"/>
  <c r="AI103" i="122"/>
  <c r="V112" i="122"/>
  <c r="AL112" i="122"/>
  <c r="BB112" i="122"/>
  <c r="V113" i="122"/>
  <c r="AL113" i="122"/>
  <c r="BB113" i="122"/>
  <c r="T103" i="122"/>
  <c r="AJ103" i="122"/>
  <c r="AZ103" i="122"/>
  <c r="W112" i="122"/>
  <c r="AM112" i="122"/>
  <c r="BC112" i="122"/>
  <c r="W113" i="122"/>
  <c r="AM113" i="122"/>
  <c r="BC113" i="122"/>
  <c r="U103" i="122"/>
  <c r="AK103" i="122"/>
  <c r="BA103" i="122"/>
  <c r="T112" i="122"/>
  <c r="AJ112" i="122"/>
  <c r="AZ112" i="122"/>
  <c r="T113" i="122"/>
  <c r="AJ113" i="122"/>
  <c r="AZ113" i="122"/>
  <c r="R103" i="122"/>
  <c r="AH103" i="122"/>
  <c r="AX103" i="122"/>
  <c r="Y112" i="122"/>
  <c r="AO112" i="122"/>
  <c r="BE112" i="122"/>
  <c r="Y113" i="122"/>
  <c r="AO113" i="122"/>
  <c r="BE113" i="122"/>
  <c r="W103" i="122"/>
  <c r="AM103" i="122"/>
  <c r="AY102" i="122"/>
  <c r="AI102" i="122"/>
  <c r="AV102" i="122"/>
  <c r="AF102" i="122"/>
  <c r="L102" i="122"/>
  <c r="AO102" i="122"/>
  <c r="N102" i="122"/>
  <c r="AL102" i="122"/>
  <c r="M102" i="122"/>
  <c r="AK102" i="122"/>
  <c r="K102" i="122"/>
  <c r="AH102" i="122"/>
  <c r="J102" i="122"/>
  <c r="AV106" i="122"/>
  <c r="AF106" i="122"/>
  <c r="P106" i="122"/>
  <c r="AY106" i="122"/>
  <c r="AI106" i="122"/>
  <c r="S106" i="122"/>
  <c r="AO106" i="122"/>
  <c r="Y106" i="122"/>
  <c r="I106" i="122"/>
  <c r="AT106" i="122"/>
  <c r="Z106" i="122"/>
  <c r="V106" i="122"/>
  <c r="AT110" i="122"/>
  <c r="BA110" i="122"/>
  <c r="AY110" i="122"/>
  <c r="AI110" i="122"/>
  <c r="S110" i="122"/>
  <c r="AR110" i="122"/>
  <c r="T110" i="122"/>
  <c r="AH110" i="122"/>
  <c r="M110" i="122"/>
  <c r="AB110" i="122"/>
  <c r="BH110" i="122"/>
  <c r="Z110" i="122"/>
  <c r="AS107" i="122"/>
  <c r="AC107" i="122"/>
  <c r="M107" i="122"/>
  <c r="AQ107" i="122"/>
  <c r="V107" i="122"/>
  <c r="AU107" i="122"/>
  <c r="Z107" i="122"/>
  <c r="BC107" i="122"/>
  <c r="AH107" i="122"/>
  <c r="L107" i="122"/>
  <c r="AI107" i="122"/>
  <c r="H107" i="122"/>
  <c r="BB111" i="122"/>
  <c r="AL111" i="122"/>
  <c r="V111" i="122"/>
  <c r="BE111" i="122"/>
  <c r="AO111" i="122"/>
  <c r="Y111" i="122"/>
  <c r="AU111" i="122"/>
  <c r="AE111" i="122"/>
  <c r="O111" i="122"/>
  <c r="AV111" i="122"/>
  <c r="AR111" i="122"/>
  <c r="AN111" i="122"/>
  <c r="AX108" i="122"/>
  <c r="AH108" i="122"/>
  <c r="R108" i="122"/>
  <c r="AZ108" i="122"/>
  <c r="AE108" i="122"/>
  <c r="I108" i="122"/>
  <c r="AN108" i="122"/>
  <c r="S108" i="122"/>
  <c r="AR108" i="122"/>
  <c r="AV108" i="122"/>
  <c r="AA108" i="122"/>
  <c r="AB108" i="122"/>
  <c r="L108" i="122"/>
  <c r="AS101" i="122"/>
  <c r="AC101" i="122"/>
  <c r="M101" i="122"/>
  <c r="AQ101" i="122"/>
  <c r="P101" i="122"/>
  <c r="AU101" i="122"/>
  <c r="Z101" i="122"/>
  <c r="D101" i="122"/>
  <c r="AI101" i="122"/>
  <c r="N101" i="122"/>
  <c r="AR101" i="122"/>
  <c r="R101" i="122"/>
  <c r="AM102" i="122"/>
  <c r="AZ102" i="122"/>
  <c r="AJ102" i="122"/>
  <c r="P102" i="122"/>
  <c r="AW102" i="122"/>
  <c r="S102" i="122"/>
  <c r="AT102" i="122"/>
  <c r="R102" i="122"/>
  <c r="AS102" i="122"/>
  <c r="Q102" i="122"/>
  <c r="AP102" i="122"/>
  <c r="O102" i="122"/>
  <c r="AU102" i="122"/>
  <c r="AR102" i="122"/>
  <c r="H102" i="122"/>
  <c r="I102" i="122"/>
  <c r="G102" i="122"/>
  <c r="F102" i="122"/>
  <c r="E102" i="122"/>
  <c r="AZ106" i="122"/>
  <c r="AB106" i="122"/>
  <c r="H106" i="122"/>
  <c r="AM106" i="122"/>
  <c r="O106" i="122"/>
  <c r="BA106" i="122"/>
  <c r="AG106" i="122"/>
  <c r="M106" i="122"/>
  <c r="AD106" i="122"/>
  <c r="BB106" i="122"/>
  <c r="AX110" i="122"/>
  <c r="AW110" i="122"/>
  <c r="AQ110" i="122"/>
  <c r="W110" i="122"/>
  <c r="AJ110" i="122"/>
  <c r="AZ110" i="122"/>
  <c r="R110" i="122"/>
  <c r="V110" i="122"/>
  <c r="AK110" i="122"/>
  <c r="AO107" i="122"/>
  <c r="U107" i="122"/>
  <c r="AV107" i="122"/>
  <c r="P107" i="122"/>
  <c r="AJ107" i="122"/>
  <c r="J107" i="122"/>
  <c r="AB107" i="122"/>
  <c r="S107" i="122"/>
  <c r="AD107" i="122"/>
  <c r="AT111" i="122"/>
  <c r="Z111" i="122"/>
  <c r="BA111" i="122"/>
  <c r="AG111" i="122"/>
  <c r="M111" i="122"/>
  <c r="AY111" i="122"/>
  <c r="AA111" i="122"/>
  <c r="AJ111" i="122"/>
  <c r="BH111" i="122"/>
  <c r="X111" i="122"/>
  <c r="AP108" i="122"/>
  <c r="V108" i="122"/>
  <c r="AU108" i="122"/>
  <c r="T108" i="122"/>
  <c r="AS108" i="122"/>
  <c r="M108" i="122"/>
  <c r="AG108" i="122"/>
  <c r="AF108" i="122"/>
  <c r="BA101" i="122"/>
  <c r="AG101" i="122"/>
  <c r="I101" i="122"/>
  <c r="AF101" i="122"/>
  <c r="AZ101" i="122"/>
  <c r="T101" i="122"/>
  <c r="AT101" i="122"/>
  <c r="S101" i="122"/>
  <c r="AM101" i="122"/>
  <c r="G101" i="122"/>
  <c r="AO105" i="122"/>
  <c r="Y105" i="122"/>
  <c r="I105" i="122"/>
  <c r="AN105" i="122"/>
  <c r="X105" i="122"/>
  <c r="H105" i="122"/>
  <c r="AP105" i="122"/>
  <c r="Z105" i="122"/>
  <c r="J105" i="122"/>
  <c r="K105" i="122"/>
  <c r="G105" i="122"/>
  <c r="AU105" i="122"/>
  <c r="AZ109" i="122"/>
  <c r="AJ109" i="122"/>
  <c r="T109" i="122"/>
  <c r="AY109" i="122"/>
  <c r="AD109" i="122"/>
  <c r="BC109" i="122"/>
  <c r="AH109" i="122"/>
  <c r="M109" i="122"/>
  <c r="AQ109" i="122"/>
  <c r="V109" i="122"/>
  <c r="BA109" i="122"/>
  <c r="AE109" i="122"/>
  <c r="J109" i="122"/>
  <c r="AQ102" i="122"/>
  <c r="AN102" i="122"/>
  <c r="D102" i="122"/>
  <c r="C102" i="122"/>
  <c r="BA102" i="122"/>
  <c r="AX102" i="122"/>
  <c r="AR106" i="122"/>
  <c r="X106" i="122"/>
  <c r="BC106" i="122"/>
  <c r="AE106" i="122"/>
  <c r="K106" i="122"/>
  <c r="AW106" i="122"/>
  <c r="AC106" i="122"/>
  <c r="AX106" i="122"/>
  <c r="N106" i="122"/>
  <c r="AL106" i="122"/>
  <c r="AP110" i="122"/>
  <c r="BG110" i="122"/>
  <c r="AM110" i="122"/>
  <c r="O110" i="122"/>
  <c r="AD110" i="122"/>
  <c r="AO110" i="122"/>
  <c r="AV110" i="122"/>
  <c r="Q110" i="122"/>
  <c r="AF110" i="122"/>
  <c r="BE107" i="122"/>
  <c r="AK107" i="122"/>
  <c r="Q107" i="122"/>
  <c r="AL107" i="122"/>
  <c r="K107" i="122"/>
  <c r="AE107" i="122"/>
  <c r="AX107" i="122"/>
  <c r="W107" i="122"/>
  <c r="BD107" i="122"/>
  <c r="AT107" i="122"/>
  <c r="AP111" i="122"/>
  <c r="R111" i="122"/>
  <c r="AW111" i="122"/>
  <c r="AC111" i="122"/>
  <c r="AQ111" i="122"/>
  <c r="W111" i="122"/>
  <c r="T111" i="122"/>
  <c r="AB111" i="122"/>
  <c r="BF108" i="122"/>
  <c r="AL108" i="122"/>
  <c r="N108" i="122"/>
  <c r="AO108" i="122"/>
  <c r="O108" i="122"/>
  <c r="AI108" i="122"/>
  <c r="BC108" i="122"/>
  <c r="BA108" i="122"/>
  <c r="U108" i="122"/>
  <c r="W108" i="122"/>
  <c r="AW101" i="122"/>
  <c r="Y101" i="122"/>
  <c r="E101" i="122"/>
  <c r="V101" i="122"/>
  <c r="AP101" i="122"/>
  <c r="O101" i="122"/>
  <c r="AN101" i="122"/>
  <c r="H101" i="122"/>
  <c r="AH101" i="122"/>
  <c r="B101" i="122"/>
  <c r="BA105" i="122"/>
  <c r="AK105" i="122"/>
  <c r="U105" i="122"/>
  <c r="AZ105" i="122"/>
  <c r="AJ105" i="122"/>
  <c r="T105" i="122"/>
  <c r="BB105" i="122"/>
  <c r="AL105" i="122"/>
  <c r="V105" i="122"/>
  <c r="F105" i="122"/>
  <c r="BC105" i="122"/>
  <c r="AY105" i="122"/>
  <c r="AE105" i="122"/>
  <c r="AV109" i="122"/>
  <c r="AF109" i="122"/>
  <c r="P109" i="122"/>
  <c r="AT109" i="122"/>
  <c r="Y109" i="122"/>
  <c r="AX109" i="122"/>
  <c r="AC109" i="122"/>
  <c r="BG109" i="122"/>
  <c r="AL109" i="122"/>
  <c r="Q109" i="122"/>
  <c r="AU109" i="122"/>
  <c r="Z109" i="122"/>
  <c r="AE102" i="122"/>
  <c r="X102" i="122"/>
  <c r="AG102" i="122"/>
  <c r="AD102" i="122"/>
  <c r="AC102" i="122"/>
  <c r="Z102" i="122"/>
  <c r="AN106" i="122"/>
  <c r="T106" i="122"/>
  <c r="AU106" i="122"/>
  <c r="AA106" i="122"/>
  <c r="G106" i="122"/>
  <c r="AS106" i="122"/>
  <c r="U106" i="122"/>
  <c r="AH106" i="122"/>
  <c r="AP106" i="122"/>
  <c r="BF110" i="122"/>
  <c r="AL110" i="122"/>
  <c r="BC110" i="122"/>
  <c r="AE110" i="122"/>
  <c r="K110" i="122"/>
  <c r="Y110" i="122"/>
  <c r="AC110" i="122"/>
  <c r="AN110" i="122"/>
  <c r="L110" i="122"/>
  <c r="U110" i="122"/>
  <c r="BA107" i="122"/>
  <c r="AG107" i="122"/>
  <c r="I107" i="122"/>
  <c r="AF107" i="122"/>
  <c r="AZ107" i="122"/>
  <c r="T107" i="122"/>
  <c r="AR107" i="122"/>
  <c r="R107" i="122"/>
  <c r="N107" i="122"/>
  <c r="X107" i="122"/>
  <c r="BF111" i="122"/>
  <c r="AH111" i="122"/>
  <c r="N111" i="122"/>
  <c r="AS111" i="122"/>
  <c r="U111" i="122"/>
  <c r="BG111" i="122"/>
  <c r="AM111" i="122"/>
  <c r="S111" i="122"/>
  <c r="AF111" i="122"/>
  <c r="L111" i="122"/>
  <c r="BB108" i="122"/>
  <c r="AD108" i="122"/>
  <c r="J108" i="122"/>
  <c r="AJ108" i="122"/>
  <c r="BD108" i="122"/>
  <c r="AC108" i="122"/>
  <c r="AW108" i="122"/>
  <c r="AQ108" i="122"/>
  <c r="P108" i="122"/>
  <c r="AO101" i="122"/>
  <c r="U101" i="122"/>
  <c r="AV101" i="122"/>
  <c r="K101" i="122"/>
  <c r="AJ101" i="122"/>
  <c r="J101" i="122"/>
  <c r="AD101" i="122"/>
  <c r="C101" i="122"/>
  <c r="C114" i="122" s="1"/>
  <c r="W101" i="122"/>
  <c r="AW105" i="122"/>
  <c r="AG105" i="122"/>
  <c r="Q105" i="122"/>
  <c r="AV105" i="122"/>
  <c r="AF105" i="122"/>
  <c r="P105" i="122"/>
  <c r="AX105" i="122"/>
  <c r="AH105" i="122"/>
  <c r="R105" i="122"/>
  <c r="AQ105" i="122"/>
  <c r="AM105" i="122"/>
  <c r="AI105" i="122"/>
  <c r="O105" i="122"/>
  <c r="AR109" i="122"/>
  <c r="AB109" i="122"/>
  <c r="L109" i="122"/>
  <c r="AO109" i="122"/>
  <c r="S109" i="122"/>
  <c r="AS109" i="122"/>
  <c r="W109" i="122"/>
  <c r="BB109" i="122"/>
  <c r="AG109" i="122"/>
  <c r="K109" i="122"/>
  <c r="AP109" i="122"/>
  <c r="U109" i="122"/>
  <c r="AA102" i="122"/>
  <c r="T102" i="122"/>
  <c r="Y102" i="122"/>
  <c r="W102" i="122"/>
  <c r="V102" i="122"/>
  <c r="U102" i="122"/>
  <c r="BD106" i="122"/>
  <c r="AJ106" i="122"/>
  <c r="L106" i="122"/>
  <c r="AQ106" i="122"/>
  <c r="W106" i="122"/>
  <c r="AK106" i="122"/>
  <c r="Q106" i="122"/>
  <c r="R106" i="122"/>
  <c r="J106" i="122"/>
  <c r="BB110" i="122"/>
  <c r="BE110" i="122"/>
  <c r="AU110" i="122"/>
  <c r="AA110" i="122"/>
  <c r="BD110" i="122"/>
  <c r="N110" i="122"/>
  <c r="X110" i="122"/>
  <c r="AG110" i="122"/>
  <c r="AS110" i="122"/>
  <c r="P110" i="122"/>
  <c r="AW107" i="122"/>
  <c r="Y107" i="122"/>
  <c r="BB107" i="122"/>
  <c r="AA107" i="122"/>
  <c r="AP107" i="122"/>
  <c r="O107" i="122"/>
  <c r="AM107" i="122"/>
  <c r="AN107" i="122"/>
  <c r="AY107" i="122"/>
  <c r="AX111" i="122"/>
  <c r="AD111" i="122"/>
  <c r="BI111" i="122"/>
  <c r="BI114" i="122" s="1"/>
  <c r="AK111" i="122"/>
  <c r="Q111" i="122"/>
  <c r="BC111" i="122"/>
  <c r="AI111" i="122"/>
  <c r="AZ111" i="122"/>
  <c r="P111" i="122"/>
  <c r="BD111" i="122"/>
  <c r="AT108" i="122"/>
  <c r="Z108" i="122"/>
  <c r="BE108" i="122"/>
  <c r="Y108" i="122"/>
  <c r="AY108" i="122"/>
  <c r="X108" i="122"/>
  <c r="AM108" i="122"/>
  <c r="AK108" i="122"/>
  <c r="K108" i="122"/>
  <c r="Q108" i="122"/>
  <c r="AK101" i="122"/>
  <c r="Q101" i="122"/>
  <c r="AL101" i="122"/>
  <c r="F101" i="122"/>
  <c r="AE101" i="122"/>
  <c r="AY101" i="122"/>
  <c r="X101" i="122"/>
  <c r="AX101" i="122"/>
  <c r="L101" i="122"/>
  <c r="AS105" i="122"/>
  <c r="AC105" i="122"/>
  <c r="M105" i="122"/>
  <c r="AR105" i="122"/>
  <c r="AB105" i="122"/>
  <c r="L105" i="122"/>
  <c r="AT105" i="122"/>
  <c r="AD105" i="122"/>
  <c r="N105" i="122"/>
  <c r="AA105" i="122"/>
  <c r="W105" i="122"/>
  <c r="S105" i="122"/>
  <c r="BD109" i="122"/>
  <c r="AN109" i="122"/>
  <c r="X109" i="122"/>
  <c r="BE109" i="122"/>
  <c r="AI109" i="122"/>
  <c r="N109" i="122"/>
  <c r="AM109" i="122"/>
  <c r="R109" i="122"/>
  <c r="AW109" i="122"/>
  <c r="AA109" i="122"/>
  <c r="BF109" i="122"/>
  <c r="AK109" i="122"/>
  <c r="O109" i="122"/>
  <c r="F103" i="122"/>
  <c r="M103" i="122"/>
  <c r="K103" i="122"/>
  <c r="L103" i="122"/>
  <c r="I103" i="122"/>
  <c r="G103" i="122"/>
  <c r="H103" i="122"/>
  <c r="E103" i="122"/>
  <c r="J103" i="122"/>
  <c r="D103" i="122"/>
  <c r="V104" i="122"/>
  <c r="AN104" i="122"/>
  <c r="BB104" i="122"/>
  <c r="AL104" i="122"/>
  <c r="AA104" i="122"/>
  <c r="AP104" i="122"/>
  <c r="AU104" i="122"/>
  <c r="L104" i="122"/>
  <c r="J104" i="122"/>
  <c r="E104" i="122"/>
  <c r="AX104" i="122"/>
  <c r="AJ104" i="122"/>
  <c r="AI104" i="122"/>
  <c r="U104" i="122"/>
  <c r="X104" i="122"/>
  <c r="T104" i="122"/>
  <c r="O104" i="122"/>
  <c r="AV104" i="122"/>
  <c r="AK104" i="122"/>
  <c r="Y104" i="122"/>
  <c r="W104" i="122"/>
  <c r="AZ104" i="122"/>
  <c r="P104" i="122"/>
  <c r="S104" i="122"/>
  <c r="G104" i="122"/>
  <c r="M104" i="122"/>
  <c r="Q104" i="122"/>
  <c r="AW104" i="122"/>
  <c r="AY104" i="122"/>
  <c r="BA104" i="122"/>
  <c r="AG104" i="122"/>
  <c r="AE104" i="122"/>
  <c r="AC104" i="122"/>
  <c r="AM104" i="122"/>
  <c r="AT104" i="122"/>
  <c r="AQ104" i="122"/>
  <c r="AH104" i="122"/>
  <c r="AR104" i="122"/>
  <c r="F104" i="122"/>
  <c r="K104" i="122"/>
  <c r="N104" i="122"/>
  <c r="H104" i="122"/>
  <c r="AO104" i="122"/>
  <c r="AO114" i="122" s="1"/>
  <c r="R104" i="122"/>
  <c r="AS104" i="122"/>
  <c r="AB104" i="122"/>
  <c r="AF104" i="122"/>
  <c r="AF114" i="122" s="1"/>
  <c r="Z104" i="122"/>
  <c r="AD104" i="122"/>
  <c r="I104" i="122"/>
  <c r="AX55" i="150"/>
  <c r="AY19" i="150"/>
  <c r="AX21" i="146"/>
  <c r="AX22" i="146" s="1"/>
  <c r="AX21" i="145"/>
  <c r="AX22" i="145" s="1"/>
  <c r="AX21" i="143"/>
  <c r="AX22" i="143" s="1"/>
  <c r="AX21" i="142"/>
  <c r="AX22" i="142" s="1"/>
  <c r="AX21" i="140"/>
  <c r="AX22" i="140" s="1"/>
  <c r="AX21" i="139"/>
  <c r="AX21" i="137"/>
  <c r="AX21" i="136"/>
  <c r="AX22" i="136" s="1"/>
  <c r="AX21" i="134"/>
  <c r="AX22" i="134" s="1"/>
  <c r="AX21" i="133"/>
  <c r="AX22" i="133" s="1"/>
  <c r="AX21" i="131"/>
  <c r="AX22" i="131" s="1"/>
  <c r="AX21" i="130"/>
  <c r="AX22" i="130" s="1"/>
  <c r="AX21" i="129"/>
  <c r="AX21" i="128"/>
  <c r="AX22" i="128" s="1"/>
  <c r="AX21" i="126"/>
  <c r="AX21" i="125"/>
  <c r="AX22" i="125" s="1"/>
  <c r="AY21" i="123"/>
  <c r="AY21" i="122"/>
  <c r="AY22" i="122" s="1"/>
  <c r="AY55" i="120"/>
  <c r="AZ19" i="120"/>
  <c r="Z48" i="116"/>
  <c r="Z50" i="116" s="1"/>
  <c r="Z59" i="116" s="1"/>
  <c r="Z61" i="116" s="1"/>
  <c r="AA47" i="116"/>
  <c r="AB45" i="116" s="1"/>
  <c r="Z114" i="122" l="1"/>
  <c r="AQ114" i="122"/>
  <c r="AQ46" i="122" s="1"/>
  <c r="T114" i="122"/>
  <c r="H114" i="123"/>
  <c r="H40" i="123" s="1"/>
  <c r="F114" i="123"/>
  <c r="BG114" i="123"/>
  <c r="BG40" i="123" s="1"/>
  <c r="J114" i="123"/>
  <c r="BC114" i="123"/>
  <c r="BC46" i="123" s="1"/>
  <c r="Z48" i="130"/>
  <c r="Z50" i="130" s="1"/>
  <c r="Z59" i="130" s="1"/>
  <c r="Z61" i="130" s="1"/>
  <c r="AA48" i="155"/>
  <c r="AA50" i="155" s="1"/>
  <c r="AA59" i="155" s="1"/>
  <c r="AA61" i="155" s="1"/>
  <c r="AA48" i="157"/>
  <c r="AA50" i="157" s="1"/>
  <c r="AA59" i="157" s="1"/>
  <c r="AA61" i="157" s="1"/>
  <c r="AA48" i="158"/>
  <c r="AA50" i="158" s="1"/>
  <c r="AA59" i="158" s="1"/>
  <c r="AA61" i="158" s="1"/>
  <c r="AA48" i="156"/>
  <c r="AA50" i="156" s="1"/>
  <c r="AA59" i="156" s="1"/>
  <c r="AA61" i="156" s="1"/>
  <c r="AB47" i="155"/>
  <c r="AC45" i="155" s="1"/>
  <c r="AB47" i="157"/>
  <c r="AC45" i="157" s="1"/>
  <c r="AB47" i="158"/>
  <c r="AC45" i="158" s="1"/>
  <c r="AB47" i="156"/>
  <c r="AC45" i="156" s="1"/>
  <c r="AY55" i="117"/>
  <c r="AZ19" i="117"/>
  <c r="K114" i="122"/>
  <c r="K46" i="122" s="1"/>
  <c r="R114" i="122"/>
  <c r="AE114" i="122"/>
  <c r="AE46" i="122" s="1"/>
  <c r="AG114" i="122"/>
  <c r="AG46" i="122" s="1"/>
  <c r="AW114" i="122"/>
  <c r="AW46" i="122" s="1"/>
  <c r="S114" i="122"/>
  <c r="Y114" i="122"/>
  <c r="Y46" i="122" s="1"/>
  <c r="AJ114" i="122"/>
  <c r="AJ46" i="122" s="1"/>
  <c r="Z48" i="126"/>
  <c r="Z50" i="126" s="1"/>
  <c r="Z59" i="126" s="1"/>
  <c r="Z61" i="126" s="1"/>
  <c r="AA48" i="139"/>
  <c r="AA50" i="139" s="1"/>
  <c r="AA59" i="139" s="1"/>
  <c r="AA61" i="139" s="1"/>
  <c r="AA48" i="131"/>
  <c r="AA50" i="131" s="1"/>
  <c r="AA59" i="131" s="1"/>
  <c r="AA61" i="131" s="1"/>
  <c r="L114" i="122"/>
  <c r="L46" i="122" s="1"/>
  <c r="AL114" i="122"/>
  <c r="AL46" i="122" s="1"/>
  <c r="BH114" i="122"/>
  <c r="AA48" i="134"/>
  <c r="AA50" i="134" s="1"/>
  <c r="AA59" i="134" s="1"/>
  <c r="AA61" i="134" s="1"/>
  <c r="AA48" i="140"/>
  <c r="AA50" i="140" s="1"/>
  <c r="AA59" i="140" s="1"/>
  <c r="AA61" i="140" s="1"/>
  <c r="AA48" i="142"/>
  <c r="AA50" i="142" s="1"/>
  <c r="AA59" i="142" s="1"/>
  <c r="AA61" i="142" s="1"/>
  <c r="Z48" i="128"/>
  <c r="Z50" i="128" s="1"/>
  <c r="Z59" i="128" s="1"/>
  <c r="Z61" i="128" s="1"/>
  <c r="AA48" i="119"/>
  <c r="AA50" i="119" s="1"/>
  <c r="AA59" i="119" s="1"/>
  <c r="AA61" i="119" s="1"/>
  <c r="AD114" i="122"/>
  <c r="AD46" i="122" s="1"/>
  <c r="AS114" i="122"/>
  <c r="AS46" i="122" s="1"/>
  <c r="N114" i="122"/>
  <c r="N46" i="122" s="1"/>
  <c r="AH114" i="122"/>
  <c r="AH46" i="122" s="1"/>
  <c r="AC114" i="122"/>
  <c r="AC40" i="122" s="1"/>
  <c r="AY114" i="122"/>
  <c r="AY46" i="122" s="1"/>
  <c r="O114" i="122"/>
  <c r="O40" i="122" s="1"/>
  <c r="AI114" i="122"/>
  <c r="AI46" i="122" s="1"/>
  <c r="J114" i="122"/>
  <c r="J46" i="122" s="1"/>
  <c r="AA114" i="122"/>
  <c r="AA40" i="122" s="1"/>
  <c r="V114" i="122"/>
  <c r="V40" i="122" s="1"/>
  <c r="Z48" i="150"/>
  <c r="Z50" i="150" s="1"/>
  <c r="Z59" i="150" s="1"/>
  <c r="Z61" i="150" s="1"/>
  <c r="AA48" i="143"/>
  <c r="AA50" i="143" s="1"/>
  <c r="AA59" i="143" s="1"/>
  <c r="AA61" i="143" s="1"/>
  <c r="AH40" i="122"/>
  <c r="G114" i="122"/>
  <c r="W114" i="122"/>
  <c r="BD114" i="122"/>
  <c r="BN106" i="122"/>
  <c r="BO90" i="122" s="1"/>
  <c r="B114" i="122"/>
  <c r="BN101" i="122"/>
  <c r="BN107" i="122"/>
  <c r="BN112" i="122"/>
  <c r="AB47" i="129"/>
  <c r="AC45" i="129" s="1"/>
  <c r="AB47" i="125"/>
  <c r="AC45" i="125" s="1"/>
  <c r="AB47" i="146"/>
  <c r="AC45" i="146" s="1"/>
  <c r="BN111" i="123"/>
  <c r="BO95" i="123" s="1"/>
  <c r="H46" i="123"/>
  <c r="F46" i="123"/>
  <c r="F40" i="123"/>
  <c r="BD114" i="123"/>
  <c r="BH114" i="123"/>
  <c r="W114" i="123"/>
  <c r="AV114" i="123"/>
  <c r="Y114" i="123"/>
  <c r="AJ114" i="123"/>
  <c r="BA114" i="123"/>
  <c r="AE114" i="123"/>
  <c r="BN106" i="123"/>
  <c r="BO90" i="123" s="1"/>
  <c r="R114" i="123"/>
  <c r="AL114" i="123"/>
  <c r="AC114" i="123"/>
  <c r="AY114" i="123"/>
  <c r="AD114" i="123"/>
  <c r="AW114" i="123"/>
  <c r="AH114" i="123"/>
  <c r="Z48" i="137"/>
  <c r="Z50" i="137" s="1"/>
  <c r="Z59" i="137" s="1"/>
  <c r="Z61" i="137" s="1"/>
  <c r="AA47" i="117"/>
  <c r="AB45" i="117" s="1"/>
  <c r="Z48" i="145"/>
  <c r="Z50" i="145" s="1"/>
  <c r="Z59" i="145" s="1"/>
  <c r="Z61" i="145" s="1"/>
  <c r="AA47" i="133"/>
  <c r="AB45" i="133" s="1"/>
  <c r="AB47" i="120"/>
  <c r="AC45" i="120" s="1"/>
  <c r="AB47" i="136"/>
  <c r="AC45" i="136" s="1"/>
  <c r="Z40" i="122"/>
  <c r="Z46" i="122"/>
  <c r="AQ40" i="122"/>
  <c r="S40" i="122"/>
  <c r="S46" i="122"/>
  <c r="C40" i="122"/>
  <c r="C46" i="122"/>
  <c r="BC114" i="122"/>
  <c r="BE114" i="122"/>
  <c r="BH40" i="122"/>
  <c r="BH46" i="122"/>
  <c r="I46" i="123"/>
  <c r="I40" i="123"/>
  <c r="BF46" i="123"/>
  <c r="BF40" i="123"/>
  <c r="BC40" i="123"/>
  <c r="G46" i="123"/>
  <c r="G40" i="123"/>
  <c r="O114" i="123"/>
  <c r="P114" i="123"/>
  <c r="AQ114" i="123"/>
  <c r="BN103" i="123"/>
  <c r="BO87" i="123" s="1"/>
  <c r="BN109" i="123"/>
  <c r="BN105" i="123"/>
  <c r="Z114" i="123"/>
  <c r="V114" i="123"/>
  <c r="AU114" i="123"/>
  <c r="N114" i="123"/>
  <c r="AX114" i="123"/>
  <c r="T114" i="123"/>
  <c r="S114" i="123"/>
  <c r="E114" i="123"/>
  <c r="AA47" i="137"/>
  <c r="AB45" i="137" s="1"/>
  <c r="AA47" i="145"/>
  <c r="AB45" i="145" s="1"/>
  <c r="R40" i="122"/>
  <c r="R46" i="122"/>
  <c r="AE40" i="122"/>
  <c r="Y40" i="122"/>
  <c r="D114" i="122"/>
  <c r="BN103" i="122"/>
  <c r="BO87" i="122" s="1"/>
  <c r="AF40" i="122"/>
  <c r="AF46" i="122"/>
  <c r="F114" i="122"/>
  <c r="AT114" i="122"/>
  <c r="Q114" i="122"/>
  <c r="X114" i="122"/>
  <c r="AU114" i="122"/>
  <c r="BI46" i="122"/>
  <c r="BI40" i="122"/>
  <c r="BN111" i="122"/>
  <c r="BO95" i="122" s="1"/>
  <c r="BN105" i="122"/>
  <c r="BN108" i="122"/>
  <c r="BN113" i="122"/>
  <c r="AB47" i="134"/>
  <c r="AC45" i="134" s="1"/>
  <c r="AA47" i="126"/>
  <c r="AB45" i="126" s="1"/>
  <c r="AB47" i="140"/>
  <c r="AC45" i="140" s="1"/>
  <c r="BG46" i="123"/>
  <c r="J40" i="123"/>
  <c r="J46" i="123"/>
  <c r="BN104" i="123"/>
  <c r="BO88" i="123" s="1"/>
  <c r="BI40" i="123"/>
  <c r="BI46" i="123"/>
  <c r="BN112" i="123"/>
  <c r="AO114" i="123"/>
  <c r="C46" i="123"/>
  <c r="C40" i="123"/>
  <c r="AN114" i="123"/>
  <c r="AZ114" i="123"/>
  <c r="AS114" i="123"/>
  <c r="BN102" i="123"/>
  <c r="B114" i="123"/>
  <c r="BN101" i="123"/>
  <c r="AK114" i="123"/>
  <c r="Q114" i="123"/>
  <c r="L114" i="123"/>
  <c r="AP114" i="123"/>
  <c r="U114" i="123"/>
  <c r="AB47" i="142"/>
  <c r="AC45" i="142" s="1"/>
  <c r="AB47" i="139"/>
  <c r="AC45" i="139" s="1"/>
  <c r="AA47" i="128"/>
  <c r="AB45" i="128" s="1"/>
  <c r="AA47" i="130"/>
  <c r="AB45" i="130" s="1"/>
  <c r="AB47" i="143"/>
  <c r="AC45" i="143" s="1"/>
  <c r="AB47" i="119"/>
  <c r="AC45" i="119" s="1"/>
  <c r="AB47" i="131"/>
  <c r="AC45" i="131" s="1"/>
  <c r="T46" i="122"/>
  <c r="T40" i="122"/>
  <c r="AO40" i="122"/>
  <c r="AO46" i="122"/>
  <c r="AG40" i="122"/>
  <c r="P114" i="122"/>
  <c r="AK114" i="122"/>
  <c r="AX114" i="122"/>
  <c r="BB114" i="122"/>
  <c r="I114" i="122"/>
  <c r="AB114" i="122"/>
  <c r="H114" i="122"/>
  <c r="AR114" i="122"/>
  <c r="AM114" i="122"/>
  <c r="BA114" i="122"/>
  <c r="M114" i="122"/>
  <c r="AZ114" i="122"/>
  <c r="AV114" i="122"/>
  <c r="U114" i="122"/>
  <c r="BN104" i="122"/>
  <c r="BO88" i="122" s="1"/>
  <c r="AP114" i="122"/>
  <c r="AN114" i="122"/>
  <c r="BN110" i="122"/>
  <c r="BG114" i="122"/>
  <c r="E114" i="122"/>
  <c r="BF114" i="122"/>
  <c r="BN102" i="122"/>
  <c r="BN109" i="122"/>
  <c r="BK46" i="122"/>
  <c r="BK40" i="122"/>
  <c r="BJ114" i="122"/>
  <c r="AA48" i="129"/>
  <c r="AA50" i="129" s="1"/>
  <c r="AA59" i="129" s="1"/>
  <c r="AA61" i="129" s="1"/>
  <c r="AA48" i="125"/>
  <c r="AA50" i="125" s="1"/>
  <c r="AA59" i="125" s="1"/>
  <c r="AA61" i="125" s="1"/>
  <c r="AA48" i="146"/>
  <c r="AA50" i="146" s="1"/>
  <c r="AA59" i="146" s="1"/>
  <c r="AA61" i="146" s="1"/>
  <c r="BN113" i="123"/>
  <c r="K40" i="123"/>
  <c r="K46" i="123"/>
  <c r="BB114" i="123"/>
  <c r="BE114" i="123"/>
  <c r="BK40" i="123"/>
  <c r="BK46" i="123"/>
  <c r="BJ114" i="123"/>
  <c r="BN108" i="123"/>
  <c r="BN110" i="123"/>
  <c r="AA114" i="123"/>
  <c r="AG114" i="123"/>
  <c r="X114" i="123"/>
  <c r="AR114" i="123"/>
  <c r="AF114" i="123"/>
  <c r="M114" i="123"/>
  <c r="AT114" i="123"/>
  <c r="AI114" i="123"/>
  <c r="BN107" i="123"/>
  <c r="AB114" i="123"/>
  <c r="D114" i="123"/>
  <c r="AM114" i="123"/>
  <c r="Z48" i="117"/>
  <c r="Z50" i="117" s="1"/>
  <c r="Z59" i="117" s="1"/>
  <c r="Z61" i="117" s="1"/>
  <c r="AA47" i="150"/>
  <c r="AB45" i="150" s="1"/>
  <c r="Z48" i="133"/>
  <c r="Z50" i="133" s="1"/>
  <c r="Z59" i="133" s="1"/>
  <c r="Z61" i="133" s="1"/>
  <c r="AA48" i="120"/>
  <c r="AA50" i="120" s="1"/>
  <c r="AA59" i="120" s="1"/>
  <c r="AA61" i="120" s="1"/>
  <c r="AA48" i="136"/>
  <c r="AA50" i="136" s="1"/>
  <c r="AA59" i="136" s="1"/>
  <c r="AA61" i="136" s="1"/>
  <c r="AA48" i="116"/>
  <c r="AA50" i="116" s="1"/>
  <c r="AA59" i="116" s="1"/>
  <c r="AA61" i="116" s="1"/>
  <c r="AY21" i="150"/>
  <c r="AX55" i="146"/>
  <c r="AY19" i="146"/>
  <c r="AX55" i="145"/>
  <c r="AY19" i="145"/>
  <c r="AX55" i="143"/>
  <c r="AY19" i="143"/>
  <c r="AX55" i="142"/>
  <c r="AY19" i="142"/>
  <c r="AX55" i="140"/>
  <c r="AY19" i="140"/>
  <c r="AX55" i="139"/>
  <c r="AY19" i="139"/>
  <c r="AX22" i="139"/>
  <c r="AX55" i="137"/>
  <c r="AY19" i="137"/>
  <c r="AX22" i="137"/>
  <c r="AX55" i="136"/>
  <c r="AY19" i="136"/>
  <c r="AX55" i="134"/>
  <c r="AY19" i="134"/>
  <c r="AX55" i="133"/>
  <c r="AY19" i="133"/>
  <c r="AX55" i="131"/>
  <c r="AY19" i="131"/>
  <c r="AX55" i="130"/>
  <c r="AY19" i="130"/>
  <c r="AX55" i="129"/>
  <c r="AY19" i="129"/>
  <c r="AX22" i="129"/>
  <c r="AX55" i="128"/>
  <c r="AY19" i="128"/>
  <c r="AX55" i="126"/>
  <c r="AY19" i="126"/>
  <c r="AX22" i="126"/>
  <c r="AX55" i="125"/>
  <c r="AY19" i="125"/>
  <c r="AY55" i="123"/>
  <c r="AZ19" i="123"/>
  <c r="AY22" i="123"/>
  <c r="AY55" i="122"/>
  <c r="AZ19" i="122"/>
  <c r="AZ21" i="120"/>
  <c r="AB47" i="116"/>
  <c r="AC45" i="116" s="1"/>
  <c r="E85" i="2"/>
  <c r="E28" i="2" s="1"/>
  <c r="D85" i="2"/>
  <c r="D28" i="2" s="1"/>
  <c r="C85" i="2"/>
  <c r="C28" i="2" s="1"/>
  <c r="B85" i="2"/>
  <c r="B28" i="2" s="1"/>
  <c r="AW40" i="122" l="1"/>
  <c r="AL40" i="122"/>
  <c r="K40" i="122"/>
  <c r="O46" i="122"/>
  <c r="N40" i="122"/>
  <c r="L40" i="122"/>
  <c r="V46" i="122"/>
  <c r="J40" i="122"/>
  <c r="AA46" i="122"/>
  <c r="AI40" i="122"/>
  <c r="AY40" i="122"/>
  <c r="AS40" i="122"/>
  <c r="AB48" i="156"/>
  <c r="AB50" i="156" s="1"/>
  <c r="AB59" i="156" s="1"/>
  <c r="AB61" i="156" s="1"/>
  <c r="AB48" i="158"/>
  <c r="AB50" i="158" s="1"/>
  <c r="AB59" i="158" s="1"/>
  <c r="AB61" i="158" s="1"/>
  <c r="AB48" i="157"/>
  <c r="AB50" i="157" s="1"/>
  <c r="AB59" i="157" s="1"/>
  <c r="AB61" i="157" s="1"/>
  <c r="AB48" i="155"/>
  <c r="AB50" i="155" s="1"/>
  <c r="AB59" i="155" s="1"/>
  <c r="AB61" i="155" s="1"/>
  <c r="AC47" i="156"/>
  <c r="AD45" i="156" s="1"/>
  <c r="AC47" i="158"/>
  <c r="AD45" i="158" s="1"/>
  <c r="AC47" i="157"/>
  <c r="AD45" i="157" s="1"/>
  <c r="AC47" i="155"/>
  <c r="AD45" i="155" s="1"/>
  <c r="AZ21" i="117"/>
  <c r="AZ22" i="117" s="1"/>
  <c r="AJ40" i="122"/>
  <c r="AA48" i="130"/>
  <c r="AA50" i="130" s="1"/>
  <c r="AA59" i="130" s="1"/>
  <c r="AA61" i="130" s="1"/>
  <c r="AA48" i="117"/>
  <c r="AA50" i="117" s="1"/>
  <c r="AA59" i="117" s="1"/>
  <c r="AA61" i="117" s="1"/>
  <c r="AB48" i="146"/>
  <c r="AB50" i="146" s="1"/>
  <c r="AB59" i="146" s="1"/>
  <c r="AB61" i="146" s="1"/>
  <c r="AB48" i="131"/>
  <c r="AB50" i="131" s="1"/>
  <c r="AB59" i="131" s="1"/>
  <c r="AB61" i="131" s="1"/>
  <c r="AB48" i="119"/>
  <c r="AB50" i="119" s="1"/>
  <c r="AB59" i="119" s="1"/>
  <c r="AB61" i="119" s="1"/>
  <c r="AB48" i="143"/>
  <c r="AB50" i="143" s="1"/>
  <c r="AB59" i="143" s="1"/>
  <c r="AB61" i="143" s="1"/>
  <c r="AA48" i="128"/>
  <c r="AA50" i="128" s="1"/>
  <c r="AA59" i="128" s="1"/>
  <c r="AA61" i="128" s="1"/>
  <c r="AA48" i="145"/>
  <c r="AA50" i="145" s="1"/>
  <c r="AA59" i="145" s="1"/>
  <c r="AA61" i="145" s="1"/>
  <c r="AC46" i="122"/>
  <c r="AD40" i="122"/>
  <c r="AB48" i="129"/>
  <c r="AB50" i="129" s="1"/>
  <c r="AB59" i="129" s="1"/>
  <c r="AB61" i="129" s="1"/>
  <c r="AB40" i="123"/>
  <c r="AB46" i="123"/>
  <c r="M40" i="123"/>
  <c r="M46" i="123"/>
  <c r="AG46" i="123"/>
  <c r="AG40" i="123"/>
  <c r="BJ46" i="123"/>
  <c r="BJ40" i="123"/>
  <c r="BB40" i="123"/>
  <c r="BB46" i="123"/>
  <c r="BF40" i="122"/>
  <c r="BF46" i="122"/>
  <c r="AN40" i="122"/>
  <c r="AN46" i="122"/>
  <c r="AV46" i="122"/>
  <c r="AV40" i="122"/>
  <c r="AM40" i="122"/>
  <c r="AM46" i="122"/>
  <c r="I40" i="122"/>
  <c r="I46" i="122"/>
  <c r="P46" i="122"/>
  <c r="P40" i="122"/>
  <c r="AC47" i="119"/>
  <c r="AD45" i="119" s="1"/>
  <c r="AB47" i="130"/>
  <c r="AC45" i="130" s="1"/>
  <c r="AB48" i="139"/>
  <c r="AB50" i="139" s="1"/>
  <c r="AB59" i="139" s="1"/>
  <c r="AB61" i="139" s="1"/>
  <c r="U46" i="123"/>
  <c r="U40" i="123"/>
  <c r="AK46" i="123"/>
  <c r="AK40" i="123"/>
  <c r="AS46" i="123"/>
  <c r="AS40" i="123"/>
  <c r="AA48" i="126"/>
  <c r="AA50" i="126" s="1"/>
  <c r="AA59" i="126" s="1"/>
  <c r="AA61" i="126" s="1"/>
  <c r="AB48" i="134"/>
  <c r="AB50" i="134" s="1"/>
  <c r="AB59" i="134" s="1"/>
  <c r="AB61" i="134" s="1"/>
  <c r="AU46" i="122"/>
  <c r="AU40" i="122"/>
  <c r="F40" i="122"/>
  <c r="F46" i="122"/>
  <c r="AA48" i="137"/>
  <c r="AA50" i="137" s="1"/>
  <c r="AA59" i="137" s="1"/>
  <c r="AA61" i="137" s="1"/>
  <c r="T46" i="123"/>
  <c r="T40" i="123"/>
  <c r="V46" i="123"/>
  <c r="V40" i="123"/>
  <c r="AB48" i="136"/>
  <c r="AB50" i="136" s="1"/>
  <c r="AB59" i="136" s="1"/>
  <c r="AB61" i="136" s="1"/>
  <c r="AA48" i="133"/>
  <c r="AA50" i="133" s="1"/>
  <c r="AA59" i="133" s="1"/>
  <c r="AA61" i="133" s="1"/>
  <c r="AH46" i="123"/>
  <c r="AH40" i="123"/>
  <c r="AC46" i="123"/>
  <c r="AC40" i="123"/>
  <c r="AE40" i="123"/>
  <c r="AE46" i="123"/>
  <c r="AV46" i="123"/>
  <c r="AV40" i="123"/>
  <c r="AC47" i="125"/>
  <c r="AD45" i="125" s="1"/>
  <c r="BD46" i="122"/>
  <c r="BD40" i="122"/>
  <c r="G46" i="122"/>
  <c r="G40" i="122"/>
  <c r="AF46" i="123"/>
  <c r="AF40" i="123"/>
  <c r="E40" i="122"/>
  <c r="E46" i="122"/>
  <c r="AP46" i="122"/>
  <c r="AP40" i="122"/>
  <c r="AZ40" i="122"/>
  <c r="AZ46" i="122"/>
  <c r="AR46" i="122"/>
  <c r="AR40" i="122"/>
  <c r="BB40" i="122"/>
  <c r="BB46" i="122"/>
  <c r="AC47" i="139"/>
  <c r="AD45" i="139" s="1"/>
  <c r="AP40" i="123"/>
  <c r="AP46" i="123"/>
  <c r="BN114" i="123"/>
  <c r="AZ40" i="123"/>
  <c r="AZ46" i="123"/>
  <c r="AO46" i="123"/>
  <c r="AO40" i="123"/>
  <c r="AB47" i="126"/>
  <c r="AC45" i="126" s="1"/>
  <c r="AC47" i="134"/>
  <c r="AD45" i="134" s="1"/>
  <c r="X40" i="122"/>
  <c r="X46" i="122"/>
  <c r="AB47" i="137"/>
  <c r="AC45" i="137" s="1"/>
  <c r="AX40" i="123"/>
  <c r="AX46" i="123"/>
  <c r="Z46" i="123"/>
  <c r="Z40" i="123"/>
  <c r="AQ46" i="123"/>
  <c r="AQ40" i="123"/>
  <c r="AC47" i="136"/>
  <c r="AD45" i="136" s="1"/>
  <c r="AB47" i="133"/>
  <c r="AC45" i="133" s="1"/>
  <c r="AW46" i="123"/>
  <c r="AW40" i="123"/>
  <c r="AL40" i="123"/>
  <c r="AL46" i="123"/>
  <c r="BA40" i="123"/>
  <c r="BA46" i="123"/>
  <c r="W46" i="123"/>
  <c r="W40" i="123"/>
  <c r="BN114" i="122"/>
  <c r="AA46" i="123"/>
  <c r="AA40" i="123"/>
  <c r="AA48" i="150"/>
  <c r="AA50" i="150" s="1"/>
  <c r="AA59" i="150" s="1"/>
  <c r="AA61" i="150" s="1"/>
  <c r="AM40" i="123"/>
  <c r="AM46" i="123"/>
  <c r="AI40" i="123"/>
  <c r="AI46" i="123"/>
  <c r="AR46" i="123"/>
  <c r="AR40" i="123"/>
  <c r="BG40" i="122"/>
  <c r="BG46" i="122"/>
  <c r="M40" i="122"/>
  <c r="M46" i="122"/>
  <c r="H40" i="122"/>
  <c r="H46" i="122"/>
  <c r="AX40" i="122"/>
  <c r="AX46" i="122"/>
  <c r="AC47" i="131"/>
  <c r="AD45" i="131" s="1"/>
  <c r="AC47" i="143"/>
  <c r="AD45" i="143" s="1"/>
  <c r="AB47" i="128"/>
  <c r="AC45" i="128" s="1"/>
  <c r="AB48" i="142"/>
  <c r="AB50" i="142" s="1"/>
  <c r="AB59" i="142" s="1"/>
  <c r="AB61" i="142" s="1"/>
  <c r="L46" i="123"/>
  <c r="L40" i="123"/>
  <c r="B46" i="123"/>
  <c r="B47" i="123" s="1"/>
  <c r="B40" i="123"/>
  <c r="B41" i="123" s="1"/>
  <c r="AN40" i="123"/>
  <c r="AN46" i="123"/>
  <c r="AB48" i="140"/>
  <c r="AB50" i="140" s="1"/>
  <c r="AB59" i="140" s="1"/>
  <c r="AB61" i="140" s="1"/>
  <c r="Q46" i="122"/>
  <c r="Q40" i="122"/>
  <c r="D40" i="122"/>
  <c r="D46" i="122"/>
  <c r="AB47" i="145"/>
  <c r="AC45" i="145" s="1"/>
  <c r="E40" i="123"/>
  <c r="E46" i="123"/>
  <c r="N46" i="123"/>
  <c r="N40" i="123"/>
  <c r="P46" i="123"/>
  <c r="P40" i="123"/>
  <c r="BE46" i="122"/>
  <c r="BE40" i="122"/>
  <c r="AB48" i="120"/>
  <c r="AB50" i="120" s="1"/>
  <c r="AB59" i="120" s="1"/>
  <c r="AB61" i="120" s="1"/>
  <c r="AB47" i="117"/>
  <c r="AC45" i="117" s="1"/>
  <c r="AD40" i="123"/>
  <c r="AD46" i="123"/>
  <c r="R46" i="123"/>
  <c r="R40" i="123"/>
  <c r="AJ40" i="123"/>
  <c r="AJ46" i="123"/>
  <c r="BH40" i="123"/>
  <c r="BH46" i="123"/>
  <c r="AC47" i="146"/>
  <c r="AD45" i="146" s="1"/>
  <c r="AC47" i="129"/>
  <c r="AD45" i="129" s="1"/>
  <c r="B40" i="122"/>
  <c r="B41" i="122" s="1"/>
  <c r="B46" i="122"/>
  <c r="B47" i="122" s="1"/>
  <c r="AB47" i="150"/>
  <c r="AC45" i="150" s="1"/>
  <c r="D40" i="123"/>
  <c r="D46" i="123"/>
  <c r="AT40" i="123"/>
  <c r="AT46" i="123"/>
  <c r="X46" i="123"/>
  <c r="X40" i="123"/>
  <c r="BE46" i="123"/>
  <c r="BE40" i="123"/>
  <c r="BJ40" i="122"/>
  <c r="BJ46" i="122"/>
  <c r="U40" i="122"/>
  <c r="U46" i="122"/>
  <c r="BA46" i="122"/>
  <c r="BA40" i="122"/>
  <c r="AB46" i="122"/>
  <c r="AB40" i="122"/>
  <c r="AK46" i="122"/>
  <c r="AK40" i="122"/>
  <c r="AC47" i="142"/>
  <c r="AD45" i="142" s="1"/>
  <c r="Q40" i="123"/>
  <c r="Q46" i="123"/>
  <c r="AC47" i="140"/>
  <c r="AD45" i="140" s="1"/>
  <c r="AT40" i="122"/>
  <c r="AT46" i="122"/>
  <c r="S46" i="123"/>
  <c r="S40" i="123"/>
  <c r="AU40" i="123"/>
  <c r="AU46" i="123"/>
  <c r="O46" i="123"/>
  <c r="O40" i="123"/>
  <c r="BC46" i="122"/>
  <c r="BC40" i="122"/>
  <c r="AC47" i="120"/>
  <c r="AD45" i="120" s="1"/>
  <c r="AY46" i="123"/>
  <c r="AY40" i="123"/>
  <c r="Y40" i="123"/>
  <c r="Y46" i="123"/>
  <c r="BD40" i="123"/>
  <c r="BD46" i="123"/>
  <c r="AB48" i="125"/>
  <c r="AB50" i="125" s="1"/>
  <c r="AB59" i="125" s="1"/>
  <c r="AB61" i="125" s="1"/>
  <c r="W40" i="122"/>
  <c r="W46" i="122"/>
  <c r="AY55" i="150"/>
  <c r="AZ19" i="150"/>
  <c r="AY22" i="150"/>
  <c r="AY21" i="146"/>
  <c r="AY21" i="145"/>
  <c r="AY21" i="143"/>
  <c r="AY22" i="143" s="1"/>
  <c r="AY21" i="142"/>
  <c r="AY21" i="140"/>
  <c r="AY22" i="140" s="1"/>
  <c r="AY21" i="139"/>
  <c r="AY21" i="137"/>
  <c r="AY22" i="137" s="1"/>
  <c r="AY21" i="136"/>
  <c r="AY21" i="134"/>
  <c r="AY22" i="134" s="1"/>
  <c r="AY21" i="133"/>
  <c r="AY22" i="133" s="1"/>
  <c r="AY21" i="131"/>
  <c r="AY22" i="131" s="1"/>
  <c r="AY21" i="130"/>
  <c r="AY22" i="130" s="1"/>
  <c r="AY21" i="129"/>
  <c r="AY22" i="129" s="1"/>
  <c r="AY21" i="128"/>
  <c r="AY21" i="126"/>
  <c r="AY22" i="126" s="1"/>
  <c r="AY21" i="125"/>
  <c r="AZ21" i="123"/>
  <c r="AZ22" i="123" s="1"/>
  <c r="AB48" i="116"/>
  <c r="AB50" i="116" s="1"/>
  <c r="AB59" i="116" s="1"/>
  <c r="AB61" i="116" s="1"/>
  <c r="AZ21" i="122"/>
  <c r="AZ55" i="120"/>
  <c r="BA19" i="120"/>
  <c r="AZ22" i="120"/>
  <c r="AC47" i="116"/>
  <c r="AD45" i="116" s="1"/>
  <c r="D37" i="3"/>
  <c r="C38" i="3"/>
  <c r="D38" i="3" s="1"/>
  <c r="AC48" i="119" l="1"/>
  <c r="AC50" i="119" s="1"/>
  <c r="AC59" i="119" s="1"/>
  <c r="AC61" i="119" s="1"/>
  <c r="AC48" i="155"/>
  <c r="AC50" i="155" s="1"/>
  <c r="AC59" i="155" s="1"/>
  <c r="AC61" i="155" s="1"/>
  <c r="AC48" i="157"/>
  <c r="AC50" i="157" s="1"/>
  <c r="AC59" i="157" s="1"/>
  <c r="AC61" i="157" s="1"/>
  <c r="AC48" i="158"/>
  <c r="AC50" i="158" s="1"/>
  <c r="AC59" i="158" s="1"/>
  <c r="AC61" i="158" s="1"/>
  <c r="AC48" i="156"/>
  <c r="AC50" i="156" s="1"/>
  <c r="AC59" i="156" s="1"/>
  <c r="AC61" i="156" s="1"/>
  <c r="AD47" i="155"/>
  <c r="AE45" i="155" s="1"/>
  <c r="AD47" i="157"/>
  <c r="AE45" i="157" s="1"/>
  <c r="AD47" i="158"/>
  <c r="AE45" i="158" s="1"/>
  <c r="AD47" i="156"/>
  <c r="AE45" i="156" s="1"/>
  <c r="AC48" i="139"/>
  <c r="AC50" i="139" s="1"/>
  <c r="AC59" i="139" s="1"/>
  <c r="AC61" i="139" s="1"/>
  <c r="BA19" i="117"/>
  <c r="AZ55" i="117"/>
  <c r="AC48" i="120"/>
  <c r="AC50" i="120" s="1"/>
  <c r="AC59" i="120" s="1"/>
  <c r="AC61" i="120" s="1"/>
  <c r="AC48" i="146"/>
  <c r="AC50" i="146" s="1"/>
  <c r="AC59" i="146" s="1"/>
  <c r="AC61" i="146" s="1"/>
  <c r="AB48" i="130"/>
  <c r="AB50" i="130" s="1"/>
  <c r="AB59" i="130" s="1"/>
  <c r="AB61" i="130" s="1"/>
  <c r="AC48" i="140"/>
  <c r="AC50" i="140" s="1"/>
  <c r="AC59" i="140" s="1"/>
  <c r="AC61" i="140" s="1"/>
  <c r="AC48" i="142"/>
  <c r="AC50" i="142" s="1"/>
  <c r="AC59" i="142" s="1"/>
  <c r="AC61" i="142" s="1"/>
  <c r="AB48" i="150"/>
  <c r="AB50" i="150" s="1"/>
  <c r="AB59" i="150" s="1"/>
  <c r="AB61" i="150" s="1"/>
  <c r="AC48" i="129"/>
  <c r="AC50" i="129" s="1"/>
  <c r="AC59" i="129" s="1"/>
  <c r="AC61" i="129" s="1"/>
  <c r="AB48" i="117"/>
  <c r="AB50" i="117" s="1"/>
  <c r="AB59" i="117" s="1"/>
  <c r="AB61" i="117" s="1"/>
  <c r="AC48" i="125"/>
  <c r="AC50" i="125" s="1"/>
  <c r="AC59" i="125" s="1"/>
  <c r="AC61" i="125" s="1"/>
  <c r="AB48" i="128"/>
  <c r="AB50" i="128" s="1"/>
  <c r="AB59" i="128" s="1"/>
  <c r="AB61" i="128" s="1"/>
  <c r="AC48" i="131"/>
  <c r="AC50" i="131" s="1"/>
  <c r="AC59" i="131" s="1"/>
  <c r="AC61" i="131" s="1"/>
  <c r="AB48" i="133"/>
  <c r="AB50" i="133" s="1"/>
  <c r="AB59" i="133" s="1"/>
  <c r="AB61" i="133" s="1"/>
  <c r="AC48" i="143"/>
  <c r="AC50" i="143" s="1"/>
  <c r="AC59" i="143" s="1"/>
  <c r="AC61" i="143" s="1"/>
  <c r="AC48" i="136"/>
  <c r="AC50" i="136" s="1"/>
  <c r="AC59" i="136" s="1"/>
  <c r="AC61" i="136" s="1"/>
  <c r="AB48" i="137"/>
  <c r="AB50" i="137" s="1"/>
  <c r="AB59" i="137" s="1"/>
  <c r="AB61" i="137" s="1"/>
  <c r="C45" i="122"/>
  <c r="B48" i="122"/>
  <c r="BN40" i="123"/>
  <c r="B48" i="123"/>
  <c r="C45" i="123"/>
  <c r="AC47" i="126"/>
  <c r="AD45" i="126" s="1"/>
  <c r="AD47" i="140"/>
  <c r="AE45" i="140" s="1"/>
  <c r="AD47" i="142"/>
  <c r="AE45" i="142" s="1"/>
  <c r="AC47" i="150"/>
  <c r="AD45" i="150" s="1"/>
  <c r="B42" i="122"/>
  <c r="C39" i="122"/>
  <c r="AD47" i="146"/>
  <c r="AE45" i="146" s="1"/>
  <c r="AB48" i="145"/>
  <c r="AB50" i="145" s="1"/>
  <c r="AB59" i="145" s="1"/>
  <c r="AB61" i="145" s="1"/>
  <c r="AC47" i="128"/>
  <c r="AD45" i="128" s="1"/>
  <c r="AD47" i="131"/>
  <c r="AE45" i="131" s="1"/>
  <c r="AD47" i="136"/>
  <c r="AE45" i="136" s="1"/>
  <c r="AC47" i="137"/>
  <c r="AD45" i="137" s="1"/>
  <c r="AC48" i="134"/>
  <c r="AC50" i="134" s="1"/>
  <c r="AC59" i="134" s="1"/>
  <c r="AC61" i="134" s="1"/>
  <c r="AD47" i="139"/>
  <c r="AE45" i="139" s="1"/>
  <c r="AC47" i="130"/>
  <c r="AD45" i="130" s="1"/>
  <c r="AC47" i="145"/>
  <c r="AD45" i="145" s="1"/>
  <c r="AD47" i="134"/>
  <c r="AE45" i="134" s="1"/>
  <c r="BN46" i="122"/>
  <c r="AD47" i="120"/>
  <c r="AE45" i="120" s="1"/>
  <c r="AD47" i="129"/>
  <c r="AE45" i="129" s="1"/>
  <c r="AC47" i="117"/>
  <c r="AD45" i="117" s="1"/>
  <c r="BN46" i="123"/>
  <c r="C39" i="123"/>
  <c r="B42" i="123"/>
  <c r="AD47" i="143"/>
  <c r="AE45" i="143" s="1"/>
  <c r="AC47" i="133"/>
  <c r="AD45" i="133" s="1"/>
  <c r="AB48" i="126"/>
  <c r="AB50" i="126" s="1"/>
  <c r="AB59" i="126" s="1"/>
  <c r="AB61" i="126" s="1"/>
  <c r="BN40" i="122"/>
  <c r="AD47" i="125"/>
  <c r="AE45" i="125" s="1"/>
  <c r="AD47" i="119"/>
  <c r="AE45" i="119" s="1"/>
  <c r="AZ21" i="150"/>
  <c r="AZ22" i="150" s="1"/>
  <c r="AY55" i="146"/>
  <c r="AZ19" i="146"/>
  <c r="AY22" i="146"/>
  <c r="AY55" i="145"/>
  <c r="AZ19" i="145"/>
  <c r="AY22" i="145"/>
  <c r="AY55" i="143"/>
  <c r="AZ19" i="143"/>
  <c r="AY55" i="142"/>
  <c r="AZ19" i="142"/>
  <c r="AY22" i="142"/>
  <c r="AY55" i="140"/>
  <c r="AZ19" i="140"/>
  <c r="AZ19" i="139"/>
  <c r="AY55" i="139"/>
  <c r="AY22" i="139"/>
  <c r="AY55" i="137"/>
  <c r="AZ19" i="137"/>
  <c r="AY55" i="136"/>
  <c r="AZ19" i="136"/>
  <c r="AY22" i="136"/>
  <c r="AY55" i="134"/>
  <c r="AZ19" i="134"/>
  <c r="AY55" i="133"/>
  <c r="AZ19" i="133"/>
  <c r="AY55" i="131"/>
  <c r="AZ19" i="131"/>
  <c r="AY55" i="130"/>
  <c r="AZ19" i="130"/>
  <c r="AY55" i="129"/>
  <c r="AZ19" i="129"/>
  <c r="AY55" i="128"/>
  <c r="AZ19" i="128"/>
  <c r="AY22" i="128"/>
  <c r="AY55" i="126"/>
  <c r="AZ19" i="126"/>
  <c r="AY55" i="125"/>
  <c r="AZ19" i="125"/>
  <c r="AY22" i="125"/>
  <c r="AZ55" i="123"/>
  <c r="BA19" i="123"/>
  <c r="AZ55" i="122"/>
  <c r="BA19" i="122"/>
  <c r="AZ22" i="122"/>
  <c r="BA21" i="120"/>
  <c r="BA22" i="120" s="1"/>
  <c r="AC48" i="116"/>
  <c r="AC50" i="116" s="1"/>
  <c r="AC59" i="116" s="1"/>
  <c r="AC61" i="116" s="1"/>
  <c r="BL64" i="116"/>
  <c r="BH64" i="116"/>
  <c r="BD64" i="116"/>
  <c r="AZ64" i="116"/>
  <c r="AV64" i="116"/>
  <c r="AR64" i="116"/>
  <c r="AN64" i="116"/>
  <c r="AJ64" i="116"/>
  <c r="AF64" i="116"/>
  <c r="AB64" i="116"/>
  <c r="X64" i="116"/>
  <c r="T64" i="116"/>
  <c r="P64" i="116"/>
  <c r="L64" i="116"/>
  <c r="H64" i="116"/>
  <c r="D64" i="116"/>
  <c r="N67" i="114"/>
  <c r="J67" i="114"/>
  <c r="F67" i="114"/>
  <c r="B67" i="114"/>
  <c r="BK64" i="116"/>
  <c r="BG64" i="116"/>
  <c r="BC64" i="116"/>
  <c r="AY64" i="116"/>
  <c r="AU64" i="116"/>
  <c r="AQ64" i="116"/>
  <c r="AM64" i="116"/>
  <c r="AI64" i="116"/>
  <c r="AE64" i="116"/>
  <c r="AA64" i="116"/>
  <c r="W64" i="116"/>
  <c r="S64" i="116"/>
  <c r="O64" i="116"/>
  <c r="K64" i="116"/>
  <c r="G64" i="116"/>
  <c r="C64" i="116"/>
  <c r="M67" i="114"/>
  <c r="I67" i="114"/>
  <c r="E67" i="114"/>
  <c r="BJ64" i="116"/>
  <c r="BF64" i="116"/>
  <c r="BB64" i="116"/>
  <c r="AX64" i="116"/>
  <c r="AT64" i="116"/>
  <c r="AP64" i="116"/>
  <c r="AL64" i="116"/>
  <c r="AH64" i="116"/>
  <c r="AD64" i="116"/>
  <c r="Z64" i="116"/>
  <c r="V64" i="116"/>
  <c r="R64" i="116"/>
  <c r="N64" i="116"/>
  <c r="J64" i="116"/>
  <c r="F64" i="116"/>
  <c r="B64" i="116"/>
  <c r="L67" i="114"/>
  <c r="H67" i="114"/>
  <c r="D67" i="114"/>
  <c r="BI64" i="116"/>
  <c r="BE64" i="116"/>
  <c r="BA64" i="116"/>
  <c r="AW64" i="116"/>
  <c r="AS64" i="116"/>
  <c r="AO64" i="116"/>
  <c r="AK64" i="116"/>
  <c r="AG64" i="116"/>
  <c r="AC64" i="116"/>
  <c r="Y64" i="116"/>
  <c r="U64" i="116"/>
  <c r="Q64" i="116"/>
  <c r="M64" i="116"/>
  <c r="I64" i="116"/>
  <c r="E64" i="116"/>
  <c r="K67" i="114"/>
  <c r="G67" i="114"/>
  <c r="C67" i="114"/>
  <c r="N67" i="2"/>
  <c r="M67" i="2"/>
  <c r="L64" i="106"/>
  <c r="H64" i="106"/>
  <c r="D64" i="106"/>
  <c r="K64" i="106"/>
  <c r="G64" i="106"/>
  <c r="C64" i="106"/>
  <c r="J64" i="106"/>
  <c r="F64" i="106"/>
  <c r="B64" i="106"/>
  <c r="I64" i="106"/>
  <c r="E64" i="106"/>
  <c r="AD47" i="116"/>
  <c r="AE45" i="116" s="1"/>
  <c r="AD48" i="156" l="1"/>
  <c r="AD50" i="156" s="1"/>
  <c r="AD59" i="156" s="1"/>
  <c r="AD61" i="156" s="1"/>
  <c r="AD48" i="158"/>
  <c r="AD50" i="158" s="1"/>
  <c r="AD59" i="158" s="1"/>
  <c r="AD61" i="158" s="1"/>
  <c r="AD48" i="157"/>
  <c r="AD50" i="157" s="1"/>
  <c r="AD59" i="157" s="1"/>
  <c r="AD61" i="157" s="1"/>
  <c r="AD48" i="155"/>
  <c r="AD50" i="155" s="1"/>
  <c r="AD59" i="155" s="1"/>
  <c r="AD61" i="155" s="1"/>
  <c r="AE47" i="156"/>
  <c r="AF45" i="156" s="1"/>
  <c r="AE47" i="158"/>
  <c r="AF45" i="158" s="1"/>
  <c r="AE47" i="157"/>
  <c r="AF45" i="157" s="1"/>
  <c r="AE47" i="155"/>
  <c r="AF45" i="155" s="1"/>
  <c r="BA21" i="117"/>
  <c r="BA22" i="117" s="1"/>
  <c r="AD48" i="142"/>
  <c r="AD50" i="142" s="1"/>
  <c r="AD59" i="142" s="1"/>
  <c r="AD61" i="142" s="1"/>
  <c r="AD48" i="139"/>
  <c r="AD50" i="139" s="1"/>
  <c r="AD59" i="139" s="1"/>
  <c r="AD61" i="139" s="1"/>
  <c r="AD48" i="146"/>
  <c r="AD50" i="146" s="1"/>
  <c r="AD59" i="146" s="1"/>
  <c r="AD61" i="146" s="1"/>
  <c r="AC48" i="150"/>
  <c r="AC50" i="150" s="1"/>
  <c r="AC59" i="150" s="1"/>
  <c r="AC61" i="150" s="1"/>
  <c r="AC48" i="126"/>
  <c r="AC50" i="126" s="1"/>
  <c r="AC59" i="126" s="1"/>
  <c r="AC61" i="126" s="1"/>
  <c r="AD48" i="125"/>
  <c r="AD50" i="125" s="1"/>
  <c r="AD59" i="125" s="1"/>
  <c r="AD61" i="125" s="1"/>
  <c r="AC48" i="133"/>
  <c r="AC50" i="133" s="1"/>
  <c r="AC59" i="133" s="1"/>
  <c r="AC61" i="133" s="1"/>
  <c r="AD48" i="134"/>
  <c r="AD50" i="134" s="1"/>
  <c r="AD59" i="134" s="1"/>
  <c r="AD61" i="134" s="1"/>
  <c r="AD48" i="140"/>
  <c r="AD50" i="140" s="1"/>
  <c r="AD59" i="140" s="1"/>
  <c r="AD61" i="140" s="1"/>
  <c r="AD48" i="143"/>
  <c r="AD50" i="143" s="1"/>
  <c r="AD59" i="143" s="1"/>
  <c r="AD61" i="143" s="1"/>
  <c r="AC48" i="145"/>
  <c r="AC50" i="145" s="1"/>
  <c r="AC59" i="145" s="1"/>
  <c r="AC61" i="145" s="1"/>
  <c r="AE47" i="119"/>
  <c r="AF45" i="119" s="1"/>
  <c r="C41" i="123"/>
  <c r="D39" i="123" s="1"/>
  <c r="AD47" i="117"/>
  <c r="AE45" i="117" s="1"/>
  <c r="AD47" i="130"/>
  <c r="AE45" i="130" s="1"/>
  <c r="AE47" i="136"/>
  <c r="AF45" i="136" s="1"/>
  <c r="AD47" i="128"/>
  <c r="AE45" i="128" s="1"/>
  <c r="C41" i="122"/>
  <c r="D39" i="122" s="1"/>
  <c r="AE47" i="143"/>
  <c r="AF45" i="143" s="1"/>
  <c r="AD48" i="129"/>
  <c r="AD50" i="129" s="1"/>
  <c r="AD59" i="129" s="1"/>
  <c r="AD61" i="129" s="1"/>
  <c r="AD48" i="120"/>
  <c r="AD50" i="120" s="1"/>
  <c r="AD59" i="120" s="1"/>
  <c r="AD61" i="120" s="1"/>
  <c r="AE47" i="134"/>
  <c r="AF45" i="134" s="1"/>
  <c r="AD47" i="145"/>
  <c r="AE45" i="145" s="1"/>
  <c r="AC48" i="137"/>
  <c r="AC50" i="137" s="1"/>
  <c r="AC59" i="137" s="1"/>
  <c r="AC61" i="137" s="1"/>
  <c r="AD48" i="131"/>
  <c r="AD50" i="131" s="1"/>
  <c r="AD59" i="131" s="1"/>
  <c r="AD61" i="131" s="1"/>
  <c r="AE47" i="142"/>
  <c r="AF45" i="142" s="1"/>
  <c r="C47" i="123"/>
  <c r="D45" i="123" s="1"/>
  <c r="AE47" i="129"/>
  <c r="AF45" i="129" s="1"/>
  <c r="AE47" i="120"/>
  <c r="AF45" i="120" s="1"/>
  <c r="AD47" i="137"/>
  <c r="AE45" i="137" s="1"/>
  <c r="AE47" i="131"/>
  <c r="AF45" i="131" s="1"/>
  <c r="C47" i="122"/>
  <c r="D45" i="122" s="1"/>
  <c r="AD48" i="119"/>
  <c r="AD50" i="119" s="1"/>
  <c r="AD59" i="119" s="1"/>
  <c r="AD61" i="119" s="1"/>
  <c r="AE47" i="125"/>
  <c r="AF45" i="125" s="1"/>
  <c r="AD47" i="133"/>
  <c r="AE45" i="133" s="1"/>
  <c r="AC48" i="117"/>
  <c r="AC50" i="117" s="1"/>
  <c r="AC59" i="117" s="1"/>
  <c r="AC61" i="117" s="1"/>
  <c r="AC48" i="130"/>
  <c r="AC50" i="130" s="1"/>
  <c r="AC59" i="130" s="1"/>
  <c r="AC61" i="130" s="1"/>
  <c r="AE47" i="139"/>
  <c r="AF45" i="139" s="1"/>
  <c r="AD48" i="136"/>
  <c r="AD50" i="136" s="1"/>
  <c r="AD59" i="136" s="1"/>
  <c r="AD61" i="136" s="1"/>
  <c r="AC48" i="128"/>
  <c r="AC50" i="128" s="1"/>
  <c r="AC59" i="128" s="1"/>
  <c r="AC61" i="128" s="1"/>
  <c r="AE47" i="146"/>
  <c r="AF45" i="146" s="1"/>
  <c r="AD47" i="150"/>
  <c r="AE45" i="150" s="1"/>
  <c r="AE47" i="140"/>
  <c r="AF45" i="140" s="1"/>
  <c r="AD47" i="126"/>
  <c r="AE45" i="126" s="1"/>
  <c r="AZ55" i="150"/>
  <c r="BA19" i="150"/>
  <c r="AZ21" i="146"/>
  <c r="AZ22" i="146" s="1"/>
  <c r="AZ21" i="145"/>
  <c r="AZ22" i="145" s="1"/>
  <c r="AZ21" i="143"/>
  <c r="AZ22" i="143" s="1"/>
  <c r="AZ21" i="142"/>
  <c r="AZ21" i="140"/>
  <c r="AZ21" i="139"/>
  <c r="AZ22" i="139" s="1"/>
  <c r="AZ21" i="137"/>
  <c r="AZ22" i="137" s="1"/>
  <c r="AZ21" i="136"/>
  <c r="AZ22" i="136" s="1"/>
  <c r="AZ21" i="134"/>
  <c r="AZ21" i="133"/>
  <c r="AZ21" i="131"/>
  <c r="AZ22" i="131" s="1"/>
  <c r="AZ21" i="130"/>
  <c r="AZ22" i="130" s="1"/>
  <c r="AZ21" i="129"/>
  <c r="AZ22" i="129" s="1"/>
  <c r="AZ21" i="128"/>
  <c r="AZ22" i="128" s="1"/>
  <c r="AZ21" i="126"/>
  <c r="AZ22" i="126" s="1"/>
  <c r="AZ21" i="125"/>
  <c r="AZ22" i="125" s="1"/>
  <c r="BA21" i="123"/>
  <c r="BA22" i="123" s="1"/>
  <c r="AD48" i="116"/>
  <c r="AD50" i="116" s="1"/>
  <c r="AD59" i="116" s="1"/>
  <c r="AD61" i="116" s="1"/>
  <c r="BA21" i="122"/>
  <c r="BA55" i="120"/>
  <c r="BB19" i="120"/>
  <c r="AE47" i="116"/>
  <c r="AF45" i="116" s="1"/>
  <c r="C15" i="2"/>
  <c r="C21" i="2" s="1"/>
  <c r="D15" i="2"/>
  <c r="D21" i="2" s="1"/>
  <c r="E15" i="2"/>
  <c r="E21" i="2" s="1"/>
  <c r="F15" i="2"/>
  <c r="F21" i="2" s="1"/>
  <c r="AE48" i="134" l="1"/>
  <c r="AE50" i="134" s="1"/>
  <c r="AE59" i="134" s="1"/>
  <c r="AE61" i="134" s="1"/>
  <c r="C42" i="123"/>
  <c r="AE48" i="155"/>
  <c r="AE50" i="155" s="1"/>
  <c r="AE59" i="155" s="1"/>
  <c r="AE61" i="155" s="1"/>
  <c r="AE48" i="157"/>
  <c r="AE50" i="157" s="1"/>
  <c r="AE59" i="157" s="1"/>
  <c r="AE61" i="157" s="1"/>
  <c r="AE48" i="158"/>
  <c r="AE50" i="158" s="1"/>
  <c r="AE59" i="158" s="1"/>
  <c r="AE61" i="158" s="1"/>
  <c r="AE48" i="156"/>
  <c r="AE50" i="156" s="1"/>
  <c r="AE59" i="156" s="1"/>
  <c r="AE61" i="156" s="1"/>
  <c r="AF47" i="155"/>
  <c r="AG45" i="155" s="1"/>
  <c r="AF47" i="157"/>
  <c r="AG45" i="157" s="1"/>
  <c r="AF47" i="158"/>
  <c r="AG45" i="158" s="1"/>
  <c r="AF47" i="156"/>
  <c r="AG45" i="156" s="1"/>
  <c r="AE48" i="136"/>
  <c r="AE50" i="136" s="1"/>
  <c r="AE59" i="136" s="1"/>
  <c r="AE61" i="136" s="1"/>
  <c r="BB19" i="117"/>
  <c r="BA55" i="117"/>
  <c r="AE48" i="143"/>
  <c r="AE50" i="143" s="1"/>
  <c r="AE59" i="143" s="1"/>
  <c r="AE61" i="143" s="1"/>
  <c r="AE48" i="120"/>
  <c r="AE50" i="120" s="1"/>
  <c r="AE59" i="120" s="1"/>
  <c r="AE61" i="120" s="1"/>
  <c r="AE48" i="125"/>
  <c r="AE50" i="125" s="1"/>
  <c r="AE59" i="125" s="1"/>
  <c r="AE61" i="125" s="1"/>
  <c r="AE48" i="131"/>
  <c r="AE50" i="131" s="1"/>
  <c r="AE59" i="131" s="1"/>
  <c r="AE61" i="131" s="1"/>
  <c r="AE48" i="140"/>
  <c r="AE50" i="140" s="1"/>
  <c r="AE59" i="140" s="1"/>
  <c r="AE61" i="140" s="1"/>
  <c r="AE48" i="146"/>
  <c r="AE50" i="146" s="1"/>
  <c r="AE59" i="146" s="1"/>
  <c r="AE61" i="146" s="1"/>
  <c r="AE48" i="139"/>
  <c r="AE50" i="139" s="1"/>
  <c r="AE59" i="139" s="1"/>
  <c r="AE61" i="139" s="1"/>
  <c r="C48" i="123"/>
  <c r="C42" i="122"/>
  <c r="AD48" i="126"/>
  <c r="AD50" i="126" s="1"/>
  <c r="AD59" i="126" s="1"/>
  <c r="AD61" i="126" s="1"/>
  <c r="AD48" i="150"/>
  <c r="AD50" i="150" s="1"/>
  <c r="AD59" i="150" s="1"/>
  <c r="AD61" i="150" s="1"/>
  <c r="AE47" i="133"/>
  <c r="AF45" i="133" s="1"/>
  <c r="D47" i="122"/>
  <c r="E45" i="122" s="1"/>
  <c r="AE47" i="137"/>
  <c r="AF45" i="137" s="1"/>
  <c r="AE48" i="129"/>
  <c r="AE50" i="129" s="1"/>
  <c r="AE59" i="129" s="1"/>
  <c r="AE61" i="129" s="1"/>
  <c r="AF47" i="142"/>
  <c r="AG45" i="142" s="1"/>
  <c r="AE47" i="145"/>
  <c r="AF45" i="145" s="1"/>
  <c r="AE47" i="128"/>
  <c r="AF45" i="128" s="1"/>
  <c r="AE47" i="130"/>
  <c r="AF45" i="130" s="1"/>
  <c r="AE47" i="117"/>
  <c r="AF45" i="117" s="1"/>
  <c r="AF47" i="119"/>
  <c r="AG45" i="119" s="1"/>
  <c r="AE47" i="126"/>
  <c r="AF45" i="126" s="1"/>
  <c r="AE47" i="150"/>
  <c r="AF45" i="150" s="1"/>
  <c r="AF47" i="129"/>
  <c r="AG45" i="129" s="1"/>
  <c r="AF47" i="125"/>
  <c r="AG45" i="125" s="1"/>
  <c r="AF47" i="131"/>
  <c r="AG45" i="131" s="1"/>
  <c r="D47" i="123"/>
  <c r="E45" i="123" s="1"/>
  <c r="AF47" i="134"/>
  <c r="AG45" i="134" s="1"/>
  <c r="AF47" i="143"/>
  <c r="AG45" i="143" s="1"/>
  <c r="D41" i="122"/>
  <c r="E39" i="122" s="1"/>
  <c r="AF47" i="136"/>
  <c r="AG45" i="136" s="1"/>
  <c r="D41" i="123"/>
  <c r="E39" i="123" s="1"/>
  <c r="AF47" i="140"/>
  <c r="AG45" i="140" s="1"/>
  <c r="AF47" i="146"/>
  <c r="AG45" i="146" s="1"/>
  <c r="AF47" i="139"/>
  <c r="AG45" i="139" s="1"/>
  <c r="AD48" i="133"/>
  <c r="AD50" i="133" s="1"/>
  <c r="AD59" i="133" s="1"/>
  <c r="AD61" i="133" s="1"/>
  <c r="C48" i="122"/>
  <c r="AD48" i="137"/>
  <c r="AD50" i="137" s="1"/>
  <c r="AD59" i="137" s="1"/>
  <c r="AD61" i="137" s="1"/>
  <c r="AF47" i="120"/>
  <c r="AG45" i="120" s="1"/>
  <c r="AE48" i="142"/>
  <c r="AE50" i="142" s="1"/>
  <c r="AE59" i="142" s="1"/>
  <c r="AE61" i="142" s="1"/>
  <c r="AD48" i="145"/>
  <c r="AD50" i="145" s="1"/>
  <c r="AD59" i="145" s="1"/>
  <c r="AD61" i="145" s="1"/>
  <c r="AD48" i="128"/>
  <c r="AD50" i="128" s="1"/>
  <c r="AD59" i="128" s="1"/>
  <c r="AD61" i="128" s="1"/>
  <c r="AD48" i="130"/>
  <c r="AD50" i="130" s="1"/>
  <c r="AD59" i="130" s="1"/>
  <c r="AD61" i="130" s="1"/>
  <c r="AD48" i="117"/>
  <c r="AD50" i="117" s="1"/>
  <c r="AD59" i="117" s="1"/>
  <c r="AD61" i="117" s="1"/>
  <c r="AE48" i="119"/>
  <c r="AE50" i="119" s="1"/>
  <c r="AE59" i="119" s="1"/>
  <c r="AE61" i="119" s="1"/>
  <c r="BA21" i="150"/>
  <c r="AZ55" i="146"/>
  <c r="BA19" i="146"/>
  <c r="AZ55" i="145"/>
  <c r="BA19" i="145"/>
  <c r="AZ55" i="143"/>
  <c r="BA19" i="143"/>
  <c r="AZ55" i="142"/>
  <c r="BA19" i="142"/>
  <c r="AZ22" i="142"/>
  <c r="AZ55" i="140"/>
  <c r="BA19" i="140"/>
  <c r="AZ22" i="140"/>
  <c r="AZ55" i="139"/>
  <c r="BA19" i="139"/>
  <c r="AZ55" i="137"/>
  <c r="BA19" i="137"/>
  <c r="AZ55" i="136"/>
  <c r="BA19" i="136"/>
  <c r="AZ55" i="134"/>
  <c r="BA19" i="134"/>
  <c r="AZ22" i="134"/>
  <c r="AZ55" i="133"/>
  <c r="BA19" i="133"/>
  <c r="AZ22" i="133"/>
  <c r="AZ55" i="131"/>
  <c r="BA19" i="131"/>
  <c r="AZ55" i="130"/>
  <c r="BA19" i="130"/>
  <c r="AZ55" i="129"/>
  <c r="BA19" i="129"/>
  <c r="AZ55" i="128"/>
  <c r="BA19" i="128"/>
  <c r="AZ55" i="126"/>
  <c r="BA19" i="126"/>
  <c r="AZ55" i="125"/>
  <c r="BA19" i="125"/>
  <c r="BA55" i="123"/>
  <c r="BB19" i="123"/>
  <c r="BA55" i="122"/>
  <c r="BB19" i="122"/>
  <c r="BA22" i="122"/>
  <c r="BB21" i="120"/>
  <c r="BN55" i="119"/>
  <c r="AE48" i="116"/>
  <c r="AE50" i="116" s="1"/>
  <c r="AE59" i="116" s="1"/>
  <c r="AE61" i="116" s="1"/>
  <c r="AF47" i="116"/>
  <c r="AG45" i="116" s="1"/>
  <c r="BN55" i="116"/>
  <c r="B15" i="2"/>
  <c r="B21" i="2" s="1"/>
  <c r="B9" i="2"/>
  <c r="D48" i="122" l="1"/>
  <c r="AF48" i="156"/>
  <c r="AF50" i="156" s="1"/>
  <c r="AF59" i="156" s="1"/>
  <c r="AF61" i="156" s="1"/>
  <c r="AF48" i="158"/>
  <c r="AF50" i="158" s="1"/>
  <c r="AF59" i="158" s="1"/>
  <c r="AF61" i="158" s="1"/>
  <c r="AF48" i="157"/>
  <c r="AF50" i="157" s="1"/>
  <c r="AF59" i="157" s="1"/>
  <c r="AF61" i="157" s="1"/>
  <c r="AF48" i="155"/>
  <c r="AF50" i="155" s="1"/>
  <c r="AF59" i="155" s="1"/>
  <c r="AF61" i="155" s="1"/>
  <c r="AG47" i="156"/>
  <c r="AH45" i="156" s="1"/>
  <c r="AG47" i="158"/>
  <c r="AH45" i="158" s="1"/>
  <c r="AG47" i="157"/>
  <c r="AH45" i="157" s="1"/>
  <c r="AG47" i="155"/>
  <c r="AH45" i="155" s="1"/>
  <c r="BB21" i="117"/>
  <c r="BB22" i="117" s="1"/>
  <c r="AF48" i="142"/>
  <c r="AF50" i="142" s="1"/>
  <c r="AF59" i="142" s="1"/>
  <c r="AF61" i="142" s="1"/>
  <c r="AE48" i="126"/>
  <c r="AE50" i="126" s="1"/>
  <c r="AE59" i="126" s="1"/>
  <c r="AE61" i="126" s="1"/>
  <c r="AF48" i="131"/>
  <c r="AF50" i="131" s="1"/>
  <c r="AF59" i="131" s="1"/>
  <c r="AF61" i="131" s="1"/>
  <c r="AF48" i="129"/>
  <c r="AF50" i="129" s="1"/>
  <c r="AF59" i="129" s="1"/>
  <c r="AF61" i="129" s="1"/>
  <c r="AF48" i="125"/>
  <c r="AF50" i="125" s="1"/>
  <c r="AF59" i="125" s="1"/>
  <c r="AF61" i="125" s="1"/>
  <c r="AE48" i="150"/>
  <c r="AE50" i="150" s="1"/>
  <c r="AE59" i="150" s="1"/>
  <c r="AE61" i="150" s="1"/>
  <c r="AE48" i="145"/>
  <c r="AE50" i="145" s="1"/>
  <c r="AE59" i="145" s="1"/>
  <c r="AE61" i="145" s="1"/>
  <c r="AF48" i="146"/>
  <c r="AF50" i="146" s="1"/>
  <c r="AF59" i="146" s="1"/>
  <c r="AF61" i="146" s="1"/>
  <c r="AF48" i="139"/>
  <c r="AF50" i="139" s="1"/>
  <c r="AF59" i="139" s="1"/>
  <c r="AF61" i="139" s="1"/>
  <c r="AF48" i="140"/>
  <c r="AF50" i="140" s="1"/>
  <c r="AF59" i="140" s="1"/>
  <c r="AF61" i="140" s="1"/>
  <c r="E41" i="122"/>
  <c r="F39" i="122" s="1"/>
  <c r="AG47" i="134"/>
  <c r="AH45" i="134" s="1"/>
  <c r="AF47" i="117"/>
  <c r="AG45" i="117" s="1"/>
  <c r="AF47" i="128"/>
  <c r="AG45" i="128" s="1"/>
  <c r="AF47" i="137"/>
  <c r="AG45" i="137" s="1"/>
  <c r="AF47" i="133"/>
  <c r="AG45" i="133" s="1"/>
  <c r="AF48" i="120"/>
  <c r="AF50" i="120" s="1"/>
  <c r="AF59" i="120" s="1"/>
  <c r="AF61" i="120" s="1"/>
  <c r="AG47" i="146"/>
  <c r="AH45" i="146" s="1"/>
  <c r="D42" i="123"/>
  <c r="AF48" i="136"/>
  <c r="AF50" i="136" s="1"/>
  <c r="AF59" i="136" s="1"/>
  <c r="AF61" i="136" s="1"/>
  <c r="AF48" i="143"/>
  <c r="AF50" i="143" s="1"/>
  <c r="AF59" i="143" s="1"/>
  <c r="AF61" i="143" s="1"/>
  <c r="D48" i="123"/>
  <c r="AG47" i="131"/>
  <c r="AH45" i="131" s="1"/>
  <c r="AF47" i="126"/>
  <c r="AG45" i="126" s="1"/>
  <c r="AF48" i="119"/>
  <c r="AF50" i="119" s="1"/>
  <c r="AF59" i="119" s="1"/>
  <c r="AF61" i="119" s="1"/>
  <c r="AE48" i="130"/>
  <c r="AE50" i="130" s="1"/>
  <c r="AE59" i="130" s="1"/>
  <c r="AE61" i="130" s="1"/>
  <c r="AG47" i="142"/>
  <c r="AH45" i="142" s="1"/>
  <c r="AG47" i="120"/>
  <c r="AH45" i="120" s="1"/>
  <c r="E41" i="123"/>
  <c r="F39" i="123" s="1"/>
  <c r="AG47" i="136"/>
  <c r="AH45" i="136" s="1"/>
  <c r="AG47" i="143"/>
  <c r="AH45" i="143" s="1"/>
  <c r="E47" i="123"/>
  <c r="F45" i="123" s="1"/>
  <c r="AG47" i="119"/>
  <c r="AH45" i="119" s="1"/>
  <c r="AF47" i="130"/>
  <c r="AG45" i="130" s="1"/>
  <c r="E47" i="122"/>
  <c r="F45" i="122" s="1"/>
  <c r="AG47" i="139"/>
  <c r="AH45" i="139" s="1"/>
  <c r="AG47" i="140"/>
  <c r="AH45" i="140" s="1"/>
  <c r="D42" i="122"/>
  <c r="AF48" i="134"/>
  <c r="AF50" i="134" s="1"/>
  <c r="AF59" i="134" s="1"/>
  <c r="AF61" i="134" s="1"/>
  <c r="AG47" i="125"/>
  <c r="AH45" i="125" s="1"/>
  <c r="AG47" i="129"/>
  <c r="AH45" i="129" s="1"/>
  <c r="AF47" i="150"/>
  <c r="AG45" i="150" s="1"/>
  <c r="AE48" i="117"/>
  <c r="AE50" i="117" s="1"/>
  <c r="AE59" i="117" s="1"/>
  <c r="AE61" i="117" s="1"/>
  <c r="AE48" i="128"/>
  <c r="AE50" i="128" s="1"/>
  <c r="AE59" i="128" s="1"/>
  <c r="AE61" i="128" s="1"/>
  <c r="AF47" i="145"/>
  <c r="AG45" i="145" s="1"/>
  <c r="AE48" i="137"/>
  <c r="AE50" i="137" s="1"/>
  <c r="AE59" i="137" s="1"/>
  <c r="AE61" i="137" s="1"/>
  <c r="AE48" i="133"/>
  <c r="AE50" i="133" s="1"/>
  <c r="AE59" i="133" s="1"/>
  <c r="AE61" i="133" s="1"/>
  <c r="BA55" i="150"/>
  <c r="BB19" i="150"/>
  <c r="BA22" i="150"/>
  <c r="BA21" i="146"/>
  <c r="BA22" i="146" s="1"/>
  <c r="BA21" i="145"/>
  <c r="BA22" i="145" s="1"/>
  <c r="BA21" i="143"/>
  <c r="BA21" i="142"/>
  <c r="BA22" i="142" s="1"/>
  <c r="BA21" i="140"/>
  <c r="BA21" i="139"/>
  <c r="BA22" i="139" s="1"/>
  <c r="BA21" i="137"/>
  <c r="BA22" i="137" s="1"/>
  <c r="BA21" i="136"/>
  <c r="BA22" i="136" s="1"/>
  <c r="BA21" i="134"/>
  <c r="BA22" i="134" s="1"/>
  <c r="BA21" i="133"/>
  <c r="BA21" i="131"/>
  <c r="BA22" i="131" s="1"/>
  <c r="BA21" i="130"/>
  <c r="BA21" i="129"/>
  <c r="BA22" i="129" s="1"/>
  <c r="BA21" i="128"/>
  <c r="BA22" i="128" s="1"/>
  <c r="BA21" i="126"/>
  <c r="BA22" i="126" s="1"/>
  <c r="BA21" i="125"/>
  <c r="BA22" i="125" s="1"/>
  <c r="BB21" i="123"/>
  <c r="BB22" i="123" s="1"/>
  <c r="BB21" i="122"/>
  <c r="BB55" i="120"/>
  <c r="BC19" i="120"/>
  <c r="BB22" i="120"/>
  <c r="AF48" i="116"/>
  <c r="AF50" i="116" s="1"/>
  <c r="AF59" i="116" s="1"/>
  <c r="AF61" i="116" s="1"/>
  <c r="AG47" i="116"/>
  <c r="AH45" i="116" s="1"/>
  <c r="B22" i="2"/>
  <c r="Q21" i="2"/>
  <c r="B74" i="2"/>
  <c r="B81" i="2"/>
  <c r="C9" i="2"/>
  <c r="AF48" i="128" l="1"/>
  <c r="AF50" i="128" s="1"/>
  <c r="AF59" i="128" s="1"/>
  <c r="AF61" i="128" s="1"/>
  <c r="AG48" i="155"/>
  <c r="AG50" i="155" s="1"/>
  <c r="AG59" i="155" s="1"/>
  <c r="AG61" i="155" s="1"/>
  <c r="AG48" i="157"/>
  <c r="AG50" i="157" s="1"/>
  <c r="AG59" i="157" s="1"/>
  <c r="AG61" i="157" s="1"/>
  <c r="AG48" i="158"/>
  <c r="AG50" i="158" s="1"/>
  <c r="AG59" i="158" s="1"/>
  <c r="AG61" i="158" s="1"/>
  <c r="AG48" i="156"/>
  <c r="AG50" i="156" s="1"/>
  <c r="AG59" i="156" s="1"/>
  <c r="AG61" i="156" s="1"/>
  <c r="AH47" i="155"/>
  <c r="AI45" i="155" s="1"/>
  <c r="AH47" i="157"/>
  <c r="AI45" i="157" s="1"/>
  <c r="AH47" i="158"/>
  <c r="AI45" i="158" s="1"/>
  <c r="AH47" i="156"/>
  <c r="AI45" i="156" s="1"/>
  <c r="BC19" i="117"/>
  <c r="BB55" i="117"/>
  <c r="AF48" i="137"/>
  <c r="AF50" i="137" s="1"/>
  <c r="AF59" i="137" s="1"/>
  <c r="AF61" i="137" s="1"/>
  <c r="AG48" i="139"/>
  <c r="AG50" i="139" s="1"/>
  <c r="AG59" i="139" s="1"/>
  <c r="AG61" i="139" s="1"/>
  <c r="E42" i="123"/>
  <c r="AG48" i="125"/>
  <c r="AG50" i="125" s="1"/>
  <c r="AG59" i="125" s="1"/>
  <c r="AG61" i="125" s="1"/>
  <c r="AF48" i="145"/>
  <c r="AF50" i="145" s="1"/>
  <c r="AF59" i="145" s="1"/>
  <c r="AF61" i="145" s="1"/>
  <c r="AF48" i="150"/>
  <c r="AF50" i="150" s="1"/>
  <c r="AF59" i="150" s="1"/>
  <c r="AF61" i="150" s="1"/>
  <c r="AF48" i="130"/>
  <c r="AF50" i="130" s="1"/>
  <c r="AF59" i="130" s="1"/>
  <c r="AF61" i="130" s="1"/>
  <c r="AG48" i="143"/>
  <c r="AG50" i="143" s="1"/>
  <c r="AG59" i="143" s="1"/>
  <c r="AG61" i="143" s="1"/>
  <c r="AG48" i="134"/>
  <c r="AG50" i="134" s="1"/>
  <c r="AG59" i="134" s="1"/>
  <c r="AG61" i="134" s="1"/>
  <c r="AG48" i="131"/>
  <c r="AG50" i="131" s="1"/>
  <c r="AG59" i="131" s="1"/>
  <c r="AG61" i="131" s="1"/>
  <c r="AG48" i="129"/>
  <c r="AG50" i="129" s="1"/>
  <c r="AG59" i="129" s="1"/>
  <c r="AG61" i="129" s="1"/>
  <c r="AH47" i="140"/>
  <c r="AI45" i="140" s="1"/>
  <c r="F47" i="122"/>
  <c r="G45" i="122" s="1"/>
  <c r="AG48" i="119"/>
  <c r="AG50" i="119" s="1"/>
  <c r="AG59" i="119" s="1"/>
  <c r="AG61" i="119" s="1"/>
  <c r="F47" i="123"/>
  <c r="G45" i="123" s="1"/>
  <c r="AH47" i="136"/>
  <c r="AI45" i="136" s="1"/>
  <c r="AH47" i="120"/>
  <c r="AI45" i="120" s="1"/>
  <c r="AG48" i="142"/>
  <c r="AG50" i="142" s="1"/>
  <c r="AG59" i="142" s="1"/>
  <c r="AG61" i="142" s="1"/>
  <c r="AF48" i="126"/>
  <c r="AF50" i="126" s="1"/>
  <c r="AF59" i="126" s="1"/>
  <c r="AF61" i="126" s="1"/>
  <c r="AG48" i="146"/>
  <c r="AG50" i="146" s="1"/>
  <c r="AG59" i="146" s="1"/>
  <c r="AG61" i="146" s="1"/>
  <c r="AF48" i="133"/>
  <c r="AF50" i="133" s="1"/>
  <c r="AF59" i="133" s="1"/>
  <c r="AF61" i="133" s="1"/>
  <c r="AG47" i="117"/>
  <c r="AH45" i="117" s="1"/>
  <c r="F41" i="122"/>
  <c r="G39" i="122" s="1"/>
  <c r="AH47" i="129"/>
  <c r="AI45" i="129" s="1"/>
  <c r="AH47" i="119"/>
  <c r="AI45" i="119" s="1"/>
  <c r="AH47" i="142"/>
  <c r="AI45" i="142" s="1"/>
  <c r="AG47" i="126"/>
  <c r="AH45" i="126" s="1"/>
  <c r="AH47" i="146"/>
  <c r="AI45" i="146" s="1"/>
  <c r="AG47" i="133"/>
  <c r="AH45" i="133" s="1"/>
  <c r="AH47" i="139"/>
  <c r="AI45" i="139" s="1"/>
  <c r="AH47" i="143"/>
  <c r="AI45" i="143" s="1"/>
  <c r="F41" i="123"/>
  <c r="G39" i="123" s="1"/>
  <c r="AG47" i="128"/>
  <c r="AH45" i="128" s="1"/>
  <c r="AH47" i="134"/>
  <c r="AI45" i="134" s="1"/>
  <c r="AG47" i="145"/>
  <c r="AH45" i="145" s="1"/>
  <c r="AG47" i="150"/>
  <c r="AH45" i="150" s="1"/>
  <c r="AH47" i="125"/>
  <c r="AI45" i="125" s="1"/>
  <c r="AG48" i="140"/>
  <c r="AG50" i="140" s="1"/>
  <c r="AG59" i="140" s="1"/>
  <c r="AG61" i="140" s="1"/>
  <c r="E48" i="122"/>
  <c r="AG47" i="130"/>
  <c r="AH45" i="130" s="1"/>
  <c r="E48" i="123"/>
  <c r="AG48" i="136"/>
  <c r="AG50" i="136" s="1"/>
  <c r="AG59" i="136" s="1"/>
  <c r="AG61" i="136" s="1"/>
  <c r="AG48" i="120"/>
  <c r="AG50" i="120" s="1"/>
  <c r="AG59" i="120" s="1"/>
  <c r="AG61" i="120" s="1"/>
  <c r="AH47" i="131"/>
  <c r="AI45" i="131" s="1"/>
  <c r="AG47" i="137"/>
  <c r="AH45" i="137" s="1"/>
  <c r="AF48" i="117"/>
  <c r="AF50" i="117" s="1"/>
  <c r="AF59" i="117" s="1"/>
  <c r="AF61" i="117" s="1"/>
  <c r="E42" i="122"/>
  <c r="BB21" i="150"/>
  <c r="BB22" i="150" s="1"/>
  <c r="BA55" i="146"/>
  <c r="BB19" i="146"/>
  <c r="BA55" i="145"/>
  <c r="BB19" i="145"/>
  <c r="BA55" i="143"/>
  <c r="BB19" i="143"/>
  <c r="BA22" i="143"/>
  <c r="BA55" i="142"/>
  <c r="BB19" i="142"/>
  <c r="BA55" i="140"/>
  <c r="BB19" i="140"/>
  <c r="BA22" i="140"/>
  <c r="BA55" i="139"/>
  <c r="BB19" i="139"/>
  <c r="BA55" i="137"/>
  <c r="BB19" i="137"/>
  <c r="BA55" i="136"/>
  <c r="BB19" i="136"/>
  <c r="BA55" i="134"/>
  <c r="BB19" i="134"/>
  <c r="BA55" i="133"/>
  <c r="BB19" i="133"/>
  <c r="BA22" i="133"/>
  <c r="BA55" i="131"/>
  <c r="BB19" i="131"/>
  <c r="BA55" i="130"/>
  <c r="BB19" i="130"/>
  <c r="BA22" i="130"/>
  <c r="BA55" i="129"/>
  <c r="BB19" i="129"/>
  <c r="BA55" i="128"/>
  <c r="BB19" i="128"/>
  <c r="BA55" i="126"/>
  <c r="BB19" i="126"/>
  <c r="BA55" i="125"/>
  <c r="BB19" i="125"/>
  <c r="BB55" i="123"/>
  <c r="BC19" i="123"/>
  <c r="BB55" i="122"/>
  <c r="BC19" i="122"/>
  <c r="BB22" i="122"/>
  <c r="BC21" i="120"/>
  <c r="BC22" i="120" s="1"/>
  <c r="AG48" i="116"/>
  <c r="AG50" i="116" s="1"/>
  <c r="AG59" i="116" s="1"/>
  <c r="AG61" i="116" s="1"/>
  <c r="AH47" i="116"/>
  <c r="AI45" i="116" s="1"/>
  <c r="C20" i="2"/>
  <c r="B23" i="2"/>
  <c r="B83" i="2"/>
  <c r="B76" i="2"/>
  <c r="D9" i="2"/>
  <c r="C74" i="2"/>
  <c r="C81" i="2"/>
  <c r="AH48" i="136" l="1"/>
  <c r="AH50" i="136" s="1"/>
  <c r="AH59" i="136" s="1"/>
  <c r="AH61" i="136" s="1"/>
  <c r="AH48" i="156"/>
  <c r="AH50" i="156" s="1"/>
  <c r="AH59" i="156" s="1"/>
  <c r="AH61" i="156" s="1"/>
  <c r="AH48" i="158"/>
  <c r="AH50" i="158" s="1"/>
  <c r="AH59" i="158" s="1"/>
  <c r="AH61" i="158" s="1"/>
  <c r="AH48" i="157"/>
  <c r="AH50" i="157" s="1"/>
  <c r="AH59" i="157" s="1"/>
  <c r="AH61" i="157" s="1"/>
  <c r="AH48" i="155"/>
  <c r="AH50" i="155" s="1"/>
  <c r="AH59" i="155" s="1"/>
  <c r="AH61" i="155" s="1"/>
  <c r="AI47" i="156"/>
  <c r="AJ45" i="156" s="1"/>
  <c r="AI47" i="158"/>
  <c r="AJ45" i="158" s="1"/>
  <c r="AI47" i="157"/>
  <c r="AJ45" i="157" s="1"/>
  <c r="AI47" i="155"/>
  <c r="AJ45" i="155" s="1"/>
  <c r="AH48" i="140"/>
  <c r="AH50" i="140" s="1"/>
  <c r="AH59" i="140" s="1"/>
  <c r="AH61" i="140" s="1"/>
  <c r="F48" i="122"/>
  <c r="BC21" i="117"/>
  <c r="BC22" i="117" s="1"/>
  <c r="AH48" i="134"/>
  <c r="AH50" i="134" s="1"/>
  <c r="AH59" i="134" s="1"/>
  <c r="AH61" i="134" s="1"/>
  <c r="AH48" i="143"/>
  <c r="AH50" i="143" s="1"/>
  <c r="AH59" i="143" s="1"/>
  <c r="AH61" i="143" s="1"/>
  <c r="AH48" i="146"/>
  <c r="AH50" i="146" s="1"/>
  <c r="AH59" i="146" s="1"/>
  <c r="AH61" i="146" s="1"/>
  <c r="AG48" i="130"/>
  <c r="AG50" i="130" s="1"/>
  <c r="AG59" i="130" s="1"/>
  <c r="AG61" i="130" s="1"/>
  <c r="AH48" i="125"/>
  <c r="AH50" i="125" s="1"/>
  <c r="AH59" i="125" s="1"/>
  <c r="AH61" i="125" s="1"/>
  <c r="AG48" i="137"/>
  <c r="AG50" i="137" s="1"/>
  <c r="AG59" i="137" s="1"/>
  <c r="AG61" i="137" s="1"/>
  <c r="AH48" i="129"/>
  <c r="AH50" i="129" s="1"/>
  <c r="AH59" i="129" s="1"/>
  <c r="AH61" i="129" s="1"/>
  <c r="AH48" i="142"/>
  <c r="AH50" i="142" s="1"/>
  <c r="AH59" i="142" s="1"/>
  <c r="AH61" i="142" s="1"/>
  <c r="AG48" i="145"/>
  <c r="AG50" i="145" s="1"/>
  <c r="AG59" i="145" s="1"/>
  <c r="AG61" i="145" s="1"/>
  <c r="AG48" i="117"/>
  <c r="AG50" i="117" s="1"/>
  <c r="AG59" i="117" s="1"/>
  <c r="AG61" i="117" s="1"/>
  <c r="AH48" i="131"/>
  <c r="AH50" i="131" s="1"/>
  <c r="AH59" i="131" s="1"/>
  <c r="AH61" i="131" s="1"/>
  <c r="AH47" i="150"/>
  <c r="AI45" i="150" s="1"/>
  <c r="AG48" i="128"/>
  <c r="AG50" i="128" s="1"/>
  <c r="AG59" i="128" s="1"/>
  <c r="AG61" i="128" s="1"/>
  <c r="G41" i="123"/>
  <c r="H39" i="123" s="1"/>
  <c r="AI47" i="139"/>
  <c r="AJ45" i="139" s="1"/>
  <c r="AH47" i="133"/>
  <c r="AI45" i="133" s="1"/>
  <c r="AH47" i="126"/>
  <c r="AI45" i="126" s="1"/>
  <c r="AI47" i="119"/>
  <c r="AJ45" i="119" s="1"/>
  <c r="G41" i="122"/>
  <c r="H39" i="122" s="1"/>
  <c r="AI47" i="120"/>
  <c r="AJ45" i="120" s="1"/>
  <c r="G47" i="123"/>
  <c r="H45" i="123" s="1"/>
  <c r="AI47" i="131"/>
  <c r="AJ45" i="131" s="1"/>
  <c r="AH47" i="128"/>
  <c r="AI45" i="128" s="1"/>
  <c r="AI47" i="140"/>
  <c r="AJ45" i="140" s="1"/>
  <c r="AH47" i="130"/>
  <c r="AI45" i="130" s="1"/>
  <c r="AI47" i="125"/>
  <c r="AJ45" i="125" s="1"/>
  <c r="AH47" i="145"/>
  <c r="AI45" i="145" s="1"/>
  <c r="AI47" i="143"/>
  <c r="AJ45" i="143" s="1"/>
  <c r="AI47" i="146"/>
  <c r="AJ45" i="146" s="1"/>
  <c r="AI47" i="142"/>
  <c r="AJ45" i="142" s="1"/>
  <c r="AI47" i="129"/>
  <c r="AJ45" i="129" s="1"/>
  <c r="AH47" i="117"/>
  <c r="AI45" i="117" s="1"/>
  <c r="AI47" i="136"/>
  <c r="AJ45" i="136" s="1"/>
  <c r="AH47" i="137"/>
  <c r="AI45" i="137" s="1"/>
  <c r="AG48" i="150"/>
  <c r="AG50" i="150" s="1"/>
  <c r="AG59" i="150" s="1"/>
  <c r="AG61" i="150" s="1"/>
  <c r="AI47" i="134"/>
  <c r="AJ45" i="134" s="1"/>
  <c r="F42" i="123"/>
  <c r="AH48" i="139"/>
  <c r="AH50" i="139" s="1"/>
  <c r="AH59" i="139" s="1"/>
  <c r="AH61" i="139" s="1"/>
  <c r="AG48" i="133"/>
  <c r="AG50" i="133" s="1"/>
  <c r="AG59" i="133" s="1"/>
  <c r="AG61" i="133" s="1"/>
  <c r="AG48" i="126"/>
  <c r="AG50" i="126" s="1"/>
  <c r="AG59" i="126" s="1"/>
  <c r="AG61" i="126" s="1"/>
  <c r="AH48" i="119"/>
  <c r="AH50" i="119" s="1"/>
  <c r="AH59" i="119" s="1"/>
  <c r="AH61" i="119" s="1"/>
  <c r="F42" i="122"/>
  <c r="AH48" i="120"/>
  <c r="AH50" i="120" s="1"/>
  <c r="AH59" i="120" s="1"/>
  <c r="AH61" i="120" s="1"/>
  <c r="F48" i="123"/>
  <c r="G47" i="122"/>
  <c r="H45" i="122" s="1"/>
  <c r="BB55" i="150"/>
  <c r="BC19" i="150"/>
  <c r="BB21" i="146"/>
  <c r="BB22" i="146" s="1"/>
  <c r="BB21" i="145"/>
  <c r="BB22" i="145" s="1"/>
  <c r="BB21" i="143"/>
  <c r="BB22" i="143" s="1"/>
  <c r="BB21" i="142"/>
  <c r="BB22" i="142" s="1"/>
  <c r="BB21" i="140"/>
  <c r="BB22" i="140" s="1"/>
  <c r="BB21" i="139"/>
  <c r="BB21" i="137"/>
  <c r="BB21" i="136"/>
  <c r="BB22" i="136" s="1"/>
  <c r="BB21" i="134"/>
  <c r="BB22" i="134" s="1"/>
  <c r="BB21" i="133"/>
  <c r="BB22" i="133" s="1"/>
  <c r="BB21" i="131"/>
  <c r="BB22" i="131" s="1"/>
  <c r="BB21" i="130"/>
  <c r="BB22" i="130" s="1"/>
  <c r="BB21" i="129"/>
  <c r="BB22" i="129" s="1"/>
  <c r="BB21" i="128"/>
  <c r="BB22" i="128" s="1"/>
  <c r="BB21" i="126"/>
  <c r="BB21" i="125"/>
  <c r="BB22" i="125" s="1"/>
  <c r="BC21" i="123"/>
  <c r="BC22" i="123" s="1"/>
  <c r="BC21" i="122"/>
  <c r="BC55" i="120"/>
  <c r="BD19" i="120"/>
  <c r="AH48" i="116"/>
  <c r="AH50" i="116" s="1"/>
  <c r="AH59" i="116" s="1"/>
  <c r="AH61" i="116" s="1"/>
  <c r="AI47" i="116"/>
  <c r="AJ45" i="116" s="1"/>
  <c r="C22" i="2"/>
  <c r="D20" i="2" s="1"/>
  <c r="B78" i="2"/>
  <c r="B27" i="2" s="1"/>
  <c r="C83" i="2"/>
  <c r="C76" i="2"/>
  <c r="E9" i="2"/>
  <c r="D74" i="2"/>
  <c r="D81" i="2"/>
  <c r="AI48" i="155" l="1"/>
  <c r="AI50" i="155" s="1"/>
  <c r="AI59" i="155" s="1"/>
  <c r="AI61" i="155" s="1"/>
  <c r="AI48" i="157"/>
  <c r="AI50" i="157" s="1"/>
  <c r="AI59" i="157" s="1"/>
  <c r="AI61" i="157" s="1"/>
  <c r="AI48" i="158"/>
  <c r="AI50" i="158" s="1"/>
  <c r="AI59" i="158" s="1"/>
  <c r="AI61" i="158" s="1"/>
  <c r="AI48" i="156"/>
  <c r="AI50" i="156" s="1"/>
  <c r="AI59" i="156" s="1"/>
  <c r="AI61" i="156" s="1"/>
  <c r="AJ47" i="155"/>
  <c r="AK45" i="155" s="1"/>
  <c r="AJ47" i="157"/>
  <c r="AK45" i="157" s="1"/>
  <c r="AJ47" i="158"/>
  <c r="AK45" i="158" s="1"/>
  <c r="AJ47" i="156"/>
  <c r="AK45" i="156" s="1"/>
  <c r="BD19" i="117"/>
  <c r="BC55" i="117"/>
  <c r="AI48" i="140"/>
  <c r="AI50" i="140" s="1"/>
  <c r="AI59" i="140" s="1"/>
  <c r="AI61" i="140" s="1"/>
  <c r="AI48" i="125"/>
  <c r="AI50" i="125" s="1"/>
  <c r="AI59" i="125" s="1"/>
  <c r="AI61" i="125" s="1"/>
  <c r="AI48" i="139"/>
  <c r="AI50" i="139" s="1"/>
  <c r="AI59" i="139" s="1"/>
  <c r="AI61" i="139" s="1"/>
  <c r="AI48" i="131"/>
  <c r="AI50" i="131" s="1"/>
  <c r="AI59" i="131" s="1"/>
  <c r="AI61" i="131" s="1"/>
  <c r="G48" i="123"/>
  <c r="G48" i="122"/>
  <c r="AI48" i="143"/>
  <c r="AI50" i="143" s="1"/>
  <c r="AI59" i="143" s="1"/>
  <c r="AI61" i="143" s="1"/>
  <c r="AH48" i="128"/>
  <c r="AH50" i="128" s="1"/>
  <c r="AH59" i="128" s="1"/>
  <c r="AH61" i="128" s="1"/>
  <c r="G42" i="122"/>
  <c r="AI48" i="142"/>
  <c r="AI50" i="142" s="1"/>
  <c r="AI59" i="142" s="1"/>
  <c r="AI61" i="142" s="1"/>
  <c r="AH48" i="117"/>
  <c r="AH50" i="117" s="1"/>
  <c r="AH59" i="117" s="1"/>
  <c r="AH61" i="117" s="1"/>
  <c r="AH48" i="126"/>
  <c r="AH50" i="126" s="1"/>
  <c r="AH59" i="126" s="1"/>
  <c r="AH61" i="126" s="1"/>
  <c r="AJ47" i="134"/>
  <c r="AK45" i="134" s="1"/>
  <c r="AH48" i="137"/>
  <c r="AH50" i="137" s="1"/>
  <c r="AH59" i="137" s="1"/>
  <c r="AH61" i="137" s="1"/>
  <c r="AJ47" i="136"/>
  <c r="AK45" i="136" s="1"/>
  <c r="AJ47" i="129"/>
  <c r="AK45" i="129" s="1"/>
  <c r="AJ47" i="146"/>
  <c r="AK45" i="146" s="1"/>
  <c r="AI47" i="145"/>
  <c r="AJ45" i="145" s="1"/>
  <c r="AI47" i="130"/>
  <c r="AJ45" i="130" s="1"/>
  <c r="AJ47" i="120"/>
  <c r="AK45" i="120" s="1"/>
  <c r="AJ47" i="119"/>
  <c r="AK45" i="119" s="1"/>
  <c r="AI47" i="133"/>
  <c r="AJ45" i="133" s="1"/>
  <c r="H41" i="123"/>
  <c r="I39" i="123" s="1"/>
  <c r="AI47" i="150"/>
  <c r="AJ45" i="150" s="1"/>
  <c r="AI47" i="137"/>
  <c r="AJ45" i="137" s="1"/>
  <c r="H47" i="122"/>
  <c r="I45" i="122" s="1"/>
  <c r="AI47" i="117"/>
  <c r="AJ45" i="117" s="1"/>
  <c r="AJ47" i="142"/>
  <c r="AK45" i="142" s="1"/>
  <c r="AJ47" i="143"/>
  <c r="AK45" i="143" s="1"/>
  <c r="AJ47" i="125"/>
  <c r="AK45" i="125" s="1"/>
  <c r="AJ47" i="140"/>
  <c r="AK45" i="140" s="1"/>
  <c r="H47" i="123"/>
  <c r="I45" i="123" s="1"/>
  <c r="H41" i="122"/>
  <c r="I39" i="122" s="1"/>
  <c r="AI47" i="126"/>
  <c r="AJ45" i="126" s="1"/>
  <c r="AJ47" i="139"/>
  <c r="AK45" i="139" s="1"/>
  <c r="AI48" i="134"/>
  <c r="AI50" i="134" s="1"/>
  <c r="AI59" i="134" s="1"/>
  <c r="AI61" i="134" s="1"/>
  <c r="AI48" i="136"/>
  <c r="AI50" i="136" s="1"/>
  <c r="AI59" i="136" s="1"/>
  <c r="AI61" i="136" s="1"/>
  <c r="AI48" i="129"/>
  <c r="AI50" i="129" s="1"/>
  <c r="AI59" i="129" s="1"/>
  <c r="AI61" i="129" s="1"/>
  <c r="AI48" i="146"/>
  <c r="AI50" i="146" s="1"/>
  <c r="AI59" i="146" s="1"/>
  <c r="AI61" i="146" s="1"/>
  <c r="AH48" i="145"/>
  <c r="AH50" i="145" s="1"/>
  <c r="AH59" i="145" s="1"/>
  <c r="AH61" i="145" s="1"/>
  <c r="AH48" i="130"/>
  <c r="AH50" i="130" s="1"/>
  <c r="AH59" i="130" s="1"/>
  <c r="AH61" i="130" s="1"/>
  <c r="AI47" i="128"/>
  <c r="AJ45" i="128" s="1"/>
  <c r="AJ47" i="131"/>
  <c r="AK45" i="131" s="1"/>
  <c r="AI48" i="120"/>
  <c r="AI50" i="120" s="1"/>
  <c r="AI59" i="120" s="1"/>
  <c r="AI61" i="120" s="1"/>
  <c r="AI48" i="119"/>
  <c r="AI50" i="119" s="1"/>
  <c r="AI59" i="119" s="1"/>
  <c r="AI61" i="119" s="1"/>
  <c r="AH48" i="133"/>
  <c r="AH50" i="133" s="1"/>
  <c r="AH59" i="133" s="1"/>
  <c r="AH61" i="133" s="1"/>
  <c r="G42" i="123"/>
  <c r="AH48" i="150"/>
  <c r="AH50" i="150" s="1"/>
  <c r="AH59" i="150" s="1"/>
  <c r="AH61" i="150" s="1"/>
  <c r="BC21" i="150"/>
  <c r="BB55" i="146"/>
  <c r="BC19" i="146"/>
  <c r="BB55" i="145"/>
  <c r="BC19" i="145"/>
  <c r="BB55" i="143"/>
  <c r="BC19" i="143"/>
  <c r="BB55" i="142"/>
  <c r="BC19" i="142"/>
  <c r="BB55" i="140"/>
  <c r="BC19" i="140"/>
  <c r="BB55" i="139"/>
  <c r="BC19" i="139"/>
  <c r="BB22" i="139"/>
  <c r="BB55" i="137"/>
  <c r="BC19" i="137"/>
  <c r="BB22" i="137"/>
  <c r="BB55" i="136"/>
  <c r="BC19" i="136"/>
  <c r="BB55" i="134"/>
  <c r="BC19" i="134"/>
  <c r="BB55" i="133"/>
  <c r="BC19" i="133"/>
  <c r="BB55" i="131"/>
  <c r="BC19" i="131"/>
  <c r="BB55" i="130"/>
  <c r="BC19" i="130"/>
  <c r="BB55" i="129"/>
  <c r="BC19" i="129"/>
  <c r="BB55" i="128"/>
  <c r="BC19" i="128"/>
  <c r="BB55" i="126"/>
  <c r="BC19" i="126"/>
  <c r="BB22" i="126"/>
  <c r="BB55" i="125"/>
  <c r="BC19" i="125"/>
  <c r="BC55" i="123"/>
  <c r="BD19" i="123"/>
  <c r="BC55" i="122"/>
  <c r="BD19" i="122"/>
  <c r="BC22" i="122"/>
  <c r="BD21" i="120"/>
  <c r="AI48" i="116"/>
  <c r="AI50" i="116" s="1"/>
  <c r="AI59" i="116" s="1"/>
  <c r="AI61" i="116" s="1"/>
  <c r="AJ47" i="116"/>
  <c r="AK45" i="116" s="1"/>
  <c r="B29" i="2"/>
  <c r="D22" i="2"/>
  <c r="E20" i="2" s="1"/>
  <c r="C23" i="2"/>
  <c r="D83" i="2"/>
  <c r="C78" i="2"/>
  <c r="C27" i="2" s="1"/>
  <c r="D76" i="2"/>
  <c r="E74" i="2"/>
  <c r="E81" i="2"/>
  <c r="AJ48" i="156" l="1"/>
  <c r="AJ50" i="156" s="1"/>
  <c r="AJ59" i="156" s="1"/>
  <c r="AJ61" i="156" s="1"/>
  <c r="AJ48" i="158"/>
  <c r="AJ50" i="158" s="1"/>
  <c r="AJ59" i="158" s="1"/>
  <c r="AJ61" i="158" s="1"/>
  <c r="AJ48" i="157"/>
  <c r="AJ50" i="157" s="1"/>
  <c r="AJ59" i="157" s="1"/>
  <c r="AJ61" i="157" s="1"/>
  <c r="AJ48" i="155"/>
  <c r="AJ50" i="155" s="1"/>
  <c r="AJ59" i="155" s="1"/>
  <c r="AJ61" i="155" s="1"/>
  <c r="AK47" i="156"/>
  <c r="AL45" i="156" s="1"/>
  <c r="AK47" i="158"/>
  <c r="AL45" i="158" s="1"/>
  <c r="AK47" i="157"/>
  <c r="AL45" i="157" s="1"/>
  <c r="AK47" i="155"/>
  <c r="AL45" i="155" s="1"/>
  <c r="BD21" i="117"/>
  <c r="BD22" i="117" s="1"/>
  <c r="AJ48" i="125"/>
  <c r="AJ50" i="125" s="1"/>
  <c r="AJ59" i="125" s="1"/>
  <c r="AJ61" i="125" s="1"/>
  <c r="AJ48" i="142"/>
  <c r="AJ50" i="142" s="1"/>
  <c r="AJ59" i="142" s="1"/>
  <c r="AJ61" i="142" s="1"/>
  <c r="AI48" i="130"/>
  <c r="AI50" i="130" s="1"/>
  <c r="AI59" i="130" s="1"/>
  <c r="AI61" i="130" s="1"/>
  <c r="AJ48" i="146"/>
  <c r="AJ50" i="146" s="1"/>
  <c r="AJ59" i="146" s="1"/>
  <c r="AJ61" i="146" s="1"/>
  <c r="H48" i="123"/>
  <c r="AI48" i="126"/>
  <c r="AI50" i="126" s="1"/>
  <c r="AI59" i="126" s="1"/>
  <c r="AI61" i="126" s="1"/>
  <c r="H48" i="122"/>
  <c r="AJ48" i="136"/>
  <c r="AJ50" i="136" s="1"/>
  <c r="AJ59" i="136" s="1"/>
  <c r="AJ61" i="136" s="1"/>
  <c r="AJ48" i="139"/>
  <c r="AJ50" i="139" s="1"/>
  <c r="AJ59" i="139" s="1"/>
  <c r="AJ61" i="139" s="1"/>
  <c r="H42" i="122"/>
  <c r="AJ48" i="140"/>
  <c r="AJ50" i="140" s="1"/>
  <c r="AJ59" i="140" s="1"/>
  <c r="AJ61" i="140" s="1"/>
  <c r="AJ48" i="143"/>
  <c r="AJ50" i="143" s="1"/>
  <c r="AJ59" i="143" s="1"/>
  <c r="AJ61" i="143" s="1"/>
  <c r="AI48" i="117"/>
  <c r="AI50" i="117" s="1"/>
  <c r="AI59" i="117" s="1"/>
  <c r="AI61" i="117" s="1"/>
  <c r="AI48" i="145"/>
  <c r="AI50" i="145" s="1"/>
  <c r="AI59" i="145" s="1"/>
  <c r="AI61" i="145" s="1"/>
  <c r="AJ48" i="129"/>
  <c r="AJ50" i="129" s="1"/>
  <c r="AJ59" i="129" s="1"/>
  <c r="AJ61" i="129" s="1"/>
  <c r="AJ47" i="128"/>
  <c r="AK45" i="128" s="1"/>
  <c r="I41" i="123"/>
  <c r="J39" i="123" s="1"/>
  <c r="AK47" i="119"/>
  <c r="AL45" i="119" s="1"/>
  <c r="AK47" i="134"/>
  <c r="AL45" i="134" s="1"/>
  <c r="AJ48" i="131"/>
  <c r="AJ50" i="131" s="1"/>
  <c r="AJ59" i="131" s="1"/>
  <c r="AJ61" i="131" s="1"/>
  <c r="AJ47" i="126"/>
  <c r="AK45" i="126" s="1"/>
  <c r="I47" i="123"/>
  <c r="J45" i="123" s="1"/>
  <c r="AK47" i="125"/>
  <c r="AL45" i="125" s="1"/>
  <c r="AK47" i="142"/>
  <c r="AL45" i="142" s="1"/>
  <c r="I47" i="122"/>
  <c r="J45" i="122" s="1"/>
  <c r="AI48" i="137"/>
  <c r="AI50" i="137" s="1"/>
  <c r="AI59" i="137" s="1"/>
  <c r="AI61" i="137" s="1"/>
  <c r="AI48" i="150"/>
  <c r="AI50" i="150" s="1"/>
  <c r="AI59" i="150" s="1"/>
  <c r="AI61" i="150" s="1"/>
  <c r="AI48" i="133"/>
  <c r="AI50" i="133" s="1"/>
  <c r="AI59" i="133" s="1"/>
  <c r="AI61" i="133" s="1"/>
  <c r="AJ48" i="120"/>
  <c r="AJ50" i="120" s="1"/>
  <c r="AJ59" i="120" s="1"/>
  <c r="AJ61" i="120" s="1"/>
  <c r="AJ47" i="130"/>
  <c r="AK45" i="130" s="1"/>
  <c r="AK47" i="146"/>
  <c r="AL45" i="146" s="1"/>
  <c r="AK47" i="136"/>
  <c r="AL45" i="136" s="1"/>
  <c r="AK47" i="131"/>
  <c r="AL45" i="131" s="1"/>
  <c r="AJ47" i="137"/>
  <c r="AK45" i="137" s="1"/>
  <c r="AJ47" i="150"/>
  <c r="AK45" i="150" s="1"/>
  <c r="AJ47" i="133"/>
  <c r="AK45" i="133" s="1"/>
  <c r="AK47" i="120"/>
  <c r="AL45" i="120" s="1"/>
  <c r="AI48" i="128"/>
  <c r="AI50" i="128" s="1"/>
  <c r="AI59" i="128" s="1"/>
  <c r="AI61" i="128" s="1"/>
  <c r="AK47" i="139"/>
  <c r="AL45" i="139" s="1"/>
  <c r="I41" i="122"/>
  <c r="J39" i="122" s="1"/>
  <c r="AK47" i="140"/>
  <c r="AL45" i="140" s="1"/>
  <c r="AK47" i="143"/>
  <c r="AL45" i="143" s="1"/>
  <c r="AJ47" i="117"/>
  <c r="AK45" i="117" s="1"/>
  <c r="H42" i="123"/>
  <c r="AJ48" i="119"/>
  <c r="AJ50" i="119" s="1"/>
  <c r="AJ59" i="119" s="1"/>
  <c r="AJ61" i="119" s="1"/>
  <c r="AJ47" i="145"/>
  <c r="AK45" i="145" s="1"/>
  <c r="AK47" i="129"/>
  <c r="AL45" i="129" s="1"/>
  <c r="AJ48" i="134"/>
  <c r="AJ50" i="134" s="1"/>
  <c r="AJ59" i="134" s="1"/>
  <c r="AJ61" i="134" s="1"/>
  <c r="AJ48" i="116"/>
  <c r="AJ50" i="116" s="1"/>
  <c r="AJ59" i="116" s="1"/>
  <c r="AJ61" i="116" s="1"/>
  <c r="BC55" i="150"/>
  <c r="BD19" i="150"/>
  <c r="BC22" i="150"/>
  <c r="BC21" i="146"/>
  <c r="BC21" i="145"/>
  <c r="BC21" i="143"/>
  <c r="BC22" i="143" s="1"/>
  <c r="BC21" i="142"/>
  <c r="BC21" i="140"/>
  <c r="BC22" i="140" s="1"/>
  <c r="BC21" i="139"/>
  <c r="BC21" i="137"/>
  <c r="BC22" i="137" s="1"/>
  <c r="BC21" i="136"/>
  <c r="BC21" i="134"/>
  <c r="BC22" i="134" s="1"/>
  <c r="BC21" i="133"/>
  <c r="BC22" i="133" s="1"/>
  <c r="BC21" i="131"/>
  <c r="BC22" i="131" s="1"/>
  <c r="BC21" i="130"/>
  <c r="BC22" i="130" s="1"/>
  <c r="BC21" i="129"/>
  <c r="BC22" i="129" s="1"/>
  <c r="BC21" i="128"/>
  <c r="BC21" i="126"/>
  <c r="BC22" i="126" s="1"/>
  <c r="BC21" i="125"/>
  <c r="BD21" i="123"/>
  <c r="BD22" i="123" s="1"/>
  <c r="BD21" i="122"/>
  <c r="BD55" i="120"/>
  <c r="BE19" i="120"/>
  <c r="BD22" i="120"/>
  <c r="AK47" i="116"/>
  <c r="AL45" i="116" s="1"/>
  <c r="E22" i="2"/>
  <c r="F20" i="2" s="1"/>
  <c r="D23" i="2"/>
  <c r="C26" i="2"/>
  <c r="B30" i="2"/>
  <c r="E83" i="2"/>
  <c r="D78" i="2"/>
  <c r="D27" i="2" s="1"/>
  <c r="E76" i="2"/>
  <c r="F74" i="2"/>
  <c r="F81" i="2"/>
  <c r="G9" i="2"/>
  <c r="I42" i="123" l="1"/>
  <c r="I48" i="123"/>
  <c r="AK48" i="134"/>
  <c r="AK50" i="134" s="1"/>
  <c r="AK59" i="134" s="1"/>
  <c r="AK61" i="134" s="1"/>
  <c r="AK48" i="155"/>
  <c r="AK50" i="155" s="1"/>
  <c r="AK59" i="155" s="1"/>
  <c r="AK61" i="155" s="1"/>
  <c r="AK48" i="157"/>
  <c r="AK50" i="157" s="1"/>
  <c r="AK59" i="157" s="1"/>
  <c r="AK61" i="157" s="1"/>
  <c r="AK48" i="158"/>
  <c r="AK50" i="158" s="1"/>
  <c r="AK59" i="158" s="1"/>
  <c r="AK61" i="158" s="1"/>
  <c r="AK48" i="156"/>
  <c r="AK50" i="156" s="1"/>
  <c r="AK59" i="156" s="1"/>
  <c r="AK61" i="156" s="1"/>
  <c r="AL47" i="155"/>
  <c r="AM45" i="155" s="1"/>
  <c r="AL47" i="157"/>
  <c r="AM45" i="157" s="1"/>
  <c r="AL47" i="158"/>
  <c r="AM45" i="158" s="1"/>
  <c r="AL47" i="156"/>
  <c r="AM45" i="156" s="1"/>
  <c r="BE19" i="117"/>
  <c r="BD55" i="117"/>
  <c r="AK48" i="120"/>
  <c r="AK50" i="120" s="1"/>
  <c r="AK59" i="120" s="1"/>
  <c r="AK61" i="120" s="1"/>
  <c r="AK48" i="142"/>
  <c r="AK50" i="142" s="1"/>
  <c r="AK59" i="142" s="1"/>
  <c r="AK61" i="142" s="1"/>
  <c r="AJ48" i="128"/>
  <c r="AJ50" i="128" s="1"/>
  <c r="AJ59" i="128" s="1"/>
  <c r="AJ61" i="128" s="1"/>
  <c r="AJ48" i="150"/>
  <c r="AJ50" i="150" s="1"/>
  <c r="AJ59" i="150" s="1"/>
  <c r="AJ61" i="150" s="1"/>
  <c r="AK48" i="136"/>
  <c r="AK50" i="136" s="1"/>
  <c r="AK59" i="136" s="1"/>
  <c r="AK61" i="136" s="1"/>
  <c r="AJ48" i="130"/>
  <c r="AJ50" i="130" s="1"/>
  <c r="AJ59" i="130" s="1"/>
  <c r="AJ61" i="130" s="1"/>
  <c r="AK47" i="145"/>
  <c r="AL45" i="145" s="1"/>
  <c r="AL47" i="143"/>
  <c r="AM45" i="143" s="1"/>
  <c r="J41" i="122"/>
  <c r="K39" i="122" s="1"/>
  <c r="AJ48" i="133"/>
  <c r="AJ50" i="133" s="1"/>
  <c r="AJ59" i="133" s="1"/>
  <c r="AJ61" i="133" s="1"/>
  <c r="AJ48" i="137"/>
  <c r="AJ50" i="137" s="1"/>
  <c r="AJ59" i="137" s="1"/>
  <c r="AJ61" i="137" s="1"/>
  <c r="AK48" i="131"/>
  <c r="AK50" i="131" s="1"/>
  <c r="AK59" i="131" s="1"/>
  <c r="AK61" i="131" s="1"/>
  <c r="AK48" i="146"/>
  <c r="AK50" i="146" s="1"/>
  <c r="AK59" i="146" s="1"/>
  <c r="AK61" i="146" s="1"/>
  <c r="I48" i="122"/>
  <c r="AK48" i="125"/>
  <c r="AK50" i="125" s="1"/>
  <c r="AK59" i="125" s="1"/>
  <c r="AK61" i="125" s="1"/>
  <c r="AJ48" i="126"/>
  <c r="AJ50" i="126" s="1"/>
  <c r="AJ59" i="126" s="1"/>
  <c r="AJ61" i="126" s="1"/>
  <c r="AL47" i="119"/>
  <c r="AM45" i="119" s="1"/>
  <c r="AK48" i="129"/>
  <c r="AK50" i="129" s="1"/>
  <c r="AK59" i="129" s="1"/>
  <c r="AK61" i="129" s="1"/>
  <c r="AJ48" i="117"/>
  <c r="AJ50" i="117" s="1"/>
  <c r="AJ59" i="117" s="1"/>
  <c r="AJ61" i="117" s="1"/>
  <c r="AK48" i="140"/>
  <c r="AK50" i="140" s="1"/>
  <c r="AK59" i="140" s="1"/>
  <c r="AK61" i="140" s="1"/>
  <c r="AK48" i="139"/>
  <c r="AK50" i="139" s="1"/>
  <c r="AK59" i="139" s="1"/>
  <c r="AK61" i="139" s="1"/>
  <c r="AK47" i="133"/>
  <c r="AL45" i="133" s="1"/>
  <c r="AK47" i="137"/>
  <c r="AL45" i="137" s="1"/>
  <c r="AL47" i="131"/>
  <c r="AM45" i="131" s="1"/>
  <c r="AL47" i="146"/>
  <c r="AM45" i="146" s="1"/>
  <c r="J47" i="122"/>
  <c r="K45" i="122" s="1"/>
  <c r="AL47" i="125"/>
  <c r="AM45" i="125" s="1"/>
  <c r="AK47" i="126"/>
  <c r="AL45" i="126" s="1"/>
  <c r="AL47" i="129"/>
  <c r="AM45" i="129" s="1"/>
  <c r="AK47" i="117"/>
  <c r="AL45" i="117" s="1"/>
  <c r="AL47" i="140"/>
  <c r="AM45" i="140" s="1"/>
  <c r="AL47" i="139"/>
  <c r="AM45" i="139" s="1"/>
  <c r="AL47" i="134"/>
  <c r="AM45" i="134" s="1"/>
  <c r="J41" i="123"/>
  <c r="K39" i="123" s="1"/>
  <c r="AK47" i="128"/>
  <c r="AL45" i="128" s="1"/>
  <c r="AJ48" i="145"/>
  <c r="AJ50" i="145" s="1"/>
  <c r="AJ59" i="145" s="1"/>
  <c r="AJ61" i="145" s="1"/>
  <c r="AK48" i="143"/>
  <c r="AK50" i="143" s="1"/>
  <c r="AK59" i="143" s="1"/>
  <c r="AK61" i="143" s="1"/>
  <c r="I42" i="122"/>
  <c r="AL47" i="120"/>
  <c r="AM45" i="120" s="1"/>
  <c r="AK47" i="150"/>
  <c r="AL45" i="150" s="1"/>
  <c r="AL47" i="136"/>
  <c r="AM45" i="136" s="1"/>
  <c r="AK47" i="130"/>
  <c r="AL45" i="130" s="1"/>
  <c r="AL47" i="142"/>
  <c r="AM45" i="142" s="1"/>
  <c r="J47" i="123"/>
  <c r="K45" i="123" s="1"/>
  <c r="AK48" i="119"/>
  <c r="AK50" i="119" s="1"/>
  <c r="AK59" i="119" s="1"/>
  <c r="AK61" i="119" s="1"/>
  <c r="BD21" i="150"/>
  <c r="BD22" i="150" s="1"/>
  <c r="BC55" i="146"/>
  <c r="BD19" i="146"/>
  <c r="BC22" i="146"/>
  <c r="BC55" i="145"/>
  <c r="BD19" i="145"/>
  <c r="BC22" i="145"/>
  <c r="BC55" i="143"/>
  <c r="BD19" i="143"/>
  <c r="BC55" i="142"/>
  <c r="BD19" i="142"/>
  <c r="BC22" i="142"/>
  <c r="BC55" i="140"/>
  <c r="BD19" i="140"/>
  <c r="BC55" i="139"/>
  <c r="BD19" i="139"/>
  <c r="BC22" i="139"/>
  <c r="BC55" i="137"/>
  <c r="BD19" i="137"/>
  <c r="BC55" i="136"/>
  <c r="BD19" i="136"/>
  <c r="BC22" i="136"/>
  <c r="BC55" i="134"/>
  <c r="BD19" i="134"/>
  <c r="BC55" i="133"/>
  <c r="BD19" i="133"/>
  <c r="BC55" i="131"/>
  <c r="BD19" i="131"/>
  <c r="BC55" i="130"/>
  <c r="BD19" i="130"/>
  <c r="BC55" i="129"/>
  <c r="BD19" i="129"/>
  <c r="BC55" i="128"/>
  <c r="BD19" i="128"/>
  <c r="BC22" i="128"/>
  <c r="BC55" i="126"/>
  <c r="BD19" i="126"/>
  <c r="BC55" i="125"/>
  <c r="BD19" i="125"/>
  <c r="BC22" i="125"/>
  <c r="BD55" i="123"/>
  <c r="BE19" i="123"/>
  <c r="BD55" i="122"/>
  <c r="BE19" i="122"/>
  <c r="BD22" i="122"/>
  <c r="BE21" i="120"/>
  <c r="BE22" i="120" s="1"/>
  <c r="AK48" i="116"/>
  <c r="AK50" i="116" s="1"/>
  <c r="AK59" i="116" s="1"/>
  <c r="AK61" i="116" s="1"/>
  <c r="AL47" i="116"/>
  <c r="AM45" i="116" s="1"/>
  <c r="E23" i="2"/>
  <c r="F22" i="2"/>
  <c r="G20" i="2" s="1"/>
  <c r="C29" i="2"/>
  <c r="D26" i="2" s="1"/>
  <c r="F77" i="2"/>
  <c r="F84" i="2" s="1"/>
  <c r="F85" i="2" s="1"/>
  <c r="F28" i="2" s="1"/>
  <c r="K77" i="2"/>
  <c r="K84" i="2" s="1"/>
  <c r="L77" i="2"/>
  <c r="L84" i="2" s="1"/>
  <c r="J77" i="2"/>
  <c r="J84" i="2" s="1"/>
  <c r="J85" i="2" s="1"/>
  <c r="J28" i="2" s="1"/>
  <c r="I77" i="2"/>
  <c r="I84" i="2" s="1"/>
  <c r="I85" i="2" s="1"/>
  <c r="I28" i="2" s="1"/>
  <c r="H77" i="2"/>
  <c r="H84" i="2" s="1"/>
  <c r="H85" i="2" s="1"/>
  <c r="H28" i="2" s="1"/>
  <c r="G77" i="2"/>
  <c r="G84" i="2" s="1"/>
  <c r="G85" i="2" s="1"/>
  <c r="G28" i="2" s="1"/>
  <c r="F76" i="2"/>
  <c r="F83" i="2"/>
  <c r="E78" i="2"/>
  <c r="E27" i="2" s="1"/>
  <c r="H9" i="2"/>
  <c r="G74" i="2"/>
  <c r="G81" i="2"/>
  <c r="AK48" i="133" l="1"/>
  <c r="AK50" i="133" s="1"/>
  <c r="AK59" i="133" s="1"/>
  <c r="AK61" i="133" s="1"/>
  <c r="AL48" i="156"/>
  <c r="AL50" i="156" s="1"/>
  <c r="AL59" i="156" s="1"/>
  <c r="AL61" i="156" s="1"/>
  <c r="AL48" i="158"/>
  <c r="AL50" i="158" s="1"/>
  <c r="AL59" i="158" s="1"/>
  <c r="AL61" i="158" s="1"/>
  <c r="AL48" i="157"/>
  <c r="AL50" i="157" s="1"/>
  <c r="AL59" i="157" s="1"/>
  <c r="AL61" i="157" s="1"/>
  <c r="AL48" i="155"/>
  <c r="AL50" i="155" s="1"/>
  <c r="AL59" i="155" s="1"/>
  <c r="AL61" i="155" s="1"/>
  <c r="AM47" i="156"/>
  <c r="AN45" i="156" s="1"/>
  <c r="AM47" i="158"/>
  <c r="AN45" i="158" s="1"/>
  <c r="AM47" i="157"/>
  <c r="AN45" i="157" s="1"/>
  <c r="AM47" i="155"/>
  <c r="AN45" i="155" s="1"/>
  <c r="AL48" i="140"/>
  <c r="AL50" i="140" s="1"/>
  <c r="AL59" i="140" s="1"/>
  <c r="AL61" i="140" s="1"/>
  <c r="BE21" i="117"/>
  <c r="BE22" i="117" s="1"/>
  <c r="C30" i="2"/>
  <c r="AL48" i="131"/>
  <c r="AL50" i="131" s="1"/>
  <c r="AL59" i="131" s="1"/>
  <c r="AL61" i="131" s="1"/>
  <c r="J48" i="123"/>
  <c r="AL48" i="129"/>
  <c r="AL50" i="129" s="1"/>
  <c r="AL59" i="129" s="1"/>
  <c r="AL61" i="129" s="1"/>
  <c r="AL48" i="139"/>
  <c r="AL50" i="139" s="1"/>
  <c r="AL59" i="139" s="1"/>
  <c r="AL61" i="139" s="1"/>
  <c r="AK48" i="117"/>
  <c r="AK50" i="117" s="1"/>
  <c r="AK59" i="117" s="1"/>
  <c r="AK61" i="117" s="1"/>
  <c r="AK48" i="126"/>
  <c r="AK50" i="126" s="1"/>
  <c r="AK59" i="126" s="1"/>
  <c r="AK61" i="126" s="1"/>
  <c r="AL48" i="143"/>
  <c r="AL50" i="143" s="1"/>
  <c r="AL59" i="143" s="1"/>
  <c r="AL61" i="143" s="1"/>
  <c r="J48" i="122"/>
  <c r="AK48" i="145"/>
  <c r="AK50" i="145" s="1"/>
  <c r="AK59" i="145" s="1"/>
  <c r="AK61" i="145" s="1"/>
  <c r="AL48" i="125"/>
  <c r="AL50" i="125" s="1"/>
  <c r="AL59" i="125" s="1"/>
  <c r="AL61" i="125" s="1"/>
  <c r="AL48" i="146"/>
  <c r="AL50" i="146" s="1"/>
  <c r="AL59" i="146" s="1"/>
  <c r="AL61" i="146" s="1"/>
  <c r="AK48" i="137"/>
  <c r="AK50" i="137" s="1"/>
  <c r="AK59" i="137" s="1"/>
  <c r="AK61" i="137" s="1"/>
  <c r="AL48" i="119"/>
  <c r="AL50" i="119" s="1"/>
  <c r="AL59" i="119" s="1"/>
  <c r="AL61" i="119" s="1"/>
  <c r="AL48" i="142"/>
  <c r="AL50" i="142" s="1"/>
  <c r="AL59" i="142" s="1"/>
  <c r="AL61" i="142" s="1"/>
  <c r="J42" i="122"/>
  <c r="AM47" i="136"/>
  <c r="AN45" i="136" s="1"/>
  <c r="AM47" i="120"/>
  <c r="AN45" i="120" s="1"/>
  <c r="AL47" i="128"/>
  <c r="AM45" i="128" s="1"/>
  <c r="AM47" i="134"/>
  <c r="AN45" i="134" s="1"/>
  <c r="K47" i="123"/>
  <c r="L45" i="123" s="1"/>
  <c r="AK48" i="130"/>
  <c r="AK50" i="130" s="1"/>
  <c r="AK59" i="130" s="1"/>
  <c r="AK61" i="130" s="1"/>
  <c r="AK48" i="150"/>
  <c r="AK50" i="150" s="1"/>
  <c r="AK59" i="150" s="1"/>
  <c r="AK61" i="150" s="1"/>
  <c r="J42" i="123"/>
  <c r="AM47" i="140"/>
  <c r="AN45" i="140" s="1"/>
  <c r="AM47" i="129"/>
  <c r="AN45" i="129" s="1"/>
  <c r="AL47" i="126"/>
  <c r="AM45" i="126" s="1"/>
  <c r="K47" i="122"/>
  <c r="L45" i="122" s="1"/>
  <c r="AM47" i="131"/>
  <c r="AN45" i="131" s="1"/>
  <c r="AL47" i="133"/>
  <c r="AM45" i="133" s="1"/>
  <c r="AM47" i="119"/>
  <c r="AN45" i="119" s="1"/>
  <c r="AM47" i="143"/>
  <c r="AN45" i="143" s="1"/>
  <c r="AL47" i="145"/>
  <c r="AM45" i="145" s="1"/>
  <c r="AL47" i="130"/>
  <c r="AM45" i="130" s="1"/>
  <c r="AL47" i="150"/>
  <c r="AM45" i="150" s="1"/>
  <c r="K41" i="123"/>
  <c r="L39" i="123" s="1"/>
  <c r="AM47" i="142"/>
  <c r="AN45" i="142" s="1"/>
  <c r="AL48" i="136"/>
  <c r="AL50" i="136" s="1"/>
  <c r="AL59" i="136" s="1"/>
  <c r="AL61" i="136" s="1"/>
  <c r="AL48" i="120"/>
  <c r="AL50" i="120" s="1"/>
  <c r="AL59" i="120" s="1"/>
  <c r="AL61" i="120" s="1"/>
  <c r="AK48" i="128"/>
  <c r="AK50" i="128" s="1"/>
  <c r="AK59" i="128" s="1"/>
  <c r="AK61" i="128" s="1"/>
  <c r="AL48" i="134"/>
  <c r="AL50" i="134" s="1"/>
  <c r="AL59" i="134" s="1"/>
  <c r="AL61" i="134" s="1"/>
  <c r="AM47" i="139"/>
  <c r="AN45" i="139" s="1"/>
  <c r="AL47" i="117"/>
  <c r="AM45" i="117" s="1"/>
  <c r="AM47" i="125"/>
  <c r="AN45" i="125" s="1"/>
  <c r="AM47" i="146"/>
  <c r="AN45" i="146" s="1"/>
  <c r="AL47" i="137"/>
  <c r="AM45" i="137" s="1"/>
  <c r="K41" i="122"/>
  <c r="L39" i="122" s="1"/>
  <c r="BD55" i="150"/>
  <c r="BE19" i="150"/>
  <c r="BD21" i="146"/>
  <c r="BD22" i="146" s="1"/>
  <c r="BD21" i="145"/>
  <c r="BD22" i="145" s="1"/>
  <c r="BD21" i="143"/>
  <c r="BD22" i="143" s="1"/>
  <c r="BD21" i="142"/>
  <c r="BD21" i="140"/>
  <c r="BD21" i="139"/>
  <c r="BD21" i="137"/>
  <c r="BD22" i="137" s="1"/>
  <c r="BD21" i="136"/>
  <c r="BD22" i="136" s="1"/>
  <c r="BD21" i="134"/>
  <c r="BD21" i="133"/>
  <c r="BD21" i="131"/>
  <c r="BD21" i="130"/>
  <c r="BD22" i="130" s="1"/>
  <c r="BD21" i="129"/>
  <c r="BD22" i="129" s="1"/>
  <c r="BD21" i="128"/>
  <c r="BD22" i="128" s="1"/>
  <c r="BD21" i="126"/>
  <c r="BD22" i="126" s="1"/>
  <c r="BD21" i="125"/>
  <c r="BD22" i="125" s="1"/>
  <c r="BE21" i="123"/>
  <c r="BE22" i="123" s="1"/>
  <c r="BE21" i="122"/>
  <c r="BE55" i="120"/>
  <c r="BF19" i="120"/>
  <c r="AL48" i="116"/>
  <c r="AL50" i="116" s="1"/>
  <c r="AL59" i="116" s="1"/>
  <c r="AL61" i="116" s="1"/>
  <c r="AM47" i="116"/>
  <c r="AN45" i="116" s="1"/>
  <c r="F23" i="2"/>
  <c r="G22" i="2"/>
  <c r="H20" i="2" s="1"/>
  <c r="D29" i="2"/>
  <c r="E26" i="2" s="1"/>
  <c r="F78" i="2"/>
  <c r="F27" i="2" s="1"/>
  <c r="G83" i="2"/>
  <c r="G76" i="2"/>
  <c r="H74" i="2"/>
  <c r="H81" i="2"/>
  <c r="I9" i="2"/>
  <c r="AM48" i="156" l="1"/>
  <c r="AM50" i="156" s="1"/>
  <c r="AM59" i="156" s="1"/>
  <c r="AM61" i="156" s="1"/>
  <c r="AM48" i="157"/>
  <c r="AM50" i="157" s="1"/>
  <c r="AM59" i="157" s="1"/>
  <c r="AM61" i="157" s="1"/>
  <c r="AM48" i="155"/>
  <c r="AM50" i="155" s="1"/>
  <c r="AM59" i="155" s="1"/>
  <c r="AM61" i="155" s="1"/>
  <c r="AM48" i="158"/>
  <c r="AM50" i="158" s="1"/>
  <c r="AM59" i="158" s="1"/>
  <c r="AM61" i="158" s="1"/>
  <c r="AN47" i="155"/>
  <c r="AO45" i="155" s="1"/>
  <c r="AN47" i="157"/>
  <c r="AO45" i="157" s="1"/>
  <c r="AN47" i="158"/>
  <c r="AO45" i="158" s="1"/>
  <c r="AN47" i="156"/>
  <c r="AO45" i="156" s="1"/>
  <c r="BF19" i="117"/>
  <c r="BE55" i="117"/>
  <c r="AL48" i="117"/>
  <c r="AL50" i="117" s="1"/>
  <c r="AL59" i="117" s="1"/>
  <c r="AL61" i="117" s="1"/>
  <c r="K42" i="122"/>
  <c r="AL48" i="128"/>
  <c r="AL50" i="128" s="1"/>
  <c r="AL59" i="128" s="1"/>
  <c r="AL61" i="128" s="1"/>
  <c r="K48" i="123"/>
  <c r="AM48" i="146"/>
  <c r="AM50" i="146" s="1"/>
  <c r="AM59" i="146" s="1"/>
  <c r="AM61" i="146" s="1"/>
  <c r="AM48" i="136"/>
  <c r="AM50" i="136" s="1"/>
  <c r="AM59" i="136" s="1"/>
  <c r="AM61" i="136" s="1"/>
  <c r="AL48" i="137"/>
  <c r="AL50" i="137" s="1"/>
  <c r="AL59" i="137" s="1"/>
  <c r="AL61" i="137" s="1"/>
  <c r="AM48" i="125"/>
  <c r="AM50" i="125" s="1"/>
  <c r="AM59" i="125" s="1"/>
  <c r="AM61" i="125" s="1"/>
  <c r="AM48" i="139"/>
  <c r="AM50" i="139" s="1"/>
  <c r="AM59" i="139" s="1"/>
  <c r="AM61" i="139" s="1"/>
  <c r="AN47" i="142"/>
  <c r="AO45" i="142" s="1"/>
  <c r="L41" i="123"/>
  <c r="M39" i="123" s="1"/>
  <c r="AL48" i="130"/>
  <c r="AL50" i="130" s="1"/>
  <c r="AL59" i="130" s="1"/>
  <c r="AL61" i="130" s="1"/>
  <c r="AL48" i="145"/>
  <c r="AL50" i="145" s="1"/>
  <c r="AL59" i="145" s="1"/>
  <c r="AL61" i="145" s="1"/>
  <c r="AM48" i="119"/>
  <c r="AM50" i="119" s="1"/>
  <c r="AM59" i="119" s="1"/>
  <c r="AM61" i="119" s="1"/>
  <c r="AM48" i="131"/>
  <c r="AM50" i="131" s="1"/>
  <c r="AM59" i="131" s="1"/>
  <c r="AM61" i="131" s="1"/>
  <c r="AL48" i="126"/>
  <c r="AL50" i="126" s="1"/>
  <c r="AL59" i="126" s="1"/>
  <c r="AL61" i="126" s="1"/>
  <c r="AM48" i="140"/>
  <c r="AM50" i="140" s="1"/>
  <c r="AM59" i="140" s="1"/>
  <c r="AM61" i="140" s="1"/>
  <c r="AN47" i="134"/>
  <c r="AO45" i="134" s="1"/>
  <c r="AN47" i="120"/>
  <c r="AO45" i="120" s="1"/>
  <c r="AM47" i="137"/>
  <c r="AN45" i="137" s="1"/>
  <c r="AN47" i="125"/>
  <c r="AO45" i="125" s="1"/>
  <c r="AN47" i="139"/>
  <c r="AO45" i="139" s="1"/>
  <c r="AM47" i="130"/>
  <c r="AN45" i="130" s="1"/>
  <c r="AM47" i="145"/>
  <c r="AN45" i="145" s="1"/>
  <c r="AN47" i="119"/>
  <c r="AO45" i="119" s="1"/>
  <c r="AN47" i="131"/>
  <c r="AO45" i="131" s="1"/>
  <c r="AM47" i="126"/>
  <c r="AN45" i="126" s="1"/>
  <c r="AN47" i="140"/>
  <c r="AO45" i="140" s="1"/>
  <c r="L41" i="122"/>
  <c r="M39" i="122" s="1"/>
  <c r="AL48" i="150"/>
  <c r="AL50" i="150" s="1"/>
  <c r="AL59" i="150" s="1"/>
  <c r="AL61" i="150" s="1"/>
  <c r="AM48" i="143"/>
  <c r="AM50" i="143" s="1"/>
  <c r="AM59" i="143" s="1"/>
  <c r="AM61" i="143" s="1"/>
  <c r="AL48" i="133"/>
  <c r="AL50" i="133" s="1"/>
  <c r="AL59" i="133" s="1"/>
  <c r="AL61" i="133" s="1"/>
  <c r="K48" i="122"/>
  <c r="AM48" i="129"/>
  <c r="AM50" i="129" s="1"/>
  <c r="AM59" i="129" s="1"/>
  <c r="AM61" i="129" s="1"/>
  <c r="L47" i="123"/>
  <c r="M45" i="123" s="1"/>
  <c r="AM47" i="128"/>
  <c r="AN45" i="128" s="1"/>
  <c r="AN47" i="136"/>
  <c r="AO45" i="136" s="1"/>
  <c r="AN47" i="146"/>
  <c r="AO45" i="146" s="1"/>
  <c r="AM47" i="117"/>
  <c r="AN45" i="117" s="1"/>
  <c r="AM48" i="142"/>
  <c r="AM50" i="142" s="1"/>
  <c r="AM59" i="142" s="1"/>
  <c r="AM61" i="142" s="1"/>
  <c r="K42" i="123"/>
  <c r="AM47" i="150"/>
  <c r="AN45" i="150" s="1"/>
  <c r="AN47" i="143"/>
  <c r="AO45" i="143" s="1"/>
  <c r="AM47" i="133"/>
  <c r="AN45" i="133" s="1"/>
  <c r="L47" i="122"/>
  <c r="M45" i="122" s="1"/>
  <c r="AN47" i="129"/>
  <c r="AO45" i="129" s="1"/>
  <c r="AM48" i="134"/>
  <c r="AM50" i="134" s="1"/>
  <c r="AM59" i="134" s="1"/>
  <c r="AM61" i="134" s="1"/>
  <c r="AM48" i="120"/>
  <c r="AM50" i="120" s="1"/>
  <c r="AM59" i="120" s="1"/>
  <c r="AM61" i="120" s="1"/>
  <c r="AM48" i="116"/>
  <c r="AM50" i="116" s="1"/>
  <c r="AM59" i="116" s="1"/>
  <c r="AM61" i="116" s="1"/>
  <c r="BE21" i="150"/>
  <c r="BE22" i="150" s="1"/>
  <c r="BD55" i="146"/>
  <c r="BE19" i="146"/>
  <c r="BD55" i="145"/>
  <c r="BE19" i="145"/>
  <c r="BD55" i="143"/>
  <c r="BE19" i="143"/>
  <c r="BD55" i="142"/>
  <c r="BE19" i="142"/>
  <c r="BD22" i="142"/>
  <c r="BD55" i="140"/>
  <c r="BE19" i="140"/>
  <c r="BD22" i="140"/>
  <c r="BD55" i="139"/>
  <c r="BE19" i="139"/>
  <c r="BD22" i="139"/>
  <c r="BD55" i="137"/>
  <c r="BE19" i="137"/>
  <c r="BD55" i="136"/>
  <c r="BE19" i="136"/>
  <c r="BD55" i="134"/>
  <c r="BE19" i="134"/>
  <c r="BD22" i="134"/>
  <c r="BD55" i="133"/>
  <c r="BE19" i="133"/>
  <c r="BD22" i="133"/>
  <c r="BD55" i="131"/>
  <c r="BE19" i="131"/>
  <c r="BD22" i="131"/>
  <c r="BD55" i="130"/>
  <c r="BE19" i="130"/>
  <c r="BD55" i="129"/>
  <c r="BE19" i="129"/>
  <c r="BD55" i="128"/>
  <c r="BE19" i="128"/>
  <c r="BD55" i="126"/>
  <c r="BE19" i="126"/>
  <c r="BD55" i="125"/>
  <c r="BE19" i="125"/>
  <c r="BE55" i="123"/>
  <c r="BF19" i="123"/>
  <c r="BE55" i="122"/>
  <c r="BF19" i="122"/>
  <c r="BE22" i="122"/>
  <c r="BF21" i="120"/>
  <c r="AN47" i="116"/>
  <c r="AO45" i="116" s="1"/>
  <c r="G23" i="2"/>
  <c r="H22" i="2"/>
  <c r="I20" i="2" s="1"/>
  <c r="E29" i="2"/>
  <c r="F26" i="2" s="1"/>
  <c r="D30" i="2"/>
  <c r="H83" i="2"/>
  <c r="G78" i="2"/>
  <c r="G27" i="2" s="1"/>
  <c r="H76" i="2"/>
  <c r="I74" i="2"/>
  <c r="I81" i="2"/>
  <c r="J9" i="2"/>
  <c r="AN48" i="146" l="1"/>
  <c r="AN50" i="146" s="1"/>
  <c r="AN59" i="146" s="1"/>
  <c r="AN61" i="146" s="1"/>
  <c r="AN48" i="156"/>
  <c r="AN50" i="156" s="1"/>
  <c r="AN59" i="156" s="1"/>
  <c r="AN61" i="156" s="1"/>
  <c r="AN48" i="158"/>
  <c r="AN50" i="158" s="1"/>
  <c r="AN59" i="158" s="1"/>
  <c r="AN61" i="158" s="1"/>
  <c r="AN48" i="157"/>
  <c r="AN50" i="157" s="1"/>
  <c r="AN59" i="157" s="1"/>
  <c r="AN61" i="157" s="1"/>
  <c r="AN48" i="155"/>
  <c r="AN50" i="155" s="1"/>
  <c r="AN59" i="155" s="1"/>
  <c r="AN61" i="155" s="1"/>
  <c r="AO47" i="156"/>
  <c r="AP45" i="156" s="1"/>
  <c r="AO47" i="158"/>
  <c r="AP45" i="158" s="1"/>
  <c r="AO47" i="157"/>
  <c r="AP45" i="157" s="1"/>
  <c r="AO47" i="155"/>
  <c r="AP45" i="155" s="1"/>
  <c r="L48" i="122"/>
  <c r="AN48" i="142"/>
  <c r="AN50" i="142" s="1"/>
  <c r="AN59" i="142" s="1"/>
  <c r="AN61" i="142" s="1"/>
  <c r="BF21" i="117"/>
  <c r="BF22" i="117" s="1"/>
  <c r="AN48" i="125"/>
  <c r="AN50" i="125" s="1"/>
  <c r="AN59" i="125" s="1"/>
  <c r="AN61" i="125" s="1"/>
  <c r="AN48" i="134"/>
  <c r="AN50" i="134" s="1"/>
  <c r="AN59" i="134" s="1"/>
  <c r="AN61" i="134" s="1"/>
  <c r="AN48" i="136"/>
  <c r="AN50" i="136" s="1"/>
  <c r="AN59" i="136" s="1"/>
  <c r="AN61" i="136" s="1"/>
  <c r="AN48" i="143"/>
  <c r="AN50" i="143" s="1"/>
  <c r="AN59" i="143" s="1"/>
  <c r="AN61" i="143" s="1"/>
  <c r="AN48" i="129"/>
  <c r="AN50" i="129" s="1"/>
  <c r="AN59" i="129" s="1"/>
  <c r="AN61" i="129" s="1"/>
  <c r="AM48" i="133"/>
  <c r="AM50" i="133" s="1"/>
  <c r="AM59" i="133" s="1"/>
  <c r="AM61" i="133" s="1"/>
  <c r="AM48" i="150"/>
  <c r="AM50" i="150" s="1"/>
  <c r="AM59" i="150" s="1"/>
  <c r="AM61" i="150" s="1"/>
  <c r="AM48" i="117"/>
  <c r="AM50" i="117" s="1"/>
  <c r="AM59" i="117" s="1"/>
  <c r="AM61" i="117" s="1"/>
  <c r="AN47" i="128"/>
  <c r="AO45" i="128" s="1"/>
  <c r="AO47" i="140"/>
  <c r="AP45" i="140" s="1"/>
  <c r="AO47" i="131"/>
  <c r="AP45" i="131" s="1"/>
  <c r="AN47" i="145"/>
  <c r="AO45" i="145" s="1"/>
  <c r="AN48" i="139"/>
  <c r="AN50" i="139" s="1"/>
  <c r="AN59" i="139" s="1"/>
  <c r="AN61" i="139" s="1"/>
  <c r="AM48" i="137"/>
  <c r="AM50" i="137" s="1"/>
  <c r="AM59" i="137" s="1"/>
  <c r="AM61" i="137" s="1"/>
  <c r="AN48" i="120"/>
  <c r="AN50" i="120" s="1"/>
  <c r="AN59" i="120" s="1"/>
  <c r="AN61" i="120" s="1"/>
  <c r="M41" i="123"/>
  <c r="N39" i="123" s="1"/>
  <c r="AO47" i="129"/>
  <c r="AP45" i="129" s="1"/>
  <c r="AN47" i="133"/>
  <c r="AO45" i="133" s="1"/>
  <c r="AN47" i="150"/>
  <c r="AO45" i="150" s="1"/>
  <c r="AN47" i="117"/>
  <c r="AO45" i="117" s="1"/>
  <c r="L48" i="123"/>
  <c r="L42" i="122"/>
  <c r="AM48" i="126"/>
  <c r="AM50" i="126" s="1"/>
  <c r="AM59" i="126" s="1"/>
  <c r="AM61" i="126" s="1"/>
  <c r="AN48" i="119"/>
  <c r="AN50" i="119" s="1"/>
  <c r="AN59" i="119" s="1"/>
  <c r="AN61" i="119" s="1"/>
  <c r="AM48" i="130"/>
  <c r="AM50" i="130" s="1"/>
  <c r="AM59" i="130" s="1"/>
  <c r="AM61" i="130" s="1"/>
  <c r="AO47" i="139"/>
  <c r="AP45" i="139" s="1"/>
  <c r="AN47" i="137"/>
  <c r="AO45" i="137" s="1"/>
  <c r="AO47" i="120"/>
  <c r="AP45" i="120" s="1"/>
  <c r="AO47" i="136"/>
  <c r="AP45" i="136" s="1"/>
  <c r="M47" i="123"/>
  <c r="N45" i="123" s="1"/>
  <c r="M41" i="122"/>
  <c r="N39" i="122" s="1"/>
  <c r="AN47" i="126"/>
  <c r="AO45" i="126" s="1"/>
  <c r="AO47" i="119"/>
  <c r="AP45" i="119" s="1"/>
  <c r="AN47" i="130"/>
  <c r="AO45" i="130" s="1"/>
  <c r="AO47" i="142"/>
  <c r="AP45" i="142" s="1"/>
  <c r="M47" i="122"/>
  <c r="N45" i="122" s="1"/>
  <c r="AO47" i="143"/>
  <c r="AP45" i="143" s="1"/>
  <c r="AO47" i="146"/>
  <c r="AP45" i="146" s="1"/>
  <c r="AM48" i="128"/>
  <c r="AM50" i="128" s="1"/>
  <c r="AM59" i="128" s="1"/>
  <c r="AM61" i="128" s="1"/>
  <c r="AN48" i="140"/>
  <c r="AN50" i="140" s="1"/>
  <c r="AN59" i="140" s="1"/>
  <c r="AN61" i="140" s="1"/>
  <c r="AN48" i="131"/>
  <c r="AN50" i="131" s="1"/>
  <c r="AN59" i="131" s="1"/>
  <c r="AN61" i="131" s="1"/>
  <c r="AM48" i="145"/>
  <c r="AM50" i="145" s="1"/>
  <c r="AM59" i="145" s="1"/>
  <c r="AM61" i="145" s="1"/>
  <c r="AO47" i="125"/>
  <c r="AP45" i="125" s="1"/>
  <c r="AO47" i="134"/>
  <c r="AP45" i="134" s="1"/>
  <c r="L42" i="123"/>
  <c r="E30" i="2"/>
  <c r="BE55" i="150"/>
  <c r="BF19" i="150"/>
  <c r="BE21" i="146"/>
  <c r="BE22" i="146" s="1"/>
  <c r="BE21" i="145"/>
  <c r="BE22" i="145" s="1"/>
  <c r="BE21" i="143"/>
  <c r="BE21" i="142"/>
  <c r="BE22" i="142" s="1"/>
  <c r="BE21" i="140"/>
  <c r="BE21" i="139"/>
  <c r="BE22" i="139" s="1"/>
  <c r="BE21" i="137"/>
  <c r="BE22" i="137" s="1"/>
  <c r="BE21" i="136"/>
  <c r="BE22" i="136" s="1"/>
  <c r="BE21" i="134"/>
  <c r="BE22" i="134" s="1"/>
  <c r="BE21" i="133"/>
  <c r="BE21" i="131"/>
  <c r="BE22" i="131" s="1"/>
  <c r="BE21" i="130"/>
  <c r="BE21" i="129"/>
  <c r="BE22" i="129" s="1"/>
  <c r="BE21" i="128"/>
  <c r="BE22" i="128" s="1"/>
  <c r="BE21" i="126"/>
  <c r="BE22" i="126" s="1"/>
  <c r="BE21" i="125"/>
  <c r="BE22" i="125" s="1"/>
  <c r="BF21" i="123"/>
  <c r="BF22" i="123" s="1"/>
  <c r="BF21" i="122"/>
  <c r="BF55" i="120"/>
  <c r="BG19" i="120"/>
  <c r="BF22" i="120"/>
  <c r="AN48" i="116"/>
  <c r="AN50" i="116" s="1"/>
  <c r="AN59" i="116" s="1"/>
  <c r="AN61" i="116" s="1"/>
  <c r="AO47" i="116"/>
  <c r="AP45" i="116" s="1"/>
  <c r="I22" i="2"/>
  <c r="J20" i="2" s="1"/>
  <c r="F29" i="2"/>
  <c r="G26" i="2" s="1"/>
  <c r="H23" i="2"/>
  <c r="I83" i="2"/>
  <c r="H78" i="2"/>
  <c r="H27" i="2" s="1"/>
  <c r="I76" i="2"/>
  <c r="J74" i="2"/>
  <c r="J76" i="2" s="1"/>
  <c r="J81" i="2"/>
  <c r="AO48" i="156" l="1"/>
  <c r="AO50" i="156" s="1"/>
  <c r="AO59" i="156" s="1"/>
  <c r="AO61" i="156" s="1"/>
  <c r="AO48" i="157"/>
  <c r="AO50" i="157" s="1"/>
  <c r="AO59" i="157" s="1"/>
  <c r="AO61" i="157" s="1"/>
  <c r="AO48" i="155"/>
  <c r="AO50" i="155" s="1"/>
  <c r="AO59" i="155" s="1"/>
  <c r="AO61" i="155" s="1"/>
  <c r="AO48" i="158"/>
  <c r="AO50" i="158" s="1"/>
  <c r="AO59" i="158" s="1"/>
  <c r="AO61" i="158" s="1"/>
  <c r="AP47" i="155"/>
  <c r="AQ45" i="155" s="1"/>
  <c r="AP47" i="157"/>
  <c r="AQ45" i="157" s="1"/>
  <c r="AP47" i="158"/>
  <c r="AQ45" i="158" s="1"/>
  <c r="AP47" i="156"/>
  <c r="AQ45" i="156" s="1"/>
  <c r="BF55" i="117"/>
  <c r="BG19" i="117"/>
  <c r="AO48" i="139"/>
  <c r="AO50" i="139" s="1"/>
  <c r="AO59" i="139" s="1"/>
  <c r="AO61" i="139" s="1"/>
  <c r="AN48" i="150"/>
  <c r="AN50" i="150" s="1"/>
  <c r="AN59" i="150" s="1"/>
  <c r="AN61" i="150" s="1"/>
  <c r="AN48" i="145"/>
  <c r="AN50" i="145" s="1"/>
  <c r="AN59" i="145" s="1"/>
  <c r="AN61" i="145" s="1"/>
  <c r="AN48" i="130"/>
  <c r="AN50" i="130" s="1"/>
  <c r="AN59" i="130" s="1"/>
  <c r="AN61" i="130" s="1"/>
  <c r="AO48" i="125"/>
  <c r="AO50" i="125" s="1"/>
  <c r="AO59" i="125" s="1"/>
  <c r="AO61" i="125" s="1"/>
  <c r="M48" i="123"/>
  <c r="AN48" i="126"/>
  <c r="AN50" i="126" s="1"/>
  <c r="AN59" i="126" s="1"/>
  <c r="AN61" i="126" s="1"/>
  <c r="AO48" i="120"/>
  <c r="AO50" i="120" s="1"/>
  <c r="AO59" i="120" s="1"/>
  <c r="AO61" i="120" s="1"/>
  <c r="AO48" i="140"/>
  <c r="AO50" i="140" s="1"/>
  <c r="AO59" i="140" s="1"/>
  <c r="AO61" i="140" s="1"/>
  <c r="AO48" i="134"/>
  <c r="AO50" i="134" s="1"/>
  <c r="AO59" i="134" s="1"/>
  <c r="AO61" i="134" s="1"/>
  <c r="AO48" i="146"/>
  <c r="AO50" i="146" s="1"/>
  <c r="AO59" i="146" s="1"/>
  <c r="AO61" i="146" s="1"/>
  <c r="AO48" i="142"/>
  <c r="AO50" i="142" s="1"/>
  <c r="AO59" i="142" s="1"/>
  <c r="AO61" i="142" s="1"/>
  <c r="AO48" i="119"/>
  <c r="AO50" i="119" s="1"/>
  <c r="AO59" i="119" s="1"/>
  <c r="AO61" i="119" s="1"/>
  <c r="M42" i="122"/>
  <c r="AO48" i="136"/>
  <c r="AO50" i="136" s="1"/>
  <c r="AO59" i="136" s="1"/>
  <c r="AO61" i="136" s="1"/>
  <c r="AN48" i="137"/>
  <c r="AN50" i="137" s="1"/>
  <c r="AN59" i="137" s="1"/>
  <c r="AN61" i="137" s="1"/>
  <c r="AO48" i="131"/>
  <c r="AO50" i="131" s="1"/>
  <c r="AO59" i="131" s="1"/>
  <c r="AO61" i="131" s="1"/>
  <c r="AN48" i="128"/>
  <c r="AN50" i="128" s="1"/>
  <c r="AN59" i="128" s="1"/>
  <c r="AN61" i="128" s="1"/>
  <c r="M42" i="123"/>
  <c r="AO48" i="129"/>
  <c r="AO50" i="129" s="1"/>
  <c r="AO59" i="129" s="1"/>
  <c r="AO61" i="129" s="1"/>
  <c r="N47" i="122"/>
  <c r="O45" i="122" s="1"/>
  <c r="AO47" i="117"/>
  <c r="AP45" i="117" s="1"/>
  <c r="AO47" i="133"/>
  <c r="AP45" i="133" s="1"/>
  <c r="AP47" i="125"/>
  <c r="AQ45" i="125" s="1"/>
  <c r="AO48" i="143"/>
  <c r="AO50" i="143" s="1"/>
  <c r="AO59" i="143" s="1"/>
  <c r="AO61" i="143" s="1"/>
  <c r="AP47" i="142"/>
  <c r="AQ45" i="142" s="1"/>
  <c r="AO47" i="130"/>
  <c r="AP45" i="130" s="1"/>
  <c r="AO47" i="126"/>
  <c r="AP45" i="126" s="1"/>
  <c r="N47" i="123"/>
  <c r="O45" i="123" s="1"/>
  <c r="AP47" i="120"/>
  <c r="AQ45" i="120" s="1"/>
  <c r="AP47" i="139"/>
  <c r="AQ45" i="139" s="1"/>
  <c r="AP47" i="131"/>
  <c r="AQ45" i="131" s="1"/>
  <c r="AO47" i="128"/>
  <c r="AP45" i="128" s="1"/>
  <c r="AP47" i="143"/>
  <c r="AQ45" i="143" s="1"/>
  <c r="AO47" i="150"/>
  <c r="AP45" i="150" s="1"/>
  <c r="AP47" i="129"/>
  <c r="AQ45" i="129" s="1"/>
  <c r="N41" i="123"/>
  <c r="O39" i="123" s="1"/>
  <c r="AP47" i="134"/>
  <c r="AQ45" i="134" s="1"/>
  <c r="AP47" i="146"/>
  <c r="AQ45" i="146" s="1"/>
  <c r="M48" i="122"/>
  <c r="AP47" i="119"/>
  <c r="AQ45" i="119" s="1"/>
  <c r="N41" i="122"/>
  <c r="O39" i="122" s="1"/>
  <c r="AP47" i="136"/>
  <c r="AQ45" i="136" s="1"/>
  <c r="AO47" i="137"/>
  <c r="AP45" i="137" s="1"/>
  <c r="AN48" i="117"/>
  <c r="AN50" i="117" s="1"/>
  <c r="AN59" i="117" s="1"/>
  <c r="AN61" i="117" s="1"/>
  <c r="AN48" i="133"/>
  <c r="AN50" i="133" s="1"/>
  <c r="AN59" i="133" s="1"/>
  <c r="AN61" i="133" s="1"/>
  <c r="AO47" i="145"/>
  <c r="AP45" i="145" s="1"/>
  <c r="AP47" i="140"/>
  <c r="AQ45" i="140" s="1"/>
  <c r="BF21" i="150"/>
  <c r="BF22" i="150" s="1"/>
  <c r="BE55" i="146"/>
  <c r="BF19" i="146"/>
  <c r="BE55" i="145"/>
  <c r="BF19" i="145"/>
  <c r="BE55" i="143"/>
  <c r="BF19" i="143"/>
  <c r="BE22" i="143"/>
  <c r="BE55" i="142"/>
  <c r="BF19" i="142"/>
  <c r="BE55" i="140"/>
  <c r="BF19" i="140"/>
  <c r="BE22" i="140"/>
  <c r="BE55" i="139"/>
  <c r="BF19" i="139"/>
  <c r="BE55" i="137"/>
  <c r="BF19" i="137"/>
  <c r="BE55" i="136"/>
  <c r="BF19" i="136"/>
  <c r="BE55" i="134"/>
  <c r="BF19" i="134"/>
  <c r="BE55" i="133"/>
  <c r="BF19" i="133"/>
  <c r="BE22" i="133"/>
  <c r="BE55" i="131"/>
  <c r="BF19" i="131"/>
  <c r="BE55" i="130"/>
  <c r="BF19" i="130"/>
  <c r="BE22" i="130"/>
  <c r="BE55" i="129"/>
  <c r="BF19" i="129"/>
  <c r="BE55" i="128"/>
  <c r="BF19" i="128"/>
  <c r="BE55" i="126"/>
  <c r="BF19" i="126"/>
  <c r="BE55" i="125"/>
  <c r="BF19" i="125"/>
  <c r="BF55" i="123"/>
  <c r="BG19" i="123"/>
  <c r="AO48" i="116"/>
  <c r="AO50" i="116" s="1"/>
  <c r="AO59" i="116" s="1"/>
  <c r="AO61" i="116" s="1"/>
  <c r="BF55" i="122"/>
  <c r="BG19" i="122"/>
  <c r="BF22" i="122"/>
  <c r="BG21" i="120"/>
  <c r="BG22" i="120" s="1"/>
  <c r="AP47" i="116"/>
  <c r="AQ45" i="116" s="1"/>
  <c r="I23" i="2"/>
  <c r="F30" i="2"/>
  <c r="G29" i="2"/>
  <c r="H26" i="2" s="1"/>
  <c r="J22" i="2"/>
  <c r="K20" i="2" s="1"/>
  <c r="J83" i="2"/>
  <c r="I78" i="2"/>
  <c r="I27" i="2" s="1"/>
  <c r="L9" i="2"/>
  <c r="K74" i="2"/>
  <c r="K81" i="2"/>
  <c r="AP48" i="156" l="1"/>
  <c r="AP50" i="156" s="1"/>
  <c r="AP59" i="156" s="1"/>
  <c r="AP61" i="156" s="1"/>
  <c r="AP48" i="158"/>
  <c r="AP50" i="158" s="1"/>
  <c r="AP59" i="158" s="1"/>
  <c r="AP61" i="158" s="1"/>
  <c r="AP48" i="157"/>
  <c r="AP50" i="157" s="1"/>
  <c r="AP59" i="157" s="1"/>
  <c r="AP61" i="157" s="1"/>
  <c r="AP48" i="155"/>
  <c r="AP50" i="155" s="1"/>
  <c r="AP59" i="155" s="1"/>
  <c r="AP61" i="155" s="1"/>
  <c r="AQ47" i="156"/>
  <c r="AR45" i="156" s="1"/>
  <c r="AQ47" i="158"/>
  <c r="AR45" i="158" s="1"/>
  <c r="AQ47" i="157"/>
  <c r="AR45" i="157" s="1"/>
  <c r="AQ47" i="155"/>
  <c r="AR45" i="155" s="1"/>
  <c r="BG21" i="117"/>
  <c r="BG22" i="117" s="1"/>
  <c r="AO48" i="117"/>
  <c r="AO50" i="117" s="1"/>
  <c r="AO59" i="117" s="1"/>
  <c r="AO61" i="117" s="1"/>
  <c r="AO48" i="145"/>
  <c r="AO50" i="145" s="1"/>
  <c r="AO59" i="145" s="1"/>
  <c r="AO61" i="145" s="1"/>
  <c r="AO48" i="137"/>
  <c r="AO50" i="137" s="1"/>
  <c r="AO59" i="137" s="1"/>
  <c r="AO61" i="137" s="1"/>
  <c r="AP48" i="134"/>
  <c r="AP50" i="134" s="1"/>
  <c r="AP59" i="134" s="1"/>
  <c r="AP61" i="134" s="1"/>
  <c r="AP48" i="129"/>
  <c r="AP50" i="129" s="1"/>
  <c r="AP59" i="129" s="1"/>
  <c r="AP61" i="129" s="1"/>
  <c r="AP48" i="139"/>
  <c r="AP50" i="139" s="1"/>
  <c r="AP59" i="139" s="1"/>
  <c r="AP61" i="139" s="1"/>
  <c r="AP48" i="131"/>
  <c r="AP50" i="131" s="1"/>
  <c r="AP59" i="131" s="1"/>
  <c r="AP61" i="131" s="1"/>
  <c r="AO48" i="130"/>
  <c r="AO50" i="130" s="1"/>
  <c r="AO59" i="130" s="1"/>
  <c r="AO61" i="130" s="1"/>
  <c r="N42" i="122"/>
  <c r="AP48" i="143"/>
  <c r="AP50" i="143" s="1"/>
  <c r="AP59" i="143" s="1"/>
  <c r="AP61" i="143" s="1"/>
  <c r="N48" i="123"/>
  <c r="AQ47" i="140"/>
  <c r="AR45" i="140" s="1"/>
  <c r="AP48" i="136"/>
  <c r="AP50" i="136" s="1"/>
  <c r="AP59" i="136" s="1"/>
  <c r="AP61" i="136" s="1"/>
  <c r="AP48" i="119"/>
  <c r="AP50" i="119" s="1"/>
  <c r="AP59" i="119" s="1"/>
  <c r="AP61" i="119" s="1"/>
  <c r="AQ47" i="146"/>
  <c r="AR45" i="146" s="1"/>
  <c r="N42" i="123"/>
  <c r="AO48" i="150"/>
  <c r="AO50" i="150" s="1"/>
  <c r="AO59" i="150" s="1"/>
  <c r="AO61" i="150" s="1"/>
  <c r="AO48" i="128"/>
  <c r="AO50" i="128" s="1"/>
  <c r="AO59" i="128" s="1"/>
  <c r="AO61" i="128" s="1"/>
  <c r="AQ47" i="120"/>
  <c r="AR45" i="120" s="1"/>
  <c r="AP47" i="126"/>
  <c r="AQ45" i="126" s="1"/>
  <c r="AQ47" i="142"/>
  <c r="AR45" i="142" s="1"/>
  <c r="AQ47" i="125"/>
  <c r="AR45" i="125" s="1"/>
  <c r="AP47" i="133"/>
  <c r="AQ45" i="133" s="1"/>
  <c r="O47" i="122"/>
  <c r="P45" i="122" s="1"/>
  <c r="AQ47" i="136"/>
  <c r="AR45" i="136" s="1"/>
  <c r="AQ47" i="119"/>
  <c r="AR45" i="119" s="1"/>
  <c r="O41" i="123"/>
  <c r="P39" i="123" s="1"/>
  <c r="AP47" i="150"/>
  <c r="AQ45" i="150" s="1"/>
  <c r="AP47" i="128"/>
  <c r="AQ45" i="128" s="1"/>
  <c r="AP47" i="145"/>
  <c r="AQ45" i="145" s="1"/>
  <c r="AQ47" i="134"/>
  <c r="AR45" i="134" s="1"/>
  <c r="AQ47" i="139"/>
  <c r="AR45" i="139" s="1"/>
  <c r="O47" i="123"/>
  <c r="P45" i="123" s="1"/>
  <c r="AP47" i="130"/>
  <c r="AQ45" i="130" s="1"/>
  <c r="AP47" i="117"/>
  <c r="AQ45" i="117" s="1"/>
  <c r="AP48" i="140"/>
  <c r="AP50" i="140" s="1"/>
  <c r="AP59" i="140" s="1"/>
  <c r="AP61" i="140" s="1"/>
  <c r="AP47" i="137"/>
  <c r="AQ45" i="137" s="1"/>
  <c r="O41" i="122"/>
  <c r="P39" i="122" s="1"/>
  <c r="AP48" i="146"/>
  <c r="AP50" i="146" s="1"/>
  <c r="AP59" i="146" s="1"/>
  <c r="AP61" i="146" s="1"/>
  <c r="AQ47" i="129"/>
  <c r="AR45" i="129" s="1"/>
  <c r="AQ47" i="143"/>
  <c r="AR45" i="143" s="1"/>
  <c r="AQ47" i="131"/>
  <c r="AR45" i="131" s="1"/>
  <c r="AP48" i="120"/>
  <c r="AP50" i="120" s="1"/>
  <c r="AP59" i="120" s="1"/>
  <c r="AP61" i="120" s="1"/>
  <c r="AO48" i="126"/>
  <c r="AO50" i="126" s="1"/>
  <c r="AO59" i="126" s="1"/>
  <c r="AO61" i="126" s="1"/>
  <c r="AP48" i="142"/>
  <c r="AP50" i="142" s="1"/>
  <c r="AP59" i="142" s="1"/>
  <c r="AP61" i="142" s="1"/>
  <c r="AP48" i="125"/>
  <c r="AP50" i="125" s="1"/>
  <c r="AP59" i="125" s="1"/>
  <c r="AP61" i="125" s="1"/>
  <c r="AO48" i="133"/>
  <c r="AO50" i="133" s="1"/>
  <c r="AO59" i="133" s="1"/>
  <c r="AO61" i="133" s="1"/>
  <c r="N48" i="122"/>
  <c r="BF55" i="150"/>
  <c r="BG19" i="150"/>
  <c r="BF21" i="146"/>
  <c r="BF22" i="146" s="1"/>
  <c r="BF21" i="145"/>
  <c r="BF22" i="145" s="1"/>
  <c r="BF21" i="143"/>
  <c r="BF22" i="143" s="1"/>
  <c r="BF21" i="142"/>
  <c r="BF22" i="142" s="1"/>
  <c r="BF21" i="140"/>
  <c r="BF22" i="140" s="1"/>
  <c r="BF21" i="139"/>
  <c r="BF21" i="137"/>
  <c r="BF21" i="136"/>
  <c r="BF22" i="136" s="1"/>
  <c r="BF21" i="134"/>
  <c r="BF22" i="134" s="1"/>
  <c r="BF21" i="133"/>
  <c r="BF22" i="133" s="1"/>
  <c r="BF21" i="131"/>
  <c r="BF22" i="131" s="1"/>
  <c r="BF21" i="130"/>
  <c r="BF22" i="130" s="1"/>
  <c r="BF21" i="129"/>
  <c r="BF22" i="129" s="1"/>
  <c r="BF21" i="128"/>
  <c r="BF22" i="128" s="1"/>
  <c r="BF21" i="126"/>
  <c r="BF21" i="125"/>
  <c r="BF22" i="125" s="1"/>
  <c r="BG21" i="123"/>
  <c r="BG21" i="122"/>
  <c r="BG22" i="122" s="1"/>
  <c r="BG55" i="120"/>
  <c r="BH19" i="120"/>
  <c r="AP48" i="116"/>
  <c r="AP50" i="116" s="1"/>
  <c r="AP59" i="116" s="1"/>
  <c r="AP61" i="116" s="1"/>
  <c r="AQ47" i="116"/>
  <c r="AR45" i="116" s="1"/>
  <c r="K22" i="2"/>
  <c r="L20" i="2" s="1"/>
  <c r="H29" i="2"/>
  <c r="I26" i="2" s="1"/>
  <c r="G30" i="2"/>
  <c r="J23" i="2"/>
  <c r="L78" i="2"/>
  <c r="L27" i="2" s="1"/>
  <c r="K83" i="2"/>
  <c r="K85" i="2"/>
  <c r="K28" i="2" s="1"/>
  <c r="K76" i="2"/>
  <c r="J78" i="2"/>
  <c r="J27" i="2" s="1"/>
  <c r="L74" i="2"/>
  <c r="L81" i="2"/>
  <c r="L83" i="2" s="1"/>
  <c r="AQ48" i="156" l="1"/>
  <c r="AQ50" i="156" s="1"/>
  <c r="AQ59" i="156" s="1"/>
  <c r="AQ61" i="156" s="1"/>
  <c r="AQ48" i="155"/>
  <c r="AQ50" i="155" s="1"/>
  <c r="AQ59" i="155" s="1"/>
  <c r="AQ61" i="155" s="1"/>
  <c r="AQ48" i="157"/>
  <c r="AQ50" i="157" s="1"/>
  <c r="AQ59" i="157" s="1"/>
  <c r="AQ61" i="157" s="1"/>
  <c r="AQ48" i="158"/>
  <c r="AQ50" i="158" s="1"/>
  <c r="AQ59" i="158" s="1"/>
  <c r="AQ61" i="158" s="1"/>
  <c r="AR47" i="156"/>
  <c r="AS45" i="156" s="1"/>
  <c r="AR47" i="155"/>
  <c r="AS45" i="155" s="1"/>
  <c r="AR47" i="157"/>
  <c r="AS45" i="157" s="1"/>
  <c r="AR47" i="158"/>
  <c r="AS45" i="158" s="1"/>
  <c r="AQ48" i="146"/>
  <c r="AQ50" i="146" s="1"/>
  <c r="AQ59" i="146" s="1"/>
  <c r="AQ61" i="146" s="1"/>
  <c r="BH19" i="117"/>
  <c r="BG55" i="117"/>
  <c r="AP48" i="126"/>
  <c r="AP50" i="126" s="1"/>
  <c r="AP59" i="126" s="1"/>
  <c r="AP61" i="126" s="1"/>
  <c r="O48" i="123"/>
  <c r="AP48" i="145"/>
  <c r="AP50" i="145" s="1"/>
  <c r="AP59" i="145" s="1"/>
  <c r="AP61" i="145" s="1"/>
  <c r="AP48" i="128"/>
  <c r="AP50" i="128" s="1"/>
  <c r="AP59" i="128" s="1"/>
  <c r="AP61" i="128" s="1"/>
  <c r="AQ48" i="131"/>
  <c r="AQ50" i="131" s="1"/>
  <c r="AQ59" i="131" s="1"/>
  <c r="AQ61" i="131" s="1"/>
  <c r="O48" i="122"/>
  <c r="AQ48" i="136"/>
  <c r="AQ50" i="136" s="1"/>
  <c r="AQ59" i="136" s="1"/>
  <c r="AQ61" i="136" s="1"/>
  <c r="AQ48" i="129"/>
  <c r="AQ50" i="129" s="1"/>
  <c r="AQ59" i="129" s="1"/>
  <c r="AQ61" i="129" s="1"/>
  <c r="O42" i="122"/>
  <c r="AP48" i="117"/>
  <c r="AP50" i="117" s="1"/>
  <c r="AP59" i="117" s="1"/>
  <c r="AP61" i="117" s="1"/>
  <c r="O42" i="123"/>
  <c r="AQ48" i="125"/>
  <c r="AQ50" i="125" s="1"/>
  <c r="AQ59" i="125" s="1"/>
  <c r="AQ61" i="125" s="1"/>
  <c r="AQ48" i="143"/>
  <c r="AQ50" i="143" s="1"/>
  <c r="AQ59" i="143" s="1"/>
  <c r="AQ61" i="143" s="1"/>
  <c r="AP48" i="137"/>
  <c r="AP50" i="137" s="1"/>
  <c r="AP59" i="137" s="1"/>
  <c r="AP61" i="137" s="1"/>
  <c r="AP48" i="130"/>
  <c r="AP50" i="130" s="1"/>
  <c r="AP59" i="130" s="1"/>
  <c r="AP61" i="130" s="1"/>
  <c r="AQ48" i="139"/>
  <c r="AQ50" i="139" s="1"/>
  <c r="AQ59" i="139" s="1"/>
  <c r="AQ61" i="139" s="1"/>
  <c r="AR47" i="134"/>
  <c r="AS45" i="134" s="1"/>
  <c r="AQ47" i="150"/>
  <c r="AR45" i="150" s="1"/>
  <c r="AR47" i="119"/>
  <c r="AS45" i="119" s="1"/>
  <c r="AQ47" i="133"/>
  <c r="AR45" i="133" s="1"/>
  <c r="AR47" i="142"/>
  <c r="AS45" i="142" s="1"/>
  <c r="AR47" i="120"/>
  <c r="AS45" i="120" s="1"/>
  <c r="AR47" i="140"/>
  <c r="AS45" i="140" s="1"/>
  <c r="AR47" i="143"/>
  <c r="AS45" i="143" s="1"/>
  <c r="AQ47" i="137"/>
  <c r="AR45" i="137" s="1"/>
  <c r="AQ47" i="130"/>
  <c r="AR45" i="130" s="1"/>
  <c r="AR47" i="139"/>
  <c r="AS45" i="139" s="1"/>
  <c r="AQ47" i="145"/>
  <c r="AR45" i="145" s="1"/>
  <c r="AQ47" i="128"/>
  <c r="AR45" i="128" s="1"/>
  <c r="P41" i="123"/>
  <c r="Q39" i="123" s="1"/>
  <c r="AR47" i="136"/>
  <c r="AS45" i="136" s="1"/>
  <c r="P47" i="122"/>
  <c r="Q45" i="122" s="1"/>
  <c r="AR47" i="125"/>
  <c r="AS45" i="125" s="1"/>
  <c r="AQ47" i="126"/>
  <c r="AR45" i="126" s="1"/>
  <c r="AR47" i="131"/>
  <c r="AS45" i="131" s="1"/>
  <c r="AR47" i="129"/>
  <c r="AS45" i="129" s="1"/>
  <c r="P41" i="122"/>
  <c r="Q39" i="122" s="1"/>
  <c r="AQ47" i="117"/>
  <c r="AR45" i="117" s="1"/>
  <c r="P47" i="123"/>
  <c r="Q45" i="123" s="1"/>
  <c r="AQ48" i="134"/>
  <c r="AQ50" i="134" s="1"/>
  <c r="AQ59" i="134" s="1"/>
  <c r="AQ61" i="134" s="1"/>
  <c r="AP48" i="150"/>
  <c r="AP50" i="150" s="1"/>
  <c r="AP59" i="150" s="1"/>
  <c r="AP61" i="150" s="1"/>
  <c r="AQ48" i="119"/>
  <c r="AQ50" i="119" s="1"/>
  <c r="AQ59" i="119" s="1"/>
  <c r="AQ61" i="119" s="1"/>
  <c r="AP48" i="133"/>
  <c r="AP50" i="133" s="1"/>
  <c r="AP59" i="133" s="1"/>
  <c r="AP61" i="133" s="1"/>
  <c r="AQ48" i="142"/>
  <c r="AQ50" i="142" s="1"/>
  <c r="AQ59" i="142" s="1"/>
  <c r="AQ61" i="142" s="1"/>
  <c r="AQ48" i="120"/>
  <c r="AQ50" i="120" s="1"/>
  <c r="AQ59" i="120" s="1"/>
  <c r="AQ61" i="120" s="1"/>
  <c r="AR47" i="146"/>
  <c r="AS45" i="146" s="1"/>
  <c r="AQ48" i="140"/>
  <c r="AQ50" i="140" s="1"/>
  <c r="AQ59" i="140" s="1"/>
  <c r="AQ61" i="140" s="1"/>
  <c r="AQ48" i="116"/>
  <c r="AQ50" i="116" s="1"/>
  <c r="AQ59" i="116" s="1"/>
  <c r="AQ61" i="116" s="1"/>
  <c r="BG21" i="150"/>
  <c r="BF55" i="146"/>
  <c r="BG19" i="146"/>
  <c r="BF55" i="145"/>
  <c r="BG19" i="145"/>
  <c r="BF55" i="143"/>
  <c r="BG19" i="143"/>
  <c r="BF55" i="142"/>
  <c r="BG19" i="142"/>
  <c r="BF55" i="140"/>
  <c r="BG19" i="140"/>
  <c r="BF55" i="139"/>
  <c r="BG19" i="139"/>
  <c r="BF22" i="139"/>
  <c r="BF55" i="137"/>
  <c r="BG19" i="137"/>
  <c r="BF22" i="137"/>
  <c r="BF55" i="136"/>
  <c r="BG19" i="136"/>
  <c r="BF55" i="134"/>
  <c r="BG19" i="134"/>
  <c r="BF55" i="133"/>
  <c r="BG19" i="133"/>
  <c r="BF55" i="131"/>
  <c r="BG19" i="131"/>
  <c r="BF55" i="130"/>
  <c r="BG19" i="130"/>
  <c r="BF55" i="129"/>
  <c r="BG19" i="129"/>
  <c r="BF55" i="128"/>
  <c r="BG19" i="128"/>
  <c r="BF55" i="126"/>
  <c r="BG19" i="126"/>
  <c r="BF22" i="126"/>
  <c r="BF55" i="125"/>
  <c r="BG19" i="125"/>
  <c r="BG55" i="123"/>
  <c r="BH19" i="123"/>
  <c r="BG22" i="123"/>
  <c r="BG55" i="122"/>
  <c r="BH19" i="122"/>
  <c r="BH21" i="120"/>
  <c r="AR47" i="116"/>
  <c r="AS45" i="116" s="1"/>
  <c r="H30" i="2"/>
  <c r="I29" i="2"/>
  <c r="J26" i="2" s="1"/>
  <c r="L22" i="2"/>
  <c r="L23" i="2" s="1"/>
  <c r="K23" i="2"/>
  <c r="K78" i="2"/>
  <c r="K27" i="2" s="1"/>
  <c r="Q27" i="2" s="1"/>
  <c r="L76" i="2"/>
  <c r="AR48" i="156" l="1"/>
  <c r="AR50" i="156" s="1"/>
  <c r="AR59" i="156" s="1"/>
  <c r="AR61" i="156" s="1"/>
  <c r="AR48" i="119"/>
  <c r="AR50" i="119" s="1"/>
  <c r="AR59" i="119" s="1"/>
  <c r="AR61" i="119" s="1"/>
  <c r="AR48" i="158"/>
  <c r="AR50" i="158" s="1"/>
  <c r="AR59" i="158" s="1"/>
  <c r="AR61" i="158" s="1"/>
  <c r="AR48" i="157"/>
  <c r="AR50" i="157" s="1"/>
  <c r="AR59" i="157" s="1"/>
  <c r="AR61" i="157" s="1"/>
  <c r="AR48" i="155"/>
  <c r="AR50" i="155" s="1"/>
  <c r="AR59" i="155" s="1"/>
  <c r="AR61" i="155" s="1"/>
  <c r="AS47" i="156"/>
  <c r="AT45" i="156" s="1"/>
  <c r="AS47" i="158"/>
  <c r="AT45" i="158" s="1"/>
  <c r="AS47" i="157"/>
  <c r="AT45" i="157" s="1"/>
  <c r="AS47" i="155"/>
  <c r="AT45" i="155" s="1"/>
  <c r="BH21" i="117"/>
  <c r="BH22" i="117"/>
  <c r="AQ48" i="117"/>
  <c r="AQ50" i="117" s="1"/>
  <c r="AQ59" i="117" s="1"/>
  <c r="AQ61" i="117" s="1"/>
  <c r="AR48" i="136"/>
  <c r="AR50" i="136" s="1"/>
  <c r="AR59" i="136" s="1"/>
  <c r="AR61" i="136" s="1"/>
  <c r="AR48" i="140"/>
  <c r="AR50" i="140" s="1"/>
  <c r="AR59" i="140" s="1"/>
  <c r="AR61" i="140" s="1"/>
  <c r="AR48" i="129"/>
  <c r="AR50" i="129" s="1"/>
  <c r="AR59" i="129" s="1"/>
  <c r="AR61" i="129" s="1"/>
  <c r="AR48" i="125"/>
  <c r="AR50" i="125" s="1"/>
  <c r="AR59" i="125" s="1"/>
  <c r="AR61" i="125" s="1"/>
  <c r="AR48" i="134"/>
  <c r="AR50" i="134" s="1"/>
  <c r="AR59" i="134" s="1"/>
  <c r="AR61" i="134" s="1"/>
  <c r="AQ48" i="128"/>
  <c r="AQ50" i="128" s="1"/>
  <c r="AQ59" i="128" s="1"/>
  <c r="AQ61" i="128" s="1"/>
  <c r="AR48" i="142"/>
  <c r="AR50" i="142" s="1"/>
  <c r="AR59" i="142" s="1"/>
  <c r="AR61" i="142" s="1"/>
  <c r="AR48" i="146"/>
  <c r="AR50" i="146" s="1"/>
  <c r="AR59" i="146" s="1"/>
  <c r="AR61" i="146" s="1"/>
  <c r="P48" i="123"/>
  <c r="P42" i="122"/>
  <c r="AR48" i="131"/>
  <c r="AR50" i="131" s="1"/>
  <c r="AR59" i="131" s="1"/>
  <c r="AR61" i="131" s="1"/>
  <c r="AR47" i="126"/>
  <c r="AS45" i="126" s="1"/>
  <c r="Q47" i="122"/>
  <c r="R45" i="122" s="1"/>
  <c r="Q41" i="123"/>
  <c r="R39" i="123" s="1"/>
  <c r="AR47" i="145"/>
  <c r="AS45" i="145" s="1"/>
  <c r="AQ48" i="130"/>
  <c r="AQ50" i="130" s="1"/>
  <c r="AQ59" i="130" s="1"/>
  <c r="AQ61" i="130" s="1"/>
  <c r="AR48" i="143"/>
  <c r="AR50" i="143" s="1"/>
  <c r="AR59" i="143" s="1"/>
  <c r="AR61" i="143" s="1"/>
  <c r="AS47" i="120"/>
  <c r="AT45" i="120" s="1"/>
  <c r="AR47" i="133"/>
  <c r="AS45" i="133" s="1"/>
  <c r="AR47" i="150"/>
  <c r="AS45" i="150" s="1"/>
  <c r="AS47" i="146"/>
  <c r="AT45" i="146" s="1"/>
  <c r="Q47" i="123"/>
  <c r="R45" i="123" s="1"/>
  <c r="Q41" i="122"/>
  <c r="R39" i="122" s="1"/>
  <c r="AS47" i="131"/>
  <c r="AT45" i="131" s="1"/>
  <c r="AR47" i="130"/>
  <c r="AS45" i="130" s="1"/>
  <c r="AS47" i="143"/>
  <c r="AT45" i="143" s="1"/>
  <c r="AS47" i="125"/>
  <c r="AT45" i="125" s="1"/>
  <c r="AS47" i="136"/>
  <c r="AT45" i="136" s="1"/>
  <c r="AR47" i="128"/>
  <c r="AS45" i="128" s="1"/>
  <c r="AR48" i="139"/>
  <c r="AR50" i="139" s="1"/>
  <c r="AR59" i="139" s="1"/>
  <c r="AR61" i="139" s="1"/>
  <c r="AQ48" i="137"/>
  <c r="AQ50" i="137" s="1"/>
  <c r="AQ59" i="137" s="1"/>
  <c r="AQ61" i="137" s="1"/>
  <c r="AS47" i="140"/>
  <c r="AT45" i="140" s="1"/>
  <c r="AS47" i="142"/>
  <c r="AT45" i="142" s="1"/>
  <c r="AS47" i="119"/>
  <c r="AT45" i="119" s="1"/>
  <c r="AS47" i="134"/>
  <c r="AT45" i="134" s="1"/>
  <c r="AR47" i="117"/>
  <c r="AS45" i="117" s="1"/>
  <c r="AS47" i="129"/>
  <c r="AT45" i="129" s="1"/>
  <c r="AQ48" i="126"/>
  <c r="AQ50" i="126" s="1"/>
  <c r="AQ59" i="126" s="1"/>
  <c r="AQ61" i="126" s="1"/>
  <c r="P48" i="122"/>
  <c r="P42" i="123"/>
  <c r="AQ48" i="145"/>
  <c r="AQ50" i="145" s="1"/>
  <c r="AQ59" i="145" s="1"/>
  <c r="AQ61" i="145" s="1"/>
  <c r="AS47" i="139"/>
  <c r="AT45" i="139" s="1"/>
  <c r="AR47" i="137"/>
  <c r="AS45" i="137" s="1"/>
  <c r="AR48" i="120"/>
  <c r="AR50" i="120" s="1"/>
  <c r="AR59" i="120" s="1"/>
  <c r="AR61" i="120" s="1"/>
  <c r="AQ48" i="133"/>
  <c r="AQ50" i="133" s="1"/>
  <c r="AQ59" i="133" s="1"/>
  <c r="AQ61" i="133" s="1"/>
  <c r="AQ48" i="150"/>
  <c r="AQ50" i="150" s="1"/>
  <c r="AQ59" i="150" s="1"/>
  <c r="AQ61" i="150" s="1"/>
  <c r="BG55" i="150"/>
  <c r="BH19" i="150"/>
  <c r="BG22" i="150"/>
  <c r="BG21" i="146"/>
  <c r="BG21" i="145"/>
  <c r="BG21" i="143"/>
  <c r="BG22" i="143" s="1"/>
  <c r="BG21" i="142"/>
  <c r="BG21" i="140"/>
  <c r="BG22" i="140" s="1"/>
  <c r="BG21" i="139"/>
  <c r="BG21" i="137"/>
  <c r="BG22" i="137" s="1"/>
  <c r="BG21" i="136"/>
  <c r="BG21" i="134"/>
  <c r="BG22" i="134" s="1"/>
  <c r="BG21" i="133"/>
  <c r="BG22" i="133" s="1"/>
  <c r="BG21" i="131"/>
  <c r="BG22" i="131" s="1"/>
  <c r="BG21" i="130"/>
  <c r="BG22" i="130" s="1"/>
  <c r="BG21" i="129"/>
  <c r="BG22" i="129" s="1"/>
  <c r="BG21" i="128"/>
  <c r="BG21" i="126"/>
  <c r="BG22" i="126" s="1"/>
  <c r="BG21" i="125"/>
  <c r="BH21" i="123"/>
  <c r="BH22" i="123" s="1"/>
  <c r="AR48" i="116"/>
  <c r="AR50" i="116" s="1"/>
  <c r="AR59" i="116" s="1"/>
  <c r="AR61" i="116" s="1"/>
  <c r="BH21" i="122"/>
  <c r="BH22" i="122" s="1"/>
  <c r="BH55" i="120"/>
  <c r="BI19" i="120"/>
  <c r="BH22" i="120"/>
  <c r="AS47" i="116"/>
  <c r="AT45" i="116" s="1"/>
  <c r="J29" i="2"/>
  <c r="K26" i="2" s="1"/>
  <c r="I30" i="2"/>
  <c r="E26" i="3"/>
  <c r="AS48" i="155" l="1"/>
  <c r="AS50" i="155" s="1"/>
  <c r="AS59" i="155" s="1"/>
  <c r="AS61" i="155" s="1"/>
  <c r="AS48" i="157"/>
  <c r="AS50" i="157" s="1"/>
  <c r="AS59" i="157" s="1"/>
  <c r="AS61" i="157" s="1"/>
  <c r="AS48" i="158"/>
  <c r="AS50" i="158" s="1"/>
  <c r="AS59" i="158" s="1"/>
  <c r="AS61" i="158" s="1"/>
  <c r="AT47" i="156"/>
  <c r="AU45" i="156" s="1"/>
  <c r="AT47" i="155"/>
  <c r="AU45" i="155" s="1"/>
  <c r="AT48" i="155"/>
  <c r="AT50" i="155" s="1"/>
  <c r="AT59" i="155" s="1"/>
  <c r="AT61" i="155" s="1"/>
  <c r="AT47" i="157"/>
  <c r="AU45" i="157" s="1"/>
  <c r="AT47" i="158"/>
  <c r="AU45" i="158" s="1"/>
  <c r="AS48" i="156"/>
  <c r="AS50" i="156" s="1"/>
  <c r="AS59" i="156" s="1"/>
  <c r="AS61" i="156" s="1"/>
  <c r="BI19" i="117"/>
  <c r="BH55" i="117"/>
  <c r="AR48" i="133"/>
  <c r="AR50" i="133" s="1"/>
  <c r="AR59" i="133" s="1"/>
  <c r="AR61" i="133" s="1"/>
  <c r="AS48" i="125"/>
  <c r="AS50" i="125" s="1"/>
  <c r="AS59" i="125" s="1"/>
  <c r="AS61" i="125" s="1"/>
  <c r="AR48" i="137"/>
  <c r="AR50" i="137" s="1"/>
  <c r="AR59" i="137" s="1"/>
  <c r="AR61" i="137" s="1"/>
  <c r="Q42" i="123"/>
  <c r="AS48" i="134"/>
  <c r="AS50" i="134" s="1"/>
  <c r="AS59" i="134" s="1"/>
  <c r="AS61" i="134" s="1"/>
  <c r="AS48" i="143"/>
  <c r="AS50" i="143" s="1"/>
  <c r="AS59" i="143" s="1"/>
  <c r="AS61" i="143" s="1"/>
  <c r="Q42" i="122"/>
  <c r="AS48" i="129"/>
  <c r="AS50" i="129" s="1"/>
  <c r="AS59" i="129" s="1"/>
  <c r="AS61" i="129" s="1"/>
  <c r="AR48" i="128"/>
  <c r="AR50" i="128" s="1"/>
  <c r="AR59" i="128" s="1"/>
  <c r="AR61" i="128" s="1"/>
  <c r="AS48" i="146"/>
  <c r="AS50" i="146" s="1"/>
  <c r="AS59" i="146" s="1"/>
  <c r="AS61" i="146" s="1"/>
  <c r="AR48" i="126"/>
  <c r="AR50" i="126" s="1"/>
  <c r="AR59" i="126" s="1"/>
  <c r="AR61" i="126" s="1"/>
  <c r="AS48" i="142"/>
  <c r="AS50" i="142" s="1"/>
  <c r="AS59" i="142" s="1"/>
  <c r="AS61" i="142" s="1"/>
  <c r="AT47" i="139"/>
  <c r="AU45" i="139" s="1"/>
  <c r="AS47" i="117"/>
  <c r="AT45" i="117" s="1"/>
  <c r="AT47" i="119"/>
  <c r="AU45" i="119" s="1"/>
  <c r="AT47" i="140"/>
  <c r="AU45" i="140" s="1"/>
  <c r="AT47" i="136"/>
  <c r="AU45" i="136" s="1"/>
  <c r="AR48" i="130"/>
  <c r="AR50" i="130" s="1"/>
  <c r="AR59" i="130" s="1"/>
  <c r="AR61" i="130" s="1"/>
  <c r="AT47" i="131"/>
  <c r="AU45" i="131" s="1"/>
  <c r="R47" i="123"/>
  <c r="S45" i="123" s="1"/>
  <c r="AS47" i="150"/>
  <c r="AT45" i="150" s="1"/>
  <c r="AT47" i="120"/>
  <c r="AU45" i="120" s="1"/>
  <c r="AS47" i="145"/>
  <c r="AT45" i="145" s="1"/>
  <c r="R47" i="122"/>
  <c r="S45" i="122" s="1"/>
  <c r="AS47" i="130"/>
  <c r="AT45" i="130" s="1"/>
  <c r="AS47" i="137"/>
  <c r="AT45" i="137" s="1"/>
  <c r="AT47" i="129"/>
  <c r="AU45" i="129" s="1"/>
  <c r="AT47" i="134"/>
  <c r="AU45" i="134" s="1"/>
  <c r="AT47" i="142"/>
  <c r="AU45" i="142" s="1"/>
  <c r="AS47" i="128"/>
  <c r="AT45" i="128" s="1"/>
  <c r="AT47" i="125"/>
  <c r="AU45" i="125" s="1"/>
  <c r="R41" i="122"/>
  <c r="S39" i="122" s="1"/>
  <c r="AT47" i="146"/>
  <c r="AU45" i="146" s="1"/>
  <c r="AS47" i="133"/>
  <c r="AT45" i="133" s="1"/>
  <c r="R41" i="123"/>
  <c r="S39" i="123" s="1"/>
  <c r="AS47" i="126"/>
  <c r="AT45" i="126" s="1"/>
  <c r="AS48" i="139"/>
  <c r="AS50" i="139" s="1"/>
  <c r="AS59" i="139" s="1"/>
  <c r="AS61" i="139" s="1"/>
  <c r="AR48" i="117"/>
  <c r="AR50" i="117" s="1"/>
  <c r="AR59" i="117" s="1"/>
  <c r="AR61" i="117" s="1"/>
  <c r="AS48" i="119"/>
  <c r="AS50" i="119" s="1"/>
  <c r="AS59" i="119" s="1"/>
  <c r="AS61" i="119" s="1"/>
  <c r="AS48" i="140"/>
  <c r="AS50" i="140" s="1"/>
  <c r="AS59" i="140" s="1"/>
  <c r="AS61" i="140" s="1"/>
  <c r="AS48" i="136"/>
  <c r="AS50" i="136" s="1"/>
  <c r="AS59" i="136" s="1"/>
  <c r="AS61" i="136" s="1"/>
  <c r="AT47" i="143"/>
  <c r="AU45" i="143" s="1"/>
  <c r="AS48" i="131"/>
  <c r="AS50" i="131" s="1"/>
  <c r="AS59" i="131" s="1"/>
  <c r="AS61" i="131" s="1"/>
  <c r="Q48" i="123"/>
  <c r="AR48" i="150"/>
  <c r="AR50" i="150" s="1"/>
  <c r="AR59" i="150" s="1"/>
  <c r="AR61" i="150" s="1"/>
  <c r="AS48" i="120"/>
  <c r="AS50" i="120" s="1"/>
  <c r="AS59" i="120" s="1"/>
  <c r="AS61" i="120" s="1"/>
  <c r="AR48" i="145"/>
  <c r="AR50" i="145" s="1"/>
  <c r="AR59" i="145" s="1"/>
  <c r="AR61" i="145" s="1"/>
  <c r="Q48" i="122"/>
  <c r="J30" i="2"/>
  <c r="BH21" i="150"/>
  <c r="BH22" i="150" s="1"/>
  <c r="BG55" i="146"/>
  <c r="BH19" i="146"/>
  <c r="BG22" i="146"/>
  <c r="BG55" i="145"/>
  <c r="BH19" i="145"/>
  <c r="BG22" i="145"/>
  <c r="BG55" i="143"/>
  <c r="BH19" i="143"/>
  <c r="BG55" i="142"/>
  <c r="BH19" i="142"/>
  <c r="BG22" i="142"/>
  <c r="BG55" i="140"/>
  <c r="BH19" i="140"/>
  <c r="BG55" i="139"/>
  <c r="BH19" i="139"/>
  <c r="BG22" i="139"/>
  <c r="BG55" i="137"/>
  <c r="BH19" i="137"/>
  <c r="BG55" i="136"/>
  <c r="BH19" i="136"/>
  <c r="BG22" i="136"/>
  <c r="BG55" i="134"/>
  <c r="BH19" i="134"/>
  <c r="BG55" i="133"/>
  <c r="BH19" i="133"/>
  <c r="BG55" i="131"/>
  <c r="BH19" i="131"/>
  <c r="BG55" i="130"/>
  <c r="BH19" i="130"/>
  <c r="BG55" i="129"/>
  <c r="BH19" i="129"/>
  <c r="BG55" i="128"/>
  <c r="BH19" i="128"/>
  <c r="BG22" i="128"/>
  <c r="BG55" i="126"/>
  <c r="BH19" i="126"/>
  <c r="BG55" i="125"/>
  <c r="BH19" i="125"/>
  <c r="BG22" i="125"/>
  <c r="BH55" i="123"/>
  <c r="BI19" i="123"/>
  <c r="BH55" i="122"/>
  <c r="BI19" i="122"/>
  <c r="BI21" i="120"/>
  <c r="BI22" i="120" s="1"/>
  <c r="AS48" i="116"/>
  <c r="AS50" i="116" s="1"/>
  <c r="AS59" i="116" s="1"/>
  <c r="AS61" i="116" s="1"/>
  <c r="AT47" i="116"/>
  <c r="AU45" i="116" s="1"/>
  <c r="K29" i="2"/>
  <c r="L26" i="2" s="1"/>
  <c r="B4" i="2"/>
  <c r="B2" i="2"/>
  <c r="AT48" i="158" l="1"/>
  <c r="AT50" i="158" s="1"/>
  <c r="AT59" i="158" s="1"/>
  <c r="AT61" i="158" s="1"/>
  <c r="AT48" i="157"/>
  <c r="AT50" i="157" s="1"/>
  <c r="AT59" i="157" s="1"/>
  <c r="AT61" i="157" s="1"/>
  <c r="AT48" i="156"/>
  <c r="AT50" i="156" s="1"/>
  <c r="AT59" i="156" s="1"/>
  <c r="AT61" i="156" s="1"/>
  <c r="AU47" i="158"/>
  <c r="AV45" i="158" s="1"/>
  <c r="AU47" i="157"/>
  <c r="AV45" i="157" s="1"/>
  <c r="AU47" i="155"/>
  <c r="AV45" i="155" s="1"/>
  <c r="AU47" i="156"/>
  <c r="AV45" i="156" s="1"/>
  <c r="BI21" i="117"/>
  <c r="BI22" i="117" s="1"/>
  <c r="AS48" i="117"/>
  <c r="AS50" i="117" s="1"/>
  <c r="AS59" i="117" s="1"/>
  <c r="AS61" i="117" s="1"/>
  <c r="AT48" i="129"/>
  <c r="AT50" i="129" s="1"/>
  <c r="AT59" i="129" s="1"/>
  <c r="AT61" i="129" s="1"/>
  <c r="R42" i="123"/>
  <c r="AT48" i="136"/>
  <c r="AT50" i="136" s="1"/>
  <c r="AT59" i="136" s="1"/>
  <c r="AT61" i="136" s="1"/>
  <c r="AT48" i="125"/>
  <c r="AT50" i="125" s="1"/>
  <c r="AT59" i="125" s="1"/>
  <c r="AT61" i="125" s="1"/>
  <c r="AS48" i="150"/>
  <c r="AS50" i="150" s="1"/>
  <c r="AS59" i="150" s="1"/>
  <c r="AS61" i="150" s="1"/>
  <c r="AT48" i="142"/>
  <c r="AT50" i="142" s="1"/>
  <c r="AT59" i="142" s="1"/>
  <c r="AT61" i="142" s="1"/>
  <c r="AS48" i="145"/>
  <c r="AS50" i="145" s="1"/>
  <c r="AS59" i="145" s="1"/>
  <c r="AS61" i="145" s="1"/>
  <c r="AT48" i="140"/>
  <c r="AT50" i="140" s="1"/>
  <c r="AT59" i="140" s="1"/>
  <c r="AT61" i="140" s="1"/>
  <c r="AT48" i="143"/>
  <c r="AT50" i="143" s="1"/>
  <c r="AT59" i="143" s="1"/>
  <c r="AT61" i="143" s="1"/>
  <c r="AT48" i="146"/>
  <c r="AT50" i="146" s="1"/>
  <c r="AT59" i="146" s="1"/>
  <c r="AT61" i="146" s="1"/>
  <c r="AT48" i="131"/>
  <c r="AT50" i="131" s="1"/>
  <c r="AT59" i="131" s="1"/>
  <c r="AT61" i="131" s="1"/>
  <c r="AT47" i="126"/>
  <c r="AU45" i="126" s="1"/>
  <c r="AT47" i="133"/>
  <c r="AU45" i="133" s="1"/>
  <c r="S41" i="122"/>
  <c r="T39" i="122" s="1"/>
  <c r="AS48" i="128"/>
  <c r="AS50" i="128" s="1"/>
  <c r="AS59" i="128" s="1"/>
  <c r="AS61" i="128" s="1"/>
  <c r="AT48" i="134"/>
  <c r="AT50" i="134" s="1"/>
  <c r="AT59" i="134" s="1"/>
  <c r="AT61" i="134" s="1"/>
  <c r="AS48" i="137"/>
  <c r="AS50" i="137" s="1"/>
  <c r="AS59" i="137" s="1"/>
  <c r="AS61" i="137" s="1"/>
  <c r="AS48" i="130"/>
  <c r="AS50" i="130" s="1"/>
  <c r="AS59" i="130" s="1"/>
  <c r="AS61" i="130" s="1"/>
  <c r="R48" i="122"/>
  <c r="AT48" i="120"/>
  <c r="AT50" i="120" s="1"/>
  <c r="AT59" i="120" s="1"/>
  <c r="AT61" i="120" s="1"/>
  <c r="R48" i="123"/>
  <c r="AU47" i="119"/>
  <c r="AV45" i="119" s="1"/>
  <c r="AU47" i="139"/>
  <c r="AV45" i="139" s="1"/>
  <c r="AT47" i="128"/>
  <c r="AU45" i="128" s="1"/>
  <c r="AU47" i="134"/>
  <c r="AV45" i="134" s="1"/>
  <c r="AT47" i="137"/>
  <c r="AU45" i="137" s="1"/>
  <c r="AT47" i="130"/>
  <c r="AU45" i="130" s="1"/>
  <c r="S47" i="122"/>
  <c r="T45" i="122" s="1"/>
  <c r="AU47" i="120"/>
  <c r="AV45" i="120" s="1"/>
  <c r="S47" i="123"/>
  <c r="T45" i="123" s="1"/>
  <c r="S41" i="123"/>
  <c r="T39" i="123" s="1"/>
  <c r="AU47" i="146"/>
  <c r="AV45" i="146" s="1"/>
  <c r="AU47" i="136"/>
  <c r="AV45" i="136" s="1"/>
  <c r="AU47" i="140"/>
  <c r="AV45" i="140" s="1"/>
  <c r="AT47" i="117"/>
  <c r="AU45" i="117" s="1"/>
  <c r="AU47" i="143"/>
  <c r="AV45" i="143" s="1"/>
  <c r="AS48" i="126"/>
  <c r="AS50" i="126" s="1"/>
  <c r="AS59" i="126" s="1"/>
  <c r="AS61" i="126" s="1"/>
  <c r="AS48" i="133"/>
  <c r="AS50" i="133" s="1"/>
  <c r="AS59" i="133" s="1"/>
  <c r="AS61" i="133" s="1"/>
  <c r="R42" i="122"/>
  <c r="AU47" i="125"/>
  <c r="AV45" i="125" s="1"/>
  <c r="AU47" i="142"/>
  <c r="AV45" i="142" s="1"/>
  <c r="AU47" i="129"/>
  <c r="AV45" i="129" s="1"/>
  <c r="AT47" i="145"/>
  <c r="AU45" i="145" s="1"/>
  <c r="AT47" i="150"/>
  <c r="AU45" i="150" s="1"/>
  <c r="AU47" i="131"/>
  <c r="AV45" i="131" s="1"/>
  <c r="AT48" i="119"/>
  <c r="AT50" i="119" s="1"/>
  <c r="AT59" i="119" s="1"/>
  <c r="AT61" i="119" s="1"/>
  <c r="AT48" i="139"/>
  <c r="AT50" i="139" s="1"/>
  <c r="AT59" i="139" s="1"/>
  <c r="AT61" i="139" s="1"/>
  <c r="AT48" i="116"/>
  <c r="AT50" i="116" s="1"/>
  <c r="AT59" i="116" s="1"/>
  <c r="AT61" i="116" s="1"/>
  <c r="BH55" i="150"/>
  <c r="BI19" i="150"/>
  <c r="BH21" i="146"/>
  <c r="BH22" i="146" s="1"/>
  <c r="BH21" i="145"/>
  <c r="BH22" i="145" s="1"/>
  <c r="BH21" i="143"/>
  <c r="BH22" i="143" s="1"/>
  <c r="BH21" i="142"/>
  <c r="BH21" i="140"/>
  <c r="BH21" i="139"/>
  <c r="BH22" i="139" s="1"/>
  <c r="BH21" i="137"/>
  <c r="BH22" i="137" s="1"/>
  <c r="BH21" i="136"/>
  <c r="BH22" i="136" s="1"/>
  <c r="BH21" i="134"/>
  <c r="BH21" i="133"/>
  <c r="BH21" i="131"/>
  <c r="BH21" i="130"/>
  <c r="BH22" i="130" s="1"/>
  <c r="BH21" i="129"/>
  <c r="BH22" i="129" s="1"/>
  <c r="BH21" i="128"/>
  <c r="BH22" i="128" s="1"/>
  <c r="BH21" i="126"/>
  <c r="BH22" i="126" s="1"/>
  <c r="BH21" i="125"/>
  <c r="BH22" i="125" s="1"/>
  <c r="BI21" i="123"/>
  <c r="BI22" i="123" s="1"/>
  <c r="BI21" i="122"/>
  <c r="BI55" i="120"/>
  <c r="BJ19" i="120"/>
  <c r="AU47" i="116"/>
  <c r="AV45" i="116" s="1"/>
  <c r="K30" i="2"/>
  <c r="D36" i="3"/>
  <c r="D35" i="3"/>
  <c r="D34" i="3"/>
  <c r="B26" i="7"/>
  <c r="C26" i="7"/>
  <c r="D26" i="7"/>
  <c r="E26" i="7"/>
  <c r="F26" i="7"/>
  <c r="G26" i="7"/>
  <c r="H26" i="7"/>
  <c r="I26" i="7"/>
  <c r="J26" i="7"/>
  <c r="K26" i="7"/>
  <c r="L26" i="7"/>
  <c r="M26" i="7"/>
  <c r="AU48" i="156" l="1"/>
  <c r="AU50" i="156" s="1"/>
  <c r="AU59" i="156" s="1"/>
  <c r="AU61" i="156" s="1"/>
  <c r="AU48" i="155"/>
  <c r="AU50" i="155" s="1"/>
  <c r="AU59" i="155" s="1"/>
  <c r="AU61" i="155" s="1"/>
  <c r="AU48" i="157"/>
  <c r="AU50" i="157" s="1"/>
  <c r="AU59" i="157" s="1"/>
  <c r="AU61" i="157" s="1"/>
  <c r="AU48" i="158"/>
  <c r="AU50" i="158" s="1"/>
  <c r="AU59" i="158" s="1"/>
  <c r="AU61" i="158" s="1"/>
  <c r="AV47" i="156"/>
  <c r="AW45" i="156" s="1"/>
  <c r="AV47" i="155"/>
  <c r="AW45" i="155" s="1"/>
  <c r="AV47" i="157"/>
  <c r="AW45" i="157" s="1"/>
  <c r="AV47" i="158"/>
  <c r="AW45" i="158" s="1"/>
  <c r="BJ19" i="117"/>
  <c r="BI55" i="117"/>
  <c r="AT48" i="126"/>
  <c r="AT50" i="126" s="1"/>
  <c r="AT59" i="126" s="1"/>
  <c r="AT61" i="126" s="1"/>
  <c r="AU48" i="143"/>
  <c r="AU50" i="143" s="1"/>
  <c r="AU59" i="143" s="1"/>
  <c r="AU61" i="143" s="1"/>
  <c r="AT48" i="137"/>
  <c r="AT50" i="137" s="1"/>
  <c r="AT59" i="137" s="1"/>
  <c r="AT61" i="137" s="1"/>
  <c r="S48" i="123"/>
  <c r="AT48" i="128"/>
  <c r="AT50" i="128" s="1"/>
  <c r="AT59" i="128" s="1"/>
  <c r="AT61" i="128" s="1"/>
  <c r="S42" i="122"/>
  <c r="AU48" i="140"/>
  <c r="AU50" i="140" s="1"/>
  <c r="AU59" i="140" s="1"/>
  <c r="AU61" i="140" s="1"/>
  <c r="S48" i="122"/>
  <c r="AT48" i="150"/>
  <c r="AT50" i="150" s="1"/>
  <c r="AT59" i="150" s="1"/>
  <c r="AT61" i="150" s="1"/>
  <c r="AU48" i="129"/>
  <c r="AU50" i="129" s="1"/>
  <c r="AU59" i="129" s="1"/>
  <c r="AU61" i="129" s="1"/>
  <c r="AU48" i="125"/>
  <c r="AU50" i="125" s="1"/>
  <c r="AU59" i="125" s="1"/>
  <c r="AU61" i="125" s="1"/>
  <c r="AU47" i="117"/>
  <c r="AV45" i="117" s="1"/>
  <c r="AV47" i="136"/>
  <c r="AW45" i="136" s="1"/>
  <c r="S42" i="123"/>
  <c r="AV47" i="120"/>
  <c r="AW45" i="120" s="1"/>
  <c r="AU47" i="130"/>
  <c r="AV45" i="130" s="1"/>
  <c r="AV47" i="134"/>
  <c r="AW45" i="134" s="1"/>
  <c r="AU48" i="139"/>
  <c r="AU50" i="139" s="1"/>
  <c r="AU59" i="139" s="1"/>
  <c r="AU61" i="139" s="1"/>
  <c r="AU47" i="133"/>
  <c r="AV45" i="133" s="1"/>
  <c r="AU47" i="150"/>
  <c r="AV45" i="150" s="1"/>
  <c r="AV47" i="129"/>
  <c r="AW45" i="129" s="1"/>
  <c r="AV47" i="125"/>
  <c r="AW45" i="125" s="1"/>
  <c r="T41" i="123"/>
  <c r="U39" i="123" s="1"/>
  <c r="AV47" i="139"/>
  <c r="AW45" i="139" s="1"/>
  <c r="AU48" i="131"/>
  <c r="AU50" i="131" s="1"/>
  <c r="AU59" i="131" s="1"/>
  <c r="AU61" i="131" s="1"/>
  <c r="AT48" i="145"/>
  <c r="AT50" i="145" s="1"/>
  <c r="AT59" i="145" s="1"/>
  <c r="AT61" i="145" s="1"/>
  <c r="AU48" i="142"/>
  <c r="AU50" i="142" s="1"/>
  <c r="AU59" i="142" s="1"/>
  <c r="AU61" i="142" s="1"/>
  <c r="AV47" i="143"/>
  <c r="AW45" i="143" s="1"/>
  <c r="AV47" i="140"/>
  <c r="AW45" i="140" s="1"/>
  <c r="AU48" i="146"/>
  <c r="AU50" i="146" s="1"/>
  <c r="AU59" i="146" s="1"/>
  <c r="AU61" i="146" s="1"/>
  <c r="T47" i="123"/>
  <c r="U45" i="123" s="1"/>
  <c r="T47" i="122"/>
  <c r="U45" i="122" s="1"/>
  <c r="AU47" i="137"/>
  <c r="AV45" i="137" s="1"/>
  <c r="AU47" i="128"/>
  <c r="AV45" i="128" s="1"/>
  <c r="AU48" i="119"/>
  <c r="AU50" i="119" s="1"/>
  <c r="AU59" i="119" s="1"/>
  <c r="AU61" i="119" s="1"/>
  <c r="T41" i="122"/>
  <c r="U39" i="122" s="1"/>
  <c r="AU47" i="126"/>
  <c r="AV45" i="126" s="1"/>
  <c r="AV47" i="131"/>
  <c r="AW45" i="131" s="1"/>
  <c r="AU47" i="145"/>
  <c r="AV45" i="145" s="1"/>
  <c r="AV47" i="142"/>
  <c r="AW45" i="142" s="1"/>
  <c r="AT48" i="117"/>
  <c r="AT50" i="117" s="1"/>
  <c r="AT59" i="117" s="1"/>
  <c r="AT61" i="117" s="1"/>
  <c r="AU48" i="136"/>
  <c r="AU50" i="136" s="1"/>
  <c r="AU59" i="136" s="1"/>
  <c r="AU61" i="136" s="1"/>
  <c r="AV47" i="146"/>
  <c r="AW45" i="146" s="1"/>
  <c r="AU48" i="120"/>
  <c r="AU50" i="120" s="1"/>
  <c r="AU59" i="120" s="1"/>
  <c r="AU61" i="120" s="1"/>
  <c r="AT48" i="130"/>
  <c r="AT50" i="130" s="1"/>
  <c r="AT59" i="130" s="1"/>
  <c r="AT61" i="130" s="1"/>
  <c r="AU48" i="134"/>
  <c r="AU50" i="134" s="1"/>
  <c r="AU59" i="134" s="1"/>
  <c r="AU61" i="134" s="1"/>
  <c r="AV47" i="119"/>
  <c r="AW45" i="119" s="1"/>
  <c r="AT48" i="133"/>
  <c r="AT50" i="133" s="1"/>
  <c r="AT59" i="133" s="1"/>
  <c r="AT61" i="133" s="1"/>
  <c r="BI21" i="150"/>
  <c r="BI22" i="150" s="1"/>
  <c r="BH55" i="146"/>
  <c r="BI19" i="146"/>
  <c r="BH55" i="145"/>
  <c r="BI19" i="145"/>
  <c r="BH55" i="143"/>
  <c r="BI19" i="143"/>
  <c r="BH55" i="142"/>
  <c r="BI19" i="142"/>
  <c r="BH22" i="142"/>
  <c r="BH55" i="140"/>
  <c r="BI19" i="140"/>
  <c r="BH22" i="140"/>
  <c r="BH55" i="139"/>
  <c r="BI19" i="139"/>
  <c r="BH55" i="137"/>
  <c r="BI19" i="137"/>
  <c r="BH55" i="136"/>
  <c r="BI19" i="136"/>
  <c r="BH55" i="134"/>
  <c r="BI19" i="134"/>
  <c r="BH22" i="134"/>
  <c r="BH55" i="133"/>
  <c r="BI19" i="133"/>
  <c r="BH22" i="133"/>
  <c r="BH55" i="131"/>
  <c r="BI19" i="131"/>
  <c r="BH22" i="131"/>
  <c r="BH55" i="130"/>
  <c r="BI19" i="130"/>
  <c r="BH55" i="129"/>
  <c r="BI19" i="129"/>
  <c r="BH55" i="128"/>
  <c r="BI19" i="128"/>
  <c r="BH55" i="126"/>
  <c r="BI19" i="126"/>
  <c r="BH55" i="125"/>
  <c r="BI19" i="125"/>
  <c r="BI55" i="123"/>
  <c r="BJ19" i="123"/>
  <c r="BI55" i="122"/>
  <c r="BJ19" i="122"/>
  <c r="BI22" i="122"/>
  <c r="BJ21" i="120"/>
  <c r="AU48" i="116"/>
  <c r="AU50" i="116" s="1"/>
  <c r="AU59" i="116" s="1"/>
  <c r="AU61" i="116" s="1"/>
  <c r="AV47" i="116"/>
  <c r="AW45" i="116" s="1"/>
  <c r="C67" i="2"/>
  <c r="G67" i="2"/>
  <c r="K67" i="2"/>
  <c r="D67" i="2"/>
  <c r="H67" i="2"/>
  <c r="L67" i="2"/>
  <c r="E67" i="2"/>
  <c r="I67" i="2"/>
  <c r="B67" i="2"/>
  <c r="F67" i="2"/>
  <c r="J67" i="2"/>
  <c r="D30" i="3"/>
  <c r="B6" i="149" s="1"/>
  <c r="D13" i="8"/>
  <c r="E13" i="8" s="1"/>
  <c r="D11" i="8"/>
  <c r="E11" i="8" s="1"/>
  <c r="AW47" i="158" l="1"/>
  <c r="AX45" i="158" s="1"/>
  <c r="AW47" i="157"/>
  <c r="AX45" i="157" s="1"/>
  <c r="AW47" i="155"/>
  <c r="AX45" i="155" s="1"/>
  <c r="AW47" i="156"/>
  <c r="AX45" i="156" s="1"/>
  <c r="AV48" i="158"/>
  <c r="AV50" i="158" s="1"/>
  <c r="AV59" i="158" s="1"/>
  <c r="AV61" i="158" s="1"/>
  <c r="AV48" i="157"/>
  <c r="AV50" i="157" s="1"/>
  <c r="AV59" i="157" s="1"/>
  <c r="AV61" i="157" s="1"/>
  <c r="AV48" i="155"/>
  <c r="AV50" i="155" s="1"/>
  <c r="AV59" i="155" s="1"/>
  <c r="AV61" i="155" s="1"/>
  <c r="AV48" i="156"/>
  <c r="AV50" i="156" s="1"/>
  <c r="AV59" i="156" s="1"/>
  <c r="AV61" i="156" s="1"/>
  <c r="BJ21" i="117"/>
  <c r="BJ22" i="117" s="1"/>
  <c r="AU48" i="150"/>
  <c r="AU50" i="150" s="1"/>
  <c r="AU59" i="150" s="1"/>
  <c r="AU61" i="150" s="1"/>
  <c r="AV48" i="143"/>
  <c r="AV50" i="143" s="1"/>
  <c r="AV59" i="143" s="1"/>
  <c r="AV61" i="143" s="1"/>
  <c r="AU48" i="133"/>
  <c r="AU50" i="133" s="1"/>
  <c r="AU59" i="133" s="1"/>
  <c r="AU61" i="133" s="1"/>
  <c r="AV48" i="134"/>
  <c r="AV50" i="134" s="1"/>
  <c r="AV59" i="134" s="1"/>
  <c r="AV61" i="134" s="1"/>
  <c r="AV48" i="131"/>
  <c r="AV50" i="131" s="1"/>
  <c r="AV59" i="131" s="1"/>
  <c r="AV61" i="131" s="1"/>
  <c r="AU48" i="126"/>
  <c r="AU50" i="126" s="1"/>
  <c r="AU59" i="126" s="1"/>
  <c r="AU61" i="126" s="1"/>
  <c r="AU48" i="128"/>
  <c r="AU50" i="128" s="1"/>
  <c r="AU59" i="128" s="1"/>
  <c r="AU61" i="128" s="1"/>
  <c r="AV48" i="136"/>
  <c r="AV50" i="136" s="1"/>
  <c r="AV59" i="136" s="1"/>
  <c r="AV61" i="136" s="1"/>
  <c r="AV48" i="125"/>
  <c r="AV50" i="125" s="1"/>
  <c r="AV59" i="125" s="1"/>
  <c r="AV61" i="125" s="1"/>
  <c r="AV48" i="120"/>
  <c r="AV50" i="120" s="1"/>
  <c r="AV59" i="120" s="1"/>
  <c r="AV61" i="120" s="1"/>
  <c r="AV48" i="119"/>
  <c r="AV50" i="119" s="1"/>
  <c r="AV59" i="119" s="1"/>
  <c r="AV61" i="119" s="1"/>
  <c r="AV48" i="142"/>
  <c r="AV50" i="142" s="1"/>
  <c r="AV59" i="142" s="1"/>
  <c r="AV61" i="142" s="1"/>
  <c r="T48" i="122"/>
  <c r="C39" i="149"/>
  <c r="C62" i="149" s="1"/>
  <c r="C64" i="149" s="1"/>
  <c r="C66" i="149" s="1"/>
  <c r="C68" i="149" s="1"/>
  <c r="F23" i="152" s="1"/>
  <c r="M39" i="149"/>
  <c r="M62" i="149" s="1"/>
  <c r="M64" i="149" s="1"/>
  <c r="M66" i="149" s="1"/>
  <c r="M68" i="149" s="1"/>
  <c r="P23" i="152" s="1"/>
  <c r="K39" i="149"/>
  <c r="K62" i="149" s="1"/>
  <c r="K64" i="149" s="1"/>
  <c r="K66" i="149" s="1"/>
  <c r="K68" i="149" s="1"/>
  <c r="N23" i="152" s="1"/>
  <c r="H39" i="149"/>
  <c r="H62" i="149" s="1"/>
  <c r="H64" i="149" s="1"/>
  <c r="H66" i="149" s="1"/>
  <c r="H68" i="149" s="1"/>
  <c r="K23" i="152" s="1"/>
  <c r="L39" i="149"/>
  <c r="L62" i="149" s="1"/>
  <c r="L64" i="149" s="1"/>
  <c r="L66" i="149" s="1"/>
  <c r="L68" i="149" s="1"/>
  <c r="O23" i="152" s="1"/>
  <c r="J39" i="149"/>
  <c r="J62" i="149" s="1"/>
  <c r="J64" i="149" s="1"/>
  <c r="J66" i="149" s="1"/>
  <c r="J68" i="149" s="1"/>
  <c r="M23" i="152" s="1"/>
  <c r="F39" i="149"/>
  <c r="F62" i="149" s="1"/>
  <c r="F64" i="149" s="1"/>
  <c r="F66" i="149" s="1"/>
  <c r="F68" i="149" s="1"/>
  <c r="I23" i="152" s="1"/>
  <c r="D39" i="149"/>
  <c r="D62" i="149" s="1"/>
  <c r="D64" i="149" s="1"/>
  <c r="D66" i="149" s="1"/>
  <c r="D68" i="149" s="1"/>
  <c r="G23" i="152" s="1"/>
  <c r="N39" i="149"/>
  <c r="N62" i="149" s="1"/>
  <c r="N64" i="149" s="1"/>
  <c r="N66" i="149" s="1"/>
  <c r="N68" i="149" s="1"/>
  <c r="Q23" i="152" s="1"/>
  <c r="I39" i="149"/>
  <c r="I62" i="149" s="1"/>
  <c r="I64" i="149" s="1"/>
  <c r="I66" i="149" s="1"/>
  <c r="I68" i="149" s="1"/>
  <c r="L23" i="152" s="1"/>
  <c r="G39" i="149"/>
  <c r="G62" i="149" s="1"/>
  <c r="G64" i="149" s="1"/>
  <c r="G66" i="149" s="1"/>
  <c r="G68" i="149" s="1"/>
  <c r="J23" i="152" s="1"/>
  <c r="B39" i="149"/>
  <c r="E39" i="149"/>
  <c r="E62" i="149" s="1"/>
  <c r="E64" i="149" s="1"/>
  <c r="E66" i="149" s="1"/>
  <c r="E68" i="149" s="1"/>
  <c r="H23" i="152" s="1"/>
  <c r="O39" i="149"/>
  <c r="O62" i="149" s="1"/>
  <c r="O64" i="149" s="1"/>
  <c r="O66" i="149" s="1"/>
  <c r="O68" i="149" s="1"/>
  <c r="R23" i="152" s="1"/>
  <c r="AW47" i="119"/>
  <c r="AX45" i="119" s="1"/>
  <c r="AV48" i="146"/>
  <c r="AV50" i="146" s="1"/>
  <c r="AV59" i="146" s="1"/>
  <c r="AV61" i="146" s="1"/>
  <c r="AV47" i="145"/>
  <c r="AW45" i="145" s="1"/>
  <c r="U41" i="122"/>
  <c r="V39" i="122" s="1"/>
  <c r="AU48" i="137"/>
  <c r="AU50" i="137" s="1"/>
  <c r="AU59" i="137" s="1"/>
  <c r="AU61" i="137" s="1"/>
  <c r="T48" i="123"/>
  <c r="AW47" i="140"/>
  <c r="AX45" i="140" s="1"/>
  <c r="AV48" i="139"/>
  <c r="AV50" i="139" s="1"/>
  <c r="AV59" i="139" s="1"/>
  <c r="AV61" i="139" s="1"/>
  <c r="U41" i="123"/>
  <c r="V39" i="123" s="1"/>
  <c r="AW47" i="129"/>
  <c r="AX45" i="129" s="1"/>
  <c r="AU48" i="130"/>
  <c r="AU50" i="130" s="1"/>
  <c r="AU59" i="130" s="1"/>
  <c r="AU61" i="130" s="1"/>
  <c r="AV47" i="117"/>
  <c r="AW45" i="117" s="1"/>
  <c r="AW47" i="146"/>
  <c r="AX45" i="146" s="1"/>
  <c r="AV47" i="137"/>
  <c r="AW45" i="137" s="1"/>
  <c r="U47" i="123"/>
  <c r="V45" i="123" s="1"/>
  <c r="AW47" i="139"/>
  <c r="AX45" i="139" s="1"/>
  <c r="AV47" i="130"/>
  <c r="AW45" i="130" s="1"/>
  <c r="AW47" i="142"/>
  <c r="AX45" i="142" s="1"/>
  <c r="AW47" i="131"/>
  <c r="AX45" i="131" s="1"/>
  <c r="AV47" i="126"/>
  <c r="AW45" i="126" s="1"/>
  <c r="AW47" i="143"/>
  <c r="AX45" i="143" s="1"/>
  <c r="AW47" i="125"/>
  <c r="AX45" i="125" s="1"/>
  <c r="AV47" i="150"/>
  <c r="AW45" i="150" s="1"/>
  <c r="AW47" i="136"/>
  <c r="AX45" i="136" s="1"/>
  <c r="AU48" i="145"/>
  <c r="AU50" i="145" s="1"/>
  <c r="AU59" i="145" s="1"/>
  <c r="AU61" i="145" s="1"/>
  <c r="T42" i="122"/>
  <c r="AV47" i="128"/>
  <c r="AW45" i="128" s="1"/>
  <c r="U47" i="122"/>
  <c r="V45" i="122" s="1"/>
  <c r="AV48" i="140"/>
  <c r="AV50" i="140" s="1"/>
  <c r="AV59" i="140" s="1"/>
  <c r="AV61" i="140" s="1"/>
  <c r="T42" i="123"/>
  <c r="AV48" i="129"/>
  <c r="AV50" i="129" s="1"/>
  <c r="AV59" i="129" s="1"/>
  <c r="AV61" i="129" s="1"/>
  <c r="AV47" i="133"/>
  <c r="AW45" i="133" s="1"/>
  <c r="AW47" i="134"/>
  <c r="AX45" i="134" s="1"/>
  <c r="AW47" i="120"/>
  <c r="AX45" i="120" s="1"/>
  <c r="AU48" i="117"/>
  <c r="AU50" i="117" s="1"/>
  <c r="AU59" i="117" s="1"/>
  <c r="AU61" i="117" s="1"/>
  <c r="AV48" i="116"/>
  <c r="AV50" i="116" s="1"/>
  <c r="AV59" i="116" s="1"/>
  <c r="AV61" i="116" s="1"/>
  <c r="BI55" i="150"/>
  <c r="BJ19" i="150"/>
  <c r="BI21" i="146"/>
  <c r="BI22" i="146" s="1"/>
  <c r="BI21" i="145"/>
  <c r="BI22" i="145" s="1"/>
  <c r="BI21" i="143"/>
  <c r="BI21" i="142"/>
  <c r="BI22" i="142" s="1"/>
  <c r="BI21" i="140"/>
  <c r="BI21" i="139"/>
  <c r="BI22" i="139" s="1"/>
  <c r="BI21" i="137"/>
  <c r="BI22" i="137" s="1"/>
  <c r="BI21" i="136"/>
  <c r="BI22" i="136" s="1"/>
  <c r="BI21" i="134"/>
  <c r="BI22" i="134" s="1"/>
  <c r="BI21" i="133"/>
  <c r="BI21" i="131"/>
  <c r="BI22" i="131" s="1"/>
  <c r="BI21" i="130"/>
  <c r="BI21" i="129"/>
  <c r="BI22" i="129" s="1"/>
  <c r="BI21" i="128"/>
  <c r="BI22" i="128" s="1"/>
  <c r="BI21" i="126"/>
  <c r="BI22" i="126" s="1"/>
  <c r="BI21" i="125"/>
  <c r="BI22" i="125" s="1"/>
  <c r="BJ21" i="123"/>
  <c r="BJ22" i="123" s="1"/>
  <c r="BJ21" i="122"/>
  <c r="BJ55" i="120"/>
  <c r="BK19" i="120"/>
  <c r="BJ22" i="120"/>
  <c r="B6" i="114"/>
  <c r="AW47" i="116"/>
  <c r="AX45" i="116" s="1"/>
  <c r="D31" i="3"/>
  <c r="B6" i="2"/>
  <c r="D10" i="8"/>
  <c r="E10" i="8" s="1"/>
  <c r="AX47" i="156" l="1"/>
  <c r="AY45" i="156" s="1"/>
  <c r="AX47" i="155"/>
  <c r="AY45" i="155" s="1"/>
  <c r="AX47" i="157"/>
  <c r="AY45" i="157" s="1"/>
  <c r="AX47" i="158"/>
  <c r="AY45" i="158" s="1"/>
  <c r="BL53" i="158"/>
  <c r="BL56" i="158" s="1"/>
  <c r="BL62" i="158" s="1"/>
  <c r="BL53" i="157"/>
  <c r="BL56" i="157" s="1"/>
  <c r="BL62" i="157" s="1"/>
  <c r="BL53" i="156"/>
  <c r="BL56" i="156" s="1"/>
  <c r="BL62" i="156" s="1"/>
  <c r="BL53" i="155"/>
  <c r="BL56" i="155" s="1"/>
  <c r="BL62" i="155" s="1"/>
  <c r="BI53" i="158"/>
  <c r="BI56" i="158" s="1"/>
  <c r="BI62" i="158" s="1"/>
  <c r="BK53" i="158"/>
  <c r="BK56" i="158" s="1"/>
  <c r="BK62" i="158" s="1"/>
  <c r="BK53" i="157"/>
  <c r="BK56" i="157" s="1"/>
  <c r="BK62" i="157" s="1"/>
  <c r="C53" i="157"/>
  <c r="C56" i="157" s="1"/>
  <c r="C62" i="157" s="1"/>
  <c r="C63" i="157" s="1"/>
  <c r="C65" i="157" s="1"/>
  <c r="F51" i="112" s="1"/>
  <c r="BH53" i="157"/>
  <c r="BH56" i="157" s="1"/>
  <c r="BH62" i="157" s="1"/>
  <c r="BG53" i="158"/>
  <c r="BG56" i="158" s="1"/>
  <c r="BG62" i="158" s="1"/>
  <c r="E53" i="157"/>
  <c r="E56" i="157" s="1"/>
  <c r="E62" i="157" s="1"/>
  <c r="E63" i="157" s="1"/>
  <c r="E65" i="157" s="1"/>
  <c r="H51" i="112" s="1"/>
  <c r="BG53" i="157"/>
  <c r="BG56" i="157" s="1"/>
  <c r="BG62" i="157" s="1"/>
  <c r="BJ53" i="157"/>
  <c r="BJ56" i="157" s="1"/>
  <c r="BJ62" i="157" s="1"/>
  <c r="BE53" i="157"/>
  <c r="BE56" i="157" s="1"/>
  <c r="BE62" i="157" s="1"/>
  <c r="BI53" i="157"/>
  <c r="BI56" i="157" s="1"/>
  <c r="BI62" i="157" s="1"/>
  <c r="D53" i="157"/>
  <c r="D56" i="157" s="1"/>
  <c r="D62" i="157" s="1"/>
  <c r="D63" i="157" s="1"/>
  <c r="D65" i="157" s="1"/>
  <c r="G51" i="112" s="1"/>
  <c r="BF53" i="157"/>
  <c r="BF56" i="157" s="1"/>
  <c r="BF62" i="157" s="1"/>
  <c r="B53" i="157"/>
  <c r="B56" i="157" s="1"/>
  <c r="C53" i="158"/>
  <c r="C56" i="158" s="1"/>
  <c r="C62" i="158" s="1"/>
  <c r="C63" i="158" s="1"/>
  <c r="C65" i="158" s="1"/>
  <c r="F52" i="112" s="1"/>
  <c r="D53" i="158"/>
  <c r="D56" i="158" s="1"/>
  <c r="D62" i="158" s="1"/>
  <c r="D63" i="158" s="1"/>
  <c r="D65" i="158" s="1"/>
  <c r="G52" i="112" s="1"/>
  <c r="BJ53" i="158"/>
  <c r="BJ56" i="158" s="1"/>
  <c r="BJ62" i="158" s="1"/>
  <c r="E53" i="158"/>
  <c r="E56" i="158" s="1"/>
  <c r="E62" i="158" s="1"/>
  <c r="E63" i="158" s="1"/>
  <c r="E65" i="158" s="1"/>
  <c r="H52" i="112" s="1"/>
  <c r="BF53" i="158"/>
  <c r="BF56" i="158" s="1"/>
  <c r="BF62" i="158" s="1"/>
  <c r="BD53" i="158"/>
  <c r="BD56" i="158" s="1"/>
  <c r="BD62" i="158" s="1"/>
  <c r="B53" i="158"/>
  <c r="B56" i="158" s="1"/>
  <c r="BH53" i="158"/>
  <c r="BH56" i="158" s="1"/>
  <c r="BH62" i="158" s="1"/>
  <c r="BE53" i="158"/>
  <c r="BE56" i="158" s="1"/>
  <c r="BE62" i="158" s="1"/>
  <c r="BD53" i="157"/>
  <c r="BD56" i="157" s="1"/>
  <c r="BD62" i="157" s="1"/>
  <c r="BE53" i="155"/>
  <c r="BE56" i="155" s="1"/>
  <c r="BE62" i="155" s="1"/>
  <c r="BG53" i="155"/>
  <c r="BG56" i="155" s="1"/>
  <c r="BG62" i="155" s="1"/>
  <c r="BF53" i="155"/>
  <c r="BF56" i="155" s="1"/>
  <c r="BF62" i="155" s="1"/>
  <c r="BK53" i="156"/>
  <c r="BK56" i="156" s="1"/>
  <c r="BK62" i="156" s="1"/>
  <c r="BJ53" i="155"/>
  <c r="BJ56" i="155" s="1"/>
  <c r="BJ62" i="155" s="1"/>
  <c r="BK53" i="155"/>
  <c r="BK56" i="155" s="1"/>
  <c r="BK62" i="155" s="1"/>
  <c r="BH53" i="156"/>
  <c r="BH56" i="156" s="1"/>
  <c r="BH62" i="156" s="1"/>
  <c r="BH53" i="155"/>
  <c r="BH56" i="155" s="1"/>
  <c r="BH62" i="155" s="1"/>
  <c r="BI53" i="155"/>
  <c r="BI56" i="155" s="1"/>
  <c r="BI62" i="155" s="1"/>
  <c r="BJ53" i="156"/>
  <c r="BJ56" i="156" s="1"/>
  <c r="BJ62" i="156" s="1"/>
  <c r="B53" i="155"/>
  <c r="BE53" i="156"/>
  <c r="BE56" i="156" s="1"/>
  <c r="BE62" i="156" s="1"/>
  <c r="C53" i="156"/>
  <c r="C56" i="156" s="1"/>
  <c r="C62" i="156" s="1"/>
  <c r="C63" i="156" s="1"/>
  <c r="C65" i="156" s="1"/>
  <c r="F49" i="112" s="1"/>
  <c r="D53" i="155"/>
  <c r="D56" i="155" s="1"/>
  <c r="D62" i="155" s="1"/>
  <c r="D63" i="155" s="1"/>
  <c r="D65" i="155" s="1"/>
  <c r="G48" i="112" s="1"/>
  <c r="BD53" i="155"/>
  <c r="BD56" i="155" s="1"/>
  <c r="BD62" i="155" s="1"/>
  <c r="D53" i="156"/>
  <c r="D56" i="156" s="1"/>
  <c r="D62" i="156" s="1"/>
  <c r="D63" i="156" s="1"/>
  <c r="D65" i="156" s="1"/>
  <c r="G49" i="112" s="1"/>
  <c r="B53" i="156"/>
  <c r="BG53" i="156"/>
  <c r="BG56" i="156" s="1"/>
  <c r="BG62" i="156" s="1"/>
  <c r="E53" i="156"/>
  <c r="E56" i="156" s="1"/>
  <c r="E62" i="156" s="1"/>
  <c r="E63" i="156" s="1"/>
  <c r="E65" i="156" s="1"/>
  <c r="H49" i="112" s="1"/>
  <c r="BD53" i="156"/>
  <c r="BD56" i="156" s="1"/>
  <c r="BD62" i="156" s="1"/>
  <c r="E53" i="155"/>
  <c r="E56" i="155" s="1"/>
  <c r="E62" i="155" s="1"/>
  <c r="E63" i="155" s="1"/>
  <c r="E65" i="155" s="1"/>
  <c r="H48" i="112" s="1"/>
  <c r="C53" i="155"/>
  <c r="C56" i="155" s="1"/>
  <c r="C62" i="155" s="1"/>
  <c r="C63" i="155" s="1"/>
  <c r="C65" i="155" s="1"/>
  <c r="F48" i="112" s="1"/>
  <c r="BF53" i="156"/>
  <c r="BF56" i="156" s="1"/>
  <c r="BF62" i="156" s="1"/>
  <c r="BI53" i="156"/>
  <c r="BI56" i="156" s="1"/>
  <c r="BI62" i="156" s="1"/>
  <c r="AK53" i="156"/>
  <c r="AK56" i="156" s="1"/>
  <c r="AK62" i="156" s="1"/>
  <c r="AK63" i="156" s="1"/>
  <c r="AK65" i="156" s="1"/>
  <c r="AN49" i="112" s="1"/>
  <c r="AQ53" i="156"/>
  <c r="AQ56" i="156" s="1"/>
  <c r="AQ62" i="156" s="1"/>
  <c r="AQ63" i="156" s="1"/>
  <c r="AQ65" i="156" s="1"/>
  <c r="AT49" i="112" s="1"/>
  <c r="V53" i="156"/>
  <c r="V56" i="156" s="1"/>
  <c r="V62" i="156" s="1"/>
  <c r="V63" i="156" s="1"/>
  <c r="V65" i="156" s="1"/>
  <c r="Y49" i="112" s="1"/>
  <c r="AZ53" i="156"/>
  <c r="AZ56" i="156" s="1"/>
  <c r="AZ62" i="156" s="1"/>
  <c r="K53" i="156"/>
  <c r="K56" i="156" s="1"/>
  <c r="K62" i="156" s="1"/>
  <c r="K63" i="156" s="1"/>
  <c r="K65" i="156" s="1"/>
  <c r="N49" i="112" s="1"/>
  <c r="T53" i="156"/>
  <c r="T56" i="156" s="1"/>
  <c r="T62" i="156" s="1"/>
  <c r="T63" i="156" s="1"/>
  <c r="T65" i="156" s="1"/>
  <c r="W49" i="112" s="1"/>
  <c r="AV53" i="156"/>
  <c r="AV56" i="156" s="1"/>
  <c r="AV62" i="156" s="1"/>
  <c r="U53" i="156"/>
  <c r="U56" i="156" s="1"/>
  <c r="U62" i="156" s="1"/>
  <c r="U63" i="156" s="1"/>
  <c r="U65" i="156" s="1"/>
  <c r="X49" i="112" s="1"/>
  <c r="AY53" i="156"/>
  <c r="AY56" i="156" s="1"/>
  <c r="AY62" i="156" s="1"/>
  <c r="W53" i="156"/>
  <c r="W56" i="156" s="1"/>
  <c r="W62" i="156" s="1"/>
  <c r="W63" i="156" s="1"/>
  <c r="W65" i="156" s="1"/>
  <c r="Z49" i="112" s="1"/>
  <c r="AR53" i="156"/>
  <c r="AR56" i="156" s="1"/>
  <c r="AR62" i="156" s="1"/>
  <c r="AR63" i="156" s="1"/>
  <c r="AR65" i="156" s="1"/>
  <c r="AU49" i="112" s="1"/>
  <c r="J53" i="156"/>
  <c r="J56" i="156" s="1"/>
  <c r="J62" i="156" s="1"/>
  <c r="J63" i="156" s="1"/>
  <c r="J65" i="156" s="1"/>
  <c r="M49" i="112" s="1"/>
  <c r="Z53" i="156"/>
  <c r="Z56" i="156" s="1"/>
  <c r="Z62" i="156" s="1"/>
  <c r="Z63" i="156" s="1"/>
  <c r="Z65" i="156" s="1"/>
  <c r="AC49" i="112" s="1"/>
  <c r="AP53" i="156"/>
  <c r="AP56" i="156" s="1"/>
  <c r="AP62" i="156" s="1"/>
  <c r="AP63" i="156" s="1"/>
  <c r="AP65" i="156" s="1"/>
  <c r="AS49" i="112" s="1"/>
  <c r="AO53" i="158"/>
  <c r="AO56" i="158" s="1"/>
  <c r="AO62" i="158" s="1"/>
  <c r="AO63" i="158" s="1"/>
  <c r="AO65" i="158" s="1"/>
  <c r="AR52" i="112" s="1"/>
  <c r="AQ53" i="158"/>
  <c r="AQ56" i="158" s="1"/>
  <c r="AQ62" i="158" s="1"/>
  <c r="AQ63" i="158" s="1"/>
  <c r="AQ65" i="158" s="1"/>
  <c r="AT52" i="112" s="1"/>
  <c r="S53" i="158"/>
  <c r="S56" i="158" s="1"/>
  <c r="S62" i="158" s="1"/>
  <c r="S63" i="158" s="1"/>
  <c r="S65" i="158" s="1"/>
  <c r="V52" i="112" s="1"/>
  <c r="AP53" i="158"/>
  <c r="AP56" i="158" s="1"/>
  <c r="AP62" i="158" s="1"/>
  <c r="AP63" i="158" s="1"/>
  <c r="AP65" i="158" s="1"/>
  <c r="AS52" i="112" s="1"/>
  <c r="AM53" i="158"/>
  <c r="AM56" i="158" s="1"/>
  <c r="AM62" i="158" s="1"/>
  <c r="AM63" i="158" s="1"/>
  <c r="AM65" i="158" s="1"/>
  <c r="AP52" i="112" s="1"/>
  <c r="N53" i="158"/>
  <c r="N56" i="158" s="1"/>
  <c r="N62" i="158" s="1"/>
  <c r="N63" i="158" s="1"/>
  <c r="N65" i="158" s="1"/>
  <c r="Q52" i="112" s="1"/>
  <c r="AW53" i="158"/>
  <c r="AW56" i="158" s="1"/>
  <c r="AW62" i="158" s="1"/>
  <c r="V53" i="158"/>
  <c r="V56" i="158" s="1"/>
  <c r="V62" i="158" s="1"/>
  <c r="V63" i="158" s="1"/>
  <c r="V65" i="158" s="1"/>
  <c r="Y52" i="112" s="1"/>
  <c r="Y53" i="158"/>
  <c r="Y56" i="158" s="1"/>
  <c r="Y62" i="158" s="1"/>
  <c r="Y63" i="158" s="1"/>
  <c r="Y65" i="158" s="1"/>
  <c r="AB52" i="112" s="1"/>
  <c r="AA53" i="158"/>
  <c r="AA56" i="158" s="1"/>
  <c r="AA62" i="158" s="1"/>
  <c r="AA63" i="158" s="1"/>
  <c r="AA65" i="158" s="1"/>
  <c r="AD52" i="112" s="1"/>
  <c r="S53" i="156"/>
  <c r="S56" i="156" s="1"/>
  <c r="S62" i="156" s="1"/>
  <c r="S63" i="156" s="1"/>
  <c r="S65" i="156" s="1"/>
  <c r="V49" i="112" s="1"/>
  <c r="Y53" i="156"/>
  <c r="Y56" i="156" s="1"/>
  <c r="Y62" i="156" s="1"/>
  <c r="Y63" i="156" s="1"/>
  <c r="Y65" i="156" s="1"/>
  <c r="AB49" i="112" s="1"/>
  <c r="H53" i="156"/>
  <c r="H56" i="156" s="1"/>
  <c r="H62" i="156" s="1"/>
  <c r="H63" i="156" s="1"/>
  <c r="H65" i="156" s="1"/>
  <c r="K49" i="112" s="1"/>
  <c r="BA53" i="158"/>
  <c r="BA56" i="158" s="1"/>
  <c r="BA62" i="158" s="1"/>
  <c r="AC53" i="158"/>
  <c r="AC56" i="158" s="1"/>
  <c r="AC62" i="158" s="1"/>
  <c r="AC63" i="158" s="1"/>
  <c r="AC65" i="158" s="1"/>
  <c r="AF52" i="112" s="1"/>
  <c r="M53" i="158"/>
  <c r="M56" i="158" s="1"/>
  <c r="M62" i="158" s="1"/>
  <c r="M63" i="158" s="1"/>
  <c r="M65" i="158" s="1"/>
  <c r="P52" i="112" s="1"/>
  <c r="AL53" i="158"/>
  <c r="AL56" i="158" s="1"/>
  <c r="AL62" i="158" s="1"/>
  <c r="AL63" i="158" s="1"/>
  <c r="AL65" i="158" s="1"/>
  <c r="AO52" i="112" s="1"/>
  <c r="R53" i="158"/>
  <c r="R56" i="158" s="1"/>
  <c r="R62" i="158" s="1"/>
  <c r="R63" i="158" s="1"/>
  <c r="R65" i="158" s="1"/>
  <c r="U52" i="112" s="1"/>
  <c r="AU53" i="158"/>
  <c r="AU56" i="158" s="1"/>
  <c r="AU62" i="158" s="1"/>
  <c r="AU63" i="158" s="1"/>
  <c r="AU65" i="158" s="1"/>
  <c r="AX52" i="112" s="1"/>
  <c r="AG53" i="158"/>
  <c r="AG56" i="158" s="1"/>
  <c r="AG62" i="158" s="1"/>
  <c r="AG63" i="158" s="1"/>
  <c r="AG65" i="158" s="1"/>
  <c r="AJ52" i="112" s="1"/>
  <c r="J53" i="158"/>
  <c r="J56" i="158" s="1"/>
  <c r="J62" i="158" s="1"/>
  <c r="J63" i="158" s="1"/>
  <c r="J65" i="158" s="1"/>
  <c r="M52" i="112" s="1"/>
  <c r="I53" i="158"/>
  <c r="I56" i="158" s="1"/>
  <c r="I62" i="158" s="1"/>
  <c r="I63" i="158" s="1"/>
  <c r="I65" i="158" s="1"/>
  <c r="L52" i="112" s="1"/>
  <c r="W53" i="158"/>
  <c r="W56" i="158" s="1"/>
  <c r="W62" i="158" s="1"/>
  <c r="W63" i="158" s="1"/>
  <c r="W65" i="158" s="1"/>
  <c r="Z52" i="112" s="1"/>
  <c r="AK53" i="158"/>
  <c r="AK56" i="158" s="1"/>
  <c r="AK62" i="158" s="1"/>
  <c r="AK63" i="158" s="1"/>
  <c r="AK65" i="158" s="1"/>
  <c r="AN52" i="112" s="1"/>
  <c r="G53" i="158"/>
  <c r="G56" i="158" s="1"/>
  <c r="G62" i="158" s="1"/>
  <c r="G63" i="158" s="1"/>
  <c r="G65" i="158" s="1"/>
  <c r="J52" i="112" s="1"/>
  <c r="X53" i="158"/>
  <c r="X56" i="158" s="1"/>
  <c r="X62" i="158" s="1"/>
  <c r="X63" i="158" s="1"/>
  <c r="X65" i="158" s="1"/>
  <c r="AA52" i="112" s="1"/>
  <c r="U53" i="158"/>
  <c r="U56" i="158" s="1"/>
  <c r="U62" i="158" s="1"/>
  <c r="U63" i="158" s="1"/>
  <c r="U65" i="158" s="1"/>
  <c r="X52" i="112" s="1"/>
  <c r="BC53" i="158"/>
  <c r="BC56" i="158" s="1"/>
  <c r="BC62" i="158" s="1"/>
  <c r="Z53" i="158"/>
  <c r="Z56" i="158" s="1"/>
  <c r="Z62" i="158" s="1"/>
  <c r="Z63" i="158" s="1"/>
  <c r="Z65" i="158" s="1"/>
  <c r="AC52" i="112" s="1"/>
  <c r="Q53" i="158"/>
  <c r="Q56" i="158" s="1"/>
  <c r="Q62" i="158" s="1"/>
  <c r="Q63" i="158" s="1"/>
  <c r="Q65" i="158" s="1"/>
  <c r="T52" i="112" s="1"/>
  <c r="AS53" i="158"/>
  <c r="AS56" i="158" s="1"/>
  <c r="AS62" i="158" s="1"/>
  <c r="AS63" i="158" s="1"/>
  <c r="AS65" i="158" s="1"/>
  <c r="AV52" i="112" s="1"/>
  <c r="X53" i="156"/>
  <c r="X56" i="156" s="1"/>
  <c r="X62" i="156" s="1"/>
  <c r="X63" i="156" s="1"/>
  <c r="X65" i="156" s="1"/>
  <c r="AA49" i="112" s="1"/>
  <c r="AF53" i="156"/>
  <c r="AF56" i="156" s="1"/>
  <c r="AF62" i="156" s="1"/>
  <c r="AF63" i="156" s="1"/>
  <c r="AF65" i="156" s="1"/>
  <c r="AI49" i="112" s="1"/>
  <c r="M53" i="156"/>
  <c r="M56" i="156" s="1"/>
  <c r="M62" i="156" s="1"/>
  <c r="M63" i="156" s="1"/>
  <c r="M65" i="156" s="1"/>
  <c r="P49" i="112" s="1"/>
  <c r="AO53" i="156"/>
  <c r="AO56" i="156" s="1"/>
  <c r="AO62" i="156" s="1"/>
  <c r="AO63" i="156" s="1"/>
  <c r="AO65" i="156" s="1"/>
  <c r="AR49" i="112" s="1"/>
  <c r="O53" i="156"/>
  <c r="O56" i="156" s="1"/>
  <c r="O62" i="156" s="1"/>
  <c r="O63" i="156" s="1"/>
  <c r="O65" i="156" s="1"/>
  <c r="R49" i="112" s="1"/>
  <c r="Q53" i="156"/>
  <c r="Q56" i="156" s="1"/>
  <c r="Q62" i="156" s="1"/>
  <c r="Q63" i="156" s="1"/>
  <c r="Q65" i="156" s="1"/>
  <c r="T49" i="112" s="1"/>
  <c r="AM53" i="156"/>
  <c r="AM56" i="156" s="1"/>
  <c r="AM62" i="156" s="1"/>
  <c r="AM63" i="156" s="1"/>
  <c r="AM65" i="156" s="1"/>
  <c r="AP49" i="112" s="1"/>
  <c r="AL53" i="156"/>
  <c r="AL56" i="156" s="1"/>
  <c r="AL62" i="156" s="1"/>
  <c r="AL63" i="156" s="1"/>
  <c r="AL65" i="156" s="1"/>
  <c r="AO49" i="112" s="1"/>
  <c r="BB53" i="156"/>
  <c r="BB56" i="156" s="1"/>
  <c r="BB62" i="156" s="1"/>
  <c r="AN53" i="156"/>
  <c r="AN56" i="156" s="1"/>
  <c r="AN62" i="156" s="1"/>
  <c r="AN63" i="156" s="1"/>
  <c r="AN65" i="156" s="1"/>
  <c r="AQ49" i="112" s="1"/>
  <c r="K53" i="158"/>
  <c r="K56" i="158" s="1"/>
  <c r="K62" i="158" s="1"/>
  <c r="K63" i="158" s="1"/>
  <c r="K65" i="158" s="1"/>
  <c r="N52" i="112" s="1"/>
  <c r="AR53" i="158"/>
  <c r="AR56" i="158" s="1"/>
  <c r="AR62" i="158" s="1"/>
  <c r="AR63" i="158" s="1"/>
  <c r="AR65" i="158" s="1"/>
  <c r="AU52" i="112" s="1"/>
  <c r="AB53" i="158"/>
  <c r="AB56" i="158" s="1"/>
  <c r="AB62" i="158" s="1"/>
  <c r="AB63" i="158" s="1"/>
  <c r="AB65" i="158" s="1"/>
  <c r="AE52" i="112" s="1"/>
  <c r="AZ53" i="158"/>
  <c r="AZ56" i="158" s="1"/>
  <c r="AZ62" i="158" s="1"/>
  <c r="AF53" i="158"/>
  <c r="AF56" i="158" s="1"/>
  <c r="AF62" i="158" s="1"/>
  <c r="AF63" i="158" s="1"/>
  <c r="AF65" i="158" s="1"/>
  <c r="AI52" i="112" s="1"/>
  <c r="P53" i="158"/>
  <c r="P56" i="158" s="1"/>
  <c r="P62" i="158" s="1"/>
  <c r="P63" i="158" s="1"/>
  <c r="P65" i="158" s="1"/>
  <c r="S52" i="112" s="1"/>
  <c r="AN53" i="158"/>
  <c r="AN56" i="158" s="1"/>
  <c r="AN62" i="158" s="1"/>
  <c r="AN63" i="158" s="1"/>
  <c r="AN65" i="158" s="1"/>
  <c r="AQ52" i="112" s="1"/>
  <c r="P53" i="156"/>
  <c r="P56" i="156" s="1"/>
  <c r="P62" i="156" s="1"/>
  <c r="P63" i="156" s="1"/>
  <c r="P65" i="156" s="1"/>
  <c r="S49" i="112" s="1"/>
  <c r="AE53" i="156"/>
  <c r="AE56" i="156" s="1"/>
  <c r="AE62" i="156" s="1"/>
  <c r="AE63" i="156" s="1"/>
  <c r="AE65" i="156" s="1"/>
  <c r="AH49" i="112" s="1"/>
  <c r="AU53" i="156"/>
  <c r="AU56" i="156" s="1"/>
  <c r="AU62" i="156" s="1"/>
  <c r="AU63" i="156" s="1"/>
  <c r="AU65" i="156" s="1"/>
  <c r="AX49" i="112" s="1"/>
  <c r="AA53" i="156"/>
  <c r="AA56" i="156" s="1"/>
  <c r="AA62" i="156" s="1"/>
  <c r="AA63" i="156" s="1"/>
  <c r="AA65" i="156" s="1"/>
  <c r="AD49" i="112" s="1"/>
  <c r="AC53" i="156"/>
  <c r="AC56" i="156" s="1"/>
  <c r="AC62" i="156" s="1"/>
  <c r="AC63" i="156" s="1"/>
  <c r="AC65" i="156" s="1"/>
  <c r="AF49" i="112" s="1"/>
  <c r="G53" i="156"/>
  <c r="G56" i="156" s="1"/>
  <c r="G62" i="156" s="1"/>
  <c r="G63" i="156" s="1"/>
  <c r="G65" i="156" s="1"/>
  <c r="J49" i="112" s="1"/>
  <c r="AB53" i="156"/>
  <c r="AB56" i="156" s="1"/>
  <c r="AB62" i="156" s="1"/>
  <c r="AB63" i="156" s="1"/>
  <c r="AB65" i="156" s="1"/>
  <c r="AE49" i="112" s="1"/>
  <c r="AW53" i="156"/>
  <c r="AW56" i="156" s="1"/>
  <c r="AW62" i="156" s="1"/>
  <c r="N53" i="156"/>
  <c r="N56" i="156" s="1"/>
  <c r="N62" i="156" s="1"/>
  <c r="N63" i="156" s="1"/>
  <c r="N65" i="156" s="1"/>
  <c r="Q49" i="112" s="1"/>
  <c r="AD53" i="156"/>
  <c r="AD56" i="156" s="1"/>
  <c r="AD62" i="156" s="1"/>
  <c r="AD63" i="156" s="1"/>
  <c r="AD65" i="156" s="1"/>
  <c r="AG49" i="112" s="1"/>
  <c r="AT53" i="156"/>
  <c r="AT56" i="156" s="1"/>
  <c r="AT62" i="156" s="1"/>
  <c r="AT63" i="156" s="1"/>
  <c r="AT65" i="156" s="1"/>
  <c r="AW49" i="112" s="1"/>
  <c r="AS53" i="156"/>
  <c r="AS56" i="156" s="1"/>
  <c r="AS62" i="156" s="1"/>
  <c r="AS63" i="156" s="1"/>
  <c r="AS65" i="156" s="1"/>
  <c r="AV49" i="112" s="1"/>
  <c r="I53" i="156"/>
  <c r="I56" i="156" s="1"/>
  <c r="I62" i="156" s="1"/>
  <c r="I63" i="156" s="1"/>
  <c r="I65" i="156" s="1"/>
  <c r="L49" i="112" s="1"/>
  <c r="BA53" i="156"/>
  <c r="BA56" i="156" s="1"/>
  <c r="BA62" i="156" s="1"/>
  <c r="AI53" i="156"/>
  <c r="AI56" i="156" s="1"/>
  <c r="AI62" i="156" s="1"/>
  <c r="AI63" i="156" s="1"/>
  <c r="AI65" i="156" s="1"/>
  <c r="AL49" i="112" s="1"/>
  <c r="AJ53" i="156"/>
  <c r="AJ56" i="156" s="1"/>
  <c r="AJ62" i="156" s="1"/>
  <c r="AJ63" i="156" s="1"/>
  <c r="AJ65" i="156" s="1"/>
  <c r="AM49" i="112" s="1"/>
  <c r="L53" i="156"/>
  <c r="L56" i="156" s="1"/>
  <c r="L62" i="156" s="1"/>
  <c r="L63" i="156" s="1"/>
  <c r="L65" i="156" s="1"/>
  <c r="O49" i="112" s="1"/>
  <c r="AG53" i="156"/>
  <c r="AG56" i="156" s="1"/>
  <c r="AG62" i="156" s="1"/>
  <c r="AG63" i="156" s="1"/>
  <c r="AG65" i="156" s="1"/>
  <c r="AJ49" i="112" s="1"/>
  <c r="BC53" i="156"/>
  <c r="BC56" i="156" s="1"/>
  <c r="BC62" i="156" s="1"/>
  <c r="R53" i="156"/>
  <c r="R56" i="156" s="1"/>
  <c r="R62" i="156" s="1"/>
  <c r="R63" i="156" s="1"/>
  <c r="R65" i="156" s="1"/>
  <c r="U49" i="112" s="1"/>
  <c r="AH53" i="156"/>
  <c r="AH56" i="156" s="1"/>
  <c r="AH62" i="156" s="1"/>
  <c r="AH63" i="156" s="1"/>
  <c r="AH65" i="156" s="1"/>
  <c r="AK49" i="112" s="1"/>
  <c r="AX53" i="156"/>
  <c r="AX56" i="156" s="1"/>
  <c r="AX62" i="156" s="1"/>
  <c r="O53" i="158"/>
  <c r="O56" i="158" s="1"/>
  <c r="O62" i="158" s="1"/>
  <c r="O63" i="158" s="1"/>
  <c r="O65" i="158" s="1"/>
  <c r="R52" i="112" s="1"/>
  <c r="AX53" i="158"/>
  <c r="AX56" i="158" s="1"/>
  <c r="AX62" i="158" s="1"/>
  <c r="AD53" i="158"/>
  <c r="AD56" i="158" s="1"/>
  <c r="AD62" i="158" s="1"/>
  <c r="AD63" i="158" s="1"/>
  <c r="AD65" i="158" s="1"/>
  <c r="AG52" i="112" s="1"/>
  <c r="H53" i="158"/>
  <c r="H56" i="158" s="1"/>
  <c r="H62" i="158" s="1"/>
  <c r="H63" i="158" s="1"/>
  <c r="H65" i="158" s="1"/>
  <c r="K52" i="112" s="1"/>
  <c r="AV53" i="158"/>
  <c r="AV56" i="158" s="1"/>
  <c r="AV62" i="158" s="1"/>
  <c r="AV63" i="158" s="1"/>
  <c r="AV65" i="158" s="1"/>
  <c r="AY52" i="112" s="1"/>
  <c r="AT53" i="158"/>
  <c r="AT56" i="158" s="1"/>
  <c r="AT62" i="158" s="1"/>
  <c r="AT63" i="158" s="1"/>
  <c r="AT65" i="158" s="1"/>
  <c r="AW52" i="112" s="1"/>
  <c r="AJ53" i="158"/>
  <c r="AJ56" i="158" s="1"/>
  <c r="AJ62" i="158" s="1"/>
  <c r="AJ63" i="158" s="1"/>
  <c r="AJ65" i="158" s="1"/>
  <c r="AM52" i="112" s="1"/>
  <c r="AY53" i="158"/>
  <c r="AY56" i="158" s="1"/>
  <c r="AY62" i="158" s="1"/>
  <c r="L53" i="158"/>
  <c r="L56" i="158" s="1"/>
  <c r="L62" i="158" s="1"/>
  <c r="L63" i="158" s="1"/>
  <c r="L65" i="158" s="1"/>
  <c r="O52" i="112" s="1"/>
  <c r="T53" i="158"/>
  <c r="T56" i="158" s="1"/>
  <c r="T62" i="158" s="1"/>
  <c r="T63" i="158" s="1"/>
  <c r="T65" i="158" s="1"/>
  <c r="W52" i="112" s="1"/>
  <c r="AI53" i="158"/>
  <c r="AI56" i="158" s="1"/>
  <c r="AI62" i="158" s="1"/>
  <c r="AI63" i="158" s="1"/>
  <c r="AI65" i="158" s="1"/>
  <c r="AL52" i="112" s="1"/>
  <c r="BB53" i="158"/>
  <c r="BB56" i="158" s="1"/>
  <c r="BB62" i="158" s="1"/>
  <c r="AH53" i="158"/>
  <c r="AH56" i="158" s="1"/>
  <c r="AH62" i="158" s="1"/>
  <c r="AH63" i="158" s="1"/>
  <c r="AH65" i="158" s="1"/>
  <c r="AK52" i="112" s="1"/>
  <c r="AE53" i="158"/>
  <c r="AE56" i="158" s="1"/>
  <c r="AE62" i="158" s="1"/>
  <c r="AE63" i="158" s="1"/>
  <c r="AE65" i="158" s="1"/>
  <c r="AH52" i="112" s="1"/>
  <c r="U53" i="157"/>
  <c r="U56" i="157" s="1"/>
  <c r="U62" i="157" s="1"/>
  <c r="U63" i="157" s="1"/>
  <c r="U65" i="157" s="1"/>
  <c r="X51" i="112" s="1"/>
  <c r="P53" i="157"/>
  <c r="P56" i="157" s="1"/>
  <c r="P62" i="157" s="1"/>
  <c r="P63" i="157" s="1"/>
  <c r="P65" i="157" s="1"/>
  <c r="S51" i="112" s="1"/>
  <c r="AO53" i="157"/>
  <c r="AO56" i="157" s="1"/>
  <c r="AO62" i="157" s="1"/>
  <c r="AO63" i="157" s="1"/>
  <c r="AO65" i="157" s="1"/>
  <c r="AR51" i="112" s="1"/>
  <c r="AG53" i="157"/>
  <c r="AG56" i="157" s="1"/>
  <c r="AG62" i="157" s="1"/>
  <c r="AG63" i="157" s="1"/>
  <c r="AG65" i="157" s="1"/>
  <c r="AJ51" i="112" s="1"/>
  <c r="O53" i="155"/>
  <c r="O56" i="155" s="1"/>
  <c r="O62" i="155" s="1"/>
  <c r="O63" i="155" s="1"/>
  <c r="O65" i="155" s="1"/>
  <c r="R48" i="112" s="1"/>
  <c r="AU53" i="155"/>
  <c r="AU56" i="155" s="1"/>
  <c r="AU62" i="155" s="1"/>
  <c r="AU63" i="155" s="1"/>
  <c r="AU65" i="155" s="1"/>
  <c r="AX48" i="112" s="1"/>
  <c r="Z53" i="155"/>
  <c r="Z56" i="155" s="1"/>
  <c r="Z62" i="155" s="1"/>
  <c r="Z63" i="155" s="1"/>
  <c r="Z65" i="155" s="1"/>
  <c r="AC48" i="112" s="1"/>
  <c r="AA53" i="155"/>
  <c r="AA56" i="155" s="1"/>
  <c r="AA62" i="155" s="1"/>
  <c r="AA63" i="155" s="1"/>
  <c r="AA65" i="155" s="1"/>
  <c r="AD48" i="112" s="1"/>
  <c r="Y53" i="155"/>
  <c r="Y56" i="155" s="1"/>
  <c r="Y62" i="155" s="1"/>
  <c r="Y63" i="155" s="1"/>
  <c r="Y65" i="155" s="1"/>
  <c r="AB48" i="112" s="1"/>
  <c r="AO53" i="155"/>
  <c r="AO56" i="155" s="1"/>
  <c r="AO62" i="155" s="1"/>
  <c r="AO63" i="155" s="1"/>
  <c r="AO65" i="155" s="1"/>
  <c r="AR48" i="112" s="1"/>
  <c r="X53" i="155"/>
  <c r="X56" i="155" s="1"/>
  <c r="X62" i="155" s="1"/>
  <c r="X63" i="155" s="1"/>
  <c r="X65" i="155" s="1"/>
  <c r="AA48" i="112" s="1"/>
  <c r="AT53" i="155"/>
  <c r="AT56" i="155" s="1"/>
  <c r="AT62" i="155" s="1"/>
  <c r="AT63" i="155" s="1"/>
  <c r="AT65" i="155" s="1"/>
  <c r="AW48" i="112" s="1"/>
  <c r="BC53" i="155"/>
  <c r="BC56" i="155" s="1"/>
  <c r="BC62" i="155" s="1"/>
  <c r="AH53" i="155"/>
  <c r="AH56" i="155" s="1"/>
  <c r="AH62" i="155" s="1"/>
  <c r="AH63" i="155" s="1"/>
  <c r="AH65" i="155" s="1"/>
  <c r="AK48" i="112" s="1"/>
  <c r="AR53" i="155"/>
  <c r="AR56" i="155" s="1"/>
  <c r="AR62" i="155" s="1"/>
  <c r="AR63" i="155" s="1"/>
  <c r="AR65" i="155" s="1"/>
  <c r="AU48" i="112" s="1"/>
  <c r="AC53" i="157"/>
  <c r="AC56" i="157" s="1"/>
  <c r="AC62" i="157" s="1"/>
  <c r="AC63" i="157" s="1"/>
  <c r="AC65" i="157" s="1"/>
  <c r="AF51" i="112" s="1"/>
  <c r="AV53" i="157"/>
  <c r="AV56" i="157" s="1"/>
  <c r="AV62" i="157" s="1"/>
  <c r="AV63" i="157" s="1"/>
  <c r="AV65" i="157" s="1"/>
  <c r="AY51" i="112" s="1"/>
  <c r="Z53" i="157"/>
  <c r="Z56" i="157" s="1"/>
  <c r="Z62" i="157" s="1"/>
  <c r="Z63" i="157" s="1"/>
  <c r="Z65" i="157" s="1"/>
  <c r="AC51" i="112" s="1"/>
  <c r="BB53" i="157"/>
  <c r="BB56" i="157" s="1"/>
  <c r="BB62" i="157" s="1"/>
  <c r="T53" i="157"/>
  <c r="T56" i="157" s="1"/>
  <c r="T62" i="157" s="1"/>
  <c r="T63" i="157" s="1"/>
  <c r="T65" i="157" s="1"/>
  <c r="W51" i="112" s="1"/>
  <c r="S53" i="157"/>
  <c r="S56" i="157" s="1"/>
  <c r="S62" i="157" s="1"/>
  <c r="S63" i="157" s="1"/>
  <c r="S65" i="157" s="1"/>
  <c r="V51" i="112" s="1"/>
  <c r="Q53" i="157"/>
  <c r="Q56" i="157" s="1"/>
  <c r="Q62" i="157" s="1"/>
  <c r="Q63" i="157" s="1"/>
  <c r="Q65" i="157" s="1"/>
  <c r="T51" i="112" s="1"/>
  <c r="AM53" i="157"/>
  <c r="AM56" i="157" s="1"/>
  <c r="AM62" i="157" s="1"/>
  <c r="AM63" i="157" s="1"/>
  <c r="AM65" i="157" s="1"/>
  <c r="AP51" i="112" s="1"/>
  <c r="Y53" i="157"/>
  <c r="Y56" i="157" s="1"/>
  <c r="Y62" i="157" s="1"/>
  <c r="Y63" i="157" s="1"/>
  <c r="Y65" i="157" s="1"/>
  <c r="AB51" i="112" s="1"/>
  <c r="AA53" i="157"/>
  <c r="AA56" i="157" s="1"/>
  <c r="AA62" i="157" s="1"/>
  <c r="AA63" i="157" s="1"/>
  <c r="AA65" i="157" s="1"/>
  <c r="AD51" i="112" s="1"/>
  <c r="AX53" i="157"/>
  <c r="AX56" i="157" s="1"/>
  <c r="AX62" i="157" s="1"/>
  <c r="AU53" i="157"/>
  <c r="AU56" i="157" s="1"/>
  <c r="AU62" i="157" s="1"/>
  <c r="AU63" i="157" s="1"/>
  <c r="AU65" i="157" s="1"/>
  <c r="AX51" i="112" s="1"/>
  <c r="M53" i="157"/>
  <c r="M56" i="157" s="1"/>
  <c r="M62" i="157" s="1"/>
  <c r="M63" i="157" s="1"/>
  <c r="M65" i="157" s="1"/>
  <c r="P51" i="112" s="1"/>
  <c r="AJ53" i="157"/>
  <c r="AJ56" i="157" s="1"/>
  <c r="AJ62" i="157" s="1"/>
  <c r="AJ63" i="157" s="1"/>
  <c r="AJ65" i="157" s="1"/>
  <c r="AM51" i="112" s="1"/>
  <c r="J53" i="157"/>
  <c r="J56" i="157" s="1"/>
  <c r="J62" i="157" s="1"/>
  <c r="J63" i="157" s="1"/>
  <c r="J65" i="157" s="1"/>
  <c r="M51" i="112" s="1"/>
  <c r="AL53" i="157"/>
  <c r="AL56" i="157" s="1"/>
  <c r="AL62" i="157" s="1"/>
  <c r="AL63" i="157" s="1"/>
  <c r="AL65" i="157" s="1"/>
  <c r="AO51" i="112" s="1"/>
  <c r="H53" i="157"/>
  <c r="H56" i="157" s="1"/>
  <c r="H62" i="157" s="1"/>
  <c r="H63" i="157" s="1"/>
  <c r="H65" i="157" s="1"/>
  <c r="K51" i="112" s="1"/>
  <c r="N53" i="157"/>
  <c r="N56" i="157" s="1"/>
  <c r="N62" i="157" s="1"/>
  <c r="N63" i="157" s="1"/>
  <c r="N65" i="157" s="1"/>
  <c r="Q51" i="112" s="1"/>
  <c r="W53" i="157"/>
  <c r="W56" i="157" s="1"/>
  <c r="W62" i="157" s="1"/>
  <c r="W63" i="157" s="1"/>
  <c r="W65" i="157" s="1"/>
  <c r="Z51" i="112" s="1"/>
  <c r="AR53" i="157"/>
  <c r="AR56" i="157" s="1"/>
  <c r="AR62" i="157" s="1"/>
  <c r="AR63" i="157" s="1"/>
  <c r="AR65" i="157" s="1"/>
  <c r="AU51" i="112" s="1"/>
  <c r="AE53" i="155"/>
  <c r="AE56" i="155" s="1"/>
  <c r="AE62" i="155" s="1"/>
  <c r="AE63" i="155" s="1"/>
  <c r="AE65" i="155" s="1"/>
  <c r="AH48" i="112" s="1"/>
  <c r="J53" i="155"/>
  <c r="J56" i="155" s="1"/>
  <c r="J62" i="155" s="1"/>
  <c r="J63" i="155" s="1"/>
  <c r="J65" i="155" s="1"/>
  <c r="M48" i="112" s="1"/>
  <c r="Q53" i="155"/>
  <c r="Q56" i="155" s="1"/>
  <c r="Q62" i="155" s="1"/>
  <c r="Q63" i="155" s="1"/>
  <c r="Q65" i="155" s="1"/>
  <c r="T48" i="112" s="1"/>
  <c r="AF53" i="155"/>
  <c r="AF56" i="155" s="1"/>
  <c r="AF62" i="155" s="1"/>
  <c r="AF63" i="155" s="1"/>
  <c r="AF65" i="155" s="1"/>
  <c r="AI48" i="112" s="1"/>
  <c r="AM53" i="155"/>
  <c r="AM56" i="155" s="1"/>
  <c r="AM62" i="155" s="1"/>
  <c r="AM63" i="155" s="1"/>
  <c r="AM65" i="155" s="1"/>
  <c r="AP48" i="112" s="1"/>
  <c r="AW53" i="157"/>
  <c r="AW56" i="157" s="1"/>
  <c r="AW62" i="157" s="1"/>
  <c r="K53" i="157"/>
  <c r="K56" i="157" s="1"/>
  <c r="K62" i="157" s="1"/>
  <c r="K63" i="157" s="1"/>
  <c r="K65" i="157" s="1"/>
  <c r="N51" i="112" s="1"/>
  <c r="AH53" i="157"/>
  <c r="AH56" i="157" s="1"/>
  <c r="AH62" i="157" s="1"/>
  <c r="AH63" i="157" s="1"/>
  <c r="AH65" i="157" s="1"/>
  <c r="AK51" i="112" s="1"/>
  <c r="AZ53" i="157"/>
  <c r="AZ56" i="157" s="1"/>
  <c r="AZ62" i="157" s="1"/>
  <c r="AE53" i="157"/>
  <c r="AE56" i="157" s="1"/>
  <c r="AE62" i="157" s="1"/>
  <c r="AE63" i="157" s="1"/>
  <c r="AE65" i="157" s="1"/>
  <c r="AH51" i="112" s="1"/>
  <c r="X53" i="157"/>
  <c r="X56" i="157" s="1"/>
  <c r="X62" i="157" s="1"/>
  <c r="X63" i="157" s="1"/>
  <c r="X65" i="157" s="1"/>
  <c r="AA51" i="112" s="1"/>
  <c r="V53" i="157"/>
  <c r="V56" i="157" s="1"/>
  <c r="V62" i="157" s="1"/>
  <c r="V63" i="157" s="1"/>
  <c r="V65" i="157" s="1"/>
  <c r="Y51" i="112" s="1"/>
  <c r="AS53" i="157"/>
  <c r="AS56" i="157" s="1"/>
  <c r="AS62" i="157" s="1"/>
  <c r="AS63" i="157" s="1"/>
  <c r="AS65" i="157" s="1"/>
  <c r="AV51" i="112" s="1"/>
  <c r="AD53" i="157"/>
  <c r="AD56" i="157" s="1"/>
  <c r="AD62" i="157" s="1"/>
  <c r="AD63" i="157" s="1"/>
  <c r="AD65" i="157" s="1"/>
  <c r="AG51" i="112" s="1"/>
  <c r="AP53" i="157"/>
  <c r="AP56" i="157" s="1"/>
  <c r="AP62" i="157" s="1"/>
  <c r="AP63" i="157" s="1"/>
  <c r="AP65" i="157" s="1"/>
  <c r="AS51" i="112" s="1"/>
  <c r="G53" i="157"/>
  <c r="G56" i="157" s="1"/>
  <c r="G62" i="157" s="1"/>
  <c r="G63" i="157" s="1"/>
  <c r="G65" i="157" s="1"/>
  <c r="J51" i="112" s="1"/>
  <c r="AF53" i="157"/>
  <c r="AF56" i="157" s="1"/>
  <c r="AF62" i="157" s="1"/>
  <c r="AF63" i="157" s="1"/>
  <c r="AF65" i="157" s="1"/>
  <c r="AI51" i="112" s="1"/>
  <c r="AT53" i="157"/>
  <c r="AT56" i="157" s="1"/>
  <c r="AT62" i="157" s="1"/>
  <c r="AT63" i="157" s="1"/>
  <c r="AT65" i="157" s="1"/>
  <c r="AW51" i="112" s="1"/>
  <c r="BC53" i="157"/>
  <c r="BC56" i="157" s="1"/>
  <c r="BC62" i="157" s="1"/>
  <c r="I53" i="157"/>
  <c r="I56" i="157" s="1"/>
  <c r="I62" i="157" s="1"/>
  <c r="I63" i="157" s="1"/>
  <c r="I65" i="157" s="1"/>
  <c r="L51" i="112" s="1"/>
  <c r="BA53" i="157"/>
  <c r="BA56" i="157" s="1"/>
  <c r="BA62" i="157" s="1"/>
  <c r="R53" i="157"/>
  <c r="R56" i="157" s="1"/>
  <c r="R62" i="157" s="1"/>
  <c r="R63" i="157" s="1"/>
  <c r="R65" i="157" s="1"/>
  <c r="U51" i="112" s="1"/>
  <c r="AN53" i="157"/>
  <c r="AN56" i="157" s="1"/>
  <c r="AN62" i="157" s="1"/>
  <c r="AN63" i="157" s="1"/>
  <c r="AN65" i="157" s="1"/>
  <c r="AQ51" i="112" s="1"/>
  <c r="O53" i="157"/>
  <c r="O56" i="157" s="1"/>
  <c r="O62" i="157" s="1"/>
  <c r="O63" i="157" s="1"/>
  <c r="O65" i="157" s="1"/>
  <c r="R51" i="112" s="1"/>
  <c r="AQ53" i="157"/>
  <c r="AQ56" i="157" s="1"/>
  <c r="AQ62" i="157" s="1"/>
  <c r="AQ63" i="157" s="1"/>
  <c r="AQ65" i="157" s="1"/>
  <c r="AT51" i="112" s="1"/>
  <c r="L53" i="157"/>
  <c r="L56" i="157" s="1"/>
  <c r="L62" i="157" s="1"/>
  <c r="L63" i="157" s="1"/>
  <c r="L65" i="157" s="1"/>
  <c r="O51" i="112" s="1"/>
  <c r="F53" i="158"/>
  <c r="AL53" i="155"/>
  <c r="AL56" i="155" s="1"/>
  <c r="AL62" i="155" s="1"/>
  <c r="AL63" i="155" s="1"/>
  <c r="AL65" i="155" s="1"/>
  <c r="AO48" i="112" s="1"/>
  <c r="I53" i="155"/>
  <c r="I56" i="155" s="1"/>
  <c r="I62" i="155" s="1"/>
  <c r="I63" i="155" s="1"/>
  <c r="I65" i="155" s="1"/>
  <c r="L48" i="112" s="1"/>
  <c r="H53" i="155"/>
  <c r="H56" i="155" s="1"/>
  <c r="H62" i="155" s="1"/>
  <c r="H63" i="155" s="1"/>
  <c r="H65" i="155" s="1"/>
  <c r="K48" i="112" s="1"/>
  <c r="AN53" i="155"/>
  <c r="AN56" i="155" s="1"/>
  <c r="AN62" i="155" s="1"/>
  <c r="AN63" i="155" s="1"/>
  <c r="AN65" i="155" s="1"/>
  <c r="AQ48" i="112" s="1"/>
  <c r="N53" i="155"/>
  <c r="N56" i="155" s="1"/>
  <c r="N62" i="155" s="1"/>
  <c r="N63" i="155" s="1"/>
  <c r="N65" i="155" s="1"/>
  <c r="Q48" i="112" s="1"/>
  <c r="W53" i="155"/>
  <c r="W56" i="155" s="1"/>
  <c r="W62" i="155" s="1"/>
  <c r="W63" i="155" s="1"/>
  <c r="W65" i="155" s="1"/>
  <c r="Z48" i="112" s="1"/>
  <c r="AI53" i="155"/>
  <c r="AI56" i="155" s="1"/>
  <c r="AI62" i="155" s="1"/>
  <c r="AI63" i="155" s="1"/>
  <c r="AI65" i="155" s="1"/>
  <c r="AL48" i="112" s="1"/>
  <c r="M53" i="155"/>
  <c r="M56" i="155" s="1"/>
  <c r="M62" i="155" s="1"/>
  <c r="M63" i="155" s="1"/>
  <c r="M65" i="155" s="1"/>
  <c r="P48" i="112" s="1"/>
  <c r="AC53" i="155"/>
  <c r="AC56" i="155" s="1"/>
  <c r="AC62" i="155" s="1"/>
  <c r="AC63" i="155" s="1"/>
  <c r="AC65" i="155" s="1"/>
  <c r="AF48" i="112" s="1"/>
  <c r="AS53" i="155"/>
  <c r="AS56" i="155" s="1"/>
  <c r="AS62" i="155" s="1"/>
  <c r="AS63" i="155" s="1"/>
  <c r="AS65" i="155" s="1"/>
  <c r="AV48" i="112" s="1"/>
  <c r="L53" i="155"/>
  <c r="L56" i="155" s="1"/>
  <c r="L62" i="155" s="1"/>
  <c r="L63" i="155" s="1"/>
  <c r="L65" i="155" s="1"/>
  <c r="O48" i="112" s="1"/>
  <c r="AB53" i="155"/>
  <c r="AB56" i="155" s="1"/>
  <c r="AB62" i="155" s="1"/>
  <c r="AB63" i="155" s="1"/>
  <c r="AB65" i="155" s="1"/>
  <c r="AE48" i="112" s="1"/>
  <c r="AI53" i="157"/>
  <c r="AI56" i="157" s="1"/>
  <c r="AI62" i="157" s="1"/>
  <c r="AI63" i="157" s="1"/>
  <c r="AI65" i="157" s="1"/>
  <c r="AL51" i="112" s="1"/>
  <c r="AK53" i="157"/>
  <c r="AK56" i="157" s="1"/>
  <c r="AK62" i="157" s="1"/>
  <c r="AK63" i="157" s="1"/>
  <c r="AK65" i="157" s="1"/>
  <c r="AN51" i="112" s="1"/>
  <c r="AB53" i="157"/>
  <c r="AB56" i="157" s="1"/>
  <c r="AB62" i="157" s="1"/>
  <c r="AB63" i="157" s="1"/>
  <c r="AB65" i="157" s="1"/>
  <c r="AE51" i="112" s="1"/>
  <c r="AY53" i="157"/>
  <c r="AY56" i="157" s="1"/>
  <c r="AY62" i="157" s="1"/>
  <c r="V53" i="155"/>
  <c r="V56" i="155" s="1"/>
  <c r="V62" i="155" s="1"/>
  <c r="V63" i="155" s="1"/>
  <c r="V65" i="155" s="1"/>
  <c r="Y48" i="112" s="1"/>
  <c r="BB53" i="155"/>
  <c r="BB56" i="155" s="1"/>
  <c r="BB62" i="155" s="1"/>
  <c r="AP53" i="155"/>
  <c r="AP56" i="155" s="1"/>
  <c r="AP62" i="155" s="1"/>
  <c r="AP63" i="155" s="1"/>
  <c r="AP65" i="155" s="1"/>
  <c r="AS48" i="112" s="1"/>
  <c r="K53" i="155"/>
  <c r="K56" i="155" s="1"/>
  <c r="K62" i="155" s="1"/>
  <c r="K63" i="155" s="1"/>
  <c r="K65" i="155" s="1"/>
  <c r="N48" i="112" s="1"/>
  <c r="AQ53" i="155"/>
  <c r="AQ56" i="155" s="1"/>
  <c r="AQ62" i="155" s="1"/>
  <c r="AQ63" i="155" s="1"/>
  <c r="AQ65" i="155" s="1"/>
  <c r="AT48" i="112" s="1"/>
  <c r="AG53" i="155"/>
  <c r="AG56" i="155" s="1"/>
  <c r="AG62" i="155" s="1"/>
  <c r="AG63" i="155" s="1"/>
  <c r="AG65" i="155" s="1"/>
  <c r="AJ48" i="112" s="1"/>
  <c r="AW53" i="155"/>
  <c r="AW56" i="155" s="1"/>
  <c r="AW62" i="155" s="1"/>
  <c r="P53" i="155"/>
  <c r="P56" i="155" s="1"/>
  <c r="P62" i="155" s="1"/>
  <c r="P63" i="155" s="1"/>
  <c r="P65" i="155" s="1"/>
  <c r="S48" i="112" s="1"/>
  <c r="AV53" i="155"/>
  <c r="AV56" i="155" s="1"/>
  <c r="AV62" i="155" s="1"/>
  <c r="AV63" i="155" s="1"/>
  <c r="AV65" i="155" s="1"/>
  <c r="AY48" i="112" s="1"/>
  <c r="AD53" i="155"/>
  <c r="AD56" i="155" s="1"/>
  <c r="AD62" i="155" s="1"/>
  <c r="AD63" i="155" s="1"/>
  <c r="AD65" i="155" s="1"/>
  <c r="AG48" i="112" s="1"/>
  <c r="G53" i="155"/>
  <c r="G56" i="155" s="1"/>
  <c r="G62" i="155" s="1"/>
  <c r="G63" i="155" s="1"/>
  <c r="G65" i="155" s="1"/>
  <c r="J48" i="112" s="1"/>
  <c r="R53" i="155"/>
  <c r="R56" i="155" s="1"/>
  <c r="R62" i="155" s="1"/>
  <c r="R63" i="155" s="1"/>
  <c r="R65" i="155" s="1"/>
  <c r="U48" i="112" s="1"/>
  <c r="AX53" i="155"/>
  <c r="AX56" i="155" s="1"/>
  <c r="AX62" i="155" s="1"/>
  <c r="S53" i="155"/>
  <c r="S56" i="155" s="1"/>
  <c r="S62" i="155" s="1"/>
  <c r="S63" i="155" s="1"/>
  <c r="S65" i="155" s="1"/>
  <c r="V48" i="112" s="1"/>
  <c r="AY53" i="155"/>
  <c r="AY56" i="155" s="1"/>
  <c r="AY62" i="155" s="1"/>
  <c r="U53" i="155"/>
  <c r="U56" i="155" s="1"/>
  <c r="U62" i="155" s="1"/>
  <c r="U63" i="155" s="1"/>
  <c r="U65" i="155" s="1"/>
  <c r="X48" i="112" s="1"/>
  <c r="AK53" i="155"/>
  <c r="AK56" i="155" s="1"/>
  <c r="AK62" i="155" s="1"/>
  <c r="AK63" i="155" s="1"/>
  <c r="AK65" i="155" s="1"/>
  <c r="AN48" i="112" s="1"/>
  <c r="BA53" i="155"/>
  <c r="BA56" i="155" s="1"/>
  <c r="BA62" i="155" s="1"/>
  <c r="T53" i="155"/>
  <c r="T56" i="155" s="1"/>
  <c r="T62" i="155" s="1"/>
  <c r="T63" i="155" s="1"/>
  <c r="T65" i="155" s="1"/>
  <c r="W48" i="112" s="1"/>
  <c r="AJ53" i="155"/>
  <c r="AJ56" i="155" s="1"/>
  <c r="AJ62" i="155" s="1"/>
  <c r="AJ63" i="155" s="1"/>
  <c r="AJ65" i="155" s="1"/>
  <c r="AM48" i="112" s="1"/>
  <c r="AZ53" i="155"/>
  <c r="AZ56" i="155" s="1"/>
  <c r="AZ62" i="155" s="1"/>
  <c r="F53" i="156"/>
  <c r="F56" i="156" s="1"/>
  <c r="F62" i="156" s="1"/>
  <c r="F63" i="156" s="1"/>
  <c r="F65" i="156" s="1"/>
  <c r="I49" i="112" s="1"/>
  <c r="F53" i="157"/>
  <c r="F53" i="155"/>
  <c r="F56" i="155" s="1"/>
  <c r="F62" i="155" s="1"/>
  <c r="F63" i="155" s="1"/>
  <c r="F65" i="155" s="1"/>
  <c r="I48" i="112" s="1"/>
  <c r="AV63" i="156"/>
  <c r="AV65" i="156" s="1"/>
  <c r="AY49" i="112" s="1"/>
  <c r="AW48" i="156"/>
  <c r="AW50" i="156" s="1"/>
  <c r="AW59" i="156" s="1"/>
  <c r="AW61" i="156" s="1"/>
  <c r="AW48" i="155"/>
  <c r="AW50" i="155" s="1"/>
  <c r="AW59" i="155" s="1"/>
  <c r="AW61" i="155" s="1"/>
  <c r="AW48" i="157"/>
  <c r="AW50" i="157" s="1"/>
  <c r="AW59" i="157" s="1"/>
  <c r="AW61" i="157" s="1"/>
  <c r="AW48" i="158"/>
  <c r="AW50" i="158" s="1"/>
  <c r="AW59" i="158" s="1"/>
  <c r="AW61" i="158" s="1"/>
  <c r="AW63" i="158" s="1"/>
  <c r="AW65" i="158" s="1"/>
  <c r="AZ52" i="112" s="1"/>
  <c r="BJ55" i="117"/>
  <c r="BK19" i="117"/>
  <c r="AW48" i="146"/>
  <c r="AW50" i="146" s="1"/>
  <c r="AW59" i="146" s="1"/>
  <c r="AW61" i="146" s="1"/>
  <c r="AW48" i="129"/>
  <c r="AW50" i="129" s="1"/>
  <c r="AW59" i="129" s="1"/>
  <c r="AW61" i="129" s="1"/>
  <c r="AV48" i="145"/>
  <c r="AV50" i="145" s="1"/>
  <c r="AV59" i="145" s="1"/>
  <c r="AV61" i="145" s="1"/>
  <c r="AW48" i="125"/>
  <c r="AW50" i="125" s="1"/>
  <c r="AW59" i="125" s="1"/>
  <c r="AW61" i="125" s="1"/>
  <c r="AW48" i="131"/>
  <c r="AW50" i="131" s="1"/>
  <c r="AW59" i="131" s="1"/>
  <c r="AW61" i="131" s="1"/>
  <c r="AX47" i="134"/>
  <c r="AY45" i="134" s="1"/>
  <c r="AW47" i="128"/>
  <c r="AX45" i="128" s="1"/>
  <c r="AW48" i="136"/>
  <c r="AW50" i="136" s="1"/>
  <c r="AW59" i="136" s="1"/>
  <c r="AW61" i="136" s="1"/>
  <c r="AV48" i="150"/>
  <c r="AV50" i="150" s="1"/>
  <c r="AV59" i="150" s="1"/>
  <c r="AV61" i="150" s="1"/>
  <c r="AW48" i="143"/>
  <c r="AW50" i="143" s="1"/>
  <c r="AW59" i="143" s="1"/>
  <c r="AW61" i="143" s="1"/>
  <c r="AV48" i="126"/>
  <c r="AV50" i="126" s="1"/>
  <c r="AV59" i="126" s="1"/>
  <c r="AV61" i="126" s="1"/>
  <c r="AW48" i="142"/>
  <c r="AW50" i="142" s="1"/>
  <c r="AW59" i="142" s="1"/>
  <c r="AW61" i="142" s="1"/>
  <c r="AW47" i="130"/>
  <c r="AX45" i="130" s="1"/>
  <c r="AX47" i="139"/>
  <c r="AY45" i="139" s="1"/>
  <c r="AW47" i="137"/>
  <c r="AX45" i="137" s="1"/>
  <c r="AW47" i="117"/>
  <c r="AX45" i="117" s="1"/>
  <c r="U42" i="123"/>
  <c r="AX47" i="140"/>
  <c r="AY45" i="140" s="1"/>
  <c r="V41" i="122"/>
  <c r="W39" i="122" s="1"/>
  <c r="AW48" i="119"/>
  <c r="AW50" i="119" s="1"/>
  <c r="AW59" i="119" s="1"/>
  <c r="AW61" i="119" s="1"/>
  <c r="AW48" i="120"/>
  <c r="AW50" i="120" s="1"/>
  <c r="AW59" i="120" s="1"/>
  <c r="AW61" i="120" s="1"/>
  <c r="AV48" i="133"/>
  <c r="AV50" i="133" s="1"/>
  <c r="AV59" i="133" s="1"/>
  <c r="AV61" i="133" s="1"/>
  <c r="U48" i="122"/>
  <c r="AX47" i="136"/>
  <c r="AY45" i="136" s="1"/>
  <c r="AW47" i="150"/>
  <c r="AX45" i="150" s="1"/>
  <c r="AX47" i="143"/>
  <c r="AY45" i="143" s="1"/>
  <c r="AW47" i="126"/>
  <c r="AX45" i="126" s="1"/>
  <c r="AX47" i="142"/>
  <c r="AY45" i="142" s="1"/>
  <c r="U48" i="123"/>
  <c r="V41" i="123"/>
  <c r="W39" i="123" s="1"/>
  <c r="AX47" i="119"/>
  <c r="AY45" i="119" s="1"/>
  <c r="AX47" i="120"/>
  <c r="AY45" i="120" s="1"/>
  <c r="AW47" i="133"/>
  <c r="AX45" i="133" s="1"/>
  <c r="V47" i="122"/>
  <c r="W45" i="122" s="1"/>
  <c r="V47" i="123"/>
  <c r="W45" i="123" s="1"/>
  <c r="AW47" i="145"/>
  <c r="AX45" i="145" s="1"/>
  <c r="BL53" i="150"/>
  <c r="BK53" i="150"/>
  <c r="BL53" i="146"/>
  <c r="BL53" i="145"/>
  <c r="BL53" i="143"/>
  <c r="BL53" i="139"/>
  <c r="BL53" i="140"/>
  <c r="BL53" i="142"/>
  <c r="BL53" i="136"/>
  <c r="BL53" i="137"/>
  <c r="BL53" i="133"/>
  <c r="BL53" i="131"/>
  <c r="BL53" i="134"/>
  <c r="BL53" i="129"/>
  <c r="BL53" i="130"/>
  <c r="BL53" i="126"/>
  <c r="BL53" i="125"/>
  <c r="BL53" i="128"/>
  <c r="BL53" i="123"/>
  <c r="BL53" i="120"/>
  <c r="BL53" i="122"/>
  <c r="BK53" i="120"/>
  <c r="BL53" i="119"/>
  <c r="BL56" i="119" s="1"/>
  <c r="BL62" i="119" s="1"/>
  <c r="BL53" i="117"/>
  <c r="BK53" i="140"/>
  <c r="BI53" i="139"/>
  <c r="C53" i="125"/>
  <c r="C56" i="125" s="1"/>
  <c r="C62" i="125" s="1"/>
  <c r="C63" i="125" s="1"/>
  <c r="C65" i="125" s="1"/>
  <c r="F24" i="112" s="1"/>
  <c r="BK53" i="139"/>
  <c r="C53" i="150"/>
  <c r="C56" i="150" s="1"/>
  <c r="C62" i="150" s="1"/>
  <c r="C63" i="150" s="1"/>
  <c r="C65" i="150" s="1"/>
  <c r="F26" i="152" s="1"/>
  <c r="C53" i="139"/>
  <c r="C56" i="139" s="1"/>
  <c r="C62" i="139" s="1"/>
  <c r="C63" i="139" s="1"/>
  <c r="C65" i="139" s="1"/>
  <c r="F39" i="112" s="1"/>
  <c r="C53" i="120"/>
  <c r="C56" i="120" s="1"/>
  <c r="C62" i="120" s="1"/>
  <c r="C63" i="120" s="1"/>
  <c r="C65" i="120" s="1"/>
  <c r="C53" i="145"/>
  <c r="C56" i="145" s="1"/>
  <c r="C62" i="145" s="1"/>
  <c r="C63" i="145" s="1"/>
  <c r="C65" i="145" s="1"/>
  <c r="F45" i="112" s="1"/>
  <c r="AC53" i="150"/>
  <c r="AC56" i="150" s="1"/>
  <c r="AC62" i="150" s="1"/>
  <c r="AC63" i="150" s="1"/>
  <c r="AC65" i="150" s="1"/>
  <c r="AE53" i="150"/>
  <c r="AE56" i="150" s="1"/>
  <c r="AE62" i="150" s="1"/>
  <c r="AE63" i="150" s="1"/>
  <c r="AE65" i="150" s="1"/>
  <c r="AS53" i="150"/>
  <c r="AS56" i="150" s="1"/>
  <c r="AS62" i="150" s="1"/>
  <c r="AS63" i="150" s="1"/>
  <c r="AS65" i="150" s="1"/>
  <c r="R53" i="150"/>
  <c r="R56" i="150" s="1"/>
  <c r="R62" i="150" s="1"/>
  <c r="R63" i="150" s="1"/>
  <c r="R65" i="150" s="1"/>
  <c r="Z53" i="150"/>
  <c r="Z56" i="150" s="1"/>
  <c r="Z62" i="150" s="1"/>
  <c r="Z63" i="150" s="1"/>
  <c r="Z65" i="150" s="1"/>
  <c r="AQ53" i="150"/>
  <c r="AQ56" i="150" s="1"/>
  <c r="AQ62" i="150" s="1"/>
  <c r="AQ63" i="150" s="1"/>
  <c r="AQ65" i="150" s="1"/>
  <c r="BI53" i="150"/>
  <c r="AM53" i="150"/>
  <c r="AM56" i="150" s="1"/>
  <c r="AM62" i="150" s="1"/>
  <c r="AM63" i="150" s="1"/>
  <c r="AM65" i="150" s="1"/>
  <c r="BD53" i="150"/>
  <c r="BD56" i="150" s="1"/>
  <c r="BD62" i="150" s="1"/>
  <c r="S53" i="150"/>
  <c r="S56" i="150" s="1"/>
  <c r="S62" i="150" s="1"/>
  <c r="S63" i="150" s="1"/>
  <c r="S65" i="150" s="1"/>
  <c r="AD53" i="150"/>
  <c r="AD56" i="150" s="1"/>
  <c r="AD62" i="150" s="1"/>
  <c r="AD63" i="150" s="1"/>
  <c r="AD65" i="150" s="1"/>
  <c r="AW53" i="150"/>
  <c r="AW56" i="150" s="1"/>
  <c r="AW62" i="150" s="1"/>
  <c r="AA53" i="150"/>
  <c r="AA56" i="150" s="1"/>
  <c r="AA62" i="150" s="1"/>
  <c r="AA63" i="150" s="1"/>
  <c r="AA65" i="150" s="1"/>
  <c r="AN53" i="150"/>
  <c r="AN56" i="150" s="1"/>
  <c r="AN62" i="150" s="1"/>
  <c r="AN63" i="150" s="1"/>
  <c r="AN65" i="150" s="1"/>
  <c r="BH53" i="142"/>
  <c r="BH56" i="142" s="1"/>
  <c r="BH62" i="142" s="1"/>
  <c r="K53" i="140"/>
  <c r="K56" i="140" s="1"/>
  <c r="K62" i="140" s="1"/>
  <c r="K63" i="140" s="1"/>
  <c r="K65" i="140" s="1"/>
  <c r="N40" i="112" s="1"/>
  <c r="I53" i="140"/>
  <c r="I56" i="140" s="1"/>
  <c r="I62" i="140" s="1"/>
  <c r="I63" i="140" s="1"/>
  <c r="I65" i="140" s="1"/>
  <c r="L40" i="112" s="1"/>
  <c r="BD53" i="139"/>
  <c r="BD56" i="139" s="1"/>
  <c r="BD62" i="139" s="1"/>
  <c r="BG53" i="139"/>
  <c r="BG56" i="139" s="1"/>
  <c r="BG62" i="139" s="1"/>
  <c r="BJ53" i="139"/>
  <c r="BE53" i="139"/>
  <c r="BE56" i="139" s="1"/>
  <c r="BE62" i="139" s="1"/>
  <c r="BI53" i="136"/>
  <c r="W53" i="136"/>
  <c r="W56" i="136" s="1"/>
  <c r="W62" i="136" s="1"/>
  <c r="W63" i="136" s="1"/>
  <c r="W65" i="136" s="1"/>
  <c r="Z36" i="112" s="1"/>
  <c r="AC53" i="136"/>
  <c r="AC56" i="136" s="1"/>
  <c r="AC62" i="136" s="1"/>
  <c r="AC63" i="136" s="1"/>
  <c r="AC65" i="136" s="1"/>
  <c r="AF36" i="112" s="1"/>
  <c r="BG53" i="136"/>
  <c r="BG56" i="136" s="1"/>
  <c r="BG62" i="136" s="1"/>
  <c r="I53" i="133"/>
  <c r="I56" i="133" s="1"/>
  <c r="I62" i="133" s="1"/>
  <c r="I63" i="133" s="1"/>
  <c r="I65" i="133" s="1"/>
  <c r="L33" i="112" s="1"/>
  <c r="M53" i="133"/>
  <c r="M56" i="133" s="1"/>
  <c r="M62" i="133" s="1"/>
  <c r="M63" i="133" s="1"/>
  <c r="M65" i="133" s="1"/>
  <c r="P33" i="112" s="1"/>
  <c r="D53" i="131"/>
  <c r="D56" i="131" s="1"/>
  <c r="D62" i="131" s="1"/>
  <c r="D63" i="131" s="1"/>
  <c r="D65" i="131" s="1"/>
  <c r="G31" i="112" s="1"/>
  <c r="B53" i="126"/>
  <c r="B56" i="126" s="1"/>
  <c r="B62" i="126" s="1"/>
  <c r="B63" i="126" s="1"/>
  <c r="B65" i="126" s="1"/>
  <c r="E25" i="112" s="1"/>
  <c r="X53" i="120"/>
  <c r="X56" i="120" s="1"/>
  <c r="X62" i="120" s="1"/>
  <c r="X63" i="120" s="1"/>
  <c r="X65" i="120" s="1"/>
  <c r="B53" i="120"/>
  <c r="AZ53" i="120"/>
  <c r="AZ56" i="120" s="1"/>
  <c r="AZ62" i="120" s="1"/>
  <c r="AL53" i="120"/>
  <c r="AL56" i="120" s="1"/>
  <c r="AL62" i="120" s="1"/>
  <c r="AL63" i="120" s="1"/>
  <c r="AL65" i="120" s="1"/>
  <c r="AN53" i="120"/>
  <c r="AN56" i="120" s="1"/>
  <c r="AN62" i="120" s="1"/>
  <c r="AN63" i="120" s="1"/>
  <c r="AN65" i="120" s="1"/>
  <c r="AK53" i="120"/>
  <c r="AK56" i="120" s="1"/>
  <c r="AK62" i="120" s="1"/>
  <c r="AK63" i="120" s="1"/>
  <c r="AK65" i="120" s="1"/>
  <c r="AW53" i="120"/>
  <c r="AW56" i="120" s="1"/>
  <c r="AW62" i="120" s="1"/>
  <c r="AE53" i="120"/>
  <c r="AE56" i="120" s="1"/>
  <c r="AE62" i="120" s="1"/>
  <c r="AE63" i="120" s="1"/>
  <c r="AE65" i="120" s="1"/>
  <c r="AS53" i="119"/>
  <c r="AS56" i="119" s="1"/>
  <c r="AS62" i="119" s="1"/>
  <c r="AS63" i="119" s="1"/>
  <c r="AS65" i="119" s="1"/>
  <c r="AO53" i="119"/>
  <c r="AO56" i="119" s="1"/>
  <c r="AO62" i="119" s="1"/>
  <c r="AO63" i="119" s="1"/>
  <c r="AO65" i="119" s="1"/>
  <c r="L53" i="119"/>
  <c r="L56" i="119" s="1"/>
  <c r="L62" i="119" s="1"/>
  <c r="L63" i="119" s="1"/>
  <c r="L65" i="119" s="1"/>
  <c r="AN53" i="119"/>
  <c r="AN56" i="119" s="1"/>
  <c r="AN62" i="119" s="1"/>
  <c r="AN63" i="119" s="1"/>
  <c r="AN65" i="119" s="1"/>
  <c r="BK53" i="119"/>
  <c r="BK56" i="119" s="1"/>
  <c r="BK62" i="119" s="1"/>
  <c r="BE53" i="119"/>
  <c r="BE56" i="119" s="1"/>
  <c r="BE62" i="119" s="1"/>
  <c r="AA53" i="119"/>
  <c r="AA56" i="119" s="1"/>
  <c r="AA62" i="119" s="1"/>
  <c r="AA63" i="119" s="1"/>
  <c r="AA65" i="119" s="1"/>
  <c r="AP53" i="119"/>
  <c r="AP56" i="119" s="1"/>
  <c r="AP62" i="119" s="1"/>
  <c r="AP63" i="119" s="1"/>
  <c r="AP65" i="119" s="1"/>
  <c r="BD53" i="119"/>
  <c r="BD56" i="119" s="1"/>
  <c r="BD62" i="119" s="1"/>
  <c r="BJ53" i="119"/>
  <c r="BJ56" i="119" s="1"/>
  <c r="BJ62" i="119" s="1"/>
  <c r="F53" i="119"/>
  <c r="F56" i="119" s="1"/>
  <c r="F62" i="119" s="1"/>
  <c r="F63" i="119" s="1"/>
  <c r="F65" i="119" s="1"/>
  <c r="U53" i="150"/>
  <c r="U56" i="150" s="1"/>
  <c r="U62" i="150" s="1"/>
  <c r="U63" i="150" s="1"/>
  <c r="U65" i="150" s="1"/>
  <c r="AK53" i="150"/>
  <c r="AK56" i="150" s="1"/>
  <c r="AK62" i="150" s="1"/>
  <c r="AK63" i="150" s="1"/>
  <c r="AK65" i="150" s="1"/>
  <c r="T53" i="150"/>
  <c r="T56" i="150" s="1"/>
  <c r="T62" i="150" s="1"/>
  <c r="T63" i="150" s="1"/>
  <c r="T65" i="150" s="1"/>
  <c r="BG53" i="150"/>
  <c r="BG56" i="150" s="1"/>
  <c r="BG62" i="150" s="1"/>
  <c r="AJ53" i="150"/>
  <c r="AJ56" i="150" s="1"/>
  <c r="AJ62" i="150" s="1"/>
  <c r="AJ63" i="150" s="1"/>
  <c r="AJ65" i="150" s="1"/>
  <c r="BH53" i="150"/>
  <c r="BH56" i="150" s="1"/>
  <c r="BH62" i="150" s="1"/>
  <c r="Y53" i="150"/>
  <c r="Y56" i="150" s="1"/>
  <c r="Y62" i="150" s="1"/>
  <c r="Y63" i="150" s="1"/>
  <c r="Y65" i="150" s="1"/>
  <c r="BB53" i="150"/>
  <c r="BB56" i="150" s="1"/>
  <c r="BB62" i="150" s="1"/>
  <c r="V53" i="150"/>
  <c r="V56" i="150" s="1"/>
  <c r="V62" i="150" s="1"/>
  <c r="V63" i="150" s="1"/>
  <c r="V65" i="150" s="1"/>
  <c r="P53" i="150"/>
  <c r="P56" i="150" s="1"/>
  <c r="P62" i="150" s="1"/>
  <c r="P63" i="150" s="1"/>
  <c r="P65" i="150" s="1"/>
  <c r="AV53" i="150"/>
  <c r="AV56" i="150" s="1"/>
  <c r="AV62" i="150" s="1"/>
  <c r="BE53" i="150"/>
  <c r="BE56" i="150" s="1"/>
  <c r="BE62" i="150" s="1"/>
  <c r="BK53" i="145"/>
  <c r="BK53" i="142"/>
  <c r="B53" i="140"/>
  <c r="B56" i="140" s="1"/>
  <c r="B62" i="140" s="1"/>
  <c r="B63" i="140" s="1"/>
  <c r="B65" i="140" s="1"/>
  <c r="E40" i="112" s="1"/>
  <c r="D53" i="140"/>
  <c r="D56" i="140" s="1"/>
  <c r="D62" i="140" s="1"/>
  <c r="D63" i="140" s="1"/>
  <c r="D65" i="140" s="1"/>
  <c r="G40" i="112" s="1"/>
  <c r="H53" i="140"/>
  <c r="H56" i="140" s="1"/>
  <c r="H62" i="140" s="1"/>
  <c r="H63" i="140" s="1"/>
  <c r="H65" i="140" s="1"/>
  <c r="K40" i="112" s="1"/>
  <c r="B53" i="139"/>
  <c r="B56" i="139" s="1"/>
  <c r="B62" i="139" s="1"/>
  <c r="B63" i="139" s="1"/>
  <c r="B65" i="139" s="1"/>
  <c r="E39" i="112" s="1"/>
  <c r="BF53" i="139"/>
  <c r="BF56" i="139" s="1"/>
  <c r="BF62" i="139" s="1"/>
  <c r="BJ53" i="136"/>
  <c r="L53" i="133"/>
  <c r="L56" i="133" s="1"/>
  <c r="L62" i="133" s="1"/>
  <c r="L63" i="133" s="1"/>
  <c r="L65" i="133" s="1"/>
  <c r="O33" i="112" s="1"/>
  <c r="E53" i="133"/>
  <c r="E56" i="133" s="1"/>
  <c r="E62" i="133" s="1"/>
  <c r="E63" i="133" s="1"/>
  <c r="E65" i="133" s="1"/>
  <c r="H33" i="112" s="1"/>
  <c r="C53" i="126"/>
  <c r="C56" i="126" s="1"/>
  <c r="C62" i="126" s="1"/>
  <c r="C63" i="126" s="1"/>
  <c r="C65" i="126" s="1"/>
  <c r="F25" i="112" s="1"/>
  <c r="B53" i="125"/>
  <c r="B56" i="125" s="1"/>
  <c r="B62" i="125" s="1"/>
  <c r="B63" i="125" s="1"/>
  <c r="B65" i="125" s="1"/>
  <c r="E24" i="112" s="1"/>
  <c r="BC53" i="120"/>
  <c r="BC56" i="120" s="1"/>
  <c r="BC62" i="120" s="1"/>
  <c r="AF53" i="120"/>
  <c r="AF56" i="120" s="1"/>
  <c r="AF62" i="120" s="1"/>
  <c r="AF63" i="120" s="1"/>
  <c r="AF65" i="120" s="1"/>
  <c r="AM53" i="120"/>
  <c r="AM56" i="120" s="1"/>
  <c r="AM62" i="120" s="1"/>
  <c r="AM63" i="120" s="1"/>
  <c r="AM65" i="120" s="1"/>
  <c r="AG53" i="120"/>
  <c r="AG56" i="120" s="1"/>
  <c r="AG62" i="120" s="1"/>
  <c r="AG63" i="120" s="1"/>
  <c r="AG65" i="120" s="1"/>
  <c r="Y53" i="120"/>
  <c r="Y56" i="120" s="1"/>
  <c r="Y62" i="120" s="1"/>
  <c r="Y63" i="120" s="1"/>
  <c r="Y65" i="120" s="1"/>
  <c r="AT53" i="120"/>
  <c r="AT56" i="120" s="1"/>
  <c r="AT62" i="120" s="1"/>
  <c r="AT63" i="120" s="1"/>
  <c r="AT65" i="120" s="1"/>
  <c r="BG53" i="120"/>
  <c r="BG56" i="120" s="1"/>
  <c r="BG62" i="120" s="1"/>
  <c r="AP53" i="120"/>
  <c r="AP56" i="120" s="1"/>
  <c r="AP62" i="120" s="1"/>
  <c r="AP63" i="120" s="1"/>
  <c r="AP65" i="120" s="1"/>
  <c r="Q53" i="120"/>
  <c r="Q56" i="120" s="1"/>
  <c r="Q62" i="120" s="1"/>
  <c r="Q63" i="120" s="1"/>
  <c r="Q65" i="120" s="1"/>
  <c r="BB53" i="120"/>
  <c r="BB56" i="120" s="1"/>
  <c r="BB62" i="120" s="1"/>
  <c r="BD53" i="120"/>
  <c r="BD56" i="120" s="1"/>
  <c r="BD62" i="120" s="1"/>
  <c r="R53" i="120"/>
  <c r="R56" i="120" s="1"/>
  <c r="R62" i="120" s="1"/>
  <c r="R63" i="120" s="1"/>
  <c r="R65" i="120" s="1"/>
  <c r="T53" i="120"/>
  <c r="T56" i="120" s="1"/>
  <c r="T62" i="120" s="1"/>
  <c r="T63" i="120" s="1"/>
  <c r="T65" i="120" s="1"/>
  <c r="AU53" i="120"/>
  <c r="AU56" i="120" s="1"/>
  <c r="AU62" i="120" s="1"/>
  <c r="AU63" i="120" s="1"/>
  <c r="AU65" i="120" s="1"/>
  <c r="BH53" i="120"/>
  <c r="BH56" i="120" s="1"/>
  <c r="BH62" i="120" s="1"/>
  <c r="AI53" i="119"/>
  <c r="AI56" i="119" s="1"/>
  <c r="AI62" i="119" s="1"/>
  <c r="AI63" i="119" s="1"/>
  <c r="AI65" i="119" s="1"/>
  <c r="AD53" i="119"/>
  <c r="AD56" i="119" s="1"/>
  <c r="AD62" i="119" s="1"/>
  <c r="AD63" i="119" s="1"/>
  <c r="AD65" i="119" s="1"/>
  <c r="AV53" i="119"/>
  <c r="AV56" i="119" s="1"/>
  <c r="AV62" i="119" s="1"/>
  <c r="AV63" i="119" s="1"/>
  <c r="AV65" i="119" s="1"/>
  <c r="D53" i="119"/>
  <c r="D56" i="119" s="1"/>
  <c r="D62" i="119" s="1"/>
  <c r="D63" i="119" s="1"/>
  <c r="D65" i="119" s="1"/>
  <c r="D53" i="146"/>
  <c r="D56" i="146" s="1"/>
  <c r="D62" i="146" s="1"/>
  <c r="D63" i="146" s="1"/>
  <c r="D65" i="146" s="1"/>
  <c r="G46" i="112" s="1"/>
  <c r="AP53" i="150"/>
  <c r="AP56" i="150" s="1"/>
  <c r="AP62" i="150" s="1"/>
  <c r="AP63" i="150" s="1"/>
  <c r="AP65" i="150" s="1"/>
  <c r="AL53" i="150"/>
  <c r="AL56" i="150" s="1"/>
  <c r="AL62" i="150" s="1"/>
  <c r="AL63" i="150" s="1"/>
  <c r="AL65" i="150" s="1"/>
  <c r="BF53" i="150"/>
  <c r="BF56" i="150" s="1"/>
  <c r="BF62" i="150" s="1"/>
  <c r="AF53" i="150"/>
  <c r="AF56" i="150" s="1"/>
  <c r="AF62" i="150" s="1"/>
  <c r="AF63" i="150" s="1"/>
  <c r="AF65" i="150" s="1"/>
  <c r="Q53" i="150"/>
  <c r="Q56" i="150" s="1"/>
  <c r="Q62" i="150" s="1"/>
  <c r="Q63" i="150" s="1"/>
  <c r="Q65" i="150" s="1"/>
  <c r="AB53" i="150"/>
  <c r="AB56" i="150" s="1"/>
  <c r="AB62" i="150" s="1"/>
  <c r="AB63" i="150" s="1"/>
  <c r="AB65" i="150" s="1"/>
  <c r="AR53" i="150"/>
  <c r="AR56" i="150" s="1"/>
  <c r="AR62" i="150" s="1"/>
  <c r="AR63" i="150" s="1"/>
  <c r="AR65" i="150" s="1"/>
  <c r="BJ53" i="150"/>
  <c r="AO53" i="150"/>
  <c r="AO56" i="150" s="1"/>
  <c r="AO62" i="150" s="1"/>
  <c r="AO63" i="150" s="1"/>
  <c r="AO65" i="150" s="1"/>
  <c r="AX53" i="150"/>
  <c r="AX56" i="150" s="1"/>
  <c r="AX62" i="150" s="1"/>
  <c r="AU53" i="150"/>
  <c r="AU56" i="150" s="1"/>
  <c r="AU62" i="150" s="1"/>
  <c r="AU63" i="150" s="1"/>
  <c r="AU65" i="150" s="1"/>
  <c r="BA53" i="150"/>
  <c r="BA56" i="150" s="1"/>
  <c r="BA62" i="150" s="1"/>
  <c r="BI53" i="142"/>
  <c r="J53" i="140"/>
  <c r="J56" i="140" s="1"/>
  <c r="J62" i="140" s="1"/>
  <c r="J63" i="140" s="1"/>
  <c r="J65" i="140" s="1"/>
  <c r="M40" i="112" s="1"/>
  <c r="F53" i="140"/>
  <c r="F56" i="140" s="1"/>
  <c r="F62" i="140" s="1"/>
  <c r="F63" i="140" s="1"/>
  <c r="F65" i="140" s="1"/>
  <c r="I40" i="112" s="1"/>
  <c r="C53" i="140"/>
  <c r="C56" i="140" s="1"/>
  <c r="C62" i="140" s="1"/>
  <c r="C63" i="140" s="1"/>
  <c r="C65" i="140" s="1"/>
  <c r="F40" i="112" s="1"/>
  <c r="D53" i="139"/>
  <c r="D56" i="139" s="1"/>
  <c r="D62" i="139" s="1"/>
  <c r="D63" i="139" s="1"/>
  <c r="D65" i="139" s="1"/>
  <c r="G39" i="112" s="1"/>
  <c r="T53" i="136"/>
  <c r="T56" i="136" s="1"/>
  <c r="T62" i="136" s="1"/>
  <c r="T63" i="136" s="1"/>
  <c r="T65" i="136" s="1"/>
  <c r="W36" i="112" s="1"/>
  <c r="BF53" i="134"/>
  <c r="BF56" i="134" s="1"/>
  <c r="BF62" i="134" s="1"/>
  <c r="C53" i="134"/>
  <c r="C56" i="134" s="1"/>
  <c r="C62" i="134" s="1"/>
  <c r="C63" i="134" s="1"/>
  <c r="C65" i="134" s="1"/>
  <c r="F34" i="112" s="1"/>
  <c r="C53" i="133"/>
  <c r="C56" i="133" s="1"/>
  <c r="C62" i="133" s="1"/>
  <c r="C63" i="133" s="1"/>
  <c r="C65" i="133" s="1"/>
  <c r="F33" i="112" s="1"/>
  <c r="BD53" i="126"/>
  <c r="BD56" i="126" s="1"/>
  <c r="BD62" i="126" s="1"/>
  <c r="AX53" i="120"/>
  <c r="AX56" i="120" s="1"/>
  <c r="AX62" i="120" s="1"/>
  <c r="S53" i="120"/>
  <c r="S56" i="120" s="1"/>
  <c r="S62" i="120" s="1"/>
  <c r="S63" i="120" s="1"/>
  <c r="S65" i="120" s="1"/>
  <c r="AC53" i="120"/>
  <c r="AC56" i="120" s="1"/>
  <c r="AC62" i="120" s="1"/>
  <c r="AC63" i="120" s="1"/>
  <c r="AC65" i="120" s="1"/>
  <c r="BE53" i="120"/>
  <c r="BE56" i="120" s="1"/>
  <c r="BE62" i="120" s="1"/>
  <c r="AV53" i="120"/>
  <c r="AV56" i="120" s="1"/>
  <c r="AV62" i="120" s="1"/>
  <c r="AV63" i="120" s="1"/>
  <c r="AV65" i="120" s="1"/>
  <c r="AQ53" i="120"/>
  <c r="AQ56" i="120" s="1"/>
  <c r="AQ62" i="120" s="1"/>
  <c r="AQ63" i="120" s="1"/>
  <c r="AQ65" i="120" s="1"/>
  <c r="V53" i="120"/>
  <c r="V56" i="120" s="1"/>
  <c r="V62" i="120" s="1"/>
  <c r="V63" i="120" s="1"/>
  <c r="V65" i="120" s="1"/>
  <c r="J53" i="119"/>
  <c r="J56" i="119" s="1"/>
  <c r="J62" i="119" s="1"/>
  <c r="J63" i="119" s="1"/>
  <c r="J65" i="119" s="1"/>
  <c r="AK53" i="119"/>
  <c r="AK56" i="119" s="1"/>
  <c r="AK62" i="119" s="1"/>
  <c r="AK63" i="119" s="1"/>
  <c r="AK65" i="119" s="1"/>
  <c r="AM53" i="119"/>
  <c r="AM56" i="119" s="1"/>
  <c r="AM62" i="119" s="1"/>
  <c r="AM63" i="119" s="1"/>
  <c r="AM65" i="119" s="1"/>
  <c r="N53" i="119"/>
  <c r="N56" i="119" s="1"/>
  <c r="N62" i="119" s="1"/>
  <c r="N63" i="119" s="1"/>
  <c r="N65" i="119" s="1"/>
  <c r="AB53" i="119"/>
  <c r="AB56" i="119" s="1"/>
  <c r="AB62" i="119" s="1"/>
  <c r="AB63" i="119" s="1"/>
  <c r="AB65" i="119" s="1"/>
  <c r="BA53" i="119"/>
  <c r="BA56" i="119" s="1"/>
  <c r="BA62" i="119" s="1"/>
  <c r="BC53" i="119"/>
  <c r="BC56" i="119" s="1"/>
  <c r="BC62" i="119" s="1"/>
  <c r="AG53" i="119"/>
  <c r="AG56" i="119" s="1"/>
  <c r="AG62" i="119" s="1"/>
  <c r="AG63" i="119" s="1"/>
  <c r="AG65" i="119" s="1"/>
  <c r="AY53" i="150"/>
  <c r="AY56" i="150" s="1"/>
  <c r="AY62" i="150" s="1"/>
  <c r="X53" i="150"/>
  <c r="X56" i="150" s="1"/>
  <c r="X62" i="150" s="1"/>
  <c r="X63" i="150" s="1"/>
  <c r="X65" i="150" s="1"/>
  <c r="B53" i="150"/>
  <c r="BJ53" i="145"/>
  <c r="G53" i="140"/>
  <c r="G56" i="140" s="1"/>
  <c r="G62" i="140" s="1"/>
  <c r="G63" i="140" s="1"/>
  <c r="G65" i="140" s="1"/>
  <c r="J40" i="112" s="1"/>
  <c r="BA53" i="136"/>
  <c r="BA56" i="136" s="1"/>
  <c r="BA62" i="136" s="1"/>
  <c r="AM53" i="136"/>
  <c r="AM56" i="136" s="1"/>
  <c r="AM62" i="136" s="1"/>
  <c r="AM63" i="136" s="1"/>
  <c r="AM65" i="136" s="1"/>
  <c r="AP36" i="112" s="1"/>
  <c r="BJ53" i="120"/>
  <c r="AI53" i="120"/>
  <c r="AI56" i="120" s="1"/>
  <c r="AI62" i="120" s="1"/>
  <c r="AI63" i="120" s="1"/>
  <c r="AI65" i="120" s="1"/>
  <c r="S53" i="119"/>
  <c r="S56" i="119" s="1"/>
  <c r="S62" i="119" s="1"/>
  <c r="S63" i="119" s="1"/>
  <c r="S65" i="119" s="1"/>
  <c r="AE53" i="119"/>
  <c r="AE56" i="119" s="1"/>
  <c r="AE62" i="119" s="1"/>
  <c r="AE63" i="119" s="1"/>
  <c r="AE65" i="119" s="1"/>
  <c r="AH53" i="119"/>
  <c r="AH56" i="119" s="1"/>
  <c r="AH62" i="119" s="1"/>
  <c r="AH63" i="119" s="1"/>
  <c r="AH65" i="119" s="1"/>
  <c r="BG53" i="119"/>
  <c r="BG56" i="119" s="1"/>
  <c r="BG62" i="119" s="1"/>
  <c r="R53" i="119"/>
  <c r="R56" i="119" s="1"/>
  <c r="R62" i="119" s="1"/>
  <c r="R63" i="119" s="1"/>
  <c r="R65" i="119" s="1"/>
  <c r="W53" i="119"/>
  <c r="W56" i="119" s="1"/>
  <c r="W62" i="119" s="1"/>
  <c r="W63" i="119" s="1"/>
  <c r="W65" i="119" s="1"/>
  <c r="AT53" i="119"/>
  <c r="AT56" i="119" s="1"/>
  <c r="AT62" i="119" s="1"/>
  <c r="AT63" i="119" s="1"/>
  <c r="AT65" i="119" s="1"/>
  <c r="T53" i="119"/>
  <c r="T56" i="119" s="1"/>
  <c r="T62" i="119" s="1"/>
  <c r="T63" i="119" s="1"/>
  <c r="T65" i="119" s="1"/>
  <c r="K53" i="119"/>
  <c r="K56" i="119" s="1"/>
  <c r="K62" i="119" s="1"/>
  <c r="K63" i="119" s="1"/>
  <c r="K65" i="119" s="1"/>
  <c r="AZ53" i="119"/>
  <c r="AZ56" i="119" s="1"/>
  <c r="AZ62" i="119" s="1"/>
  <c r="BF53" i="119"/>
  <c r="BF56" i="119" s="1"/>
  <c r="BF62" i="119" s="1"/>
  <c r="P53" i="119"/>
  <c r="P56" i="119" s="1"/>
  <c r="P62" i="119" s="1"/>
  <c r="P63" i="119" s="1"/>
  <c r="P65" i="119" s="1"/>
  <c r="BB53" i="119"/>
  <c r="BB56" i="119" s="1"/>
  <c r="BB62" i="119" s="1"/>
  <c r="H53" i="119"/>
  <c r="H56" i="119" s="1"/>
  <c r="H62" i="119" s="1"/>
  <c r="H63" i="119" s="1"/>
  <c r="H65" i="119" s="1"/>
  <c r="AW53" i="119"/>
  <c r="AW56" i="119" s="1"/>
  <c r="AW62" i="119" s="1"/>
  <c r="BI53" i="117"/>
  <c r="BI56" i="117" s="1"/>
  <c r="BI62" i="117" s="1"/>
  <c r="AP53" i="117"/>
  <c r="AP56" i="117" s="1"/>
  <c r="AP62" i="117" s="1"/>
  <c r="AP63" i="117" s="1"/>
  <c r="AP65" i="117" s="1"/>
  <c r="AS15" i="112" s="1"/>
  <c r="X53" i="117"/>
  <c r="X56" i="117" s="1"/>
  <c r="X62" i="117" s="1"/>
  <c r="X63" i="117" s="1"/>
  <c r="X65" i="117" s="1"/>
  <c r="AA15" i="112" s="1"/>
  <c r="AV53" i="117"/>
  <c r="AV56" i="117" s="1"/>
  <c r="AV62" i="117" s="1"/>
  <c r="O53" i="117"/>
  <c r="O56" i="117" s="1"/>
  <c r="O62" i="117" s="1"/>
  <c r="O63" i="117" s="1"/>
  <c r="O65" i="117" s="1"/>
  <c r="R15" i="112" s="1"/>
  <c r="B53" i="117"/>
  <c r="AJ53" i="117"/>
  <c r="AJ56" i="117" s="1"/>
  <c r="AJ62" i="117" s="1"/>
  <c r="AJ63" i="117" s="1"/>
  <c r="AJ65" i="117" s="1"/>
  <c r="AM15" i="112" s="1"/>
  <c r="BH53" i="117"/>
  <c r="BH56" i="117" s="1"/>
  <c r="BH62" i="117" s="1"/>
  <c r="T53" i="117"/>
  <c r="T56" i="117" s="1"/>
  <c r="T62" i="117" s="1"/>
  <c r="T63" i="117" s="1"/>
  <c r="T65" i="117" s="1"/>
  <c r="W15" i="112" s="1"/>
  <c r="AB53" i="117"/>
  <c r="AB56" i="117" s="1"/>
  <c r="AB62" i="117" s="1"/>
  <c r="AB63" i="117" s="1"/>
  <c r="AB65" i="117" s="1"/>
  <c r="AE15" i="112" s="1"/>
  <c r="O53" i="150"/>
  <c r="O56" i="150" s="1"/>
  <c r="O62" i="150" s="1"/>
  <c r="O63" i="150" s="1"/>
  <c r="O65" i="150" s="1"/>
  <c r="AT53" i="150"/>
  <c r="AT56" i="150" s="1"/>
  <c r="AT62" i="150" s="1"/>
  <c r="AT63" i="150" s="1"/>
  <c r="AT65" i="150" s="1"/>
  <c r="AG53" i="150"/>
  <c r="AG56" i="150" s="1"/>
  <c r="AG62" i="150" s="1"/>
  <c r="AG63" i="150" s="1"/>
  <c r="AG65" i="150" s="1"/>
  <c r="AH53" i="150"/>
  <c r="AH56" i="150" s="1"/>
  <c r="AH62" i="150" s="1"/>
  <c r="AH63" i="150" s="1"/>
  <c r="AH65" i="150" s="1"/>
  <c r="L53" i="136"/>
  <c r="L56" i="136" s="1"/>
  <c r="L62" i="136" s="1"/>
  <c r="L63" i="136" s="1"/>
  <c r="L65" i="136" s="1"/>
  <c r="O36" i="112" s="1"/>
  <c r="O53" i="136"/>
  <c r="O56" i="136" s="1"/>
  <c r="O62" i="136" s="1"/>
  <c r="O63" i="136" s="1"/>
  <c r="O65" i="136" s="1"/>
  <c r="R36" i="112" s="1"/>
  <c r="AO53" i="120"/>
  <c r="AO56" i="120" s="1"/>
  <c r="AO62" i="120" s="1"/>
  <c r="AO63" i="120" s="1"/>
  <c r="AO65" i="120" s="1"/>
  <c r="AA53" i="120"/>
  <c r="AA56" i="120" s="1"/>
  <c r="AA62" i="120" s="1"/>
  <c r="AA63" i="120" s="1"/>
  <c r="AA65" i="120" s="1"/>
  <c r="AH53" i="120"/>
  <c r="AH56" i="120" s="1"/>
  <c r="AH62" i="120" s="1"/>
  <c r="AH63" i="120" s="1"/>
  <c r="AH65" i="120" s="1"/>
  <c r="P53" i="120"/>
  <c r="P56" i="120" s="1"/>
  <c r="P62" i="120" s="1"/>
  <c r="P63" i="120" s="1"/>
  <c r="P65" i="120" s="1"/>
  <c r="AD53" i="120"/>
  <c r="AD56" i="120" s="1"/>
  <c r="AD62" i="120" s="1"/>
  <c r="AD63" i="120" s="1"/>
  <c r="AD65" i="120" s="1"/>
  <c r="Z53" i="120"/>
  <c r="Z56" i="120" s="1"/>
  <c r="Z62" i="120" s="1"/>
  <c r="Z63" i="120" s="1"/>
  <c r="Z65" i="120" s="1"/>
  <c r="BI53" i="119"/>
  <c r="BI56" i="119" s="1"/>
  <c r="BI62" i="119" s="1"/>
  <c r="C53" i="119"/>
  <c r="C56" i="119" s="1"/>
  <c r="C62" i="119" s="1"/>
  <c r="C63" i="119" s="1"/>
  <c r="C65" i="119" s="1"/>
  <c r="AX53" i="119"/>
  <c r="AX56" i="119" s="1"/>
  <c r="AX62" i="119" s="1"/>
  <c r="Q53" i="119"/>
  <c r="Q56" i="119" s="1"/>
  <c r="Q62" i="119" s="1"/>
  <c r="Q63" i="119" s="1"/>
  <c r="Q65" i="119" s="1"/>
  <c r="AR53" i="119"/>
  <c r="AR56" i="119" s="1"/>
  <c r="AR62" i="119" s="1"/>
  <c r="AR63" i="119" s="1"/>
  <c r="AR65" i="119" s="1"/>
  <c r="AQ53" i="117"/>
  <c r="AQ56" i="117" s="1"/>
  <c r="AQ62" i="117" s="1"/>
  <c r="AQ63" i="117" s="1"/>
  <c r="AQ65" i="117" s="1"/>
  <c r="AT15" i="112" s="1"/>
  <c r="AS53" i="117"/>
  <c r="AS56" i="117" s="1"/>
  <c r="AS62" i="117" s="1"/>
  <c r="AS63" i="117" s="1"/>
  <c r="AS65" i="117" s="1"/>
  <c r="AV15" i="112" s="1"/>
  <c r="Z53" i="117"/>
  <c r="Z56" i="117" s="1"/>
  <c r="Z62" i="117" s="1"/>
  <c r="Z63" i="117" s="1"/>
  <c r="Z65" i="117" s="1"/>
  <c r="AC15" i="112" s="1"/>
  <c r="BD53" i="117"/>
  <c r="BD56" i="117" s="1"/>
  <c r="BD62" i="117" s="1"/>
  <c r="AX53" i="117"/>
  <c r="AX56" i="117" s="1"/>
  <c r="AX62" i="117" s="1"/>
  <c r="AW53" i="117"/>
  <c r="AW56" i="117" s="1"/>
  <c r="AW62" i="117" s="1"/>
  <c r="AD53" i="117"/>
  <c r="AD56" i="117" s="1"/>
  <c r="AD62" i="117" s="1"/>
  <c r="AD63" i="117" s="1"/>
  <c r="AD65" i="117" s="1"/>
  <c r="AG15" i="112" s="1"/>
  <c r="BB53" i="117"/>
  <c r="BB56" i="117" s="1"/>
  <c r="BB62" i="117" s="1"/>
  <c r="P53" i="117"/>
  <c r="P56" i="117" s="1"/>
  <c r="P62" i="117" s="1"/>
  <c r="P63" i="117" s="1"/>
  <c r="P65" i="117" s="1"/>
  <c r="S15" i="112" s="1"/>
  <c r="BE53" i="117"/>
  <c r="BE56" i="117" s="1"/>
  <c r="BE62" i="117" s="1"/>
  <c r="AL53" i="117"/>
  <c r="AL56" i="117" s="1"/>
  <c r="AL62" i="117" s="1"/>
  <c r="AL63" i="117" s="1"/>
  <c r="AL65" i="117" s="1"/>
  <c r="AO15" i="112" s="1"/>
  <c r="R53" i="117"/>
  <c r="R56" i="117" s="1"/>
  <c r="R62" i="117" s="1"/>
  <c r="R63" i="117" s="1"/>
  <c r="R65" i="117" s="1"/>
  <c r="U15" i="112" s="1"/>
  <c r="BF53" i="117"/>
  <c r="BF56" i="117" s="1"/>
  <c r="BF62" i="117" s="1"/>
  <c r="V53" i="117"/>
  <c r="V56" i="117" s="1"/>
  <c r="V62" i="117" s="1"/>
  <c r="V63" i="117" s="1"/>
  <c r="V65" i="117" s="1"/>
  <c r="Y15" i="112" s="1"/>
  <c r="BA53" i="117"/>
  <c r="BA56" i="117" s="1"/>
  <c r="BA62" i="117" s="1"/>
  <c r="Q53" i="117"/>
  <c r="Q56" i="117" s="1"/>
  <c r="Q62" i="117" s="1"/>
  <c r="Q63" i="117" s="1"/>
  <c r="Q65" i="117" s="1"/>
  <c r="T15" i="112" s="1"/>
  <c r="AY53" i="117"/>
  <c r="AY56" i="117" s="1"/>
  <c r="AY62" i="117" s="1"/>
  <c r="AZ53" i="117"/>
  <c r="AZ56" i="117" s="1"/>
  <c r="AZ62" i="117" s="1"/>
  <c r="BC53" i="150"/>
  <c r="BC56" i="150" s="1"/>
  <c r="BC62" i="150" s="1"/>
  <c r="W53" i="150"/>
  <c r="W56" i="150" s="1"/>
  <c r="W62" i="150" s="1"/>
  <c r="W63" i="150" s="1"/>
  <c r="W65" i="150" s="1"/>
  <c r="AU53" i="136"/>
  <c r="AU56" i="136" s="1"/>
  <c r="AU62" i="136" s="1"/>
  <c r="AU63" i="136" s="1"/>
  <c r="AU65" i="136" s="1"/>
  <c r="AX36" i="112" s="1"/>
  <c r="AI53" i="136"/>
  <c r="AI56" i="136" s="1"/>
  <c r="AI62" i="136" s="1"/>
  <c r="AI63" i="136" s="1"/>
  <c r="AI65" i="136" s="1"/>
  <c r="AL36" i="112" s="1"/>
  <c r="AG53" i="136"/>
  <c r="AG56" i="136" s="1"/>
  <c r="AG62" i="136" s="1"/>
  <c r="AG63" i="136" s="1"/>
  <c r="AG65" i="136" s="1"/>
  <c r="AJ36" i="112" s="1"/>
  <c r="J53" i="133"/>
  <c r="J56" i="133" s="1"/>
  <c r="J62" i="133" s="1"/>
  <c r="J63" i="133" s="1"/>
  <c r="J65" i="133" s="1"/>
  <c r="M33" i="112" s="1"/>
  <c r="BF53" i="120"/>
  <c r="BF56" i="120" s="1"/>
  <c r="BF62" i="120" s="1"/>
  <c r="AR53" i="120"/>
  <c r="AR56" i="120" s="1"/>
  <c r="AR62" i="120" s="1"/>
  <c r="AR63" i="120" s="1"/>
  <c r="AR65" i="120" s="1"/>
  <c r="BI53" i="120"/>
  <c r="BI56" i="120" s="1"/>
  <c r="BI62" i="120" s="1"/>
  <c r="AY53" i="120"/>
  <c r="AY56" i="120" s="1"/>
  <c r="AY62" i="120" s="1"/>
  <c r="W53" i="120"/>
  <c r="W56" i="120" s="1"/>
  <c r="W62" i="120" s="1"/>
  <c r="W63" i="120" s="1"/>
  <c r="W65" i="120" s="1"/>
  <c r="BA53" i="120"/>
  <c r="BA56" i="120" s="1"/>
  <c r="BA62" i="120" s="1"/>
  <c r="AJ53" i="119"/>
  <c r="AJ56" i="119" s="1"/>
  <c r="AJ62" i="119" s="1"/>
  <c r="AJ63" i="119" s="1"/>
  <c r="AJ65" i="119" s="1"/>
  <c r="AF53" i="119"/>
  <c r="AF56" i="119" s="1"/>
  <c r="AF62" i="119" s="1"/>
  <c r="AF63" i="119" s="1"/>
  <c r="AF65" i="119" s="1"/>
  <c r="Y53" i="119"/>
  <c r="Y56" i="119" s="1"/>
  <c r="Y62" i="119" s="1"/>
  <c r="Y63" i="119" s="1"/>
  <c r="Y65" i="119" s="1"/>
  <c r="BH53" i="119"/>
  <c r="BH56" i="119" s="1"/>
  <c r="BH62" i="119" s="1"/>
  <c r="U53" i="119"/>
  <c r="U56" i="119" s="1"/>
  <c r="U62" i="119" s="1"/>
  <c r="U63" i="119" s="1"/>
  <c r="U65" i="119" s="1"/>
  <c r="X53" i="119"/>
  <c r="X56" i="119" s="1"/>
  <c r="X62" i="119" s="1"/>
  <c r="X63" i="119" s="1"/>
  <c r="X65" i="119" s="1"/>
  <c r="B53" i="119"/>
  <c r="AU53" i="119"/>
  <c r="AU56" i="119" s="1"/>
  <c r="AU62" i="119" s="1"/>
  <c r="AU63" i="119" s="1"/>
  <c r="AU65" i="119" s="1"/>
  <c r="V53" i="119"/>
  <c r="V56" i="119" s="1"/>
  <c r="V62" i="119" s="1"/>
  <c r="V63" i="119" s="1"/>
  <c r="V65" i="119" s="1"/>
  <c r="AY53" i="119"/>
  <c r="AY56" i="119" s="1"/>
  <c r="AY62" i="119" s="1"/>
  <c r="M53" i="119"/>
  <c r="M56" i="119" s="1"/>
  <c r="M62" i="119" s="1"/>
  <c r="M63" i="119" s="1"/>
  <c r="M65" i="119" s="1"/>
  <c r="O53" i="119"/>
  <c r="O56" i="119" s="1"/>
  <c r="O62" i="119" s="1"/>
  <c r="O63" i="119" s="1"/>
  <c r="O65" i="119" s="1"/>
  <c r="I53" i="119"/>
  <c r="I56" i="119" s="1"/>
  <c r="I62" i="119" s="1"/>
  <c r="I63" i="119" s="1"/>
  <c r="I65" i="119" s="1"/>
  <c r="G53" i="119"/>
  <c r="G56" i="119" s="1"/>
  <c r="G62" i="119" s="1"/>
  <c r="G63" i="119" s="1"/>
  <c r="G65" i="119" s="1"/>
  <c r="Z53" i="119"/>
  <c r="Z56" i="119" s="1"/>
  <c r="Z62" i="119" s="1"/>
  <c r="Z63" i="119" s="1"/>
  <c r="Z65" i="119" s="1"/>
  <c r="AM53" i="117"/>
  <c r="AM56" i="117" s="1"/>
  <c r="AM62" i="117" s="1"/>
  <c r="AM63" i="117" s="1"/>
  <c r="AM65" i="117" s="1"/>
  <c r="AP15" i="112" s="1"/>
  <c r="AO53" i="117"/>
  <c r="AO56" i="117" s="1"/>
  <c r="AO62" i="117" s="1"/>
  <c r="AO63" i="117" s="1"/>
  <c r="AO65" i="117" s="1"/>
  <c r="AR15" i="112" s="1"/>
  <c r="C53" i="117"/>
  <c r="C56" i="117" s="1"/>
  <c r="C62" i="117" s="1"/>
  <c r="C63" i="117" s="1"/>
  <c r="C65" i="117" s="1"/>
  <c r="F15" i="112" s="1"/>
  <c r="BK53" i="117"/>
  <c r="AR53" i="117"/>
  <c r="AR56" i="117" s="1"/>
  <c r="AR62" i="117" s="1"/>
  <c r="AR63" i="117" s="1"/>
  <c r="AR65" i="117" s="1"/>
  <c r="AU15" i="112" s="1"/>
  <c r="E53" i="136"/>
  <c r="E56" i="136" s="1"/>
  <c r="E62" i="136" s="1"/>
  <c r="E63" i="136" s="1"/>
  <c r="E65" i="136" s="1"/>
  <c r="H36" i="112" s="1"/>
  <c r="AI53" i="150"/>
  <c r="AI56" i="150" s="1"/>
  <c r="AI62" i="150" s="1"/>
  <c r="AI63" i="150" s="1"/>
  <c r="AI65" i="150" s="1"/>
  <c r="AZ53" i="150"/>
  <c r="AZ56" i="150" s="1"/>
  <c r="AZ62" i="150" s="1"/>
  <c r="BJ53" i="140"/>
  <c r="BC53" i="139"/>
  <c r="BC56" i="139" s="1"/>
  <c r="BC62" i="139" s="1"/>
  <c r="BH53" i="139"/>
  <c r="BH56" i="139" s="1"/>
  <c r="BH62" i="139" s="1"/>
  <c r="AJ53" i="136"/>
  <c r="AJ56" i="136" s="1"/>
  <c r="AJ62" i="136" s="1"/>
  <c r="AJ63" i="136" s="1"/>
  <c r="AJ65" i="136" s="1"/>
  <c r="AM36" i="112" s="1"/>
  <c r="AY53" i="136"/>
  <c r="AY56" i="136" s="1"/>
  <c r="AY62" i="136" s="1"/>
  <c r="AN53" i="136"/>
  <c r="AN56" i="136" s="1"/>
  <c r="AN62" i="136" s="1"/>
  <c r="AN63" i="136" s="1"/>
  <c r="AN65" i="136" s="1"/>
  <c r="AQ36" i="112" s="1"/>
  <c r="K53" i="133"/>
  <c r="K56" i="133" s="1"/>
  <c r="K62" i="133" s="1"/>
  <c r="K63" i="133" s="1"/>
  <c r="K65" i="133" s="1"/>
  <c r="N33" i="112" s="1"/>
  <c r="O53" i="120"/>
  <c r="O56" i="120" s="1"/>
  <c r="O62" i="120" s="1"/>
  <c r="O63" i="120" s="1"/>
  <c r="O65" i="120" s="1"/>
  <c r="U53" i="120"/>
  <c r="U56" i="120" s="1"/>
  <c r="U62" i="120" s="1"/>
  <c r="U63" i="120" s="1"/>
  <c r="U65" i="120" s="1"/>
  <c r="AJ53" i="120"/>
  <c r="AJ56" i="120" s="1"/>
  <c r="AJ62" i="120" s="1"/>
  <c r="AJ63" i="120" s="1"/>
  <c r="AJ65" i="120" s="1"/>
  <c r="AB53" i="120"/>
  <c r="AB56" i="120" s="1"/>
  <c r="AB62" i="120" s="1"/>
  <c r="AB63" i="120" s="1"/>
  <c r="AB65" i="120" s="1"/>
  <c r="AS53" i="120"/>
  <c r="AS56" i="120" s="1"/>
  <c r="AS62" i="120" s="1"/>
  <c r="AS63" i="120" s="1"/>
  <c r="AS65" i="120" s="1"/>
  <c r="AL53" i="119"/>
  <c r="AL56" i="119" s="1"/>
  <c r="AL62" i="119" s="1"/>
  <c r="AL63" i="119" s="1"/>
  <c r="AL65" i="119" s="1"/>
  <c r="AC53" i="119"/>
  <c r="AC56" i="119" s="1"/>
  <c r="AC62" i="119" s="1"/>
  <c r="AC63" i="119" s="1"/>
  <c r="AC65" i="119" s="1"/>
  <c r="AQ53" i="119"/>
  <c r="AQ56" i="119" s="1"/>
  <c r="AQ62" i="119" s="1"/>
  <c r="AQ63" i="119" s="1"/>
  <c r="AQ65" i="119" s="1"/>
  <c r="E53" i="119"/>
  <c r="E56" i="119" s="1"/>
  <c r="E62" i="119" s="1"/>
  <c r="E63" i="119" s="1"/>
  <c r="E65" i="119" s="1"/>
  <c r="AT53" i="117"/>
  <c r="AT56" i="117" s="1"/>
  <c r="AT62" i="117" s="1"/>
  <c r="AT63" i="117" s="1"/>
  <c r="AT65" i="117" s="1"/>
  <c r="AW15" i="112" s="1"/>
  <c r="AN53" i="117"/>
  <c r="AN56" i="117" s="1"/>
  <c r="AN62" i="117" s="1"/>
  <c r="AN63" i="117" s="1"/>
  <c r="AN65" i="117" s="1"/>
  <c r="AQ15" i="112" s="1"/>
  <c r="W53" i="117"/>
  <c r="W56" i="117" s="1"/>
  <c r="W62" i="117" s="1"/>
  <c r="W63" i="117" s="1"/>
  <c r="W65" i="117" s="1"/>
  <c r="Z15" i="112" s="1"/>
  <c r="Y53" i="117"/>
  <c r="Y56" i="117" s="1"/>
  <c r="Y62" i="117" s="1"/>
  <c r="Y63" i="117" s="1"/>
  <c r="Y65" i="117" s="1"/>
  <c r="AB15" i="112" s="1"/>
  <c r="BC53" i="117"/>
  <c r="BC56" i="117" s="1"/>
  <c r="BC62" i="117" s="1"/>
  <c r="AH53" i="117"/>
  <c r="AH56" i="117" s="1"/>
  <c r="AH62" i="117" s="1"/>
  <c r="AH63" i="117" s="1"/>
  <c r="AH65" i="117" s="1"/>
  <c r="AK15" i="112" s="1"/>
  <c r="BG53" i="117"/>
  <c r="BG56" i="117" s="1"/>
  <c r="BG62" i="117" s="1"/>
  <c r="AA53" i="117"/>
  <c r="AA56" i="117" s="1"/>
  <c r="AA62" i="117" s="1"/>
  <c r="AA63" i="117" s="1"/>
  <c r="AA65" i="117" s="1"/>
  <c r="AD15" i="112" s="1"/>
  <c r="AC53" i="117"/>
  <c r="AC56" i="117" s="1"/>
  <c r="AC62" i="117" s="1"/>
  <c r="AC63" i="117" s="1"/>
  <c r="AC65" i="117" s="1"/>
  <c r="AF15" i="112" s="1"/>
  <c r="AI53" i="117"/>
  <c r="AI56" i="117" s="1"/>
  <c r="AI62" i="117" s="1"/>
  <c r="AI63" i="117" s="1"/>
  <c r="AI65" i="117" s="1"/>
  <c r="AL15" i="112" s="1"/>
  <c r="AK53" i="117"/>
  <c r="AK56" i="117" s="1"/>
  <c r="AK62" i="117" s="1"/>
  <c r="AK63" i="117" s="1"/>
  <c r="AK65" i="117" s="1"/>
  <c r="AN15" i="112" s="1"/>
  <c r="AU53" i="117"/>
  <c r="AU56" i="117" s="1"/>
  <c r="AU62" i="117" s="1"/>
  <c r="AU63" i="117" s="1"/>
  <c r="AU65" i="117" s="1"/>
  <c r="AX15" i="112" s="1"/>
  <c r="AG53" i="117"/>
  <c r="AG56" i="117" s="1"/>
  <c r="AG62" i="117" s="1"/>
  <c r="AG63" i="117" s="1"/>
  <c r="AG65" i="117" s="1"/>
  <c r="AJ15" i="112" s="1"/>
  <c r="AF53" i="117"/>
  <c r="AF56" i="117" s="1"/>
  <c r="AF62" i="117" s="1"/>
  <c r="AF63" i="117" s="1"/>
  <c r="AF65" i="117" s="1"/>
  <c r="AI15" i="112" s="1"/>
  <c r="BJ53" i="117"/>
  <c r="BJ56" i="117" s="1"/>
  <c r="BJ62" i="117" s="1"/>
  <c r="S53" i="117"/>
  <c r="S56" i="117" s="1"/>
  <c r="S62" i="117" s="1"/>
  <c r="S63" i="117" s="1"/>
  <c r="S65" i="117" s="1"/>
  <c r="V15" i="112" s="1"/>
  <c r="U53" i="117"/>
  <c r="U56" i="117" s="1"/>
  <c r="U62" i="117" s="1"/>
  <c r="U63" i="117" s="1"/>
  <c r="U65" i="117" s="1"/>
  <c r="X15" i="112" s="1"/>
  <c r="AE53" i="117"/>
  <c r="AE56" i="117" s="1"/>
  <c r="AE62" i="117" s="1"/>
  <c r="AE63" i="117" s="1"/>
  <c r="AE65" i="117" s="1"/>
  <c r="AH15" i="112" s="1"/>
  <c r="AO53" i="136"/>
  <c r="AO56" i="136" s="1"/>
  <c r="AO62" i="136" s="1"/>
  <c r="AO63" i="136" s="1"/>
  <c r="AO65" i="136" s="1"/>
  <c r="AR36" i="112" s="1"/>
  <c r="Z53" i="136"/>
  <c r="Z56" i="136" s="1"/>
  <c r="Z62" i="136" s="1"/>
  <c r="Z63" i="136" s="1"/>
  <c r="Z65" i="136" s="1"/>
  <c r="AC36" i="112" s="1"/>
  <c r="H53" i="136"/>
  <c r="H56" i="136" s="1"/>
  <c r="H62" i="136" s="1"/>
  <c r="H63" i="136" s="1"/>
  <c r="H65" i="136" s="1"/>
  <c r="K36" i="112" s="1"/>
  <c r="AX53" i="136"/>
  <c r="AX56" i="136" s="1"/>
  <c r="AX62" i="136" s="1"/>
  <c r="D53" i="137"/>
  <c r="D56" i="137" s="1"/>
  <c r="D62" i="137" s="1"/>
  <c r="D63" i="137" s="1"/>
  <c r="D65" i="137" s="1"/>
  <c r="G37" i="112" s="1"/>
  <c r="I53" i="136"/>
  <c r="I56" i="136" s="1"/>
  <c r="I62" i="136" s="1"/>
  <c r="I63" i="136" s="1"/>
  <c r="I65" i="136" s="1"/>
  <c r="L36" i="112" s="1"/>
  <c r="AB53" i="136"/>
  <c r="AB56" i="136" s="1"/>
  <c r="AB62" i="136" s="1"/>
  <c r="AB63" i="136" s="1"/>
  <c r="AB65" i="136" s="1"/>
  <c r="AE36" i="112" s="1"/>
  <c r="P53" i="136"/>
  <c r="P56" i="136" s="1"/>
  <c r="P62" i="136" s="1"/>
  <c r="P63" i="136" s="1"/>
  <c r="P65" i="136" s="1"/>
  <c r="S36" i="112" s="1"/>
  <c r="AQ53" i="136"/>
  <c r="AQ56" i="136" s="1"/>
  <c r="AQ62" i="136" s="1"/>
  <c r="AQ63" i="136" s="1"/>
  <c r="AQ65" i="136" s="1"/>
  <c r="AT36" i="112" s="1"/>
  <c r="G53" i="133"/>
  <c r="G56" i="133" s="1"/>
  <c r="G62" i="133" s="1"/>
  <c r="G63" i="133" s="1"/>
  <c r="G65" i="133" s="1"/>
  <c r="J33" i="112" s="1"/>
  <c r="E53" i="140"/>
  <c r="E56" i="140" s="1"/>
  <c r="E62" i="140" s="1"/>
  <c r="E63" i="140" s="1"/>
  <c r="E65" i="140" s="1"/>
  <c r="H40" i="112" s="1"/>
  <c r="AK53" i="136"/>
  <c r="AK56" i="136" s="1"/>
  <c r="AK62" i="136" s="1"/>
  <c r="AK63" i="136" s="1"/>
  <c r="AK65" i="136" s="1"/>
  <c r="AN36" i="112" s="1"/>
  <c r="AH53" i="136"/>
  <c r="AH56" i="136" s="1"/>
  <c r="AH62" i="136" s="1"/>
  <c r="AH63" i="136" s="1"/>
  <c r="AH65" i="136" s="1"/>
  <c r="AK36" i="112" s="1"/>
  <c r="G53" i="136"/>
  <c r="G56" i="136" s="1"/>
  <c r="G62" i="136" s="1"/>
  <c r="G63" i="136" s="1"/>
  <c r="G65" i="136" s="1"/>
  <c r="J36" i="112" s="1"/>
  <c r="BE53" i="126"/>
  <c r="BE56" i="126" s="1"/>
  <c r="BE62" i="126" s="1"/>
  <c r="BK53" i="134"/>
  <c r="BK53" i="143"/>
  <c r="F53" i="125"/>
  <c r="F56" i="125" s="1"/>
  <c r="F62" i="125" s="1"/>
  <c r="F63" i="125" s="1"/>
  <c r="F65" i="125" s="1"/>
  <c r="I24" i="112" s="1"/>
  <c r="BB53" i="126"/>
  <c r="BB56" i="126" s="1"/>
  <c r="BB62" i="126" s="1"/>
  <c r="BC53" i="126"/>
  <c r="BC56" i="126" s="1"/>
  <c r="BC62" i="126" s="1"/>
  <c r="I53" i="129"/>
  <c r="I56" i="129" s="1"/>
  <c r="I62" i="129" s="1"/>
  <c r="I63" i="129" s="1"/>
  <c r="I65" i="129" s="1"/>
  <c r="L28" i="112" s="1"/>
  <c r="M53" i="129"/>
  <c r="M56" i="129" s="1"/>
  <c r="M62" i="129" s="1"/>
  <c r="M63" i="129" s="1"/>
  <c r="M65" i="129" s="1"/>
  <c r="P28" i="112" s="1"/>
  <c r="J53" i="134"/>
  <c r="J56" i="134" s="1"/>
  <c r="J62" i="134" s="1"/>
  <c r="J63" i="134" s="1"/>
  <c r="J65" i="134" s="1"/>
  <c r="M34" i="112" s="1"/>
  <c r="BI53" i="128"/>
  <c r="BE53" i="143"/>
  <c r="BE56" i="143" s="1"/>
  <c r="BE62" i="143" s="1"/>
  <c r="M53" i="134"/>
  <c r="M56" i="134" s="1"/>
  <c r="M62" i="134" s="1"/>
  <c r="M63" i="134" s="1"/>
  <c r="M65" i="134" s="1"/>
  <c r="P34" i="112" s="1"/>
  <c r="E53" i="134"/>
  <c r="E56" i="134" s="1"/>
  <c r="E62" i="134" s="1"/>
  <c r="E63" i="134" s="1"/>
  <c r="E65" i="134" s="1"/>
  <c r="H34" i="112" s="1"/>
  <c r="BG53" i="130"/>
  <c r="BG56" i="130" s="1"/>
  <c r="BG62" i="130" s="1"/>
  <c r="O53" i="134"/>
  <c r="O56" i="134" s="1"/>
  <c r="O62" i="134" s="1"/>
  <c r="O63" i="134" s="1"/>
  <c r="O65" i="134" s="1"/>
  <c r="R34" i="112" s="1"/>
  <c r="U53" i="134"/>
  <c r="U56" i="134" s="1"/>
  <c r="U62" i="134" s="1"/>
  <c r="U63" i="134" s="1"/>
  <c r="U65" i="134" s="1"/>
  <c r="X34" i="112" s="1"/>
  <c r="AK53" i="134"/>
  <c r="AK56" i="134" s="1"/>
  <c r="AK62" i="134" s="1"/>
  <c r="AK63" i="134" s="1"/>
  <c r="AK65" i="134" s="1"/>
  <c r="AN34" i="112" s="1"/>
  <c r="G53" i="134"/>
  <c r="G56" i="134" s="1"/>
  <c r="G62" i="134" s="1"/>
  <c r="G63" i="134" s="1"/>
  <c r="G65" i="134" s="1"/>
  <c r="J34" i="112" s="1"/>
  <c r="BB53" i="128"/>
  <c r="BB56" i="128" s="1"/>
  <c r="BB62" i="128" s="1"/>
  <c r="AY53" i="134"/>
  <c r="AY56" i="134" s="1"/>
  <c r="AY62" i="134" s="1"/>
  <c r="AQ53" i="134"/>
  <c r="AQ56" i="134" s="1"/>
  <c r="AQ62" i="134" s="1"/>
  <c r="AQ63" i="134" s="1"/>
  <c r="AQ65" i="134" s="1"/>
  <c r="AT34" i="112" s="1"/>
  <c r="BE53" i="130"/>
  <c r="BE56" i="130" s="1"/>
  <c r="BE62" i="130" s="1"/>
  <c r="BF53" i="143"/>
  <c r="BF56" i="143" s="1"/>
  <c r="BF62" i="143" s="1"/>
  <c r="BC53" i="143"/>
  <c r="BC56" i="143" s="1"/>
  <c r="BC62" i="143" s="1"/>
  <c r="BG53" i="128"/>
  <c r="BG56" i="128" s="1"/>
  <c r="BG62" i="128" s="1"/>
  <c r="F53" i="134"/>
  <c r="F56" i="134" s="1"/>
  <c r="F62" i="134" s="1"/>
  <c r="F63" i="134" s="1"/>
  <c r="F65" i="134" s="1"/>
  <c r="I34" i="112" s="1"/>
  <c r="BK53" i="131"/>
  <c r="BF53" i="131"/>
  <c r="BF56" i="131" s="1"/>
  <c r="BF62" i="131" s="1"/>
  <c r="AP53" i="134"/>
  <c r="AP56" i="134" s="1"/>
  <c r="AP62" i="134" s="1"/>
  <c r="AP63" i="134" s="1"/>
  <c r="AP65" i="134" s="1"/>
  <c r="AS34" i="112" s="1"/>
  <c r="AC53" i="134"/>
  <c r="AC56" i="134" s="1"/>
  <c r="AC62" i="134" s="1"/>
  <c r="AC63" i="134" s="1"/>
  <c r="AC65" i="134" s="1"/>
  <c r="AF34" i="112" s="1"/>
  <c r="BG53" i="131"/>
  <c r="BG56" i="131" s="1"/>
  <c r="BG62" i="131" s="1"/>
  <c r="Q53" i="134"/>
  <c r="Q56" i="134" s="1"/>
  <c r="Q62" i="134" s="1"/>
  <c r="Q63" i="134" s="1"/>
  <c r="Q65" i="134" s="1"/>
  <c r="T34" i="112" s="1"/>
  <c r="BE53" i="146"/>
  <c r="BE56" i="146" s="1"/>
  <c r="BE62" i="146" s="1"/>
  <c r="BG53" i="146"/>
  <c r="BG56" i="146" s="1"/>
  <c r="BG62" i="146" s="1"/>
  <c r="BC53" i="130"/>
  <c r="BC56" i="130" s="1"/>
  <c r="BC62" i="130" s="1"/>
  <c r="BI53" i="131"/>
  <c r="BK53" i="130"/>
  <c r="E53" i="137"/>
  <c r="E56" i="137" s="1"/>
  <c r="E62" i="137" s="1"/>
  <c r="E63" i="137" s="1"/>
  <c r="E65" i="137" s="1"/>
  <c r="H37" i="112" s="1"/>
  <c r="BE53" i="142"/>
  <c r="BE56" i="142" s="1"/>
  <c r="BE62" i="142" s="1"/>
  <c r="K53" i="136"/>
  <c r="K56" i="136" s="1"/>
  <c r="K62" i="136" s="1"/>
  <c r="K63" i="136" s="1"/>
  <c r="K65" i="136" s="1"/>
  <c r="N36" i="112" s="1"/>
  <c r="D53" i="133"/>
  <c r="D56" i="133" s="1"/>
  <c r="D62" i="133" s="1"/>
  <c r="D63" i="133" s="1"/>
  <c r="D65" i="133" s="1"/>
  <c r="G33" i="112" s="1"/>
  <c r="AR53" i="136"/>
  <c r="AR56" i="136" s="1"/>
  <c r="AR62" i="136" s="1"/>
  <c r="AR63" i="136" s="1"/>
  <c r="AR65" i="136" s="1"/>
  <c r="AU36" i="112" s="1"/>
  <c r="AA53" i="136"/>
  <c r="AA56" i="136" s="1"/>
  <c r="AA62" i="136" s="1"/>
  <c r="AA63" i="136" s="1"/>
  <c r="AA65" i="136" s="1"/>
  <c r="AD36" i="112" s="1"/>
  <c r="S53" i="136"/>
  <c r="S56" i="136" s="1"/>
  <c r="S62" i="136" s="1"/>
  <c r="S63" i="136" s="1"/>
  <c r="S65" i="136" s="1"/>
  <c r="V36" i="112" s="1"/>
  <c r="BC53" i="142"/>
  <c r="BC56" i="142" s="1"/>
  <c r="BC62" i="142" s="1"/>
  <c r="BF53" i="142"/>
  <c r="BF56" i="142" s="1"/>
  <c r="BF62" i="142" s="1"/>
  <c r="AL53" i="136"/>
  <c r="AL56" i="136" s="1"/>
  <c r="AL62" i="136" s="1"/>
  <c r="AL63" i="136" s="1"/>
  <c r="AL65" i="136" s="1"/>
  <c r="AO36" i="112" s="1"/>
  <c r="U53" i="136"/>
  <c r="U56" i="136" s="1"/>
  <c r="U62" i="136" s="1"/>
  <c r="U63" i="136" s="1"/>
  <c r="U65" i="136" s="1"/>
  <c r="X36" i="112" s="1"/>
  <c r="AF53" i="136"/>
  <c r="AF56" i="136" s="1"/>
  <c r="AF62" i="136" s="1"/>
  <c r="AF63" i="136" s="1"/>
  <c r="AF65" i="136" s="1"/>
  <c r="AI36" i="112" s="1"/>
  <c r="M53" i="125"/>
  <c r="M56" i="125" s="1"/>
  <c r="M62" i="125" s="1"/>
  <c r="M63" i="125" s="1"/>
  <c r="M65" i="125" s="1"/>
  <c r="P24" i="112" s="1"/>
  <c r="C53" i="129"/>
  <c r="C56" i="129" s="1"/>
  <c r="C62" i="129" s="1"/>
  <c r="C63" i="129" s="1"/>
  <c r="C65" i="129" s="1"/>
  <c r="F28" i="112" s="1"/>
  <c r="BD53" i="130"/>
  <c r="BD56" i="130" s="1"/>
  <c r="BD62" i="130" s="1"/>
  <c r="AM53" i="134"/>
  <c r="AM56" i="134" s="1"/>
  <c r="AM62" i="134" s="1"/>
  <c r="AM63" i="134" s="1"/>
  <c r="AM65" i="134" s="1"/>
  <c r="AP34" i="112" s="1"/>
  <c r="D53" i="142"/>
  <c r="D56" i="142" s="1"/>
  <c r="D62" i="142" s="1"/>
  <c r="D63" i="142" s="1"/>
  <c r="D65" i="142" s="1"/>
  <c r="G42" i="112" s="1"/>
  <c r="C53" i="136"/>
  <c r="C56" i="136" s="1"/>
  <c r="C62" i="136" s="1"/>
  <c r="C63" i="136" s="1"/>
  <c r="C65" i="136" s="1"/>
  <c r="F36" i="112" s="1"/>
  <c r="BI53" i="137"/>
  <c r="BJ53" i="137"/>
  <c r="C53" i="128"/>
  <c r="C56" i="128" s="1"/>
  <c r="C62" i="128" s="1"/>
  <c r="C63" i="128" s="1"/>
  <c r="C65" i="128" s="1"/>
  <c r="F27" i="112" s="1"/>
  <c r="BK53" i="126"/>
  <c r="BG53" i="126"/>
  <c r="BG56" i="126" s="1"/>
  <c r="BG62" i="126" s="1"/>
  <c r="BI53" i="126"/>
  <c r="I53" i="125"/>
  <c r="I56" i="125" s="1"/>
  <c r="I62" i="125" s="1"/>
  <c r="I63" i="125" s="1"/>
  <c r="I65" i="125" s="1"/>
  <c r="L24" i="112" s="1"/>
  <c r="H53" i="125"/>
  <c r="H56" i="125" s="1"/>
  <c r="H62" i="125" s="1"/>
  <c r="H63" i="125" s="1"/>
  <c r="H65" i="125" s="1"/>
  <c r="K24" i="112" s="1"/>
  <c r="L53" i="129"/>
  <c r="L56" i="129" s="1"/>
  <c r="L62" i="129" s="1"/>
  <c r="L63" i="129" s="1"/>
  <c r="L65" i="129" s="1"/>
  <c r="O28" i="112" s="1"/>
  <c r="BE53" i="128"/>
  <c r="BE56" i="128" s="1"/>
  <c r="BE62" i="128" s="1"/>
  <c r="BF53" i="130"/>
  <c r="BF56" i="130" s="1"/>
  <c r="BF62" i="130" s="1"/>
  <c r="L53" i="134"/>
  <c r="L56" i="134" s="1"/>
  <c r="L62" i="134" s="1"/>
  <c r="L63" i="134" s="1"/>
  <c r="L65" i="134" s="1"/>
  <c r="O34" i="112" s="1"/>
  <c r="AN53" i="134"/>
  <c r="AN56" i="134" s="1"/>
  <c r="AN62" i="134" s="1"/>
  <c r="AN63" i="134" s="1"/>
  <c r="AN65" i="134" s="1"/>
  <c r="AQ34" i="112" s="1"/>
  <c r="BH53" i="146"/>
  <c r="BH56" i="146" s="1"/>
  <c r="BH62" i="146" s="1"/>
  <c r="N53" i="134"/>
  <c r="N56" i="134" s="1"/>
  <c r="N62" i="134" s="1"/>
  <c r="N63" i="134" s="1"/>
  <c r="N65" i="134" s="1"/>
  <c r="Q34" i="112" s="1"/>
  <c r="S53" i="134"/>
  <c r="S56" i="134" s="1"/>
  <c r="S62" i="134" s="1"/>
  <c r="S63" i="134" s="1"/>
  <c r="S65" i="134" s="1"/>
  <c r="V34" i="112" s="1"/>
  <c r="BD53" i="128"/>
  <c r="BD56" i="128" s="1"/>
  <c r="BD62" i="128" s="1"/>
  <c r="BD53" i="143"/>
  <c r="BD56" i="143" s="1"/>
  <c r="BD62" i="143" s="1"/>
  <c r="P53" i="134"/>
  <c r="P56" i="134" s="1"/>
  <c r="P62" i="134" s="1"/>
  <c r="P63" i="134" s="1"/>
  <c r="P65" i="134" s="1"/>
  <c r="S34" i="112" s="1"/>
  <c r="T53" i="134"/>
  <c r="T56" i="134" s="1"/>
  <c r="T62" i="134" s="1"/>
  <c r="T63" i="134" s="1"/>
  <c r="T65" i="134" s="1"/>
  <c r="W34" i="112" s="1"/>
  <c r="AW53" i="134"/>
  <c r="AW56" i="134" s="1"/>
  <c r="AW62" i="134" s="1"/>
  <c r="AE53" i="134"/>
  <c r="AE56" i="134" s="1"/>
  <c r="AE62" i="134" s="1"/>
  <c r="AE63" i="134" s="1"/>
  <c r="AE65" i="134" s="1"/>
  <c r="AH34" i="112" s="1"/>
  <c r="BH53" i="143"/>
  <c r="BH56" i="143" s="1"/>
  <c r="BH62" i="143" s="1"/>
  <c r="R53" i="134"/>
  <c r="R56" i="134" s="1"/>
  <c r="R62" i="134" s="1"/>
  <c r="R63" i="134" s="1"/>
  <c r="R65" i="134" s="1"/>
  <c r="U34" i="112" s="1"/>
  <c r="Z53" i="134"/>
  <c r="Z56" i="134" s="1"/>
  <c r="Z62" i="134" s="1"/>
  <c r="Z63" i="134" s="1"/>
  <c r="Z65" i="134" s="1"/>
  <c r="AC34" i="112" s="1"/>
  <c r="AB53" i="134"/>
  <c r="AB56" i="134" s="1"/>
  <c r="AB62" i="134" s="1"/>
  <c r="AB63" i="134" s="1"/>
  <c r="AB65" i="134" s="1"/>
  <c r="AE34" i="112" s="1"/>
  <c r="V53" i="134"/>
  <c r="V56" i="134" s="1"/>
  <c r="V62" i="134" s="1"/>
  <c r="V63" i="134" s="1"/>
  <c r="V65" i="134" s="1"/>
  <c r="Y34" i="112" s="1"/>
  <c r="AO53" i="134"/>
  <c r="AO56" i="134" s="1"/>
  <c r="AO62" i="134" s="1"/>
  <c r="AO63" i="134" s="1"/>
  <c r="AO65" i="134" s="1"/>
  <c r="AR34" i="112" s="1"/>
  <c r="BJ53" i="130"/>
  <c r="V53" i="133"/>
  <c r="V56" i="133" s="1"/>
  <c r="V62" i="133" s="1"/>
  <c r="V63" i="133" s="1"/>
  <c r="V65" i="133" s="1"/>
  <c r="Y33" i="112" s="1"/>
  <c r="AP53" i="133"/>
  <c r="AP56" i="133" s="1"/>
  <c r="AP62" i="133" s="1"/>
  <c r="AP63" i="133" s="1"/>
  <c r="AP65" i="133" s="1"/>
  <c r="AS33" i="112" s="1"/>
  <c r="AT53" i="133"/>
  <c r="AT56" i="133" s="1"/>
  <c r="AT62" i="133" s="1"/>
  <c r="AT63" i="133" s="1"/>
  <c r="AT65" i="133" s="1"/>
  <c r="AW33" i="112" s="1"/>
  <c r="AU53" i="133"/>
  <c r="AU56" i="133" s="1"/>
  <c r="AU62" i="133" s="1"/>
  <c r="AU63" i="133" s="1"/>
  <c r="AU65" i="133" s="1"/>
  <c r="AX33" i="112" s="1"/>
  <c r="AS53" i="133"/>
  <c r="AS56" i="133" s="1"/>
  <c r="AS62" i="133" s="1"/>
  <c r="AS63" i="133" s="1"/>
  <c r="AS65" i="133" s="1"/>
  <c r="AV33" i="112" s="1"/>
  <c r="X53" i="133"/>
  <c r="X56" i="133" s="1"/>
  <c r="X62" i="133" s="1"/>
  <c r="X63" i="133" s="1"/>
  <c r="X65" i="133" s="1"/>
  <c r="AA33" i="112" s="1"/>
  <c r="BD53" i="133"/>
  <c r="BD56" i="133" s="1"/>
  <c r="BD62" i="133" s="1"/>
  <c r="AY53" i="133"/>
  <c r="AY56" i="133" s="1"/>
  <c r="AY62" i="133" s="1"/>
  <c r="AW53" i="133"/>
  <c r="AW56" i="133" s="1"/>
  <c r="AW62" i="133" s="1"/>
  <c r="BA53" i="133"/>
  <c r="BA56" i="133" s="1"/>
  <c r="BA62" i="133" s="1"/>
  <c r="BB53" i="133"/>
  <c r="BB56" i="133" s="1"/>
  <c r="BB62" i="133" s="1"/>
  <c r="AX53" i="133"/>
  <c r="AX56" i="133" s="1"/>
  <c r="AX62" i="133" s="1"/>
  <c r="AB53" i="133"/>
  <c r="AB56" i="133" s="1"/>
  <c r="AB62" i="133" s="1"/>
  <c r="AB63" i="133" s="1"/>
  <c r="AB65" i="133" s="1"/>
  <c r="AE33" i="112" s="1"/>
  <c r="BH53" i="133"/>
  <c r="BH56" i="133" s="1"/>
  <c r="BH62" i="133" s="1"/>
  <c r="AD53" i="133"/>
  <c r="AD56" i="133" s="1"/>
  <c r="AD62" i="133" s="1"/>
  <c r="AD63" i="133" s="1"/>
  <c r="AD65" i="133" s="1"/>
  <c r="AG33" i="112" s="1"/>
  <c r="BE53" i="133"/>
  <c r="BE56" i="133" s="1"/>
  <c r="BE62" i="133" s="1"/>
  <c r="BG53" i="133"/>
  <c r="BG56" i="133" s="1"/>
  <c r="BG62" i="133" s="1"/>
  <c r="BJ53" i="133"/>
  <c r="BC53" i="133"/>
  <c r="BC56" i="133" s="1"/>
  <c r="BC62" i="133" s="1"/>
  <c r="AF53" i="133"/>
  <c r="AF56" i="133" s="1"/>
  <c r="AF62" i="133" s="1"/>
  <c r="AF63" i="133" s="1"/>
  <c r="AF65" i="133" s="1"/>
  <c r="AI33" i="112" s="1"/>
  <c r="AQ53" i="133"/>
  <c r="AQ56" i="133" s="1"/>
  <c r="AQ62" i="133" s="1"/>
  <c r="AQ63" i="133" s="1"/>
  <c r="AQ65" i="133" s="1"/>
  <c r="AT33" i="112" s="1"/>
  <c r="AI53" i="133"/>
  <c r="AI56" i="133" s="1"/>
  <c r="AI62" i="133" s="1"/>
  <c r="AI63" i="133" s="1"/>
  <c r="AI65" i="133" s="1"/>
  <c r="AL33" i="112" s="1"/>
  <c r="AL53" i="133"/>
  <c r="AL56" i="133" s="1"/>
  <c r="AL62" i="133" s="1"/>
  <c r="AL63" i="133" s="1"/>
  <c r="AL65" i="133" s="1"/>
  <c r="AO33" i="112" s="1"/>
  <c r="AO53" i="133"/>
  <c r="AO56" i="133" s="1"/>
  <c r="AO62" i="133" s="1"/>
  <c r="AO63" i="133" s="1"/>
  <c r="AO65" i="133" s="1"/>
  <c r="AR33" i="112" s="1"/>
  <c r="AM53" i="133"/>
  <c r="AM56" i="133" s="1"/>
  <c r="AM62" i="133" s="1"/>
  <c r="AM63" i="133" s="1"/>
  <c r="AM65" i="133" s="1"/>
  <c r="AP33" i="112" s="1"/>
  <c r="T53" i="133"/>
  <c r="T56" i="133" s="1"/>
  <c r="T62" i="133" s="1"/>
  <c r="T63" i="133" s="1"/>
  <c r="T65" i="133" s="1"/>
  <c r="W33" i="112" s="1"/>
  <c r="AZ53" i="133"/>
  <c r="AZ56" i="133" s="1"/>
  <c r="AZ62" i="133" s="1"/>
  <c r="X53" i="136"/>
  <c r="X56" i="136" s="1"/>
  <c r="X62" i="136" s="1"/>
  <c r="X63" i="136" s="1"/>
  <c r="X65" i="136" s="1"/>
  <c r="AA36" i="112" s="1"/>
  <c r="M53" i="136"/>
  <c r="M56" i="136" s="1"/>
  <c r="M62" i="136" s="1"/>
  <c r="M63" i="136" s="1"/>
  <c r="M65" i="136" s="1"/>
  <c r="P36" i="112" s="1"/>
  <c r="Y53" i="136"/>
  <c r="Y56" i="136" s="1"/>
  <c r="Y62" i="136" s="1"/>
  <c r="Y63" i="136" s="1"/>
  <c r="Y65" i="136" s="1"/>
  <c r="AB36" i="112" s="1"/>
  <c r="AE53" i="136"/>
  <c r="AE56" i="136" s="1"/>
  <c r="AE62" i="136" s="1"/>
  <c r="AE63" i="136" s="1"/>
  <c r="AE65" i="136" s="1"/>
  <c r="AH36" i="112" s="1"/>
  <c r="AP53" i="136"/>
  <c r="AP56" i="136" s="1"/>
  <c r="AP62" i="136" s="1"/>
  <c r="AP63" i="136" s="1"/>
  <c r="AP65" i="136" s="1"/>
  <c r="AS36" i="112" s="1"/>
  <c r="AS53" i="136"/>
  <c r="AS56" i="136" s="1"/>
  <c r="AS62" i="136" s="1"/>
  <c r="AS63" i="136" s="1"/>
  <c r="AS65" i="136" s="1"/>
  <c r="AV36" i="112" s="1"/>
  <c r="H53" i="133"/>
  <c r="H56" i="133" s="1"/>
  <c r="H62" i="133" s="1"/>
  <c r="H63" i="133" s="1"/>
  <c r="H65" i="133" s="1"/>
  <c r="K33" i="112" s="1"/>
  <c r="BD53" i="142"/>
  <c r="BD56" i="142" s="1"/>
  <c r="BD62" i="142" s="1"/>
  <c r="R53" i="136"/>
  <c r="R56" i="136" s="1"/>
  <c r="R62" i="136" s="1"/>
  <c r="R63" i="136" s="1"/>
  <c r="R65" i="136" s="1"/>
  <c r="U36" i="112" s="1"/>
  <c r="AD53" i="136"/>
  <c r="AD56" i="136" s="1"/>
  <c r="AD62" i="136" s="1"/>
  <c r="AD63" i="136" s="1"/>
  <c r="AD65" i="136" s="1"/>
  <c r="AG36" i="112" s="1"/>
  <c r="V53" i="136"/>
  <c r="V56" i="136" s="1"/>
  <c r="V62" i="136" s="1"/>
  <c r="V63" i="136" s="1"/>
  <c r="V65" i="136" s="1"/>
  <c r="Y36" i="112" s="1"/>
  <c r="AZ53" i="136"/>
  <c r="AZ56" i="136" s="1"/>
  <c r="AZ62" i="136" s="1"/>
  <c r="J53" i="136"/>
  <c r="J56" i="136" s="1"/>
  <c r="J62" i="136" s="1"/>
  <c r="J63" i="136" s="1"/>
  <c r="J65" i="136" s="1"/>
  <c r="M36" i="112" s="1"/>
  <c r="BJ53" i="143"/>
  <c r="BH53" i="128"/>
  <c r="BH56" i="128" s="1"/>
  <c r="BH62" i="128" s="1"/>
  <c r="C53" i="137"/>
  <c r="C56" i="137" s="1"/>
  <c r="C62" i="137" s="1"/>
  <c r="C63" i="137" s="1"/>
  <c r="C65" i="137" s="1"/>
  <c r="F37" i="112" s="1"/>
  <c r="BK53" i="146"/>
  <c r="J53" i="125"/>
  <c r="J56" i="125" s="1"/>
  <c r="J62" i="125" s="1"/>
  <c r="J63" i="125" s="1"/>
  <c r="J65" i="125" s="1"/>
  <c r="M24" i="112" s="1"/>
  <c r="BH53" i="126"/>
  <c r="BH56" i="126" s="1"/>
  <c r="BH62" i="126" s="1"/>
  <c r="G53" i="125"/>
  <c r="G56" i="125" s="1"/>
  <c r="G62" i="125" s="1"/>
  <c r="G63" i="125" s="1"/>
  <c r="G65" i="125" s="1"/>
  <c r="J24" i="112" s="1"/>
  <c r="L53" i="125"/>
  <c r="L56" i="125" s="1"/>
  <c r="L62" i="125" s="1"/>
  <c r="L63" i="125" s="1"/>
  <c r="L65" i="125" s="1"/>
  <c r="O24" i="112" s="1"/>
  <c r="BB53" i="130"/>
  <c r="BB56" i="130" s="1"/>
  <c r="BB62" i="130" s="1"/>
  <c r="H53" i="129"/>
  <c r="H56" i="129" s="1"/>
  <c r="H62" i="129" s="1"/>
  <c r="H63" i="129" s="1"/>
  <c r="H65" i="129" s="1"/>
  <c r="K28" i="112" s="1"/>
  <c r="G53" i="129"/>
  <c r="G56" i="129" s="1"/>
  <c r="G62" i="129" s="1"/>
  <c r="G63" i="129" s="1"/>
  <c r="G65" i="129" s="1"/>
  <c r="J28" i="112" s="1"/>
  <c r="K53" i="129"/>
  <c r="K56" i="129" s="1"/>
  <c r="K62" i="129" s="1"/>
  <c r="K63" i="129" s="1"/>
  <c r="K65" i="129" s="1"/>
  <c r="N28" i="112" s="1"/>
  <c r="AV53" i="134"/>
  <c r="AV56" i="134" s="1"/>
  <c r="AV62" i="134" s="1"/>
  <c r="AV63" i="134" s="1"/>
  <c r="AV65" i="134" s="1"/>
  <c r="AY34" i="112" s="1"/>
  <c r="AD53" i="134"/>
  <c r="AD56" i="134" s="1"/>
  <c r="AD62" i="134" s="1"/>
  <c r="AD63" i="134" s="1"/>
  <c r="AD65" i="134" s="1"/>
  <c r="AG34" i="112" s="1"/>
  <c r="W53" i="134"/>
  <c r="W56" i="134" s="1"/>
  <c r="W62" i="134" s="1"/>
  <c r="W63" i="134" s="1"/>
  <c r="W65" i="134" s="1"/>
  <c r="Z34" i="112" s="1"/>
  <c r="BJ53" i="128"/>
  <c r="AH53" i="134"/>
  <c r="AH56" i="134" s="1"/>
  <c r="AH62" i="134" s="1"/>
  <c r="AH63" i="134" s="1"/>
  <c r="AH65" i="134" s="1"/>
  <c r="AK34" i="112" s="1"/>
  <c r="H53" i="134"/>
  <c r="H56" i="134" s="1"/>
  <c r="H62" i="134" s="1"/>
  <c r="H63" i="134" s="1"/>
  <c r="H65" i="134" s="1"/>
  <c r="K34" i="112" s="1"/>
  <c r="AI53" i="134"/>
  <c r="AI56" i="134" s="1"/>
  <c r="AI62" i="134" s="1"/>
  <c r="AI63" i="134" s="1"/>
  <c r="AI65" i="134" s="1"/>
  <c r="AL34" i="112" s="1"/>
  <c r="AS53" i="134"/>
  <c r="AS56" i="134" s="1"/>
  <c r="AS62" i="134" s="1"/>
  <c r="AS63" i="134" s="1"/>
  <c r="AS65" i="134" s="1"/>
  <c r="AV34" i="112" s="1"/>
  <c r="Y53" i="134"/>
  <c r="Y56" i="134" s="1"/>
  <c r="Y62" i="134" s="1"/>
  <c r="Y63" i="134" s="1"/>
  <c r="Y65" i="134" s="1"/>
  <c r="AB34" i="112" s="1"/>
  <c r="BA53" i="134"/>
  <c r="BA56" i="134" s="1"/>
  <c r="BA62" i="134" s="1"/>
  <c r="AJ53" i="134"/>
  <c r="AJ56" i="134" s="1"/>
  <c r="AJ62" i="134" s="1"/>
  <c r="AJ63" i="134" s="1"/>
  <c r="AJ65" i="134" s="1"/>
  <c r="AM34" i="112" s="1"/>
  <c r="AA53" i="134"/>
  <c r="AA56" i="134" s="1"/>
  <c r="AA62" i="134" s="1"/>
  <c r="AA63" i="134" s="1"/>
  <c r="AA65" i="134" s="1"/>
  <c r="AD34" i="112" s="1"/>
  <c r="AZ53" i="134"/>
  <c r="AZ56" i="134" s="1"/>
  <c r="AZ62" i="134" s="1"/>
  <c r="BG53" i="143"/>
  <c r="BG56" i="143" s="1"/>
  <c r="BG62" i="143" s="1"/>
  <c r="BI53" i="130"/>
  <c r="BH53" i="131"/>
  <c r="BH56" i="131" s="1"/>
  <c r="BH62" i="131" s="1"/>
  <c r="B56" i="149"/>
  <c r="F53" i="146"/>
  <c r="F56" i="146" s="1"/>
  <c r="F62" i="146" s="1"/>
  <c r="F63" i="146" s="1"/>
  <c r="F65" i="146" s="1"/>
  <c r="I46" i="112" s="1"/>
  <c r="F53" i="137"/>
  <c r="F56" i="137" s="1"/>
  <c r="F62" i="137" s="1"/>
  <c r="F63" i="137" s="1"/>
  <c r="F65" i="137" s="1"/>
  <c r="I37" i="112" s="1"/>
  <c r="AV53" i="136"/>
  <c r="AV56" i="136" s="1"/>
  <c r="AV62" i="136" s="1"/>
  <c r="AV63" i="136" s="1"/>
  <c r="AV65" i="136" s="1"/>
  <c r="AY36" i="112" s="1"/>
  <c r="F53" i="133"/>
  <c r="F56" i="133" s="1"/>
  <c r="F62" i="133" s="1"/>
  <c r="F63" i="133" s="1"/>
  <c r="F65" i="133" s="1"/>
  <c r="I33" i="112" s="1"/>
  <c r="BJ53" i="142"/>
  <c r="N53" i="136"/>
  <c r="N56" i="136" s="1"/>
  <c r="N62" i="136" s="1"/>
  <c r="N63" i="136" s="1"/>
  <c r="N65" i="136" s="1"/>
  <c r="Q36" i="112" s="1"/>
  <c r="Q53" i="136"/>
  <c r="Q56" i="136" s="1"/>
  <c r="Q62" i="136" s="1"/>
  <c r="Q63" i="136" s="1"/>
  <c r="Q65" i="136" s="1"/>
  <c r="T36" i="112" s="1"/>
  <c r="AW53" i="136"/>
  <c r="AW56" i="136" s="1"/>
  <c r="AW62" i="136" s="1"/>
  <c r="AW63" i="136" s="1"/>
  <c r="AW65" i="136" s="1"/>
  <c r="AZ36" i="112" s="1"/>
  <c r="BG53" i="142"/>
  <c r="BG56" i="142" s="1"/>
  <c r="BG62" i="142" s="1"/>
  <c r="D53" i="136"/>
  <c r="D56" i="136" s="1"/>
  <c r="D62" i="136" s="1"/>
  <c r="D63" i="136" s="1"/>
  <c r="D65" i="136" s="1"/>
  <c r="G36" i="112" s="1"/>
  <c r="F53" i="136"/>
  <c r="F56" i="136" s="1"/>
  <c r="F62" i="136" s="1"/>
  <c r="F63" i="136" s="1"/>
  <c r="F65" i="136" s="1"/>
  <c r="I36" i="112" s="1"/>
  <c r="AT53" i="136"/>
  <c r="AT56" i="136" s="1"/>
  <c r="AT62" i="136" s="1"/>
  <c r="AT63" i="136" s="1"/>
  <c r="AT65" i="136" s="1"/>
  <c r="AW36" i="112" s="1"/>
  <c r="BK53" i="137"/>
  <c r="BK53" i="136"/>
  <c r="K53" i="125"/>
  <c r="K56" i="125" s="1"/>
  <c r="K62" i="125" s="1"/>
  <c r="K63" i="125" s="1"/>
  <c r="K65" i="125" s="1"/>
  <c r="N24" i="112" s="1"/>
  <c r="C53" i="142"/>
  <c r="C56" i="142" s="1"/>
  <c r="C62" i="142" s="1"/>
  <c r="C63" i="142" s="1"/>
  <c r="C65" i="142" s="1"/>
  <c r="F42" i="112" s="1"/>
  <c r="BF53" i="126"/>
  <c r="BF56" i="126" s="1"/>
  <c r="BF62" i="126" s="1"/>
  <c r="D53" i="125"/>
  <c r="D56" i="125" s="1"/>
  <c r="D62" i="125" s="1"/>
  <c r="D63" i="125" s="1"/>
  <c r="D65" i="125" s="1"/>
  <c r="G24" i="112" s="1"/>
  <c r="BJ53" i="126"/>
  <c r="E53" i="125"/>
  <c r="E56" i="125" s="1"/>
  <c r="E62" i="125" s="1"/>
  <c r="E63" i="125" s="1"/>
  <c r="E65" i="125" s="1"/>
  <c r="H24" i="112" s="1"/>
  <c r="N53" i="120"/>
  <c r="N56" i="120" s="1"/>
  <c r="N62" i="120" s="1"/>
  <c r="N63" i="120" s="1"/>
  <c r="N65" i="120" s="1"/>
  <c r="AR53" i="134"/>
  <c r="AR56" i="134" s="1"/>
  <c r="AR62" i="134" s="1"/>
  <c r="AR63" i="134" s="1"/>
  <c r="AR65" i="134" s="1"/>
  <c r="AU34" i="112" s="1"/>
  <c r="D53" i="129"/>
  <c r="D56" i="129" s="1"/>
  <c r="D62" i="129" s="1"/>
  <c r="D63" i="129" s="1"/>
  <c r="D65" i="129" s="1"/>
  <c r="G28" i="112" s="1"/>
  <c r="BH53" i="130"/>
  <c r="BH56" i="130" s="1"/>
  <c r="BH62" i="130" s="1"/>
  <c r="J53" i="129"/>
  <c r="J56" i="129" s="1"/>
  <c r="J62" i="129" s="1"/>
  <c r="J63" i="129" s="1"/>
  <c r="J65" i="129" s="1"/>
  <c r="M28" i="112" s="1"/>
  <c r="AX53" i="134"/>
  <c r="AX56" i="134" s="1"/>
  <c r="AX62" i="134" s="1"/>
  <c r="AU53" i="134"/>
  <c r="AU56" i="134" s="1"/>
  <c r="AU62" i="134" s="1"/>
  <c r="AU63" i="134" s="1"/>
  <c r="AU65" i="134" s="1"/>
  <c r="AX34" i="112" s="1"/>
  <c r="E53" i="129"/>
  <c r="E56" i="129" s="1"/>
  <c r="E62" i="129" s="1"/>
  <c r="E63" i="129" s="1"/>
  <c r="E65" i="129" s="1"/>
  <c r="H28" i="112" s="1"/>
  <c r="BE53" i="131"/>
  <c r="BE56" i="131" s="1"/>
  <c r="BE62" i="131" s="1"/>
  <c r="AF53" i="134"/>
  <c r="AF56" i="134" s="1"/>
  <c r="AF62" i="134" s="1"/>
  <c r="AF63" i="134" s="1"/>
  <c r="AF65" i="134" s="1"/>
  <c r="AI34" i="112" s="1"/>
  <c r="BF53" i="146"/>
  <c r="BF56" i="146" s="1"/>
  <c r="BF62" i="146" s="1"/>
  <c r="BC53" i="128"/>
  <c r="BC56" i="128" s="1"/>
  <c r="BC62" i="128" s="1"/>
  <c r="BF53" i="128"/>
  <c r="BF56" i="128" s="1"/>
  <c r="BF62" i="128" s="1"/>
  <c r="AT53" i="134"/>
  <c r="AT56" i="134" s="1"/>
  <c r="AT62" i="134" s="1"/>
  <c r="AT63" i="134" s="1"/>
  <c r="AT65" i="134" s="1"/>
  <c r="AW34" i="112" s="1"/>
  <c r="I53" i="134"/>
  <c r="I56" i="134" s="1"/>
  <c r="I62" i="134" s="1"/>
  <c r="I63" i="134" s="1"/>
  <c r="I65" i="134" s="1"/>
  <c r="L34" i="112" s="1"/>
  <c r="BK53" i="128"/>
  <c r="AL53" i="134"/>
  <c r="AL56" i="134" s="1"/>
  <c r="AL62" i="134" s="1"/>
  <c r="AL63" i="134" s="1"/>
  <c r="AL65" i="134" s="1"/>
  <c r="AO34" i="112" s="1"/>
  <c r="BI53" i="146"/>
  <c r="K53" i="134"/>
  <c r="K56" i="134" s="1"/>
  <c r="K62" i="134" s="1"/>
  <c r="K63" i="134" s="1"/>
  <c r="K65" i="134" s="1"/>
  <c r="N34" i="112" s="1"/>
  <c r="X53" i="134"/>
  <c r="X56" i="134" s="1"/>
  <c r="X62" i="134" s="1"/>
  <c r="X63" i="134" s="1"/>
  <c r="X65" i="134" s="1"/>
  <c r="AA34" i="112" s="1"/>
  <c r="AG53" i="134"/>
  <c r="AG56" i="134" s="1"/>
  <c r="AG62" i="134" s="1"/>
  <c r="AG63" i="134" s="1"/>
  <c r="AG65" i="134" s="1"/>
  <c r="AJ34" i="112" s="1"/>
  <c r="BI53" i="143"/>
  <c r="BJ53" i="131"/>
  <c r="Q53" i="133"/>
  <c r="Q56" i="133" s="1"/>
  <c r="Q62" i="133" s="1"/>
  <c r="Q63" i="133" s="1"/>
  <c r="Q65" i="133" s="1"/>
  <c r="T33" i="112" s="1"/>
  <c r="S53" i="133"/>
  <c r="S56" i="133" s="1"/>
  <c r="S62" i="133" s="1"/>
  <c r="S63" i="133" s="1"/>
  <c r="S65" i="133" s="1"/>
  <c r="V33" i="112" s="1"/>
  <c r="W53" i="133"/>
  <c r="W56" i="133" s="1"/>
  <c r="W62" i="133" s="1"/>
  <c r="W63" i="133" s="1"/>
  <c r="W65" i="133" s="1"/>
  <c r="Z33" i="112" s="1"/>
  <c r="AN53" i="133"/>
  <c r="AN56" i="133" s="1"/>
  <c r="AN62" i="133" s="1"/>
  <c r="AN63" i="133" s="1"/>
  <c r="AN65" i="133" s="1"/>
  <c r="AQ33" i="112" s="1"/>
  <c r="AK53" i="133"/>
  <c r="AK56" i="133" s="1"/>
  <c r="AK62" i="133" s="1"/>
  <c r="AK63" i="133" s="1"/>
  <c r="AK65" i="133" s="1"/>
  <c r="AN33" i="112" s="1"/>
  <c r="U53" i="133"/>
  <c r="U56" i="133" s="1"/>
  <c r="U62" i="133" s="1"/>
  <c r="U63" i="133" s="1"/>
  <c r="U65" i="133" s="1"/>
  <c r="X33" i="112" s="1"/>
  <c r="Y53" i="133"/>
  <c r="Y56" i="133" s="1"/>
  <c r="Y62" i="133" s="1"/>
  <c r="Y63" i="133" s="1"/>
  <c r="Y65" i="133" s="1"/>
  <c r="AB33" i="112" s="1"/>
  <c r="Z53" i="133"/>
  <c r="Z56" i="133" s="1"/>
  <c r="Z62" i="133" s="1"/>
  <c r="Z63" i="133" s="1"/>
  <c r="Z65" i="133" s="1"/>
  <c r="AC33" i="112" s="1"/>
  <c r="AC53" i="133"/>
  <c r="AC56" i="133" s="1"/>
  <c r="AC62" i="133" s="1"/>
  <c r="AC63" i="133" s="1"/>
  <c r="AC65" i="133" s="1"/>
  <c r="AF33" i="112" s="1"/>
  <c r="AR53" i="133"/>
  <c r="AR56" i="133" s="1"/>
  <c r="AR62" i="133" s="1"/>
  <c r="AR63" i="133" s="1"/>
  <c r="AR65" i="133" s="1"/>
  <c r="AU33" i="112" s="1"/>
  <c r="O53" i="133"/>
  <c r="O56" i="133" s="1"/>
  <c r="O62" i="133" s="1"/>
  <c r="O63" i="133" s="1"/>
  <c r="O65" i="133" s="1"/>
  <c r="R33" i="112" s="1"/>
  <c r="AA53" i="133"/>
  <c r="AA56" i="133" s="1"/>
  <c r="AA62" i="133" s="1"/>
  <c r="AA63" i="133" s="1"/>
  <c r="AA65" i="133" s="1"/>
  <c r="AD33" i="112" s="1"/>
  <c r="AE53" i="133"/>
  <c r="AE56" i="133" s="1"/>
  <c r="AE62" i="133" s="1"/>
  <c r="AE63" i="133" s="1"/>
  <c r="AE65" i="133" s="1"/>
  <c r="AH33" i="112" s="1"/>
  <c r="AG53" i="133"/>
  <c r="AG56" i="133" s="1"/>
  <c r="AG62" i="133" s="1"/>
  <c r="AG63" i="133" s="1"/>
  <c r="AG65" i="133" s="1"/>
  <c r="AJ33" i="112" s="1"/>
  <c r="AH53" i="133"/>
  <c r="AH56" i="133" s="1"/>
  <c r="AH62" i="133" s="1"/>
  <c r="AH63" i="133" s="1"/>
  <c r="AH65" i="133" s="1"/>
  <c r="AK33" i="112" s="1"/>
  <c r="P53" i="133"/>
  <c r="P56" i="133" s="1"/>
  <c r="P62" i="133" s="1"/>
  <c r="P63" i="133" s="1"/>
  <c r="P65" i="133" s="1"/>
  <c r="S33" i="112" s="1"/>
  <c r="AV53" i="133"/>
  <c r="AV56" i="133" s="1"/>
  <c r="AV62" i="133" s="1"/>
  <c r="BF53" i="133"/>
  <c r="BF56" i="133" s="1"/>
  <c r="BF62" i="133" s="1"/>
  <c r="BK53" i="133"/>
  <c r="R53" i="133"/>
  <c r="R56" i="133" s="1"/>
  <c r="R62" i="133" s="1"/>
  <c r="R63" i="133" s="1"/>
  <c r="R65" i="133" s="1"/>
  <c r="U33" i="112" s="1"/>
  <c r="BI53" i="133"/>
  <c r="AJ53" i="133"/>
  <c r="AJ56" i="133" s="1"/>
  <c r="AJ62" i="133" s="1"/>
  <c r="AJ63" i="133" s="1"/>
  <c r="AJ65" i="133" s="1"/>
  <c r="AM33" i="112" s="1"/>
  <c r="D53" i="120"/>
  <c r="D56" i="120" s="1"/>
  <c r="D62" i="120" s="1"/>
  <c r="D63" i="120" s="1"/>
  <c r="D65" i="120" s="1"/>
  <c r="BC53" i="134"/>
  <c r="BC56" i="134" s="1"/>
  <c r="BC62" i="134" s="1"/>
  <c r="BB53" i="136"/>
  <c r="BB56" i="136" s="1"/>
  <c r="BB62" i="136" s="1"/>
  <c r="B53" i="136"/>
  <c r="BG53" i="137"/>
  <c r="BG56" i="137" s="1"/>
  <c r="BG62" i="137" s="1"/>
  <c r="P53" i="137"/>
  <c r="P56" i="137" s="1"/>
  <c r="P62" i="137" s="1"/>
  <c r="P63" i="137" s="1"/>
  <c r="P65" i="137" s="1"/>
  <c r="S37" i="112" s="1"/>
  <c r="B53" i="129"/>
  <c r="B56" i="129" s="1"/>
  <c r="B62" i="129" s="1"/>
  <c r="B63" i="129" s="1"/>
  <c r="B65" i="129" s="1"/>
  <c r="E28" i="112" s="1"/>
  <c r="F53" i="131"/>
  <c r="F56" i="131" s="1"/>
  <c r="F62" i="131" s="1"/>
  <c r="F63" i="131" s="1"/>
  <c r="F65" i="131" s="1"/>
  <c r="I31" i="112" s="1"/>
  <c r="E53" i="131"/>
  <c r="E56" i="131" s="1"/>
  <c r="E62" i="131" s="1"/>
  <c r="E63" i="131" s="1"/>
  <c r="E65" i="131" s="1"/>
  <c r="H31" i="112" s="1"/>
  <c r="C53" i="143"/>
  <c r="C56" i="143" s="1"/>
  <c r="C62" i="143" s="1"/>
  <c r="C63" i="143" s="1"/>
  <c r="C65" i="143" s="1"/>
  <c r="F43" i="112" s="1"/>
  <c r="BI53" i="134"/>
  <c r="BJ53" i="134"/>
  <c r="F53" i="143"/>
  <c r="F56" i="143" s="1"/>
  <c r="F62" i="143" s="1"/>
  <c r="F63" i="143" s="1"/>
  <c r="F65" i="143" s="1"/>
  <c r="I43" i="112" s="1"/>
  <c r="F53" i="120"/>
  <c r="F56" i="120" s="1"/>
  <c r="F62" i="120" s="1"/>
  <c r="F63" i="120" s="1"/>
  <c r="F65" i="120" s="1"/>
  <c r="K53" i="120"/>
  <c r="K56" i="120" s="1"/>
  <c r="K62" i="120" s="1"/>
  <c r="K63" i="120" s="1"/>
  <c r="K65" i="120" s="1"/>
  <c r="Z53" i="143"/>
  <c r="Z56" i="143" s="1"/>
  <c r="Z62" i="143" s="1"/>
  <c r="Z63" i="143" s="1"/>
  <c r="Z65" i="143" s="1"/>
  <c r="AC43" i="112" s="1"/>
  <c r="R53" i="143"/>
  <c r="R56" i="143" s="1"/>
  <c r="R62" i="143" s="1"/>
  <c r="R63" i="143" s="1"/>
  <c r="R65" i="143" s="1"/>
  <c r="U43" i="112" s="1"/>
  <c r="AR53" i="143"/>
  <c r="AR56" i="143" s="1"/>
  <c r="AR62" i="143" s="1"/>
  <c r="AR63" i="143" s="1"/>
  <c r="AR65" i="143" s="1"/>
  <c r="AU43" i="112" s="1"/>
  <c r="Q53" i="137"/>
  <c r="Q56" i="137" s="1"/>
  <c r="Q62" i="137" s="1"/>
  <c r="Q63" i="137" s="1"/>
  <c r="Q65" i="137" s="1"/>
  <c r="T37" i="112" s="1"/>
  <c r="L53" i="143"/>
  <c r="L56" i="143" s="1"/>
  <c r="L62" i="143" s="1"/>
  <c r="L63" i="143" s="1"/>
  <c r="L65" i="143" s="1"/>
  <c r="O43" i="112" s="1"/>
  <c r="AG53" i="137"/>
  <c r="AG56" i="137" s="1"/>
  <c r="AG62" i="137" s="1"/>
  <c r="AG63" i="137" s="1"/>
  <c r="AG65" i="137" s="1"/>
  <c r="AJ37" i="112" s="1"/>
  <c r="T53" i="143"/>
  <c r="T56" i="143" s="1"/>
  <c r="T62" i="143" s="1"/>
  <c r="T63" i="143" s="1"/>
  <c r="T65" i="143" s="1"/>
  <c r="W43" i="112" s="1"/>
  <c r="BD53" i="145"/>
  <c r="BD56" i="145" s="1"/>
  <c r="BD62" i="145" s="1"/>
  <c r="AA53" i="143"/>
  <c r="AA56" i="143" s="1"/>
  <c r="AA62" i="143" s="1"/>
  <c r="AA63" i="143" s="1"/>
  <c r="AA65" i="143" s="1"/>
  <c r="AD43" i="112" s="1"/>
  <c r="E53" i="120"/>
  <c r="E56" i="120" s="1"/>
  <c r="E62" i="120" s="1"/>
  <c r="E63" i="120" s="1"/>
  <c r="E65" i="120" s="1"/>
  <c r="J53" i="120"/>
  <c r="J56" i="120" s="1"/>
  <c r="J62" i="120" s="1"/>
  <c r="J63" i="120" s="1"/>
  <c r="J65" i="120" s="1"/>
  <c r="BG53" i="145"/>
  <c r="BG56" i="145" s="1"/>
  <c r="BG62" i="145" s="1"/>
  <c r="AZ53" i="137"/>
  <c r="AZ56" i="137" s="1"/>
  <c r="AZ62" i="137" s="1"/>
  <c r="AL53" i="137"/>
  <c r="AL56" i="137" s="1"/>
  <c r="AL62" i="137" s="1"/>
  <c r="AL63" i="137" s="1"/>
  <c r="AL65" i="137" s="1"/>
  <c r="AO37" i="112" s="1"/>
  <c r="AO53" i="137"/>
  <c r="AO56" i="137" s="1"/>
  <c r="AO62" i="137" s="1"/>
  <c r="AO63" i="137" s="1"/>
  <c r="AO65" i="137" s="1"/>
  <c r="AR37" i="112" s="1"/>
  <c r="AB53" i="143"/>
  <c r="AB56" i="143" s="1"/>
  <c r="AB62" i="143" s="1"/>
  <c r="AB63" i="143" s="1"/>
  <c r="AB65" i="143" s="1"/>
  <c r="AE43" i="112" s="1"/>
  <c r="AT53" i="137"/>
  <c r="AT56" i="137" s="1"/>
  <c r="AT62" i="137" s="1"/>
  <c r="AT63" i="137" s="1"/>
  <c r="AT65" i="137" s="1"/>
  <c r="AW37" i="112" s="1"/>
  <c r="J53" i="146"/>
  <c r="J56" i="146" s="1"/>
  <c r="J62" i="146" s="1"/>
  <c r="J63" i="146" s="1"/>
  <c r="J65" i="146" s="1"/>
  <c r="M46" i="112" s="1"/>
  <c r="AS53" i="143"/>
  <c r="AS56" i="143" s="1"/>
  <c r="AS62" i="143" s="1"/>
  <c r="AS63" i="143" s="1"/>
  <c r="AS65" i="143" s="1"/>
  <c r="AV43" i="112" s="1"/>
  <c r="AH53" i="137"/>
  <c r="AH56" i="137" s="1"/>
  <c r="AH62" i="137" s="1"/>
  <c r="AH63" i="137" s="1"/>
  <c r="AH65" i="137" s="1"/>
  <c r="AK37" i="112" s="1"/>
  <c r="L53" i="120"/>
  <c r="L56" i="120" s="1"/>
  <c r="L62" i="120" s="1"/>
  <c r="L63" i="120" s="1"/>
  <c r="L65" i="120" s="1"/>
  <c r="AE53" i="125"/>
  <c r="AE56" i="125" s="1"/>
  <c r="AE62" i="125" s="1"/>
  <c r="AE63" i="125" s="1"/>
  <c r="AE65" i="125" s="1"/>
  <c r="AH24" i="112" s="1"/>
  <c r="AI53" i="137"/>
  <c r="AI56" i="137" s="1"/>
  <c r="AI62" i="137" s="1"/>
  <c r="AI63" i="137" s="1"/>
  <c r="AI65" i="137" s="1"/>
  <c r="AL37" i="112" s="1"/>
  <c r="X53" i="125"/>
  <c r="X56" i="125" s="1"/>
  <c r="X62" i="125" s="1"/>
  <c r="X63" i="125" s="1"/>
  <c r="X65" i="125" s="1"/>
  <c r="AA24" i="112" s="1"/>
  <c r="W53" i="146"/>
  <c r="W56" i="146" s="1"/>
  <c r="W62" i="146" s="1"/>
  <c r="W63" i="146" s="1"/>
  <c r="W65" i="146" s="1"/>
  <c r="Z46" i="112" s="1"/>
  <c r="AT53" i="125"/>
  <c r="AT56" i="125" s="1"/>
  <c r="AT62" i="125" s="1"/>
  <c r="AT63" i="125" s="1"/>
  <c r="AT65" i="125" s="1"/>
  <c r="AW24" i="112" s="1"/>
  <c r="BH53" i="125"/>
  <c r="BH56" i="125" s="1"/>
  <c r="BH62" i="125" s="1"/>
  <c r="AV53" i="143"/>
  <c r="AV56" i="143" s="1"/>
  <c r="AV62" i="143" s="1"/>
  <c r="AV63" i="143" s="1"/>
  <c r="AV65" i="143" s="1"/>
  <c r="AY43" i="112" s="1"/>
  <c r="I53" i="137"/>
  <c r="I56" i="137" s="1"/>
  <c r="I62" i="137" s="1"/>
  <c r="I63" i="137" s="1"/>
  <c r="I65" i="137" s="1"/>
  <c r="L37" i="112" s="1"/>
  <c r="O53" i="125"/>
  <c r="O56" i="125" s="1"/>
  <c r="O62" i="125" s="1"/>
  <c r="O63" i="125" s="1"/>
  <c r="O65" i="125" s="1"/>
  <c r="R24" i="112" s="1"/>
  <c r="AV53" i="125"/>
  <c r="AV56" i="125" s="1"/>
  <c r="AV62" i="125" s="1"/>
  <c r="AV63" i="125" s="1"/>
  <c r="AV65" i="125" s="1"/>
  <c r="AY24" i="112" s="1"/>
  <c r="Z53" i="125"/>
  <c r="Z56" i="125" s="1"/>
  <c r="Z62" i="125" s="1"/>
  <c r="Z63" i="125" s="1"/>
  <c r="Z65" i="125" s="1"/>
  <c r="AC24" i="112" s="1"/>
  <c r="AM53" i="125"/>
  <c r="AM56" i="125" s="1"/>
  <c r="AM62" i="125" s="1"/>
  <c r="AM63" i="125" s="1"/>
  <c r="AM65" i="125" s="1"/>
  <c r="AP24" i="112" s="1"/>
  <c r="Q53" i="125"/>
  <c r="Q56" i="125" s="1"/>
  <c r="Q62" i="125" s="1"/>
  <c r="Q63" i="125" s="1"/>
  <c r="Q65" i="125" s="1"/>
  <c r="T24" i="112" s="1"/>
  <c r="AW53" i="125"/>
  <c r="AW56" i="125" s="1"/>
  <c r="AW62" i="125" s="1"/>
  <c r="AE53" i="143"/>
  <c r="AE56" i="143" s="1"/>
  <c r="AE62" i="143" s="1"/>
  <c r="AE63" i="143" s="1"/>
  <c r="AE65" i="143" s="1"/>
  <c r="AH43" i="112" s="1"/>
  <c r="W53" i="125"/>
  <c r="W56" i="125" s="1"/>
  <c r="W62" i="125" s="1"/>
  <c r="W63" i="125" s="1"/>
  <c r="W65" i="125" s="1"/>
  <c r="Z24" i="112" s="1"/>
  <c r="AO53" i="125"/>
  <c r="AO56" i="125" s="1"/>
  <c r="AO62" i="125" s="1"/>
  <c r="AO63" i="125" s="1"/>
  <c r="AO65" i="125" s="1"/>
  <c r="AR24" i="112" s="1"/>
  <c r="AY53" i="125"/>
  <c r="AY56" i="125" s="1"/>
  <c r="AY62" i="125" s="1"/>
  <c r="BD53" i="125"/>
  <c r="BD56" i="125" s="1"/>
  <c r="BD62" i="125" s="1"/>
  <c r="AH53" i="143"/>
  <c r="AH56" i="143" s="1"/>
  <c r="AH62" i="143" s="1"/>
  <c r="AH63" i="143" s="1"/>
  <c r="AH65" i="143" s="1"/>
  <c r="AK43" i="112" s="1"/>
  <c r="AQ53" i="143"/>
  <c r="AQ56" i="143" s="1"/>
  <c r="AQ62" i="143" s="1"/>
  <c r="AQ63" i="143" s="1"/>
  <c r="AQ65" i="143" s="1"/>
  <c r="AT43" i="112" s="1"/>
  <c r="Z53" i="146"/>
  <c r="Z56" i="146" s="1"/>
  <c r="Z62" i="146" s="1"/>
  <c r="Z63" i="146" s="1"/>
  <c r="Z65" i="146" s="1"/>
  <c r="AC46" i="112" s="1"/>
  <c r="G53" i="139"/>
  <c r="G56" i="139" s="1"/>
  <c r="G62" i="139" s="1"/>
  <c r="G63" i="139" s="1"/>
  <c r="G65" i="139" s="1"/>
  <c r="J39" i="112" s="1"/>
  <c r="AG53" i="146"/>
  <c r="AG56" i="146" s="1"/>
  <c r="AG62" i="146" s="1"/>
  <c r="AG63" i="146" s="1"/>
  <c r="AG65" i="146" s="1"/>
  <c r="AJ46" i="112" s="1"/>
  <c r="N53" i="146"/>
  <c r="N56" i="146" s="1"/>
  <c r="N62" i="146" s="1"/>
  <c r="N63" i="146" s="1"/>
  <c r="N65" i="146" s="1"/>
  <c r="Q46" i="112" s="1"/>
  <c r="AS53" i="146"/>
  <c r="AS56" i="146" s="1"/>
  <c r="AS62" i="146" s="1"/>
  <c r="AS63" i="146" s="1"/>
  <c r="AS65" i="146" s="1"/>
  <c r="AV46" i="112" s="1"/>
  <c r="AQ53" i="146"/>
  <c r="AQ56" i="146" s="1"/>
  <c r="AQ62" i="146" s="1"/>
  <c r="AQ63" i="146" s="1"/>
  <c r="AQ65" i="146" s="1"/>
  <c r="AT46" i="112" s="1"/>
  <c r="AW53" i="146"/>
  <c r="AW56" i="146" s="1"/>
  <c r="AW62" i="146" s="1"/>
  <c r="BB53" i="146"/>
  <c r="BB56" i="146" s="1"/>
  <c r="BB62" i="146" s="1"/>
  <c r="AV53" i="146"/>
  <c r="AV56" i="146" s="1"/>
  <c r="AV62" i="146" s="1"/>
  <c r="AV63" i="146" s="1"/>
  <c r="AV65" i="146" s="1"/>
  <c r="AY46" i="112" s="1"/>
  <c r="Y53" i="129"/>
  <c r="Y56" i="129" s="1"/>
  <c r="Y62" i="129" s="1"/>
  <c r="Y63" i="129" s="1"/>
  <c r="Y65" i="129" s="1"/>
  <c r="AB28" i="112" s="1"/>
  <c r="AB53" i="129"/>
  <c r="AB56" i="129" s="1"/>
  <c r="AB62" i="129" s="1"/>
  <c r="AB63" i="129" s="1"/>
  <c r="AB65" i="129" s="1"/>
  <c r="AE28" i="112" s="1"/>
  <c r="AP53" i="140"/>
  <c r="AP56" i="140" s="1"/>
  <c r="AP62" i="140" s="1"/>
  <c r="AP63" i="140" s="1"/>
  <c r="AP65" i="140" s="1"/>
  <c r="AS40" i="112" s="1"/>
  <c r="AP53" i="131"/>
  <c r="AP56" i="131" s="1"/>
  <c r="AP62" i="131" s="1"/>
  <c r="AP63" i="131" s="1"/>
  <c r="AP65" i="131" s="1"/>
  <c r="AS31" i="112" s="1"/>
  <c r="U53" i="128"/>
  <c r="U56" i="128" s="1"/>
  <c r="U62" i="128" s="1"/>
  <c r="U63" i="128" s="1"/>
  <c r="U65" i="128" s="1"/>
  <c r="X27" i="112" s="1"/>
  <c r="G53" i="126"/>
  <c r="G56" i="126" s="1"/>
  <c r="G62" i="126" s="1"/>
  <c r="G63" i="126" s="1"/>
  <c r="G65" i="126" s="1"/>
  <c r="J25" i="112" s="1"/>
  <c r="F53" i="145"/>
  <c r="F56" i="145" s="1"/>
  <c r="F62" i="145" s="1"/>
  <c r="F63" i="145" s="1"/>
  <c r="F65" i="145" s="1"/>
  <c r="I45" i="112" s="1"/>
  <c r="AL53" i="139"/>
  <c r="AL56" i="139" s="1"/>
  <c r="AL62" i="139" s="1"/>
  <c r="AL63" i="139" s="1"/>
  <c r="AL65" i="139" s="1"/>
  <c r="AO39" i="112" s="1"/>
  <c r="AK53" i="139"/>
  <c r="AK56" i="139" s="1"/>
  <c r="AK62" i="139" s="1"/>
  <c r="AK63" i="139" s="1"/>
  <c r="AK65" i="139" s="1"/>
  <c r="AN39" i="112" s="1"/>
  <c r="J53" i="142"/>
  <c r="J56" i="142" s="1"/>
  <c r="J62" i="142" s="1"/>
  <c r="J63" i="142" s="1"/>
  <c r="J65" i="142" s="1"/>
  <c r="M42" i="112" s="1"/>
  <c r="AF53" i="130"/>
  <c r="AF56" i="130" s="1"/>
  <c r="AF62" i="130" s="1"/>
  <c r="AF63" i="130" s="1"/>
  <c r="AF65" i="130" s="1"/>
  <c r="AI30" i="112" s="1"/>
  <c r="AT53" i="129"/>
  <c r="AT56" i="129" s="1"/>
  <c r="AT62" i="129" s="1"/>
  <c r="AT63" i="129" s="1"/>
  <c r="AT65" i="129" s="1"/>
  <c r="AW28" i="112" s="1"/>
  <c r="AJ53" i="129"/>
  <c r="AJ56" i="129" s="1"/>
  <c r="AJ62" i="129" s="1"/>
  <c r="AJ63" i="129" s="1"/>
  <c r="AJ65" i="129" s="1"/>
  <c r="AM28" i="112" s="1"/>
  <c r="AM53" i="129"/>
  <c r="AM56" i="129" s="1"/>
  <c r="AM62" i="129" s="1"/>
  <c r="AM63" i="129" s="1"/>
  <c r="AM65" i="129" s="1"/>
  <c r="AP28" i="112" s="1"/>
  <c r="AF53" i="129"/>
  <c r="AF56" i="129" s="1"/>
  <c r="AF62" i="129" s="1"/>
  <c r="AF63" i="129" s="1"/>
  <c r="AF65" i="129" s="1"/>
  <c r="AI28" i="112" s="1"/>
  <c r="T53" i="140"/>
  <c r="T56" i="140" s="1"/>
  <c r="T62" i="140" s="1"/>
  <c r="T63" i="140" s="1"/>
  <c r="T65" i="140" s="1"/>
  <c r="W40" i="112" s="1"/>
  <c r="AV53" i="140"/>
  <c r="AV56" i="140" s="1"/>
  <c r="AV62" i="140" s="1"/>
  <c r="AV63" i="140" s="1"/>
  <c r="AV65" i="140" s="1"/>
  <c r="AY40" i="112" s="1"/>
  <c r="AS53" i="140"/>
  <c r="AS56" i="140" s="1"/>
  <c r="AS62" i="140" s="1"/>
  <c r="AS63" i="140" s="1"/>
  <c r="AS65" i="140" s="1"/>
  <c r="AV40" i="112" s="1"/>
  <c r="BF53" i="140"/>
  <c r="BF56" i="140" s="1"/>
  <c r="BF62" i="140" s="1"/>
  <c r="AY53" i="140"/>
  <c r="AY56" i="140" s="1"/>
  <c r="AY62" i="140" s="1"/>
  <c r="M53" i="140"/>
  <c r="M56" i="140" s="1"/>
  <c r="M62" i="140" s="1"/>
  <c r="M63" i="140" s="1"/>
  <c r="M65" i="140" s="1"/>
  <c r="P40" i="112" s="1"/>
  <c r="Y53" i="131"/>
  <c r="Y56" i="131" s="1"/>
  <c r="Y62" i="131" s="1"/>
  <c r="Y63" i="131" s="1"/>
  <c r="Y65" i="131" s="1"/>
  <c r="AB31" i="112" s="1"/>
  <c r="AR53" i="131"/>
  <c r="AR56" i="131" s="1"/>
  <c r="AR62" i="131" s="1"/>
  <c r="AR63" i="131" s="1"/>
  <c r="AR65" i="131" s="1"/>
  <c r="AU31" i="112" s="1"/>
  <c r="S53" i="131"/>
  <c r="S56" i="131" s="1"/>
  <c r="S62" i="131" s="1"/>
  <c r="S63" i="131" s="1"/>
  <c r="S65" i="131" s="1"/>
  <c r="V31" i="112" s="1"/>
  <c r="AH53" i="128"/>
  <c r="AH56" i="128" s="1"/>
  <c r="AH62" i="128" s="1"/>
  <c r="AH63" i="128" s="1"/>
  <c r="AH65" i="128" s="1"/>
  <c r="AK27" i="112" s="1"/>
  <c r="R53" i="128"/>
  <c r="R56" i="128" s="1"/>
  <c r="R62" i="128" s="1"/>
  <c r="R63" i="128" s="1"/>
  <c r="R65" i="128" s="1"/>
  <c r="U27" i="112" s="1"/>
  <c r="H53" i="126"/>
  <c r="H56" i="126" s="1"/>
  <c r="H62" i="126" s="1"/>
  <c r="H63" i="126" s="1"/>
  <c r="H65" i="126" s="1"/>
  <c r="K25" i="112" s="1"/>
  <c r="AC53" i="126"/>
  <c r="AC56" i="126" s="1"/>
  <c r="AC62" i="126" s="1"/>
  <c r="AC63" i="126" s="1"/>
  <c r="AC65" i="126" s="1"/>
  <c r="AF25" i="112" s="1"/>
  <c r="AH53" i="126"/>
  <c r="AH56" i="126" s="1"/>
  <c r="AH62" i="126" s="1"/>
  <c r="AH63" i="126" s="1"/>
  <c r="AH65" i="126" s="1"/>
  <c r="AK25" i="112" s="1"/>
  <c r="S53" i="126"/>
  <c r="S56" i="126" s="1"/>
  <c r="S62" i="126" s="1"/>
  <c r="S63" i="126" s="1"/>
  <c r="S65" i="126" s="1"/>
  <c r="V25" i="112" s="1"/>
  <c r="I53" i="139"/>
  <c r="I56" i="139" s="1"/>
  <c r="I62" i="139" s="1"/>
  <c r="I63" i="139" s="1"/>
  <c r="I65" i="139" s="1"/>
  <c r="L39" i="112" s="1"/>
  <c r="AR53" i="139"/>
  <c r="AR56" i="139" s="1"/>
  <c r="AR62" i="139" s="1"/>
  <c r="AR63" i="139" s="1"/>
  <c r="AR65" i="139" s="1"/>
  <c r="AU39" i="112" s="1"/>
  <c r="J53" i="139"/>
  <c r="J56" i="139" s="1"/>
  <c r="J62" i="139" s="1"/>
  <c r="J63" i="139" s="1"/>
  <c r="J65" i="139" s="1"/>
  <c r="M39" i="112" s="1"/>
  <c r="AE53" i="139"/>
  <c r="AE56" i="139" s="1"/>
  <c r="AE62" i="139" s="1"/>
  <c r="AE63" i="139" s="1"/>
  <c r="AE65" i="139" s="1"/>
  <c r="AH39" i="112" s="1"/>
  <c r="AE53" i="142"/>
  <c r="AE56" i="142" s="1"/>
  <c r="AE62" i="142" s="1"/>
  <c r="AE63" i="142" s="1"/>
  <c r="AE65" i="142" s="1"/>
  <c r="AH42" i="112" s="1"/>
  <c r="Q53" i="142"/>
  <c r="Q56" i="142" s="1"/>
  <c r="Q62" i="142" s="1"/>
  <c r="Q63" i="142" s="1"/>
  <c r="Q65" i="142" s="1"/>
  <c r="T42" i="112" s="1"/>
  <c r="I53" i="142"/>
  <c r="I56" i="142" s="1"/>
  <c r="I62" i="142" s="1"/>
  <c r="I63" i="142" s="1"/>
  <c r="I65" i="142" s="1"/>
  <c r="L42" i="112" s="1"/>
  <c r="F53" i="142"/>
  <c r="F56" i="142" s="1"/>
  <c r="F62" i="142" s="1"/>
  <c r="F63" i="142" s="1"/>
  <c r="F65" i="142" s="1"/>
  <c r="I42" i="112" s="1"/>
  <c r="X53" i="142"/>
  <c r="X56" i="142" s="1"/>
  <c r="X62" i="142" s="1"/>
  <c r="X63" i="142" s="1"/>
  <c r="X65" i="142" s="1"/>
  <c r="AA42" i="112" s="1"/>
  <c r="AW53" i="130"/>
  <c r="AW56" i="130" s="1"/>
  <c r="AW62" i="130" s="1"/>
  <c r="AX53" i="130"/>
  <c r="AX56" i="130" s="1"/>
  <c r="AX62" i="130" s="1"/>
  <c r="L53" i="130"/>
  <c r="L56" i="130" s="1"/>
  <c r="L62" i="130" s="1"/>
  <c r="L63" i="130" s="1"/>
  <c r="L65" i="130" s="1"/>
  <c r="O30" i="112" s="1"/>
  <c r="AD53" i="130"/>
  <c r="AD56" i="130" s="1"/>
  <c r="AD62" i="130" s="1"/>
  <c r="AD63" i="130" s="1"/>
  <c r="AD65" i="130" s="1"/>
  <c r="AG30" i="112" s="1"/>
  <c r="AJ53" i="130"/>
  <c r="AJ56" i="130" s="1"/>
  <c r="AJ62" i="130" s="1"/>
  <c r="AJ63" i="130" s="1"/>
  <c r="AJ65" i="130" s="1"/>
  <c r="AM30" i="112" s="1"/>
  <c r="AS53" i="130"/>
  <c r="AS56" i="130" s="1"/>
  <c r="AS62" i="130" s="1"/>
  <c r="AS63" i="130" s="1"/>
  <c r="AS65" i="130" s="1"/>
  <c r="AV30" i="112" s="1"/>
  <c r="V53" i="143"/>
  <c r="V56" i="143" s="1"/>
  <c r="V62" i="143" s="1"/>
  <c r="V63" i="143" s="1"/>
  <c r="V65" i="143" s="1"/>
  <c r="Y43" i="112" s="1"/>
  <c r="H53" i="146"/>
  <c r="H56" i="146" s="1"/>
  <c r="H62" i="146" s="1"/>
  <c r="H63" i="146" s="1"/>
  <c r="H65" i="146" s="1"/>
  <c r="K46" i="112" s="1"/>
  <c r="AA53" i="146"/>
  <c r="AA56" i="146" s="1"/>
  <c r="AA62" i="146" s="1"/>
  <c r="AA63" i="146" s="1"/>
  <c r="AA65" i="146" s="1"/>
  <c r="AD46" i="112" s="1"/>
  <c r="AE53" i="129"/>
  <c r="AE56" i="129" s="1"/>
  <c r="AE62" i="129" s="1"/>
  <c r="AE63" i="129" s="1"/>
  <c r="AE65" i="129" s="1"/>
  <c r="AH28" i="112" s="1"/>
  <c r="AI53" i="140"/>
  <c r="AI56" i="140" s="1"/>
  <c r="AI62" i="140" s="1"/>
  <c r="AI63" i="140" s="1"/>
  <c r="AI65" i="140" s="1"/>
  <c r="AL40" i="112" s="1"/>
  <c r="AB53" i="140"/>
  <c r="AB56" i="140" s="1"/>
  <c r="AB62" i="140" s="1"/>
  <c r="AB63" i="140" s="1"/>
  <c r="AB65" i="140" s="1"/>
  <c r="AE40" i="112" s="1"/>
  <c r="AZ53" i="140"/>
  <c r="AZ56" i="140" s="1"/>
  <c r="AZ62" i="140" s="1"/>
  <c r="AH53" i="140"/>
  <c r="AH56" i="140" s="1"/>
  <c r="AH62" i="140" s="1"/>
  <c r="AH63" i="140" s="1"/>
  <c r="AH65" i="140" s="1"/>
  <c r="AK40" i="112" s="1"/>
  <c r="BE53" i="140"/>
  <c r="BE56" i="140" s="1"/>
  <c r="BE62" i="140" s="1"/>
  <c r="V53" i="131"/>
  <c r="V56" i="131" s="1"/>
  <c r="V62" i="131" s="1"/>
  <c r="V63" i="131" s="1"/>
  <c r="V65" i="131" s="1"/>
  <c r="Y31" i="112" s="1"/>
  <c r="T53" i="131"/>
  <c r="T56" i="131" s="1"/>
  <c r="T62" i="131" s="1"/>
  <c r="T63" i="131" s="1"/>
  <c r="T65" i="131" s="1"/>
  <c r="W31" i="112" s="1"/>
  <c r="AE53" i="128"/>
  <c r="AE56" i="128" s="1"/>
  <c r="AE62" i="128" s="1"/>
  <c r="AE63" i="128" s="1"/>
  <c r="AE65" i="128" s="1"/>
  <c r="AH27" i="112" s="1"/>
  <c r="AN53" i="128"/>
  <c r="AN56" i="128" s="1"/>
  <c r="AN62" i="128" s="1"/>
  <c r="AN63" i="128" s="1"/>
  <c r="AN65" i="128" s="1"/>
  <c r="AQ27" i="112" s="1"/>
  <c r="W53" i="126"/>
  <c r="W56" i="126" s="1"/>
  <c r="W62" i="126" s="1"/>
  <c r="W63" i="126" s="1"/>
  <c r="W65" i="126" s="1"/>
  <c r="Z25" i="112" s="1"/>
  <c r="O53" i="126"/>
  <c r="O56" i="126" s="1"/>
  <c r="O62" i="126" s="1"/>
  <c r="O63" i="126" s="1"/>
  <c r="O65" i="126" s="1"/>
  <c r="R25" i="112" s="1"/>
  <c r="AI53" i="126"/>
  <c r="AI56" i="126" s="1"/>
  <c r="AI62" i="126" s="1"/>
  <c r="AI63" i="126" s="1"/>
  <c r="AI65" i="126" s="1"/>
  <c r="AL25" i="112" s="1"/>
  <c r="I53" i="145"/>
  <c r="I56" i="145" s="1"/>
  <c r="I62" i="145" s="1"/>
  <c r="I63" i="145" s="1"/>
  <c r="I65" i="145" s="1"/>
  <c r="L45" i="112" s="1"/>
  <c r="Z53" i="139"/>
  <c r="Z56" i="139" s="1"/>
  <c r="Z62" i="139" s="1"/>
  <c r="Z63" i="139" s="1"/>
  <c r="Z65" i="139" s="1"/>
  <c r="AC39" i="112" s="1"/>
  <c r="Q53" i="139"/>
  <c r="Q56" i="139" s="1"/>
  <c r="Q62" i="139" s="1"/>
  <c r="Q63" i="139" s="1"/>
  <c r="Q65" i="139" s="1"/>
  <c r="T39" i="112" s="1"/>
  <c r="K53" i="139"/>
  <c r="K56" i="139" s="1"/>
  <c r="K62" i="139" s="1"/>
  <c r="K63" i="139" s="1"/>
  <c r="K65" i="139" s="1"/>
  <c r="N39" i="112" s="1"/>
  <c r="AO53" i="139"/>
  <c r="AO56" i="139" s="1"/>
  <c r="AO62" i="139" s="1"/>
  <c r="AO63" i="139" s="1"/>
  <c r="AO65" i="139" s="1"/>
  <c r="AR39" i="112" s="1"/>
  <c r="AL53" i="142"/>
  <c r="AL56" i="142" s="1"/>
  <c r="AL62" i="142" s="1"/>
  <c r="AL63" i="142" s="1"/>
  <c r="AL65" i="142" s="1"/>
  <c r="AO42" i="112" s="1"/>
  <c r="AG53" i="142"/>
  <c r="AG56" i="142" s="1"/>
  <c r="AG62" i="142" s="1"/>
  <c r="AG63" i="142" s="1"/>
  <c r="AG65" i="142" s="1"/>
  <c r="AJ42" i="112" s="1"/>
  <c r="R53" i="130"/>
  <c r="R56" i="130" s="1"/>
  <c r="R62" i="130" s="1"/>
  <c r="R63" i="130" s="1"/>
  <c r="R65" i="130" s="1"/>
  <c r="U30" i="112" s="1"/>
  <c r="O53" i="130"/>
  <c r="O56" i="130" s="1"/>
  <c r="O62" i="130" s="1"/>
  <c r="O63" i="130" s="1"/>
  <c r="O65" i="130" s="1"/>
  <c r="R30" i="112" s="1"/>
  <c r="E53" i="130"/>
  <c r="E56" i="130" s="1"/>
  <c r="E62" i="130" s="1"/>
  <c r="E63" i="130" s="1"/>
  <c r="E65" i="130" s="1"/>
  <c r="H30" i="112" s="1"/>
  <c r="V53" i="129"/>
  <c r="V56" i="129" s="1"/>
  <c r="V62" i="129" s="1"/>
  <c r="V63" i="129" s="1"/>
  <c r="V65" i="129" s="1"/>
  <c r="Y28" i="112" s="1"/>
  <c r="AV53" i="129"/>
  <c r="AV56" i="129" s="1"/>
  <c r="AV62" i="129" s="1"/>
  <c r="AV63" i="129" s="1"/>
  <c r="AV65" i="129" s="1"/>
  <c r="AY28" i="112" s="1"/>
  <c r="BJ53" i="129"/>
  <c r="AR53" i="140"/>
  <c r="AR56" i="140" s="1"/>
  <c r="AR62" i="140" s="1"/>
  <c r="AR63" i="140" s="1"/>
  <c r="AR65" i="140" s="1"/>
  <c r="AU40" i="112" s="1"/>
  <c r="BI53" i="140"/>
  <c r="AO53" i="131"/>
  <c r="AO56" i="131" s="1"/>
  <c r="AO62" i="131" s="1"/>
  <c r="AO63" i="131" s="1"/>
  <c r="AO65" i="131" s="1"/>
  <c r="AR31" i="112" s="1"/>
  <c r="AO53" i="128"/>
  <c r="AO56" i="128" s="1"/>
  <c r="AO62" i="128" s="1"/>
  <c r="AO63" i="128" s="1"/>
  <c r="AO65" i="128" s="1"/>
  <c r="AR27" i="112" s="1"/>
  <c r="AA53" i="126"/>
  <c r="AA56" i="126" s="1"/>
  <c r="AA62" i="126" s="1"/>
  <c r="AA63" i="126" s="1"/>
  <c r="AA65" i="126" s="1"/>
  <c r="AD25" i="112" s="1"/>
  <c r="AH53" i="139"/>
  <c r="AH56" i="139" s="1"/>
  <c r="AH62" i="139" s="1"/>
  <c r="AH63" i="139" s="1"/>
  <c r="AH65" i="139" s="1"/>
  <c r="AK39" i="112" s="1"/>
  <c r="AC53" i="142"/>
  <c r="AC56" i="142" s="1"/>
  <c r="AC62" i="142" s="1"/>
  <c r="AC63" i="142" s="1"/>
  <c r="AC65" i="142" s="1"/>
  <c r="AF42" i="112" s="1"/>
  <c r="AG53" i="130"/>
  <c r="AG56" i="130" s="1"/>
  <c r="AG62" i="130" s="1"/>
  <c r="AG63" i="130" s="1"/>
  <c r="AG65" i="130" s="1"/>
  <c r="AJ30" i="112" s="1"/>
  <c r="AZ53" i="129"/>
  <c r="AZ56" i="129" s="1"/>
  <c r="AZ62" i="129" s="1"/>
  <c r="BG53" i="140"/>
  <c r="BG56" i="140" s="1"/>
  <c r="BG62" i="140" s="1"/>
  <c r="P53" i="140"/>
  <c r="P56" i="140" s="1"/>
  <c r="P62" i="140" s="1"/>
  <c r="P63" i="140" s="1"/>
  <c r="P65" i="140" s="1"/>
  <c r="S40" i="112" s="1"/>
  <c r="Z53" i="140"/>
  <c r="Z56" i="140" s="1"/>
  <c r="Z62" i="140" s="1"/>
  <c r="Z63" i="140" s="1"/>
  <c r="Z65" i="140" s="1"/>
  <c r="AC40" i="112" s="1"/>
  <c r="L53" i="131"/>
  <c r="L56" i="131" s="1"/>
  <c r="L62" i="131" s="1"/>
  <c r="L63" i="131" s="1"/>
  <c r="L65" i="131" s="1"/>
  <c r="O31" i="112" s="1"/>
  <c r="AY53" i="128"/>
  <c r="AY56" i="128" s="1"/>
  <c r="AY62" i="128" s="1"/>
  <c r="J53" i="145"/>
  <c r="J56" i="145" s="1"/>
  <c r="J62" i="145" s="1"/>
  <c r="J63" i="145" s="1"/>
  <c r="J65" i="145" s="1"/>
  <c r="M45" i="112" s="1"/>
  <c r="BB53" i="139"/>
  <c r="BB56" i="139" s="1"/>
  <c r="BB62" i="139" s="1"/>
  <c r="AA53" i="139"/>
  <c r="AA56" i="139" s="1"/>
  <c r="AA62" i="139" s="1"/>
  <c r="AA63" i="139" s="1"/>
  <c r="AA65" i="139" s="1"/>
  <c r="AD39" i="112" s="1"/>
  <c r="AV53" i="142"/>
  <c r="AV56" i="142" s="1"/>
  <c r="AV62" i="142" s="1"/>
  <c r="AV63" i="142" s="1"/>
  <c r="AV65" i="142" s="1"/>
  <c r="AY42" i="112" s="1"/>
  <c r="BB53" i="142"/>
  <c r="BB56" i="142" s="1"/>
  <c r="BB62" i="142" s="1"/>
  <c r="G53" i="142"/>
  <c r="G56" i="142" s="1"/>
  <c r="G62" i="142" s="1"/>
  <c r="G63" i="142" s="1"/>
  <c r="G65" i="142" s="1"/>
  <c r="J42" i="112" s="1"/>
  <c r="AW53" i="142"/>
  <c r="AW56" i="142" s="1"/>
  <c r="AW62" i="142" s="1"/>
  <c r="AW63" i="142" s="1"/>
  <c r="AW65" i="142" s="1"/>
  <c r="AZ42" i="112" s="1"/>
  <c r="BC53" i="146"/>
  <c r="BC56" i="146" s="1"/>
  <c r="BC62" i="146" s="1"/>
  <c r="BD53" i="146"/>
  <c r="BD56" i="146" s="1"/>
  <c r="BD62" i="146" s="1"/>
  <c r="AY53" i="130"/>
  <c r="AY56" i="130" s="1"/>
  <c r="AY62" i="130" s="1"/>
  <c r="E53" i="143"/>
  <c r="E56" i="143" s="1"/>
  <c r="E62" i="143" s="1"/>
  <c r="E63" i="143" s="1"/>
  <c r="E65" i="143" s="1"/>
  <c r="H43" i="112" s="1"/>
  <c r="Y53" i="125"/>
  <c r="Y56" i="125" s="1"/>
  <c r="Y62" i="125" s="1"/>
  <c r="Y63" i="125" s="1"/>
  <c r="Y65" i="125" s="1"/>
  <c r="AB24" i="112" s="1"/>
  <c r="B53" i="130"/>
  <c r="B56" i="130" s="1"/>
  <c r="B62" i="130" s="1"/>
  <c r="B63" i="130" s="1"/>
  <c r="B65" i="130" s="1"/>
  <c r="E30" i="112" s="1"/>
  <c r="BH53" i="137"/>
  <c r="BH56" i="137" s="1"/>
  <c r="BH62" i="137" s="1"/>
  <c r="B53" i="145"/>
  <c r="B53" i="143"/>
  <c r="B53" i="131"/>
  <c r="B56" i="131" s="1"/>
  <c r="B62" i="131" s="1"/>
  <c r="B63" i="131" s="1"/>
  <c r="B65" i="131" s="1"/>
  <c r="E31" i="112" s="1"/>
  <c r="D53" i="143"/>
  <c r="D56" i="143" s="1"/>
  <c r="D62" i="143" s="1"/>
  <c r="D63" i="143" s="1"/>
  <c r="D65" i="143" s="1"/>
  <c r="G43" i="112" s="1"/>
  <c r="B53" i="142"/>
  <c r="B56" i="142" s="1"/>
  <c r="B62" i="142" s="1"/>
  <c r="B63" i="142" s="1"/>
  <c r="B65" i="142" s="1"/>
  <c r="E42" i="112" s="1"/>
  <c r="S53" i="143"/>
  <c r="S56" i="143" s="1"/>
  <c r="S62" i="143" s="1"/>
  <c r="S63" i="143" s="1"/>
  <c r="S65" i="143" s="1"/>
  <c r="V43" i="112" s="1"/>
  <c r="H53" i="143"/>
  <c r="H56" i="143" s="1"/>
  <c r="H62" i="143" s="1"/>
  <c r="H63" i="143" s="1"/>
  <c r="H65" i="143" s="1"/>
  <c r="K43" i="112" s="1"/>
  <c r="R53" i="137"/>
  <c r="R56" i="137" s="1"/>
  <c r="R62" i="137" s="1"/>
  <c r="R63" i="137" s="1"/>
  <c r="R65" i="137" s="1"/>
  <c r="U37" i="112" s="1"/>
  <c r="W53" i="143"/>
  <c r="W56" i="143" s="1"/>
  <c r="W62" i="143" s="1"/>
  <c r="W63" i="143" s="1"/>
  <c r="W65" i="143" s="1"/>
  <c r="Z43" i="112" s="1"/>
  <c r="BB53" i="143"/>
  <c r="BB56" i="143" s="1"/>
  <c r="BB62" i="143" s="1"/>
  <c r="Y53" i="143"/>
  <c r="Y56" i="143" s="1"/>
  <c r="Y62" i="143" s="1"/>
  <c r="Y63" i="143" s="1"/>
  <c r="Y65" i="143" s="1"/>
  <c r="AB43" i="112" s="1"/>
  <c r="X53" i="143"/>
  <c r="X56" i="143" s="1"/>
  <c r="X62" i="143" s="1"/>
  <c r="X63" i="143" s="1"/>
  <c r="X65" i="143" s="1"/>
  <c r="AA43" i="112" s="1"/>
  <c r="V53" i="137"/>
  <c r="V56" i="137" s="1"/>
  <c r="V62" i="137" s="1"/>
  <c r="V63" i="137" s="1"/>
  <c r="V65" i="137" s="1"/>
  <c r="Y37" i="112" s="1"/>
  <c r="O53" i="137"/>
  <c r="O56" i="137" s="1"/>
  <c r="O62" i="137" s="1"/>
  <c r="O63" i="137" s="1"/>
  <c r="O65" i="137" s="1"/>
  <c r="R37" i="112" s="1"/>
  <c r="AJ53" i="143"/>
  <c r="AJ56" i="143" s="1"/>
  <c r="AJ62" i="143" s="1"/>
  <c r="AJ63" i="143" s="1"/>
  <c r="AJ65" i="143" s="1"/>
  <c r="AM43" i="112" s="1"/>
  <c r="AM53" i="143"/>
  <c r="AM56" i="143" s="1"/>
  <c r="AM62" i="143" s="1"/>
  <c r="AM63" i="143" s="1"/>
  <c r="AM65" i="143" s="1"/>
  <c r="AP43" i="112" s="1"/>
  <c r="U53" i="137"/>
  <c r="U56" i="137" s="1"/>
  <c r="U62" i="137" s="1"/>
  <c r="U63" i="137" s="1"/>
  <c r="U65" i="137" s="1"/>
  <c r="X37" i="112" s="1"/>
  <c r="AD53" i="143"/>
  <c r="AD56" i="143" s="1"/>
  <c r="AD62" i="143" s="1"/>
  <c r="AD63" i="143" s="1"/>
  <c r="AD65" i="143" s="1"/>
  <c r="AG43" i="112" s="1"/>
  <c r="AW53" i="143"/>
  <c r="AW56" i="143" s="1"/>
  <c r="AW62" i="143" s="1"/>
  <c r="AV53" i="137"/>
  <c r="AV56" i="137" s="1"/>
  <c r="AV62" i="137" s="1"/>
  <c r="Z53" i="137"/>
  <c r="Z56" i="137" s="1"/>
  <c r="Z62" i="137" s="1"/>
  <c r="Z63" i="137" s="1"/>
  <c r="Z65" i="137" s="1"/>
  <c r="AC37" i="112" s="1"/>
  <c r="L53" i="137"/>
  <c r="L56" i="137" s="1"/>
  <c r="L62" i="137" s="1"/>
  <c r="L63" i="137" s="1"/>
  <c r="L65" i="137" s="1"/>
  <c r="O37" i="112" s="1"/>
  <c r="AX53" i="143"/>
  <c r="AX56" i="143" s="1"/>
  <c r="AX62" i="143" s="1"/>
  <c r="BB53" i="137"/>
  <c r="BB56" i="137" s="1"/>
  <c r="BB62" i="137" s="1"/>
  <c r="AI53" i="146"/>
  <c r="AI56" i="146" s="1"/>
  <c r="AI62" i="146" s="1"/>
  <c r="AI63" i="146" s="1"/>
  <c r="AI65" i="146" s="1"/>
  <c r="AL46" i="112" s="1"/>
  <c r="AK53" i="146"/>
  <c r="AK56" i="146" s="1"/>
  <c r="AK62" i="146" s="1"/>
  <c r="AK63" i="146" s="1"/>
  <c r="AK65" i="146" s="1"/>
  <c r="AN46" i="112" s="1"/>
  <c r="BB53" i="125"/>
  <c r="BB56" i="125" s="1"/>
  <c r="BB62" i="125" s="1"/>
  <c r="S53" i="137"/>
  <c r="S56" i="137" s="1"/>
  <c r="S62" i="137" s="1"/>
  <c r="S63" i="137" s="1"/>
  <c r="S65" i="137" s="1"/>
  <c r="V37" i="112" s="1"/>
  <c r="AC53" i="137"/>
  <c r="AC56" i="137" s="1"/>
  <c r="AC62" i="137" s="1"/>
  <c r="AC63" i="137" s="1"/>
  <c r="AC65" i="137" s="1"/>
  <c r="AF37" i="112" s="1"/>
  <c r="S53" i="125"/>
  <c r="S56" i="125" s="1"/>
  <c r="S62" i="125" s="1"/>
  <c r="S63" i="125" s="1"/>
  <c r="S65" i="125" s="1"/>
  <c r="V24" i="112" s="1"/>
  <c r="BI53" i="125"/>
  <c r="AS53" i="125"/>
  <c r="AS56" i="125" s="1"/>
  <c r="AS62" i="125" s="1"/>
  <c r="AS63" i="125" s="1"/>
  <c r="AS65" i="125" s="1"/>
  <c r="AV24" i="112" s="1"/>
  <c r="AF53" i="125"/>
  <c r="AF56" i="125" s="1"/>
  <c r="AF62" i="125" s="1"/>
  <c r="AF63" i="125" s="1"/>
  <c r="AF65" i="125" s="1"/>
  <c r="AI24" i="112" s="1"/>
  <c r="BC53" i="125"/>
  <c r="BC56" i="125" s="1"/>
  <c r="BC62" i="125" s="1"/>
  <c r="T53" i="125"/>
  <c r="T56" i="125" s="1"/>
  <c r="T62" i="125" s="1"/>
  <c r="T63" i="125" s="1"/>
  <c r="T65" i="125" s="1"/>
  <c r="W24" i="112" s="1"/>
  <c r="BK53" i="125"/>
  <c r="M53" i="137"/>
  <c r="M56" i="137" s="1"/>
  <c r="M62" i="137" s="1"/>
  <c r="M63" i="137" s="1"/>
  <c r="M65" i="137" s="1"/>
  <c r="P37" i="112" s="1"/>
  <c r="V53" i="125"/>
  <c r="V56" i="125" s="1"/>
  <c r="V62" i="125" s="1"/>
  <c r="V63" i="125" s="1"/>
  <c r="V65" i="125" s="1"/>
  <c r="Y24" i="112" s="1"/>
  <c r="AA53" i="125"/>
  <c r="AA56" i="125" s="1"/>
  <c r="AA62" i="125" s="1"/>
  <c r="AA63" i="125" s="1"/>
  <c r="AA65" i="125" s="1"/>
  <c r="AD24" i="112" s="1"/>
  <c r="AQ53" i="125"/>
  <c r="AQ56" i="125" s="1"/>
  <c r="AQ62" i="125" s="1"/>
  <c r="AQ63" i="125" s="1"/>
  <c r="AQ65" i="125" s="1"/>
  <c r="AT24" i="112" s="1"/>
  <c r="AP53" i="125"/>
  <c r="AP56" i="125" s="1"/>
  <c r="AP62" i="125" s="1"/>
  <c r="AP63" i="125" s="1"/>
  <c r="AP65" i="125" s="1"/>
  <c r="AS24" i="112" s="1"/>
  <c r="AI53" i="125"/>
  <c r="AI56" i="125" s="1"/>
  <c r="AI62" i="125" s="1"/>
  <c r="AI63" i="125" s="1"/>
  <c r="AI65" i="125" s="1"/>
  <c r="AL24" i="112" s="1"/>
  <c r="BA53" i="125"/>
  <c r="BA56" i="125" s="1"/>
  <c r="BA62" i="125" s="1"/>
  <c r="BF53" i="125"/>
  <c r="BF56" i="125" s="1"/>
  <c r="BF62" i="125" s="1"/>
  <c r="AG53" i="125"/>
  <c r="AG56" i="125" s="1"/>
  <c r="AG62" i="125" s="1"/>
  <c r="AG63" i="125" s="1"/>
  <c r="AG65" i="125" s="1"/>
  <c r="AJ24" i="112" s="1"/>
  <c r="N53" i="137"/>
  <c r="N56" i="137" s="1"/>
  <c r="N62" i="137" s="1"/>
  <c r="N63" i="137" s="1"/>
  <c r="N65" i="137" s="1"/>
  <c r="Q37" i="112" s="1"/>
  <c r="AE53" i="137"/>
  <c r="AE56" i="137" s="1"/>
  <c r="AE62" i="137" s="1"/>
  <c r="AE63" i="137" s="1"/>
  <c r="AE65" i="137" s="1"/>
  <c r="AH37" i="112" s="1"/>
  <c r="AF53" i="146"/>
  <c r="AF56" i="146" s="1"/>
  <c r="AF62" i="146" s="1"/>
  <c r="AF63" i="146" s="1"/>
  <c r="AF65" i="146" s="1"/>
  <c r="AI46" i="112" s="1"/>
  <c r="AG53" i="143"/>
  <c r="AG56" i="143" s="1"/>
  <c r="AG62" i="143" s="1"/>
  <c r="AG63" i="143" s="1"/>
  <c r="AG65" i="143" s="1"/>
  <c r="AJ43" i="112" s="1"/>
  <c r="G53" i="146"/>
  <c r="G56" i="146" s="1"/>
  <c r="G62" i="146" s="1"/>
  <c r="G63" i="146" s="1"/>
  <c r="G65" i="146" s="1"/>
  <c r="J46" i="112" s="1"/>
  <c r="F53" i="129"/>
  <c r="F56" i="129" s="1"/>
  <c r="F62" i="129" s="1"/>
  <c r="F63" i="129" s="1"/>
  <c r="F65" i="129" s="1"/>
  <c r="I28" i="112" s="1"/>
  <c r="AZ53" i="146"/>
  <c r="AZ56" i="146" s="1"/>
  <c r="AZ62" i="146" s="1"/>
  <c r="K53" i="146"/>
  <c r="K56" i="146" s="1"/>
  <c r="K62" i="146" s="1"/>
  <c r="K63" i="146" s="1"/>
  <c r="K65" i="146" s="1"/>
  <c r="N46" i="112" s="1"/>
  <c r="AC53" i="146"/>
  <c r="AC56" i="146" s="1"/>
  <c r="AC62" i="146" s="1"/>
  <c r="AC63" i="146" s="1"/>
  <c r="AC65" i="146" s="1"/>
  <c r="AF46" i="112" s="1"/>
  <c r="AE53" i="146"/>
  <c r="AE56" i="146" s="1"/>
  <c r="AE62" i="146" s="1"/>
  <c r="AE63" i="146" s="1"/>
  <c r="AE65" i="146" s="1"/>
  <c r="AH46" i="112" s="1"/>
  <c r="AY53" i="146"/>
  <c r="AY56" i="146" s="1"/>
  <c r="AY62" i="146" s="1"/>
  <c r="AM53" i="146"/>
  <c r="AM56" i="146" s="1"/>
  <c r="AM62" i="146" s="1"/>
  <c r="AM63" i="146" s="1"/>
  <c r="AM65" i="146" s="1"/>
  <c r="AP46" i="112" s="1"/>
  <c r="AJ53" i="146"/>
  <c r="AJ56" i="146" s="1"/>
  <c r="AJ62" i="146" s="1"/>
  <c r="AJ63" i="146" s="1"/>
  <c r="AJ65" i="146" s="1"/>
  <c r="AM46" i="112" s="1"/>
  <c r="O53" i="129"/>
  <c r="O56" i="129" s="1"/>
  <c r="O62" i="129" s="1"/>
  <c r="O63" i="129" s="1"/>
  <c r="O65" i="129" s="1"/>
  <c r="R28" i="112" s="1"/>
  <c r="AZ53" i="131"/>
  <c r="AZ56" i="131" s="1"/>
  <c r="AZ62" i="131" s="1"/>
  <c r="N53" i="131"/>
  <c r="N56" i="131" s="1"/>
  <c r="N62" i="131" s="1"/>
  <c r="N63" i="131" s="1"/>
  <c r="N65" i="131" s="1"/>
  <c r="Q31" i="112" s="1"/>
  <c r="G53" i="128"/>
  <c r="G56" i="128" s="1"/>
  <c r="G62" i="128" s="1"/>
  <c r="G63" i="128" s="1"/>
  <c r="G65" i="128" s="1"/>
  <c r="J27" i="112" s="1"/>
  <c r="AJ53" i="128"/>
  <c r="AJ56" i="128" s="1"/>
  <c r="AJ62" i="128" s="1"/>
  <c r="AJ63" i="128" s="1"/>
  <c r="AJ65" i="128" s="1"/>
  <c r="AM27" i="112" s="1"/>
  <c r="K53" i="126"/>
  <c r="K56" i="126" s="1"/>
  <c r="K62" i="126" s="1"/>
  <c r="K63" i="126" s="1"/>
  <c r="K65" i="126" s="1"/>
  <c r="N25" i="112" s="1"/>
  <c r="AU53" i="126"/>
  <c r="AU56" i="126" s="1"/>
  <c r="AU62" i="126" s="1"/>
  <c r="AU63" i="126" s="1"/>
  <c r="AU65" i="126" s="1"/>
  <c r="AX25" i="112" s="1"/>
  <c r="AZ53" i="126"/>
  <c r="AZ56" i="126" s="1"/>
  <c r="AZ62" i="126" s="1"/>
  <c r="U53" i="142"/>
  <c r="U56" i="142" s="1"/>
  <c r="U62" i="142" s="1"/>
  <c r="U63" i="142" s="1"/>
  <c r="U65" i="142" s="1"/>
  <c r="X42" i="112" s="1"/>
  <c r="Z53" i="142"/>
  <c r="Z56" i="142" s="1"/>
  <c r="Z62" i="142" s="1"/>
  <c r="Z63" i="142" s="1"/>
  <c r="Z65" i="142" s="1"/>
  <c r="AC42" i="112" s="1"/>
  <c r="R53" i="142"/>
  <c r="R56" i="142" s="1"/>
  <c r="R62" i="142" s="1"/>
  <c r="R63" i="142" s="1"/>
  <c r="R65" i="142" s="1"/>
  <c r="U42" i="112" s="1"/>
  <c r="I53" i="130"/>
  <c r="I56" i="130" s="1"/>
  <c r="I62" i="130" s="1"/>
  <c r="I63" i="130" s="1"/>
  <c r="I65" i="130" s="1"/>
  <c r="L30" i="112" s="1"/>
  <c r="T53" i="130"/>
  <c r="T56" i="130" s="1"/>
  <c r="T62" i="130" s="1"/>
  <c r="T63" i="130" s="1"/>
  <c r="T65" i="130" s="1"/>
  <c r="W30" i="112" s="1"/>
  <c r="AM53" i="130"/>
  <c r="AM56" i="130" s="1"/>
  <c r="AM62" i="130" s="1"/>
  <c r="AM63" i="130" s="1"/>
  <c r="AM65" i="130" s="1"/>
  <c r="AP30" i="112" s="1"/>
  <c r="M53" i="130"/>
  <c r="M56" i="130" s="1"/>
  <c r="M62" i="130" s="1"/>
  <c r="M63" i="130" s="1"/>
  <c r="M65" i="130" s="1"/>
  <c r="P30" i="112" s="1"/>
  <c r="AO53" i="146"/>
  <c r="AO56" i="146" s="1"/>
  <c r="AO62" i="146" s="1"/>
  <c r="AO63" i="146" s="1"/>
  <c r="AO65" i="146" s="1"/>
  <c r="AR46" i="112" s="1"/>
  <c r="D53" i="134"/>
  <c r="AD53" i="129"/>
  <c r="AD56" i="129" s="1"/>
  <c r="AD62" i="129" s="1"/>
  <c r="AD63" i="129" s="1"/>
  <c r="AD65" i="129" s="1"/>
  <c r="AG28" i="112" s="1"/>
  <c r="AC53" i="129"/>
  <c r="AC56" i="129" s="1"/>
  <c r="AC62" i="129" s="1"/>
  <c r="AC63" i="129" s="1"/>
  <c r="AC65" i="129" s="1"/>
  <c r="AF28" i="112" s="1"/>
  <c r="AN53" i="140"/>
  <c r="AN56" i="140" s="1"/>
  <c r="AN62" i="140" s="1"/>
  <c r="AN63" i="140" s="1"/>
  <c r="AN65" i="140" s="1"/>
  <c r="AQ40" i="112" s="1"/>
  <c r="AA53" i="131"/>
  <c r="AA56" i="131" s="1"/>
  <c r="AA62" i="131" s="1"/>
  <c r="AA63" i="131" s="1"/>
  <c r="AA65" i="131" s="1"/>
  <c r="AD31" i="112" s="1"/>
  <c r="AW53" i="131"/>
  <c r="AW56" i="131" s="1"/>
  <c r="AW62" i="131" s="1"/>
  <c r="AI53" i="131"/>
  <c r="AI56" i="131" s="1"/>
  <c r="AI62" i="131" s="1"/>
  <c r="AI63" i="131" s="1"/>
  <c r="AI65" i="131" s="1"/>
  <c r="AL31" i="112" s="1"/>
  <c r="AF53" i="131"/>
  <c r="AF56" i="131" s="1"/>
  <c r="AF62" i="131" s="1"/>
  <c r="AF63" i="131" s="1"/>
  <c r="AF65" i="131" s="1"/>
  <c r="AI31" i="112" s="1"/>
  <c r="AB53" i="128"/>
  <c r="AB56" i="128" s="1"/>
  <c r="AB62" i="128" s="1"/>
  <c r="AB63" i="128" s="1"/>
  <c r="AB65" i="128" s="1"/>
  <c r="AE27" i="112" s="1"/>
  <c r="AS53" i="128"/>
  <c r="AS56" i="128" s="1"/>
  <c r="AS62" i="128" s="1"/>
  <c r="AS63" i="128" s="1"/>
  <c r="AS65" i="128" s="1"/>
  <c r="AV27" i="112" s="1"/>
  <c r="AM53" i="128"/>
  <c r="AM56" i="128" s="1"/>
  <c r="AM62" i="128" s="1"/>
  <c r="AM63" i="128" s="1"/>
  <c r="AM65" i="128" s="1"/>
  <c r="AP27" i="112" s="1"/>
  <c r="AZ53" i="128"/>
  <c r="AZ56" i="128" s="1"/>
  <c r="AZ62" i="128" s="1"/>
  <c r="W53" i="128"/>
  <c r="W56" i="128" s="1"/>
  <c r="W62" i="128" s="1"/>
  <c r="W63" i="128" s="1"/>
  <c r="W65" i="128" s="1"/>
  <c r="Z27" i="112" s="1"/>
  <c r="X53" i="128"/>
  <c r="X56" i="128" s="1"/>
  <c r="X62" i="128" s="1"/>
  <c r="X63" i="128" s="1"/>
  <c r="X65" i="128" s="1"/>
  <c r="AA27" i="112" s="1"/>
  <c r="AW53" i="126"/>
  <c r="AW56" i="126" s="1"/>
  <c r="AW62" i="126" s="1"/>
  <c r="AM53" i="126"/>
  <c r="AM56" i="126" s="1"/>
  <c r="AM62" i="126" s="1"/>
  <c r="AM63" i="126" s="1"/>
  <c r="AM65" i="126" s="1"/>
  <c r="AP25" i="112" s="1"/>
  <c r="BA53" i="126"/>
  <c r="BA56" i="126" s="1"/>
  <c r="BA62" i="126" s="1"/>
  <c r="AV53" i="126"/>
  <c r="AV56" i="126" s="1"/>
  <c r="AV62" i="126" s="1"/>
  <c r="AV63" i="126" s="1"/>
  <c r="AV65" i="126" s="1"/>
  <c r="AY25" i="112" s="1"/>
  <c r="AG53" i="126"/>
  <c r="AG56" i="126" s="1"/>
  <c r="AG62" i="126" s="1"/>
  <c r="AG63" i="126" s="1"/>
  <c r="AG65" i="126" s="1"/>
  <c r="AJ25" i="112" s="1"/>
  <c r="AC53" i="139"/>
  <c r="AC56" i="139" s="1"/>
  <c r="AC62" i="139" s="1"/>
  <c r="AC63" i="139" s="1"/>
  <c r="AC65" i="139" s="1"/>
  <c r="AF39" i="112" s="1"/>
  <c r="AU53" i="142"/>
  <c r="AU56" i="142" s="1"/>
  <c r="AU62" i="142" s="1"/>
  <c r="AU63" i="142" s="1"/>
  <c r="AU65" i="142" s="1"/>
  <c r="AX42" i="112" s="1"/>
  <c r="BA53" i="142"/>
  <c r="BA56" i="142" s="1"/>
  <c r="BA62" i="142" s="1"/>
  <c r="AM53" i="142"/>
  <c r="AM56" i="142" s="1"/>
  <c r="AM62" i="142" s="1"/>
  <c r="AM63" i="142" s="1"/>
  <c r="AM65" i="142" s="1"/>
  <c r="AP42" i="112" s="1"/>
  <c r="AV53" i="130"/>
  <c r="AV56" i="130" s="1"/>
  <c r="AV62" i="130" s="1"/>
  <c r="H53" i="130"/>
  <c r="H56" i="130" s="1"/>
  <c r="H62" i="130" s="1"/>
  <c r="H63" i="130" s="1"/>
  <c r="H65" i="130" s="1"/>
  <c r="K30" i="112" s="1"/>
  <c r="AA53" i="130"/>
  <c r="AA56" i="130" s="1"/>
  <c r="AA62" i="130" s="1"/>
  <c r="AA63" i="130" s="1"/>
  <c r="AA65" i="130" s="1"/>
  <c r="AD30" i="112" s="1"/>
  <c r="V53" i="146"/>
  <c r="V56" i="146" s="1"/>
  <c r="V62" i="146" s="1"/>
  <c r="V63" i="146" s="1"/>
  <c r="V65" i="146" s="1"/>
  <c r="Y46" i="112" s="1"/>
  <c r="S53" i="129"/>
  <c r="S56" i="129" s="1"/>
  <c r="S62" i="129" s="1"/>
  <c r="S63" i="129" s="1"/>
  <c r="S65" i="129" s="1"/>
  <c r="V28" i="112" s="1"/>
  <c r="AH53" i="129"/>
  <c r="AH56" i="129" s="1"/>
  <c r="AH62" i="129" s="1"/>
  <c r="AH63" i="129" s="1"/>
  <c r="AH65" i="129" s="1"/>
  <c r="AK28" i="112" s="1"/>
  <c r="T53" i="129"/>
  <c r="T56" i="129" s="1"/>
  <c r="T62" i="129" s="1"/>
  <c r="T63" i="129" s="1"/>
  <c r="T65" i="129" s="1"/>
  <c r="W28" i="112" s="1"/>
  <c r="AA53" i="129"/>
  <c r="AA56" i="129" s="1"/>
  <c r="AA62" i="129" s="1"/>
  <c r="AA63" i="129" s="1"/>
  <c r="AA65" i="129" s="1"/>
  <c r="AD28" i="112" s="1"/>
  <c r="BD53" i="140"/>
  <c r="BD56" i="140" s="1"/>
  <c r="BD62" i="140" s="1"/>
  <c r="AQ53" i="131"/>
  <c r="AQ56" i="131" s="1"/>
  <c r="AQ62" i="131" s="1"/>
  <c r="AQ63" i="131" s="1"/>
  <c r="AQ65" i="131" s="1"/>
  <c r="AT31" i="112" s="1"/>
  <c r="K53" i="128"/>
  <c r="K56" i="128" s="1"/>
  <c r="K62" i="128" s="1"/>
  <c r="K63" i="128" s="1"/>
  <c r="K65" i="128" s="1"/>
  <c r="N27" i="112" s="1"/>
  <c r="BA53" i="128"/>
  <c r="BA56" i="128" s="1"/>
  <c r="BA62" i="128" s="1"/>
  <c r="AD53" i="126"/>
  <c r="AD56" i="126" s="1"/>
  <c r="AD62" i="126" s="1"/>
  <c r="AD63" i="126" s="1"/>
  <c r="AD65" i="126" s="1"/>
  <c r="AG25" i="112" s="1"/>
  <c r="Y53" i="126"/>
  <c r="Y56" i="126" s="1"/>
  <c r="Y62" i="126" s="1"/>
  <c r="Y63" i="126" s="1"/>
  <c r="Y65" i="126" s="1"/>
  <c r="AB25" i="112" s="1"/>
  <c r="U53" i="139"/>
  <c r="U56" i="139" s="1"/>
  <c r="U62" i="139" s="1"/>
  <c r="U63" i="139" s="1"/>
  <c r="U65" i="139" s="1"/>
  <c r="X39" i="112" s="1"/>
  <c r="AU53" i="139"/>
  <c r="AU56" i="139" s="1"/>
  <c r="AU62" i="139" s="1"/>
  <c r="AU63" i="139" s="1"/>
  <c r="AU65" i="139" s="1"/>
  <c r="AX39" i="112" s="1"/>
  <c r="AZ53" i="142"/>
  <c r="AZ56" i="142" s="1"/>
  <c r="AZ62" i="142" s="1"/>
  <c r="AO53" i="142"/>
  <c r="AO56" i="142" s="1"/>
  <c r="AO62" i="142" s="1"/>
  <c r="AO63" i="142" s="1"/>
  <c r="AO65" i="142" s="1"/>
  <c r="AR42" i="112" s="1"/>
  <c r="N53" i="142"/>
  <c r="N56" i="142" s="1"/>
  <c r="N62" i="142" s="1"/>
  <c r="N63" i="142" s="1"/>
  <c r="N65" i="142" s="1"/>
  <c r="Q42" i="112" s="1"/>
  <c r="S53" i="130"/>
  <c r="S56" i="130" s="1"/>
  <c r="S62" i="130" s="1"/>
  <c r="S63" i="130" s="1"/>
  <c r="S65" i="130" s="1"/>
  <c r="V30" i="112" s="1"/>
  <c r="AO53" i="130"/>
  <c r="AO56" i="130" s="1"/>
  <c r="AO62" i="130" s="1"/>
  <c r="AO63" i="130" s="1"/>
  <c r="AO65" i="130" s="1"/>
  <c r="AR30" i="112" s="1"/>
  <c r="AQ53" i="130"/>
  <c r="AQ56" i="130" s="1"/>
  <c r="AQ62" i="130" s="1"/>
  <c r="AQ63" i="130" s="1"/>
  <c r="AQ65" i="130" s="1"/>
  <c r="AT30" i="112" s="1"/>
  <c r="AS53" i="129"/>
  <c r="AS56" i="129" s="1"/>
  <c r="AS62" i="129" s="1"/>
  <c r="AS63" i="129" s="1"/>
  <c r="AS65" i="129" s="1"/>
  <c r="AV28" i="112" s="1"/>
  <c r="S53" i="140"/>
  <c r="S56" i="140" s="1"/>
  <c r="S62" i="140" s="1"/>
  <c r="S63" i="140" s="1"/>
  <c r="S65" i="140" s="1"/>
  <c r="V40" i="112" s="1"/>
  <c r="AM53" i="131"/>
  <c r="AM56" i="131" s="1"/>
  <c r="AM62" i="131" s="1"/>
  <c r="AM63" i="131" s="1"/>
  <c r="AM65" i="131" s="1"/>
  <c r="AP31" i="112" s="1"/>
  <c r="AG53" i="131"/>
  <c r="AG56" i="131" s="1"/>
  <c r="AG62" i="131" s="1"/>
  <c r="AG63" i="131" s="1"/>
  <c r="AG65" i="131" s="1"/>
  <c r="AJ31" i="112" s="1"/>
  <c r="H53" i="128"/>
  <c r="H56" i="128" s="1"/>
  <c r="H62" i="128" s="1"/>
  <c r="H63" i="128" s="1"/>
  <c r="H65" i="128" s="1"/>
  <c r="K27" i="112" s="1"/>
  <c r="I53" i="126"/>
  <c r="I56" i="126" s="1"/>
  <c r="I62" i="126" s="1"/>
  <c r="I63" i="126" s="1"/>
  <c r="I65" i="126" s="1"/>
  <c r="L25" i="112" s="1"/>
  <c r="J53" i="126"/>
  <c r="J56" i="126" s="1"/>
  <c r="J62" i="126" s="1"/>
  <c r="J63" i="126" s="1"/>
  <c r="J65" i="126" s="1"/>
  <c r="M25" i="112" s="1"/>
  <c r="AF53" i="139"/>
  <c r="AF56" i="139" s="1"/>
  <c r="AF62" i="139" s="1"/>
  <c r="AF63" i="139" s="1"/>
  <c r="AF65" i="139" s="1"/>
  <c r="AI39" i="112" s="1"/>
  <c r="N53" i="139"/>
  <c r="N56" i="139" s="1"/>
  <c r="N62" i="139" s="1"/>
  <c r="N63" i="139" s="1"/>
  <c r="N65" i="139" s="1"/>
  <c r="Q39" i="112" s="1"/>
  <c r="AY53" i="139"/>
  <c r="AY56" i="139" s="1"/>
  <c r="AY62" i="139" s="1"/>
  <c r="BA53" i="139"/>
  <c r="BA56" i="139" s="1"/>
  <c r="BA62" i="139" s="1"/>
  <c r="Y53" i="142"/>
  <c r="Y56" i="142" s="1"/>
  <c r="Y62" i="142" s="1"/>
  <c r="Y63" i="142" s="1"/>
  <c r="Y65" i="142" s="1"/>
  <c r="AB42" i="112" s="1"/>
  <c r="AH53" i="142"/>
  <c r="AH56" i="142" s="1"/>
  <c r="AH62" i="142" s="1"/>
  <c r="AH63" i="142" s="1"/>
  <c r="AH65" i="142" s="1"/>
  <c r="AK42" i="112" s="1"/>
  <c r="H53" i="142"/>
  <c r="H56" i="142" s="1"/>
  <c r="H62" i="142" s="1"/>
  <c r="H63" i="142" s="1"/>
  <c r="H65" i="142" s="1"/>
  <c r="K42" i="112" s="1"/>
  <c r="P53" i="129"/>
  <c r="P56" i="129" s="1"/>
  <c r="P62" i="129" s="1"/>
  <c r="P63" i="129" s="1"/>
  <c r="P65" i="129" s="1"/>
  <c r="S28" i="112" s="1"/>
  <c r="AI53" i="129"/>
  <c r="AI56" i="129" s="1"/>
  <c r="AI62" i="129" s="1"/>
  <c r="AI63" i="129" s="1"/>
  <c r="AI65" i="129" s="1"/>
  <c r="AL28" i="112" s="1"/>
  <c r="X53" i="129"/>
  <c r="X56" i="129" s="1"/>
  <c r="X62" i="129" s="1"/>
  <c r="X63" i="129" s="1"/>
  <c r="X65" i="129" s="1"/>
  <c r="AA28" i="112" s="1"/>
  <c r="U53" i="129"/>
  <c r="U56" i="129" s="1"/>
  <c r="U62" i="129" s="1"/>
  <c r="U63" i="129" s="1"/>
  <c r="U65" i="129" s="1"/>
  <c r="X28" i="112" s="1"/>
  <c r="Q53" i="129"/>
  <c r="Q56" i="129" s="1"/>
  <c r="Q62" i="129" s="1"/>
  <c r="Q63" i="129" s="1"/>
  <c r="Q65" i="129" s="1"/>
  <c r="T28" i="112" s="1"/>
  <c r="BD53" i="129"/>
  <c r="BD56" i="129" s="1"/>
  <c r="BD62" i="129" s="1"/>
  <c r="AO53" i="129"/>
  <c r="AO56" i="129" s="1"/>
  <c r="AO62" i="129" s="1"/>
  <c r="AO63" i="129" s="1"/>
  <c r="AO65" i="129" s="1"/>
  <c r="AR28" i="112" s="1"/>
  <c r="AQ53" i="129"/>
  <c r="AQ56" i="129" s="1"/>
  <c r="AQ62" i="129" s="1"/>
  <c r="AQ63" i="129" s="1"/>
  <c r="AQ65" i="129" s="1"/>
  <c r="AT28" i="112" s="1"/>
  <c r="AL53" i="140"/>
  <c r="AL56" i="140" s="1"/>
  <c r="AL62" i="140" s="1"/>
  <c r="AL63" i="140" s="1"/>
  <c r="AL65" i="140" s="1"/>
  <c r="AO40" i="112" s="1"/>
  <c r="AM53" i="140"/>
  <c r="AM56" i="140" s="1"/>
  <c r="AM62" i="140" s="1"/>
  <c r="AM63" i="140" s="1"/>
  <c r="AM65" i="140" s="1"/>
  <c r="AP40" i="112" s="1"/>
  <c r="V53" i="140"/>
  <c r="V56" i="140" s="1"/>
  <c r="V62" i="140" s="1"/>
  <c r="V63" i="140" s="1"/>
  <c r="V65" i="140" s="1"/>
  <c r="Y40" i="112" s="1"/>
  <c r="Q53" i="140"/>
  <c r="Q56" i="140" s="1"/>
  <c r="Q62" i="140" s="1"/>
  <c r="Q63" i="140" s="1"/>
  <c r="Q65" i="140" s="1"/>
  <c r="T40" i="112" s="1"/>
  <c r="BB53" i="131"/>
  <c r="BB56" i="131" s="1"/>
  <c r="BB62" i="131" s="1"/>
  <c r="BD53" i="131"/>
  <c r="BD56" i="131" s="1"/>
  <c r="BD62" i="131" s="1"/>
  <c r="U53" i="131"/>
  <c r="U56" i="131" s="1"/>
  <c r="U62" i="131" s="1"/>
  <c r="U63" i="131" s="1"/>
  <c r="U65" i="131" s="1"/>
  <c r="X31" i="112" s="1"/>
  <c r="AU53" i="131"/>
  <c r="AU56" i="131" s="1"/>
  <c r="AU62" i="131" s="1"/>
  <c r="AU63" i="131" s="1"/>
  <c r="AU65" i="131" s="1"/>
  <c r="AX31" i="112" s="1"/>
  <c r="AN53" i="131"/>
  <c r="AN56" i="131" s="1"/>
  <c r="AN62" i="131" s="1"/>
  <c r="AN63" i="131" s="1"/>
  <c r="AN65" i="131" s="1"/>
  <c r="AQ31" i="112" s="1"/>
  <c r="AK53" i="131"/>
  <c r="AK56" i="131" s="1"/>
  <c r="AK62" i="131" s="1"/>
  <c r="AK63" i="131" s="1"/>
  <c r="AK65" i="131" s="1"/>
  <c r="AN31" i="112" s="1"/>
  <c r="S53" i="128"/>
  <c r="S56" i="128" s="1"/>
  <c r="S62" i="128" s="1"/>
  <c r="S63" i="128" s="1"/>
  <c r="S65" i="128" s="1"/>
  <c r="V27" i="112" s="1"/>
  <c r="O53" i="128"/>
  <c r="O56" i="128" s="1"/>
  <c r="O62" i="128" s="1"/>
  <c r="O63" i="128" s="1"/>
  <c r="O65" i="128" s="1"/>
  <c r="R27" i="112" s="1"/>
  <c r="T53" i="128"/>
  <c r="T56" i="128" s="1"/>
  <c r="T62" i="128" s="1"/>
  <c r="T63" i="128" s="1"/>
  <c r="T65" i="128" s="1"/>
  <c r="W27" i="112" s="1"/>
  <c r="E53" i="128"/>
  <c r="E56" i="128" s="1"/>
  <c r="E62" i="128" s="1"/>
  <c r="E63" i="128" s="1"/>
  <c r="E65" i="128" s="1"/>
  <c r="H27" i="112" s="1"/>
  <c r="X53" i="126"/>
  <c r="X56" i="126" s="1"/>
  <c r="X62" i="126" s="1"/>
  <c r="X63" i="126" s="1"/>
  <c r="X65" i="126" s="1"/>
  <c r="AA25" i="112" s="1"/>
  <c r="AB53" i="126"/>
  <c r="AB56" i="126" s="1"/>
  <c r="AB62" i="126" s="1"/>
  <c r="AB63" i="126" s="1"/>
  <c r="AB65" i="126" s="1"/>
  <c r="AE25" i="112" s="1"/>
  <c r="P53" i="126"/>
  <c r="P56" i="126" s="1"/>
  <c r="P62" i="126" s="1"/>
  <c r="P63" i="126" s="1"/>
  <c r="P65" i="126" s="1"/>
  <c r="S25" i="112" s="1"/>
  <c r="AS53" i="126"/>
  <c r="AS56" i="126" s="1"/>
  <c r="AS62" i="126" s="1"/>
  <c r="AS63" i="126" s="1"/>
  <c r="AS65" i="126" s="1"/>
  <c r="AV25" i="112" s="1"/>
  <c r="AY53" i="126"/>
  <c r="AY56" i="126" s="1"/>
  <c r="AY62" i="126" s="1"/>
  <c r="N53" i="150"/>
  <c r="N56" i="150" s="1"/>
  <c r="N62" i="150" s="1"/>
  <c r="N63" i="150" s="1"/>
  <c r="N65" i="150" s="1"/>
  <c r="Q26" i="152" s="1"/>
  <c r="AB53" i="139"/>
  <c r="AB56" i="139" s="1"/>
  <c r="AB62" i="139" s="1"/>
  <c r="AB63" i="139" s="1"/>
  <c r="AB65" i="139" s="1"/>
  <c r="AE39" i="112" s="1"/>
  <c r="P53" i="139"/>
  <c r="P56" i="139" s="1"/>
  <c r="P62" i="139" s="1"/>
  <c r="P63" i="139" s="1"/>
  <c r="P65" i="139" s="1"/>
  <c r="S39" i="112" s="1"/>
  <c r="AI53" i="142"/>
  <c r="AI56" i="142" s="1"/>
  <c r="AI62" i="142" s="1"/>
  <c r="AI63" i="142" s="1"/>
  <c r="AI65" i="142" s="1"/>
  <c r="AL42" i="112" s="1"/>
  <c r="AP53" i="130"/>
  <c r="AP56" i="130" s="1"/>
  <c r="AP62" i="130" s="1"/>
  <c r="AP63" i="130" s="1"/>
  <c r="AP65" i="130" s="1"/>
  <c r="AS30" i="112" s="1"/>
  <c r="E53" i="146"/>
  <c r="E56" i="146" s="1"/>
  <c r="E62" i="146" s="1"/>
  <c r="E63" i="146" s="1"/>
  <c r="E65" i="146" s="1"/>
  <c r="H46" i="112" s="1"/>
  <c r="H53" i="120"/>
  <c r="H56" i="120" s="1"/>
  <c r="H62" i="120" s="1"/>
  <c r="H63" i="120" s="1"/>
  <c r="H65" i="120" s="1"/>
  <c r="B53" i="134"/>
  <c r="B56" i="134" s="1"/>
  <c r="B62" i="134" s="1"/>
  <c r="B63" i="134" s="1"/>
  <c r="B65" i="134" s="1"/>
  <c r="E34" i="112" s="1"/>
  <c r="BF53" i="136"/>
  <c r="BF56" i="136" s="1"/>
  <c r="BF62" i="136" s="1"/>
  <c r="B53" i="133"/>
  <c r="BE53" i="137"/>
  <c r="BE56" i="137" s="1"/>
  <c r="BE62" i="137" s="1"/>
  <c r="BB53" i="134"/>
  <c r="BB56" i="134" s="1"/>
  <c r="BB62" i="134" s="1"/>
  <c r="BG53" i="134"/>
  <c r="BG56" i="134" s="1"/>
  <c r="BG62" i="134" s="1"/>
  <c r="BF53" i="137"/>
  <c r="BF56" i="137" s="1"/>
  <c r="BF62" i="137" s="1"/>
  <c r="D53" i="145"/>
  <c r="D56" i="145" s="1"/>
  <c r="D62" i="145" s="1"/>
  <c r="D63" i="145" s="1"/>
  <c r="D65" i="145" s="1"/>
  <c r="G45" i="112" s="1"/>
  <c r="BJ53" i="146"/>
  <c r="C53" i="146"/>
  <c r="C56" i="146" s="1"/>
  <c r="C62" i="146" s="1"/>
  <c r="C63" i="146" s="1"/>
  <c r="C65" i="146" s="1"/>
  <c r="F46" i="112" s="1"/>
  <c r="BE53" i="136"/>
  <c r="BE56" i="136" s="1"/>
  <c r="BE62" i="136" s="1"/>
  <c r="B53" i="146"/>
  <c r="B53" i="137"/>
  <c r="G53" i="143"/>
  <c r="G56" i="143" s="1"/>
  <c r="G62" i="143" s="1"/>
  <c r="G63" i="143" s="1"/>
  <c r="G65" i="143" s="1"/>
  <c r="J43" i="112" s="1"/>
  <c r="I53" i="143"/>
  <c r="I56" i="143" s="1"/>
  <c r="I62" i="143" s="1"/>
  <c r="I63" i="143" s="1"/>
  <c r="I65" i="143" s="1"/>
  <c r="L43" i="112" s="1"/>
  <c r="BE53" i="145"/>
  <c r="BE56" i="145" s="1"/>
  <c r="BE62" i="145" s="1"/>
  <c r="K53" i="143"/>
  <c r="K56" i="143" s="1"/>
  <c r="K62" i="143" s="1"/>
  <c r="K63" i="143" s="1"/>
  <c r="K65" i="143" s="1"/>
  <c r="N43" i="112" s="1"/>
  <c r="AU53" i="143"/>
  <c r="AU56" i="143" s="1"/>
  <c r="AU62" i="143" s="1"/>
  <c r="AU63" i="143" s="1"/>
  <c r="AU65" i="143" s="1"/>
  <c r="AX43" i="112" s="1"/>
  <c r="AK53" i="143"/>
  <c r="AK56" i="143" s="1"/>
  <c r="AK62" i="143" s="1"/>
  <c r="AK63" i="143" s="1"/>
  <c r="AK65" i="143" s="1"/>
  <c r="AN43" i="112" s="1"/>
  <c r="AX53" i="137"/>
  <c r="AX56" i="137" s="1"/>
  <c r="AX62" i="137" s="1"/>
  <c r="M53" i="120"/>
  <c r="M56" i="120" s="1"/>
  <c r="M62" i="120" s="1"/>
  <c r="M63" i="120" s="1"/>
  <c r="M65" i="120" s="1"/>
  <c r="AR53" i="137"/>
  <c r="AR56" i="137" s="1"/>
  <c r="AR62" i="137" s="1"/>
  <c r="AR63" i="137" s="1"/>
  <c r="AR65" i="137" s="1"/>
  <c r="AU37" i="112" s="1"/>
  <c r="BC53" i="145"/>
  <c r="BC56" i="145" s="1"/>
  <c r="BC62" i="145" s="1"/>
  <c r="BI53" i="145"/>
  <c r="AF53" i="143"/>
  <c r="AF56" i="143" s="1"/>
  <c r="AF62" i="143" s="1"/>
  <c r="AF63" i="143" s="1"/>
  <c r="AF65" i="143" s="1"/>
  <c r="AI43" i="112" s="1"/>
  <c r="AP53" i="143"/>
  <c r="AP56" i="143" s="1"/>
  <c r="AP62" i="143" s="1"/>
  <c r="AP63" i="143" s="1"/>
  <c r="AP65" i="143" s="1"/>
  <c r="AS43" i="112" s="1"/>
  <c r="M53" i="143"/>
  <c r="M56" i="143" s="1"/>
  <c r="M62" i="143" s="1"/>
  <c r="M63" i="143" s="1"/>
  <c r="M65" i="143" s="1"/>
  <c r="P43" i="112" s="1"/>
  <c r="AN53" i="143"/>
  <c r="AN56" i="143" s="1"/>
  <c r="AN62" i="143" s="1"/>
  <c r="AN63" i="143" s="1"/>
  <c r="AN65" i="143" s="1"/>
  <c r="AQ43" i="112" s="1"/>
  <c r="T53" i="137"/>
  <c r="T56" i="137" s="1"/>
  <c r="T62" i="137" s="1"/>
  <c r="T63" i="137" s="1"/>
  <c r="T65" i="137" s="1"/>
  <c r="W37" i="112" s="1"/>
  <c r="K53" i="137"/>
  <c r="K56" i="137" s="1"/>
  <c r="K62" i="137" s="1"/>
  <c r="K63" i="137" s="1"/>
  <c r="K65" i="137" s="1"/>
  <c r="N37" i="112" s="1"/>
  <c r="BC53" i="137"/>
  <c r="BC56" i="137" s="1"/>
  <c r="BC62" i="137" s="1"/>
  <c r="AU53" i="137"/>
  <c r="AU56" i="137" s="1"/>
  <c r="AU62" i="137" s="1"/>
  <c r="AU63" i="137" s="1"/>
  <c r="AU65" i="137" s="1"/>
  <c r="AX37" i="112" s="1"/>
  <c r="AP53" i="137"/>
  <c r="AP56" i="137" s="1"/>
  <c r="AP62" i="137" s="1"/>
  <c r="AP63" i="137" s="1"/>
  <c r="AP65" i="137" s="1"/>
  <c r="AS37" i="112" s="1"/>
  <c r="AY53" i="143"/>
  <c r="AY56" i="143" s="1"/>
  <c r="AY62" i="143" s="1"/>
  <c r="Y53" i="137"/>
  <c r="Y56" i="137" s="1"/>
  <c r="Y62" i="137" s="1"/>
  <c r="Y63" i="137" s="1"/>
  <c r="Y65" i="137" s="1"/>
  <c r="AB37" i="112" s="1"/>
  <c r="AI53" i="143"/>
  <c r="AI56" i="143" s="1"/>
  <c r="AI62" i="143" s="1"/>
  <c r="AI63" i="143" s="1"/>
  <c r="AI65" i="143" s="1"/>
  <c r="AL43" i="112" s="1"/>
  <c r="BH53" i="145"/>
  <c r="BH56" i="145" s="1"/>
  <c r="BH62" i="145" s="1"/>
  <c r="AC53" i="125"/>
  <c r="AC56" i="125" s="1"/>
  <c r="AC62" i="125" s="1"/>
  <c r="AC63" i="125" s="1"/>
  <c r="AC65" i="125" s="1"/>
  <c r="AF24" i="112" s="1"/>
  <c r="AN53" i="137"/>
  <c r="AN56" i="137" s="1"/>
  <c r="AN62" i="137" s="1"/>
  <c r="AN63" i="137" s="1"/>
  <c r="AN65" i="137" s="1"/>
  <c r="AQ37" i="112" s="1"/>
  <c r="BA53" i="137"/>
  <c r="BA56" i="137" s="1"/>
  <c r="BA62" i="137" s="1"/>
  <c r="BJ53" i="125"/>
  <c r="AL53" i="125"/>
  <c r="AL56" i="125" s="1"/>
  <c r="AL62" i="125" s="1"/>
  <c r="AL63" i="125" s="1"/>
  <c r="AL65" i="125" s="1"/>
  <c r="AO24" i="112" s="1"/>
  <c r="AD53" i="125"/>
  <c r="AD56" i="125" s="1"/>
  <c r="AD62" i="125" s="1"/>
  <c r="AD63" i="125" s="1"/>
  <c r="AD65" i="125" s="1"/>
  <c r="AG24" i="112" s="1"/>
  <c r="AN53" i="125"/>
  <c r="AN56" i="125" s="1"/>
  <c r="AN62" i="125" s="1"/>
  <c r="AN63" i="125" s="1"/>
  <c r="AN65" i="125" s="1"/>
  <c r="AQ24" i="112" s="1"/>
  <c r="AS53" i="137"/>
  <c r="AS56" i="137" s="1"/>
  <c r="AS62" i="137" s="1"/>
  <c r="AS63" i="137" s="1"/>
  <c r="AS65" i="137" s="1"/>
  <c r="AV37" i="112" s="1"/>
  <c r="AJ53" i="137"/>
  <c r="AJ56" i="137" s="1"/>
  <c r="AJ62" i="137" s="1"/>
  <c r="AJ63" i="137" s="1"/>
  <c r="AJ65" i="137" s="1"/>
  <c r="AM37" i="112" s="1"/>
  <c r="BE53" i="125"/>
  <c r="BE56" i="125" s="1"/>
  <c r="BE62" i="125" s="1"/>
  <c r="U53" i="125"/>
  <c r="U56" i="125" s="1"/>
  <c r="U62" i="125" s="1"/>
  <c r="U63" i="125" s="1"/>
  <c r="U65" i="125" s="1"/>
  <c r="X24" i="112" s="1"/>
  <c r="T53" i="146"/>
  <c r="T56" i="146" s="1"/>
  <c r="T62" i="146" s="1"/>
  <c r="T63" i="146" s="1"/>
  <c r="T65" i="146" s="1"/>
  <c r="W46" i="112" s="1"/>
  <c r="AH53" i="125"/>
  <c r="AH56" i="125" s="1"/>
  <c r="AH62" i="125" s="1"/>
  <c r="AH63" i="125" s="1"/>
  <c r="AH65" i="125" s="1"/>
  <c r="AK24" i="112" s="1"/>
  <c r="P53" i="143"/>
  <c r="P56" i="143" s="1"/>
  <c r="P62" i="143" s="1"/>
  <c r="P63" i="143" s="1"/>
  <c r="P65" i="143" s="1"/>
  <c r="S43" i="112" s="1"/>
  <c r="J53" i="137"/>
  <c r="J56" i="137" s="1"/>
  <c r="J62" i="137" s="1"/>
  <c r="J63" i="137" s="1"/>
  <c r="J65" i="137" s="1"/>
  <c r="M37" i="112" s="1"/>
  <c r="O53" i="143"/>
  <c r="O56" i="143" s="1"/>
  <c r="O62" i="143" s="1"/>
  <c r="O63" i="143" s="1"/>
  <c r="O65" i="143" s="1"/>
  <c r="R43" i="112" s="1"/>
  <c r="BD53" i="137"/>
  <c r="BD56" i="137" s="1"/>
  <c r="BD62" i="137" s="1"/>
  <c r="R53" i="125"/>
  <c r="R56" i="125" s="1"/>
  <c r="R62" i="125" s="1"/>
  <c r="R63" i="125" s="1"/>
  <c r="R65" i="125" s="1"/>
  <c r="U24" i="112" s="1"/>
  <c r="X53" i="146"/>
  <c r="X56" i="146" s="1"/>
  <c r="X62" i="146" s="1"/>
  <c r="X63" i="146" s="1"/>
  <c r="X65" i="146" s="1"/>
  <c r="AA46" i="112" s="1"/>
  <c r="U53" i="146"/>
  <c r="U56" i="146" s="1"/>
  <c r="U62" i="146" s="1"/>
  <c r="U63" i="146" s="1"/>
  <c r="U65" i="146" s="1"/>
  <c r="X46" i="112" s="1"/>
  <c r="BA53" i="146"/>
  <c r="BA56" i="146" s="1"/>
  <c r="BA62" i="146" s="1"/>
  <c r="R53" i="146"/>
  <c r="R56" i="146" s="1"/>
  <c r="R62" i="146" s="1"/>
  <c r="R63" i="146" s="1"/>
  <c r="R65" i="146" s="1"/>
  <c r="U46" i="112" s="1"/>
  <c r="Q53" i="146"/>
  <c r="Q56" i="146" s="1"/>
  <c r="Q62" i="146" s="1"/>
  <c r="Q63" i="146" s="1"/>
  <c r="Q65" i="146" s="1"/>
  <c r="T46" i="112" s="1"/>
  <c r="AD53" i="146"/>
  <c r="AD56" i="146" s="1"/>
  <c r="AD62" i="146" s="1"/>
  <c r="AD63" i="146" s="1"/>
  <c r="AD65" i="146" s="1"/>
  <c r="AG46" i="112" s="1"/>
  <c r="L53" i="146"/>
  <c r="L56" i="146" s="1"/>
  <c r="L62" i="146" s="1"/>
  <c r="L63" i="146" s="1"/>
  <c r="L65" i="146" s="1"/>
  <c r="O46" i="112" s="1"/>
  <c r="W53" i="129"/>
  <c r="W56" i="129" s="1"/>
  <c r="W62" i="129" s="1"/>
  <c r="W63" i="129" s="1"/>
  <c r="W65" i="129" s="1"/>
  <c r="Z28" i="112" s="1"/>
  <c r="AN53" i="129"/>
  <c r="AN56" i="129" s="1"/>
  <c r="AN62" i="129" s="1"/>
  <c r="AN63" i="129" s="1"/>
  <c r="AN65" i="129" s="1"/>
  <c r="AQ28" i="112" s="1"/>
  <c r="AX53" i="131"/>
  <c r="AX56" i="131" s="1"/>
  <c r="AX62" i="131" s="1"/>
  <c r="AL53" i="131"/>
  <c r="AL56" i="131" s="1"/>
  <c r="AL62" i="131" s="1"/>
  <c r="AL63" i="131" s="1"/>
  <c r="AL65" i="131" s="1"/>
  <c r="AO31" i="112" s="1"/>
  <c r="Z53" i="128"/>
  <c r="Z56" i="128" s="1"/>
  <c r="Z62" i="128" s="1"/>
  <c r="Z63" i="128" s="1"/>
  <c r="Z65" i="128" s="1"/>
  <c r="AC27" i="112" s="1"/>
  <c r="K53" i="145"/>
  <c r="K56" i="145" s="1"/>
  <c r="K62" i="145" s="1"/>
  <c r="K63" i="145" s="1"/>
  <c r="K65" i="145" s="1"/>
  <c r="N45" i="112" s="1"/>
  <c r="AQ53" i="139"/>
  <c r="AQ56" i="139" s="1"/>
  <c r="AQ62" i="139" s="1"/>
  <c r="AQ63" i="139" s="1"/>
  <c r="AQ65" i="139" s="1"/>
  <c r="AT39" i="112" s="1"/>
  <c r="AV53" i="139"/>
  <c r="AV56" i="139" s="1"/>
  <c r="AV62" i="139" s="1"/>
  <c r="AV63" i="139" s="1"/>
  <c r="AV65" i="139" s="1"/>
  <c r="AY39" i="112" s="1"/>
  <c r="AJ53" i="142"/>
  <c r="AJ56" i="142" s="1"/>
  <c r="AJ62" i="142" s="1"/>
  <c r="AJ63" i="142" s="1"/>
  <c r="AJ65" i="142" s="1"/>
  <c r="AM42" i="112" s="1"/>
  <c r="AR53" i="142"/>
  <c r="AR56" i="142" s="1"/>
  <c r="AR62" i="142" s="1"/>
  <c r="AR63" i="142" s="1"/>
  <c r="AR65" i="142" s="1"/>
  <c r="AU42" i="112" s="1"/>
  <c r="AC53" i="130"/>
  <c r="AC56" i="130" s="1"/>
  <c r="AC62" i="130" s="1"/>
  <c r="AC63" i="130" s="1"/>
  <c r="AC65" i="130" s="1"/>
  <c r="AF30" i="112" s="1"/>
  <c r="AI53" i="130"/>
  <c r="AI56" i="130" s="1"/>
  <c r="AI62" i="130" s="1"/>
  <c r="AI63" i="130" s="1"/>
  <c r="AI65" i="130" s="1"/>
  <c r="AL30" i="112" s="1"/>
  <c r="U53" i="130"/>
  <c r="U56" i="130" s="1"/>
  <c r="U62" i="130" s="1"/>
  <c r="U63" i="130" s="1"/>
  <c r="U65" i="130" s="1"/>
  <c r="X30" i="112" s="1"/>
  <c r="K53" i="130"/>
  <c r="K56" i="130" s="1"/>
  <c r="K62" i="130" s="1"/>
  <c r="K63" i="130" s="1"/>
  <c r="K65" i="130" s="1"/>
  <c r="N30" i="112" s="1"/>
  <c r="N53" i="117"/>
  <c r="N56" i="117" s="1"/>
  <c r="N62" i="117" s="1"/>
  <c r="N63" i="117" s="1"/>
  <c r="N65" i="117" s="1"/>
  <c r="Q15" i="112" s="1"/>
  <c r="O53" i="146"/>
  <c r="O56" i="146" s="1"/>
  <c r="O62" i="146" s="1"/>
  <c r="O63" i="146" s="1"/>
  <c r="O65" i="146" s="1"/>
  <c r="R46" i="112" s="1"/>
  <c r="M53" i="146"/>
  <c r="M56" i="146" s="1"/>
  <c r="M62" i="146" s="1"/>
  <c r="M63" i="146" s="1"/>
  <c r="M65" i="146" s="1"/>
  <c r="P46" i="112" s="1"/>
  <c r="BK53" i="129"/>
  <c r="BH53" i="129"/>
  <c r="BH56" i="129" s="1"/>
  <c r="BH62" i="129" s="1"/>
  <c r="AL53" i="129"/>
  <c r="AL56" i="129" s="1"/>
  <c r="AL62" i="129" s="1"/>
  <c r="AL63" i="129" s="1"/>
  <c r="AL65" i="129" s="1"/>
  <c r="AO28" i="112" s="1"/>
  <c r="BI53" i="129"/>
  <c r="R53" i="140"/>
  <c r="R56" i="140" s="1"/>
  <c r="R62" i="140" s="1"/>
  <c r="R63" i="140" s="1"/>
  <c r="R65" i="140" s="1"/>
  <c r="U40" i="112" s="1"/>
  <c r="BC53" i="140"/>
  <c r="BC56" i="140" s="1"/>
  <c r="BC62" i="140" s="1"/>
  <c r="W53" i="140"/>
  <c r="W56" i="140" s="1"/>
  <c r="W62" i="140" s="1"/>
  <c r="W63" i="140" s="1"/>
  <c r="W65" i="140" s="1"/>
  <c r="Z40" i="112" s="1"/>
  <c r="N53" i="140"/>
  <c r="N56" i="140" s="1"/>
  <c r="N62" i="140" s="1"/>
  <c r="N63" i="140" s="1"/>
  <c r="N65" i="140" s="1"/>
  <c r="Q40" i="112" s="1"/>
  <c r="Q53" i="131"/>
  <c r="Q56" i="131" s="1"/>
  <c r="Q62" i="131" s="1"/>
  <c r="Q63" i="131" s="1"/>
  <c r="Q65" i="131" s="1"/>
  <c r="T31" i="112" s="1"/>
  <c r="AD53" i="131"/>
  <c r="AD56" i="131" s="1"/>
  <c r="AD62" i="131" s="1"/>
  <c r="AD63" i="131" s="1"/>
  <c r="AD65" i="131" s="1"/>
  <c r="AG31" i="112" s="1"/>
  <c r="AC53" i="128"/>
  <c r="AC56" i="128" s="1"/>
  <c r="AC62" i="128" s="1"/>
  <c r="AC63" i="128" s="1"/>
  <c r="AC65" i="128" s="1"/>
  <c r="AF27" i="112" s="1"/>
  <c r="N53" i="128"/>
  <c r="N56" i="128" s="1"/>
  <c r="N62" i="128" s="1"/>
  <c r="N63" i="128" s="1"/>
  <c r="N65" i="128" s="1"/>
  <c r="Q27" i="112" s="1"/>
  <c r="AQ53" i="128"/>
  <c r="AQ56" i="128" s="1"/>
  <c r="AQ62" i="128" s="1"/>
  <c r="AQ63" i="128" s="1"/>
  <c r="AQ65" i="128" s="1"/>
  <c r="AT27" i="112" s="1"/>
  <c r="AL53" i="128"/>
  <c r="AL56" i="128" s="1"/>
  <c r="AL62" i="128" s="1"/>
  <c r="AL63" i="128" s="1"/>
  <c r="AL65" i="128" s="1"/>
  <c r="AO27" i="112" s="1"/>
  <c r="L53" i="126"/>
  <c r="L56" i="126" s="1"/>
  <c r="L62" i="126" s="1"/>
  <c r="L63" i="126" s="1"/>
  <c r="L65" i="126" s="1"/>
  <c r="O25" i="112" s="1"/>
  <c r="N53" i="126"/>
  <c r="N56" i="126" s="1"/>
  <c r="N62" i="126" s="1"/>
  <c r="N63" i="126" s="1"/>
  <c r="N65" i="126" s="1"/>
  <c r="Q25" i="112" s="1"/>
  <c r="AT53" i="139"/>
  <c r="AT56" i="139" s="1"/>
  <c r="AT62" i="139" s="1"/>
  <c r="AT63" i="139" s="1"/>
  <c r="AT65" i="139" s="1"/>
  <c r="AW39" i="112" s="1"/>
  <c r="Y53" i="139"/>
  <c r="Y56" i="139" s="1"/>
  <c r="Y62" i="139" s="1"/>
  <c r="Y63" i="139" s="1"/>
  <c r="Y65" i="139" s="1"/>
  <c r="AB39" i="112" s="1"/>
  <c r="F53" i="139"/>
  <c r="F56" i="139" s="1"/>
  <c r="F62" i="139" s="1"/>
  <c r="F63" i="139" s="1"/>
  <c r="F65" i="139" s="1"/>
  <c r="I39" i="112" s="1"/>
  <c r="AY53" i="142"/>
  <c r="AY56" i="142" s="1"/>
  <c r="AY62" i="142" s="1"/>
  <c r="AB53" i="142"/>
  <c r="AB56" i="142" s="1"/>
  <c r="AB62" i="142" s="1"/>
  <c r="AB63" i="142" s="1"/>
  <c r="AB65" i="142" s="1"/>
  <c r="AE42" i="112" s="1"/>
  <c r="AR53" i="130"/>
  <c r="AR56" i="130" s="1"/>
  <c r="AR62" i="130" s="1"/>
  <c r="AR63" i="130" s="1"/>
  <c r="AR65" i="130" s="1"/>
  <c r="AU30" i="112" s="1"/>
  <c r="AT53" i="130"/>
  <c r="AT56" i="130" s="1"/>
  <c r="AT62" i="130" s="1"/>
  <c r="AT63" i="130" s="1"/>
  <c r="AT65" i="130" s="1"/>
  <c r="AW30" i="112" s="1"/>
  <c r="AK53" i="129"/>
  <c r="AK56" i="129" s="1"/>
  <c r="AK62" i="129" s="1"/>
  <c r="AK63" i="129" s="1"/>
  <c r="AK65" i="129" s="1"/>
  <c r="AN28" i="112" s="1"/>
  <c r="U53" i="140"/>
  <c r="U56" i="140" s="1"/>
  <c r="U62" i="140" s="1"/>
  <c r="U63" i="140" s="1"/>
  <c r="U65" i="140" s="1"/>
  <c r="X40" i="112" s="1"/>
  <c r="AT53" i="140"/>
  <c r="AT56" i="140" s="1"/>
  <c r="AT62" i="140" s="1"/>
  <c r="AT63" i="140" s="1"/>
  <c r="AT65" i="140" s="1"/>
  <c r="AW40" i="112" s="1"/>
  <c r="AO53" i="140"/>
  <c r="AO56" i="140" s="1"/>
  <c r="AO62" i="140" s="1"/>
  <c r="AO63" i="140" s="1"/>
  <c r="AO65" i="140" s="1"/>
  <c r="AR40" i="112" s="1"/>
  <c r="AU53" i="140"/>
  <c r="AU56" i="140" s="1"/>
  <c r="AU62" i="140" s="1"/>
  <c r="AU63" i="140" s="1"/>
  <c r="AU65" i="140" s="1"/>
  <c r="AX40" i="112" s="1"/>
  <c r="AW53" i="140"/>
  <c r="AW56" i="140" s="1"/>
  <c r="AW62" i="140" s="1"/>
  <c r="AG53" i="140"/>
  <c r="AG56" i="140" s="1"/>
  <c r="AG62" i="140" s="1"/>
  <c r="AG63" i="140" s="1"/>
  <c r="AG65" i="140" s="1"/>
  <c r="AJ40" i="112" s="1"/>
  <c r="AA53" i="140"/>
  <c r="AA56" i="140" s="1"/>
  <c r="AA62" i="140" s="1"/>
  <c r="AA63" i="140" s="1"/>
  <c r="AA65" i="140" s="1"/>
  <c r="AD40" i="112" s="1"/>
  <c r="AS53" i="131"/>
  <c r="AS56" i="131" s="1"/>
  <c r="AS62" i="131" s="1"/>
  <c r="AS63" i="131" s="1"/>
  <c r="AS65" i="131" s="1"/>
  <c r="AV31" i="112" s="1"/>
  <c r="Z53" i="131"/>
  <c r="Z56" i="131" s="1"/>
  <c r="Z62" i="131" s="1"/>
  <c r="Z63" i="131" s="1"/>
  <c r="Z65" i="131" s="1"/>
  <c r="AC31" i="112" s="1"/>
  <c r="AJ53" i="131"/>
  <c r="AJ56" i="131" s="1"/>
  <c r="AJ62" i="131" s="1"/>
  <c r="AJ63" i="131" s="1"/>
  <c r="AJ65" i="131" s="1"/>
  <c r="AM31" i="112" s="1"/>
  <c r="AC53" i="131"/>
  <c r="AC56" i="131" s="1"/>
  <c r="AC62" i="131" s="1"/>
  <c r="AC63" i="131" s="1"/>
  <c r="AC65" i="131" s="1"/>
  <c r="AF31" i="112" s="1"/>
  <c r="AY53" i="131"/>
  <c r="AY56" i="131" s="1"/>
  <c r="AY62" i="131" s="1"/>
  <c r="AV53" i="131"/>
  <c r="AV56" i="131" s="1"/>
  <c r="AV62" i="131" s="1"/>
  <c r="AV63" i="131" s="1"/>
  <c r="AV65" i="131" s="1"/>
  <c r="AY31" i="112" s="1"/>
  <c r="P53" i="128"/>
  <c r="P56" i="128" s="1"/>
  <c r="P62" i="128" s="1"/>
  <c r="P63" i="128" s="1"/>
  <c r="P65" i="128" s="1"/>
  <c r="S27" i="112" s="1"/>
  <c r="V53" i="128"/>
  <c r="V56" i="128" s="1"/>
  <c r="V62" i="128" s="1"/>
  <c r="V63" i="128" s="1"/>
  <c r="V65" i="128" s="1"/>
  <c r="Y27" i="112" s="1"/>
  <c r="I53" i="128"/>
  <c r="I56" i="128" s="1"/>
  <c r="I62" i="128" s="1"/>
  <c r="I63" i="128" s="1"/>
  <c r="I65" i="128" s="1"/>
  <c r="L27" i="112" s="1"/>
  <c r="Y53" i="128"/>
  <c r="Y56" i="128" s="1"/>
  <c r="Y62" i="128" s="1"/>
  <c r="Y63" i="128" s="1"/>
  <c r="Y65" i="128" s="1"/>
  <c r="AB27" i="112" s="1"/>
  <c r="Q53" i="128"/>
  <c r="Q56" i="128" s="1"/>
  <c r="Q62" i="128" s="1"/>
  <c r="Q63" i="128" s="1"/>
  <c r="Q65" i="128" s="1"/>
  <c r="T27" i="112" s="1"/>
  <c r="F53" i="126"/>
  <c r="F56" i="126" s="1"/>
  <c r="F62" i="126" s="1"/>
  <c r="F63" i="126" s="1"/>
  <c r="F65" i="126" s="1"/>
  <c r="I25" i="112" s="1"/>
  <c r="T53" i="126"/>
  <c r="T56" i="126" s="1"/>
  <c r="T62" i="126" s="1"/>
  <c r="T63" i="126" s="1"/>
  <c r="T65" i="126" s="1"/>
  <c r="W25" i="112" s="1"/>
  <c r="W53" i="139"/>
  <c r="W56" i="139" s="1"/>
  <c r="W62" i="139" s="1"/>
  <c r="W63" i="139" s="1"/>
  <c r="W65" i="139" s="1"/>
  <c r="Z39" i="112" s="1"/>
  <c r="X53" i="139"/>
  <c r="X56" i="139" s="1"/>
  <c r="X62" i="139" s="1"/>
  <c r="X63" i="139" s="1"/>
  <c r="X65" i="139" s="1"/>
  <c r="AA39" i="112" s="1"/>
  <c r="AD53" i="139"/>
  <c r="AD56" i="139" s="1"/>
  <c r="AD62" i="139" s="1"/>
  <c r="AD63" i="139" s="1"/>
  <c r="AD65" i="139" s="1"/>
  <c r="AG39" i="112" s="1"/>
  <c r="AW53" i="139"/>
  <c r="AW56" i="139" s="1"/>
  <c r="AW62" i="139" s="1"/>
  <c r="W53" i="142"/>
  <c r="W56" i="142" s="1"/>
  <c r="W62" i="142" s="1"/>
  <c r="W63" i="142" s="1"/>
  <c r="W65" i="142" s="1"/>
  <c r="Z42" i="112" s="1"/>
  <c r="AP53" i="142"/>
  <c r="AP56" i="142" s="1"/>
  <c r="AP62" i="142" s="1"/>
  <c r="AP63" i="142" s="1"/>
  <c r="AP65" i="142" s="1"/>
  <c r="AS42" i="112" s="1"/>
  <c r="AA53" i="142"/>
  <c r="AA56" i="142" s="1"/>
  <c r="AA62" i="142" s="1"/>
  <c r="AA63" i="142" s="1"/>
  <c r="AA65" i="142" s="1"/>
  <c r="AD42" i="112" s="1"/>
  <c r="AN53" i="142"/>
  <c r="AN56" i="142" s="1"/>
  <c r="AN62" i="142" s="1"/>
  <c r="AN63" i="142" s="1"/>
  <c r="AN65" i="142" s="1"/>
  <c r="AQ42" i="112" s="1"/>
  <c r="Y53" i="130"/>
  <c r="Y56" i="130" s="1"/>
  <c r="Y62" i="130" s="1"/>
  <c r="Y63" i="130" s="1"/>
  <c r="Y65" i="130" s="1"/>
  <c r="AB30" i="112" s="1"/>
  <c r="G53" i="130"/>
  <c r="G56" i="130" s="1"/>
  <c r="G62" i="130" s="1"/>
  <c r="G63" i="130" s="1"/>
  <c r="G65" i="130" s="1"/>
  <c r="J30" i="112" s="1"/>
  <c r="X53" i="130"/>
  <c r="X56" i="130" s="1"/>
  <c r="X62" i="130" s="1"/>
  <c r="X63" i="130" s="1"/>
  <c r="X65" i="130" s="1"/>
  <c r="AA30" i="112" s="1"/>
  <c r="G53" i="137"/>
  <c r="G56" i="137" s="1"/>
  <c r="G62" i="137" s="1"/>
  <c r="G63" i="137" s="1"/>
  <c r="G65" i="137" s="1"/>
  <c r="J37" i="112" s="1"/>
  <c r="BG53" i="129"/>
  <c r="BG56" i="129" s="1"/>
  <c r="BG62" i="129" s="1"/>
  <c r="AK53" i="140"/>
  <c r="AK56" i="140" s="1"/>
  <c r="AK62" i="140" s="1"/>
  <c r="AK63" i="140" s="1"/>
  <c r="AK65" i="140" s="1"/>
  <c r="AN40" i="112" s="1"/>
  <c r="AE53" i="131"/>
  <c r="AE56" i="131" s="1"/>
  <c r="AE62" i="131" s="1"/>
  <c r="AE63" i="131" s="1"/>
  <c r="AE65" i="131" s="1"/>
  <c r="AH31" i="112" s="1"/>
  <c r="AW53" i="128"/>
  <c r="AW56" i="128" s="1"/>
  <c r="AW62" i="128" s="1"/>
  <c r="AJ53" i="139"/>
  <c r="AJ56" i="139" s="1"/>
  <c r="AJ62" i="139" s="1"/>
  <c r="AJ63" i="139" s="1"/>
  <c r="AJ65" i="139" s="1"/>
  <c r="AM39" i="112" s="1"/>
  <c r="M53" i="139"/>
  <c r="M56" i="139" s="1"/>
  <c r="M62" i="139" s="1"/>
  <c r="M63" i="139" s="1"/>
  <c r="M65" i="139" s="1"/>
  <c r="P39" i="112" s="1"/>
  <c r="AF53" i="142"/>
  <c r="AF56" i="142" s="1"/>
  <c r="AF62" i="142" s="1"/>
  <c r="AF63" i="142" s="1"/>
  <c r="AF65" i="142" s="1"/>
  <c r="AI42" i="112" s="1"/>
  <c r="AK53" i="142"/>
  <c r="AK56" i="142" s="1"/>
  <c r="AK62" i="142" s="1"/>
  <c r="AK63" i="142" s="1"/>
  <c r="AK65" i="142" s="1"/>
  <c r="AN42" i="112" s="1"/>
  <c r="AY53" i="129"/>
  <c r="AY56" i="129" s="1"/>
  <c r="AY62" i="129" s="1"/>
  <c r="Y53" i="140"/>
  <c r="Y56" i="140" s="1"/>
  <c r="Y62" i="140" s="1"/>
  <c r="Y63" i="140" s="1"/>
  <c r="Y65" i="140" s="1"/>
  <c r="AB40" i="112" s="1"/>
  <c r="BB53" i="140"/>
  <c r="BB56" i="140" s="1"/>
  <c r="BB62" i="140" s="1"/>
  <c r="BA53" i="140"/>
  <c r="BA56" i="140" s="1"/>
  <c r="BA62" i="140" s="1"/>
  <c r="BA53" i="131"/>
  <c r="BA56" i="131" s="1"/>
  <c r="BA62" i="131" s="1"/>
  <c r="J53" i="131"/>
  <c r="J56" i="131" s="1"/>
  <c r="J62" i="131" s="1"/>
  <c r="J63" i="131" s="1"/>
  <c r="J65" i="131" s="1"/>
  <c r="M31" i="112" s="1"/>
  <c r="BC53" i="131"/>
  <c r="BC56" i="131" s="1"/>
  <c r="BC62" i="131" s="1"/>
  <c r="AA53" i="128"/>
  <c r="AA56" i="128" s="1"/>
  <c r="AA62" i="128" s="1"/>
  <c r="AA63" i="128" s="1"/>
  <c r="AA65" i="128" s="1"/>
  <c r="AD27" i="112" s="1"/>
  <c r="AG53" i="128"/>
  <c r="AG56" i="128" s="1"/>
  <c r="AG62" i="128" s="1"/>
  <c r="AG63" i="128" s="1"/>
  <c r="AG65" i="128" s="1"/>
  <c r="AJ27" i="112" s="1"/>
  <c r="R53" i="126"/>
  <c r="R56" i="126" s="1"/>
  <c r="R62" i="126" s="1"/>
  <c r="R63" i="126" s="1"/>
  <c r="R65" i="126" s="1"/>
  <c r="U25" i="112" s="1"/>
  <c r="AX53" i="126"/>
  <c r="AX56" i="126" s="1"/>
  <c r="AX62" i="126" s="1"/>
  <c r="E53" i="126"/>
  <c r="E56" i="126" s="1"/>
  <c r="E62" i="126" s="1"/>
  <c r="E63" i="126" s="1"/>
  <c r="E65" i="126" s="1"/>
  <c r="H25" i="112" s="1"/>
  <c r="AE53" i="126"/>
  <c r="AE56" i="126" s="1"/>
  <c r="AE62" i="126" s="1"/>
  <c r="AE63" i="126" s="1"/>
  <c r="AE65" i="126" s="1"/>
  <c r="AH25" i="112" s="1"/>
  <c r="AP53" i="126"/>
  <c r="AP56" i="126" s="1"/>
  <c r="AP62" i="126" s="1"/>
  <c r="AP63" i="126" s="1"/>
  <c r="AP65" i="126" s="1"/>
  <c r="AS25" i="112" s="1"/>
  <c r="R53" i="139"/>
  <c r="R56" i="139" s="1"/>
  <c r="R62" i="139" s="1"/>
  <c r="R63" i="139" s="1"/>
  <c r="R65" i="139" s="1"/>
  <c r="U39" i="112" s="1"/>
  <c r="AI53" i="139"/>
  <c r="AI56" i="139" s="1"/>
  <c r="AI62" i="139" s="1"/>
  <c r="AI63" i="139" s="1"/>
  <c r="AI65" i="139" s="1"/>
  <c r="AL39" i="112" s="1"/>
  <c r="K53" i="142"/>
  <c r="K56" i="142" s="1"/>
  <c r="K62" i="142" s="1"/>
  <c r="K63" i="142" s="1"/>
  <c r="K65" i="142" s="1"/>
  <c r="N42" i="112" s="1"/>
  <c r="P53" i="142"/>
  <c r="P56" i="142" s="1"/>
  <c r="P62" i="142" s="1"/>
  <c r="P63" i="142" s="1"/>
  <c r="P65" i="142" s="1"/>
  <c r="S42" i="112" s="1"/>
  <c r="T53" i="142"/>
  <c r="T56" i="142" s="1"/>
  <c r="T62" i="142" s="1"/>
  <c r="T63" i="142" s="1"/>
  <c r="T65" i="142" s="1"/>
  <c r="W42" i="112" s="1"/>
  <c r="O53" i="142"/>
  <c r="O56" i="142" s="1"/>
  <c r="O62" i="142" s="1"/>
  <c r="O63" i="142" s="1"/>
  <c r="O65" i="142" s="1"/>
  <c r="R42" i="112" s="1"/>
  <c r="Q53" i="130"/>
  <c r="Q56" i="130" s="1"/>
  <c r="Q62" i="130" s="1"/>
  <c r="Q63" i="130" s="1"/>
  <c r="Q65" i="130" s="1"/>
  <c r="T30" i="112" s="1"/>
  <c r="AL53" i="130"/>
  <c r="AL56" i="130" s="1"/>
  <c r="AL62" i="130" s="1"/>
  <c r="AL63" i="130" s="1"/>
  <c r="AL65" i="130" s="1"/>
  <c r="AO30" i="112" s="1"/>
  <c r="J53" i="130"/>
  <c r="J56" i="130" s="1"/>
  <c r="J62" i="130" s="1"/>
  <c r="J63" i="130" s="1"/>
  <c r="J65" i="130" s="1"/>
  <c r="M30" i="112" s="1"/>
  <c r="AU53" i="130"/>
  <c r="AU56" i="130" s="1"/>
  <c r="AU62" i="130" s="1"/>
  <c r="AU63" i="130" s="1"/>
  <c r="AU65" i="130" s="1"/>
  <c r="AX30" i="112" s="1"/>
  <c r="AK53" i="130"/>
  <c r="AK56" i="130" s="1"/>
  <c r="AK62" i="130" s="1"/>
  <c r="AK63" i="130" s="1"/>
  <c r="AK65" i="130" s="1"/>
  <c r="AN30" i="112" s="1"/>
  <c r="AN53" i="130"/>
  <c r="AN56" i="130" s="1"/>
  <c r="AN62" i="130" s="1"/>
  <c r="AN63" i="130" s="1"/>
  <c r="AN65" i="130" s="1"/>
  <c r="AQ30" i="112" s="1"/>
  <c r="BH53" i="136"/>
  <c r="BH56" i="136" s="1"/>
  <c r="BH62" i="136" s="1"/>
  <c r="B53" i="128"/>
  <c r="B56" i="128" s="1"/>
  <c r="B62" i="128" s="1"/>
  <c r="B63" i="128" s="1"/>
  <c r="B65" i="128" s="1"/>
  <c r="E27" i="112" s="1"/>
  <c r="C53" i="130"/>
  <c r="C56" i="130" s="1"/>
  <c r="C62" i="130" s="1"/>
  <c r="C63" i="130" s="1"/>
  <c r="C65" i="130" s="1"/>
  <c r="F30" i="112" s="1"/>
  <c r="BH53" i="134"/>
  <c r="BH56" i="134" s="1"/>
  <c r="BH62" i="134" s="1"/>
  <c r="BE53" i="134"/>
  <c r="BE56" i="134" s="1"/>
  <c r="BE62" i="134" s="1"/>
  <c r="BC53" i="136"/>
  <c r="BC56" i="136" s="1"/>
  <c r="BC62" i="136" s="1"/>
  <c r="C53" i="131"/>
  <c r="C56" i="131" s="1"/>
  <c r="C62" i="131" s="1"/>
  <c r="C63" i="131" s="1"/>
  <c r="C65" i="131" s="1"/>
  <c r="F31" i="112" s="1"/>
  <c r="BD53" i="134"/>
  <c r="BD56" i="134" s="1"/>
  <c r="BD62" i="134" s="1"/>
  <c r="BD53" i="136"/>
  <c r="BD56" i="136" s="1"/>
  <c r="BD62" i="136" s="1"/>
  <c r="AC53" i="143"/>
  <c r="AC56" i="143" s="1"/>
  <c r="AC62" i="143" s="1"/>
  <c r="AC63" i="143" s="1"/>
  <c r="AC65" i="143" s="1"/>
  <c r="AF43" i="112" s="1"/>
  <c r="I53" i="120"/>
  <c r="I56" i="120" s="1"/>
  <c r="I62" i="120" s="1"/>
  <c r="I63" i="120" s="1"/>
  <c r="I65" i="120" s="1"/>
  <c r="AW53" i="137"/>
  <c r="AW56" i="137" s="1"/>
  <c r="AW62" i="137" s="1"/>
  <c r="AA53" i="137"/>
  <c r="AA56" i="137" s="1"/>
  <c r="AA62" i="137" s="1"/>
  <c r="AA63" i="137" s="1"/>
  <c r="AA65" i="137" s="1"/>
  <c r="AD37" i="112" s="1"/>
  <c r="G53" i="120"/>
  <c r="G56" i="120" s="1"/>
  <c r="G62" i="120" s="1"/>
  <c r="G63" i="120" s="1"/>
  <c r="G65" i="120" s="1"/>
  <c r="AL53" i="143"/>
  <c r="AL56" i="143" s="1"/>
  <c r="AL62" i="143" s="1"/>
  <c r="AL63" i="143" s="1"/>
  <c r="AL65" i="143" s="1"/>
  <c r="AO43" i="112" s="1"/>
  <c r="AZ53" i="143"/>
  <c r="AZ56" i="143" s="1"/>
  <c r="AZ62" i="143" s="1"/>
  <c r="N53" i="143"/>
  <c r="N56" i="143" s="1"/>
  <c r="N62" i="143" s="1"/>
  <c r="N63" i="143" s="1"/>
  <c r="N65" i="143" s="1"/>
  <c r="Q43" i="112" s="1"/>
  <c r="AQ53" i="137"/>
  <c r="AQ56" i="137" s="1"/>
  <c r="AQ62" i="137" s="1"/>
  <c r="AQ63" i="137" s="1"/>
  <c r="AQ65" i="137" s="1"/>
  <c r="AT37" i="112" s="1"/>
  <c r="AF53" i="137"/>
  <c r="AF56" i="137" s="1"/>
  <c r="AF62" i="137" s="1"/>
  <c r="AF63" i="137" s="1"/>
  <c r="AF65" i="137" s="1"/>
  <c r="AI37" i="112" s="1"/>
  <c r="U53" i="143"/>
  <c r="U56" i="143" s="1"/>
  <c r="U62" i="143" s="1"/>
  <c r="U63" i="143" s="1"/>
  <c r="U65" i="143" s="1"/>
  <c r="X43" i="112" s="1"/>
  <c r="BF53" i="145"/>
  <c r="BF56" i="145" s="1"/>
  <c r="BF62" i="145" s="1"/>
  <c r="W53" i="137"/>
  <c r="W56" i="137" s="1"/>
  <c r="W62" i="137" s="1"/>
  <c r="W63" i="137" s="1"/>
  <c r="W65" i="137" s="1"/>
  <c r="Z37" i="112" s="1"/>
  <c r="X53" i="137"/>
  <c r="X56" i="137" s="1"/>
  <c r="X62" i="137" s="1"/>
  <c r="X63" i="137" s="1"/>
  <c r="X65" i="137" s="1"/>
  <c r="AA37" i="112" s="1"/>
  <c r="Q53" i="143"/>
  <c r="Q56" i="143" s="1"/>
  <c r="Q62" i="143" s="1"/>
  <c r="Q63" i="143" s="1"/>
  <c r="Q65" i="143" s="1"/>
  <c r="T43" i="112" s="1"/>
  <c r="AM53" i="137"/>
  <c r="AM56" i="137" s="1"/>
  <c r="AM62" i="137" s="1"/>
  <c r="AM63" i="137" s="1"/>
  <c r="AM65" i="137" s="1"/>
  <c r="AP37" i="112" s="1"/>
  <c r="AZ53" i="125"/>
  <c r="AZ56" i="125" s="1"/>
  <c r="AZ62" i="125" s="1"/>
  <c r="AK53" i="137"/>
  <c r="AK56" i="137" s="1"/>
  <c r="AK62" i="137" s="1"/>
  <c r="AK63" i="137" s="1"/>
  <c r="AK65" i="137" s="1"/>
  <c r="AN37" i="112" s="1"/>
  <c r="I53" i="146"/>
  <c r="I56" i="146" s="1"/>
  <c r="I62" i="146" s="1"/>
  <c r="I63" i="146" s="1"/>
  <c r="I65" i="146" s="1"/>
  <c r="L46" i="112" s="1"/>
  <c r="AD53" i="137"/>
  <c r="AD56" i="137" s="1"/>
  <c r="AD62" i="137" s="1"/>
  <c r="AD63" i="137" s="1"/>
  <c r="AD65" i="137" s="1"/>
  <c r="AG37" i="112" s="1"/>
  <c r="AT53" i="143"/>
  <c r="AT56" i="143" s="1"/>
  <c r="AT62" i="143" s="1"/>
  <c r="AT63" i="143" s="1"/>
  <c r="AT65" i="143" s="1"/>
  <c r="AW43" i="112" s="1"/>
  <c r="P53" i="146"/>
  <c r="P56" i="146" s="1"/>
  <c r="P62" i="146" s="1"/>
  <c r="P63" i="146" s="1"/>
  <c r="P65" i="146" s="1"/>
  <c r="S46" i="112" s="1"/>
  <c r="H53" i="137"/>
  <c r="H56" i="137" s="1"/>
  <c r="H62" i="137" s="1"/>
  <c r="H63" i="137" s="1"/>
  <c r="H65" i="137" s="1"/>
  <c r="K37" i="112" s="1"/>
  <c r="BG53" i="125"/>
  <c r="BG56" i="125" s="1"/>
  <c r="BG62" i="125" s="1"/>
  <c r="AK53" i="125"/>
  <c r="AK56" i="125" s="1"/>
  <c r="AK62" i="125" s="1"/>
  <c r="AK63" i="125" s="1"/>
  <c r="AK65" i="125" s="1"/>
  <c r="AN24" i="112" s="1"/>
  <c r="AX53" i="125"/>
  <c r="AX56" i="125" s="1"/>
  <c r="AX62" i="125" s="1"/>
  <c r="P53" i="125"/>
  <c r="P56" i="125" s="1"/>
  <c r="P62" i="125" s="1"/>
  <c r="P63" i="125" s="1"/>
  <c r="P65" i="125" s="1"/>
  <c r="S24" i="112" s="1"/>
  <c r="AU53" i="125"/>
  <c r="AU56" i="125" s="1"/>
  <c r="AU62" i="125" s="1"/>
  <c r="AU63" i="125" s="1"/>
  <c r="AU65" i="125" s="1"/>
  <c r="AX24" i="112" s="1"/>
  <c r="AO53" i="143"/>
  <c r="AO56" i="143" s="1"/>
  <c r="AO62" i="143" s="1"/>
  <c r="AO63" i="143" s="1"/>
  <c r="AO65" i="143" s="1"/>
  <c r="AR43" i="112" s="1"/>
  <c r="Y53" i="146"/>
  <c r="Y56" i="146" s="1"/>
  <c r="Y62" i="146" s="1"/>
  <c r="Y63" i="146" s="1"/>
  <c r="Y65" i="146" s="1"/>
  <c r="AB46" i="112" s="1"/>
  <c r="AB53" i="137"/>
  <c r="AB56" i="137" s="1"/>
  <c r="AB62" i="137" s="1"/>
  <c r="AB63" i="137" s="1"/>
  <c r="AB65" i="137" s="1"/>
  <c r="AE37" i="112" s="1"/>
  <c r="AR53" i="125"/>
  <c r="AR56" i="125" s="1"/>
  <c r="AR62" i="125" s="1"/>
  <c r="AR63" i="125" s="1"/>
  <c r="AR65" i="125" s="1"/>
  <c r="AU24" i="112" s="1"/>
  <c r="AJ53" i="125"/>
  <c r="AJ56" i="125" s="1"/>
  <c r="AJ62" i="125" s="1"/>
  <c r="AJ63" i="125" s="1"/>
  <c r="AJ65" i="125" s="1"/>
  <c r="AM24" i="112" s="1"/>
  <c r="AB53" i="125"/>
  <c r="AB56" i="125" s="1"/>
  <c r="AB62" i="125" s="1"/>
  <c r="AB63" i="125" s="1"/>
  <c r="AB65" i="125" s="1"/>
  <c r="AE24" i="112" s="1"/>
  <c r="AY53" i="137"/>
  <c r="AY56" i="137" s="1"/>
  <c r="AY62" i="137" s="1"/>
  <c r="AT53" i="146"/>
  <c r="AT56" i="146" s="1"/>
  <c r="AT62" i="146" s="1"/>
  <c r="AT63" i="146" s="1"/>
  <c r="AT65" i="146" s="1"/>
  <c r="AW46" i="112" s="1"/>
  <c r="AR53" i="146"/>
  <c r="AR56" i="146" s="1"/>
  <c r="AR62" i="146" s="1"/>
  <c r="AR63" i="146" s="1"/>
  <c r="AR65" i="146" s="1"/>
  <c r="AU46" i="112" s="1"/>
  <c r="AU53" i="146"/>
  <c r="AU56" i="146" s="1"/>
  <c r="AU62" i="146" s="1"/>
  <c r="AU63" i="146" s="1"/>
  <c r="AU65" i="146" s="1"/>
  <c r="AX46" i="112" s="1"/>
  <c r="AL53" i="146"/>
  <c r="AL56" i="146" s="1"/>
  <c r="AL62" i="146" s="1"/>
  <c r="AL63" i="146" s="1"/>
  <c r="AL65" i="146" s="1"/>
  <c r="AO46" i="112" s="1"/>
  <c r="AH53" i="146"/>
  <c r="AH56" i="146" s="1"/>
  <c r="AH62" i="146" s="1"/>
  <c r="AH63" i="146" s="1"/>
  <c r="AH65" i="146" s="1"/>
  <c r="AK46" i="112" s="1"/>
  <c r="S53" i="146"/>
  <c r="S56" i="146" s="1"/>
  <c r="S62" i="146" s="1"/>
  <c r="S63" i="146" s="1"/>
  <c r="S65" i="146" s="1"/>
  <c r="V46" i="112" s="1"/>
  <c r="AX53" i="146"/>
  <c r="AX56" i="146" s="1"/>
  <c r="AX62" i="146" s="1"/>
  <c r="AP53" i="129"/>
  <c r="AP56" i="129" s="1"/>
  <c r="AP62" i="129" s="1"/>
  <c r="AP63" i="129" s="1"/>
  <c r="AP65" i="129" s="1"/>
  <c r="AS28" i="112" s="1"/>
  <c r="AE53" i="140"/>
  <c r="AE56" i="140" s="1"/>
  <c r="AE62" i="140" s="1"/>
  <c r="AE63" i="140" s="1"/>
  <c r="AE65" i="140" s="1"/>
  <c r="AH40" i="112" s="1"/>
  <c r="AH53" i="131"/>
  <c r="AH56" i="131" s="1"/>
  <c r="AH62" i="131" s="1"/>
  <c r="AH63" i="131" s="1"/>
  <c r="AH65" i="131" s="1"/>
  <c r="AK31" i="112" s="1"/>
  <c r="M53" i="128"/>
  <c r="M56" i="128" s="1"/>
  <c r="M62" i="128" s="1"/>
  <c r="M63" i="128" s="1"/>
  <c r="M65" i="128" s="1"/>
  <c r="P27" i="112" s="1"/>
  <c r="L53" i="128"/>
  <c r="L56" i="128" s="1"/>
  <c r="L62" i="128" s="1"/>
  <c r="L63" i="128" s="1"/>
  <c r="L65" i="128" s="1"/>
  <c r="O27" i="112" s="1"/>
  <c r="AO53" i="126"/>
  <c r="AO56" i="126" s="1"/>
  <c r="AO62" i="126" s="1"/>
  <c r="AO63" i="126" s="1"/>
  <c r="AO65" i="126" s="1"/>
  <c r="AR25" i="112" s="1"/>
  <c r="Q53" i="126"/>
  <c r="Q56" i="126" s="1"/>
  <c r="Q62" i="126" s="1"/>
  <c r="Q63" i="126" s="1"/>
  <c r="Q65" i="126" s="1"/>
  <c r="T25" i="112" s="1"/>
  <c r="AK53" i="126"/>
  <c r="AK56" i="126" s="1"/>
  <c r="AK62" i="126" s="1"/>
  <c r="AK63" i="126" s="1"/>
  <c r="AK65" i="126" s="1"/>
  <c r="AN25" i="112" s="1"/>
  <c r="AP53" i="139"/>
  <c r="AP56" i="139" s="1"/>
  <c r="AP62" i="139" s="1"/>
  <c r="AP63" i="139" s="1"/>
  <c r="AP65" i="139" s="1"/>
  <c r="AS39" i="112" s="1"/>
  <c r="AM53" i="139"/>
  <c r="AM56" i="139" s="1"/>
  <c r="AM62" i="139" s="1"/>
  <c r="AM63" i="139" s="1"/>
  <c r="AM65" i="139" s="1"/>
  <c r="AP39" i="112" s="1"/>
  <c r="H53" i="139"/>
  <c r="H56" i="139" s="1"/>
  <c r="H62" i="139" s="1"/>
  <c r="H63" i="139" s="1"/>
  <c r="H65" i="139" s="1"/>
  <c r="K39" i="112" s="1"/>
  <c r="AX53" i="142"/>
  <c r="AX56" i="142" s="1"/>
  <c r="AX62" i="142" s="1"/>
  <c r="BA53" i="130"/>
  <c r="BA56" i="130" s="1"/>
  <c r="BA62" i="130" s="1"/>
  <c r="P53" i="130"/>
  <c r="P56" i="130" s="1"/>
  <c r="P62" i="130" s="1"/>
  <c r="P63" i="130" s="1"/>
  <c r="P65" i="130" s="1"/>
  <c r="S30" i="112" s="1"/>
  <c r="N53" i="130"/>
  <c r="N56" i="130" s="1"/>
  <c r="N62" i="130" s="1"/>
  <c r="N63" i="130" s="1"/>
  <c r="N65" i="130" s="1"/>
  <c r="Q30" i="112" s="1"/>
  <c r="AB53" i="146"/>
  <c r="AB56" i="146" s="1"/>
  <c r="AB62" i="146" s="1"/>
  <c r="AB63" i="146" s="1"/>
  <c r="AB65" i="146" s="1"/>
  <c r="AE46" i="112" s="1"/>
  <c r="AU53" i="129"/>
  <c r="AU56" i="129" s="1"/>
  <c r="AU62" i="129" s="1"/>
  <c r="AU63" i="129" s="1"/>
  <c r="AU65" i="129" s="1"/>
  <c r="AX28" i="112" s="1"/>
  <c r="BF53" i="129"/>
  <c r="BF56" i="129" s="1"/>
  <c r="BF62" i="129" s="1"/>
  <c r="AF53" i="140"/>
  <c r="AF56" i="140" s="1"/>
  <c r="AF62" i="140" s="1"/>
  <c r="AF63" i="140" s="1"/>
  <c r="AF65" i="140" s="1"/>
  <c r="AI40" i="112" s="1"/>
  <c r="BH53" i="140"/>
  <c r="BH56" i="140" s="1"/>
  <c r="BH62" i="140" s="1"/>
  <c r="K53" i="131"/>
  <c r="K56" i="131" s="1"/>
  <c r="K62" i="131" s="1"/>
  <c r="K63" i="131" s="1"/>
  <c r="K65" i="131" s="1"/>
  <c r="N31" i="112" s="1"/>
  <c r="H53" i="131"/>
  <c r="H56" i="131" s="1"/>
  <c r="H62" i="131" s="1"/>
  <c r="H63" i="131" s="1"/>
  <c r="H65" i="131" s="1"/>
  <c r="K31" i="112" s="1"/>
  <c r="AR53" i="128"/>
  <c r="AR56" i="128" s="1"/>
  <c r="AR62" i="128" s="1"/>
  <c r="AR63" i="128" s="1"/>
  <c r="AR65" i="128" s="1"/>
  <c r="AU27" i="112" s="1"/>
  <c r="AK53" i="128"/>
  <c r="AK56" i="128" s="1"/>
  <c r="AK62" i="128" s="1"/>
  <c r="AK63" i="128" s="1"/>
  <c r="AK65" i="128" s="1"/>
  <c r="AN27" i="112" s="1"/>
  <c r="U53" i="126"/>
  <c r="U56" i="126" s="1"/>
  <c r="U62" i="126" s="1"/>
  <c r="U63" i="126" s="1"/>
  <c r="U65" i="126" s="1"/>
  <c r="X25" i="112" s="1"/>
  <c r="AQ53" i="126"/>
  <c r="AQ56" i="126" s="1"/>
  <c r="AQ62" i="126" s="1"/>
  <c r="AQ63" i="126" s="1"/>
  <c r="AQ65" i="126" s="1"/>
  <c r="AT25" i="112" s="1"/>
  <c r="AN53" i="139"/>
  <c r="AN56" i="139" s="1"/>
  <c r="AN62" i="139" s="1"/>
  <c r="AN63" i="139" s="1"/>
  <c r="AN65" i="139" s="1"/>
  <c r="AQ39" i="112" s="1"/>
  <c r="T53" i="139"/>
  <c r="T56" i="139" s="1"/>
  <c r="T62" i="139" s="1"/>
  <c r="T63" i="139" s="1"/>
  <c r="T65" i="139" s="1"/>
  <c r="W39" i="112" s="1"/>
  <c r="L53" i="142"/>
  <c r="L56" i="142" s="1"/>
  <c r="L62" i="142" s="1"/>
  <c r="L63" i="142" s="1"/>
  <c r="L65" i="142" s="1"/>
  <c r="O42" i="112" s="1"/>
  <c r="S53" i="142"/>
  <c r="S56" i="142" s="1"/>
  <c r="S62" i="142" s="1"/>
  <c r="S63" i="142" s="1"/>
  <c r="S65" i="142" s="1"/>
  <c r="V42" i="112" s="1"/>
  <c r="Z53" i="130"/>
  <c r="Z56" i="130" s="1"/>
  <c r="Z62" i="130" s="1"/>
  <c r="Z63" i="130" s="1"/>
  <c r="Z65" i="130" s="1"/>
  <c r="AC30" i="112" s="1"/>
  <c r="BA53" i="143"/>
  <c r="BA56" i="143" s="1"/>
  <c r="BA62" i="143" s="1"/>
  <c r="AP53" i="146"/>
  <c r="AP56" i="146" s="1"/>
  <c r="AP62" i="146" s="1"/>
  <c r="AP63" i="146" s="1"/>
  <c r="AP65" i="146" s="1"/>
  <c r="AS46" i="112" s="1"/>
  <c r="AN53" i="146"/>
  <c r="AN56" i="146" s="1"/>
  <c r="AN62" i="146" s="1"/>
  <c r="AN63" i="146" s="1"/>
  <c r="AN65" i="146" s="1"/>
  <c r="AQ46" i="112" s="1"/>
  <c r="AW53" i="129"/>
  <c r="AW56" i="129" s="1"/>
  <c r="AW62" i="129" s="1"/>
  <c r="BB53" i="129"/>
  <c r="BB56" i="129" s="1"/>
  <c r="BB62" i="129" s="1"/>
  <c r="AG53" i="129"/>
  <c r="AG56" i="129" s="1"/>
  <c r="AG62" i="129" s="1"/>
  <c r="AG63" i="129" s="1"/>
  <c r="AG65" i="129" s="1"/>
  <c r="AJ28" i="112" s="1"/>
  <c r="AR53" i="129"/>
  <c r="AR56" i="129" s="1"/>
  <c r="AR62" i="129" s="1"/>
  <c r="AR63" i="129" s="1"/>
  <c r="AR65" i="129" s="1"/>
  <c r="AU28" i="112" s="1"/>
  <c r="BE53" i="129"/>
  <c r="BE56" i="129" s="1"/>
  <c r="BE62" i="129" s="1"/>
  <c r="BC53" i="129"/>
  <c r="BC56" i="129" s="1"/>
  <c r="BC62" i="129" s="1"/>
  <c r="BA53" i="129"/>
  <c r="BA56" i="129" s="1"/>
  <c r="BA62" i="129" s="1"/>
  <c r="AB53" i="131"/>
  <c r="AB56" i="131" s="1"/>
  <c r="AB62" i="131" s="1"/>
  <c r="AB63" i="131" s="1"/>
  <c r="AB65" i="131" s="1"/>
  <c r="AE31" i="112" s="1"/>
  <c r="I53" i="131"/>
  <c r="I56" i="131" s="1"/>
  <c r="I62" i="131" s="1"/>
  <c r="I63" i="131" s="1"/>
  <c r="I65" i="131" s="1"/>
  <c r="L31" i="112" s="1"/>
  <c r="M53" i="131"/>
  <c r="M56" i="131" s="1"/>
  <c r="M62" i="131" s="1"/>
  <c r="M63" i="131" s="1"/>
  <c r="M65" i="131" s="1"/>
  <c r="P31" i="112" s="1"/>
  <c r="W53" i="131"/>
  <c r="W56" i="131" s="1"/>
  <c r="W62" i="131" s="1"/>
  <c r="W63" i="131" s="1"/>
  <c r="W65" i="131" s="1"/>
  <c r="Z31" i="112" s="1"/>
  <c r="AT53" i="131"/>
  <c r="AT56" i="131" s="1"/>
  <c r="AT62" i="131" s="1"/>
  <c r="AT63" i="131" s="1"/>
  <c r="AT65" i="131" s="1"/>
  <c r="AW31" i="112" s="1"/>
  <c r="AX53" i="128"/>
  <c r="AX56" i="128" s="1"/>
  <c r="AX62" i="128" s="1"/>
  <c r="AV53" i="128"/>
  <c r="AV56" i="128" s="1"/>
  <c r="AV62" i="128" s="1"/>
  <c r="J53" i="128"/>
  <c r="J56" i="128" s="1"/>
  <c r="J62" i="128" s="1"/>
  <c r="J63" i="128" s="1"/>
  <c r="J65" i="128" s="1"/>
  <c r="M27" i="112" s="1"/>
  <c r="AN53" i="126"/>
  <c r="AN56" i="126" s="1"/>
  <c r="AN62" i="126" s="1"/>
  <c r="AN63" i="126" s="1"/>
  <c r="AN65" i="126" s="1"/>
  <c r="AQ25" i="112" s="1"/>
  <c r="AL53" i="126"/>
  <c r="AL56" i="126" s="1"/>
  <c r="AL62" i="126" s="1"/>
  <c r="AL63" i="126" s="1"/>
  <c r="AL65" i="126" s="1"/>
  <c r="AO25" i="112" s="1"/>
  <c r="AT53" i="126"/>
  <c r="AT56" i="126" s="1"/>
  <c r="AT62" i="126" s="1"/>
  <c r="AT63" i="126" s="1"/>
  <c r="AT65" i="126" s="1"/>
  <c r="AW25" i="112" s="1"/>
  <c r="M53" i="126"/>
  <c r="M56" i="126" s="1"/>
  <c r="M62" i="126" s="1"/>
  <c r="M63" i="126" s="1"/>
  <c r="M65" i="126" s="1"/>
  <c r="P25" i="112" s="1"/>
  <c r="AS53" i="139"/>
  <c r="AS56" i="139" s="1"/>
  <c r="AS62" i="139" s="1"/>
  <c r="AS63" i="139" s="1"/>
  <c r="AS65" i="139" s="1"/>
  <c r="AV39" i="112" s="1"/>
  <c r="V53" i="139"/>
  <c r="V56" i="139" s="1"/>
  <c r="V62" i="139" s="1"/>
  <c r="V63" i="139" s="1"/>
  <c r="V65" i="139" s="1"/>
  <c r="Y39" i="112" s="1"/>
  <c r="AZ53" i="139"/>
  <c r="AZ56" i="139" s="1"/>
  <c r="AZ62" i="139" s="1"/>
  <c r="AX53" i="139"/>
  <c r="AX56" i="139" s="1"/>
  <c r="AX62" i="139" s="1"/>
  <c r="AS53" i="142"/>
  <c r="AS56" i="142" s="1"/>
  <c r="AS62" i="142" s="1"/>
  <c r="AS63" i="142" s="1"/>
  <c r="AS65" i="142" s="1"/>
  <c r="AV42" i="112" s="1"/>
  <c r="V53" i="142"/>
  <c r="V56" i="142" s="1"/>
  <c r="V62" i="142" s="1"/>
  <c r="V63" i="142" s="1"/>
  <c r="V65" i="142" s="1"/>
  <c r="Y42" i="112" s="1"/>
  <c r="AT53" i="142"/>
  <c r="AT56" i="142" s="1"/>
  <c r="AT62" i="142" s="1"/>
  <c r="AT63" i="142" s="1"/>
  <c r="AT65" i="142" s="1"/>
  <c r="AW42" i="112" s="1"/>
  <c r="F53" i="130"/>
  <c r="F56" i="130" s="1"/>
  <c r="F62" i="130" s="1"/>
  <c r="F63" i="130" s="1"/>
  <c r="F65" i="130" s="1"/>
  <c r="I30" i="112" s="1"/>
  <c r="AZ53" i="130"/>
  <c r="AZ56" i="130" s="1"/>
  <c r="AZ62" i="130" s="1"/>
  <c r="V53" i="130"/>
  <c r="V56" i="130" s="1"/>
  <c r="V62" i="130" s="1"/>
  <c r="V63" i="130" s="1"/>
  <c r="V65" i="130" s="1"/>
  <c r="Y30" i="112" s="1"/>
  <c r="AX53" i="129"/>
  <c r="AX56" i="129" s="1"/>
  <c r="AX62" i="129" s="1"/>
  <c r="AC53" i="140"/>
  <c r="AC56" i="140" s="1"/>
  <c r="AC62" i="140" s="1"/>
  <c r="AC63" i="140" s="1"/>
  <c r="AC65" i="140" s="1"/>
  <c r="AF40" i="112" s="1"/>
  <c r="AX53" i="140"/>
  <c r="AX56" i="140" s="1"/>
  <c r="AX62" i="140" s="1"/>
  <c r="AJ53" i="140"/>
  <c r="AJ56" i="140" s="1"/>
  <c r="AJ62" i="140" s="1"/>
  <c r="AJ63" i="140" s="1"/>
  <c r="AJ65" i="140" s="1"/>
  <c r="AM40" i="112" s="1"/>
  <c r="X53" i="140"/>
  <c r="X56" i="140" s="1"/>
  <c r="X62" i="140" s="1"/>
  <c r="X63" i="140" s="1"/>
  <c r="X65" i="140" s="1"/>
  <c r="AA40" i="112" s="1"/>
  <c r="O53" i="131"/>
  <c r="O56" i="131" s="1"/>
  <c r="O62" i="131" s="1"/>
  <c r="O63" i="131" s="1"/>
  <c r="O65" i="131" s="1"/>
  <c r="R31" i="112" s="1"/>
  <c r="P53" i="131"/>
  <c r="P56" i="131" s="1"/>
  <c r="P62" i="131" s="1"/>
  <c r="P63" i="131" s="1"/>
  <c r="P65" i="131" s="1"/>
  <c r="S31" i="112" s="1"/>
  <c r="AU53" i="128"/>
  <c r="AU56" i="128" s="1"/>
  <c r="AU62" i="128" s="1"/>
  <c r="AU63" i="128" s="1"/>
  <c r="AU65" i="128" s="1"/>
  <c r="AX27" i="112" s="1"/>
  <c r="Z53" i="126"/>
  <c r="Z56" i="126" s="1"/>
  <c r="Z62" i="126" s="1"/>
  <c r="Z63" i="126" s="1"/>
  <c r="Z65" i="126" s="1"/>
  <c r="AC25" i="112" s="1"/>
  <c r="AF53" i="126"/>
  <c r="AF56" i="126" s="1"/>
  <c r="AF62" i="126" s="1"/>
  <c r="AF63" i="126" s="1"/>
  <c r="AF65" i="126" s="1"/>
  <c r="AI25" i="112" s="1"/>
  <c r="V53" i="126"/>
  <c r="V56" i="126" s="1"/>
  <c r="V62" i="126" s="1"/>
  <c r="V63" i="126" s="1"/>
  <c r="V65" i="126" s="1"/>
  <c r="Y25" i="112" s="1"/>
  <c r="H53" i="145"/>
  <c r="H56" i="145" s="1"/>
  <c r="H62" i="145" s="1"/>
  <c r="H63" i="145" s="1"/>
  <c r="H65" i="145" s="1"/>
  <c r="K45" i="112" s="1"/>
  <c r="L53" i="139"/>
  <c r="L56" i="139" s="1"/>
  <c r="L62" i="139" s="1"/>
  <c r="L63" i="139" s="1"/>
  <c r="L65" i="139" s="1"/>
  <c r="O39" i="112" s="1"/>
  <c r="O53" i="139"/>
  <c r="O56" i="139" s="1"/>
  <c r="O62" i="139" s="1"/>
  <c r="O63" i="139" s="1"/>
  <c r="O65" i="139" s="1"/>
  <c r="R39" i="112" s="1"/>
  <c r="Z53" i="129"/>
  <c r="Z56" i="129" s="1"/>
  <c r="Z62" i="129" s="1"/>
  <c r="Z63" i="129" s="1"/>
  <c r="Z65" i="129" s="1"/>
  <c r="AC28" i="112" s="1"/>
  <c r="R53" i="129"/>
  <c r="R56" i="129" s="1"/>
  <c r="R62" i="129" s="1"/>
  <c r="R63" i="129" s="1"/>
  <c r="R65" i="129" s="1"/>
  <c r="U28" i="112" s="1"/>
  <c r="O53" i="140"/>
  <c r="O56" i="140" s="1"/>
  <c r="O62" i="140" s="1"/>
  <c r="O63" i="140" s="1"/>
  <c r="O65" i="140" s="1"/>
  <c r="R40" i="112" s="1"/>
  <c r="AD53" i="140"/>
  <c r="AD56" i="140" s="1"/>
  <c r="AD62" i="140" s="1"/>
  <c r="AD63" i="140" s="1"/>
  <c r="AD65" i="140" s="1"/>
  <c r="AG40" i="112" s="1"/>
  <c r="AQ53" i="140"/>
  <c r="AQ56" i="140" s="1"/>
  <c r="AQ62" i="140" s="1"/>
  <c r="AQ63" i="140" s="1"/>
  <c r="AQ65" i="140" s="1"/>
  <c r="AT40" i="112" s="1"/>
  <c r="X53" i="131"/>
  <c r="X56" i="131" s="1"/>
  <c r="X62" i="131" s="1"/>
  <c r="X63" i="131" s="1"/>
  <c r="X65" i="131" s="1"/>
  <c r="AA31" i="112" s="1"/>
  <c r="R53" i="131"/>
  <c r="R56" i="131" s="1"/>
  <c r="R62" i="131" s="1"/>
  <c r="R63" i="131" s="1"/>
  <c r="R65" i="131" s="1"/>
  <c r="U31" i="112" s="1"/>
  <c r="AI53" i="128"/>
  <c r="AI56" i="128" s="1"/>
  <c r="AI62" i="128" s="1"/>
  <c r="AI63" i="128" s="1"/>
  <c r="AI65" i="128" s="1"/>
  <c r="AL27" i="112" s="1"/>
  <c r="AF53" i="128"/>
  <c r="AF56" i="128" s="1"/>
  <c r="AF62" i="128" s="1"/>
  <c r="AF63" i="128" s="1"/>
  <c r="AF65" i="128" s="1"/>
  <c r="AI27" i="112" s="1"/>
  <c r="AT53" i="128"/>
  <c r="AT56" i="128" s="1"/>
  <c r="AT62" i="128" s="1"/>
  <c r="AT63" i="128" s="1"/>
  <c r="AT65" i="128" s="1"/>
  <c r="AW27" i="112" s="1"/>
  <c r="AD53" i="128"/>
  <c r="AD56" i="128" s="1"/>
  <c r="AD62" i="128" s="1"/>
  <c r="AD63" i="128" s="1"/>
  <c r="AD65" i="128" s="1"/>
  <c r="AG27" i="112" s="1"/>
  <c r="F53" i="128"/>
  <c r="F56" i="128" s="1"/>
  <c r="F62" i="128" s="1"/>
  <c r="F63" i="128" s="1"/>
  <c r="F65" i="128" s="1"/>
  <c r="I27" i="112" s="1"/>
  <c r="AP53" i="128"/>
  <c r="AP56" i="128" s="1"/>
  <c r="AP62" i="128" s="1"/>
  <c r="AP63" i="128" s="1"/>
  <c r="AP65" i="128" s="1"/>
  <c r="AS27" i="112" s="1"/>
  <c r="AR53" i="126"/>
  <c r="AR56" i="126" s="1"/>
  <c r="AR62" i="126" s="1"/>
  <c r="AR63" i="126" s="1"/>
  <c r="AR65" i="126" s="1"/>
  <c r="AU25" i="112" s="1"/>
  <c r="AJ53" i="126"/>
  <c r="AJ56" i="126" s="1"/>
  <c r="AJ62" i="126" s="1"/>
  <c r="AJ63" i="126" s="1"/>
  <c r="AJ65" i="126" s="1"/>
  <c r="AM25" i="112" s="1"/>
  <c r="G53" i="145"/>
  <c r="G56" i="145" s="1"/>
  <c r="G62" i="145" s="1"/>
  <c r="G63" i="145" s="1"/>
  <c r="G65" i="145" s="1"/>
  <c r="J45" i="112" s="1"/>
  <c r="S53" i="139"/>
  <c r="S56" i="139" s="1"/>
  <c r="S62" i="139" s="1"/>
  <c r="S63" i="139" s="1"/>
  <c r="S65" i="139" s="1"/>
  <c r="V39" i="112" s="1"/>
  <c r="AG53" i="139"/>
  <c r="AG56" i="139" s="1"/>
  <c r="AG62" i="139" s="1"/>
  <c r="AG63" i="139" s="1"/>
  <c r="AG65" i="139" s="1"/>
  <c r="AJ39" i="112" s="1"/>
  <c r="M53" i="142"/>
  <c r="M56" i="142" s="1"/>
  <c r="M62" i="142" s="1"/>
  <c r="M63" i="142" s="1"/>
  <c r="M65" i="142" s="1"/>
  <c r="P42" i="112" s="1"/>
  <c r="AD53" i="142"/>
  <c r="AD56" i="142" s="1"/>
  <c r="AD62" i="142" s="1"/>
  <c r="AD63" i="142" s="1"/>
  <c r="AD65" i="142" s="1"/>
  <c r="AG42" i="112" s="1"/>
  <c r="AQ53" i="142"/>
  <c r="AQ56" i="142" s="1"/>
  <c r="AQ62" i="142" s="1"/>
  <c r="AQ63" i="142" s="1"/>
  <c r="AQ65" i="142" s="1"/>
  <c r="AT42" i="112" s="1"/>
  <c r="AE53" i="130"/>
  <c r="AE56" i="130" s="1"/>
  <c r="AE62" i="130" s="1"/>
  <c r="AE63" i="130" s="1"/>
  <c r="AE65" i="130" s="1"/>
  <c r="AH30" i="112" s="1"/>
  <c r="AB53" i="130"/>
  <c r="AB56" i="130" s="1"/>
  <c r="AB62" i="130" s="1"/>
  <c r="AB63" i="130" s="1"/>
  <c r="AB65" i="130" s="1"/>
  <c r="AE30" i="112" s="1"/>
  <c r="W53" i="130"/>
  <c r="W56" i="130" s="1"/>
  <c r="W62" i="130" s="1"/>
  <c r="W63" i="130" s="1"/>
  <c r="W65" i="130" s="1"/>
  <c r="Z30" i="112" s="1"/>
  <c r="AH53" i="130"/>
  <c r="AH56" i="130" s="1"/>
  <c r="AH62" i="130" s="1"/>
  <c r="AH63" i="130" s="1"/>
  <c r="AH65" i="130" s="1"/>
  <c r="AK30" i="112" s="1"/>
  <c r="N53" i="133"/>
  <c r="N56" i="133" s="1"/>
  <c r="N62" i="133" s="1"/>
  <c r="N63" i="133" s="1"/>
  <c r="N65" i="133" s="1"/>
  <c r="Q33" i="112" s="1"/>
  <c r="V53" i="145"/>
  <c r="V56" i="145" s="1"/>
  <c r="V62" i="145" s="1"/>
  <c r="V63" i="145" s="1"/>
  <c r="V65" i="145" s="1"/>
  <c r="Y45" i="112" s="1"/>
  <c r="E53" i="117"/>
  <c r="E56" i="117" s="1"/>
  <c r="E62" i="117" s="1"/>
  <c r="E63" i="117" s="1"/>
  <c r="E65" i="117" s="1"/>
  <c r="H15" i="112" s="1"/>
  <c r="L53" i="145"/>
  <c r="L56" i="145" s="1"/>
  <c r="L62" i="145" s="1"/>
  <c r="L63" i="145" s="1"/>
  <c r="L65" i="145" s="1"/>
  <c r="O45" i="112" s="1"/>
  <c r="AZ53" i="145"/>
  <c r="AZ56" i="145" s="1"/>
  <c r="AZ62" i="145" s="1"/>
  <c r="AX53" i="145"/>
  <c r="AX56" i="145" s="1"/>
  <c r="AX62" i="145" s="1"/>
  <c r="O53" i="145"/>
  <c r="O56" i="145" s="1"/>
  <c r="O62" i="145" s="1"/>
  <c r="O63" i="145" s="1"/>
  <c r="O65" i="145" s="1"/>
  <c r="R45" i="112" s="1"/>
  <c r="AL53" i="145"/>
  <c r="AL56" i="145" s="1"/>
  <c r="AL62" i="145" s="1"/>
  <c r="AL63" i="145" s="1"/>
  <c r="AL65" i="145" s="1"/>
  <c r="AO45" i="112" s="1"/>
  <c r="M53" i="145"/>
  <c r="M56" i="145" s="1"/>
  <c r="M62" i="145" s="1"/>
  <c r="M63" i="145" s="1"/>
  <c r="M65" i="145" s="1"/>
  <c r="P45" i="112" s="1"/>
  <c r="X53" i="145"/>
  <c r="X56" i="145" s="1"/>
  <c r="X62" i="145" s="1"/>
  <c r="X63" i="145" s="1"/>
  <c r="X65" i="145" s="1"/>
  <c r="AA45" i="112" s="1"/>
  <c r="T53" i="145"/>
  <c r="T56" i="145" s="1"/>
  <c r="T62" i="145" s="1"/>
  <c r="T63" i="145" s="1"/>
  <c r="T65" i="145" s="1"/>
  <c r="W45" i="112" s="1"/>
  <c r="AQ53" i="145"/>
  <c r="AQ56" i="145" s="1"/>
  <c r="AQ62" i="145" s="1"/>
  <c r="AQ63" i="145" s="1"/>
  <c r="AQ65" i="145" s="1"/>
  <c r="AT45" i="112" s="1"/>
  <c r="P53" i="145"/>
  <c r="P56" i="145" s="1"/>
  <c r="P62" i="145" s="1"/>
  <c r="P63" i="145" s="1"/>
  <c r="P65" i="145" s="1"/>
  <c r="S45" i="112" s="1"/>
  <c r="AW53" i="145"/>
  <c r="AW56" i="145" s="1"/>
  <c r="AW62" i="145" s="1"/>
  <c r="H53" i="117"/>
  <c r="H56" i="117" s="1"/>
  <c r="H62" i="117" s="1"/>
  <c r="H63" i="117" s="1"/>
  <c r="H65" i="117" s="1"/>
  <c r="K15" i="112" s="1"/>
  <c r="AE53" i="145"/>
  <c r="AE56" i="145" s="1"/>
  <c r="AE62" i="145" s="1"/>
  <c r="AE63" i="145" s="1"/>
  <c r="AE65" i="145" s="1"/>
  <c r="AH45" i="112" s="1"/>
  <c r="H53" i="150"/>
  <c r="H56" i="150" s="1"/>
  <c r="H62" i="150" s="1"/>
  <c r="H63" i="150" s="1"/>
  <c r="H65" i="150" s="1"/>
  <c r="K26" i="152" s="1"/>
  <c r="E53" i="145"/>
  <c r="E56" i="145" s="1"/>
  <c r="E62" i="145" s="1"/>
  <c r="E63" i="145" s="1"/>
  <c r="E65" i="145" s="1"/>
  <c r="H45" i="112" s="1"/>
  <c r="L53" i="117"/>
  <c r="L56" i="117" s="1"/>
  <c r="L62" i="117" s="1"/>
  <c r="L63" i="117" s="1"/>
  <c r="L65" i="117" s="1"/>
  <c r="O15" i="112" s="1"/>
  <c r="D53" i="117"/>
  <c r="D56" i="117" s="1"/>
  <c r="D62" i="117" s="1"/>
  <c r="D63" i="117" s="1"/>
  <c r="D65" i="117" s="1"/>
  <c r="G15" i="112" s="1"/>
  <c r="D53" i="126"/>
  <c r="F53" i="150"/>
  <c r="F56" i="150" s="1"/>
  <c r="F62" i="150" s="1"/>
  <c r="F63" i="150" s="1"/>
  <c r="F65" i="150" s="1"/>
  <c r="I26" i="152" s="1"/>
  <c r="D53" i="128"/>
  <c r="D53" i="150"/>
  <c r="D56" i="150" s="1"/>
  <c r="D62" i="150" s="1"/>
  <c r="D63" i="150" s="1"/>
  <c r="D65" i="150" s="1"/>
  <c r="G26" i="152" s="1"/>
  <c r="Y53" i="145"/>
  <c r="Y56" i="145" s="1"/>
  <c r="Y62" i="145" s="1"/>
  <c r="Y63" i="145" s="1"/>
  <c r="Y65" i="145" s="1"/>
  <c r="AB45" i="112" s="1"/>
  <c r="N53" i="145"/>
  <c r="N56" i="145" s="1"/>
  <c r="N62" i="145" s="1"/>
  <c r="N63" i="145" s="1"/>
  <c r="N65" i="145" s="1"/>
  <c r="Q45" i="112" s="1"/>
  <c r="AM53" i="145"/>
  <c r="AM56" i="145" s="1"/>
  <c r="AM62" i="145" s="1"/>
  <c r="AM63" i="145" s="1"/>
  <c r="AM65" i="145" s="1"/>
  <c r="AP45" i="112" s="1"/>
  <c r="AT53" i="145"/>
  <c r="AT56" i="145" s="1"/>
  <c r="AT62" i="145" s="1"/>
  <c r="AT63" i="145" s="1"/>
  <c r="AT65" i="145" s="1"/>
  <c r="AW45" i="112" s="1"/>
  <c r="BB53" i="145"/>
  <c r="BB56" i="145" s="1"/>
  <c r="BB62" i="145" s="1"/>
  <c r="S53" i="145"/>
  <c r="S56" i="145" s="1"/>
  <c r="S62" i="145" s="1"/>
  <c r="S63" i="145" s="1"/>
  <c r="S65" i="145" s="1"/>
  <c r="V45" i="112" s="1"/>
  <c r="AN53" i="145"/>
  <c r="AN56" i="145" s="1"/>
  <c r="AN62" i="145" s="1"/>
  <c r="AN63" i="145" s="1"/>
  <c r="AN65" i="145" s="1"/>
  <c r="AQ45" i="112" s="1"/>
  <c r="AK53" i="145"/>
  <c r="AK56" i="145" s="1"/>
  <c r="AK62" i="145" s="1"/>
  <c r="AK63" i="145" s="1"/>
  <c r="AK65" i="145" s="1"/>
  <c r="AN45" i="112" s="1"/>
  <c r="AI53" i="145"/>
  <c r="AI56" i="145" s="1"/>
  <c r="AI62" i="145" s="1"/>
  <c r="AI63" i="145" s="1"/>
  <c r="AI65" i="145" s="1"/>
  <c r="AL45" i="112" s="1"/>
  <c r="AO53" i="145"/>
  <c r="AO56" i="145" s="1"/>
  <c r="AO62" i="145" s="1"/>
  <c r="AO63" i="145" s="1"/>
  <c r="AO65" i="145" s="1"/>
  <c r="AR45" i="112" s="1"/>
  <c r="F53" i="117"/>
  <c r="F56" i="117" s="1"/>
  <c r="F62" i="117" s="1"/>
  <c r="F63" i="117" s="1"/>
  <c r="F65" i="117" s="1"/>
  <c r="I15" i="112" s="1"/>
  <c r="E53" i="150"/>
  <c r="E56" i="150" s="1"/>
  <c r="E62" i="150" s="1"/>
  <c r="E63" i="150" s="1"/>
  <c r="E65" i="150" s="1"/>
  <c r="H26" i="152" s="1"/>
  <c r="G53" i="131"/>
  <c r="E53" i="142"/>
  <c r="J53" i="143"/>
  <c r="J56" i="143" s="1"/>
  <c r="J62" i="143" s="1"/>
  <c r="J63" i="143" s="1"/>
  <c r="J65" i="143" s="1"/>
  <c r="M43" i="112" s="1"/>
  <c r="AF53" i="145"/>
  <c r="AF56" i="145" s="1"/>
  <c r="AF62" i="145" s="1"/>
  <c r="AF63" i="145" s="1"/>
  <c r="AF65" i="145" s="1"/>
  <c r="AI45" i="112" s="1"/>
  <c r="AP53" i="145"/>
  <c r="AP56" i="145" s="1"/>
  <c r="AP62" i="145" s="1"/>
  <c r="AP63" i="145" s="1"/>
  <c r="AP65" i="145" s="1"/>
  <c r="AS45" i="112" s="1"/>
  <c r="Q53" i="145"/>
  <c r="Q56" i="145" s="1"/>
  <c r="Q62" i="145" s="1"/>
  <c r="Q63" i="145" s="1"/>
  <c r="Q65" i="145" s="1"/>
  <c r="T45" i="112" s="1"/>
  <c r="Z53" i="145"/>
  <c r="Z56" i="145" s="1"/>
  <c r="Z62" i="145" s="1"/>
  <c r="Z63" i="145" s="1"/>
  <c r="Z65" i="145" s="1"/>
  <c r="AC45" i="112" s="1"/>
  <c r="AC53" i="145"/>
  <c r="AC56" i="145" s="1"/>
  <c r="AC62" i="145" s="1"/>
  <c r="AC63" i="145" s="1"/>
  <c r="AC65" i="145" s="1"/>
  <c r="AF45" i="112" s="1"/>
  <c r="R53" i="145"/>
  <c r="R56" i="145" s="1"/>
  <c r="R62" i="145" s="1"/>
  <c r="R63" i="145" s="1"/>
  <c r="R65" i="145" s="1"/>
  <c r="U45" i="112" s="1"/>
  <c r="AA53" i="145"/>
  <c r="AA56" i="145" s="1"/>
  <c r="AA62" i="145" s="1"/>
  <c r="AA63" i="145" s="1"/>
  <c r="AA65" i="145" s="1"/>
  <c r="AD45" i="112" s="1"/>
  <c r="AR53" i="145"/>
  <c r="AR56" i="145" s="1"/>
  <c r="AR62" i="145" s="1"/>
  <c r="AR63" i="145" s="1"/>
  <c r="AR65" i="145" s="1"/>
  <c r="AU45" i="112" s="1"/>
  <c r="G53" i="150"/>
  <c r="G56" i="150" s="1"/>
  <c r="G62" i="150" s="1"/>
  <c r="G63" i="150" s="1"/>
  <c r="G65" i="150" s="1"/>
  <c r="J26" i="152" s="1"/>
  <c r="AH53" i="145"/>
  <c r="AH56" i="145" s="1"/>
  <c r="AH62" i="145" s="1"/>
  <c r="AH63" i="145" s="1"/>
  <c r="AH65" i="145" s="1"/>
  <c r="AK45" i="112" s="1"/>
  <c r="K53" i="150"/>
  <c r="K56" i="150" s="1"/>
  <c r="K62" i="150" s="1"/>
  <c r="K63" i="150" s="1"/>
  <c r="K65" i="150" s="1"/>
  <c r="N26" i="152" s="1"/>
  <c r="G53" i="117"/>
  <c r="G56" i="117" s="1"/>
  <c r="G62" i="117" s="1"/>
  <c r="G63" i="117" s="1"/>
  <c r="G65" i="117" s="1"/>
  <c r="J15" i="112" s="1"/>
  <c r="J53" i="117"/>
  <c r="J56" i="117" s="1"/>
  <c r="J62" i="117" s="1"/>
  <c r="J63" i="117" s="1"/>
  <c r="J65" i="117" s="1"/>
  <c r="M15" i="112" s="1"/>
  <c r="N53" i="129"/>
  <c r="L53" i="150"/>
  <c r="L56" i="150" s="1"/>
  <c r="L62" i="150" s="1"/>
  <c r="L63" i="150" s="1"/>
  <c r="L65" i="150" s="1"/>
  <c r="O26" i="152" s="1"/>
  <c r="M53" i="117"/>
  <c r="M56" i="117" s="1"/>
  <c r="M62" i="117" s="1"/>
  <c r="M63" i="117" s="1"/>
  <c r="M65" i="117" s="1"/>
  <c r="P15" i="112" s="1"/>
  <c r="E53" i="139"/>
  <c r="AS53" i="145"/>
  <c r="AS56" i="145" s="1"/>
  <c r="AS62" i="145" s="1"/>
  <c r="AS63" i="145" s="1"/>
  <c r="AS65" i="145" s="1"/>
  <c r="AV45" i="112" s="1"/>
  <c r="U53" i="145"/>
  <c r="U56" i="145" s="1"/>
  <c r="U62" i="145" s="1"/>
  <c r="U63" i="145" s="1"/>
  <c r="U65" i="145" s="1"/>
  <c r="X45" i="112" s="1"/>
  <c r="BA53" i="145"/>
  <c r="BA56" i="145" s="1"/>
  <c r="BA62" i="145" s="1"/>
  <c r="K53" i="117"/>
  <c r="K56" i="117" s="1"/>
  <c r="K62" i="117" s="1"/>
  <c r="K63" i="117" s="1"/>
  <c r="K65" i="117" s="1"/>
  <c r="N15" i="112" s="1"/>
  <c r="W53" i="145"/>
  <c r="W56" i="145" s="1"/>
  <c r="W62" i="145" s="1"/>
  <c r="W63" i="145" s="1"/>
  <c r="W65" i="145" s="1"/>
  <c r="Z45" i="112" s="1"/>
  <c r="I53" i="117"/>
  <c r="I56" i="117" s="1"/>
  <c r="I62" i="117" s="1"/>
  <c r="I63" i="117" s="1"/>
  <c r="I65" i="117" s="1"/>
  <c r="L15" i="112" s="1"/>
  <c r="AU53" i="145"/>
  <c r="AU56" i="145" s="1"/>
  <c r="AU62" i="145" s="1"/>
  <c r="AU63" i="145" s="1"/>
  <c r="AU65" i="145" s="1"/>
  <c r="AX45" i="112" s="1"/>
  <c r="AD53" i="145"/>
  <c r="AD56" i="145" s="1"/>
  <c r="AD62" i="145" s="1"/>
  <c r="AD63" i="145" s="1"/>
  <c r="AD65" i="145" s="1"/>
  <c r="AG45" i="112" s="1"/>
  <c r="AJ53" i="145"/>
  <c r="AJ56" i="145" s="1"/>
  <c r="AJ62" i="145" s="1"/>
  <c r="AJ63" i="145" s="1"/>
  <c r="AJ65" i="145" s="1"/>
  <c r="AM45" i="112" s="1"/>
  <c r="AV53" i="145"/>
  <c r="AV56" i="145" s="1"/>
  <c r="AV62" i="145" s="1"/>
  <c r="AV63" i="145" s="1"/>
  <c r="AV65" i="145" s="1"/>
  <c r="AY45" i="112" s="1"/>
  <c r="AG53" i="145"/>
  <c r="AG56" i="145" s="1"/>
  <c r="AG62" i="145" s="1"/>
  <c r="AG63" i="145" s="1"/>
  <c r="AG65" i="145" s="1"/>
  <c r="AJ45" i="112" s="1"/>
  <c r="AY53" i="145"/>
  <c r="AY56" i="145" s="1"/>
  <c r="AY62" i="145" s="1"/>
  <c r="AB53" i="145"/>
  <c r="AB56" i="145" s="1"/>
  <c r="AB62" i="145" s="1"/>
  <c r="AB63" i="145" s="1"/>
  <c r="AB65" i="145" s="1"/>
  <c r="AE45" i="112" s="1"/>
  <c r="N53" i="125"/>
  <c r="D53" i="130"/>
  <c r="I53" i="150"/>
  <c r="I56" i="150" s="1"/>
  <c r="I62" i="150" s="1"/>
  <c r="I63" i="150" s="1"/>
  <c r="I65" i="150" s="1"/>
  <c r="L26" i="152" s="1"/>
  <c r="M53" i="150"/>
  <c r="M56" i="150" s="1"/>
  <c r="M62" i="150" s="1"/>
  <c r="M63" i="150" s="1"/>
  <c r="M65" i="150" s="1"/>
  <c r="P26" i="152" s="1"/>
  <c r="J53" i="150"/>
  <c r="J56" i="150" s="1"/>
  <c r="J62" i="150" s="1"/>
  <c r="J63" i="150" s="1"/>
  <c r="J65" i="150" s="1"/>
  <c r="M26" i="152" s="1"/>
  <c r="L53" i="140"/>
  <c r="BJ56" i="120"/>
  <c r="BJ62" i="120" s="1"/>
  <c r="BI56" i="150"/>
  <c r="BI62" i="150" s="1"/>
  <c r="AW48" i="134"/>
  <c r="AW50" i="134" s="1"/>
  <c r="AW59" i="134" s="1"/>
  <c r="AW61" i="134" s="1"/>
  <c r="AV48" i="128"/>
  <c r="AV50" i="128" s="1"/>
  <c r="AV59" i="128" s="1"/>
  <c r="AV61" i="128" s="1"/>
  <c r="AX47" i="125"/>
  <c r="AY45" i="125" s="1"/>
  <c r="AX47" i="131"/>
  <c r="AY45" i="131" s="1"/>
  <c r="AV48" i="130"/>
  <c r="AV50" i="130" s="1"/>
  <c r="AV59" i="130" s="1"/>
  <c r="AV61" i="130" s="1"/>
  <c r="AW48" i="139"/>
  <c r="AW50" i="139" s="1"/>
  <c r="AW59" i="139" s="1"/>
  <c r="AW61" i="139" s="1"/>
  <c r="AV48" i="137"/>
  <c r="AV50" i="137" s="1"/>
  <c r="AV59" i="137" s="1"/>
  <c r="AV61" i="137" s="1"/>
  <c r="AX47" i="146"/>
  <c r="AY45" i="146" s="1"/>
  <c r="AV48" i="117"/>
  <c r="AV50" i="117" s="1"/>
  <c r="AV59" i="117" s="1"/>
  <c r="AV61" i="117" s="1"/>
  <c r="AX47" i="129"/>
  <c r="AY45" i="129" s="1"/>
  <c r="AW48" i="140"/>
  <c r="AW50" i="140" s="1"/>
  <c r="AW59" i="140" s="1"/>
  <c r="AW61" i="140" s="1"/>
  <c r="U42" i="122"/>
  <c r="Q39" i="149"/>
  <c r="B62" i="149"/>
  <c r="BJ21" i="150"/>
  <c r="BJ22" i="150" s="1"/>
  <c r="BI55" i="146"/>
  <c r="BJ19" i="146"/>
  <c r="BI55" i="145"/>
  <c r="BJ19" i="145"/>
  <c r="BI55" i="143"/>
  <c r="BJ19" i="143"/>
  <c r="BI22" i="143"/>
  <c r="BI55" i="142"/>
  <c r="BI56" i="142" s="1"/>
  <c r="BI62" i="142" s="1"/>
  <c r="BJ19" i="142"/>
  <c r="BI55" i="140"/>
  <c r="BJ19" i="140"/>
  <c r="BI22" i="140"/>
  <c r="BI55" i="139"/>
  <c r="BJ19" i="139"/>
  <c r="BI55" i="137"/>
  <c r="BI56" i="137" s="1"/>
  <c r="BI62" i="137" s="1"/>
  <c r="BJ19" i="137"/>
  <c r="BI55" i="136"/>
  <c r="BI56" i="136" s="1"/>
  <c r="BI62" i="136" s="1"/>
  <c r="BJ19" i="136"/>
  <c r="BI55" i="134"/>
  <c r="BJ19" i="134"/>
  <c r="BI55" i="133"/>
  <c r="BJ19" i="133"/>
  <c r="BI22" i="133"/>
  <c r="BI55" i="131"/>
  <c r="BI56" i="131" s="1"/>
  <c r="BI62" i="131" s="1"/>
  <c r="BJ19" i="131"/>
  <c r="BI55" i="130"/>
  <c r="BI56" i="130" s="1"/>
  <c r="BI62" i="130" s="1"/>
  <c r="BJ19" i="130"/>
  <c r="BI22" i="130"/>
  <c r="BI55" i="129"/>
  <c r="BI56" i="129" s="1"/>
  <c r="BI62" i="129" s="1"/>
  <c r="BJ19" i="129"/>
  <c r="BI55" i="128"/>
  <c r="BJ19" i="128"/>
  <c r="BI55" i="126"/>
  <c r="BJ19" i="126"/>
  <c r="BI55" i="125"/>
  <c r="BJ19" i="125"/>
  <c r="BJ55" i="123"/>
  <c r="BK19" i="123"/>
  <c r="BJ55" i="122"/>
  <c r="BK19" i="122"/>
  <c r="BJ22" i="122"/>
  <c r="BK21" i="120"/>
  <c r="BK22" i="120" s="1"/>
  <c r="AW48" i="116"/>
  <c r="AW50" i="116" s="1"/>
  <c r="AW59" i="116" s="1"/>
  <c r="AW61" i="116" s="1"/>
  <c r="M39" i="114"/>
  <c r="M62" i="114" s="1"/>
  <c r="M64" i="114" s="1"/>
  <c r="M66" i="114" s="1"/>
  <c r="M68" i="114" s="1"/>
  <c r="P11" i="152" s="1"/>
  <c r="D39" i="114"/>
  <c r="D62" i="114" s="1"/>
  <c r="D64" i="114" s="1"/>
  <c r="D66" i="114" s="1"/>
  <c r="D68" i="114" s="1"/>
  <c r="G11" i="152" s="1"/>
  <c r="I39" i="114"/>
  <c r="I62" i="114" s="1"/>
  <c r="I64" i="114" s="1"/>
  <c r="I66" i="114" s="1"/>
  <c r="I68" i="114" s="1"/>
  <c r="L11" i="152" s="1"/>
  <c r="E39" i="114"/>
  <c r="E62" i="114" s="1"/>
  <c r="E64" i="114" s="1"/>
  <c r="E66" i="114" s="1"/>
  <c r="E68" i="114" s="1"/>
  <c r="H11" i="152" s="1"/>
  <c r="J39" i="114"/>
  <c r="J62" i="114" s="1"/>
  <c r="J64" i="114" s="1"/>
  <c r="J66" i="114" s="1"/>
  <c r="J68" i="114" s="1"/>
  <c r="M11" i="152" s="1"/>
  <c r="B39" i="114"/>
  <c r="F39" i="114"/>
  <c r="F62" i="114" s="1"/>
  <c r="F64" i="114" s="1"/>
  <c r="F66" i="114" s="1"/>
  <c r="F68" i="114" s="1"/>
  <c r="I11" i="152" s="1"/>
  <c r="G39" i="114"/>
  <c r="G62" i="114" s="1"/>
  <c r="G64" i="114" s="1"/>
  <c r="G66" i="114" s="1"/>
  <c r="G68" i="114" s="1"/>
  <c r="J11" i="152" s="1"/>
  <c r="L39" i="114"/>
  <c r="L62" i="114" s="1"/>
  <c r="L64" i="114" s="1"/>
  <c r="L66" i="114" s="1"/>
  <c r="L68" i="114" s="1"/>
  <c r="O11" i="152" s="1"/>
  <c r="C39" i="114"/>
  <c r="C62" i="114" s="1"/>
  <c r="C64" i="114" s="1"/>
  <c r="C66" i="114" s="1"/>
  <c r="C68" i="114" s="1"/>
  <c r="F11" i="152" s="1"/>
  <c r="K39" i="114"/>
  <c r="K62" i="114" s="1"/>
  <c r="K64" i="114" s="1"/>
  <c r="K66" i="114" s="1"/>
  <c r="K68" i="114" s="1"/>
  <c r="N11" i="152" s="1"/>
  <c r="H39" i="114"/>
  <c r="H62" i="114" s="1"/>
  <c r="H64" i="114" s="1"/>
  <c r="H66" i="114" s="1"/>
  <c r="H68" i="114" s="1"/>
  <c r="K11" i="152" s="1"/>
  <c r="N39" i="114"/>
  <c r="N62" i="114" s="1"/>
  <c r="N64" i="114" s="1"/>
  <c r="N66" i="114" s="1"/>
  <c r="N68" i="114" s="1"/>
  <c r="Q11" i="152" s="1"/>
  <c r="AX47" i="116"/>
  <c r="AY45" i="116" s="1"/>
  <c r="BL53" i="116"/>
  <c r="BL56" i="116" s="1"/>
  <c r="BL62" i="116" s="1"/>
  <c r="BK53" i="116"/>
  <c r="BK56" i="116" s="1"/>
  <c r="BK62" i="116" s="1"/>
  <c r="Y53" i="116"/>
  <c r="Y56" i="116" s="1"/>
  <c r="Y62" i="116" s="1"/>
  <c r="Y63" i="116" s="1"/>
  <c r="Y65" i="116" s="1"/>
  <c r="AB14" i="112" s="1"/>
  <c r="P53" i="116"/>
  <c r="P56" i="116" s="1"/>
  <c r="P62" i="116" s="1"/>
  <c r="P63" i="116" s="1"/>
  <c r="P65" i="116" s="1"/>
  <c r="S14" i="112" s="1"/>
  <c r="AM53" i="116"/>
  <c r="AM56" i="116" s="1"/>
  <c r="AM62" i="116" s="1"/>
  <c r="AM63" i="116" s="1"/>
  <c r="AM65" i="116" s="1"/>
  <c r="AP14" i="112" s="1"/>
  <c r="AO53" i="116"/>
  <c r="AO56" i="116" s="1"/>
  <c r="AO62" i="116" s="1"/>
  <c r="AO63" i="116" s="1"/>
  <c r="AO65" i="116" s="1"/>
  <c r="AR14" i="112" s="1"/>
  <c r="G53" i="116"/>
  <c r="G56" i="116" s="1"/>
  <c r="G62" i="116" s="1"/>
  <c r="G63" i="116" s="1"/>
  <c r="G65" i="116" s="1"/>
  <c r="J14" i="112" s="1"/>
  <c r="R53" i="116"/>
  <c r="R56" i="116" s="1"/>
  <c r="R62" i="116" s="1"/>
  <c r="R63" i="116" s="1"/>
  <c r="R65" i="116" s="1"/>
  <c r="U14" i="112" s="1"/>
  <c r="Z53" i="116"/>
  <c r="Z56" i="116" s="1"/>
  <c r="Z62" i="116" s="1"/>
  <c r="Z63" i="116" s="1"/>
  <c r="Z65" i="116" s="1"/>
  <c r="AC14" i="112" s="1"/>
  <c r="T53" i="116"/>
  <c r="T56" i="116" s="1"/>
  <c r="T62" i="116" s="1"/>
  <c r="T63" i="116" s="1"/>
  <c r="T65" i="116" s="1"/>
  <c r="W14" i="112" s="1"/>
  <c r="AQ53" i="116"/>
  <c r="AQ56" i="116" s="1"/>
  <c r="AQ62" i="116" s="1"/>
  <c r="AQ63" i="116" s="1"/>
  <c r="AQ65" i="116" s="1"/>
  <c r="AT14" i="112" s="1"/>
  <c r="BI53" i="116"/>
  <c r="BI56" i="116" s="1"/>
  <c r="BI62" i="116" s="1"/>
  <c r="AF53" i="116"/>
  <c r="AF56" i="116" s="1"/>
  <c r="AF62" i="116" s="1"/>
  <c r="AF63" i="116" s="1"/>
  <c r="AF65" i="116" s="1"/>
  <c r="AI14" i="112" s="1"/>
  <c r="J53" i="116"/>
  <c r="J56" i="116" s="1"/>
  <c r="J62" i="116" s="1"/>
  <c r="J63" i="116" s="1"/>
  <c r="J65" i="116" s="1"/>
  <c r="M14" i="112" s="1"/>
  <c r="AB53" i="116"/>
  <c r="AB56" i="116" s="1"/>
  <c r="AB62" i="116" s="1"/>
  <c r="AB63" i="116" s="1"/>
  <c r="AB65" i="116" s="1"/>
  <c r="AE14" i="112" s="1"/>
  <c r="AA53" i="116"/>
  <c r="AA56" i="116" s="1"/>
  <c r="AA62" i="116" s="1"/>
  <c r="AA63" i="116" s="1"/>
  <c r="AA65" i="116" s="1"/>
  <c r="AD14" i="112" s="1"/>
  <c r="AS53" i="116"/>
  <c r="AS56" i="116" s="1"/>
  <c r="AS62" i="116" s="1"/>
  <c r="AS63" i="116" s="1"/>
  <c r="AS65" i="116" s="1"/>
  <c r="AV14" i="112" s="1"/>
  <c r="B53" i="116"/>
  <c r="BJ53" i="116"/>
  <c r="BJ56" i="116" s="1"/>
  <c r="BJ62" i="116" s="1"/>
  <c r="E53" i="116"/>
  <c r="E56" i="116" s="1"/>
  <c r="E62" i="116" s="1"/>
  <c r="E63" i="116" s="1"/>
  <c r="E65" i="116" s="1"/>
  <c r="H14" i="112" s="1"/>
  <c r="BC53" i="116"/>
  <c r="BC56" i="116" s="1"/>
  <c r="BC62" i="116" s="1"/>
  <c r="BF53" i="116"/>
  <c r="BF56" i="116" s="1"/>
  <c r="BF62" i="116" s="1"/>
  <c r="V53" i="116"/>
  <c r="V56" i="116" s="1"/>
  <c r="V62" i="116" s="1"/>
  <c r="V63" i="116" s="1"/>
  <c r="V65" i="116" s="1"/>
  <c r="Y14" i="112" s="1"/>
  <c r="D53" i="116"/>
  <c r="D56" i="116" s="1"/>
  <c r="D62" i="116" s="1"/>
  <c r="D63" i="116" s="1"/>
  <c r="D65" i="116" s="1"/>
  <c r="G14" i="112" s="1"/>
  <c r="AI53" i="116"/>
  <c r="AI56" i="116" s="1"/>
  <c r="AI62" i="116" s="1"/>
  <c r="AI63" i="116" s="1"/>
  <c r="AI65" i="116" s="1"/>
  <c r="AL14" i="112" s="1"/>
  <c r="BA53" i="116"/>
  <c r="BA56" i="116" s="1"/>
  <c r="BA62" i="116" s="1"/>
  <c r="AP53" i="116"/>
  <c r="AP56" i="116" s="1"/>
  <c r="AP62" i="116" s="1"/>
  <c r="AP63" i="116" s="1"/>
  <c r="AP65" i="116" s="1"/>
  <c r="AS14" i="112" s="1"/>
  <c r="H53" i="116"/>
  <c r="H56" i="116" s="1"/>
  <c r="H62" i="116" s="1"/>
  <c r="H63" i="116" s="1"/>
  <c r="H65" i="116" s="1"/>
  <c r="K14" i="112" s="1"/>
  <c r="M53" i="116"/>
  <c r="M56" i="116" s="1"/>
  <c r="M62" i="116" s="1"/>
  <c r="M63" i="116" s="1"/>
  <c r="M65" i="116" s="1"/>
  <c r="P14" i="112" s="1"/>
  <c r="AD53" i="116"/>
  <c r="AD56" i="116" s="1"/>
  <c r="AD62" i="116" s="1"/>
  <c r="AD63" i="116" s="1"/>
  <c r="AD65" i="116" s="1"/>
  <c r="AG14" i="112" s="1"/>
  <c r="AJ53" i="116"/>
  <c r="AJ56" i="116" s="1"/>
  <c r="AJ62" i="116" s="1"/>
  <c r="AJ63" i="116" s="1"/>
  <c r="AJ65" i="116" s="1"/>
  <c r="AM14" i="112" s="1"/>
  <c r="AZ53" i="116"/>
  <c r="AZ56" i="116" s="1"/>
  <c r="AZ62" i="116" s="1"/>
  <c r="BE53" i="116"/>
  <c r="BE56" i="116" s="1"/>
  <c r="BE62" i="116" s="1"/>
  <c r="N53" i="116"/>
  <c r="N56" i="116" s="1"/>
  <c r="N62" i="116" s="1"/>
  <c r="N63" i="116" s="1"/>
  <c r="N65" i="116" s="1"/>
  <c r="Q14" i="112" s="1"/>
  <c r="AR53" i="116"/>
  <c r="AR56" i="116" s="1"/>
  <c r="AR62" i="116" s="1"/>
  <c r="AR63" i="116" s="1"/>
  <c r="AR65" i="116" s="1"/>
  <c r="AU14" i="112" s="1"/>
  <c r="W53" i="116"/>
  <c r="W56" i="116" s="1"/>
  <c r="W62" i="116" s="1"/>
  <c r="W63" i="116" s="1"/>
  <c r="W65" i="116" s="1"/>
  <c r="Z14" i="112" s="1"/>
  <c r="AH53" i="116"/>
  <c r="AH56" i="116" s="1"/>
  <c r="AH62" i="116" s="1"/>
  <c r="AH63" i="116" s="1"/>
  <c r="AH65" i="116" s="1"/>
  <c r="AK14" i="112" s="1"/>
  <c r="AU53" i="116"/>
  <c r="AU56" i="116" s="1"/>
  <c r="AU62" i="116" s="1"/>
  <c r="AU63" i="116" s="1"/>
  <c r="AU65" i="116" s="1"/>
  <c r="AX14" i="112" s="1"/>
  <c r="AG53" i="116"/>
  <c r="AG56" i="116" s="1"/>
  <c r="AG62" i="116" s="1"/>
  <c r="AG63" i="116" s="1"/>
  <c r="AG65" i="116" s="1"/>
  <c r="AJ14" i="112" s="1"/>
  <c r="BB53" i="116"/>
  <c r="BB56" i="116" s="1"/>
  <c r="BB62" i="116" s="1"/>
  <c r="BD53" i="116"/>
  <c r="BD56" i="116" s="1"/>
  <c r="BD62" i="116" s="1"/>
  <c r="AE53" i="116"/>
  <c r="AE56" i="116" s="1"/>
  <c r="AE62" i="116" s="1"/>
  <c r="AE63" i="116" s="1"/>
  <c r="AE65" i="116" s="1"/>
  <c r="AH14" i="112" s="1"/>
  <c r="Q53" i="116"/>
  <c r="Q56" i="116" s="1"/>
  <c r="Q62" i="116" s="1"/>
  <c r="Q63" i="116" s="1"/>
  <c r="Q65" i="116" s="1"/>
  <c r="T14" i="112" s="1"/>
  <c r="AL53" i="116"/>
  <c r="AL56" i="116" s="1"/>
  <c r="AL62" i="116" s="1"/>
  <c r="AL63" i="116" s="1"/>
  <c r="AL65" i="116" s="1"/>
  <c r="AO14" i="112" s="1"/>
  <c r="AY53" i="116"/>
  <c r="AY56" i="116" s="1"/>
  <c r="AY62" i="116" s="1"/>
  <c r="AV53" i="116"/>
  <c r="AV56" i="116" s="1"/>
  <c r="AV62" i="116" s="1"/>
  <c r="AV63" i="116" s="1"/>
  <c r="AV65" i="116" s="1"/>
  <c r="AY14" i="112" s="1"/>
  <c r="BH53" i="116"/>
  <c r="BH56" i="116" s="1"/>
  <c r="BH62" i="116" s="1"/>
  <c r="O53" i="116"/>
  <c r="O56" i="116" s="1"/>
  <c r="O62" i="116" s="1"/>
  <c r="O63" i="116" s="1"/>
  <c r="O65" i="116" s="1"/>
  <c r="R14" i="112" s="1"/>
  <c r="K53" i="116"/>
  <c r="K56" i="116" s="1"/>
  <c r="K62" i="116" s="1"/>
  <c r="K63" i="116" s="1"/>
  <c r="K65" i="116" s="1"/>
  <c r="N14" i="112" s="1"/>
  <c r="AC53" i="116"/>
  <c r="AC56" i="116" s="1"/>
  <c r="AC62" i="116" s="1"/>
  <c r="AC63" i="116" s="1"/>
  <c r="AC65" i="116" s="1"/>
  <c r="AF14" i="112" s="1"/>
  <c r="AT53" i="116"/>
  <c r="AT56" i="116" s="1"/>
  <c r="AT62" i="116" s="1"/>
  <c r="AT63" i="116" s="1"/>
  <c r="AT65" i="116" s="1"/>
  <c r="AW14" i="112" s="1"/>
  <c r="X53" i="116"/>
  <c r="X56" i="116" s="1"/>
  <c r="X62" i="116" s="1"/>
  <c r="X63" i="116" s="1"/>
  <c r="X65" i="116" s="1"/>
  <c r="AA14" i="112" s="1"/>
  <c r="AW53" i="116"/>
  <c r="AW56" i="116" s="1"/>
  <c r="AW62" i="116" s="1"/>
  <c r="BG53" i="116"/>
  <c r="BG56" i="116" s="1"/>
  <c r="BG62" i="116" s="1"/>
  <c r="F53" i="116"/>
  <c r="F56" i="116" s="1"/>
  <c r="F62" i="116" s="1"/>
  <c r="F63" i="116" s="1"/>
  <c r="F65" i="116" s="1"/>
  <c r="I14" i="112" s="1"/>
  <c r="L53" i="116"/>
  <c r="L56" i="116" s="1"/>
  <c r="L62" i="116" s="1"/>
  <c r="L63" i="116" s="1"/>
  <c r="L65" i="116" s="1"/>
  <c r="O14" i="112" s="1"/>
  <c r="S53" i="116"/>
  <c r="S56" i="116" s="1"/>
  <c r="S62" i="116" s="1"/>
  <c r="S63" i="116" s="1"/>
  <c r="S65" i="116" s="1"/>
  <c r="V14" i="112" s="1"/>
  <c r="AK53" i="116"/>
  <c r="AK56" i="116" s="1"/>
  <c r="AK62" i="116" s="1"/>
  <c r="AK63" i="116" s="1"/>
  <c r="AK65" i="116" s="1"/>
  <c r="AN14" i="112" s="1"/>
  <c r="AN53" i="116"/>
  <c r="AN56" i="116" s="1"/>
  <c r="AN62" i="116" s="1"/>
  <c r="AN63" i="116" s="1"/>
  <c r="AN65" i="116" s="1"/>
  <c r="AQ14" i="112" s="1"/>
  <c r="C53" i="116"/>
  <c r="C56" i="116" s="1"/>
  <c r="C62" i="116" s="1"/>
  <c r="C63" i="116" s="1"/>
  <c r="C65" i="116" s="1"/>
  <c r="F14" i="112" s="1"/>
  <c r="U53" i="116"/>
  <c r="U56" i="116" s="1"/>
  <c r="U62" i="116" s="1"/>
  <c r="U63" i="116" s="1"/>
  <c r="U65" i="116" s="1"/>
  <c r="X14" i="112" s="1"/>
  <c r="I53" i="116"/>
  <c r="I56" i="116" s="1"/>
  <c r="I62" i="116" s="1"/>
  <c r="I63" i="116" s="1"/>
  <c r="I65" i="116" s="1"/>
  <c r="L14" i="112" s="1"/>
  <c r="AX53" i="116"/>
  <c r="AX56" i="116" s="1"/>
  <c r="AX62" i="116" s="1"/>
  <c r="B56" i="114"/>
  <c r="I11" i="3"/>
  <c r="B3" i="2"/>
  <c r="E12" i="8"/>
  <c r="E14" i="8" s="1"/>
  <c r="D12" i="8"/>
  <c r="D14" i="8" s="1"/>
  <c r="AV19" i="152" l="1"/>
  <c r="AV41" i="152" s="1"/>
  <c r="AV19" i="112"/>
  <c r="R19" i="152"/>
  <c r="R41" i="152" s="1"/>
  <c r="R19" i="112"/>
  <c r="Z19" i="152"/>
  <c r="Z41" i="152" s="1"/>
  <c r="Z19" i="112"/>
  <c r="S19" i="152"/>
  <c r="S41" i="152" s="1"/>
  <c r="S19" i="112"/>
  <c r="Y19" i="152"/>
  <c r="Y41" i="152" s="1"/>
  <c r="Y19" i="112"/>
  <c r="AF19" i="152"/>
  <c r="AF41" i="152" s="1"/>
  <c r="AF19" i="112"/>
  <c r="W19" i="152"/>
  <c r="W41" i="152" s="1"/>
  <c r="W19" i="112"/>
  <c r="T19" i="152"/>
  <c r="T41" i="152" s="1"/>
  <c r="T19" i="112"/>
  <c r="AB19" i="152"/>
  <c r="AB41" i="152" s="1"/>
  <c r="AB19" i="112"/>
  <c r="AH19" i="152"/>
  <c r="AH41" i="152" s="1"/>
  <c r="AH19" i="112"/>
  <c r="AO19" i="152"/>
  <c r="AO41" i="152" s="1"/>
  <c r="AO19" i="112"/>
  <c r="AE19" i="152"/>
  <c r="AE41" i="152" s="1"/>
  <c r="AE19" i="112"/>
  <c r="AK19" i="152"/>
  <c r="AK41" i="152" s="1"/>
  <c r="AK19" i="112"/>
  <c r="AT19" i="152"/>
  <c r="AT41" i="152" s="1"/>
  <c r="AT19" i="112"/>
  <c r="V19" i="152"/>
  <c r="V41" i="152" s="1"/>
  <c r="V19" i="112"/>
  <c r="U19" i="152"/>
  <c r="U41" i="152" s="1"/>
  <c r="U19" i="112"/>
  <c r="AS19" i="152"/>
  <c r="AS41" i="152" s="1"/>
  <c r="AS19" i="112"/>
  <c r="AJ19" i="152"/>
  <c r="AJ41" i="152" s="1"/>
  <c r="AJ19" i="112"/>
  <c r="AM19" i="152"/>
  <c r="AM41" i="152" s="1"/>
  <c r="AM19" i="112"/>
  <c r="AC19" i="152"/>
  <c r="AC41" i="152" s="1"/>
  <c r="AC19" i="112"/>
  <c r="AD19" i="152"/>
  <c r="AD41" i="152" s="1"/>
  <c r="AD19" i="112"/>
  <c r="AY19" i="152"/>
  <c r="AY41" i="152" s="1"/>
  <c r="AY19" i="112"/>
  <c r="AP19" i="152"/>
  <c r="AP41" i="152" s="1"/>
  <c r="AP19" i="112"/>
  <c r="AN19" i="152"/>
  <c r="AN41" i="152" s="1"/>
  <c r="AN19" i="112"/>
  <c r="X19" i="152"/>
  <c r="X41" i="152" s="1"/>
  <c r="X19" i="112"/>
  <c r="AU19" i="152"/>
  <c r="AU41" i="152" s="1"/>
  <c r="AU19" i="112"/>
  <c r="AG19" i="152"/>
  <c r="AG41" i="152" s="1"/>
  <c r="AG19" i="112"/>
  <c r="AR19" i="152"/>
  <c r="AR41" i="152" s="1"/>
  <c r="AR19" i="112"/>
  <c r="AL19" i="152"/>
  <c r="AL41" i="152" s="1"/>
  <c r="AL19" i="112"/>
  <c r="AX19" i="152"/>
  <c r="AX41" i="152" s="1"/>
  <c r="AX19" i="112"/>
  <c r="AW19" i="152"/>
  <c r="AW41" i="152" s="1"/>
  <c r="AW19" i="112"/>
  <c r="AI19" i="152"/>
  <c r="AI41" i="152" s="1"/>
  <c r="AI19" i="112"/>
  <c r="AQ19" i="152"/>
  <c r="AQ41" i="152" s="1"/>
  <c r="AQ19" i="112"/>
  <c r="AA19" i="152"/>
  <c r="AA41" i="152" s="1"/>
  <c r="AA19" i="112"/>
  <c r="J19" i="112"/>
  <c r="J19" i="152"/>
  <c r="J41" i="152" s="1"/>
  <c r="M19" i="112"/>
  <c r="M19" i="152"/>
  <c r="M41" i="152" s="1"/>
  <c r="I19" i="112"/>
  <c r="I19" i="152"/>
  <c r="I41" i="152" s="1"/>
  <c r="H19" i="112"/>
  <c r="H19" i="152"/>
  <c r="H41" i="152" s="1"/>
  <c r="G19" i="112"/>
  <c r="G19" i="152"/>
  <c r="G41" i="152" s="1"/>
  <c r="P19" i="112"/>
  <c r="P19" i="152"/>
  <c r="P41" i="152" s="1"/>
  <c r="O19" i="112"/>
  <c r="O19" i="152"/>
  <c r="O41" i="152" s="1"/>
  <c r="Q19" i="112"/>
  <c r="Q19" i="152"/>
  <c r="Q41" i="152" s="1"/>
  <c r="F19" i="112"/>
  <c r="F19" i="152"/>
  <c r="L19" i="112"/>
  <c r="L19" i="152"/>
  <c r="L41" i="152" s="1"/>
  <c r="K19" i="112"/>
  <c r="K19" i="152"/>
  <c r="K41" i="152" s="1"/>
  <c r="N19" i="112"/>
  <c r="N19" i="152"/>
  <c r="N41" i="152" s="1"/>
  <c r="AW63" i="155"/>
  <c r="AW65" i="155" s="1"/>
  <c r="AZ48" i="112" s="1"/>
  <c r="BI56" i="140"/>
  <c r="BI62" i="140" s="1"/>
  <c r="BI56" i="125"/>
  <c r="BI62" i="125" s="1"/>
  <c r="BI56" i="126"/>
  <c r="BI62" i="126" s="1"/>
  <c r="BI56" i="133"/>
  <c r="BI62" i="133" s="1"/>
  <c r="BI56" i="134"/>
  <c r="BI62" i="134" s="1"/>
  <c r="BI56" i="139"/>
  <c r="BI62" i="139" s="1"/>
  <c r="BI56" i="143"/>
  <c r="BI62" i="143" s="1"/>
  <c r="BI56" i="145"/>
  <c r="BI62" i="145" s="1"/>
  <c r="BI56" i="146"/>
  <c r="BI62" i="146" s="1"/>
  <c r="AW63" i="140"/>
  <c r="AW65" i="140" s="1"/>
  <c r="AZ40" i="112" s="1"/>
  <c r="AW63" i="119"/>
  <c r="AW65" i="119" s="1"/>
  <c r="AZ17" i="112" s="1"/>
  <c r="BN53" i="157"/>
  <c r="F56" i="157"/>
  <c r="F62" i="157" s="1"/>
  <c r="F63" i="157" s="1"/>
  <c r="F65" i="157" s="1"/>
  <c r="I51" i="112" s="1"/>
  <c r="AW63" i="157"/>
  <c r="AW65" i="157" s="1"/>
  <c r="AZ51" i="112" s="1"/>
  <c r="BN53" i="156"/>
  <c r="B56" i="156"/>
  <c r="B56" i="155"/>
  <c r="BN53" i="155"/>
  <c r="B62" i="158"/>
  <c r="B63" i="158" s="1"/>
  <c r="B65" i="158" s="1"/>
  <c r="E52" i="112" s="1"/>
  <c r="AY47" i="158"/>
  <c r="AZ45" i="158" s="1"/>
  <c r="AY47" i="157"/>
  <c r="AZ45" i="157" s="1"/>
  <c r="AY47" i="155"/>
  <c r="AZ45" i="155" s="1"/>
  <c r="AY47" i="156"/>
  <c r="AZ45" i="156" s="1"/>
  <c r="AW48" i="128"/>
  <c r="AW50" i="128" s="1"/>
  <c r="AW59" i="128" s="1"/>
  <c r="AW61" i="128" s="1"/>
  <c r="BN53" i="158"/>
  <c r="F56" i="158"/>
  <c r="F62" i="158" s="1"/>
  <c r="F63" i="158" s="1"/>
  <c r="F65" i="158" s="1"/>
  <c r="I52" i="112" s="1"/>
  <c r="AW63" i="156"/>
  <c r="AW65" i="156" s="1"/>
  <c r="AZ49" i="112" s="1"/>
  <c r="B62" i="157"/>
  <c r="B63" i="157" s="1"/>
  <c r="B65" i="157" s="1"/>
  <c r="E51" i="112" s="1"/>
  <c r="BN56" i="157"/>
  <c r="AX48" i="158"/>
  <c r="AX50" i="158" s="1"/>
  <c r="AX59" i="158" s="1"/>
  <c r="AX61" i="158" s="1"/>
  <c r="AX63" i="158" s="1"/>
  <c r="AX65" i="158" s="1"/>
  <c r="BA52" i="112" s="1"/>
  <c r="AX48" i="157"/>
  <c r="AX50" i="157" s="1"/>
  <c r="AX59" i="157" s="1"/>
  <c r="AX61" i="157" s="1"/>
  <c r="AX63" i="157" s="1"/>
  <c r="AX65" i="157" s="1"/>
  <c r="BA51" i="112" s="1"/>
  <c r="AX48" i="155"/>
  <c r="AX50" i="155" s="1"/>
  <c r="AX59" i="155" s="1"/>
  <c r="AX61" i="155" s="1"/>
  <c r="AX63" i="155" s="1"/>
  <c r="AX65" i="155" s="1"/>
  <c r="BA48" i="112" s="1"/>
  <c r="AX48" i="156"/>
  <c r="AX50" i="156" s="1"/>
  <c r="AX59" i="156" s="1"/>
  <c r="AX61" i="156" s="1"/>
  <c r="AX63" i="156" s="1"/>
  <c r="AX65" i="156" s="1"/>
  <c r="BA49" i="112" s="1"/>
  <c r="AW63" i="129"/>
  <c r="AW65" i="129" s="1"/>
  <c r="AZ28" i="112" s="1"/>
  <c r="AX48" i="140"/>
  <c r="AX50" i="140" s="1"/>
  <c r="AX59" i="140" s="1"/>
  <c r="AX61" i="140" s="1"/>
  <c r="AX63" i="140" s="1"/>
  <c r="AX65" i="140" s="1"/>
  <c r="BA40" i="112" s="1"/>
  <c r="AW63" i="131"/>
  <c r="AW65" i="131" s="1"/>
  <c r="AZ31" i="112" s="1"/>
  <c r="AW63" i="146"/>
  <c r="AW65" i="146" s="1"/>
  <c r="AZ46" i="112" s="1"/>
  <c r="BK21" i="117"/>
  <c r="BK22" i="117" s="1"/>
  <c r="V42" i="122"/>
  <c r="AW63" i="128"/>
  <c r="AW65" i="128" s="1"/>
  <c r="AZ27" i="112" s="1"/>
  <c r="AW63" i="120"/>
  <c r="AW65" i="120" s="1"/>
  <c r="AZ19" i="112" s="1"/>
  <c r="AW63" i="125"/>
  <c r="AW65" i="125" s="1"/>
  <c r="AZ24" i="112" s="1"/>
  <c r="BI56" i="128"/>
  <c r="BI62" i="128" s="1"/>
  <c r="AX48" i="125"/>
  <c r="AX50" i="125" s="1"/>
  <c r="AX59" i="125" s="1"/>
  <c r="AX61" i="125" s="1"/>
  <c r="AX48" i="120"/>
  <c r="AX50" i="120" s="1"/>
  <c r="AX59" i="120" s="1"/>
  <c r="AX61" i="120" s="1"/>
  <c r="AX63" i="120" s="1"/>
  <c r="AX65" i="120" s="1"/>
  <c r="V42" i="123"/>
  <c r="V48" i="122"/>
  <c r="AW48" i="133"/>
  <c r="AW50" i="133" s="1"/>
  <c r="AW59" i="133" s="1"/>
  <c r="AW61" i="133" s="1"/>
  <c r="AW63" i="133" s="1"/>
  <c r="AW65" i="133" s="1"/>
  <c r="AZ33" i="112" s="1"/>
  <c r="AX48" i="119"/>
  <c r="AX50" i="119" s="1"/>
  <c r="AX59" i="119" s="1"/>
  <c r="AX61" i="119" s="1"/>
  <c r="AX63" i="119" s="1"/>
  <c r="AX65" i="119" s="1"/>
  <c r="Q62" i="149"/>
  <c r="B64" i="149"/>
  <c r="AX48" i="129"/>
  <c r="AX50" i="129" s="1"/>
  <c r="AX59" i="129" s="1"/>
  <c r="AX61" i="129" s="1"/>
  <c r="AX63" i="129" s="1"/>
  <c r="AX65" i="129" s="1"/>
  <c r="BA28" i="112" s="1"/>
  <c r="AY47" i="146"/>
  <c r="AZ45" i="146" s="1"/>
  <c r="AX48" i="131"/>
  <c r="AX50" i="131" s="1"/>
  <c r="AX59" i="131" s="1"/>
  <c r="AX61" i="131" s="1"/>
  <c r="AX63" i="131" s="1"/>
  <c r="AX65" i="131" s="1"/>
  <c r="BA31" i="112" s="1"/>
  <c r="BN53" i="125"/>
  <c r="N56" i="125"/>
  <c r="N62" i="125" s="1"/>
  <c r="N63" i="125" s="1"/>
  <c r="N65" i="125" s="1"/>
  <c r="Q24" i="112" s="1"/>
  <c r="BN53" i="139"/>
  <c r="E56" i="139"/>
  <c r="E62" i="139" s="1"/>
  <c r="E63" i="139" s="1"/>
  <c r="E65" i="139" s="1"/>
  <c r="H39" i="112" s="1"/>
  <c r="J15" i="152"/>
  <c r="J37" i="152" s="1"/>
  <c r="BN53" i="128"/>
  <c r="D56" i="128"/>
  <c r="D62" i="128" s="1"/>
  <c r="D63" i="128" s="1"/>
  <c r="D65" i="128" s="1"/>
  <c r="G27" i="112" s="1"/>
  <c r="O15" i="152"/>
  <c r="O37" i="152" s="1"/>
  <c r="K15" i="152"/>
  <c r="K37" i="152" s="1"/>
  <c r="H15" i="152"/>
  <c r="H37" i="152" s="1"/>
  <c r="AW63" i="139"/>
  <c r="AW65" i="139" s="1"/>
  <c r="AZ39" i="112" s="1"/>
  <c r="B56" i="133"/>
  <c r="B62" i="133" s="1"/>
  <c r="B63" i="133" s="1"/>
  <c r="B65" i="133" s="1"/>
  <c r="E33" i="112" s="1"/>
  <c r="BN53" i="133"/>
  <c r="AV63" i="130"/>
  <c r="AV65" i="130" s="1"/>
  <c r="AY30" i="112" s="1"/>
  <c r="B56" i="143"/>
  <c r="B62" i="143" s="1"/>
  <c r="B63" i="143" s="1"/>
  <c r="B65" i="143" s="1"/>
  <c r="E43" i="112" s="1"/>
  <c r="BN53" i="143"/>
  <c r="M40" i="152"/>
  <c r="I40" i="152"/>
  <c r="AW63" i="134"/>
  <c r="AW65" i="134" s="1"/>
  <c r="AZ34" i="112" s="1"/>
  <c r="V15" i="152"/>
  <c r="V37" i="152" s="1"/>
  <c r="AX15" i="152"/>
  <c r="AX37" i="152" s="1"/>
  <c r="AD15" i="152"/>
  <c r="AD37" i="152" s="1"/>
  <c r="AB15" i="152"/>
  <c r="AB37" i="152" s="1"/>
  <c r="H17" i="112"/>
  <c r="H17" i="152"/>
  <c r="H39" i="152" s="1"/>
  <c r="AV40" i="152"/>
  <c r="R40" i="152"/>
  <c r="AC17" i="112"/>
  <c r="AC17" i="152"/>
  <c r="AC39" i="152" s="1"/>
  <c r="AC43" i="152" s="1"/>
  <c r="P17" i="112"/>
  <c r="P17" i="152"/>
  <c r="P39" i="152" s="1"/>
  <c r="BN53" i="119"/>
  <c r="B56" i="119"/>
  <c r="AB17" i="112"/>
  <c r="AB17" i="152"/>
  <c r="AB39" i="152" s="1"/>
  <c r="AB43" i="152" s="1"/>
  <c r="Z40" i="152"/>
  <c r="Y15" i="152"/>
  <c r="Y37" i="152" s="1"/>
  <c r="AV15" i="152"/>
  <c r="AV37" i="152" s="1"/>
  <c r="AG40" i="152"/>
  <c r="AR40" i="152"/>
  <c r="AV63" i="117"/>
  <c r="AV65" i="117" s="1"/>
  <c r="AY15" i="112" s="1"/>
  <c r="AZ17" i="152"/>
  <c r="AZ39" i="152" s="1"/>
  <c r="AZ43" i="152" s="1"/>
  <c r="AW17" i="112"/>
  <c r="AW17" i="152"/>
  <c r="AW39" i="152" s="1"/>
  <c r="AW43" i="152" s="1"/>
  <c r="AK17" i="112"/>
  <c r="AK17" i="152"/>
  <c r="AK39" i="152" s="1"/>
  <c r="AK43" i="152" s="1"/>
  <c r="AJ17" i="112"/>
  <c r="AJ17" i="152"/>
  <c r="AJ39" i="152" s="1"/>
  <c r="AJ43" i="152" s="1"/>
  <c r="Q17" i="112"/>
  <c r="Q17" i="152"/>
  <c r="Q39" i="152" s="1"/>
  <c r="Y40" i="152"/>
  <c r="AF40" i="152"/>
  <c r="AL17" i="112"/>
  <c r="AL17" i="152"/>
  <c r="AL39" i="152" s="1"/>
  <c r="AL43" i="152" s="1"/>
  <c r="U40" i="152"/>
  <c r="AS40" i="152"/>
  <c r="AJ40" i="152"/>
  <c r="AV17" i="112"/>
  <c r="AV17" i="152"/>
  <c r="AV39" i="152" s="1"/>
  <c r="AV43" i="152" s="1"/>
  <c r="AQ40" i="152"/>
  <c r="AA40" i="152"/>
  <c r="F40" i="152"/>
  <c r="W47" i="123"/>
  <c r="X45" i="123" s="1"/>
  <c r="AX47" i="126"/>
  <c r="AY45" i="126" s="1"/>
  <c r="AX47" i="150"/>
  <c r="AY45" i="150" s="1"/>
  <c r="AX47" i="137"/>
  <c r="AY45" i="137" s="1"/>
  <c r="AX47" i="130"/>
  <c r="AY45" i="130" s="1"/>
  <c r="AV63" i="150"/>
  <c r="AV65" i="150" s="1"/>
  <c r="AY47" i="129"/>
  <c r="AZ45" i="129" s="1"/>
  <c r="AY47" i="131"/>
  <c r="AZ45" i="131" s="1"/>
  <c r="L15" i="152"/>
  <c r="L37" i="152" s="1"/>
  <c r="BN53" i="129"/>
  <c r="N56" i="129"/>
  <c r="N62" i="129" s="1"/>
  <c r="N63" i="129" s="1"/>
  <c r="N65" i="129" s="1"/>
  <c r="Q28" i="112" s="1"/>
  <c r="BN53" i="142"/>
  <c r="E56" i="142"/>
  <c r="E62" i="142" s="1"/>
  <c r="E63" i="142" s="1"/>
  <c r="E65" i="142" s="1"/>
  <c r="H42" i="112" s="1"/>
  <c r="B56" i="145"/>
  <c r="B62" i="145" s="1"/>
  <c r="B63" i="145" s="1"/>
  <c r="B65" i="145" s="1"/>
  <c r="E45" i="112" s="1"/>
  <c r="BN53" i="145"/>
  <c r="H40" i="152"/>
  <c r="G40" i="152"/>
  <c r="AN15" i="152"/>
  <c r="AN37" i="152" s="1"/>
  <c r="Z15" i="152"/>
  <c r="Z37" i="152" s="1"/>
  <c r="AT17" i="112"/>
  <c r="AT17" i="152"/>
  <c r="AT39" i="152" s="1"/>
  <c r="AT43" i="152" s="1"/>
  <c r="AE40" i="152"/>
  <c r="F15" i="152"/>
  <c r="F37" i="152" s="1"/>
  <c r="J17" i="112"/>
  <c r="J17" i="152"/>
  <c r="J39" i="152" s="1"/>
  <c r="AA17" i="112"/>
  <c r="AA17" i="152"/>
  <c r="AA39" i="152" s="1"/>
  <c r="AA43" i="152" s="1"/>
  <c r="AI17" i="112"/>
  <c r="AI17" i="152"/>
  <c r="AI39" i="152" s="1"/>
  <c r="AI43" i="152" s="1"/>
  <c r="S15" i="152"/>
  <c r="S37" i="152" s="1"/>
  <c r="AT15" i="152"/>
  <c r="AT37" i="152" s="1"/>
  <c r="F17" i="112"/>
  <c r="F17" i="152"/>
  <c r="F39" i="152" s="1"/>
  <c r="S40" i="152"/>
  <c r="AM15" i="152"/>
  <c r="AM37" i="152" s="1"/>
  <c r="AA15" i="152"/>
  <c r="AA37" i="152" s="1"/>
  <c r="K17" i="112"/>
  <c r="K17" i="152"/>
  <c r="K39" i="152" s="1"/>
  <c r="Z17" i="112"/>
  <c r="Z17" i="152"/>
  <c r="Z39" i="152" s="1"/>
  <c r="Z43" i="152" s="1"/>
  <c r="AH17" i="112"/>
  <c r="AH17" i="152"/>
  <c r="AH39" i="152" s="1"/>
  <c r="AH43" i="152" s="1"/>
  <c r="B56" i="150"/>
  <c r="B62" i="150" s="1"/>
  <c r="B63" i="150" s="1"/>
  <c r="B65" i="150" s="1"/>
  <c r="E26" i="152" s="1"/>
  <c r="BN53" i="150"/>
  <c r="AP17" i="112"/>
  <c r="AP17" i="152"/>
  <c r="AP39" i="152" s="1"/>
  <c r="AP43" i="152" s="1"/>
  <c r="AT40" i="152"/>
  <c r="AT44" i="152" s="1"/>
  <c r="V40" i="152"/>
  <c r="V44" i="152" s="1"/>
  <c r="G17" i="112"/>
  <c r="G17" i="152"/>
  <c r="G39" i="152" s="1"/>
  <c r="AP40" i="152"/>
  <c r="AS17" i="112"/>
  <c r="AS17" i="152"/>
  <c r="AS39" i="152" s="1"/>
  <c r="AS43" i="152" s="1"/>
  <c r="AQ17" i="112"/>
  <c r="AQ17" i="152"/>
  <c r="AQ39" i="152" s="1"/>
  <c r="AQ43" i="152" s="1"/>
  <c r="AH40" i="152"/>
  <c r="AO40" i="152"/>
  <c r="AW48" i="145"/>
  <c r="AW50" i="145" s="1"/>
  <c r="AW59" i="145" s="1"/>
  <c r="AW61" i="145" s="1"/>
  <c r="AW63" i="145" s="1"/>
  <c r="AW65" i="145" s="1"/>
  <c r="AZ45" i="112" s="1"/>
  <c r="AY47" i="120"/>
  <c r="AZ45" i="120" s="1"/>
  <c r="AY47" i="119"/>
  <c r="AZ45" i="119" s="1"/>
  <c r="AX48" i="142"/>
  <c r="AX50" i="142" s="1"/>
  <c r="AX59" i="142" s="1"/>
  <c r="AX61" i="142" s="1"/>
  <c r="AX63" i="142" s="1"/>
  <c r="AX65" i="142" s="1"/>
  <c r="BA42" i="112" s="1"/>
  <c r="AX48" i="143"/>
  <c r="AX50" i="143" s="1"/>
  <c r="AX59" i="143" s="1"/>
  <c r="AX61" i="143" s="1"/>
  <c r="AX63" i="143" s="1"/>
  <c r="AX65" i="143" s="1"/>
  <c r="BA43" i="112" s="1"/>
  <c r="AX48" i="136"/>
  <c r="AX50" i="136" s="1"/>
  <c r="AX59" i="136" s="1"/>
  <c r="AX61" i="136" s="1"/>
  <c r="AX63" i="136" s="1"/>
  <c r="AX65" i="136" s="1"/>
  <c r="BA36" i="112" s="1"/>
  <c r="AV63" i="133"/>
  <c r="AV65" i="133" s="1"/>
  <c r="AY33" i="112" s="1"/>
  <c r="W41" i="122"/>
  <c r="X39" i="122" s="1"/>
  <c r="AW48" i="117"/>
  <c r="AW50" i="117" s="1"/>
  <c r="AW59" i="117" s="1"/>
  <c r="AW61" i="117" s="1"/>
  <c r="AW63" i="117" s="1"/>
  <c r="AW65" i="117" s="1"/>
  <c r="AZ15" i="112" s="1"/>
  <c r="AX48" i="139"/>
  <c r="AX50" i="139" s="1"/>
  <c r="AX59" i="139" s="1"/>
  <c r="AX61" i="139" s="1"/>
  <c r="AX63" i="139" s="1"/>
  <c r="AX65" i="139" s="1"/>
  <c r="BA39" i="112" s="1"/>
  <c r="AX48" i="134"/>
  <c r="AX50" i="134" s="1"/>
  <c r="AX59" i="134" s="1"/>
  <c r="AX61" i="134" s="1"/>
  <c r="AX63" i="134" s="1"/>
  <c r="AX65" i="134" s="1"/>
  <c r="BA34" i="112" s="1"/>
  <c r="P15" i="152"/>
  <c r="P37" i="152" s="1"/>
  <c r="M15" i="152"/>
  <c r="M37" i="152" s="1"/>
  <c r="BN53" i="131"/>
  <c r="G56" i="131"/>
  <c r="G62" i="131" s="1"/>
  <c r="G63" i="131" s="1"/>
  <c r="G65" i="131" s="1"/>
  <c r="J31" i="112" s="1"/>
  <c r="I15" i="152"/>
  <c r="I37" i="152" s="1"/>
  <c r="BN53" i="126"/>
  <c r="D56" i="126"/>
  <c r="D62" i="126" s="1"/>
  <c r="D63" i="126" s="1"/>
  <c r="D65" i="126" s="1"/>
  <c r="G25" i="112" s="1"/>
  <c r="AV63" i="128"/>
  <c r="AV65" i="128" s="1"/>
  <c r="AY27" i="112" s="1"/>
  <c r="AX63" i="125"/>
  <c r="AX65" i="125" s="1"/>
  <c r="BA24" i="112" s="1"/>
  <c r="Q15" i="152"/>
  <c r="Q37" i="152" s="1"/>
  <c r="P40" i="152"/>
  <c r="B56" i="137"/>
  <c r="B62" i="137" s="1"/>
  <c r="B63" i="137" s="1"/>
  <c r="B65" i="137" s="1"/>
  <c r="E37" i="112" s="1"/>
  <c r="BN53" i="137"/>
  <c r="AV63" i="137"/>
  <c r="AV65" i="137" s="1"/>
  <c r="AY37" i="112" s="1"/>
  <c r="O40" i="152"/>
  <c r="BN53" i="136"/>
  <c r="B56" i="136"/>
  <c r="B62" i="136" s="1"/>
  <c r="B63" i="136" s="1"/>
  <c r="B65" i="136" s="1"/>
  <c r="E36" i="112" s="1"/>
  <c r="Q40" i="152"/>
  <c r="AH15" i="152"/>
  <c r="AH37" i="152" s="1"/>
  <c r="AI15" i="152"/>
  <c r="AI37" i="152" s="1"/>
  <c r="AL15" i="152"/>
  <c r="AL37" i="152" s="1"/>
  <c r="AK15" i="152"/>
  <c r="AK37" i="152" s="1"/>
  <c r="AQ15" i="152"/>
  <c r="AQ37" i="152" s="1"/>
  <c r="AF17" i="112"/>
  <c r="AF17" i="152"/>
  <c r="AF39" i="152" s="1"/>
  <c r="AF43" i="152" s="1"/>
  <c r="AM40" i="152"/>
  <c r="AM44" i="152" s="1"/>
  <c r="AR15" i="152"/>
  <c r="AR37" i="152" s="1"/>
  <c r="L17" i="112"/>
  <c r="L17" i="152"/>
  <c r="L39" i="152" s="1"/>
  <c r="Y17" i="112"/>
  <c r="Y17" i="152"/>
  <c r="Y39" i="152" s="1"/>
  <c r="Y43" i="152" s="1"/>
  <c r="X17" i="112"/>
  <c r="X17" i="152"/>
  <c r="X39" i="152" s="1"/>
  <c r="X43" i="152" s="1"/>
  <c r="AM17" i="112"/>
  <c r="AM17" i="152"/>
  <c r="AM39" i="152" s="1"/>
  <c r="AM43" i="152" s="1"/>
  <c r="T15" i="152"/>
  <c r="T37" i="152" s="1"/>
  <c r="U15" i="152"/>
  <c r="U37" i="152" s="1"/>
  <c r="AU17" i="112"/>
  <c r="AU17" i="152"/>
  <c r="AU39" i="152" s="1"/>
  <c r="AU43" i="152" s="1"/>
  <c r="AK40" i="152"/>
  <c r="AE15" i="152"/>
  <c r="AE37" i="152" s="1"/>
  <c r="B56" i="117"/>
  <c r="BN53" i="117"/>
  <c r="AS15" i="152"/>
  <c r="AS37" i="152" s="1"/>
  <c r="N17" i="112"/>
  <c r="N17" i="152"/>
  <c r="N39" i="152" s="1"/>
  <c r="U17" i="112"/>
  <c r="U17" i="152"/>
  <c r="U39" i="152" s="1"/>
  <c r="U43" i="152" s="1"/>
  <c r="V17" i="112"/>
  <c r="V17" i="152"/>
  <c r="V39" i="152" s="1"/>
  <c r="V43" i="152" s="1"/>
  <c r="AN17" i="112"/>
  <c r="AN17" i="152"/>
  <c r="AN39" i="152" s="1"/>
  <c r="AN43" i="152" s="1"/>
  <c r="AY40" i="152"/>
  <c r="AY17" i="112"/>
  <c r="AY17" i="152"/>
  <c r="AY39" i="152" s="1"/>
  <c r="AY43" i="152" s="1"/>
  <c r="AX40" i="152"/>
  <c r="AX44" i="152" s="1"/>
  <c r="AW40" i="152"/>
  <c r="AI40" i="152"/>
  <c r="AI44" i="152" s="1"/>
  <c r="I17" i="112"/>
  <c r="I17" i="152"/>
  <c r="I39" i="152" s="1"/>
  <c r="AD17" i="112"/>
  <c r="AD17" i="152"/>
  <c r="AD39" i="152" s="1"/>
  <c r="AD43" i="152" s="1"/>
  <c r="O17" i="112"/>
  <c r="O17" i="152"/>
  <c r="O39" i="152" s="1"/>
  <c r="AZ40" i="152"/>
  <c r="AX47" i="145"/>
  <c r="AY45" i="145" s="1"/>
  <c r="AY47" i="142"/>
  <c r="AZ45" i="142" s="1"/>
  <c r="AY47" i="143"/>
  <c r="AZ45" i="143" s="1"/>
  <c r="AY47" i="136"/>
  <c r="AZ45" i="136" s="1"/>
  <c r="AX47" i="117"/>
  <c r="AY45" i="117" s="1"/>
  <c r="AY47" i="139"/>
  <c r="AZ45" i="139" s="1"/>
  <c r="AY47" i="134"/>
  <c r="AZ45" i="134" s="1"/>
  <c r="B5" i="123"/>
  <c r="B5" i="122"/>
  <c r="AX48" i="146"/>
  <c r="AX50" i="146" s="1"/>
  <c r="AX59" i="146" s="1"/>
  <c r="AX61" i="146" s="1"/>
  <c r="AX63" i="146" s="1"/>
  <c r="AX65" i="146" s="1"/>
  <c r="BA46" i="112" s="1"/>
  <c r="AY47" i="125"/>
  <c r="AZ45" i="125" s="1"/>
  <c r="BN53" i="140"/>
  <c r="L56" i="140"/>
  <c r="L62" i="140" s="1"/>
  <c r="L63" i="140" s="1"/>
  <c r="L65" i="140" s="1"/>
  <c r="O40" i="112" s="1"/>
  <c r="BN53" i="130"/>
  <c r="D56" i="130"/>
  <c r="D62" i="130" s="1"/>
  <c r="D63" i="130" s="1"/>
  <c r="D65" i="130" s="1"/>
  <c r="G30" i="112" s="1"/>
  <c r="N15" i="152"/>
  <c r="N37" i="152" s="1"/>
  <c r="L40" i="152"/>
  <c r="G15" i="152"/>
  <c r="G37" i="152" s="1"/>
  <c r="J40" i="152"/>
  <c r="B56" i="146"/>
  <c r="B62" i="146" s="1"/>
  <c r="B63" i="146" s="1"/>
  <c r="B65" i="146" s="1"/>
  <c r="E46" i="112" s="1"/>
  <c r="BN53" i="146"/>
  <c r="K40" i="152"/>
  <c r="BN53" i="134"/>
  <c r="D56" i="134"/>
  <c r="D62" i="134" s="1"/>
  <c r="D63" i="134" s="1"/>
  <c r="D65" i="134" s="1"/>
  <c r="G34" i="112" s="1"/>
  <c r="N40" i="152"/>
  <c r="Q56" i="149"/>
  <c r="Q59" i="149" s="1"/>
  <c r="B59" i="149"/>
  <c r="B65" i="149" s="1"/>
  <c r="Q65" i="149" s="1"/>
  <c r="X15" i="152"/>
  <c r="X37" i="152" s="1"/>
  <c r="AJ15" i="152"/>
  <c r="AJ37" i="152" s="1"/>
  <c r="AF15" i="152"/>
  <c r="AF37" i="152" s="1"/>
  <c r="AW15" i="152"/>
  <c r="AW37" i="152" s="1"/>
  <c r="AO17" i="112"/>
  <c r="AO17" i="152"/>
  <c r="AO39" i="152" s="1"/>
  <c r="AO43" i="152" s="1"/>
  <c r="X40" i="152"/>
  <c r="X44" i="152" s="1"/>
  <c r="AU15" i="152"/>
  <c r="AU37" i="152" s="1"/>
  <c r="AP15" i="152"/>
  <c r="AP37" i="152" s="1"/>
  <c r="R17" i="112"/>
  <c r="R17" i="152"/>
  <c r="R39" i="152" s="1"/>
  <c r="R43" i="152" s="1"/>
  <c r="AX17" i="112"/>
  <c r="AX17" i="152"/>
  <c r="AX39" i="152" s="1"/>
  <c r="AX43" i="152" s="1"/>
  <c r="AU40" i="152"/>
  <c r="AO15" i="152"/>
  <c r="AO37" i="152" s="1"/>
  <c r="AG15" i="152"/>
  <c r="AG37" i="152" s="1"/>
  <c r="AC15" i="152"/>
  <c r="AC37" i="152" s="1"/>
  <c r="T17" i="112"/>
  <c r="T17" i="152"/>
  <c r="T39" i="152" s="1"/>
  <c r="T43" i="152" s="1"/>
  <c r="AC40" i="152"/>
  <c r="AD40" i="152"/>
  <c r="AD44" i="152" s="1"/>
  <c r="W15" i="152"/>
  <c r="W37" i="152" s="1"/>
  <c r="R15" i="152"/>
  <c r="R37" i="152" s="1"/>
  <c r="S17" i="112"/>
  <c r="S17" i="152"/>
  <c r="S39" i="152" s="1"/>
  <c r="S43" i="152" s="1"/>
  <c r="W17" i="112"/>
  <c r="W17" i="152"/>
  <c r="W39" i="152" s="1"/>
  <c r="W43" i="152" s="1"/>
  <c r="AL40" i="152"/>
  <c r="AL44" i="152" s="1"/>
  <c r="AE17" i="112"/>
  <c r="AE17" i="152"/>
  <c r="AE39" i="152" s="1"/>
  <c r="AE43" i="152" s="1"/>
  <c r="M17" i="112"/>
  <c r="M17" i="152"/>
  <c r="M39" i="152" s="1"/>
  <c r="AG17" i="112"/>
  <c r="AG17" i="152"/>
  <c r="AG39" i="152" s="1"/>
  <c r="AG43" i="152" s="1"/>
  <c r="W40" i="152"/>
  <c r="T40" i="152"/>
  <c r="T44" i="152" s="1"/>
  <c r="AB40" i="152"/>
  <c r="AB44" i="152" s="1"/>
  <c r="AR17" i="112"/>
  <c r="AR17" i="152"/>
  <c r="AR39" i="152" s="1"/>
  <c r="AR43" i="152" s="1"/>
  <c r="AN40" i="152"/>
  <c r="AN44" i="152" s="1"/>
  <c r="B56" i="120"/>
  <c r="B62" i="120" s="1"/>
  <c r="B63" i="120" s="1"/>
  <c r="B65" i="120" s="1"/>
  <c r="BN53" i="120"/>
  <c r="V48" i="123"/>
  <c r="W47" i="122"/>
  <c r="X45" i="122" s="1"/>
  <c r="AX47" i="133"/>
  <c r="AY45" i="133" s="1"/>
  <c r="W41" i="123"/>
  <c r="X39" i="123" s="1"/>
  <c r="AW48" i="126"/>
  <c r="AW50" i="126" s="1"/>
  <c r="AW59" i="126" s="1"/>
  <c r="AW61" i="126" s="1"/>
  <c r="AW63" i="126" s="1"/>
  <c r="AW65" i="126" s="1"/>
  <c r="AZ25" i="112" s="1"/>
  <c r="AW48" i="150"/>
  <c r="AW50" i="150" s="1"/>
  <c r="AW59" i="150" s="1"/>
  <c r="AW61" i="150" s="1"/>
  <c r="AW63" i="150" s="1"/>
  <c r="AW65" i="150" s="1"/>
  <c r="AY47" i="140"/>
  <c r="AZ45" i="140" s="1"/>
  <c r="AW48" i="137"/>
  <c r="AW50" i="137" s="1"/>
  <c r="AW59" i="137" s="1"/>
  <c r="AW61" i="137" s="1"/>
  <c r="AW63" i="137" s="1"/>
  <c r="AW65" i="137" s="1"/>
  <c r="AZ37" i="112" s="1"/>
  <c r="AW48" i="130"/>
  <c r="AW50" i="130" s="1"/>
  <c r="AW59" i="130" s="1"/>
  <c r="AW61" i="130" s="1"/>
  <c r="AW63" i="130" s="1"/>
  <c r="AW65" i="130" s="1"/>
  <c r="AZ30" i="112" s="1"/>
  <c r="AW63" i="143"/>
  <c r="AW65" i="143" s="1"/>
  <c r="AZ43" i="112" s="1"/>
  <c r="AX47" i="128"/>
  <c r="AY45" i="128" s="1"/>
  <c r="I14" i="152"/>
  <c r="I36" i="152" s="1"/>
  <c r="J14" i="152"/>
  <c r="J36" i="152" s="1"/>
  <c r="Q33" i="152"/>
  <c r="Q11" i="112"/>
  <c r="O33" i="152"/>
  <c r="O11" i="112"/>
  <c r="M33" i="152"/>
  <c r="M11" i="112"/>
  <c r="P33" i="152"/>
  <c r="P11" i="112"/>
  <c r="L14" i="152"/>
  <c r="L36" i="152" s="1"/>
  <c r="Q14" i="152"/>
  <c r="Q36" i="152" s="1"/>
  <c r="M14" i="152"/>
  <c r="M36" i="152" s="1"/>
  <c r="K33" i="152"/>
  <c r="K11" i="112"/>
  <c r="J33" i="152"/>
  <c r="J11" i="112"/>
  <c r="H33" i="152"/>
  <c r="H11" i="112"/>
  <c r="N14" i="152"/>
  <c r="N36" i="152" s="1"/>
  <c r="P14" i="152"/>
  <c r="P36" i="152" s="1"/>
  <c r="N33" i="152"/>
  <c r="N11" i="112"/>
  <c r="I33" i="152"/>
  <c r="I11" i="112"/>
  <c r="L33" i="152"/>
  <c r="L11" i="112"/>
  <c r="F14" i="152"/>
  <c r="F36" i="152" s="1"/>
  <c r="O14" i="152"/>
  <c r="O36" i="152" s="1"/>
  <c r="K14" i="152"/>
  <c r="K36" i="152" s="1"/>
  <c r="G14" i="152"/>
  <c r="G36" i="152" s="1"/>
  <c r="H14" i="152"/>
  <c r="H36" i="152" s="1"/>
  <c r="F33" i="152"/>
  <c r="F11" i="112"/>
  <c r="G33" i="152"/>
  <c r="G11" i="112"/>
  <c r="BJ55" i="150"/>
  <c r="BJ56" i="150" s="1"/>
  <c r="BJ62" i="150" s="1"/>
  <c r="BK19" i="150"/>
  <c r="BJ21" i="146"/>
  <c r="BJ22" i="146" s="1"/>
  <c r="BJ21" i="145"/>
  <c r="BJ22" i="145" s="1"/>
  <c r="BJ21" i="143"/>
  <c r="BJ22" i="143" s="1"/>
  <c r="BJ21" i="142"/>
  <c r="BJ22" i="142" s="1"/>
  <c r="BJ21" i="140"/>
  <c r="BJ22" i="140" s="1"/>
  <c r="BJ21" i="139"/>
  <c r="BJ21" i="137"/>
  <c r="BJ21" i="136"/>
  <c r="BJ22" i="136" s="1"/>
  <c r="BJ21" i="134"/>
  <c r="BJ22" i="134" s="1"/>
  <c r="BJ21" i="133"/>
  <c r="BJ22" i="133" s="1"/>
  <c r="BJ21" i="131"/>
  <c r="BJ22" i="131" s="1"/>
  <c r="BJ21" i="130"/>
  <c r="BJ22" i="130" s="1"/>
  <c r="BJ21" i="129"/>
  <c r="BJ21" i="128"/>
  <c r="BJ22" i="128" s="1"/>
  <c r="BJ21" i="126"/>
  <c r="BJ21" i="125"/>
  <c r="BJ22" i="125" s="1"/>
  <c r="BK21" i="123"/>
  <c r="AX48" i="116"/>
  <c r="AX50" i="116" s="1"/>
  <c r="AX59" i="116" s="1"/>
  <c r="AX61" i="116" s="1"/>
  <c r="AX63" i="116" s="1"/>
  <c r="AX65" i="116" s="1"/>
  <c r="BA14" i="112" s="1"/>
  <c r="BK21" i="122"/>
  <c r="BK55" i="120"/>
  <c r="BK56" i="120" s="1"/>
  <c r="BK62" i="120" s="1"/>
  <c r="BL19" i="120"/>
  <c r="AW63" i="116"/>
  <c r="AW65" i="116" s="1"/>
  <c r="AZ14" i="112" s="1"/>
  <c r="AY47" i="116"/>
  <c r="AZ45" i="116" s="1"/>
  <c r="B62" i="114"/>
  <c r="P39" i="114"/>
  <c r="P56" i="114"/>
  <c r="P59" i="114" s="1"/>
  <c r="B59" i="114"/>
  <c r="B65" i="114" s="1"/>
  <c r="P65" i="114" s="1"/>
  <c r="B56" i="116"/>
  <c r="BN53" i="116"/>
  <c r="K60" i="106"/>
  <c r="K61" i="106" s="1"/>
  <c r="K63" i="106" s="1"/>
  <c r="K65" i="106" s="1"/>
  <c r="I60" i="106"/>
  <c r="I61" i="106" s="1"/>
  <c r="I63" i="106" s="1"/>
  <c r="I65" i="106" s="1"/>
  <c r="G60" i="106"/>
  <c r="G61" i="106" s="1"/>
  <c r="G63" i="106" s="1"/>
  <c r="G65" i="106" s="1"/>
  <c r="E60" i="106"/>
  <c r="E61" i="106" s="1"/>
  <c r="E63" i="106" s="1"/>
  <c r="E65" i="106" s="1"/>
  <c r="C60" i="106"/>
  <c r="C61" i="106" s="1"/>
  <c r="C63" i="106" s="1"/>
  <c r="C65" i="106" s="1"/>
  <c r="L60" i="106"/>
  <c r="L61" i="106" s="1"/>
  <c r="L63" i="106" s="1"/>
  <c r="L65" i="106" s="1"/>
  <c r="J60" i="106"/>
  <c r="J61" i="106" s="1"/>
  <c r="J63" i="106" s="1"/>
  <c r="J65" i="106" s="1"/>
  <c r="H60" i="106"/>
  <c r="H61" i="106" s="1"/>
  <c r="H63" i="106" s="1"/>
  <c r="H65" i="106" s="1"/>
  <c r="F60" i="106"/>
  <c r="F61" i="106" s="1"/>
  <c r="F63" i="106" s="1"/>
  <c r="F65" i="106" s="1"/>
  <c r="D60" i="106"/>
  <c r="D61" i="106" s="1"/>
  <c r="D63" i="106" s="1"/>
  <c r="D65" i="106" s="1"/>
  <c r="B60" i="106"/>
  <c r="B61" i="106" s="1"/>
  <c r="B63" i="106" s="1"/>
  <c r="B65" i="106" s="1"/>
  <c r="J102" i="2"/>
  <c r="E102" i="2"/>
  <c r="D102" i="2"/>
  <c r="K102" i="2"/>
  <c r="F102" i="2"/>
  <c r="G102" i="2"/>
  <c r="B102" i="2"/>
  <c r="L102" i="2"/>
  <c r="C102" i="2"/>
  <c r="I102" i="2"/>
  <c r="H102" i="2"/>
  <c r="E103" i="2"/>
  <c r="K103" i="2"/>
  <c r="F103" i="2"/>
  <c r="L103" i="2"/>
  <c r="H103" i="2"/>
  <c r="C103" i="2"/>
  <c r="I103" i="2"/>
  <c r="D103" i="2"/>
  <c r="J103" i="2"/>
  <c r="G103" i="2"/>
  <c r="K104" i="2"/>
  <c r="I104" i="2"/>
  <c r="L104" i="2"/>
  <c r="G104" i="2"/>
  <c r="E104" i="2"/>
  <c r="H104" i="2"/>
  <c r="J104" i="2"/>
  <c r="D104" i="2"/>
  <c r="F104" i="2"/>
  <c r="G105" i="2"/>
  <c r="E105" i="2"/>
  <c r="L105" i="2"/>
  <c r="J105" i="2"/>
  <c r="H105" i="2"/>
  <c r="F105" i="2"/>
  <c r="K105" i="2"/>
  <c r="I105" i="2"/>
  <c r="I106" i="2"/>
  <c r="G106" i="2"/>
  <c r="H106" i="2"/>
  <c r="F106" i="2"/>
  <c r="L106" i="2"/>
  <c r="J106" i="2"/>
  <c r="K106" i="2"/>
  <c r="J107" i="2"/>
  <c r="I107" i="2"/>
  <c r="K107" i="2"/>
  <c r="L107" i="2"/>
  <c r="G107" i="2"/>
  <c r="H107" i="2"/>
  <c r="J108" i="2"/>
  <c r="K108" i="2"/>
  <c r="I108" i="2"/>
  <c r="H108" i="2"/>
  <c r="L108" i="2"/>
  <c r="I109" i="2"/>
  <c r="K109" i="2"/>
  <c r="J109" i="2"/>
  <c r="L109" i="2"/>
  <c r="K110" i="2"/>
  <c r="L110" i="2"/>
  <c r="J110" i="2"/>
  <c r="L111" i="2"/>
  <c r="K111" i="2"/>
  <c r="L112" i="2"/>
  <c r="BS11" i="112" l="1"/>
  <c r="E19" i="112"/>
  <c r="E19" i="152"/>
  <c r="E41" i="152" s="1"/>
  <c r="AC44" i="152"/>
  <c r="AK44" i="152"/>
  <c r="BA19" i="152"/>
  <c r="BA41" i="152" s="1"/>
  <c r="BA19" i="112"/>
  <c r="Y44" i="152"/>
  <c r="AO44" i="152"/>
  <c r="AE44" i="152"/>
  <c r="U44" i="152"/>
  <c r="AG44" i="152"/>
  <c r="AU44" i="152"/>
  <c r="AH44" i="152"/>
  <c r="S44" i="152"/>
  <c r="Z44" i="152"/>
  <c r="AW44" i="152"/>
  <c r="AP44" i="152"/>
  <c r="AA44" i="152"/>
  <c r="AJ44" i="152"/>
  <c r="W44" i="152"/>
  <c r="AQ44" i="152"/>
  <c r="AS44" i="152"/>
  <c r="AF44" i="152"/>
  <c r="AR44" i="152"/>
  <c r="AV44" i="152"/>
  <c r="AZ19" i="152"/>
  <c r="AZ41" i="152" s="1"/>
  <c r="F41" i="152"/>
  <c r="BN56" i="158"/>
  <c r="N43" i="152"/>
  <c r="AY48" i="125"/>
  <c r="AY50" i="125" s="1"/>
  <c r="AY59" i="125" s="1"/>
  <c r="AY61" i="125" s="1"/>
  <c r="AY63" i="125" s="1"/>
  <c r="AY65" i="125" s="1"/>
  <c r="BB24" i="112" s="1"/>
  <c r="AX48" i="145"/>
  <c r="AX50" i="145" s="1"/>
  <c r="AX59" i="145" s="1"/>
  <c r="AX61" i="145" s="1"/>
  <c r="AX63" i="145" s="1"/>
  <c r="AX65" i="145" s="1"/>
  <c r="BA45" i="112" s="1"/>
  <c r="BN62" i="157"/>
  <c r="AY48" i="156"/>
  <c r="AY50" i="156" s="1"/>
  <c r="AY59" i="156" s="1"/>
  <c r="AY61" i="156" s="1"/>
  <c r="AY63" i="156" s="1"/>
  <c r="AY65" i="156" s="1"/>
  <c r="BB49" i="112" s="1"/>
  <c r="AY48" i="155"/>
  <c r="AY50" i="155" s="1"/>
  <c r="AY59" i="155" s="1"/>
  <c r="AY61" i="155" s="1"/>
  <c r="AY63" i="155" s="1"/>
  <c r="AY65" i="155" s="1"/>
  <c r="BB48" i="112" s="1"/>
  <c r="AY48" i="157"/>
  <c r="AY50" i="157" s="1"/>
  <c r="AY59" i="157" s="1"/>
  <c r="AY61" i="157" s="1"/>
  <c r="AY63" i="157" s="1"/>
  <c r="AY65" i="157" s="1"/>
  <c r="BB51" i="112" s="1"/>
  <c r="AY48" i="158"/>
  <c r="AY50" i="158" s="1"/>
  <c r="AY59" i="158" s="1"/>
  <c r="AY61" i="158" s="1"/>
  <c r="AY63" i="158" s="1"/>
  <c r="AY65" i="158" s="1"/>
  <c r="BB52" i="112" s="1"/>
  <c r="BN62" i="158"/>
  <c r="B62" i="156"/>
  <c r="BN56" i="156"/>
  <c r="AZ47" i="156"/>
  <c r="BA45" i="156" s="1"/>
  <c r="AZ47" i="155"/>
  <c r="BA45" i="155" s="1"/>
  <c r="AZ47" i="157"/>
  <c r="BA45" i="157" s="1"/>
  <c r="AZ47" i="158"/>
  <c r="BA45" i="158" s="1"/>
  <c r="B62" i="155"/>
  <c r="BN56" i="155"/>
  <c r="BL19" i="117"/>
  <c r="BK55" i="117"/>
  <c r="BK56" i="117" s="1"/>
  <c r="BK62" i="117" s="1"/>
  <c r="AY48" i="120"/>
  <c r="AY50" i="120" s="1"/>
  <c r="AY59" i="120" s="1"/>
  <c r="AY61" i="120" s="1"/>
  <c r="AY63" i="120" s="1"/>
  <c r="AY65" i="120" s="1"/>
  <c r="BB19" i="112" s="1"/>
  <c r="W48" i="122"/>
  <c r="AX48" i="128"/>
  <c r="AX50" i="128" s="1"/>
  <c r="AX59" i="128" s="1"/>
  <c r="AX61" i="128" s="1"/>
  <c r="AX63" i="128" s="1"/>
  <c r="AX65" i="128" s="1"/>
  <c r="BA27" i="112" s="1"/>
  <c r="BA17" i="152"/>
  <c r="BA39" i="152" s="1"/>
  <c r="BA43" i="152" s="1"/>
  <c r="BA17" i="112"/>
  <c r="BA40" i="152"/>
  <c r="AX48" i="130"/>
  <c r="AX50" i="130" s="1"/>
  <c r="AX59" i="130" s="1"/>
  <c r="AX61" i="130" s="1"/>
  <c r="AX63" i="130" s="1"/>
  <c r="AX65" i="130" s="1"/>
  <c r="BA30" i="112" s="1"/>
  <c r="AY48" i="140"/>
  <c r="AY50" i="140" s="1"/>
  <c r="AY59" i="140" s="1"/>
  <c r="AY61" i="140" s="1"/>
  <c r="AY63" i="140" s="1"/>
  <c r="AY65" i="140" s="1"/>
  <c r="BB40" i="112" s="1"/>
  <c r="W42" i="123"/>
  <c r="W42" i="122"/>
  <c r="AY48" i="146"/>
  <c r="AY50" i="146" s="1"/>
  <c r="AY59" i="146" s="1"/>
  <c r="AY61" i="146" s="1"/>
  <c r="AY63" i="146" s="1"/>
  <c r="AY65" i="146" s="1"/>
  <c r="BB46" i="112" s="1"/>
  <c r="AZ15" i="152"/>
  <c r="AZ37" i="152" s="1"/>
  <c r="AX48" i="133"/>
  <c r="AX50" i="133" s="1"/>
  <c r="AX59" i="133" s="1"/>
  <c r="AX61" i="133" s="1"/>
  <c r="AX63" i="133" s="1"/>
  <c r="AX65" i="133" s="1"/>
  <c r="BA33" i="112" s="1"/>
  <c r="E40" i="152"/>
  <c r="AZ47" i="139"/>
  <c r="BA45" i="139" s="1"/>
  <c r="AZ47" i="136"/>
  <c r="BA45" i="136" s="1"/>
  <c r="AZ47" i="142"/>
  <c r="BA45" i="142" s="1"/>
  <c r="AY48" i="119"/>
  <c r="AY50" i="119" s="1"/>
  <c r="AY59" i="119" s="1"/>
  <c r="AY61" i="119" s="1"/>
  <c r="AY63" i="119" s="1"/>
  <c r="AY65" i="119" s="1"/>
  <c r="AZ47" i="131"/>
  <c r="BA45" i="131" s="1"/>
  <c r="AX48" i="137"/>
  <c r="AX50" i="137" s="1"/>
  <c r="AX59" i="137" s="1"/>
  <c r="AX61" i="137" s="1"/>
  <c r="AX63" i="137" s="1"/>
  <c r="AX65" i="137" s="1"/>
  <c r="BA37" i="112" s="1"/>
  <c r="AY47" i="150"/>
  <c r="AZ45" i="150" s="1"/>
  <c r="W48" i="123"/>
  <c r="AY48" i="134"/>
  <c r="AY50" i="134" s="1"/>
  <c r="AY59" i="134" s="1"/>
  <c r="AY61" i="134" s="1"/>
  <c r="AY63" i="134" s="1"/>
  <c r="AY65" i="134" s="1"/>
  <c r="BB34" i="112" s="1"/>
  <c r="AX48" i="117"/>
  <c r="AX50" i="117" s="1"/>
  <c r="AX59" i="117" s="1"/>
  <c r="AX61" i="117" s="1"/>
  <c r="AX63" i="117" s="1"/>
  <c r="AX65" i="117" s="1"/>
  <c r="BA15" i="112" s="1"/>
  <c r="AY48" i="143"/>
  <c r="AY50" i="143" s="1"/>
  <c r="AY59" i="143" s="1"/>
  <c r="AY61" i="143" s="1"/>
  <c r="AY63" i="143" s="1"/>
  <c r="AY65" i="143" s="1"/>
  <c r="BB43" i="112" s="1"/>
  <c r="AZ47" i="119"/>
  <c r="BA45" i="119" s="1"/>
  <c r="AY48" i="129"/>
  <c r="AY50" i="129" s="1"/>
  <c r="AY59" i="129" s="1"/>
  <c r="AY61" i="129" s="1"/>
  <c r="AY63" i="129" s="1"/>
  <c r="AY65" i="129" s="1"/>
  <c r="BB28" i="112" s="1"/>
  <c r="AY47" i="137"/>
  <c r="AZ45" i="137" s="1"/>
  <c r="AX48" i="126"/>
  <c r="AX50" i="126" s="1"/>
  <c r="AX59" i="126" s="1"/>
  <c r="AX61" i="126" s="1"/>
  <c r="AX63" i="126" s="1"/>
  <c r="AX65" i="126" s="1"/>
  <c r="BA25" i="112" s="1"/>
  <c r="X47" i="123"/>
  <c r="Y45" i="123" s="1"/>
  <c r="B62" i="119"/>
  <c r="BN56" i="119"/>
  <c r="B66" i="149"/>
  <c r="B68" i="149" s="1"/>
  <c r="AY47" i="128"/>
  <c r="AZ45" i="128" s="1"/>
  <c r="BA87" i="122"/>
  <c r="M96" i="122"/>
  <c r="AB96" i="122"/>
  <c r="AR96" i="122"/>
  <c r="BH96" i="122"/>
  <c r="AB97" i="122"/>
  <c r="AR97" i="122"/>
  <c r="BH97" i="122"/>
  <c r="Z87" i="122"/>
  <c r="AP87" i="122"/>
  <c r="Q96" i="122"/>
  <c r="AG96" i="122"/>
  <c r="AW96" i="122"/>
  <c r="Q97" i="122"/>
  <c r="AG97" i="122"/>
  <c r="AW97" i="122"/>
  <c r="O87" i="122"/>
  <c r="AE87" i="122"/>
  <c r="AU87" i="122"/>
  <c r="V96" i="122"/>
  <c r="AL96" i="122"/>
  <c r="BB96" i="122"/>
  <c r="V97" i="122"/>
  <c r="AL97" i="122"/>
  <c r="BB97" i="122"/>
  <c r="T87" i="122"/>
  <c r="AJ87" i="122"/>
  <c r="AZ87" i="122"/>
  <c r="AA96" i="122"/>
  <c r="AQ96" i="122"/>
  <c r="BG96" i="122"/>
  <c r="AA97" i="122"/>
  <c r="AQ97" i="122"/>
  <c r="BG97" i="122"/>
  <c r="Y87" i="122"/>
  <c r="AO87" i="122"/>
  <c r="P96" i="122"/>
  <c r="AF96" i="122"/>
  <c r="AV96" i="122"/>
  <c r="P97" i="122"/>
  <c r="AF97" i="122"/>
  <c r="AV97" i="122"/>
  <c r="N87" i="122"/>
  <c r="AD87" i="122"/>
  <c r="AT87" i="122"/>
  <c r="U96" i="122"/>
  <c r="AK96" i="122"/>
  <c r="BA96" i="122"/>
  <c r="U97" i="122"/>
  <c r="AK97" i="122"/>
  <c r="BA97" i="122"/>
  <c r="S87" i="122"/>
  <c r="AI87" i="122"/>
  <c r="AY87" i="122"/>
  <c r="Z96" i="122"/>
  <c r="AP96" i="122"/>
  <c r="BF96" i="122"/>
  <c r="Z97" i="122"/>
  <c r="AP97" i="122"/>
  <c r="BF97" i="122"/>
  <c r="X87" i="122"/>
  <c r="AN87" i="122"/>
  <c r="O96" i="122"/>
  <c r="AE96" i="122"/>
  <c r="AU96" i="122"/>
  <c r="O97" i="122"/>
  <c r="AE97" i="122"/>
  <c r="AU97" i="122"/>
  <c r="BK97" i="122"/>
  <c r="BK98" i="122" s="1"/>
  <c r="BK33" i="122" s="1"/>
  <c r="AC87" i="122"/>
  <c r="AS87" i="122"/>
  <c r="T96" i="122"/>
  <c r="AJ96" i="122"/>
  <c r="AZ96" i="122"/>
  <c r="T97" i="122"/>
  <c r="AJ97" i="122"/>
  <c r="AZ97" i="122"/>
  <c r="R87" i="122"/>
  <c r="AH87" i="122"/>
  <c r="AX87" i="122"/>
  <c r="Y96" i="122"/>
  <c r="AO96" i="122"/>
  <c r="BE96" i="122"/>
  <c r="Y97" i="122"/>
  <c r="AO97" i="122"/>
  <c r="BE97" i="122"/>
  <c r="W87" i="122"/>
  <c r="AM87" i="122"/>
  <c r="N96" i="122"/>
  <c r="AD96" i="122"/>
  <c r="AT96" i="122"/>
  <c r="BJ96" i="122"/>
  <c r="AD97" i="122"/>
  <c r="AT97" i="122"/>
  <c r="BJ97" i="122"/>
  <c r="AB87" i="122"/>
  <c r="AR87" i="122"/>
  <c r="S96" i="122"/>
  <c r="AI96" i="122"/>
  <c r="AY96" i="122"/>
  <c r="S97" i="122"/>
  <c r="AI97" i="122"/>
  <c r="AY97" i="122"/>
  <c r="Q87" i="122"/>
  <c r="AG87" i="122"/>
  <c r="AW87" i="122"/>
  <c r="X96" i="122"/>
  <c r="AN96" i="122"/>
  <c r="BD96" i="122"/>
  <c r="X97" i="122"/>
  <c r="AN97" i="122"/>
  <c r="BD97" i="122"/>
  <c r="V87" i="122"/>
  <c r="AL87" i="122"/>
  <c r="N97" i="122"/>
  <c r="AC96" i="122"/>
  <c r="AS96" i="122"/>
  <c r="BI96" i="122"/>
  <c r="AC97" i="122"/>
  <c r="AS97" i="122"/>
  <c r="BI97" i="122"/>
  <c r="AA87" i="122"/>
  <c r="AQ87" i="122"/>
  <c r="R96" i="122"/>
  <c r="AH96" i="122"/>
  <c r="AX96" i="122"/>
  <c r="R97" i="122"/>
  <c r="AH97" i="122"/>
  <c r="AX97" i="122"/>
  <c r="P87" i="122"/>
  <c r="AF87" i="122"/>
  <c r="AV87" i="122"/>
  <c r="W96" i="122"/>
  <c r="AM96" i="122"/>
  <c r="BC96" i="122"/>
  <c r="W97" i="122"/>
  <c r="AM97" i="122"/>
  <c r="BC97" i="122"/>
  <c r="U87" i="122"/>
  <c r="AK87" i="122"/>
  <c r="AO86" i="122"/>
  <c r="Y86" i="122"/>
  <c r="I86" i="122"/>
  <c r="AP86" i="122"/>
  <c r="T86" i="122"/>
  <c r="AY86" i="122"/>
  <c r="AD86" i="122"/>
  <c r="H86" i="122"/>
  <c r="AL86" i="122"/>
  <c r="P86" i="122"/>
  <c r="W86" i="122"/>
  <c r="AB86" i="122"/>
  <c r="AP90" i="122"/>
  <c r="Z90" i="122"/>
  <c r="J90" i="122"/>
  <c r="AJ90" i="122"/>
  <c r="O90" i="122"/>
  <c r="AS90" i="122"/>
  <c r="X90" i="122"/>
  <c r="BC90" i="122"/>
  <c r="AG90" i="122"/>
  <c r="BA90" i="122"/>
  <c r="AF90" i="122"/>
  <c r="K90" i="122"/>
  <c r="BA94" i="122"/>
  <c r="AK94" i="122"/>
  <c r="U94" i="122"/>
  <c r="BB94" i="122"/>
  <c r="AF94" i="122"/>
  <c r="K94" i="122"/>
  <c r="AP94" i="122"/>
  <c r="T94" i="122"/>
  <c r="AX94" i="122"/>
  <c r="AB94" i="122"/>
  <c r="AY94" i="122"/>
  <c r="AN94" i="122"/>
  <c r="N94" i="122"/>
  <c r="AY91" i="122"/>
  <c r="AI91" i="122"/>
  <c r="S91" i="122"/>
  <c r="AW91" i="122"/>
  <c r="AB91" i="122"/>
  <c r="BA91" i="122"/>
  <c r="AF91" i="122"/>
  <c r="J91" i="122"/>
  <c r="AO91" i="122"/>
  <c r="T91" i="122"/>
  <c r="AX91" i="122"/>
  <c r="AC91" i="122"/>
  <c r="H91" i="122"/>
  <c r="BA95" i="122"/>
  <c r="AK95" i="122"/>
  <c r="U95" i="122"/>
  <c r="BC95" i="122"/>
  <c r="AH95" i="122"/>
  <c r="L95" i="122"/>
  <c r="AQ95" i="122"/>
  <c r="V95" i="122"/>
  <c r="AT95" i="122"/>
  <c r="X95" i="122"/>
  <c r="T95" i="122"/>
  <c r="AZ95" i="122"/>
  <c r="AQ92" i="122"/>
  <c r="AA92" i="122"/>
  <c r="K92" i="122"/>
  <c r="AR92" i="122"/>
  <c r="AB92" i="122"/>
  <c r="L92" i="122"/>
  <c r="AC92" i="122"/>
  <c r="AP92" i="122"/>
  <c r="J92" i="122"/>
  <c r="AG92" i="122"/>
  <c r="BB92" i="122"/>
  <c r="V92" i="122"/>
  <c r="AX85" i="122"/>
  <c r="AS86" i="122"/>
  <c r="AC86" i="122"/>
  <c r="U86" i="122"/>
  <c r="AZ86" i="122"/>
  <c r="Z86" i="122"/>
  <c r="AT86" i="122"/>
  <c r="S86" i="122"/>
  <c r="AQ86" i="122"/>
  <c r="K86" i="122"/>
  <c r="AM86" i="122"/>
  <c r="L86" i="122"/>
  <c r="AT90" i="122"/>
  <c r="V90" i="122"/>
  <c r="AU90" i="122"/>
  <c r="T90" i="122"/>
  <c r="AN90" i="122"/>
  <c r="M90" i="122"/>
  <c r="AM90" i="122"/>
  <c r="AV90" i="122"/>
  <c r="U90" i="122"/>
  <c r="G90" i="122"/>
  <c r="BE94" i="122"/>
  <c r="AG94" i="122"/>
  <c r="M94" i="122"/>
  <c r="AL94" i="122"/>
  <c r="BF94" i="122"/>
  <c r="AE94" i="122"/>
  <c r="BC94" i="122"/>
  <c r="W94" i="122"/>
  <c r="AT94" i="122"/>
  <c r="AI94" i="122"/>
  <c r="AU91" i="122"/>
  <c r="AA91" i="122"/>
  <c r="BB91" i="122"/>
  <c r="V91" i="122"/>
  <c r="AP91" i="122"/>
  <c r="P91" i="122"/>
  <c r="AJ91" i="122"/>
  <c r="I91" i="122"/>
  <c r="AH91" i="122"/>
  <c r="AS95" i="122"/>
  <c r="Y95" i="122"/>
  <c r="AX95" i="122"/>
  <c r="W95" i="122"/>
  <c r="AV95" i="122"/>
  <c r="P95" i="122"/>
  <c r="AI95" i="122"/>
  <c r="AP95" i="122"/>
  <c r="AE95" i="122"/>
  <c r="BC92" i="122"/>
  <c r="AI92" i="122"/>
  <c r="O92" i="122"/>
  <c r="BD92" i="122"/>
  <c r="AJ92" i="122"/>
  <c r="P92" i="122"/>
  <c r="U92" i="122"/>
  <c r="Z92" i="122"/>
  <c r="AO92" i="122"/>
  <c r="AT92" i="122"/>
  <c r="AL85" i="122"/>
  <c r="V85" i="122"/>
  <c r="F85" i="122"/>
  <c r="AM85" i="122"/>
  <c r="Q85" i="122"/>
  <c r="AQ85" i="122"/>
  <c r="U85" i="122"/>
  <c r="AY85" i="122"/>
  <c r="AC85" i="122"/>
  <c r="H85" i="122"/>
  <c r="AJ85" i="122"/>
  <c r="I85" i="122"/>
  <c r="D85" i="122"/>
  <c r="AY89" i="122"/>
  <c r="AI89" i="122"/>
  <c r="S89" i="122"/>
  <c r="AX89" i="122"/>
  <c r="AC89" i="122"/>
  <c r="H89" i="122"/>
  <c r="AL89" i="122"/>
  <c r="Q89" i="122"/>
  <c r="AT89" i="122"/>
  <c r="Y89" i="122"/>
  <c r="AV89" i="122"/>
  <c r="AF89" i="122"/>
  <c r="BA93" i="122"/>
  <c r="AK93" i="122"/>
  <c r="U93" i="122"/>
  <c r="AZ93" i="122"/>
  <c r="AJ93" i="122"/>
  <c r="T93" i="122"/>
  <c r="AX93" i="122"/>
  <c r="AH93" i="122"/>
  <c r="R93" i="122"/>
  <c r="AA93" i="122"/>
  <c r="W93" i="122"/>
  <c r="AU93" i="122"/>
  <c r="AW86" i="122"/>
  <c r="Q86" i="122"/>
  <c r="AU86" i="122"/>
  <c r="O86" i="122"/>
  <c r="AN86" i="122"/>
  <c r="N86" i="122"/>
  <c r="AF86" i="122"/>
  <c r="F86" i="122"/>
  <c r="R86" i="122"/>
  <c r="AX86" i="122"/>
  <c r="AL90" i="122"/>
  <c r="R90" i="122"/>
  <c r="AO90" i="122"/>
  <c r="I90" i="122"/>
  <c r="AI90" i="122"/>
  <c r="H90" i="122"/>
  <c r="AB90" i="122"/>
  <c r="AQ90" i="122"/>
  <c r="P90" i="122"/>
  <c r="AW94" i="122"/>
  <c r="AC94" i="122"/>
  <c r="BG94" i="122"/>
  <c r="AA94" i="122"/>
  <c r="AZ94" i="122"/>
  <c r="Z94" i="122"/>
  <c r="AR94" i="122"/>
  <c r="R94" i="122"/>
  <c r="X94" i="122"/>
  <c r="AQ91" i="122"/>
  <c r="W91" i="122"/>
  <c r="AR91" i="122"/>
  <c r="Q91" i="122"/>
  <c r="AK91" i="122"/>
  <c r="BE91" i="122"/>
  <c r="AD91" i="122"/>
  <c r="BD91" i="122"/>
  <c r="X91" i="122"/>
  <c r="BI95" i="122"/>
  <c r="AO95" i="122"/>
  <c r="Q95" i="122"/>
  <c r="AR95" i="122"/>
  <c r="R95" i="122"/>
  <c r="AL95" i="122"/>
  <c r="BD95" i="122"/>
  <c r="AD95" i="122"/>
  <c r="BF95" i="122"/>
  <c r="AU95" i="122"/>
  <c r="AY92" i="122"/>
  <c r="AE92" i="122"/>
  <c r="AZ92" i="122"/>
  <c r="AF92" i="122"/>
  <c r="BA92" i="122"/>
  <c r="M92" i="122"/>
  <c r="R92" i="122"/>
  <c r="Y92" i="122"/>
  <c r="AL92" i="122"/>
  <c r="AH85" i="122"/>
  <c r="R85" i="122"/>
  <c r="B85" i="122"/>
  <c r="AG85" i="122"/>
  <c r="L85" i="122"/>
  <c r="AK85" i="122"/>
  <c r="P85" i="122"/>
  <c r="AS85" i="122"/>
  <c r="X85" i="122"/>
  <c r="C85" i="122"/>
  <c r="O85" i="122"/>
  <c r="AU89" i="122"/>
  <c r="AE89" i="122"/>
  <c r="O89" i="122"/>
  <c r="AS89" i="122"/>
  <c r="X89" i="122"/>
  <c r="BB89" i="122"/>
  <c r="AG89" i="122"/>
  <c r="L89" i="122"/>
  <c r="AO89" i="122"/>
  <c r="T89" i="122"/>
  <c r="Z89" i="122"/>
  <c r="AK89" i="122"/>
  <c r="J89" i="122"/>
  <c r="BF93" i="122"/>
  <c r="AW93" i="122"/>
  <c r="AG93" i="122"/>
  <c r="Q93" i="122"/>
  <c r="AV93" i="122"/>
  <c r="AF93" i="122"/>
  <c r="P93" i="122"/>
  <c r="AT93" i="122"/>
  <c r="AD93" i="122"/>
  <c r="N93" i="122"/>
  <c r="K93" i="122"/>
  <c r="AY93" i="122"/>
  <c r="AE93" i="122"/>
  <c r="AK86" i="122"/>
  <c r="M86" i="122"/>
  <c r="AJ86" i="122"/>
  <c r="J86" i="122"/>
  <c r="AI86" i="122"/>
  <c r="C86" i="122"/>
  <c r="AA86" i="122"/>
  <c r="AR86" i="122"/>
  <c r="G86" i="122"/>
  <c r="BB90" i="122"/>
  <c r="AH90" i="122"/>
  <c r="N90" i="122"/>
  <c r="AE90" i="122"/>
  <c r="BD90" i="122"/>
  <c r="AC90" i="122"/>
  <c r="AW90" i="122"/>
  <c r="W90" i="122"/>
  <c r="AK90" i="122"/>
  <c r="L90" i="122"/>
  <c r="AS94" i="122"/>
  <c r="Y94" i="122"/>
  <c r="AV94" i="122"/>
  <c r="V94" i="122"/>
  <c r="AU94" i="122"/>
  <c r="O94" i="122"/>
  <c r="AM94" i="122"/>
  <c r="L94" i="122"/>
  <c r="S94" i="122"/>
  <c r="AM91" i="122"/>
  <c r="O91" i="122"/>
  <c r="AL91" i="122"/>
  <c r="L91" i="122"/>
  <c r="Z91" i="122"/>
  <c r="AZ91" i="122"/>
  <c r="Y91" i="122"/>
  <c r="AS91" i="122"/>
  <c r="R91" i="122"/>
  <c r="BE95" i="122"/>
  <c r="AG95" i="122"/>
  <c r="M95" i="122"/>
  <c r="AM95" i="122"/>
  <c r="BG95" i="122"/>
  <c r="AF95" i="122"/>
  <c r="AY95" i="122"/>
  <c r="S95" i="122"/>
  <c r="AJ95" i="122"/>
  <c r="Z95" i="122"/>
  <c r="AU92" i="122"/>
  <c r="W92" i="122"/>
  <c r="BF92" i="122"/>
  <c r="AV92" i="122"/>
  <c r="X92" i="122"/>
  <c r="AS92" i="122"/>
  <c r="AX92" i="122"/>
  <c r="BE92" i="122"/>
  <c r="Q92" i="122"/>
  <c r="AD92" i="122"/>
  <c r="AT85" i="122"/>
  <c r="AD85" i="122"/>
  <c r="N85" i="122"/>
  <c r="AW85" i="122"/>
  <c r="AB85" i="122"/>
  <c r="G85" i="122"/>
  <c r="AF85" i="122"/>
  <c r="K85" i="122"/>
  <c r="AN85" i="122"/>
  <c r="S85" i="122"/>
  <c r="AO85" i="122"/>
  <c r="AU85" i="122"/>
  <c r="AQ89" i="122"/>
  <c r="AA89" i="122"/>
  <c r="K89" i="122"/>
  <c r="AN89" i="122"/>
  <c r="R89" i="122"/>
  <c r="AW89" i="122"/>
  <c r="AB89" i="122"/>
  <c r="F89" i="122"/>
  <c r="AJ89" i="122"/>
  <c r="N89" i="122"/>
  <c r="AP89" i="122"/>
  <c r="P89" i="122"/>
  <c r="BB93" i="122"/>
  <c r="AS93" i="122"/>
  <c r="AC93" i="122"/>
  <c r="M93" i="122"/>
  <c r="AR93" i="122"/>
  <c r="AB93" i="122"/>
  <c r="L93" i="122"/>
  <c r="AP93" i="122"/>
  <c r="Z93" i="122"/>
  <c r="J93" i="122"/>
  <c r="BD93" i="122"/>
  <c r="AI93" i="122"/>
  <c r="O93" i="122"/>
  <c r="AG86" i="122"/>
  <c r="E86" i="122"/>
  <c r="AE86" i="122"/>
  <c r="D86" i="122"/>
  <c r="X86" i="122"/>
  <c r="AV86" i="122"/>
  <c r="V86" i="122"/>
  <c r="AH86" i="122"/>
  <c r="AX90" i="122"/>
  <c r="AD90" i="122"/>
  <c r="AZ90" i="122"/>
  <c r="Y90" i="122"/>
  <c r="AY90" i="122"/>
  <c r="S90" i="122"/>
  <c r="AR90" i="122"/>
  <c r="Q90" i="122"/>
  <c r="AA90" i="122"/>
  <c r="AO94" i="122"/>
  <c r="Q94" i="122"/>
  <c r="AQ94" i="122"/>
  <c r="P94" i="122"/>
  <c r="AJ94" i="122"/>
  <c r="BH94" i="122"/>
  <c r="AH94" i="122"/>
  <c r="AD94" i="122"/>
  <c r="BD94" i="122"/>
  <c r="BC91" i="122"/>
  <c r="AE91" i="122"/>
  <c r="K91" i="122"/>
  <c r="AG91" i="122"/>
  <c r="AV91" i="122"/>
  <c r="U91" i="122"/>
  <c r="AT91" i="122"/>
  <c r="N91" i="122"/>
  <c r="AN91" i="122"/>
  <c r="M91" i="122"/>
  <c r="AW95" i="122"/>
  <c r="AC95" i="122"/>
  <c r="BH95" i="122"/>
  <c r="AB95" i="122"/>
  <c r="BB95" i="122"/>
  <c r="AA95" i="122"/>
  <c r="AN95" i="122"/>
  <c r="N95" i="122"/>
  <c r="O95" i="122"/>
  <c r="AM92" i="122"/>
  <c r="S92" i="122"/>
  <c r="AN92" i="122"/>
  <c r="T92" i="122"/>
  <c r="AK92" i="122"/>
  <c r="AH92" i="122"/>
  <c r="AW92" i="122"/>
  <c r="I92" i="122"/>
  <c r="N92" i="122"/>
  <c r="AP85" i="122"/>
  <c r="Z85" i="122"/>
  <c r="J85" i="122"/>
  <c r="AR85" i="122"/>
  <c r="W85" i="122"/>
  <c r="AV85" i="122"/>
  <c r="AA85" i="122"/>
  <c r="E85" i="122"/>
  <c r="AI85" i="122"/>
  <c r="M85" i="122"/>
  <c r="T85" i="122"/>
  <c r="AE85" i="122"/>
  <c r="Y85" i="122"/>
  <c r="BC89" i="122"/>
  <c r="AM89" i="122"/>
  <c r="W89" i="122"/>
  <c r="G89" i="122"/>
  <c r="AH89" i="122"/>
  <c r="M89" i="122"/>
  <c r="AR89" i="122"/>
  <c r="V89" i="122"/>
  <c r="AZ89" i="122"/>
  <c r="AD89" i="122"/>
  <c r="I89" i="122"/>
  <c r="U89" i="122"/>
  <c r="BA89" i="122"/>
  <c r="BG93" i="122"/>
  <c r="AO93" i="122"/>
  <c r="Y93" i="122"/>
  <c r="BE93" i="122"/>
  <c r="AN93" i="122"/>
  <c r="X93" i="122"/>
  <c r="BC93" i="122"/>
  <c r="AL93" i="122"/>
  <c r="V93" i="122"/>
  <c r="AQ93" i="122"/>
  <c r="AM93" i="122"/>
  <c r="S93" i="122"/>
  <c r="I87" i="122"/>
  <c r="G87" i="122"/>
  <c r="F87" i="122"/>
  <c r="E87" i="122"/>
  <c r="J87" i="122"/>
  <c r="K87" i="122"/>
  <c r="H87" i="122"/>
  <c r="D87" i="122"/>
  <c r="M87" i="122"/>
  <c r="L87" i="122"/>
  <c r="AJ88" i="122"/>
  <c r="AO88" i="122"/>
  <c r="AK88" i="122"/>
  <c r="Z88" i="122"/>
  <c r="BB88" i="122"/>
  <c r="V88" i="122"/>
  <c r="U88" i="122"/>
  <c r="AG88" i="122"/>
  <c r="AD88" i="122"/>
  <c r="AW88" i="122"/>
  <c r="AT88" i="122"/>
  <c r="R88" i="122"/>
  <c r="AQ88" i="122"/>
  <c r="AM88" i="122"/>
  <c r="L88" i="122"/>
  <c r="G88" i="122"/>
  <c r="AR88" i="122"/>
  <c r="AV88" i="122"/>
  <c r="AX88" i="122"/>
  <c r="AH88" i="122"/>
  <c r="S88" i="122"/>
  <c r="AA88" i="122"/>
  <c r="AB88" i="122"/>
  <c r="K88" i="122"/>
  <c r="E88" i="122"/>
  <c r="M88" i="122"/>
  <c r="H88" i="122"/>
  <c r="X88" i="122"/>
  <c r="AP88" i="122"/>
  <c r="AE88" i="122"/>
  <c r="AC88" i="122"/>
  <c r="BA88" i="122"/>
  <c r="AF88" i="122"/>
  <c r="Q88" i="122"/>
  <c r="AZ88" i="122"/>
  <c r="I88" i="122"/>
  <c r="Y88" i="122"/>
  <c r="P88" i="122"/>
  <c r="W88" i="122"/>
  <c r="AN88" i="122"/>
  <c r="AY88" i="122"/>
  <c r="T88" i="122"/>
  <c r="AL88" i="122"/>
  <c r="AI88" i="122"/>
  <c r="AU88" i="122"/>
  <c r="AS88" i="122"/>
  <c r="O88" i="122"/>
  <c r="J88" i="122"/>
  <c r="N88" i="122"/>
  <c r="F88" i="122"/>
  <c r="AZ47" i="134"/>
  <c r="BA45" i="134" s="1"/>
  <c r="AY47" i="117"/>
  <c r="AZ45" i="117" s="1"/>
  <c r="AZ47" i="143"/>
  <c r="BA45" i="143" s="1"/>
  <c r="B62" i="117"/>
  <c r="BQ26" i="152"/>
  <c r="AZ47" i="129"/>
  <c r="BA45" i="129" s="1"/>
  <c r="AY47" i="126"/>
  <c r="AZ45" i="126" s="1"/>
  <c r="AY15" i="152"/>
  <c r="AY37" i="152" s="1"/>
  <c r="AY44" i="152" s="1"/>
  <c r="AY47" i="133"/>
  <c r="AZ45" i="133" s="1"/>
  <c r="AZ47" i="140"/>
  <c r="BA45" i="140" s="1"/>
  <c r="X41" i="123"/>
  <c r="Y39" i="123" s="1"/>
  <c r="X47" i="122"/>
  <c r="Y45" i="122" s="1"/>
  <c r="AZ47" i="125"/>
  <c r="BA45" i="125" s="1"/>
  <c r="AT85" i="123"/>
  <c r="AD85" i="123"/>
  <c r="N85" i="123"/>
  <c r="AU85" i="123"/>
  <c r="Y85" i="123"/>
  <c r="D85" i="123"/>
  <c r="AI85" i="123"/>
  <c r="M85" i="123"/>
  <c r="AR85" i="123"/>
  <c r="W85" i="123"/>
  <c r="AV85" i="123"/>
  <c r="AA85" i="123"/>
  <c r="E85" i="123"/>
  <c r="BB89" i="123"/>
  <c r="AL89" i="123"/>
  <c r="V89" i="123"/>
  <c r="F89" i="123"/>
  <c r="AR89" i="123"/>
  <c r="W89" i="123"/>
  <c r="AY89" i="123"/>
  <c r="U89" i="123"/>
  <c r="AO89" i="123"/>
  <c r="M89" i="123"/>
  <c r="AN89" i="123"/>
  <c r="K89" i="123"/>
  <c r="AE89" i="123"/>
  <c r="BA93" i="123"/>
  <c r="AK93" i="123"/>
  <c r="U93" i="123"/>
  <c r="AX93" i="123"/>
  <c r="AB93" i="123"/>
  <c r="AU93" i="123"/>
  <c r="Z93" i="123"/>
  <c r="BD93" i="123"/>
  <c r="AI93" i="123"/>
  <c r="N93" i="123"/>
  <c r="AV93" i="123"/>
  <c r="AQ93" i="123"/>
  <c r="AL93" i="123"/>
  <c r="AL86" i="123"/>
  <c r="V86" i="123"/>
  <c r="AU86" i="123"/>
  <c r="Y86" i="123"/>
  <c r="H86" i="123"/>
  <c r="AF86" i="123"/>
  <c r="G86" i="123"/>
  <c r="AC86" i="123"/>
  <c r="F86" i="123"/>
  <c r="AB86" i="123"/>
  <c r="E86" i="123"/>
  <c r="AA86" i="123"/>
  <c r="C86" i="123"/>
  <c r="AV90" i="123"/>
  <c r="AF90" i="123"/>
  <c r="P90" i="123"/>
  <c r="AU90" i="123"/>
  <c r="Z90" i="123"/>
  <c r="AX90" i="123"/>
  <c r="V90" i="123"/>
  <c r="AW90" i="123"/>
  <c r="S90" i="123"/>
  <c r="AM90" i="123"/>
  <c r="K90" i="123"/>
  <c r="AD90" i="123"/>
  <c r="BG94" i="123"/>
  <c r="AQ94" i="123"/>
  <c r="AA94" i="123"/>
  <c r="K94" i="123"/>
  <c r="AP94" i="123"/>
  <c r="U94" i="123"/>
  <c r="AS94" i="123"/>
  <c r="X94" i="123"/>
  <c r="BB94" i="123"/>
  <c r="AG94" i="123"/>
  <c r="L94" i="123"/>
  <c r="T94" i="123"/>
  <c r="AZ94" i="123"/>
  <c r="AV87" i="123"/>
  <c r="AF87" i="123"/>
  <c r="P87" i="123"/>
  <c r="AH87" i="123"/>
  <c r="M87" i="123"/>
  <c r="AL87" i="123"/>
  <c r="J87" i="123"/>
  <c r="AD87" i="123"/>
  <c r="AW87" i="123"/>
  <c r="U87" i="123"/>
  <c r="AO87" i="123"/>
  <c r="K87" i="123"/>
  <c r="AW91" i="123"/>
  <c r="AG91" i="123"/>
  <c r="Q91" i="123"/>
  <c r="AY91" i="123"/>
  <c r="AR91" i="123"/>
  <c r="W91" i="123"/>
  <c r="AP91" i="123"/>
  <c r="N91" i="123"/>
  <c r="Z91" i="123"/>
  <c r="AL91" i="123"/>
  <c r="J91" i="123"/>
  <c r="AD91" i="123"/>
  <c r="AU92" i="123"/>
  <c r="AE92" i="123"/>
  <c r="O92" i="123"/>
  <c r="AR92" i="123"/>
  <c r="V92" i="123"/>
  <c r="BA92" i="123"/>
  <c r="AF92" i="123"/>
  <c r="J92" i="123"/>
  <c r="X92" i="123"/>
  <c r="AD92" i="123"/>
  <c r="AN92" i="123"/>
  <c r="AT92" i="123"/>
  <c r="AP85" i="123"/>
  <c r="Z85" i="123"/>
  <c r="J85" i="123"/>
  <c r="AO85" i="123"/>
  <c r="T85" i="123"/>
  <c r="AY85" i="123"/>
  <c r="AC85" i="123"/>
  <c r="H85" i="123"/>
  <c r="AM85" i="123"/>
  <c r="Q85" i="123"/>
  <c r="AQ85" i="123"/>
  <c r="U85" i="123"/>
  <c r="AX89" i="123"/>
  <c r="AH89" i="123"/>
  <c r="R89" i="123"/>
  <c r="AM89" i="123"/>
  <c r="Q89" i="123"/>
  <c r="AQ89" i="123"/>
  <c r="O89" i="123"/>
  <c r="AI89" i="123"/>
  <c r="AF89" i="123"/>
  <c r="AZ89" i="123"/>
  <c r="X89" i="123"/>
  <c r="AW93" i="123"/>
  <c r="AG93" i="123"/>
  <c r="Q93" i="123"/>
  <c r="AR93" i="123"/>
  <c r="W93" i="123"/>
  <c r="AP93" i="123"/>
  <c r="T93" i="123"/>
  <c r="AY93" i="123"/>
  <c r="AD93" i="123"/>
  <c r="BB93" i="123"/>
  <c r="AA93" i="123"/>
  <c r="V93" i="123"/>
  <c r="R93" i="123"/>
  <c r="AX86" i="123"/>
  <c r="AH86" i="123"/>
  <c r="AO86" i="123"/>
  <c r="T86" i="123"/>
  <c r="D86" i="123"/>
  <c r="X86" i="123"/>
  <c r="AY86" i="123"/>
  <c r="W86" i="123"/>
  <c r="AW86" i="123"/>
  <c r="U86" i="123"/>
  <c r="AV86" i="123"/>
  <c r="S86" i="123"/>
  <c r="AR90" i="123"/>
  <c r="AB90" i="123"/>
  <c r="L90" i="123"/>
  <c r="AP90" i="123"/>
  <c r="U90" i="123"/>
  <c r="AQ90" i="123"/>
  <c r="N90" i="123"/>
  <c r="AO90" i="123"/>
  <c r="M90" i="123"/>
  <c r="AG90" i="123"/>
  <c r="AY90" i="123"/>
  <c r="W90" i="123"/>
  <c r="BC94" i="123"/>
  <c r="AM94" i="123"/>
  <c r="W94" i="123"/>
  <c r="BF94" i="123"/>
  <c r="AK94" i="123"/>
  <c r="P94" i="123"/>
  <c r="AN94" i="123"/>
  <c r="R94" i="123"/>
  <c r="AW94" i="123"/>
  <c r="AB94" i="123"/>
  <c r="AT94" i="123"/>
  <c r="BE94" i="123"/>
  <c r="AD94" i="123"/>
  <c r="AR87" i="123"/>
  <c r="AB87" i="123"/>
  <c r="L87" i="123"/>
  <c r="AX87" i="123"/>
  <c r="AC87" i="123"/>
  <c r="G87" i="123"/>
  <c r="AE87" i="123"/>
  <c r="AY87" i="123"/>
  <c r="V87" i="123"/>
  <c r="AP87" i="123"/>
  <c r="N87" i="123"/>
  <c r="AG87" i="123"/>
  <c r="E87" i="123"/>
  <c r="AS91" i="123"/>
  <c r="AC91" i="123"/>
  <c r="M91" i="123"/>
  <c r="AT91" i="123"/>
  <c r="AM91" i="123"/>
  <c r="R91" i="123"/>
  <c r="AI91" i="123"/>
  <c r="AV91" i="123"/>
  <c r="S91" i="123"/>
  <c r="AE91" i="123"/>
  <c r="BB91" i="123"/>
  <c r="V91" i="123"/>
  <c r="AL85" i="123"/>
  <c r="V85" i="123"/>
  <c r="F85" i="123"/>
  <c r="AJ85" i="123"/>
  <c r="O85" i="123"/>
  <c r="AS85" i="123"/>
  <c r="X85" i="123"/>
  <c r="C85" i="123"/>
  <c r="AG85" i="123"/>
  <c r="L85" i="123"/>
  <c r="AK85" i="123"/>
  <c r="P85" i="123"/>
  <c r="AT89" i="123"/>
  <c r="AD89" i="123"/>
  <c r="N89" i="123"/>
  <c r="BC89" i="123"/>
  <c r="AG89" i="123"/>
  <c r="L89" i="123"/>
  <c r="AJ89" i="123"/>
  <c r="H89" i="123"/>
  <c r="AA89" i="123"/>
  <c r="BA89" i="123"/>
  <c r="Y89" i="123"/>
  <c r="AS89" i="123"/>
  <c r="P89" i="123"/>
  <c r="AS93" i="123"/>
  <c r="AC93" i="123"/>
  <c r="M93" i="123"/>
  <c r="AM93" i="123"/>
  <c r="BF93" i="123"/>
  <c r="AJ93" i="123"/>
  <c r="O93" i="123"/>
  <c r="AT93" i="123"/>
  <c r="X93" i="123"/>
  <c r="AF93" i="123"/>
  <c r="L93" i="123"/>
  <c r="K93" i="123"/>
  <c r="AT86" i="123"/>
  <c r="AD86" i="123"/>
  <c r="AJ86" i="123"/>
  <c r="P86" i="123"/>
  <c r="AS86" i="123"/>
  <c r="R86" i="123"/>
  <c r="AR86" i="123"/>
  <c r="Q86" i="123"/>
  <c r="AQ86" i="123"/>
  <c r="O86" i="123"/>
  <c r="AN86" i="123"/>
  <c r="N86" i="123"/>
  <c r="BD90" i="123"/>
  <c r="AN90" i="123"/>
  <c r="X90" i="123"/>
  <c r="H90" i="123"/>
  <c r="AK90" i="123"/>
  <c r="O90" i="123"/>
  <c r="AI90" i="123"/>
  <c r="G90" i="123"/>
  <c r="AH90" i="123"/>
  <c r="BB90" i="123"/>
  <c r="Y90" i="123"/>
  <c r="AS90" i="123"/>
  <c r="Q90" i="123"/>
  <c r="AY94" i="123"/>
  <c r="AI94" i="123"/>
  <c r="S94" i="123"/>
  <c r="BA94" i="123"/>
  <c r="AF94" i="123"/>
  <c r="BD94" i="123"/>
  <c r="AH94" i="123"/>
  <c r="M94" i="123"/>
  <c r="AR94" i="123"/>
  <c r="V94" i="123"/>
  <c r="Y94" i="123"/>
  <c r="AJ94" i="123"/>
  <c r="AN87" i="123"/>
  <c r="X87" i="123"/>
  <c r="H87" i="123"/>
  <c r="AX85" i="123"/>
  <c r="AH85" i="123"/>
  <c r="R85" i="123"/>
  <c r="B85" i="123"/>
  <c r="AE85" i="123"/>
  <c r="I85" i="123"/>
  <c r="AN85" i="123"/>
  <c r="S85" i="123"/>
  <c r="AW85" i="123"/>
  <c r="AB85" i="123"/>
  <c r="G85" i="123"/>
  <c r="AF85" i="123"/>
  <c r="K85" i="123"/>
  <c r="AP89" i="123"/>
  <c r="Z89" i="123"/>
  <c r="J89" i="123"/>
  <c r="AW89" i="123"/>
  <c r="AB89" i="123"/>
  <c r="G89" i="123"/>
  <c r="AC89" i="123"/>
  <c r="AV89" i="123"/>
  <c r="T89" i="123"/>
  <c r="AU89" i="123"/>
  <c r="S89" i="123"/>
  <c r="AK89" i="123"/>
  <c r="I89" i="123"/>
  <c r="BE93" i="123"/>
  <c r="AO93" i="123"/>
  <c r="Y93" i="123"/>
  <c r="BC93" i="123"/>
  <c r="AH93" i="123"/>
  <c r="AZ93" i="123"/>
  <c r="AE93" i="123"/>
  <c r="J93" i="123"/>
  <c r="AN93" i="123"/>
  <c r="S93" i="123"/>
  <c r="P93" i="123"/>
  <c r="BG93" i="123"/>
  <c r="AP86" i="123"/>
  <c r="Z86" i="123"/>
  <c r="AZ86" i="123"/>
  <c r="AE86" i="123"/>
  <c r="L86" i="123"/>
  <c r="AM86" i="123"/>
  <c r="M86" i="123"/>
  <c r="AK86" i="123"/>
  <c r="K86" i="123"/>
  <c r="AI86" i="123"/>
  <c r="J86" i="123"/>
  <c r="AG86" i="123"/>
  <c r="I86" i="123"/>
  <c r="AZ90" i="123"/>
  <c r="AJ90" i="123"/>
  <c r="T90" i="123"/>
  <c r="BA90" i="123"/>
  <c r="AE90" i="123"/>
  <c r="J90" i="123"/>
  <c r="AC90" i="123"/>
  <c r="BC90" i="123"/>
  <c r="AA90" i="123"/>
  <c r="AT90" i="123"/>
  <c r="R90" i="123"/>
  <c r="AL90" i="123"/>
  <c r="I90" i="123"/>
  <c r="AU94" i="123"/>
  <c r="AE94" i="123"/>
  <c r="O94" i="123"/>
  <c r="AV94" i="123"/>
  <c r="Z94" i="123"/>
  <c r="AX94" i="123"/>
  <c r="AC94" i="123"/>
  <c r="BH94" i="123"/>
  <c r="AL94" i="123"/>
  <c r="Q94" i="123"/>
  <c r="AO94" i="123"/>
  <c r="N94" i="123"/>
  <c r="AZ87" i="123"/>
  <c r="AJ87" i="123"/>
  <c r="T87" i="123"/>
  <c r="D87" i="123"/>
  <c r="AM87" i="123"/>
  <c r="R87" i="123"/>
  <c r="AT87" i="123"/>
  <c r="Q87" i="123"/>
  <c r="AK87" i="123"/>
  <c r="I87" i="123"/>
  <c r="AA87" i="123"/>
  <c r="AU87" i="123"/>
  <c r="S87" i="123"/>
  <c r="BA91" i="123"/>
  <c r="AK91" i="123"/>
  <c r="U91" i="123"/>
  <c r="BD91" i="123"/>
  <c r="AX91" i="123"/>
  <c r="AB91" i="123"/>
  <c r="AZ91" i="123"/>
  <c r="T91" i="123"/>
  <c r="AF91" i="123"/>
  <c r="AU91" i="123"/>
  <c r="P91" i="123"/>
  <c r="AJ91" i="123"/>
  <c r="H91" i="123"/>
  <c r="AY92" i="123"/>
  <c r="AI92" i="123"/>
  <c r="S92" i="123"/>
  <c r="AW92" i="123"/>
  <c r="AB92" i="123"/>
  <c r="BF92" i="123"/>
  <c r="AK92" i="123"/>
  <c r="P92" i="123"/>
  <c r="AH92" i="123"/>
  <c r="AO92" i="123"/>
  <c r="AX92" i="123"/>
  <c r="BE92" i="123"/>
  <c r="N92" i="123"/>
  <c r="Y87" i="123"/>
  <c r="F87" i="123"/>
  <c r="BE91" i="123"/>
  <c r="BC91" i="123"/>
  <c r="AN91" i="123"/>
  <c r="O91" i="123"/>
  <c r="AA92" i="123"/>
  <c r="AL92" i="123"/>
  <c r="AV92" i="123"/>
  <c r="BD92" i="123"/>
  <c r="T92" i="123"/>
  <c r="AJ92" i="123"/>
  <c r="AS87" i="123"/>
  <c r="AQ87" i="123"/>
  <c r="Z87" i="123"/>
  <c r="AO91" i="123"/>
  <c r="AH91" i="123"/>
  <c r="K91" i="123"/>
  <c r="BC92" i="123"/>
  <c r="W92" i="123"/>
  <c r="AG92" i="123"/>
  <c r="AP92" i="123"/>
  <c r="AS92" i="123"/>
  <c r="I92" i="123"/>
  <c r="Y92" i="123"/>
  <c r="W87" i="123"/>
  <c r="O87" i="123"/>
  <c r="Y91" i="123"/>
  <c r="L91" i="123"/>
  <c r="X91" i="123"/>
  <c r="AQ92" i="123"/>
  <c r="K92" i="123"/>
  <c r="Q92" i="123"/>
  <c r="Z92" i="123"/>
  <c r="M92" i="123"/>
  <c r="AC92" i="123"/>
  <c r="BA87" i="123"/>
  <c r="AI87" i="123"/>
  <c r="I91" i="123"/>
  <c r="AA91" i="123"/>
  <c r="AQ91" i="123"/>
  <c r="AM92" i="123"/>
  <c r="BB92" i="123"/>
  <c r="L92" i="123"/>
  <c r="U92" i="123"/>
  <c r="AZ92" i="123"/>
  <c r="R92" i="123"/>
  <c r="BJ96" i="123"/>
  <c r="AT96" i="123"/>
  <c r="AD96" i="123"/>
  <c r="N96" i="123"/>
  <c r="AQ96" i="123"/>
  <c r="U96" i="123"/>
  <c r="AU96" i="123"/>
  <c r="Y96" i="123"/>
  <c r="BD96" i="123"/>
  <c r="AI96" i="123"/>
  <c r="M96" i="123"/>
  <c r="AR96" i="123"/>
  <c r="W96" i="123"/>
  <c r="BF96" i="123"/>
  <c r="AP96" i="123"/>
  <c r="Z96" i="123"/>
  <c r="BG96" i="123"/>
  <c r="AK96" i="123"/>
  <c r="P96" i="123"/>
  <c r="AO96" i="123"/>
  <c r="T96" i="123"/>
  <c r="AY96" i="123"/>
  <c r="AC96" i="123"/>
  <c r="BH96" i="123"/>
  <c r="AM96" i="123"/>
  <c r="Q96" i="123"/>
  <c r="BB96" i="123"/>
  <c r="AL96" i="123"/>
  <c r="V96" i="123"/>
  <c r="BA96" i="123"/>
  <c r="AF96" i="123"/>
  <c r="BE96" i="123"/>
  <c r="AJ96" i="123"/>
  <c r="O96" i="123"/>
  <c r="AS96" i="123"/>
  <c r="X96" i="123"/>
  <c r="BC96" i="123"/>
  <c r="AG96" i="123"/>
  <c r="AX96" i="123"/>
  <c r="AH96" i="123"/>
  <c r="R96" i="123"/>
  <c r="AV96" i="123"/>
  <c r="AA96" i="123"/>
  <c r="AZ96" i="123"/>
  <c r="AE96" i="123"/>
  <c r="BI96" i="123"/>
  <c r="AN96" i="123"/>
  <c r="S96" i="123"/>
  <c r="AW96" i="123"/>
  <c r="AB96" i="123"/>
  <c r="AF97" i="123"/>
  <c r="BC97" i="123"/>
  <c r="Q97" i="123"/>
  <c r="AR97" i="123"/>
  <c r="S97" i="123"/>
  <c r="AG97" i="123"/>
  <c r="AZ97" i="123"/>
  <c r="AD97" i="123"/>
  <c r="AQ97" i="123"/>
  <c r="AS97" i="123"/>
  <c r="AI97" i="123"/>
  <c r="P97" i="123"/>
  <c r="AH97" i="123"/>
  <c r="AP97" i="123"/>
  <c r="AB97" i="123"/>
  <c r="AX97" i="123"/>
  <c r="BF97" i="123"/>
  <c r="AJ97" i="123"/>
  <c r="BJ97" i="123"/>
  <c r="BJ98" i="123" s="1"/>
  <c r="BJ33" i="123" s="1"/>
  <c r="V97" i="123"/>
  <c r="AN97" i="123"/>
  <c r="BA97" i="123"/>
  <c r="BE97" i="123"/>
  <c r="AW97" i="123"/>
  <c r="Q95" i="123"/>
  <c r="AV95" i="123"/>
  <c r="AM95" i="123"/>
  <c r="AL95" i="123"/>
  <c r="BH95" i="123"/>
  <c r="BI95" i="123"/>
  <c r="AN95" i="123"/>
  <c r="V95" i="123"/>
  <c r="AR95" i="123"/>
  <c r="BG95" i="123"/>
  <c r="AD95" i="123"/>
  <c r="AO88" i="123"/>
  <c r="Y88" i="123"/>
  <c r="I88" i="123"/>
  <c r="AU88" i="123"/>
  <c r="Z88" i="123"/>
  <c r="AY88" i="123"/>
  <c r="W88" i="123"/>
  <c r="AQ88" i="123"/>
  <c r="N88" i="123"/>
  <c r="AH88" i="123"/>
  <c r="F88" i="123"/>
  <c r="AF88" i="123"/>
  <c r="BH97" i="123"/>
  <c r="AT97" i="123"/>
  <c r="BG97" i="123"/>
  <c r="U97" i="123"/>
  <c r="BK97" i="123"/>
  <c r="BK98" i="123" s="1"/>
  <c r="BK33" i="123" s="1"/>
  <c r="AC97" i="123"/>
  <c r="AK97" i="123"/>
  <c r="T97" i="123"/>
  <c r="AM97" i="123"/>
  <c r="AU97" i="123"/>
  <c r="N97" i="123"/>
  <c r="W97" i="123"/>
  <c r="AT95" i="123"/>
  <c r="AA95" i="123"/>
  <c r="AB95" i="123"/>
  <c r="AO95" i="123"/>
  <c r="AP95" i="123"/>
  <c r="AF95" i="123"/>
  <c r="AS95" i="123"/>
  <c r="S95" i="123"/>
  <c r="AU95" i="123"/>
  <c r="BE95" i="123"/>
  <c r="P95" i="123"/>
  <c r="BB95" i="123"/>
  <c r="BA88" i="123"/>
  <c r="AK88" i="123"/>
  <c r="U88" i="123"/>
  <c r="E88" i="123"/>
  <c r="AP88" i="123"/>
  <c r="T88" i="123"/>
  <c r="AR88" i="123"/>
  <c r="P88" i="123"/>
  <c r="AI88" i="123"/>
  <c r="G88" i="123"/>
  <c r="AA88" i="123"/>
  <c r="BB88" i="123"/>
  <c r="X88" i="123"/>
  <c r="AV97" i="123"/>
  <c r="Y97" i="123"/>
  <c r="AL97" i="123"/>
  <c r="BI97" i="123"/>
  <c r="AO97" i="123"/>
  <c r="BB97" i="123"/>
  <c r="O97" i="123"/>
  <c r="AY97" i="123"/>
  <c r="R97" i="123"/>
  <c r="Z97" i="123"/>
  <c r="AA97" i="123"/>
  <c r="X97" i="123"/>
  <c r="AE97" i="123"/>
  <c r="BD97" i="123"/>
  <c r="AW95" i="123"/>
  <c r="X95" i="123"/>
  <c r="AZ95" i="123"/>
  <c r="BD95" i="123"/>
  <c r="AH95" i="123"/>
  <c r="AK95" i="123"/>
  <c r="AJ95" i="123"/>
  <c r="AC95" i="123"/>
  <c r="AX95" i="123"/>
  <c r="Z95" i="123"/>
  <c r="Y95" i="123"/>
  <c r="T95" i="123"/>
  <c r="BA95" i="123"/>
  <c r="BF95" i="123"/>
  <c r="AW88" i="123"/>
  <c r="AG88" i="123"/>
  <c r="Q88" i="123"/>
  <c r="AJ88" i="123"/>
  <c r="O88" i="123"/>
  <c r="AL88" i="123"/>
  <c r="H88" i="123"/>
  <c r="AB88" i="123"/>
  <c r="AV88" i="123"/>
  <c r="S88" i="123"/>
  <c r="AT88" i="123"/>
  <c r="R88" i="123"/>
  <c r="BC95" i="123"/>
  <c r="AY95" i="123"/>
  <c r="AI95" i="123"/>
  <c r="O95" i="123"/>
  <c r="J88" i="123"/>
  <c r="AN88" i="123"/>
  <c r="AE95" i="123"/>
  <c r="N95" i="123"/>
  <c r="L95" i="123"/>
  <c r="M95" i="123"/>
  <c r="W95" i="123"/>
  <c r="AS88" i="123"/>
  <c r="AD88" i="123"/>
  <c r="L88" i="123"/>
  <c r="AQ95" i="123"/>
  <c r="AC88" i="123"/>
  <c r="AZ88" i="123"/>
  <c r="AX88" i="123"/>
  <c r="AM88" i="123"/>
  <c r="AG95" i="123"/>
  <c r="R95" i="123"/>
  <c r="U95" i="123"/>
  <c r="M88" i="123"/>
  <c r="AE88" i="123"/>
  <c r="V88" i="123"/>
  <c r="K88" i="123"/>
  <c r="AY48" i="139"/>
  <c r="AY50" i="139" s="1"/>
  <c r="AY59" i="139" s="1"/>
  <c r="AY61" i="139" s="1"/>
  <c r="AY63" i="139" s="1"/>
  <c r="AY65" i="139" s="1"/>
  <c r="BB39" i="112" s="1"/>
  <c r="AY48" i="136"/>
  <c r="AY50" i="136" s="1"/>
  <c r="AY59" i="136" s="1"/>
  <c r="AY61" i="136" s="1"/>
  <c r="AY63" i="136" s="1"/>
  <c r="AY65" i="136" s="1"/>
  <c r="BB36" i="112" s="1"/>
  <c r="AY48" i="142"/>
  <c r="AY50" i="142" s="1"/>
  <c r="AY59" i="142" s="1"/>
  <c r="AY61" i="142" s="1"/>
  <c r="AY63" i="142" s="1"/>
  <c r="AY65" i="142" s="1"/>
  <c r="BB42" i="112" s="1"/>
  <c r="AY47" i="145"/>
  <c r="AZ45" i="145" s="1"/>
  <c r="X41" i="122"/>
  <c r="Y39" i="122" s="1"/>
  <c r="AZ47" i="120"/>
  <c r="BA45" i="120" s="1"/>
  <c r="AY48" i="131"/>
  <c r="AY50" i="131" s="1"/>
  <c r="AY59" i="131" s="1"/>
  <c r="AY61" i="131" s="1"/>
  <c r="AY63" i="131" s="1"/>
  <c r="AY65" i="131" s="1"/>
  <c r="BB31" i="112" s="1"/>
  <c r="AY47" i="130"/>
  <c r="AZ45" i="130" s="1"/>
  <c r="AX48" i="150"/>
  <c r="AX50" i="150" s="1"/>
  <c r="AX59" i="150" s="1"/>
  <c r="AX61" i="150" s="1"/>
  <c r="AX63" i="150" s="1"/>
  <c r="AX65" i="150" s="1"/>
  <c r="AZ47" i="146"/>
  <c r="BA45" i="146" s="1"/>
  <c r="L43" i="152"/>
  <c r="G43" i="152"/>
  <c r="M43" i="152"/>
  <c r="Q43" i="152"/>
  <c r="J43" i="152"/>
  <c r="H43" i="152"/>
  <c r="P43" i="152"/>
  <c r="O43" i="152"/>
  <c r="I43" i="152"/>
  <c r="K43" i="152"/>
  <c r="F43" i="152"/>
  <c r="BK21" i="150"/>
  <c r="BK22" i="150" s="1"/>
  <c r="BJ55" i="146"/>
  <c r="BJ56" i="146" s="1"/>
  <c r="BJ62" i="146" s="1"/>
  <c r="BK19" i="146"/>
  <c r="BJ55" i="145"/>
  <c r="BJ56" i="145" s="1"/>
  <c r="BJ62" i="145" s="1"/>
  <c r="BK19" i="145"/>
  <c r="BJ55" i="143"/>
  <c r="BJ56" i="143" s="1"/>
  <c r="BJ62" i="143" s="1"/>
  <c r="BK19" i="143"/>
  <c r="BJ55" i="142"/>
  <c r="BJ56" i="142" s="1"/>
  <c r="BJ62" i="142" s="1"/>
  <c r="BK19" i="142"/>
  <c r="BJ55" i="140"/>
  <c r="BJ56" i="140" s="1"/>
  <c r="BJ62" i="140" s="1"/>
  <c r="BK19" i="140"/>
  <c r="BK19" i="139"/>
  <c r="BJ55" i="139"/>
  <c r="BJ56" i="139" s="1"/>
  <c r="BJ62" i="139" s="1"/>
  <c r="BJ22" i="139"/>
  <c r="BJ55" i="137"/>
  <c r="BJ56" i="137" s="1"/>
  <c r="BJ62" i="137" s="1"/>
  <c r="BK19" i="137"/>
  <c r="BJ22" i="137"/>
  <c r="BJ55" i="136"/>
  <c r="BJ56" i="136" s="1"/>
  <c r="BJ62" i="136" s="1"/>
  <c r="BK19" i="136"/>
  <c r="BJ55" i="134"/>
  <c r="BJ56" i="134" s="1"/>
  <c r="BJ62" i="134" s="1"/>
  <c r="BK19" i="134"/>
  <c r="BJ55" i="133"/>
  <c r="BJ56" i="133" s="1"/>
  <c r="BJ62" i="133" s="1"/>
  <c r="BK19" i="133"/>
  <c r="BJ55" i="131"/>
  <c r="BJ56" i="131" s="1"/>
  <c r="BJ62" i="131" s="1"/>
  <c r="BK19" i="131"/>
  <c r="BJ55" i="130"/>
  <c r="BJ56" i="130" s="1"/>
  <c r="BJ62" i="130" s="1"/>
  <c r="BK19" i="130"/>
  <c r="BJ55" i="129"/>
  <c r="BJ56" i="129" s="1"/>
  <c r="BJ62" i="129" s="1"/>
  <c r="BK19" i="129"/>
  <c r="BJ22" i="129"/>
  <c r="BJ55" i="128"/>
  <c r="BJ56" i="128" s="1"/>
  <c r="BJ62" i="128" s="1"/>
  <c r="BK19" i="128"/>
  <c r="BJ55" i="126"/>
  <c r="BJ56" i="126" s="1"/>
  <c r="BJ62" i="126" s="1"/>
  <c r="BK19" i="126"/>
  <c r="BJ22" i="126"/>
  <c r="BJ55" i="125"/>
  <c r="BJ56" i="125" s="1"/>
  <c r="BJ62" i="125" s="1"/>
  <c r="BK19" i="125"/>
  <c r="BK55" i="123"/>
  <c r="BL19" i="123"/>
  <c r="BK22" i="123"/>
  <c r="AY48" i="116"/>
  <c r="AY50" i="116" s="1"/>
  <c r="AY59" i="116" s="1"/>
  <c r="AY61" i="116" s="1"/>
  <c r="AY63" i="116" s="1"/>
  <c r="AY65" i="116" s="1"/>
  <c r="BB14" i="112" s="1"/>
  <c r="BK55" i="122"/>
  <c r="BL19" i="122"/>
  <c r="BK22" i="122"/>
  <c r="BL21" i="120"/>
  <c r="BL55" i="120" s="1"/>
  <c r="P62" i="114"/>
  <c r="B64" i="114"/>
  <c r="B66" i="114" s="1"/>
  <c r="B68" i="114" s="1"/>
  <c r="E11" i="152" s="1"/>
  <c r="AZ47" i="116"/>
  <c r="BA45" i="116" s="1"/>
  <c r="BN56" i="116"/>
  <c r="B62" i="116"/>
  <c r="N65" i="106"/>
  <c r="B5" i="2"/>
  <c r="AZ44" i="152" l="1"/>
  <c r="BB40" i="152"/>
  <c r="BB19" i="152"/>
  <c r="J98" i="123"/>
  <c r="J33" i="123" s="1"/>
  <c r="J53" i="123" s="1"/>
  <c r="G98" i="123"/>
  <c r="G33" i="123" s="1"/>
  <c r="G54" i="123" s="1"/>
  <c r="F98" i="122"/>
  <c r="F33" i="122" s="1"/>
  <c r="F54" i="122" s="1"/>
  <c r="AS98" i="122"/>
  <c r="AS33" i="122" s="1"/>
  <c r="AS53" i="122" s="1"/>
  <c r="T98" i="122"/>
  <c r="T33" i="122" s="1"/>
  <c r="T53" i="122" s="1"/>
  <c r="P98" i="122"/>
  <c r="P33" i="122" s="1"/>
  <c r="P54" i="122" s="1"/>
  <c r="Q98" i="122"/>
  <c r="Q33" i="122" s="1"/>
  <c r="Q53" i="122" s="1"/>
  <c r="AE98" i="122"/>
  <c r="AE33" i="122" s="1"/>
  <c r="AE54" i="122" s="1"/>
  <c r="X98" i="122"/>
  <c r="X33" i="122" s="1"/>
  <c r="X54" i="122" s="1"/>
  <c r="M98" i="122"/>
  <c r="M33" i="122" s="1"/>
  <c r="M53" i="122" s="1"/>
  <c r="AA98" i="122"/>
  <c r="AA33" i="122" s="1"/>
  <c r="AA53" i="122" s="1"/>
  <c r="AV98" i="122"/>
  <c r="AV33" i="122" s="1"/>
  <c r="AV54" i="122" s="1"/>
  <c r="AW98" i="122"/>
  <c r="AW33" i="122" s="1"/>
  <c r="AW53" i="122" s="1"/>
  <c r="AG98" i="122"/>
  <c r="AG33" i="122" s="1"/>
  <c r="AG54" i="122" s="1"/>
  <c r="BF98" i="122"/>
  <c r="BF33" i="122" s="1"/>
  <c r="BF53" i="122" s="1"/>
  <c r="K98" i="123"/>
  <c r="K33" i="123" s="1"/>
  <c r="K54" i="123" s="1"/>
  <c r="BF98" i="123"/>
  <c r="BF33" i="123" s="1"/>
  <c r="BF53" i="123" s="1"/>
  <c r="BD98" i="123"/>
  <c r="BD33" i="123" s="1"/>
  <c r="BD53" i="123" s="1"/>
  <c r="O98" i="122"/>
  <c r="O33" i="122" s="1"/>
  <c r="O53" i="122" s="1"/>
  <c r="AU98" i="122"/>
  <c r="AU33" i="122" s="1"/>
  <c r="AU53" i="122" s="1"/>
  <c r="AL98" i="122"/>
  <c r="AL33" i="122" s="1"/>
  <c r="AL53" i="122" s="1"/>
  <c r="W98" i="122"/>
  <c r="W33" i="122" s="1"/>
  <c r="W53" i="122" s="1"/>
  <c r="AZ98" i="122"/>
  <c r="AZ33" i="122" s="1"/>
  <c r="AZ53" i="122" s="1"/>
  <c r="AF98" i="122"/>
  <c r="AF33" i="122" s="1"/>
  <c r="AF53" i="122" s="1"/>
  <c r="AC98" i="122"/>
  <c r="AC33" i="122" s="1"/>
  <c r="AC54" i="122" s="1"/>
  <c r="AP98" i="122"/>
  <c r="AP33" i="122" s="1"/>
  <c r="AP53" i="122" s="1"/>
  <c r="AB98" i="122"/>
  <c r="AB33" i="122" s="1"/>
  <c r="AB53" i="122" s="1"/>
  <c r="AX98" i="122"/>
  <c r="AX33" i="122" s="1"/>
  <c r="AX53" i="122" s="1"/>
  <c r="L98" i="122"/>
  <c r="L33" i="122" s="1"/>
  <c r="L54" i="122" s="1"/>
  <c r="AT98" i="122"/>
  <c r="AT33" i="122" s="1"/>
  <c r="AT53" i="122" s="1"/>
  <c r="AK98" i="122"/>
  <c r="AK33" i="122" s="1"/>
  <c r="AK53" i="122" s="1"/>
  <c r="BG98" i="122"/>
  <c r="BG33" i="122" s="1"/>
  <c r="BG53" i="122" s="1"/>
  <c r="BI98" i="122"/>
  <c r="BI33" i="122" s="1"/>
  <c r="BI54" i="122" s="1"/>
  <c r="AZ48" i="158"/>
  <c r="AZ50" i="158" s="1"/>
  <c r="AZ59" i="158" s="1"/>
  <c r="AZ61" i="158" s="1"/>
  <c r="AZ63" i="158" s="1"/>
  <c r="AZ65" i="158" s="1"/>
  <c r="BC52" i="112" s="1"/>
  <c r="AZ48" i="157"/>
  <c r="AZ50" i="157" s="1"/>
  <c r="AZ59" i="157" s="1"/>
  <c r="AZ61" i="157" s="1"/>
  <c r="AZ63" i="157" s="1"/>
  <c r="AZ65" i="157" s="1"/>
  <c r="BC51" i="112" s="1"/>
  <c r="AZ48" i="155"/>
  <c r="AZ50" i="155" s="1"/>
  <c r="AZ59" i="155" s="1"/>
  <c r="AZ61" i="155" s="1"/>
  <c r="AZ63" i="155" s="1"/>
  <c r="AZ65" i="155" s="1"/>
  <c r="BC48" i="112" s="1"/>
  <c r="AZ48" i="156"/>
  <c r="AZ50" i="156" s="1"/>
  <c r="AZ59" i="156" s="1"/>
  <c r="AZ61" i="156" s="1"/>
  <c r="AZ63" i="156" s="1"/>
  <c r="AZ65" i="156" s="1"/>
  <c r="BC49" i="112" s="1"/>
  <c r="B63" i="155"/>
  <c r="B65" i="155" s="1"/>
  <c r="E48" i="112" s="1"/>
  <c r="BN62" i="155"/>
  <c r="BA47" i="158"/>
  <c r="BB45" i="158" s="1"/>
  <c r="BA47" i="157"/>
  <c r="BB45" i="157" s="1"/>
  <c r="BA47" i="155"/>
  <c r="BB45" i="155" s="1"/>
  <c r="BA47" i="156"/>
  <c r="BB45" i="156" s="1"/>
  <c r="B63" i="156"/>
  <c r="B65" i="156" s="1"/>
  <c r="E49" i="112" s="1"/>
  <c r="BN62" i="156"/>
  <c r="BC98" i="123"/>
  <c r="BC33" i="123" s="1"/>
  <c r="BC54" i="123" s="1"/>
  <c r="BL21" i="117"/>
  <c r="BL55" i="117" s="1"/>
  <c r="I88" i="2"/>
  <c r="J88" i="2"/>
  <c r="H88" i="2"/>
  <c r="K88" i="2"/>
  <c r="G88" i="2"/>
  <c r="AZ48" i="139"/>
  <c r="AZ50" i="139" s="1"/>
  <c r="AZ59" i="139" s="1"/>
  <c r="AZ61" i="139" s="1"/>
  <c r="AZ63" i="139" s="1"/>
  <c r="AZ65" i="139" s="1"/>
  <c r="BC39" i="112" s="1"/>
  <c r="X42" i="122"/>
  <c r="AZ48" i="142"/>
  <c r="AZ50" i="142" s="1"/>
  <c r="AZ59" i="142" s="1"/>
  <c r="AZ61" i="142" s="1"/>
  <c r="AZ63" i="142" s="1"/>
  <c r="AZ65" i="142" s="1"/>
  <c r="BC42" i="112" s="1"/>
  <c r="AM98" i="122"/>
  <c r="AM33" i="122" s="1"/>
  <c r="AM54" i="122" s="1"/>
  <c r="AO98" i="122"/>
  <c r="AO33" i="122" s="1"/>
  <c r="AO53" i="122" s="1"/>
  <c r="AZ48" i="125"/>
  <c r="AZ50" i="125" s="1"/>
  <c r="AZ59" i="125" s="1"/>
  <c r="AZ61" i="125" s="1"/>
  <c r="AZ63" i="125" s="1"/>
  <c r="AZ65" i="125" s="1"/>
  <c r="BC24" i="112" s="1"/>
  <c r="BE98" i="123"/>
  <c r="BE33" i="123" s="1"/>
  <c r="BE53" i="123" s="1"/>
  <c r="BH98" i="123"/>
  <c r="BH33" i="123" s="1"/>
  <c r="BH53" i="123" s="1"/>
  <c r="AY48" i="126"/>
  <c r="AY50" i="126" s="1"/>
  <c r="AY59" i="126" s="1"/>
  <c r="AY61" i="126" s="1"/>
  <c r="AY63" i="126" s="1"/>
  <c r="AY65" i="126" s="1"/>
  <c r="BB25" i="112" s="1"/>
  <c r="AY48" i="130"/>
  <c r="AY50" i="130" s="1"/>
  <c r="AY59" i="130" s="1"/>
  <c r="AY61" i="130" s="1"/>
  <c r="AY63" i="130" s="1"/>
  <c r="AY65" i="130" s="1"/>
  <c r="BB30" i="112" s="1"/>
  <c r="AY48" i="137"/>
  <c r="AY50" i="137" s="1"/>
  <c r="AY59" i="137" s="1"/>
  <c r="AY61" i="137" s="1"/>
  <c r="AY63" i="137" s="1"/>
  <c r="AY65" i="137" s="1"/>
  <c r="BB37" i="112" s="1"/>
  <c r="AZ48" i="119"/>
  <c r="AZ50" i="119" s="1"/>
  <c r="AZ59" i="119" s="1"/>
  <c r="AZ61" i="119" s="1"/>
  <c r="AZ63" i="119" s="1"/>
  <c r="AZ65" i="119" s="1"/>
  <c r="BC17" i="112" s="1"/>
  <c r="V98" i="122"/>
  <c r="V33" i="122" s="1"/>
  <c r="V53" i="122" s="1"/>
  <c r="BD98" i="122"/>
  <c r="BD33" i="122" s="1"/>
  <c r="BD54" i="122" s="1"/>
  <c r="AZ48" i="146"/>
  <c r="AZ50" i="146" s="1"/>
  <c r="AZ59" i="146" s="1"/>
  <c r="AZ61" i="146" s="1"/>
  <c r="AZ63" i="146" s="1"/>
  <c r="AZ65" i="146" s="1"/>
  <c r="BC46" i="112" s="1"/>
  <c r="X42" i="123"/>
  <c r="AY48" i="117"/>
  <c r="AY50" i="117" s="1"/>
  <c r="AY59" i="117" s="1"/>
  <c r="AY61" i="117" s="1"/>
  <c r="AY63" i="117" s="1"/>
  <c r="AY65" i="117" s="1"/>
  <c r="BB15" i="112" s="1"/>
  <c r="N98" i="122"/>
  <c r="N33" i="122" s="1"/>
  <c r="N54" i="122" s="1"/>
  <c r="AY98" i="122"/>
  <c r="AY33" i="122" s="1"/>
  <c r="AY53" i="122" s="1"/>
  <c r="Y98" i="122"/>
  <c r="Y33" i="122" s="1"/>
  <c r="Y54" i="122" s="1"/>
  <c r="S98" i="122"/>
  <c r="S33" i="122" s="1"/>
  <c r="S54" i="122" s="1"/>
  <c r="AR98" i="122"/>
  <c r="AR33" i="122" s="1"/>
  <c r="AR53" i="122" s="1"/>
  <c r="AQ98" i="122"/>
  <c r="AQ33" i="122" s="1"/>
  <c r="AQ54" i="122" s="1"/>
  <c r="AD98" i="122"/>
  <c r="AD33" i="122" s="1"/>
  <c r="AD54" i="122" s="1"/>
  <c r="BB98" i="122"/>
  <c r="BB33" i="122" s="1"/>
  <c r="BB53" i="122" s="1"/>
  <c r="AJ98" i="122"/>
  <c r="AJ33" i="122" s="1"/>
  <c r="AJ53" i="122" s="1"/>
  <c r="C98" i="122"/>
  <c r="C33" i="122" s="1"/>
  <c r="C54" i="122" s="1"/>
  <c r="BA47" i="120"/>
  <c r="BB45" i="120" s="1"/>
  <c r="AZ47" i="145"/>
  <c r="BA45" i="145" s="1"/>
  <c r="K53" i="123"/>
  <c r="BN97" i="123"/>
  <c r="BK34" i="123" s="1"/>
  <c r="F98" i="123"/>
  <c r="F33" i="123" s="1"/>
  <c r="I98" i="123"/>
  <c r="I33" i="123" s="1"/>
  <c r="BG98" i="123"/>
  <c r="BG33" i="123" s="1"/>
  <c r="BI98" i="123"/>
  <c r="BI33" i="123" s="1"/>
  <c r="BN91" i="123"/>
  <c r="BE34" i="123" s="1"/>
  <c r="BN93" i="123"/>
  <c r="BG34" i="123" s="1"/>
  <c r="AB98" i="123"/>
  <c r="AB33" i="123" s="1"/>
  <c r="AH98" i="123"/>
  <c r="AH33" i="123" s="1"/>
  <c r="AK98" i="123"/>
  <c r="AK33" i="123" s="1"/>
  <c r="X98" i="123"/>
  <c r="X33" i="123" s="1"/>
  <c r="AM98" i="123"/>
  <c r="AM33" i="123" s="1"/>
  <c r="T98" i="123"/>
  <c r="T33" i="123" s="1"/>
  <c r="AP98" i="123"/>
  <c r="AP33" i="123" s="1"/>
  <c r="W98" i="123"/>
  <c r="W33" i="123" s="1"/>
  <c r="D98" i="123"/>
  <c r="D33" i="123" s="1"/>
  <c r="AD98" i="123"/>
  <c r="AD33" i="123" s="1"/>
  <c r="Y47" i="122"/>
  <c r="Z45" i="122" s="1"/>
  <c r="BA47" i="140"/>
  <c r="BB45" i="140" s="1"/>
  <c r="AZ47" i="133"/>
  <c r="BA45" i="133" s="1"/>
  <c r="AZ48" i="129"/>
  <c r="AZ50" i="129" s="1"/>
  <c r="AZ59" i="129" s="1"/>
  <c r="AZ61" i="129" s="1"/>
  <c r="AZ63" i="129" s="1"/>
  <c r="AZ65" i="129" s="1"/>
  <c r="BC28" i="112" s="1"/>
  <c r="BA47" i="143"/>
  <c r="BB45" i="143" s="1"/>
  <c r="BA47" i="134"/>
  <c r="BB45" i="134" s="1"/>
  <c r="O54" i="122"/>
  <c r="AL54" i="122"/>
  <c r="AZ54" i="122"/>
  <c r="AC53" i="122"/>
  <c r="H98" i="122"/>
  <c r="H33" i="122" s="1"/>
  <c r="AB54" i="122"/>
  <c r="AX54" i="122"/>
  <c r="L53" i="122"/>
  <c r="AT54" i="122"/>
  <c r="U98" i="122"/>
  <c r="U33" i="122" s="1"/>
  <c r="AK54" i="122"/>
  <c r="BN92" i="122"/>
  <c r="BF34" i="122" s="1"/>
  <c r="BN93" i="122"/>
  <c r="BG34" i="122" s="1"/>
  <c r="D98" i="122"/>
  <c r="D33" i="122" s="1"/>
  <c r="BN97" i="122"/>
  <c r="BK34" i="122" s="1"/>
  <c r="AY48" i="128"/>
  <c r="AY50" i="128" s="1"/>
  <c r="AY59" i="128" s="1"/>
  <c r="AY61" i="128" s="1"/>
  <c r="AY63" i="128" s="1"/>
  <c r="AY65" i="128" s="1"/>
  <c r="BB27" i="112" s="1"/>
  <c r="Q68" i="149"/>
  <c r="E23" i="152"/>
  <c r="BQ23" i="152" s="1"/>
  <c r="B63" i="119"/>
  <c r="B65" i="119" s="1"/>
  <c r="BN62" i="119"/>
  <c r="Y47" i="123"/>
  <c r="Z45" i="123" s="1"/>
  <c r="AZ48" i="131"/>
  <c r="AZ50" i="131" s="1"/>
  <c r="AZ59" i="131" s="1"/>
  <c r="AZ61" i="131" s="1"/>
  <c r="AZ63" i="131" s="1"/>
  <c r="AZ65" i="131" s="1"/>
  <c r="BC31" i="112" s="1"/>
  <c r="AZ48" i="136"/>
  <c r="AZ50" i="136" s="1"/>
  <c r="AZ59" i="136" s="1"/>
  <c r="AZ61" i="136" s="1"/>
  <c r="AZ63" i="136" s="1"/>
  <c r="AZ65" i="136" s="1"/>
  <c r="BC36" i="112" s="1"/>
  <c r="BN95" i="123"/>
  <c r="BI34" i="123" s="1"/>
  <c r="J54" i="123"/>
  <c r="G53" i="123"/>
  <c r="BE54" i="123"/>
  <c r="BN96" i="123"/>
  <c r="BJ34" i="123" s="1"/>
  <c r="AZ98" i="123"/>
  <c r="AZ33" i="123" s="1"/>
  <c r="AW98" i="123"/>
  <c r="AW33" i="123" s="1"/>
  <c r="AE98" i="123"/>
  <c r="AE33" i="123" s="1"/>
  <c r="AX98" i="123"/>
  <c r="AX33" i="123" s="1"/>
  <c r="L98" i="123"/>
  <c r="L33" i="123" s="1"/>
  <c r="AS98" i="123"/>
  <c r="AS33" i="123" s="1"/>
  <c r="V98" i="123"/>
  <c r="V33" i="123" s="1"/>
  <c r="U98" i="123"/>
  <c r="U33" i="123" s="1"/>
  <c r="AO98" i="123"/>
  <c r="AO33" i="123" s="1"/>
  <c r="BN89" i="123"/>
  <c r="BC34" i="123" s="1"/>
  <c r="E98" i="123"/>
  <c r="E33" i="123" s="1"/>
  <c r="AR98" i="123"/>
  <c r="AR33" i="123" s="1"/>
  <c r="Y98" i="123"/>
  <c r="Y33" i="123" s="1"/>
  <c r="AT98" i="123"/>
  <c r="AT33" i="123" s="1"/>
  <c r="BA47" i="129"/>
  <c r="BB45" i="129" s="1"/>
  <c r="F53" i="122"/>
  <c r="T54" i="122"/>
  <c r="Q54" i="122"/>
  <c r="M54" i="122"/>
  <c r="AA54" i="122"/>
  <c r="AW54" i="122"/>
  <c r="BN87" i="122"/>
  <c r="BA34" i="122" s="1"/>
  <c r="BC98" i="122"/>
  <c r="BC33" i="122" s="1"/>
  <c r="BF54" i="122"/>
  <c r="BN86" i="122"/>
  <c r="AZ34" i="122" s="1"/>
  <c r="B98" i="122"/>
  <c r="B33" i="122" s="1"/>
  <c r="BN85" i="122"/>
  <c r="BN91" i="122"/>
  <c r="BE34" i="122" s="1"/>
  <c r="BN94" i="122"/>
  <c r="BH34" i="122" s="1"/>
  <c r="BN96" i="122"/>
  <c r="BJ34" i="122" s="1"/>
  <c r="AZ47" i="128"/>
  <c r="BA45" i="128" s="1"/>
  <c r="AY48" i="150"/>
  <c r="AY50" i="150" s="1"/>
  <c r="AY59" i="150" s="1"/>
  <c r="AY61" i="150" s="1"/>
  <c r="AY63" i="150" s="1"/>
  <c r="AY65" i="150" s="1"/>
  <c r="BA47" i="131"/>
  <c r="BB45" i="131" s="1"/>
  <c r="BB17" i="112"/>
  <c r="BB17" i="152"/>
  <c r="BB39" i="152" s="1"/>
  <c r="BB43" i="152" s="1"/>
  <c r="BA47" i="136"/>
  <c r="BB45" i="136" s="1"/>
  <c r="BF54" i="123"/>
  <c r="BK53" i="123"/>
  <c r="BK54" i="123"/>
  <c r="BA98" i="123"/>
  <c r="BA33" i="123" s="1"/>
  <c r="BN87" i="123"/>
  <c r="BA34" i="123" s="1"/>
  <c r="AF98" i="123"/>
  <c r="AF33" i="123" s="1"/>
  <c r="S98" i="123"/>
  <c r="S33" i="123" s="1"/>
  <c r="BN85" i="123"/>
  <c r="B98" i="123"/>
  <c r="B33" i="123" s="1"/>
  <c r="BN90" i="123"/>
  <c r="BD34" i="123" s="1"/>
  <c r="AG98" i="123"/>
  <c r="AG33" i="123" s="1"/>
  <c r="O98" i="123"/>
  <c r="O33" i="123" s="1"/>
  <c r="AL98" i="123"/>
  <c r="AL33" i="123" s="1"/>
  <c r="AQ98" i="123"/>
  <c r="AQ33" i="123" s="1"/>
  <c r="AC98" i="123"/>
  <c r="AC33" i="123" s="1"/>
  <c r="BN94" i="123"/>
  <c r="BH34" i="123" s="1"/>
  <c r="BN86" i="123"/>
  <c r="AZ34" i="123" s="1"/>
  <c r="AA98" i="123"/>
  <c r="AA33" i="123" s="1"/>
  <c r="M98" i="123"/>
  <c r="M33" i="123" s="1"/>
  <c r="AU98" i="123"/>
  <c r="AU33" i="123" s="1"/>
  <c r="Y41" i="123"/>
  <c r="Z39" i="123" s="1"/>
  <c r="B63" i="117"/>
  <c r="B65" i="117" s="1"/>
  <c r="E15" i="112" s="1"/>
  <c r="AZ47" i="117"/>
  <c r="BA45" i="117" s="1"/>
  <c r="N53" i="122"/>
  <c r="AY54" i="122"/>
  <c r="AP54" i="122"/>
  <c r="BN88" i="122"/>
  <c r="BB34" i="122" s="1"/>
  <c r="AR54" i="122"/>
  <c r="AJ54" i="122"/>
  <c r="BH98" i="122"/>
  <c r="BH33" i="122" s="1"/>
  <c r="BN89" i="122"/>
  <c r="BC34" i="122" s="1"/>
  <c r="C53" i="122"/>
  <c r="BI53" i="122"/>
  <c r="BE98" i="122"/>
  <c r="BE33" i="122" s="1"/>
  <c r="BK53" i="122"/>
  <c r="BK54" i="122"/>
  <c r="BC17" i="152"/>
  <c r="BC39" i="152" s="1"/>
  <c r="BC43" i="152" s="1"/>
  <c r="BA15" i="152"/>
  <c r="BA37" i="152" s="1"/>
  <c r="BA44" i="152" s="1"/>
  <c r="AZ47" i="150"/>
  <c r="BA45" i="150" s="1"/>
  <c r="AZ47" i="130"/>
  <c r="BA45" i="130" s="1"/>
  <c r="Y41" i="122"/>
  <c r="Z39" i="122" s="1"/>
  <c r="BA47" i="146"/>
  <c r="BB45" i="146" s="1"/>
  <c r="AZ48" i="120"/>
  <c r="AZ50" i="120" s="1"/>
  <c r="AZ59" i="120" s="1"/>
  <c r="AZ61" i="120" s="1"/>
  <c r="AZ63" i="120" s="1"/>
  <c r="AZ65" i="120" s="1"/>
  <c r="AY48" i="145"/>
  <c r="AY50" i="145" s="1"/>
  <c r="AY59" i="145" s="1"/>
  <c r="AY61" i="145" s="1"/>
  <c r="AY63" i="145" s="1"/>
  <c r="AY65" i="145" s="1"/>
  <c r="BB45" i="112" s="1"/>
  <c r="H98" i="123"/>
  <c r="H33" i="123" s="1"/>
  <c r="BB98" i="123"/>
  <c r="BB33" i="123" s="1"/>
  <c r="BN88" i="123"/>
  <c r="BB34" i="123" s="1"/>
  <c r="BJ54" i="123"/>
  <c r="BJ53" i="123"/>
  <c r="BN92" i="123"/>
  <c r="BF34" i="123" s="1"/>
  <c r="AN98" i="123"/>
  <c r="AN33" i="123" s="1"/>
  <c r="R98" i="123"/>
  <c r="R33" i="123" s="1"/>
  <c r="P98" i="123"/>
  <c r="P33" i="123" s="1"/>
  <c r="C98" i="123"/>
  <c r="C33" i="123" s="1"/>
  <c r="AJ98" i="123"/>
  <c r="AJ33" i="123" s="1"/>
  <c r="Q98" i="123"/>
  <c r="Q33" i="123" s="1"/>
  <c r="AY98" i="123"/>
  <c r="AY33" i="123" s="1"/>
  <c r="Z98" i="123"/>
  <c r="Z33" i="123" s="1"/>
  <c r="AV98" i="123"/>
  <c r="AV33" i="123" s="1"/>
  <c r="AI98" i="123"/>
  <c r="AI33" i="123" s="1"/>
  <c r="N98" i="123"/>
  <c r="N33" i="123" s="1"/>
  <c r="BA47" i="125"/>
  <c r="BB45" i="125" s="1"/>
  <c r="X48" i="122"/>
  <c r="AZ48" i="140"/>
  <c r="AZ50" i="140" s="1"/>
  <c r="AZ59" i="140" s="1"/>
  <c r="AZ61" i="140" s="1"/>
  <c r="AZ63" i="140" s="1"/>
  <c r="AZ65" i="140" s="1"/>
  <c r="BC40" i="112" s="1"/>
  <c r="AY48" i="133"/>
  <c r="AY50" i="133" s="1"/>
  <c r="AY59" i="133" s="1"/>
  <c r="AY61" i="133" s="1"/>
  <c r="AY63" i="133" s="1"/>
  <c r="AY65" i="133" s="1"/>
  <c r="BB33" i="112" s="1"/>
  <c r="AZ47" i="126"/>
  <c r="BA45" i="126" s="1"/>
  <c r="AZ48" i="143"/>
  <c r="AZ50" i="143" s="1"/>
  <c r="AZ59" i="143" s="1"/>
  <c r="AZ61" i="143" s="1"/>
  <c r="AZ63" i="143" s="1"/>
  <c r="AZ65" i="143" s="1"/>
  <c r="BC43" i="112" s="1"/>
  <c r="AZ48" i="134"/>
  <c r="AZ50" i="134" s="1"/>
  <c r="AZ59" i="134" s="1"/>
  <c r="AZ61" i="134" s="1"/>
  <c r="AZ63" i="134" s="1"/>
  <c r="AZ65" i="134" s="1"/>
  <c r="BC34" i="112" s="1"/>
  <c r="J98" i="122"/>
  <c r="J33" i="122" s="1"/>
  <c r="AI98" i="122"/>
  <c r="AI33" i="122" s="1"/>
  <c r="AN98" i="122"/>
  <c r="AN33" i="122" s="1"/>
  <c r="I98" i="122"/>
  <c r="I33" i="122" s="1"/>
  <c r="BA98" i="122"/>
  <c r="BA33" i="122" s="1"/>
  <c r="X53" i="122"/>
  <c r="K98" i="122"/>
  <c r="K33" i="122" s="1"/>
  <c r="AH98" i="122"/>
  <c r="AH33" i="122" s="1"/>
  <c r="G98" i="122"/>
  <c r="G33" i="122" s="1"/>
  <c r="R98" i="122"/>
  <c r="R33" i="122" s="1"/>
  <c r="Z98" i="122"/>
  <c r="Z33" i="122" s="1"/>
  <c r="E98" i="122"/>
  <c r="E33" i="122" s="1"/>
  <c r="BN90" i="122"/>
  <c r="BD34" i="122" s="1"/>
  <c r="BN95" i="122"/>
  <c r="BI34" i="122" s="1"/>
  <c r="BJ98" i="122"/>
  <c r="BJ33" i="122" s="1"/>
  <c r="X48" i="123"/>
  <c r="AZ47" i="137"/>
  <c r="BA45" i="137" s="1"/>
  <c r="BA47" i="119"/>
  <c r="BB45" i="119" s="1"/>
  <c r="BA47" i="142"/>
  <c r="BB45" i="142" s="1"/>
  <c r="BA47" i="139"/>
  <c r="BB45" i="139" s="1"/>
  <c r="L92" i="2"/>
  <c r="N92" i="2"/>
  <c r="O92" i="2"/>
  <c r="O99" i="2" s="1"/>
  <c r="O34" i="2" s="1"/>
  <c r="O57" i="2" s="1"/>
  <c r="O59" i="2" s="1"/>
  <c r="O65" i="2" s="1"/>
  <c r="M92" i="2"/>
  <c r="K92" i="2"/>
  <c r="B88" i="2"/>
  <c r="K91" i="2"/>
  <c r="L91" i="2"/>
  <c r="I90" i="2"/>
  <c r="I89" i="2"/>
  <c r="N91" i="2"/>
  <c r="K90" i="2"/>
  <c r="L90" i="2"/>
  <c r="L89" i="2"/>
  <c r="J91" i="2"/>
  <c r="J90" i="2"/>
  <c r="K89" i="2"/>
  <c r="H89" i="2"/>
  <c r="M91" i="2"/>
  <c r="M90" i="2"/>
  <c r="J89" i="2"/>
  <c r="P68" i="114"/>
  <c r="E11" i="112"/>
  <c r="BK55" i="150"/>
  <c r="BK56" i="150" s="1"/>
  <c r="BK62" i="150" s="1"/>
  <c r="BL19" i="150"/>
  <c r="BK21" i="146"/>
  <c r="BK22" i="146" s="1"/>
  <c r="BK21" i="145"/>
  <c r="BK21" i="143"/>
  <c r="BK22" i="143" s="1"/>
  <c r="BK21" i="142"/>
  <c r="BK21" i="140"/>
  <c r="BK22" i="140" s="1"/>
  <c r="BK21" i="139"/>
  <c r="BK21" i="137"/>
  <c r="BK22" i="137" s="1"/>
  <c r="BK21" i="136"/>
  <c r="BK21" i="134"/>
  <c r="BK22" i="134" s="1"/>
  <c r="BK21" i="133"/>
  <c r="BK22" i="133" s="1"/>
  <c r="BK21" i="131"/>
  <c r="BK22" i="131" s="1"/>
  <c r="BK21" i="130"/>
  <c r="BK22" i="130" s="1"/>
  <c r="BK21" i="129"/>
  <c r="BK22" i="129" s="1"/>
  <c r="BK21" i="128"/>
  <c r="BK21" i="126"/>
  <c r="BK22" i="126" s="1"/>
  <c r="BK21" i="125"/>
  <c r="BL21" i="123"/>
  <c r="BL55" i="123" s="1"/>
  <c r="AZ48" i="116"/>
  <c r="AZ50" i="116" s="1"/>
  <c r="AZ59" i="116" s="1"/>
  <c r="AZ61" i="116" s="1"/>
  <c r="AZ63" i="116" s="1"/>
  <c r="AZ65" i="116" s="1"/>
  <c r="BC14" i="112" s="1"/>
  <c r="BL21" i="122"/>
  <c r="BL55" i="122" s="1"/>
  <c r="BL56" i="120"/>
  <c r="BN55" i="120"/>
  <c r="BL22" i="120"/>
  <c r="BN62" i="116"/>
  <c r="B63" i="116"/>
  <c r="B65" i="116" s="1"/>
  <c r="E14" i="152" s="1"/>
  <c r="BA47" i="116"/>
  <c r="BB45" i="116" s="1"/>
  <c r="H90" i="2"/>
  <c r="E91" i="2"/>
  <c r="L95" i="2"/>
  <c r="J95" i="2"/>
  <c r="J96" i="2"/>
  <c r="G93" i="2"/>
  <c r="C89" i="2"/>
  <c r="E89" i="2"/>
  <c r="I91" i="2"/>
  <c r="I93" i="2"/>
  <c r="I92" i="2"/>
  <c r="G92" i="2"/>
  <c r="L96" i="2"/>
  <c r="G89" i="2"/>
  <c r="I94" i="2"/>
  <c r="D88" i="2"/>
  <c r="F91" i="2"/>
  <c r="J94" i="2"/>
  <c r="E88" i="2"/>
  <c r="E90" i="2"/>
  <c r="H94" i="2"/>
  <c r="L98" i="2"/>
  <c r="Q98" i="2" s="1"/>
  <c r="L94" i="2"/>
  <c r="G90" i="2"/>
  <c r="J92" i="2"/>
  <c r="K94" i="2"/>
  <c r="F88" i="2"/>
  <c r="H92" i="2"/>
  <c r="I95" i="2"/>
  <c r="F90" i="2"/>
  <c r="K95" i="2"/>
  <c r="D90" i="2"/>
  <c r="F89" i="2"/>
  <c r="F92" i="2"/>
  <c r="G91" i="2"/>
  <c r="L93" i="2"/>
  <c r="L97" i="2"/>
  <c r="J93" i="2"/>
  <c r="K97" i="2"/>
  <c r="C88" i="2"/>
  <c r="D89" i="2"/>
  <c r="K93" i="2"/>
  <c r="K96" i="2"/>
  <c r="H93" i="2"/>
  <c r="H91" i="2"/>
  <c r="AQ53" i="122" l="1"/>
  <c r="AV53" i="122"/>
  <c r="BC19" i="152"/>
  <c r="BC41" i="152" s="1"/>
  <c r="BC19" i="112"/>
  <c r="BB41" i="152"/>
  <c r="AG53" i="122"/>
  <c r="AG56" i="122" s="1"/>
  <c r="AG62" i="122" s="1"/>
  <c r="AF54" i="122"/>
  <c r="AU54" i="122"/>
  <c r="AU56" i="122" s="1"/>
  <c r="AU62" i="122" s="1"/>
  <c r="BD53" i="122"/>
  <c r="AE53" i="122"/>
  <c r="AE56" i="122" s="1"/>
  <c r="AE62" i="122" s="1"/>
  <c r="P53" i="122"/>
  <c r="AS54" i="122"/>
  <c r="AS56" i="122" s="1"/>
  <c r="AS62" i="122" s="1"/>
  <c r="BC53" i="123"/>
  <c r="BG54" i="122"/>
  <c r="W54" i="122"/>
  <c r="BD54" i="123"/>
  <c r="BD56" i="123" s="1"/>
  <c r="BD62" i="123" s="1"/>
  <c r="S53" i="122"/>
  <c r="V54" i="122"/>
  <c r="V56" i="122" s="1"/>
  <c r="V62" i="122" s="1"/>
  <c r="AM53" i="122"/>
  <c r="AM56" i="122" s="1"/>
  <c r="AM62" i="122" s="1"/>
  <c r="BA48" i="156"/>
  <c r="BA50" i="156" s="1"/>
  <c r="BA59" i="156" s="1"/>
  <c r="BA61" i="156" s="1"/>
  <c r="BA63" i="156" s="1"/>
  <c r="BA65" i="156" s="1"/>
  <c r="BD49" i="112" s="1"/>
  <c r="BA48" i="155"/>
  <c r="BA50" i="155" s="1"/>
  <c r="BA59" i="155" s="1"/>
  <c r="BA61" i="155" s="1"/>
  <c r="BA63" i="155" s="1"/>
  <c r="BA65" i="155" s="1"/>
  <c r="BD48" i="112" s="1"/>
  <c r="BA48" i="157"/>
  <c r="BA50" i="157" s="1"/>
  <c r="BA59" i="157" s="1"/>
  <c r="BA61" i="157" s="1"/>
  <c r="BA63" i="157" s="1"/>
  <c r="BA65" i="157" s="1"/>
  <c r="BD51" i="112" s="1"/>
  <c r="BA48" i="158"/>
  <c r="BA50" i="158" s="1"/>
  <c r="BA59" i="158" s="1"/>
  <c r="BA61" i="158" s="1"/>
  <c r="BA63" i="158" s="1"/>
  <c r="BA65" i="158" s="1"/>
  <c r="BD52" i="112" s="1"/>
  <c r="BL22" i="117"/>
  <c r="BB47" i="156"/>
  <c r="BC45" i="156" s="1"/>
  <c r="BB47" i="155"/>
  <c r="BC45" i="155" s="1"/>
  <c r="BB47" i="157"/>
  <c r="BC45" i="157" s="1"/>
  <c r="BB47" i="158"/>
  <c r="BC45" i="158" s="1"/>
  <c r="AZ48" i="145"/>
  <c r="AZ50" i="145" s="1"/>
  <c r="AZ59" i="145" s="1"/>
  <c r="AZ61" i="145" s="1"/>
  <c r="AZ63" i="145" s="1"/>
  <c r="AZ65" i="145" s="1"/>
  <c r="BC45" i="112" s="1"/>
  <c r="BN55" i="117"/>
  <c r="BL56" i="117"/>
  <c r="BB54" i="122"/>
  <c r="BB56" i="122" s="1"/>
  <c r="BB62" i="122" s="1"/>
  <c r="AO54" i="122"/>
  <c r="AO56" i="122" s="1"/>
  <c r="AO62" i="122" s="1"/>
  <c r="BB15" i="152"/>
  <c r="BB37" i="152" s="1"/>
  <c r="BB44" i="152" s="1"/>
  <c r="AD53" i="122"/>
  <c r="AD56" i="122" s="1"/>
  <c r="AD62" i="122" s="1"/>
  <c r="Y53" i="122"/>
  <c r="Y56" i="122" s="1"/>
  <c r="Y62" i="122" s="1"/>
  <c r="BH54" i="123"/>
  <c r="BH56" i="123" s="1"/>
  <c r="BH62" i="123" s="1"/>
  <c r="BK56" i="123"/>
  <c r="BK62" i="123" s="1"/>
  <c r="BA48" i="120"/>
  <c r="BA50" i="120" s="1"/>
  <c r="BA59" i="120" s="1"/>
  <c r="BA61" i="120" s="1"/>
  <c r="BA63" i="120" s="1"/>
  <c r="BA65" i="120" s="1"/>
  <c r="BD19" i="112" s="1"/>
  <c r="BA48" i="146"/>
  <c r="BA50" i="146" s="1"/>
  <c r="BA59" i="146" s="1"/>
  <c r="BA61" i="146" s="1"/>
  <c r="BA63" i="146" s="1"/>
  <c r="BA65" i="146" s="1"/>
  <c r="BD46" i="112" s="1"/>
  <c r="BF56" i="122"/>
  <c r="BF62" i="122" s="1"/>
  <c r="AV56" i="122"/>
  <c r="AV62" i="122" s="1"/>
  <c r="Q56" i="122"/>
  <c r="Q62" i="122" s="1"/>
  <c r="BA48" i="129"/>
  <c r="BA50" i="129" s="1"/>
  <c r="BA59" i="129" s="1"/>
  <c r="BA61" i="129" s="1"/>
  <c r="BA63" i="129" s="1"/>
  <c r="BA65" i="129" s="1"/>
  <c r="BD28" i="112" s="1"/>
  <c r="AJ56" i="122"/>
  <c r="AJ62" i="122" s="1"/>
  <c r="AR56" i="122"/>
  <c r="AR62" i="122" s="1"/>
  <c r="AZ48" i="137"/>
  <c r="AZ50" i="137" s="1"/>
  <c r="AZ59" i="137" s="1"/>
  <c r="AZ61" i="137" s="1"/>
  <c r="AZ63" i="137" s="1"/>
  <c r="AZ65" i="137" s="1"/>
  <c r="BC37" i="112" s="1"/>
  <c r="BA48" i="136"/>
  <c r="BA50" i="136" s="1"/>
  <c r="BA59" i="136" s="1"/>
  <c r="BA61" i="136" s="1"/>
  <c r="BA63" i="136" s="1"/>
  <c r="BA65" i="136" s="1"/>
  <c r="BD36" i="112" s="1"/>
  <c r="BA48" i="131"/>
  <c r="BA50" i="131" s="1"/>
  <c r="BA59" i="131" s="1"/>
  <c r="BA61" i="131" s="1"/>
  <c r="BA63" i="131" s="1"/>
  <c r="BA65" i="131" s="1"/>
  <c r="BD31" i="112" s="1"/>
  <c r="BK56" i="122"/>
  <c r="BK62" i="122" s="1"/>
  <c r="AL56" i="122"/>
  <c r="AL62" i="122" s="1"/>
  <c r="BA48" i="142"/>
  <c r="BA50" i="142" s="1"/>
  <c r="BA59" i="142" s="1"/>
  <c r="BA61" i="142" s="1"/>
  <c r="BA63" i="142" s="1"/>
  <c r="BA65" i="142" s="1"/>
  <c r="BD42" i="112" s="1"/>
  <c r="BA48" i="134"/>
  <c r="BA50" i="134" s="1"/>
  <c r="BA59" i="134" s="1"/>
  <c r="BA61" i="134" s="1"/>
  <c r="BA63" i="134" s="1"/>
  <c r="BA65" i="134" s="1"/>
  <c r="BD34" i="112" s="1"/>
  <c r="BA48" i="125"/>
  <c r="BA50" i="125" s="1"/>
  <c r="BA59" i="125" s="1"/>
  <c r="BA61" i="125" s="1"/>
  <c r="BA63" i="125" s="1"/>
  <c r="BA65" i="125" s="1"/>
  <c r="BD24" i="112" s="1"/>
  <c r="AZ48" i="130"/>
  <c r="AZ50" i="130" s="1"/>
  <c r="AZ59" i="130" s="1"/>
  <c r="AZ61" i="130" s="1"/>
  <c r="AZ63" i="130" s="1"/>
  <c r="AZ65" i="130" s="1"/>
  <c r="BC30" i="112" s="1"/>
  <c r="BI56" i="122"/>
  <c r="BI62" i="122" s="1"/>
  <c r="AF56" i="122"/>
  <c r="AF62" i="122" s="1"/>
  <c r="AY56" i="122"/>
  <c r="AY62" i="122" s="1"/>
  <c r="BE56" i="123"/>
  <c r="BE62" i="123" s="1"/>
  <c r="BC56" i="123"/>
  <c r="BC62" i="123" s="1"/>
  <c r="AC56" i="122"/>
  <c r="AC62" i="122" s="1"/>
  <c r="O56" i="122"/>
  <c r="O62" i="122" s="1"/>
  <c r="BA48" i="143"/>
  <c r="BA50" i="143" s="1"/>
  <c r="BA59" i="143" s="1"/>
  <c r="BA61" i="143" s="1"/>
  <c r="BA63" i="143" s="1"/>
  <c r="BA65" i="143" s="1"/>
  <c r="BD43" i="112" s="1"/>
  <c r="BB47" i="139"/>
  <c r="BC45" i="139" s="1"/>
  <c r="BB47" i="119"/>
  <c r="BC45" i="119" s="1"/>
  <c r="BJ54" i="122"/>
  <c r="BJ53" i="122"/>
  <c r="Z54" i="122"/>
  <c r="Z53" i="122"/>
  <c r="G54" i="122"/>
  <c r="G53" i="122"/>
  <c r="AI53" i="122"/>
  <c r="AI54" i="122"/>
  <c r="AZ48" i="126"/>
  <c r="AZ50" i="126" s="1"/>
  <c r="AZ59" i="126" s="1"/>
  <c r="AZ61" i="126" s="1"/>
  <c r="AZ63" i="126" s="1"/>
  <c r="AZ65" i="126" s="1"/>
  <c r="BC25" i="112" s="1"/>
  <c r="AI54" i="123"/>
  <c r="AI53" i="123"/>
  <c r="Q54" i="123"/>
  <c r="Q53" i="123"/>
  <c r="R54" i="123"/>
  <c r="R53" i="123"/>
  <c r="Z41" i="122"/>
  <c r="AA39" i="122" s="1"/>
  <c r="BA47" i="150"/>
  <c r="BB45" i="150" s="1"/>
  <c r="AQ56" i="122"/>
  <c r="AQ62" i="122" s="1"/>
  <c r="S56" i="122"/>
  <c r="S62" i="122" s="1"/>
  <c r="BA47" i="117"/>
  <c r="BB45" i="117" s="1"/>
  <c r="Z41" i="123"/>
  <c r="AA39" i="123" s="1"/>
  <c r="AL54" i="123"/>
  <c r="AL53" i="123"/>
  <c r="B35" i="123"/>
  <c r="B54" i="123"/>
  <c r="B53" i="123"/>
  <c r="BN33" i="123"/>
  <c r="BF56" i="123"/>
  <c r="BF62" i="123" s="1"/>
  <c r="BA47" i="128"/>
  <c r="BB45" i="128" s="1"/>
  <c r="AY34" i="122"/>
  <c r="BN98" i="122"/>
  <c r="AT54" i="123"/>
  <c r="AT53" i="123"/>
  <c r="AS54" i="123"/>
  <c r="AS53" i="123"/>
  <c r="AW54" i="123"/>
  <c r="AW53" i="123"/>
  <c r="Z47" i="123"/>
  <c r="AA45" i="123" s="1"/>
  <c r="BA47" i="133"/>
  <c r="BB45" i="133" s="1"/>
  <c r="Z47" i="122"/>
  <c r="AA45" i="122" s="1"/>
  <c r="AP54" i="123"/>
  <c r="AP53" i="123"/>
  <c r="AK54" i="123"/>
  <c r="AK53" i="123"/>
  <c r="F53" i="123"/>
  <c r="F54" i="123"/>
  <c r="AH54" i="122"/>
  <c r="AH53" i="122"/>
  <c r="BA54" i="122"/>
  <c r="BA53" i="122"/>
  <c r="J54" i="122"/>
  <c r="J53" i="122"/>
  <c r="BA47" i="126"/>
  <c r="BB45" i="126" s="1"/>
  <c r="AV54" i="123"/>
  <c r="AV53" i="123"/>
  <c r="AJ54" i="123"/>
  <c r="AJ53" i="123"/>
  <c r="AN54" i="123"/>
  <c r="AN53" i="123"/>
  <c r="BC40" i="152"/>
  <c r="BH54" i="122"/>
  <c r="BH53" i="122"/>
  <c r="AU54" i="123"/>
  <c r="AU53" i="123"/>
  <c r="O54" i="123"/>
  <c r="O53" i="123"/>
  <c r="AY34" i="123"/>
  <c r="BN34" i="123" s="1"/>
  <c r="BN98" i="123"/>
  <c r="BA53" i="123"/>
  <c r="BA54" i="123"/>
  <c r="B53" i="122"/>
  <c r="B35" i="122"/>
  <c r="B54" i="122"/>
  <c r="BN33" i="122"/>
  <c r="Y53" i="123"/>
  <c r="Y54" i="123"/>
  <c r="AO54" i="123"/>
  <c r="AO53" i="123"/>
  <c r="L54" i="123"/>
  <c r="L53" i="123"/>
  <c r="AZ54" i="123"/>
  <c r="AZ53" i="123"/>
  <c r="AK56" i="122"/>
  <c r="AK62" i="122" s="1"/>
  <c r="L56" i="122"/>
  <c r="L62" i="122" s="1"/>
  <c r="AB56" i="122"/>
  <c r="AB62" i="122" s="1"/>
  <c r="W56" i="122"/>
  <c r="W62" i="122" s="1"/>
  <c r="BB47" i="143"/>
  <c r="BC45" i="143" s="1"/>
  <c r="BA48" i="140"/>
  <c r="BA50" i="140" s="1"/>
  <c r="BA59" i="140" s="1"/>
  <c r="BA61" i="140" s="1"/>
  <c r="BA63" i="140" s="1"/>
  <c r="BA65" i="140" s="1"/>
  <c r="BD40" i="112" s="1"/>
  <c r="AD54" i="123"/>
  <c r="AD53" i="123"/>
  <c r="T54" i="123"/>
  <c r="T53" i="123"/>
  <c r="AH54" i="123"/>
  <c r="AH53" i="123"/>
  <c r="BI54" i="123"/>
  <c r="BI53" i="123"/>
  <c r="K56" i="123"/>
  <c r="K62" i="123" s="1"/>
  <c r="BB47" i="120"/>
  <c r="BC45" i="120" s="1"/>
  <c r="BB47" i="142"/>
  <c r="BC45" i="142" s="1"/>
  <c r="BA47" i="137"/>
  <c r="BB45" i="137" s="1"/>
  <c r="K54" i="122"/>
  <c r="K53" i="122"/>
  <c r="I54" i="122"/>
  <c r="I53" i="122"/>
  <c r="BB47" i="125"/>
  <c r="BC45" i="125" s="1"/>
  <c r="Z54" i="123"/>
  <c r="Z53" i="123"/>
  <c r="C54" i="123"/>
  <c r="C53" i="123"/>
  <c r="BB54" i="123"/>
  <c r="BB53" i="123"/>
  <c r="BA47" i="130"/>
  <c r="BB45" i="130" s="1"/>
  <c r="BN34" i="122"/>
  <c r="N56" i="122"/>
  <c r="N62" i="122" s="1"/>
  <c r="E15" i="152"/>
  <c r="M54" i="123"/>
  <c r="M53" i="123"/>
  <c r="AC54" i="123"/>
  <c r="AC53" i="123"/>
  <c r="AG54" i="123"/>
  <c r="AG53" i="123"/>
  <c r="S54" i="123"/>
  <c r="S53" i="123"/>
  <c r="AW56" i="122"/>
  <c r="AW62" i="122" s="1"/>
  <c r="M56" i="122"/>
  <c r="M62" i="122" s="1"/>
  <c r="T56" i="122"/>
  <c r="T62" i="122" s="1"/>
  <c r="F56" i="122"/>
  <c r="F62" i="122" s="1"/>
  <c r="BB47" i="129"/>
  <c r="BC45" i="129" s="1"/>
  <c r="AR54" i="123"/>
  <c r="AR53" i="123"/>
  <c r="U53" i="123"/>
  <c r="U54" i="123"/>
  <c r="AX54" i="123"/>
  <c r="AX53" i="123"/>
  <c r="E17" i="112"/>
  <c r="E17" i="152"/>
  <c r="U54" i="122"/>
  <c r="U53" i="122"/>
  <c r="BB47" i="140"/>
  <c r="BC45" i="140" s="1"/>
  <c r="D54" i="123"/>
  <c r="D53" i="123"/>
  <c r="AM54" i="123"/>
  <c r="AM53" i="123"/>
  <c r="AB54" i="123"/>
  <c r="AB53" i="123"/>
  <c r="BG54" i="123"/>
  <c r="BG53" i="123"/>
  <c r="Q95" i="2"/>
  <c r="N99" i="2"/>
  <c r="N34" i="2" s="1"/>
  <c r="N57" i="2" s="1"/>
  <c r="N59" i="2" s="1"/>
  <c r="N65" i="2" s="1"/>
  <c r="BA48" i="139"/>
  <c r="BA50" i="139" s="1"/>
  <c r="BA59" i="139" s="1"/>
  <c r="BA61" i="139" s="1"/>
  <c r="BA63" i="139" s="1"/>
  <c r="BA65" i="139" s="1"/>
  <c r="BD39" i="112" s="1"/>
  <c r="BA48" i="119"/>
  <c r="BA50" i="119" s="1"/>
  <c r="BA59" i="119" s="1"/>
  <c r="BA61" i="119" s="1"/>
  <c r="BA63" i="119" s="1"/>
  <c r="BA65" i="119" s="1"/>
  <c r="E53" i="122"/>
  <c r="E54" i="122"/>
  <c r="R54" i="122"/>
  <c r="R53" i="122"/>
  <c r="X56" i="122"/>
  <c r="X62" i="122" s="1"/>
  <c r="AN54" i="122"/>
  <c r="AN53" i="122"/>
  <c r="N54" i="123"/>
  <c r="N53" i="123"/>
  <c r="AY54" i="123"/>
  <c r="AY53" i="123"/>
  <c r="P54" i="123"/>
  <c r="P53" i="123"/>
  <c r="BJ56" i="123"/>
  <c r="BJ62" i="123" s="1"/>
  <c r="H53" i="123"/>
  <c r="H54" i="123"/>
  <c r="BB47" i="146"/>
  <c r="BC45" i="146" s="1"/>
  <c r="Y42" i="122"/>
  <c r="AZ48" i="150"/>
  <c r="AZ50" i="150" s="1"/>
  <c r="AZ59" i="150" s="1"/>
  <c r="AZ61" i="150" s="1"/>
  <c r="AZ63" i="150" s="1"/>
  <c r="AZ65" i="150" s="1"/>
  <c r="BE54" i="122"/>
  <c r="BE53" i="122"/>
  <c r="C56" i="122"/>
  <c r="C62" i="122" s="1"/>
  <c r="AP56" i="122"/>
  <c r="AP62" i="122" s="1"/>
  <c r="AZ48" i="117"/>
  <c r="AZ50" i="117" s="1"/>
  <c r="AZ59" i="117" s="1"/>
  <c r="AZ61" i="117" s="1"/>
  <c r="AZ63" i="117" s="1"/>
  <c r="AZ65" i="117" s="1"/>
  <c r="BC15" i="112" s="1"/>
  <c r="Y42" i="123"/>
  <c r="AA53" i="123"/>
  <c r="AA54" i="123"/>
  <c r="AQ53" i="123"/>
  <c r="AQ54" i="123"/>
  <c r="AF54" i="123"/>
  <c r="AF53" i="123"/>
  <c r="BB47" i="136"/>
  <c r="BC45" i="136" s="1"/>
  <c r="BB47" i="131"/>
  <c r="BC45" i="131" s="1"/>
  <c r="AZ48" i="128"/>
  <c r="AZ50" i="128" s="1"/>
  <c r="AZ59" i="128" s="1"/>
  <c r="AZ61" i="128" s="1"/>
  <c r="AZ63" i="128" s="1"/>
  <c r="AZ65" i="128" s="1"/>
  <c r="BC27" i="112" s="1"/>
  <c r="BD56" i="122"/>
  <c r="BD62" i="122" s="1"/>
  <c r="BC54" i="122"/>
  <c r="BC53" i="122"/>
  <c r="AA56" i="122"/>
  <c r="AA62" i="122" s="1"/>
  <c r="P56" i="122"/>
  <c r="P62" i="122" s="1"/>
  <c r="E54" i="123"/>
  <c r="E53" i="123"/>
  <c r="V54" i="123"/>
  <c r="V53" i="123"/>
  <c r="AE53" i="123"/>
  <c r="AE54" i="123"/>
  <c r="G56" i="123"/>
  <c r="G62" i="123" s="1"/>
  <c r="J56" i="123"/>
  <c r="J62" i="123" s="1"/>
  <c r="Y48" i="123"/>
  <c r="D54" i="122"/>
  <c r="D53" i="122"/>
  <c r="BG56" i="122"/>
  <c r="BG62" i="122" s="1"/>
  <c r="AT56" i="122"/>
  <c r="AT62" i="122" s="1"/>
  <c r="AX56" i="122"/>
  <c r="AX62" i="122" s="1"/>
  <c r="H54" i="122"/>
  <c r="H53" i="122"/>
  <c r="AZ56" i="122"/>
  <c r="AZ62" i="122" s="1"/>
  <c r="BB47" i="134"/>
  <c r="BC45" i="134" s="1"/>
  <c r="AZ48" i="133"/>
  <c r="AZ50" i="133" s="1"/>
  <c r="AZ59" i="133" s="1"/>
  <c r="AZ61" i="133" s="1"/>
  <c r="AZ63" i="133" s="1"/>
  <c r="AZ65" i="133" s="1"/>
  <c r="BC33" i="112" s="1"/>
  <c r="Y48" i="122"/>
  <c r="W54" i="123"/>
  <c r="W53" i="123"/>
  <c r="X54" i="123"/>
  <c r="X53" i="123"/>
  <c r="I53" i="123"/>
  <c r="I54" i="123"/>
  <c r="BA47" i="145"/>
  <c r="BB45" i="145" s="1"/>
  <c r="Q96" i="2"/>
  <c r="Q94" i="2"/>
  <c r="Q97" i="2"/>
  <c r="Q93" i="2"/>
  <c r="Q89" i="2"/>
  <c r="Q92" i="2"/>
  <c r="Q91" i="2"/>
  <c r="M99" i="2"/>
  <c r="M34" i="2" s="1"/>
  <c r="M57" i="2" s="1"/>
  <c r="M59" i="2" s="1"/>
  <c r="M65" i="2" s="1"/>
  <c r="Q90" i="2"/>
  <c r="Q88" i="2"/>
  <c r="BL22" i="123"/>
  <c r="BQ11" i="152"/>
  <c r="E33" i="152"/>
  <c r="E36" i="152"/>
  <c r="BQ14" i="152"/>
  <c r="BQ11" i="112"/>
  <c r="BL21" i="150"/>
  <c r="BL55" i="150" s="1"/>
  <c r="E14" i="112"/>
  <c r="BK55" i="146"/>
  <c r="BK56" i="146" s="1"/>
  <c r="BK62" i="146" s="1"/>
  <c r="BL19" i="146"/>
  <c r="BK55" i="145"/>
  <c r="BK56" i="145" s="1"/>
  <c r="BK62" i="145" s="1"/>
  <c r="BL19" i="145"/>
  <c r="BK22" i="145"/>
  <c r="BK55" i="143"/>
  <c r="BK56" i="143" s="1"/>
  <c r="BK62" i="143" s="1"/>
  <c r="BL19" i="143"/>
  <c r="BK55" i="142"/>
  <c r="BK56" i="142" s="1"/>
  <c r="BK62" i="142" s="1"/>
  <c r="BL19" i="142"/>
  <c r="BK22" i="142"/>
  <c r="BK55" i="140"/>
  <c r="BK56" i="140" s="1"/>
  <c r="BK62" i="140" s="1"/>
  <c r="BL19" i="140"/>
  <c r="BK55" i="139"/>
  <c r="BK56" i="139" s="1"/>
  <c r="BK62" i="139" s="1"/>
  <c r="BL19" i="139"/>
  <c r="BK22" i="139"/>
  <c r="BK55" i="137"/>
  <c r="BK56" i="137" s="1"/>
  <c r="BK62" i="137" s="1"/>
  <c r="BL19" i="137"/>
  <c r="BK55" i="136"/>
  <c r="BK56" i="136" s="1"/>
  <c r="BK62" i="136" s="1"/>
  <c r="BL19" i="136"/>
  <c r="BK22" i="136"/>
  <c r="BK55" i="134"/>
  <c r="BK56" i="134" s="1"/>
  <c r="BK62" i="134" s="1"/>
  <c r="BL19" i="134"/>
  <c r="BK55" i="133"/>
  <c r="BK56" i="133" s="1"/>
  <c r="BK62" i="133" s="1"/>
  <c r="BL19" i="133"/>
  <c r="BK55" i="131"/>
  <c r="BK56" i="131" s="1"/>
  <c r="BK62" i="131" s="1"/>
  <c r="BL19" i="131"/>
  <c r="BK55" i="130"/>
  <c r="BK56" i="130" s="1"/>
  <c r="BK62" i="130" s="1"/>
  <c r="BL19" i="130"/>
  <c r="BK55" i="129"/>
  <c r="BK56" i="129" s="1"/>
  <c r="BK62" i="129" s="1"/>
  <c r="BL19" i="129"/>
  <c r="BK55" i="128"/>
  <c r="BK56" i="128" s="1"/>
  <c r="BK62" i="128" s="1"/>
  <c r="BL19" i="128"/>
  <c r="BK22" i="128"/>
  <c r="BK55" i="126"/>
  <c r="BK56" i="126" s="1"/>
  <c r="BK62" i="126" s="1"/>
  <c r="BL19" i="126"/>
  <c r="BK55" i="125"/>
  <c r="BK56" i="125" s="1"/>
  <c r="BK62" i="125" s="1"/>
  <c r="BL19" i="125"/>
  <c r="BK22" i="125"/>
  <c r="BL56" i="123"/>
  <c r="BN55" i="123"/>
  <c r="BL56" i="122"/>
  <c r="BN55" i="122"/>
  <c r="BL22" i="122"/>
  <c r="BL62" i="120"/>
  <c r="BN62" i="120" s="1"/>
  <c r="BN56" i="120"/>
  <c r="BA48" i="116"/>
  <c r="BA50" i="116" s="1"/>
  <c r="BA59" i="116" s="1"/>
  <c r="BA61" i="116" s="1"/>
  <c r="BA63" i="116" s="1"/>
  <c r="BA65" i="116" s="1"/>
  <c r="BD14" i="112" s="1"/>
  <c r="BB47" i="116"/>
  <c r="BC45" i="116" s="1"/>
  <c r="BD40" i="152" l="1"/>
  <c r="BD19" i="152"/>
  <c r="BE56" i="122"/>
  <c r="BE62" i="122" s="1"/>
  <c r="BB48" i="146"/>
  <c r="BB50" i="146" s="1"/>
  <c r="BB59" i="146" s="1"/>
  <c r="BB61" i="146" s="1"/>
  <c r="BB63" i="146" s="1"/>
  <c r="BB65" i="146" s="1"/>
  <c r="BE46" i="112" s="1"/>
  <c r="BI56" i="123"/>
  <c r="BI62" i="123" s="1"/>
  <c r="AH56" i="123"/>
  <c r="AH62" i="123" s="1"/>
  <c r="AD56" i="123"/>
  <c r="AD62" i="123" s="1"/>
  <c r="AF56" i="123"/>
  <c r="AF62" i="123" s="1"/>
  <c r="BJ56" i="122"/>
  <c r="BJ62" i="122" s="1"/>
  <c r="BB48" i="119"/>
  <c r="BB50" i="119" s="1"/>
  <c r="BB59" i="119" s="1"/>
  <c r="BB61" i="119" s="1"/>
  <c r="BB63" i="119" s="1"/>
  <c r="BB65" i="119" s="1"/>
  <c r="BE17" i="152" s="1"/>
  <c r="BE39" i="152" s="1"/>
  <c r="BE43" i="152" s="1"/>
  <c r="BB48" i="158"/>
  <c r="BB50" i="158" s="1"/>
  <c r="BB59" i="158" s="1"/>
  <c r="BB61" i="158" s="1"/>
  <c r="BB63" i="158" s="1"/>
  <c r="BB65" i="158" s="1"/>
  <c r="BE52" i="112" s="1"/>
  <c r="BB48" i="157"/>
  <c r="BB50" i="157" s="1"/>
  <c r="BB59" i="157" s="1"/>
  <c r="BB61" i="157" s="1"/>
  <c r="BB63" i="157" s="1"/>
  <c r="BB65" i="157" s="1"/>
  <c r="BE51" i="112" s="1"/>
  <c r="BB48" i="155"/>
  <c r="BB50" i="155" s="1"/>
  <c r="BB59" i="155" s="1"/>
  <c r="BB61" i="155" s="1"/>
  <c r="BB63" i="155" s="1"/>
  <c r="BB65" i="155" s="1"/>
  <c r="BE48" i="112" s="1"/>
  <c r="BB48" i="156"/>
  <c r="BB50" i="156" s="1"/>
  <c r="BB59" i="156" s="1"/>
  <c r="BB61" i="156" s="1"/>
  <c r="BB63" i="156" s="1"/>
  <c r="BB65" i="156" s="1"/>
  <c r="BE49" i="112" s="1"/>
  <c r="BC47" i="158"/>
  <c r="BD45" i="158" s="1"/>
  <c r="BC47" i="157"/>
  <c r="BD45" i="157" s="1"/>
  <c r="BC47" i="155"/>
  <c r="BD45" i="155" s="1"/>
  <c r="BC47" i="156"/>
  <c r="BD45" i="156" s="1"/>
  <c r="R56" i="122"/>
  <c r="R62" i="122" s="1"/>
  <c r="BL62" i="117"/>
  <c r="BN62" i="117" s="1"/>
  <c r="BN56" i="117"/>
  <c r="G56" i="122"/>
  <c r="G62" i="122" s="1"/>
  <c r="Z48" i="123"/>
  <c r="O56" i="123"/>
  <c r="O62" i="123" s="1"/>
  <c r="T56" i="123"/>
  <c r="T62" i="123" s="1"/>
  <c r="Z56" i="122"/>
  <c r="Z62" i="122" s="1"/>
  <c r="AU56" i="123"/>
  <c r="AU62" i="123" s="1"/>
  <c r="BA48" i="133"/>
  <c r="BA50" i="133" s="1"/>
  <c r="BA59" i="133" s="1"/>
  <c r="BA61" i="133" s="1"/>
  <c r="BA63" i="133" s="1"/>
  <c r="BA65" i="133" s="1"/>
  <c r="BD33" i="112" s="1"/>
  <c r="BA48" i="128"/>
  <c r="BA50" i="128" s="1"/>
  <c r="BA59" i="128" s="1"/>
  <c r="BA61" i="128" s="1"/>
  <c r="BA63" i="128" s="1"/>
  <c r="BA65" i="128" s="1"/>
  <c r="BD27" i="112" s="1"/>
  <c r="BB48" i="139"/>
  <c r="BB50" i="139" s="1"/>
  <c r="BB59" i="139" s="1"/>
  <c r="BB61" i="139" s="1"/>
  <c r="BB63" i="139" s="1"/>
  <c r="BB65" i="139" s="1"/>
  <c r="BE39" i="112" s="1"/>
  <c r="AE56" i="123"/>
  <c r="AE62" i="123" s="1"/>
  <c r="W56" i="123"/>
  <c r="W62" i="123" s="1"/>
  <c r="BB48" i="134"/>
  <c r="BB50" i="134" s="1"/>
  <c r="BB59" i="134" s="1"/>
  <c r="BB61" i="134" s="1"/>
  <c r="BB63" i="134" s="1"/>
  <c r="BB65" i="134" s="1"/>
  <c r="BE34" i="112" s="1"/>
  <c r="D56" i="122"/>
  <c r="D62" i="122" s="1"/>
  <c r="BC56" i="122"/>
  <c r="BC62" i="122" s="1"/>
  <c r="BB48" i="131"/>
  <c r="BB50" i="131" s="1"/>
  <c r="BB59" i="131" s="1"/>
  <c r="BB61" i="131" s="1"/>
  <c r="BB63" i="131" s="1"/>
  <c r="BB65" i="131" s="1"/>
  <c r="BE31" i="112" s="1"/>
  <c r="BA48" i="145"/>
  <c r="BA50" i="145" s="1"/>
  <c r="BA59" i="145" s="1"/>
  <c r="BA61" i="145" s="1"/>
  <c r="BA63" i="145" s="1"/>
  <c r="BA65" i="145" s="1"/>
  <c r="BD45" i="112" s="1"/>
  <c r="X56" i="123"/>
  <c r="X62" i="123" s="1"/>
  <c r="BB48" i="136"/>
  <c r="BB50" i="136" s="1"/>
  <c r="BB59" i="136" s="1"/>
  <c r="BB61" i="136" s="1"/>
  <c r="BB63" i="136" s="1"/>
  <c r="BB65" i="136" s="1"/>
  <c r="BE36" i="112" s="1"/>
  <c r="AX56" i="123"/>
  <c r="AX62" i="123" s="1"/>
  <c r="AR56" i="123"/>
  <c r="AR62" i="123" s="1"/>
  <c r="AG56" i="123"/>
  <c r="AG62" i="123" s="1"/>
  <c r="M56" i="123"/>
  <c r="M62" i="123" s="1"/>
  <c r="BB56" i="123"/>
  <c r="BB62" i="123" s="1"/>
  <c r="Z56" i="123"/>
  <c r="Z62" i="123" s="1"/>
  <c r="I56" i="122"/>
  <c r="I62" i="122" s="1"/>
  <c r="AK56" i="123"/>
  <c r="AK62" i="123" s="1"/>
  <c r="BB48" i="129"/>
  <c r="BB50" i="129" s="1"/>
  <c r="BB59" i="129" s="1"/>
  <c r="BB61" i="129" s="1"/>
  <c r="BB63" i="129" s="1"/>
  <c r="BB65" i="129" s="1"/>
  <c r="BE28" i="112" s="1"/>
  <c r="S56" i="123"/>
  <c r="S62" i="123" s="1"/>
  <c r="AC56" i="123"/>
  <c r="AC62" i="123" s="1"/>
  <c r="BA48" i="130"/>
  <c r="BA50" i="130" s="1"/>
  <c r="BA59" i="130" s="1"/>
  <c r="BA61" i="130" s="1"/>
  <c r="BA63" i="130" s="1"/>
  <c r="BA65" i="130" s="1"/>
  <c r="BD30" i="112" s="1"/>
  <c r="C56" i="123"/>
  <c r="C62" i="123" s="1"/>
  <c r="BB48" i="125"/>
  <c r="BB50" i="125" s="1"/>
  <c r="BB59" i="125" s="1"/>
  <c r="BB61" i="125" s="1"/>
  <c r="BB63" i="125" s="1"/>
  <c r="BB65" i="125" s="1"/>
  <c r="BE24" i="112" s="1"/>
  <c r="K56" i="122"/>
  <c r="K62" i="122" s="1"/>
  <c r="Y56" i="123"/>
  <c r="Y62" i="123" s="1"/>
  <c r="AP56" i="123"/>
  <c r="AP62" i="123" s="1"/>
  <c r="BN54" i="122"/>
  <c r="BC47" i="142"/>
  <c r="BD45" i="142" s="1"/>
  <c r="BC47" i="120"/>
  <c r="BD45" i="120" s="1"/>
  <c r="BC47" i="143"/>
  <c r="BD45" i="143" s="1"/>
  <c r="B56" i="122"/>
  <c r="B62" i="122" s="1"/>
  <c r="BH56" i="122"/>
  <c r="BH62" i="122" s="1"/>
  <c r="BB47" i="126"/>
  <c r="BC45" i="126" s="1"/>
  <c r="Z48" i="122"/>
  <c r="B36" i="123"/>
  <c r="B50" i="123" s="1"/>
  <c r="B59" i="123" s="1"/>
  <c r="B61" i="123" s="1"/>
  <c r="C32" i="123"/>
  <c r="AA41" i="123"/>
  <c r="AB39" i="123" s="1"/>
  <c r="AA41" i="122"/>
  <c r="AB39" i="122" s="1"/>
  <c r="I56" i="123"/>
  <c r="I62" i="123" s="1"/>
  <c r="BC47" i="134"/>
  <c r="BD45" i="134" s="1"/>
  <c r="E56" i="123"/>
  <c r="E62" i="123" s="1"/>
  <c r="BC47" i="131"/>
  <c r="BD45" i="131" s="1"/>
  <c r="AA56" i="123"/>
  <c r="AA62" i="123" s="1"/>
  <c r="BC47" i="146"/>
  <c r="BD45" i="146" s="1"/>
  <c r="P56" i="123"/>
  <c r="P62" i="123" s="1"/>
  <c r="N56" i="123"/>
  <c r="N62" i="123" s="1"/>
  <c r="BN53" i="122"/>
  <c r="E56" i="122"/>
  <c r="E62" i="122" s="1"/>
  <c r="BG56" i="123"/>
  <c r="BG62" i="123" s="1"/>
  <c r="AM56" i="123"/>
  <c r="AM62" i="123" s="1"/>
  <c r="BB48" i="140"/>
  <c r="BB50" i="140" s="1"/>
  <c r="BB59" i="140" s="1"/>
  <c r="BB61" i="140" s="1"/>
  <c r="BB63" i="140" s="1"/>
  <c r="BB65" i="140" s="1"/>
  <c r="BE40" i="112" s="1"/>
  <c r="BA48" i="137"/>
  <c r="BA50" i="137" s="1"/>
  <c r="BA59" i="137" s="1"/>
  <c r="BA61" i="137" s="1"/>
  <c r="BA63" i="137" s="1"/>
  <c r="BA65" i="137" s="1"/>
  <c r="BD37" i="112" s="1"/>
  <c r="L56" i="123"/>
  <c r="L62" i="123" s="1"/>
  <c r="AN56" i="123"/>
  <c r="AN62" i="123" s="1"/>
  <c r="AV56" i="123"/>
  <c r="AV62" i="123" s="1"/>
  <c r="J56" i="122"/>
  <c r="J62" i="122" s="1"/>
  <c r="AH56" i="122"/>
  <c r="AH62" i="122" s="1"/>
  <c r="AA47" i="122"/>
  <c r="AB45" i="122" s="1"/>
  <c r="AW56" i="123"/>
  <c r="AW62" i="123" s="1"/>
  <c r="AT56" i="123"/>
  <c r="AT62" i="123" s="1"/>
  <c r="AL56" i="123"/>
  <c r="AL62" i="123" s="1"/>
  <c r="BA48" i="117"/>
  <c r="BA50" i="117" s="1"/>
  <c r="BA59" i="117" s="1"/>
  <c r="BA61" i="117" s="1"/>
  <c r="BA63" i="117" s="1"/>
  <c r="BA65" i="117" s="1"/>
  <c r="BD15" i="112" s="1"/>
  <c r="BA48" i="150"/>
  <c r="BA50" i="150" s="1"/>
  <c r="BA59" i="150" s="1"/>
  <c r="BA61" i="150" s="1"/>
  <c r="BA63" i="150" s="1"/>
  <c r="BA65" i="150" s="1"/>
  <c r="R56" i="123"/>
  <c r="R62" i="123" s="1"/>
  <c r="AI56" i="123"/>
  <c r="AI62" i="123" s="1"/>
  <c r="AI56" i="122"/>
  <c r="AI62" i="122" s="1"/>
  <c r="BC47" i="119"/>
  <c r="BD45" i="119" s="1"/>
  <c r="BD17" i="112"/>
  <c r="BD17" i="152"/>
  <c r="BD39" i="152" s="1"/>
  <c r="BD43" i="152" s="1"/>
  <c r="BC47" i="140"/>
  <c r="BD45" i="140" s="1"/>
  <c r="E39" i="152"/>
  <c r="E43" i="152" s="1"/>
  <c r="BB47" i="137"/>
  <c r="BC45" i="137" s="1"/>
  <c r="B56" i="123"/>
  <c r="B62" i="123" s="1"/>
  <c r="BN53" i="123"/>
  <c r="BB47" i="117"/>
  <c r="BC45" i="117" s="1"/>
  <c r="BB47" i="150"/>
  <c r="BC45" i="150" s="1"/>
  <c r="BB47" i="145"/>
  <c r="BC45" i="145" s="1"/>
  <c r="H56" i="122"/>
  <c r="H62" i="122" s="1"/>
  <c r="V56" i="123"/>
  <c r="V62" i="123" s="1"/>
  <c r="BC47" i="136"/>
  <c r="BD45" i="136" s="1"/>
  <c r="AQ56" i="123"/>
  <c r="AQ62" i="123" s="1"/>
  <c r="BC15" i="152"/>
  <c r="BC37" i="152" s="1"/>
  <c r="BC44" i="152" s="1"/>
  <c r="H56" i="123"/>
  <c r="H62" i="123" s="1"/>
  <c r="AY56" i="123"/>
  <c r="AY62" i="123" s="1"/>
  <c r="AN56" i="122"/>
  <c r="AN62" i="122" s="1"/>
  <c r="AB56" i="123"/>
  <c r="AB62" i="123" s="1"/>
  <c r="D56" i="123"/>
  <c r="D62" i="123" s="1"/>
  <c r="U56" i="122"/>
  <c r="U62" i="122" s="1"/>
  <c r="U56" i="123"/>
  <c r="U62" i="123" s="1"/>
  <c r="BC47" i="129"/>
  <c r="BD45" i="129" s="1"/>
  <c r="E37" i="152"/>
  <c r="BB47" i="130"/>
  <c r="BC45" i="130" s="1"/>
  <c r="BC47" i="125"/>
  <c r="BD45" i="125" s="1"/>
  <c r="BB48" i="142"/>
  <c r="BB50" i="142" s="1"/>
  <c r="BB59" i="142" s="1"/>
  <c r="BB61" i="142" s="1"/>
  <c r="BB63" i="142" s="1"/>
  <c r="BB65" i="142" s="1"/>
  <c r="BE42" i="112" s="1"/>
  <c r="BB48" i="120"/>
  <c r="BB50" i="120" s="1"/>
  <c r="BB59" i="120" s="1"/>
  <c r="BB48" i="143"/>
  <c r="BB50" i="143" s="1"/>
  <c r="BB59" i="143" s="1"/>
  <c r="BB61" i="143" s="1"/>
  <c r="BB63" i="143" s="1"/>
  <c r="BB65" i="143" s="1"/>
  <c r="BE43" i="112" s="1"/>
  <c r="AZ56" i="123"/>
  <c r="AZ62" i="123" s="1"/>
  <c r="AO56" i="123"/>
  <c r="AO62" i="123" s="1"/>
  <c r="B36" i="122"/>
  <c r="B50" i="122" s="1"/>
  <c r="B59" i="122" s="1"/>
  <c r="B61" i="122" s="1"/>
  <c r="B63" i="122" s="1"/>
  <c r="B65" i="122" s="1"/>
  <c r="E21" i="112" s="1"/>
  <c r="E54" i="112" s="1"/>
  <c r="C32" i="122"/>
  <c r="BA56" i="123"/>
  <c r="BA62" i="123" s="1"/>
  <c r="AJ56" i="123"/>
  <c r="AJ62" i="123" s="1"/>
  <c r="BA48" i="126"/>
  <c r="BA50" i="126" s="1"/>
  <c r="BA59" i="126" s="1"/>
  <c r="BA61" i="126" s="1"/>
  <c r="BA63" i="126" s="1"/>
  <c r="BA65" i="126" s="1"/>
  <c r="BD25" i="112" s="1"/>
  <c r="BA56" i="122"/>
  <c r="BA62" i="122" s="1"/>
  <c r="F56" i="123"/>
  <c r="F62" i="123" s="1"/>
  <c r="BB47" i="133"/>
  <c r="BC45" i="133" s="1"/>
  <c r="AA47" i="123"/>
  <c r="AB45" i="123" s="1"/>
  <c r="AS56" i="123"/>
  <c r="AS62" i="123" s="1"/>
  <c r="BB47" i="128"/>
  <c r="BC45" i="128" s="1"/>
  <c r="BN54" i="123"/>
  <c r="Z42" i="123"/>
  <c r="Z42" i="122"/>
  <c r="Q56" i="123"/>
  <c r="Q62" i="123" s="1"/>
  <c r="BC47" i="139"/>
  <c r="BD45" i="139" s="1"/>
  <c r="E8" i="154"/>
  <c r="Q99" i="2"/>
  <c r="BL22" i="150"/>
  <c r="BQ36" i="152"/>
  <c r="BQ33" i="152"/>
  <c r="BL56" i="150"/>
  <c r="BN55" i="150"/>
  <c r="BL21" i="146"/>
  <c r="BL55" i="146" s="1"/>
  <c r="BL21" i="145"/>
  <c r="BL55" i="145" s="1"/>
  <c r="BL21" i="143"/>
  <c r="BL55" i="143" s="1"/>
  <c r="BL21" i="142"/>
  <c r="BL55" i="142" s="1"/>
  <c r="BL21" i="140"/>
  <c r="BL55" i="140" s="1"/>
  <c r="BL21" i="139"/>
  <c r="BL55" i="139" s="1"/>
  <c r="BL21" i="137"/>
  <c r="BL55" i="137" s="1"/>
  <c r="BL21" i="136"/>
  <c r="BL55" i="136" s="1"/>
  <c r="BL21" i="134"/>
  <c r="BL55" i="134" s="1"/>
  <c r="BL21" i="133"/>
  <c r="BL55" i="133" s="1"/>
  <c r="BL21" i="131"/>
  <c r="BL55" i="131" s="1"/>
  <c r="BL21" i="130"/>
  <c r="BL55" i="130" s="1"/>
  <c r="BL21" i="129"/>
  <c r="BL55" i="129" s="1"/>
  <c r="BL21" i="128"/>
  <c r="BL55" i="128" s="1"/>
  <c r="BL21" i="126"/>
  <c r="BL55" i="126" s="1"/>
  <c r="BL21" i="125"/>
  <c r="BL55" i="125" s="1"/>
  <c r="BL62" i="123"/>
  <c r="BL62" i="122"/>
  <c r="BB48" i="116"/>
  <c r="BB50" i="116" s="1"/>
  <c r="BB59" i="116" s="1"/>
  <c r="BB61" i="116" s="1"/>
  <c r="BB63" i="116" s="1"/>
  <c r="BB65" i="116" s="1"/>
  <c r="BE14" i="112" s="1"/>
  <c r="BC47" i="116"/>
  <c r="BD45" i="116" s="1"/>
  <c r="BD41" i="152" l="1"/>
  <c r="BE17" i="112"/>
  <c r="BC48" i="120"/>
  <c r="BC50" i="120" s="1"/>
  <c r="BC59" i="120" s="1"/>
  <c r="BC61" i="120" s="1"/>
  <c r="BC63" i="120" s="1"/>
  <c r="BC65" i="120" s="1"/>
  <c r="BC48" i="156"/>
  <c r="BC50" i="156" s="1"/>
  <c r="BC59" i="156" s="1"/>
  <c r="BC61" i="156" s="1"/>
  <c r="BC63" i="156" s="1"/>
  <c r="BC65" i="156" s="1"/>
  <c r="BF49" i="112" s="1"/>
  <c r="BC48" i="155"/>
  <c r="BC50" i="155" s="1"/>
  <c r="BC59" i="155" s="1"/>
  <c r="BC61" i="155" s="1"/>
  <c r="BC63" i="155" s="1"/>
  <c r="BC65" i="155" s="1"/>
  <c r="BF48" i="112" s="1"/>
  <c r="BC48" i="157"/>
  <c r="BC50" i="157" s="1"/>
  <c r="BC59" i="157" s="1"/>
  <c r="BC61" i="157" s="1"/>
  <c r="BC63" i="157" s="1"/>
  <c r="BC65" i="157" s="1"/>
  <c r="BF51" i="112" s="1"/>
  <c r="BC48" i="158"/>
  <c r="BC50" i="158" s="1"/>
  <c r="BC59" i="158" s="1"/>
  <c r="BC61" i="158" s="1"/>
  <c r="BC63" i="158" s="1"/>
  <c r="BC65" i="158" s="1"/>
  <c r="BF52" i="112" s="1"/>
  <c r="BD47" i="156"/>
  <c r="BE45" i="156" s="1"/>
  <c r="BD47" i="155"/>
  <c r="BE45" i="155" s="1"/>
  <c r="BD47" i="157"/>
  <c r="BE45" i="157" s="1"/>
  <c r="BD47" i="158"/>
  <c r="BE45" i="158" s="1"/>
  <c r="BC48" i="136"/>
  <c r="BC50" i="136" s="1"/>
  <c r="BC59" i="136" s="1"/>
  <c r="BC61" i="136" s="1"/>
  <c r="BC63" i="136" s="1"/>
  <c r="BC65" i="136" s="1"/>
  <c r="BF36" i="112" s="1"/>
  <c r="BN62" i="123"/>
  <c r="BB48" i="128"/>
  <c r="BB50" i="128" s="1"/>
  <c r="BB59" i="128" s="1"/>
  <c r="BB61" i="128" s="1"/>
  <c r="BB63" i="128" s="1"/>
  <c r="BB65" i="128" s="1"/>
  <c r="BE27" i="112" s="1"/>
  <c r="BC48" i="134"/>
  <c r="BC50" i="134" s="1"/>
  <c r="BC59" i="134" s="1"/>
  <c r="BC61" i="134" s="1"/>
  <c r="BC63" i="134" s="1"/>
  <c r="BC65" i="134" s="1"/>
  <c r="BF34" i="112" s="1"/>
  <c r="BC48" i="116"/>
  <c r="BC50" i="116" s="1"/>
  <c r="BC59" i="116" s="1"/>
  <c r="BC61" i="116" s="1"/>
  <c r="BC63" i="116" s="1"/>
  <c r="BC65" i="116" s="1"/>
  <c r="BF14" i="112" s="1"/>
  <c r="BC48" i="146"/>
  <c r="BC50" i="146" s="1"/>
  <c r="BC59" i="146" s="1"/>
  <c r="BC61" i="146" s="1"/>
  <c r="BC63" i="146" s="1"/>
  <c r="BC65" i="146" s="1"/>
  <c r="BF46" i="112" s="1"/>
  <c r="BN56" i="122"/>
  <c r="BB48" i="117"/>
  <c r="BB50" i="117" s="1"/>
  <c r="BB59" i="117" s="1"/>
  <c r="BB61" i="117" s="1"/>
  <c r="BB63" i="117" s="1"/>
  <c r="BB65" i="117" s="1"/>
  <c r="BE15" i="112" s="1"/>
  <c r="BC48" i="131"/>
  <c r="BC50" i="131" s="1"/>
  <c r="BC59" i="131" s="1"/>
  <c r="BC61" i="131" s="1"/>
  <c r="BC63" i="131" s="1"/>
  <c r="BC65" i="131" s="1"/>
  <c r="BF31" i="112" s="1"/>
  <c r="AA42" i="122"/>
  <c r="AA48" i="122"/>
  <c r="BN62" i="122"/>
  <c r="BN56" i="123"/>
  <c r="BC48" i="125"/>
  <c r="BC50" i="125" s="1"/>
  <c r="BC59" i="125" s="1"/>
  <c r="BC61" i="125" s="1"/>
  <c r="BC63" i="125" s="1"/>
  <c r="BC65" i="125" s="1"/>
  <c r="BF24" i="112" s="1"/>
  <c r="AA42" i="123"/>
  <c r="BC48" i="143"/>
  <c r="BC50" i="143" s="1"/>
  <c r="BC59" i="143" s="1"/>
  <c r="BC61" i="143" s="1"/>
  <c r="BC63" i="143" s="1"/>
  <c r="BC65" i="143" s="1"/>
  <c r="BF43" i="112" s="1"/>
  <c r="BD47" i="139"/>
  <c r="BE45" i="139" s="1"/>
  <c r="BC47" i="133"/>
  <c r="BD45" i="133" s="1"/>
  <c r="BB61" i="120"/>
  <c r="BB63" i="120" s="1"/>
  <c r="BB65" i="120" s="1"/>
  <c r="BB48" i="130"/>
  <c r="BB50" i="130" s="1"/>
  <c r="BB59" i="130" s="1"/>
  <c r="BB61" i="130" s="1"/>
  <c r="BB63" i="130" s="1"/>
  <c r="BB65" i="130" s="1"/>
  <c r="BE30" i="112" s="1"/>
  <c r="BC48" i="129"/>
  <c r="BC50" i="129" s="1"/>
  <c r="BC59" i="129" s="1"/>
  <c r="BC61" i="129" s="1"/>
  <c r="BC63" i="129" s="1"/>
  <c r="BC65" i="129" s="1"/>
  <c r="BF28" i="112" s="1"/>
  <c r="BB48" i="145"/>
  <c r="BB50" i="145" s="1"/>
  <c r="BB59" i="145" s="1"/>
  <c r="BB61" i="145" s="1"/>
  <c r="BB63" i="145" s="1"/>
  <c r="BB65" i="145" s="1"/>
  <c r="BE45" i="112" s="1"/>
  <c r="BB48" i="150"/>
  <c r="BB50" i="150" s="1"/>
  <c r="BB59" i="150" s="1"/>
  <c r="BB61" i="150" s="1"/>
  <c r="BB63" i="150" s="1"/>
  <c r="BB65" i="150" s="1"/>
  <c r="BC47" i="137"/>
  <c r="BD45" i="137" s="1"/>
  <c r="BD47" i="140"/>
  <c r="BE45" i="140" s="1"/>
  <c r="BC48" i="119"/>
  <c r="BC50" i="119" s="1"/>
  <c r="BC59" i="119" s="1"/>
  <c r="BC61" i="119" s="1"/>
  <c r="BC63" i="119" s="1"/>
  <c r="BC65" i="119" s="1"/>
  <c r="B63" i="123"/>
  <c r="B65" i="123" s="1"/>
  <c r="E22" i="112" s="1"/>
  <c r="BB48" i="126"/>
  <c r="BB50" i="126" s="1"/>
  <c r="BB59" i="126" s="1"/>
  <c r="BB61" i="126" s="1"/>
  <c r="BB63" i="126" s="1"/>
  <c r="BB65" i="126" s="1"/>
  <c r="BE25" i="112" s="1"/>
  <c r="BD47" i="142"/>
  <c r="BE45" i="142" s="1"/>
  <c r="AA48" i="123"/>
  <c r="BC47" i="130"/>
  <c r="BD45" i="130" s="1"/>
  <c r="BD47" i="129"/>
  <c r="BE45" i="129" s="1"/>
  <c r="BC47" i="145"/>
  <c r="BD45" i="145" s="1"/>
  <c r="BC47" i="150"/>
  <c r="BD45" i="150" s="1"/>
  <c r="BD47" i="119"/>
  <c r="BE45" i="119" s="1"/>
  <c r="BC47" i="126"/>
  <c r="BD45" i="126" s="1"/>
  <c r="AB47" i="123"/>
  <c r="AC45" i="123" s="1"/>
  <c r="BD15" i="152"/>
  <c r="AB41" i="123"/>
  <c r="AC39" i="123" s="1"/>
  <c r="BD47" i="143"/>
  <c r="BE45" i="143" s="1"/>
  <c r="BD47" i="120"/>
  <c r="BE45" i="120" s="1"/>
  <c r="C35" i="122"/>
  <c r="D32" i="122" s="1"/>
  <c r="BC48" i="139"/>
  <c r="BC50" i="139" s="1"/>
  <c r="BC59" i="139" s="1"/>
  <c r="BC61" i="139" s="1"/>
  <c r="BC63" i="139" s="1"/>
  <c r="BC65" i="139" s="1"/>
  <c r="BF39" i="112" s="1"/>
  <c r="BC47" i="128"/>
  <c r="BD45" i="128" s="1"/>
  <c r="BB48" i="133"/>
  <c r="BB50" i="133" s="1"/>
  <c r="BB59" i="133" s="1"/>
  <c r="BB61" i="133" s="1"/>
  <c r="BB63" i="133" s="1"/>
  <c r="BB65" i="133" s="1"/>
  <c r="BE33" i="112" s="1"/>
  <c r="BD47" i="125"/>
  <c r="BE45" i="125" s="1"/>
  <c r="BD47" i="136"/>
  <c r="BE45" i="136" s="1"/>
  <c r="BC47" i="117"/>
  <c r="BD45" i="117" s="1"/>
  <c r="BB48" i="137"/>
  <c r="BB50" i="137" s="1"/>
  <c r="BB59" i="137" s="1"/>
  <c r="BB61" i="137" s="1"/>
  <c r="BB63" i="137" s="1"/>
  <c r="BB65" i="137" s="1"/>
  <c r="BE37" i="112" s="1"/>
  <c r="BC48" i="140"/>
  <c r="BC50" i="140" s="1"/>
  <c r="BC59" i="140" s="1"/>
  <c r="BC61" i="140" s="1"/>
  <c r="BC63" i="140" s="1"/>
  <c r="BC65" i="140" s="1"/>
  <c r="BF40" i="112" s="1"/>
  <c r="AB47" i="122"/>
  <c r="AC45" i="122" s="1"/>
  <c r="BD47" i="146"/>
  <c r="BE45" i="146" s="1"/>
  <c r="BD47" i="131"/>
  <c r="BE45" i="131" s="1"/>
  <c r="BD47" i="134"/>
  <c r="BE45" i="134" s="1"/>
  <c r="AB41" i="122"/>
  <c r="AC39" i="122" s="1"/>
  <c r="C35" i="123"/>
  <c r="D32" i="123" s="1"/>
  <c r="BC48" i="142"/>
  <c r="BC50" i="142" s="1"/>
  <c r="BC59" i="142" s="1"/>
  <c r="BC61" i="142" s="1"/>
  <c r="BC63" i="142" s="1"/>
  <c r="BC65" i="142" s="1"/>
  <c r="BF42" i="112" s="1"/>
  <c r="BL22" i="130"/>
  <c r="BL22" i="146"/>
  <c r="BL22" i="126"/>
  <c r="BL22" i="136"/>
  <c r="BL22" i="128"/>
  <c r="BL22" i="137"/>
  <c r="BL22" i="139"/>
  <c r="BL22" i="143"/>
  <c r="BL22" i="125"/>
  <c r="BL22" i="129"/>
  <c r="BL22" i="145"/>
  <c r="BL62" i="150"/>
  <c r="BN62" i="150" s="1"/>
  <c r="BN56" i="150"/>
  <c r="BL56" i="146"/>
  <c r="BN55" i="146"/>
  <c r="BL56" i="145"/>
  <c r="BN55" i="145"/>
  <c r="BL56" i="143"/>
  <c r="BN55" i="143"/>
  <c r="BL56" i="142"/>
  <c r="BN55" i="142"/>
  <c r="BL22" i="142"/>
  <c r="BL56" i="140"/>
  <c r="BN55" i="140"/>
  <c r="BL22" i="140"/>
  <c r="BL56" i="139"/>
  <c r="BN55" i="139"/>
  <c r="BL56" i="137"/>
  <c r="BN55" i="137"/>
  <c r="BL56" i="136"/>
  <c r="BN55" i="136"/>
  <c r="BL56" i="134"/>
  <c r="BN55" i="134"/>
  <c r="BL22" i="134"/>
  <c r="BL56" i="133"/>
  <c r="BN55" i="133"/>
  <c r="BL22" i="133"/>
  <c r="BL56" i="131"/>
  <c r="BN55" i="131"/>
  <c r="BL22" i="131"/>
  <c r="BL56" i="130"/>
  <c r="BN55" i="130"/>
  <c r="BL56" i="129"/>
  <c r="BN55" i="129"/>
  <c r="BL56" i="128"/>
  <c r="BN55" i="128"/>
  <c r="BL56" i="126"/>
  <c r="BN55" i="126"/>
  <c r="BL56" i="125"/>
  <c r="BN55" i="125"/>
  <c r="BD47" i="116"/>
  <c r="BE45" i="116" s="1"/>
  <c r="BE19" i="152" l="1"/>
  <c r="BE41" i="152" s="1"/>
  <c r="BE19" i="112"/>
  <c r="BS19" i="112" s="1"/>
  <c r="BQ41" i="152"/>
  <c r="BF40" i="152"/>
  <c r="BD48" i="158"/>
  <c r="BD50" i="158" s="1"/>
  <c r="BD59" i="158" s="1"/>
  <c r="BD61" i="158" s="1"/>
  <c r="BD63" i="158" s="1"/>
  <c r="BD65" i="158" s="1"/>
  <c r="BG52" i="112" s="1"/>
  <c r="BD48" i="157"/>
  <c r="BD50" i="157" s="1"/>
  <c r="BD59" i="157" s="1"/>
  <c r="BD61" i="157" s="1"/>
  <c r="BD63" i="157" s="1"/>
  <c r="BD65" i="157" s="1"/>
  <c r="BG51" i="112" s="1"/>
  <c r="BD48" i="155"/>
  <c r="BD50" i="155" s="1"/>
  <c r="BD59" i="155" s="1"/>
  <c r="BD61" i="155" s="1"/>
  <c r="BD63" i="155" s="1"/>
  <c r="BD65" i="155" s="1"/>
  <c r="BG48" i="112" s="1"/>
  <c r="BD48" i="156"/>
  <c r="BD50" i="156" s="1"/>
  <c r="BD59" i="156" s="1"/>
  <c r="BD61" i="156" s="1"/>
  <c r="BD63" i="156" s="1"/>
  <c r="BD65" i="156" s="1"/>
  <c r="BG49" i="112" s="1"/>
  <c r="BE47" i="158"/>
  <c r="BF45" i="158" s="1"/>
  <c r="BE47" i="157"/>
  <c r="BF45" i="157" s="1"/>
  <c r="BE47" i="155"/>
  <c r="BF45" i="155" s="1"/>
  <c r="BE47" i="156"/>
  <c r="BF45" i="156" s="1"/>
  <c r="BE15" i="152"/>
  <c r="BE37" i="152" s="1"/>
  <c r="BC48" i="133"/>
  <c r="BC50" i="133" s="1"/>
  <c r="BC59" i="133" s="1"/>
  <c r="BC61" i="133" s="1"/>
  <c r="BC63" i="133" s="1"/>
  <c r="BC65" i="133" s="1"/>
  <c r="BF33" i="112" s="1"/>
  <c r="BD48" i="139"/>
  <c r="BD50" i="139" s="1"/>
  <c r="BD59" i="139" s="1"/>
  <c r="BD61" i="139" s="1"/>
  <c r="BD63" i="139" s="1"/>
  <c r="BD65" i="139" s="1"/>
  <c r="BG39" i="112" s="1"/>
  <c r="BC48" i="145"/>
  <c r="BC50" i="145" s="1"/>
  <c r="BC59" i="145" s="1"/>
  <c r="BC61" i="145" s="1"/>
  <c r="BC63" i="145" s="1"/>
  <c r="BC65" i="145" s="1"/>
  <c r="BF45" i="112" s="1"/>
  <c r="BD48" i="129"/>
  <c r="BD50" i="129" s="1"/>
  <c r="BD59" i="129" s="1"/>
  <c r="BD61" i="129" s="1"/>
  <c r="BD63" i="129" s="1"/>
  <c r="BD65" i="129" s="1"/>
  <c r="BG28" i="112" s="1"/>
  <c r="BD48" i="142"/>
  <c r="BD50" i="142" s="1"/>
  <c r="BD59" i="142" s="1"/>
  <c r="BD61" i="142" s="1"/>
  <c r="BD63" i="142" s="1"/>
  <c r="BD65" i="142" s="1"/>
  <c r="BG42" i="112" s="1"/>
  <c r="AB48" i="122"/>
  <c r="BD48" i="125"/>
  <c r="BD50" i="125" s="1"/>
  <c r="BD59" i="125" s="1"/>
  <c r="BD61" i="125" s="1"/>
  <c r="BD63" i="125" s="1"/>
  <c r="BD65" i="125" s="1"/>
  <c r="BG24" i="112" s="1"/>
  <c r="BC48" i="126"/>
  <c r="BC50" i="126" s="1"/>
  <c r="BC59" i="126" s="1"/>
  <c r="BC61" i="126" s="1"/>
  <c r="BC63" i="126" s="1"/>
  <c r="BC65" i="126" s="1"/>
  <c r="BF25" i="112" s="1"/>
  <c r="BD48" i="119"/>
  <c r="BD50" i="119" s="1"/>
  <c r="BD59" i="119" s="1"/>
  <c r="BD61" i="119" s="1"/>
  <c r="BD63" i="119" s="1"/>
  <c r="BD65" i="119" s="1"/>
  <c r="BG17" i="152" s="1"/>
  <c r="BG39" i="152" s="1"/>
  <c r="BG43" i="152" s="1"/>
  <c r="BC48" i="137"/>
  <c r="BC50" i="137" s="1"/>
  <c r="BC59" i="137" s="1"/>
  <c r="BC61" i="137" s="1"/>
  <c r="BC63" i="137" s="1"/>
  <c r="BC65" i="137" s="1"/>
  <c r="BF37" i="112" s="1"/>
  <c r="C36" i="123"/>
  <c r="C50" i="123" s="1"/>
  <c r="C59" i="123" s="1"/>
  <c r="BD48" i="134"/>
  <c r="BD50" i="134" s="1"/>
  <c r="BD59" i="134" s="1"/>
  <c r="BD61" i="134" s="1"/>
  <c r="BD63" i="134" s="1"/>
  <c r="BD65" i="134" s="1"/>
  <c r="BG34" i="112" s="1"/>
  <c r="BD48" i="146"/>
  <c r="BD50" i="146" s="1"/>
  <c r="BD59" i="146" s="1"/>
  <c r="BD61" i="146" s="1"/>
  <c r="BD63" i="146" s="1"/>
  <c r="BD65" i="146" s="1"/>
  <c r="BG46" i="112" s="1"/>
  <c r="AC47" i="122"/>
  <c r="AD45" i="122" s="1"/>
  <c r="BC48" i="117"/>
  <c r="BC50" i="117" s="1"/>
  <c r="BC59" i="117" s="1"/>
  <c r="BC61" i="117" s="1"/>
  <c r="BC63" i="117" s="1"/>
  <c r="BC65" i="117" s="1"/>
  <c r="BF15" i="112" s="1"/>
  <c r="BC48" i="128"/>
  <c r="BC50" i="128" s="1"/>
  <c r="BC59" i="128" s="1"/>
  <c r="BC61" i="128" s="1"/>
  <c r="BC63" i="128" s="1"/>
  <c r="BC65" i="128" s="1"/>
  <c r="BF27" i="112" s="1"/>
  <c r="C36" i="122"/>
  <c r="C50" i="122" s="1"/>
  <c r="C59" i="122" s="1"/>
  <c r="BD48" i="143"/>
  <c r="BD50" i="143" s="1"/>
  <c r="BD59" i="143" s="1"/>
  <c r="BD61" i="143" s="1"/>
  <c r="BD63" i="143" s="1"/>
  <c r="BD65" i="143" s="1"/>
  <c r="BG43" i="112" s="1"/>
  <c r="AC41" i="123"/>
  <c r="AD39" i="123" s="1"/>
  <c r="BD37" i="152"/>
  <c r="BD44" i="152" s="1"/>
  <c r="AB48" i="123"/>
  <c r="BD47" i="150"/>
  <c r="BE45" i="150" s="1"/>
  <c r="D35" i="123"/>
  <c r="E32" i="123" s="1"/>
  <c r="BE47" i="134"/>
  <c r="BF45" i="134" s="1"/>
  <c r="BE47" i="146"/>
  <c r="BF45" i="146" s="1"/>
  <c r="BD47" i="117"/>
  <c r="BE45" i="117" s="1"/>
  <c r="BD47" i="128"/>
  <c r="BE45" i="128" s="1"/>
  <c r="D35" i="122"/>
  <c r="E32" i="122" s="1"/>
  <c r="BE47" i="143"/>
  <c r="BF45" i="143" s="1"/>
  <c r="AC47" i="123"/>
  <c r="AD45" i="123" s="1"/>
  <c r="BG17" i="112"/>
  <c r="BE47" i="129"/>
  <c r="BF45" i="129" s="1"/>
  <c r="BE47" i="142"/>
  <c r="BF45" i="142" s="1"/>
  <c r="BF17" i="112"/>
  <c r="BF17" i="152"/>
  <c r="BD47" i="137"/>
  <c r="BE45" i="137" s="1"/>
  <c r="BE47" i="139"/>
  <c r="BF45" i="139" s="1"/>
  <c r="AB42" i="122"/>
  <c r="BD48" i="131"/>
  <c r="BD50" i="131" s="1"/>
  <c r="BD59" i="131" s="1"/>
  <c r="BD61" i="131" s="1"/>
  <c r="BD63" i="131" s="1"/>
  <c r="BD65" i="131" s="1"/>
  <c r="BG31" i="112" s="1"/>
  <c r="BD48" i="136"/>
  <c r="BD50" i="136" s="1"/>
  <c r="BD59" i="136" s="1"/>
  <c r="BD61" i="136" s="1"/>
  <c r="BD63" i="136" s="1"/>
  <c r="BD65" i="136" s="1"/>
  <c r="BG36" i="112" s="1"/>
  <c r="BE47" i="125"/>
  <c r="BF45" i="125" s="1"/>
  <c r="BD48" i="120"/>
  <c r="BD50" i="120" s="1"/>
  <c r="BD59" i="120" s="1"/>
  <c r="BD47" i="126"/>
  <c r="BE45" i="126" s="1"/>
  <c r="BE47" i="119"/>
  <c r="BF45" i="119" s="1"/>
  <c r="BD47" i="145"/>
  <c r="BE45" i="145" s="1"/>
  <c r="BC48" i="130"/>
  <c r="BC50" i="130" s="1"/>
  <c r="BC59" i="130" s="1"/>
  <c r="BD48" i="140"/>
  <c r="BD50" i="140" s="1"/>
  <c r="BD59" i="140" s="1"/>
  <c r="BD61" i="140" s="1"/>
  <c r="BD63" i="140" s="1"/>
  <c r="BD65" i="140" s="1"/>
  <c r="BG40" i="112" s="1"/>
  <c r="BE40" i="152"/>
  <c r="BE44" i="152" s="1"/>
  <c r="BD47" i="133"/>
  <c r="BE45" i="133" s="1"/>
  <c r="AC41" i="122"/>
  <c r="AD39" i="122" s="1"/>
  <c r="BE47" i="131"/>
  <c r="BF45" i="131" s="1"/>
  <c r="BE47" i="136"/>
  <c r="BF45" i="136" s="1"/>
  <c r="BE47" i="120"/>
  <c r="BF45" i="120" s="1"/>
  <c r="AB42" i="123"/>
  <c r="BC48" i="150"/>
  <c r="BC50" i="150" s="1"/>
  <c r="BC59" i="150" s="1"/>
  <c r="BD47" i="130"/>
  <c r="BE45" i="130" s="1"/>
  <c r="BE47" i="140"/>
  <c r="BF45" i="140" s="1"/>
  <c r="BL62" i="146"/>
  <c r="BN62" i="146" s="1"/>
  <c r="BN56" i="146"/>
  <c r="BL62" i="145"/>
  <c r="BN62" i="145" s="1"/>
  <c r="BN56" i="145"/>
  <c r="BL62" i="143"/>
  <c r="BN62" i="143" s="1"/>
  <c r="BN56" i="143"/>
  <c r="BL62" i="142"/>
  <c r="BN62" i="142" s="1"/>
  <c r="BN56" i="142"/>
  <c r="BL62" i="140"/>
  <c r="BN62" i="140" s="1"/>
  <c r="BN56" i="140"/>
  <c r="BL62" i="139"/>
  <c r="BN62" i="139" s="1"/>
  <c r="BN56" i="139"/>
  <c r="BL62" i="137"/>
  <c r="BN62" i="137" s="1"/>
  <c r="BN56" i="137"/>
  <c r="BL62" i="136"/>
  <c r="BN62" i="136" s="1"/>
  <c r="BN56" i="136"/>
  <c r="BL62" i="134"/>
  <c r="BN62" i="134" s="1"/>
  <c r="BN56" i="134"/>
  <c r="BL62" i="133"/>
  <c r="BN62" i="133" s="1"/>
  <c r="BN56" i="133"/>
  <c r="BL62" i="131"/>
  <c r="BN62" i="131" s="1"/>
  <c r="BN56" i="131"/>
  <c r="BL62" i="130"/>
  <c r="BN62" i="130" s="1"/>
  <c r="BN56" i="130"/>
  <c r="BL62" i="129"/>
  <c r="BN62" i="129" s="1"/>
  <c r="BN56" i="129"/>
  <c r="BL62" i="128"/>
  <c r="BN62" i="128" s="1"/>
  <c r="BN56" i="128"/>
  <c r="BL62" i="126"/>
  <c r="BN62" i="126" s="1"/>
  <c r="BN56" i="126"/>
  <c r="BL62" i="125"/>
  <c r="BN62" i="125" s="1"/>
  <c r="BN56" i="125"/>
  <c r="BD48" i="116"/>
  <c r="BD50" i="116" s="1"/>
  <c r="BD59" i="116" s="1"/>
  <c r="BD61" i="116" s="1"/>
  <c r="BD63" i="116" s="1"/>
  <c r="BD65" i="116" s="1"/>
  <c r="BG14" i="112" s="1"/>
  <c r="BE47" i="116"/>
  <c r="BF45" i="116" s="1"/>
  <c r="BQ19" i="152" l="1"/>
  <c r="E16" i="154"/>
  <c r="L16" i="154" s="1"/>
  <c r="BQ19" i="112"/>
  <c r="BE48" i="156"/>
  <c r="BE50" i="156" s="1"/>
  <c r="BE59" i="156" s="1"/>
  <c r="BE61" i="156" s="1"/>
  <c r="BE63" i="156" s="1"/>
  <c r="BE65" i="156" s="1"/>
  <c r="BH49" i="112" s="1"/>
  <c r="BE48" i="155"/>
  <c r="BE50" i="155" s="1"/>
  <c r="BE59" i="155" s="1"/>
  <c r="BE61" i="155" s="1"/>
  <c r="BE63" i="155" s="1"/>
  <c r="BE65" i="155" s="1"/>
  <c r="BH48" i="112" s="1"/>
  <c r="BE48" i="157"/>
  <c r="BE50" i="157" s="1"/>
  <c r="BE59" i="157" s="1"/>
  <c r="BE61" i="157" s="1"/>
  <c r="BE63" i="157" s="1"/>
  <c r="BE65" i="157" s="1"/>
  <c r="BH51" i="112" s="1"/>
  <c r="BE48" i="158"/>
  <c r="BE50" i="158" s="1"/>
  <c r="BE59" i="158" s="1"/>
  <c r="BE61" i="158" s="1"/>
  <c r="BE63" i="158" s="1"/>
  <c r="BE65" i="158" s="1"/>
  <c r="BH52" i="112" s="1"/>
  <c r="BF47" i="156"/>
  <c r="BG45" i="156" s="1"/>
  <c r="BF47" i="155"/>
  <c r="BG45" i="155" s="1"/>
  <c r="BF47" i="157"/>
  <c r="BG45" i="157" s="1"/>
  <c r="BF47" i="158"/>
  <c r="BG45" i="158" s="1"/>
  <c r="BE48" i="142"/>
  <c r="BE50" i="142" s="1"/>
  <c r="BE59" i="142" s="1"/>
  <c r="BE61" i="142" s="1"/>
  <c r="BE63" i="142" s="1"/>
  <c r="BE65" i="142" s="1"/>
  <c r="BH42" i="112" s="1"/>
  <c r="BE48" i="131"/>
  <c r="BE50" i="131" s="1"/>
  <c r="BE59" i="131" s="1"/>
  <c r="BE61" i="131" s="1"/>
  <c r="BE63" i="131" s="1"/>
  <c r="BE65" i="131" s="1"/>
  <c r="BH31" i="112" s="1"/>
  <c r="BD48" i="145"/>
  <c r="BD50" i="145" s="1"/>
  <c r="BD59" i="145" s="1"/>
  <c r="BD61" i="145" s="1"/>
  <c r="BD63" i="145" s="1"/>
  <c r="BD65" i="145" s="1"/>
  <c r="BG45" i="112" s="1"/>
  <c r="BE48" i="140"/>
  <c r="BE50" i="140" s="1"/>
  <c r="BE59" i="140" s="1"/>
  <c r="BE61" i="140" s="1"/>
  <c r="BE63" i="140" s="1"/>
  <c r="BE65" i="140" s="1"/>
  <c r="BH40" i="112" s="1"/>
  <c r="BD48" i="117"/>
  <c r="BD50" i="117" s="1"/>
  <c r="BD59" i="117" s="1"/>
  <c r="BD61" i="117" s="1"/>
  <c r="BD63" i="117" s="1"/>
  <c r="BD65" i="117" s="1"/>
  <c r="BE48" i="120"/>
  <c r="BE50" i="120" s="1"/>
  <c r="BE59" i="120" s="1"/>
  <c r="BE61" i="120" s="1"/>
  <c r="BE63" i="120" s="1"/>
  <c r="BE65" i="120" s="1"/>
  <c r="BE48" i="134"/>
  <c r="BE50" i="134" s="1"/>
  <c r="BE59" i="134" s="1"/>
  <c r="BE61" i="134" s="1"/>
  <c r="BE63" i="134" s="1"/>
  <c r="BE65" i="134" s="1"/>
  <c r="BH34" i="112" s="1"/>
  <c r="AC48" i="122"/>
  <c r="BE48" i="139"/>
  <c r="BE50" i="139" s="1"/>
  <c r="BE59" i="139" s="1"/>
  <c r="BE61" i="139" s="1"/>
  <c r="BE63" i="139" s="1"/>
  <c r="BE65" i="139" s="1"/>
  <c r="BH39" i="112" s="1"/>
  <c r="D36" i="122"/>
  <c r="D50" i="122" s="1"/>
  <c r="D59" i="122" s="1"/>
  <c r="D61" i="122" s="1"/>
  <c r="D63" i="122" s="1"/>
  <c r="D65" i="122" s="1"/>
  <c r="G21" i="112" s="1"/>
  <c r="G54" i="112" s="1"/>
  <c r="AC42" i="123"/>
  <c r="BE48" i="136"/>
  <c r="BE50" i="136" s="1"/>
  <c r="BE59" i="136" s="1"/>
  <c r="AC42" i="122"/>
  <c r="BD48" i="133"/>
  <c r="BD50" i="133" s="1"/>
  <c r="BD59" i="133" s="1"/>
  <c r="BE48" i="119"/>
  <c r="BE50" i="119" s="1"/>
  <c r="BE59" i="119" s="1"/>
  <c r="BE61" i="119" s="1"/>
  <c r="BE63" i="119" s="1"/>
  <c r="BE65" i="119" s="1"/>
  <c r="BD48" i="126"/>
  <c r="BD50" i="126" s="1"/>
  <c r="BD59" i="126" s="1"/>
  <c r="BE48" i="125"/>
  <c r="BE50" i="125" s="1"/>
  <c r="BE59" i="125" s="1"/>
  <c r="BD48" i="137"/>
  <c r="BD50" i="137" s="1"/>
  <c r="BD59" i="137" s="1"/>
  <c r="BF47" i="129"/>
  <c r="BG45" i="129" s="1"/>
  <c r="AD47" i="123"/>
  <c r="AE45" i="123" s="1"/>
  <c r="BF47" i="143"/>
  <c r="BG45" i="143" s="1"/>
  <c r="BE47" i="128"/>
  <c r="BF45" i="128" s="1"/>
  <c r="BF47" i="146"/>
  <c r="BG45" i="146" s="1"/>
  <c r="E35" i="123"/>
  <c r="F32" i="123" s="1"/>
  <c r="BE47" i="150"/>
  <c r="BF45" i="150" s="1"/>
  <c r="BD48" i="130"/>
  <c r="BD50" i="130" s="1"/>
  <c r="BD59" i="130" s="1"/>
  <c r="BD61" i="130" s="1"/>
  <c r="BD63" i="130" s="1"/>
  <c r="BD65" i="130" s="1"/>
  <c r="BG30" i="112" s="1"/>
  <c r="BF47" i="136"/>
  <c r="BG45" i="136" s="1"/>
  <c r="AD41" i="122"/>
  <c r="AE39" i="122" s="1"/>
  <c r="BE47" i="133"/>
  <c r="BF45" i="133" s="1"/>
  <c r="BC61" i="130"/>
  <c r="BC63" i="130" s="1"/>
  <c r="BC65" i="130" s="1"/>
  <c r="BF30" i="112" s="1"/>
  <c r="BF47" i="119"/>
  <c r="BG45" i="119" s="1"/>
  <c r="BE47" i="126"/>
  <c r="BF45" i="126" s="1"/>
  <c r="BF47" i="125"/>
  <c r="BG45" i="125" s="1"/>
  <c r="BE47" i="137"/>
  <c r="BF45" i="137" s="1"/>
  <c r="AD41" i="123"/>
  <c r="AE39" i="123" s="1"/>
  <c r="BF15" i="152"/>
  <c r="BE47" i="130"/>
  <c r="BF45" i="130" s="1"/>
  <c r="BF47" i="142"/>
  <c r="BG45" i="142" s="1"/>
  <c r="E35" i="122"/>
  <c r="F32" i="122" s="1"/>
  <c r="BE47" i="117"/>
  <c r="BF45" i="117" s="1"/>
  <c r="BF47" i="134"/>
  <c r="BG45" i="134" s="1"/>
  <c r="C61" i="123"/>
  <c r="C63" i="123" s="1"/>
  <c r="C65" i="123" s="1"/>
  <c r="BF47" i="140"/>
  <c r="BG45" i="140" s="1"/>
  <c r="BC61" i="150"/>
  <c r="BC63" i="150" s="1"/>
  <c r="BC65" i="150" s="1"/>
  <c r="BF47" i="120"/>
  <c r="BG45" i="120" s="1"/>
  <c r="BF47" i="131"/>
  <c r="BG45" i="131" s="1"/>
  <c r="BE47" i="145"/>
  <c r="BF45" i="145" s="1"/>
  <c r="BD61" i="120"/>
  <c r="BD63" i="120" s="1"/>
  <c r="BD65" i="120" s="1"/>
  <c r="BF47" i="139"/>
  <c r="BG45" i="139" s="1"/>
  <c r="BF39" i="152"/>
  <c r="BE48" i="129"/>
  <c r="BE50" i="129" s="1"/>
  <c r="BE59" i="129" s="1"/>
  <c r="AC48" i="123"/>
  <c r="BE48" i="143"/>
  <c r="BE50" i="143" s="1"/>
  <c r="BE59" i="143" s="1"/>
  <c r="BD48" i="128"/>
  <c r="BD50" i="128" s="1"/>
  <c r="BD59" i="128" s="1"/>
  <c r="BE48" i="146"/>
  <c r="BE50" i="146" s="1"/>
  <c r="BE59" i="146" s="1"/>
  <c r="D36" i="123"/>
  <c r="D50" i="123" s="1"/>
  <c r="D59" i="123" s="1"/>
  <c r="D61" i="123" s="1"/>
  <c r="D63" i="123" s="1"/>
  <c r="D65" i="123" s="1"/>
  <c r="G22" i="112" s="1"/>
  <c r="BD48" i="150"/>
  <c r="BD50" i="150" s="1"/>
  <c r="BD59" i="150" s="1"/>
  <c r="BD61" i="150" s="1"/>
  <c r="BD63" i="150" s="1"/>
  <c r="BD65" i="150" s="1"/>
  <c r="C61" i="122"/>
  <c r="C63" i="122" s="1"/>
  <c r="C65" i="122" s="1"/>
  <c r="AD47" i="122"/>
  <c r="AE45" i="122" s="1"/>
  <c r="BE48" i="116"/>
  <c r="BE50" i="116" s="1"/>
  <c r="BE59" i="116" s="1"/>
  <c r="BE61" i="116" s="1"/>
  <c r="BE63" i="116" s="1"/>
  <c r="BE65" i="116" s="1"/>
  <c r="BH14" i="112" s="1"/>
  <c r="BF47" i="116"/>
  <c r="BG45" i="116" s="1"/>
  <c r="BG15" i="152" l="1"/>
  <c r="BG37" i="152" s="1"/>
  <c r="BG15" i="112"/>
  <c r="AD48" i="123"/>
  <c r="BF48" i="158"/>
  <c r="BF50" i="158" s="1"/>
  <c r="BF59" i="158" s="1"/>
  <c r="BF61" i="158" s="1"/>
  <c r="BF63" i="158" s="1"/>
  <c r="BF65" i="158" s="1"/>
  <c r="BI52" i="112" s="1"/>
  <c r="BF48" i="157"/>
  <c r="BF50" i="157" s="1"/>
  <c r="BF59" i="157" s="1"/>
  <c r="BF61" i="157" s="1"/>
  <c r="BF63" i="157" s="1"/>
  <c r="BF65" i="157" s="1"/>
  <c r="BI51" i="112" s="1"/>
  <c r="BF48" i="155"/>
  <c r="BF50" i="155" s="1"/>
  <c r="BF59" i="155" s="1"/>
  <c r="BF61" i="155" s="1"/>
  <c r="BF63" i="155" s="1"/>
  <c r="BF65" i="155" s="1"/>
  <c r="BI48" i="112" s="1"/>
  <c r="BF48" i="156"/>
  <c r="BF50" i="156" s="1"/>
  <c r="BF59" i="156" s="1"/>
  <c r="BF61" i="156" s="1"/>
  <c r="BF63" i="156" s="1"/>
  <c r="BF65" i="156" s="1"/>
  <c r="BI49" i="112" s="1"/>
  <c r="BG47" i="158"/>
  <c r="BH45" i="158" s="1"/>
  <c r="BG47" i="157"/>
  <c r="BH45" i="157" s="1"/>
  <c r="BG47" i="155"/>
  <c r="BH45" i="155" s="1"/>
  <c r="BG47" i="156"/>
  <c r="BH45" i="156" s="1"/>
  <c r="BH40" i="152"/>
  <c r="E36" i="122"/>
  <c r="E50" i="122" s="1"/>
  <c r="E59" i="122" s="1"/>
  <c r="E61" i="122" s="1"/>
  <c r="E63" i="122" s="1"/>
  <c r="E65" i="122" s="1"/>
  <c r="H21" i="112" s="1"/>
  <c r="BE48" i="128"/>
  <c r="BE50" i="128" s="1"/>
  <c r="BE59" i="128" s="1"/>
  <c r="BE61" i="128" s="1"/>
  <c r="BE63" i="128" s="1"/>
  <c r="BE65" i="128" s="1"/>
  <c r="BH27" i="112" s="1"/>
  <c r="BF48" i="134"/>
  <c r="BF50" i="134" s="1"/>
  <c r="BF59" i="134" s="1"/>
  <c r="BF61" i="134" s="1"/>
  <c r="BF63" i="134" s="1"/>
  <c r="BF65" i="134" s="1"/>
  <c r="BI34" i="112" s="1"/>
  <c r="E36" i="123"/>
  <c r="E50" i="123" s="1"/>
  <c r="E59" i="123" s="1"/>
  <c r="E61" i="123" s="1"/>
  <c r="E63" i="123" s="1"/>
  <c r="E65" i="123" s="1"/>
  <c r="H22" i="112" s="1"/>
  <c r="BE48" i="117"/>
  <c r="BE50" i="117" s="1"/>
  <c r="BE59" i="117" s="1"/>
  <c r="BE61" i="117" s="1"/>
  <c r="BE63" i="117" s="1"/>
  <c r="BE65" i="117" s="1"/>
  <c r="BH15" i="112" s="1"/>
  <c r="BF48" i="142"/>
  <c r="BF50" i="142" s="1"/>
  <c r="BF59" i="142" s="1"/>
  <c r="BF61" i="142" s="1"/>
  <c r="BF63" i="142" s="1"/>
  <c r="BF65" i="142" s="1"/>
  <c r="BI42" i="112" s="1"/>
  <c r="BE48" i="130"/>
  <c r="BE50" i="130" s="1"/>
  <c r="BE59" i="130" s="1"/>
  <c r="BE61" i="130" s="1"/>
  <c r="BE63" i="130" s="1"/>
  <c r="BE65" i="130" s="1"/>
  <c r="BH30" i="112" s="1"/>
  <c r="BE48" i="150"/>
  <c r="BE50" i="150" s="1"/>
  <c r="BE59" i="150" s="1"/>
  <c r="BE61" i="150" s="1"/>
  <c r="BE63" i="150" s="1"/>
  <c r="BE65" i="150" s="1"/>
  <c r="BF48" i="146"/>
  <c r="BF50" i="146" s="1"/>
  <c r="BF59" i="146" s="1"/>
  <c r="BF61" i="146" s="1"/>
  <c r="BF63" i="146" s="1"/>
  <c r="BF65" i="146" s="1"/>
  <c r="BI46" i="112" s="1"/>
  <c r="BF48" i="143"/>
  <c r="BF50" i="143" s="1"/>
  <c r="BF59" i="143" s="1"/>
  <c r="BF61" i="143" s="1"/>
  <c r="BF63" i="143" s="1"/>
  <c r="BF65" i="143" s="1"/>
  <c r="BI43" i="112" s="1"/>
  <c r="BF48" i="129"/>
  <c r="BF50" i="129" s="1"/>
  <c r="BF59" i="129" s="1"/>
  <c r="BF61" i="129" s="1"/>
  <c r="BF63" i="129" s="1"/>
  <c r="BF65" i="129" s="1"/>
  <c r="BI28" i="112" s="1"/>
  <c r="BF48" i="131"/>
  <c r="BF50" i="131" s="1"/>
  <c r="BF59" i="131" s="1"/>
  <c r="BF61" i="131" s="1"/>
  <c r="BF63" i="131" s="1"/>
  <c r="BF65" i="131" s="1"/>
  <c r="BI31" i="112" s="1"/>
  <c r="BE48" i="145"/>
  <c r="BE50" i="145" s="1"/>
  <c r="BE59" i="145" s="1"/>
  <c r="BE61" i="145" s="1"/>
  <c r="BE63" i="145" s="1"/>
  <c r="BE65" i="145" s="1"/>
  <c r="BH45" i="112" s="1"/>
  <c r="BF48" i="120"/>
  <c r="BF50" i="120" s="1"/>
  <c r="BF59" i="120" s="1"/>
  <c r="BF61" i="120" s="1"/>
  <c r="BF63" i="120" s="1"/>
  <c r="BF65" i="120" s="1"/>
  <c r="BF48" i="139"/>
  <c r="BF50" i="139" s="1"/>
  <c r="BF59" i="139" s="1"/>
  <c r="BF61" i="139" s="1"/>
  <c r="BF63" i="139" s="1"/>
  <c r="BF65" i="139" s="1"/>
  <c r="BI39" i="112" s="1"/>
  <c r="BF48" i="140"/>
  <c r="BF50" i="140" s="1"/>
  <c r="BF59" i="140" s="1"/>
  <c r="BF61" i="140" s="1"/>
  <c r="BF63" i="140" s="1"/>
  <c r="BF65" i="140" s="1"/>
  <c r="BI40" i="112" s="1"/>
  <c r="F21" i="112"/>
  <c r="AD48" i="122"/>
  <c r="BE61" i="146"/>
  <c r="BE63" i="146" s="1"/>
  <c r="BE65" i="146" s="1"/>
  <c r="BH46" i="112" s="1"/>
  <c r="BE61" i="129"/>
  <c r="BE63" i="129" s="1"/>
  <c r="BE65" i="129" s="1"/>
  <c r="BH28" i="112" s="1"/>
  <c r="BG47" i="139"/>
  <c r="BH45" i="139" s="1"/>
  <c r="BG47" i="120"/>
  <c r="BH45" i="120" s="1"/>
  <c r="BG47" i="140"/>
  <c r="BH45" i="140" s="1"/>
  <c r="BG47" i="134"/>
  <c r="BH45" i="134" s="1"/>
  <c r="F35" i="122"/>
  <c r="G32" i="122" s="1"/>
  <c r="AD42" i="123"/>
  <c r="BE48" i="137"/>
  <c r="BE50" i="137" s="1"/>
  <c r="BE59" i="137" s="1"/>
  <c r="BE61" i="137" s="1"/>
  <c r="BE63" i="137" s="1"/>
  <c r="BE65" i="137" s="1"/>
  <c r="BH37" i="112" s="1"/>
  <c r="BE48" i="126"/>
  <c r="BE50" i="126" s="1"/>
  <c r="BE59" i="126" s="1"/>
  <c r="BE61" i="126" s="1"/>
  <c r="BE63" i="126" s="1"/>
  <c r="BE65" i="126" s="1"/>
  <c r="BH25" i="112" s="1"/>
  <c r="AD42" i="122"/>
  <c r="F35" i="123"/>
  <c r="G32" i="123" s="1"/>
  <c r="BF47" i="128"/>
  <c r="BG45" i="128" s="1"/>
  <c r="AE47" i="123"/>
  <c r="AF45" i="123" s="1"/>
  <c r="BH17" i="112"/>
  <c r="BH17" i="152"/>
  <c r="AE41" i="123"/>
  <c r="AF39" i="123" s="1"/>
  <c r="BF47" i="137"/>
  <c r="BG45" i="137" s="1"/>
  <c r="BF47" i="126"/>
  <c r="BG45" i="126" s="1"/>
  <c r="AE41" i="122"/>
  <c r="AF39" i="122" s="1"/>
  <c r="BD61" i="137"/>
  <c r="BD63" i="137" s="1"/>
  <c r="BD65" i="137" s="1"/>
  <c r="BG37" i="112" s="1"/>
  <c r="BD61" i="133"/>
  <c r="BD63" i="133" s="1"/>
  <c r="BD65" i="133" s="1"/>
  <c r="BG33" i="112" s="1"/>
  <c r="AE47" i="122"/>
  <c r="AF45" i="122" s="1"/>
  <c r="BD61" i="128"/>
  <c r="BD63" i="128" s="1"/>
  <c r="BD65" i="128" s="1"/>
  <c r="BG27" i="112" s="1"/>
  <c r="BE61" i="143"/>
  <c r="BE63" i="143" s="1"/>
  <c r="BE65" i="143" s="1"/>
  <c r="BH43" i="112" s="1"/>
  <c r="BF43" i="152"/>
  <c r="BF47" i="145"/>
  <c r="BG45" i="145" s="1"/>
  <c r="BG47" i="131"/>
  <c r="BH45" i="131" s="1"/>
  <c r="F22" i="112"/>
  <c r="BF47" i="117"/>
  <c r="BG45" i="117" s="1"/>
  <c r="BG47" i="142"/>
  <c r="BH45" i="142" s="1"/>
  <c r="BF47" i="130"/>
  <c r="BG45" i="130" s="1"/>
  <c r="BF37" i="152"/>
  <c r="BF44" i="152" s="1"/>
  <c r="BF48" i="125"/>
  <c r="BF50" i="125" s="1"/>
  <c r="BF59" i="125" s="1"/>
  <c r="BF61" i="125" s="1"/>
  <c r="BF63" i="125" s="1"/>
  <c r="BF65" i="125" s="1"/>
  <c r="BI24" i="112" s="1"/>
  <c r="BF48" i="119"/>
  <c r="BF50" i="119" s="1"/>
  <c r="BF59" i="119" s="1"/>
  <c r="BF61" i="119" s="1"/>
  <c r="BF63" i="119" s="1"/>
  <c r="BF65" i="119" s="1"/>
  <c r="BE48" i="133"/>
  <c r="BE50" i="133" s="1"/>
  <c r="BE59" i="133" s="1"/>
  <c r="BE61" i="133" s="1"/>
  <c r="BE63" i="133" s="1"/>
  <c r="BE65" i="133" s="1"/>
  <c r="BH33" i="112" s="1"/>
  <c r="BF48" i="136"/>
  <c r="BF50" i="136" s="1"/>
  <c r="BF59" i="136" s="1"/>
  <c r="BF61" i="136" s="1"/>
  <c r="BF63" i="136" s="1"/>
  <c r="BF65" i="136" s="1"/>
  <c r="BI36" i="112" s="1"/>
  <c r="BF47" i="150"/>
  <c r="BG45" i="150" s="1"/>
  <c r="BG47" i="146"/>
  <c r="BH45" i="146" s="1"/>
  <c r="BG47" i="143"/>
  <c r="BH45" i="143" s="1"/>
  <c r="BG47" i="129"/>
  <c r="BH45" i="129" s="1"/>
  <c r="BE61" i="125"/>
  <c r="BE63" i="125" s="1"/>
  <c r="BE65" i="125" s="1"/>
  <c r="BH24" i="112" s="1"/>
  <c r="BG47" i="125"/>
  <c r="BH45" i="125" s="1"/>
  <c r="BG47" i="119"/>
  <c r="BH45" i="119" s="1"/>
  <c r="BF47" i="133"/>
  <c r="BG45" i="133" s="1"/>
  <c r="BG47" i="136"/>
  <c r="BH45" i="136" s="1"/>
  <c r="BD61" i="126"/>
  <c r="BD63" i="126" s="1"/>
  <c r="BD65" i="126" s="1"/>
  <c r="BG25" i="112" s="1"/>
  <c r="BE61" i="136"/>
  <c r="BE63" i="136" s="1"/>
  <c r="BE65" i="136" s="1"/>
  <c r="BH36" i="112" s="1"/>
  <c r="BF48" i="116"/>
  <c r="BF50" i="116" s="1"/>
  <c r="BF59" i="116" s="1"/>
  <c r="BF61" i="116" s="1"/>
  <c r="BF63" i="116" s="1"/>
  <c r="BF65" i="116" s="1"/>
  <c r="BI14" i="112" s="1"/>
  <c r="BG47" i="116"/>
  <c r="BH45" i="116" s="1"/>
  <c r="BG48" i="155" l="1"/>
  <c r="BG50" i="155" s="1"/>
  <c r="BG59" i="155" s="1"/>
  <c r="BG61" i="155" s="1"/>
  <c r="BG63" i="155" s="1"/>
  <c r="BG65" i="155" s="1"/>
  <c r="BJ48" i="112" s="1"/>
  <c r="BG48" i="158"/>
  <c r="BG50" i="158" s="1"/>
  <c r="BG59" i="158" s="1"/>
  <c r="BG61" i="158" s="1"/>
  <c r="BG63" i="158" s="1"/>
  <c r="BG65" i="158" s="1"/>
  <c r="BJ52" i="112" s="1"/>
  <c r="H54" i="112"/>
  <c r="BG48" i="156"/>
  <c r="BG50" i="156" s="1"/>
  <c r="BG59" i="156" s="1"/>
  <c r="BG61" i="156" s="1"/>
  <c r="BG63" i="156" s="1"/>
  <c r="BG65" i="156" s="1"/>
  <c r="BJ49" i="112" s="1"/>
  <c r="BG48" i="157"/>
  <c r="BG50" i="157" s="1"/>
  <c r="BG59" i="157" s="1"/>
  <c r="BG61" i="157" s="1"/>
  <c r="BG63" i="157" s="1"/>
  <c r="BG65" i="157" s="1"/>
  <c r="BJ51" i="112" s="1"/>
  <c r="F36" i="123"/>
  <c r="F50" i="123" s="1"/>
  <c r="F59" i="123" s="1"/>
  <c r="F61" i="123" s="1"/>
  <c r="F63" i="123" s="1"/>
  <c r="F65" i="123" s="1"/>
  <c r="I22" i="112" s="1"/>
  <c r="BH47" i="156"/>
  <c r="BI45" i="156" s="1"/>
  <c r="BH47" i="155"/>
  <c r="BI45" i="155" s="1"/>
  <c r="BH47" i="157"/>
  <c r="BI45" i="157" s="1"/>
  <c r="BH47" i="158"/>
  <c r="BI45" i="158" s="1"/>
  <c r="AE48" i="123"/>
  <c r="BI40" i="152"/>
  <c r="BH15" i="152"/>
  <c r="BH37" i="152" s="1"/>
  <c r="BH44" i="152" s="1"/>
  <c r="BG48" i="142"/>
  <c r="BG50" i="142" s="1"/>
  <c r="BG59" i="142" s="1"/>
  <c r="BG61" i="142" s="1"/>
  <c r="BG63" i="142" s="1"/>
  <c r="BG65" i="142" s="1"/>
  <c r="BJ42" i="112" s="1"/>
  <c r="BG48" i="136"/>
  <c r="BG50" i="136" s="1"/>
  <c r="BG59" i="136" s="1"/>
  <c r="BG61" i="136" s="1"/>
  <c r="BG63" i="136" s="1"/>
  <c r="BG65" i="136" s="1"/>
  <c r="BJ36" i="112" s="1"/>
  <c r="BG48" i="129"/>
  <c r="BG50" i="129" s="1"/>
  <c r="BG59" i="129" s="1"/>
  <c r="BG61" i="129" s="1"/>
  <c r="BG63" i="129" s="1"/>
  <c r="BG65" i="129" s="1"/>
  <c r="BJ28" i="112" s="1"/>
  <c r="BG48" i="119"/>
  <c r="BG50" i="119" s="1"/>
  <c r="BG59" i="119" s="1"/>
  <c r="BG61" i="119" s="1"/>
  <c r="BG63" i="119" s="1"/>
  <c r="BG65" i="119" s="1"/>
  <c r="BJ17" i="152" s="1"/>
  <c r="BJ39" i="152" s="1"/>
  <c r="BJ43" i="152" s="1"/>
  <c r="BF48" i="137"/>
  <c r="BF50" i="137" s="1"/>
  <c r="BF59" i="137" s="1"/>
  <c r="BF61" i="137" s="1"/>
  <c r="BF63" i="137" s="1"/>
  <c r="BF65" i="137" s="1"/>
  <c r="BI37" i="112" s="1"/>
  <c r="BF48" i="128"/>
  <c r="BF50" i="128" s="1"/>
  <c r="BF59" i="128" s="1"/>
  <c r="BF61" i="128" s="1"/>
  <c r="BF63" i="128" s="1"/>
  <c r="BF65" i="128" s="1"/>
  <c r="BI27" i="112" s="1"/>
  <c r="BG48" i="146"/>
  <c r="BG50" i="146" s="1"/>
  <c r="BG59" i="146" s="1"/>
  <c r="BG61" i="146" s="1"/>
  <c r="BG63" i="146" s="1"/>
  <c r="BG65" i="146" s="1"/>
  <c r="BJ46" i="112" s="1"/>
  <c r="AE42" i="122"/>
  <c r="BF48" i="145"/>
  <c r="BF50" i="145" s="1"/>
  <c r="BF59" i="145" s="1"/>
  <c r="BF61" i="145" s="1"/>
  <c r="BF63" i="145" s="1"/>
  <c r="BF65" i="145" s="1"/>
  <c r="BI45" i="112" s="1"/>
  <c r="BF48" i="133"/>
  <c r="BF50" i="133" s="1"/>
  <c r="BF59" i="133" s="1"/>
  <c r="BF61" i="133" s="1"/>
  <c r="BF63" i="133" s="1"/>
  <c r="BF65" i="133" s="1"/>
  <c r="BI33" i="112" s="1"/>
  <c r="BG48" i="125"/>
  <c r="BG50" i="125" s="1"/>
  <c r="BG59" i="125" s="1"/>
  <c r="BG61" i="125" s="1"/>
  <c r="BG63" i="125" s="1"/>
  <c r="BG65" i="125" s="1"/>
  <c r="BJ24" i="112" s="1"/>
  <c r="BH47" i="143"/>
  <c r="BI45" i="143" s="1"/>
  <c r="BG47" i="150"/>
  <c r="BH45" i="150" s="1"/>
  <c r="BG47" i="130"/>
  <c r="BH45" i="130" s="1"/>
  <c r="BG47" i="117"/>
  <c r="BH45" i="117" s="1"/>
  <c r="BH47" i="131"/>
  <c r="BI45" i="131" s="1"/>
  <c r="BG40" i="152"/>
  <c r="BG44" i="152" s="1"/>
  <c r="AF47" i="122"/>
  <c r="AG45" i="122" s="1"/>
  <c r="BG47" i="126"/>
  <c r="BH45" i="126" s="1"/>
  <c r="AF41" i="123"/>
  <c r="AG39" i="123" s="1"/>
  <c r="G35" i="122"/>
  <c r="H32" i="122" s="1"/>
  <c r="BH47" i="140"/>
  <c r="BI45" i="140" s="1"/>
  <c r="BG47" i="133"/>
  <c r="BH45" i="133" s="1"/>
  <c r="BH47" i="125"/>
  <c r="BI45" i="125" s="1"/>
  <c r="AF47" i="123"/>
  <c r="AG45" i="123" s="1"/>
  <c r="G35" i="123"/>
  <c r="H32" i="123" s="1"/>
  <c r="BG48" i="134"/>
  <c r="BG50" i="134" s="1"/>
  <c r="BG59" i="134" s="1"/>
  <c r="BG48" i="120"/>
  <c r="BG50" i="120" s="1"/>
  <c r="BG59" i="120" s="1"/>
  <c r="BG48" i="139"/>
  <c r="BG50" i="139" s="1"/>
  <c r="BG59" i="139" s="1"/>
  <c r="BG61" i="139" s="1"/>
  <c r="BG63" i="139" s="1"/>
  <c r="BG65" i="139" s="1"/>
  <c r="BJ39" i="112" s="1"/>
  <c r="F54" i="112"/>
  <c r="BJ17" i="112"/>
  <c r="BH47" i="129"/>
  <c r="BI45" i="129" s="1"/>
  <c r="BH47" i="146"/>
  <c r="BI45" i="146" s="1"/>
  <c r="BH47" i="142"/>
  <c r="BI45" i="142" s="1"/>
  <c r="BG47" i="145"/>
  <c r="BH45" i="145" s="1"/>
  <c r="AF41" i="122"/>
  <c r="AG39" i="122" s="1"/>
  <c r="BG47" i="137"/>
  <c r="BH45" i="137" s="1"/>
  <c r="BH39" i="152"/>
  <c r="BH47" i="134"/>
  <c r="BI45" i="134" s="1"/>
  <c r="BH47" i="120"/>
  <c r="BI45" i="120" s="1"/>
  <c r="BH47" i="139"/>
  <c r="BI45" i="139" s="1"/>
  <c r="BH47" i="136"/>
  <c r="BI45" i="136" s="1"/>
  <c r="BH47" i="119"/>
  <c r="BI45" i="119" s="1"/>
  <c r="BG48" i="143"/>
  <c r="BG50" i="143" s="1"/>
  <c r="BG59" i="143" s="1"/>
  <c r="BF48" i="150"/>
  <c r="BF50" i="150" s="1"/>
  <c r="BF59" i="150" s="1"/>
  <c r="BI17" i="112"/>
  <c r="BI17" i="152"/>
  <c r="BI39" i="152" s="1"/>
  <c r="BI43" i="152" s="1"/>
  <c r="BF48" i="130"/>
  <c r="BF50" i="130" s="1"/>
  <c r="BF59" i="130" s="1"/>
  <c r="BF48" i="117"/>
  <c r="BF50" i="117" s="1"/>
  <c r="BF59" i="117" s="1"/>
  <c r="BF61" i="117" s="1"/>
  <c r="BF63" i="117" s="1"/>
  <c r="BF65" i="117" s="1"/>
  <c r="BI15" i="112" s="1"/>
  <c r="BG48" i="131"/>
  <c r="BG50" i="131" s="1"/>
  <c r="BG59" i="131" s="1"/>
  <c r="AE48" i="122"/>
  <c r="BF48" i="126"/>
  <c r="BF50" i="126" s="1"/>
  <c r="BF59" i="126" s="1"/>
  <c r="AE42" i="123"/>
  <c r="BG47" i="128"/>
  <c r="BH45" i="128" s="1"/>
  <c r="F36" i="122"/>
  <c r="F50" i="122" s="1"/>
  <c r="F59" i="122" s="1"/>
  <c r="BG48" i="140"/>
  <c r="BG50" i="140" s="1"/>
  <c r="BG59" i="140" s="1"/>
  <c r="BG48" i="116"/>
  <c r="BG50" i="116" s="1"/>
  <c r="BG59" i="116" s="1"/>
  <c r="BG61" i="116" s="1"/>
  <c r="BG63" i="116" s="1"/>
  <c r="BG65" i="116" s="1"/>
  <c r="BJ14" i="112" s="1"/>
  <c r="BH47" i="116"/>
  <c r="BI45" i="116" s="1"/>
  <c r="BH48" i="156" l="1"/>
  <c r="BH50" i="156" s="1"/>
  <c r="BH59" i="156" s="1"/>
  <c r="BH61" i="156" s="1"/>
  <c r="BH63" i="156" s="1"/>
  <c r="BH65" i="156" s="1"/>
  <c r="BK49" i="112" s="1"/>
  <c r="BH48" i="158"/>
  <c r="BH50" i="158" s="1"/>
  <c r="BH59" i="158" s="1"/>
  <c r="BH61" i="158" s="1"/>
  <c r="BH63" i="158" s="1"/>
  <c r="BH65" i="158" s="1"/>
  <c r="BK52" i="112" s="1"/>
  <c r="BH48" i="157"/>
  <c r="BH50" i="157" s="1"/>
  <c r="BH59" i="157" s="1"/>
  <c r="BH61" i="157" s="1"/>
  <c r="BH63" i="157" s="1"/>
  <c r="BH65" i="157" s="1"/>
  <c r="BK51" i="112" s="1"/>
  <c r="BH48" i="155"/>
  <c r="BH50" i="155" s="1"/>
  <c r="BH59" i="155" s="1"/>
  <c r="BH61" i="155" s="1"/>
  <c r="BH63" i="155" s="1"/>
  <c r="BH65" i="155" s="1"/>
  <c r="BK48" i="112" s="1"/>
  <c r="BI47" i="156"/>
  <c r="BJ45" i="156" s="1"/>
  <c r="BI47" i="158"/>
  <c r="BJ45" i="158" s="1"/>
  <c r="BI47" i="157"/>
  <c r="BJ45" i="157" s="1"/>
  <c r="BI47" i="155"/>
  <c r="BJ45" i="155" s="1"/>
  <c r="BG48" i="150"/>
  <c r="BG50" i="150" s="1"/>
  <c r="BG59" i="150" s="1"/>
  <c r="BG61" i="150" s="1"/>
  <c r="BG63" i="150" s="1"/>
  <c r="BG65" i="150" s="1"/>
  <c r="BG48" i="117"/>
  <c r="BG50" i="117" s="1"/>
  <c r="BG59" i="117" s="1"/>
  <c r="BG61" i="117" s="1"/>
  <c r="BG63" i="117" s="1"/>
  <c r="BG65" i="117" s="1"/>
  <c r="BJ15" i="112" s="1"/>
  <c r="BH48" i="131"/>
  <c r="BH50" i="131" s="1"/>
  <c r="BH59" i="131" s="1"/>
  <c r="BH61" i="131" s="1"/>
  <c r="BH63" i="131" s="1"/>
  <c r="BH65" i="131" s="1"/>
  <c r="BK31" i="112" s="1"/>
  <c r="BG48" i="130"/>
  <c r="BG50" i="130" s="1"/>
  <c r="BG59" i="130" s="1"/>
  <c r="BG61" i="130" s="1"/>
  <c r="BG63" i="130" s="1"/>
  <c r="BG65" i="130" s="1"/>
  <c r="BJ30" i="112" s="1"/>
  <c r="BH48" i="143"/>
  <c r="BH50" i="143" s="1"/>
  <c r="BH59" i="143" s="1"/>
  <c r="BH61" i="143" s="1"/>
  <c r="BH63" i="143" s="1"/>
  <c r="BH65" i="143" s="1"/>
  <c r="BK43" i="112" s="1"/>
  <c r="BG48" i="137"/>
  <c r="BG50" i="137" s="1"/>
  <c r="BG59" i="137" s="1"/>
  <c r="BG61" i="137" s="1"/>
  <c r="BG63" i="137" s="1"/>
  <c r="BG65" i="137" s="1"/>
  <c r="BJ37" i="112" s="1"/>
  <c r="BG48" i="145"/>
  <c r="BG50" i="145" s="1"/>
  <c r="BG59" i="145" s="1"/>
  <c r="BG61" i="145" s="1"/>
  <c r="BG63" i="145" s="1"/>
  <c r="BG65" i="145" s="1"/>
  <c r="BJ45" i="112" s="1"/>
  <c r="BH48" i="140"/>
  <c r="BH50" i="140" s="1"/>
  <c r="BH59" i="140" s="1"/>
  <c r="BH61" i="140" s="1"/>
  <c r="BH63" i="140" s="1"/>
  <c r="BH65" i="140" s="1"/>
  <c r="BK40" i="112" s="1"/>
  <c r="AF42" i="123"/>
  <c r="AF42" i="122"/>
  <c r="BH48" i="142"/>
  <c r="BH50" i="142" s="1"/>
  <c r="BH59" i="142" s="1"/>
  <c r="BH61" i="142" s="1"/>
  <c r="BH63" i="142" s="1"/>
  <c r="BH65" i="142" s="1"/>
  <c r="BK42" i="112" s="1"/>
  <c r="G36" i="122"/>
  <c r="G50" i="122" s="1"/>
  <c r="G59" i="122" s="1"/>
  <c r="G61" i="122" s="1"/>
  <c r="G63" i="122" s="1"/>
  <c r="G65" i="122" s="1"/>
  <c r="J21" i="112" s="1"/>
  <c r="J54" i="112" s="1"/>
  <c r="BG48" i="126"/>
  <c r="BG50" i="126" s="1"/>
  <c r="BG59" i="126" s="1"/>
  <c r="BG61" i="126" s="1"/>
  <c r="BG63" i="126" s="1"/>
  <c r="BG65" i="126" s="1"/>
  <c r="BJ25" i="112" s="1"/>
  <c r="BG48" i="128"/>
  <c r="BG50" i="128" s="1"/>
  <c r="BG59" i="128" s="1"/>
  <c r="BG61" i="128" s="1"/>
  <c r="BG63" i="128" s="1"/>
  <c r="BG65" i="128" s="1"/>
  <c r="BJ27" i="112" s="1"/>
  <c r="BH48" i="119"/>
  <c r="BH50" i="119" s="1"/>
  <c r="BH59" i="119" s="1"/>
  <c r="BH61" i="119" s="1"/>
  <c r="BH63" i="119" s="1"/>
  <c r="BH65" i="119" s="1"/>
  <c r="BK17" i="112" s="1"/>
  <c r="BH48" i="139"/>
  <c r="BH50" i="139" s="1"/>
  <c r="BH59" i="139" s="1"/>
  <c r="BH61" i="139" s="1"/>
  <c r="BH63" i="139" s="1"/>
  <c r="BH65" i="139" s="1"/>
  <c r="BK39" i="112" s="1"/>
  <c r="BH48" i="134"/>
  <c r="BH50" i="134" s="1"/>
  <c r="BH59" i="134" s="1"/>
  <c r="BH61" i="134" s="1"/>
  <c r="BH63" i="134" s="1"/>
  <c r="BH65" i="134" s="1"/>
  <c r="BK34" i="112" s="1"/>
  <c r="BH48" i="146"/>
  <c r="BH50" i="146" s="1"/>
  <c r="BH59" i="146" s="1"/>
  <c r="BH61" i="146" s="1"/>
  <c r="BH63" i="146" s="1"/>
  <c r="BH65" i="146" s="1"/>
  <c r="BK46" i="112" s="1"/>
  <c r="AF48" i="123"/>
  <c r="BG48" i="133"/>
  <c r="BG50" i="133" s="1"/>
  <c r="BG59" i="133" s="1"/>
  <c r="BG61" i="133" s="1"/>
  <c r="BG63" i="133" s="1"/>
  <c r="BG65" i="133" s="1"/>
  <c r="BJ33" i="112" s="1"/>
  <c r="BH48" i="136"/>
  <c r="BH50" i="136" s="1"/>
  <c r="BH59" i="136" s="1"/>
  <c r="BH61" i="136" s="1"/>
  <c r="BH63" i="136" s="1"/>
  <c r="BH65" i="136" s="1"/>
  <c r="BK36" i="112" s="1"/>
  <c r="BH48" i="120"/>
  <c r="BH50" i="120" s="1"/>
  <c r="BH59" i="120" s="1"/>
  <c r="BH61" i="120" s="1"/>
  <c r="BH63" i="120" s="1"/>
  <c r="BH65" i="120" s="1"/>
  <c r="BK40" i="152" s="1"/>
  <c r="BH48" i="129"/>
  <c r="BH50" i="129" s="1"/>
  <c r="BH59" i="129" s="1"/>
  <c r="BH61" i="129" s="1"/>
  <c r="BH63" i="129" s="1"/>
  <c r="BH65" i="129" s="1"/>
  <c r="BK28" i="112" s="1"/>
  <c r="G36" i="123"/>
  <c r="G50" i="123" s="1"/>
  <c r="G59" i="123" s="1"/>
  <c r="G61" i="123" s="1"/>
  <c r="G63" i="123" s="1"/>
  <c r="G65" i="123" s="1"/>
  <c r="BH48" i="125"/>
  <c r="BH50" i="125" s="1"/>
  <c r="BH59" i="125" s="1"/>
  <c r="BH61" i="125" s="1"/>
  <c r="BH63" i="125" s="1"/>
  <c r="BH65" i="125" s="1"/>
  <c r="BK24" i="112" s="1"/>
  <c r="AF48" i="122"/>
  <c r="BF61" i="130"/>
  <c r="BF63" i="130" s="1"/>
  <c r="BF65" i="130" s="1"/>
  <c r="BI30" i="112" s="1"/>
  <c r="BG61" i="143"/>
  <c r="BG63" i="143" s="1"/>
  <c r="BG65" i="143" s="1"/>
  <c r="BJ43" i="112" s="1"/>
  <c r="BG61" i="120"/>
  <c r="BG63" i="120" s="1"/>
  <c r="BG65" i="120" s="1"/>
  <c r="BH47" i="128"/>
  <c r="BI45" i="128" s="1"/>
  <c r="BF61" i="126"/>
  <c r="BF63" i="126" s="1"/>
  <c r="BF65" i="126" s="1"/>
  <c r="BI25" i="112" s="1"/>
  <c r="BI47" i="136"/>
  <c r="BJ45" i="136" s="1"/>
  <c r="BI47" i="120"/>
  <c r="BJ45" i="120" s="1"/>
  <c r="BH43" i="152"/>
  <c r="AG41" i="122"/>
  <c r="AH39" i="122" s="1"/>
  <c r="BH47" i="145"/>
  <c r="BI45" i="145" s="1"/>
  <c r="BI47" i="142"/>
  <c r="BJ45" i="142" s="1"/>
  <c r="BI47" i="146"/>
  <c r="BJ45" i="146" s="1"/>
  <c r="BG61" i="134"/>
  <c r="BG63" i="134" s="1"/>
  <c r="BG65" i="134" s="1"/>
  <c r="BJ34" i="112" s="1"/>
  <c r="AG47" i="123"/>
  <c r="AH45" i="123" s="1"/>
  <c r="BH47" i="133"/>
  <c r="BI45" i="133" s="1"/>
  <c r="H35" i="122"/>
  <c r="I32" i="122" s="1"/>
  <c r="BH47" i="126"/>
  <c r="BI45" i="126" s="1"/>
  <c r="AG47" i="122"/>
  <c r="AH45" i="122" s="1"/>
  <c r="BI47" i="131"/>
  <c r="BJ45" i="131" s="1"/>
  <c r="BH47" i="130"/>
  <c r="BI45" i="130" s="1"/>
  <c r="BI47" i="143"/>
  <c r="BJ45" i="143" s="1"/>
  <c r="BG61" i="131"/>
  <c r="BG63" i="131" s="1"/>
  <c r="BG65" i="131" s="1"/>
  <c r="BJ31" i="112" s="1"/>
  <c r="BG61" i="140"/>
  <c r="BG63" i="140" s="1"/>
  <c r="BG65" i="140" s="1"/>
  <c r="BJ40" i="112" s="1"/>
  <c r="F61" i="122"/>
  <c r="F63" i="122" s="1"/>
  <c r="F65" i="122" s="1"/>
  <c r="BI15" i="152"/>
  <c r="BF61" i="150"/>
  <c r="BF63" i="150" s="1"/>
  <c r="BF65" i="150" s="1"/>
  <c r="BI47" i="119"/>
  <c r="BJ45" i="119" s="1"/>
  <c r="BI47" i="139"/>
  <c r="BJ45" i="139" s="1"/>
  <c r="BI47" i="134"/>
  <c r="BJ45" i="134" s="1"/>
  <c r="BH47" i="137"/>
  <c r="BI45" i="137" s="1"/>
  <c r="BI47" i="129"/>
  <c r="BJ45" i="129" s="1"/>
  <c r="H35" i="123"/>
  <c r="I32" i="123" s="1"/>
  <c r="BI47" i="125"/>
  <c r="BJ45" i="125" s="1"/>
  <c r="BI47" i="140"/>
  <c r="BJ45" i="140" s="1"/>
  <c r="AG41" i="123"/>
  <c r="AH39" i="123" s="1"/>
  <c r="BH47" i="117"/>
  <c r="BI45" i="117" s="1"/>
  <c r="BH47" i="150"/>
  <c r="BI45" i="150" s="1"/>
  <c r="BH48" i="116"/>
  <c r="BH50" i="116" s="1"/>
  <c r="BH59" i="116" s="1"/>
  <c r="BH61" i="116" s="1"/>
  <c r="BH63" i="116" s="1"/>
  <c r="BH65" i="116" s="1"/>
  <c r="BK14" i="112" s="1"/>
  <c r="BI47" i="116"/>
  <c r="BJ45" i="116" s="1"/>
  <c r="BK17" i="152" l="1"/>
  <c r="BK39" i="152" s="1"/>
  <c r="BI48" i="155"/>
  <c r="BI50" i="155" s="1"/>
  <c r="BI59" i="155" s="1"/>
  <c r="BI61" i="155" s="1"/>
  <c r="BI63" i="155" s="1"/>
  <c r="BI65" i="155" s="1"/>
  <c r="BL48" i="112" s="1"/>
  <c r="BI48" i="157"/>
  <c r="BI50" i="157" s="1"/>
  <c r="BI59" i="157" s="1"/>
  <c r="BI61" i="157" s="1"/>
  <c r="BI63" i="157" s="1"/>
  <c r="BI65" i="157" s="1"/>
  <c r="BL51" i="112" s="1"/>
  <c r="BI48" i="158"/>
  <c r="BI50" i="158" s="1"/>
  <c r="BI59" i="158" s="1"/>
  <c r="BI61" i="158" s="1"/>
  <c r="BI63" i="158" s="1"/>
  <c r="BI65" i="158" s="1"/>
  <c r="BL52" i="112" s="1"/>
  <c r="BI48" i="156"/>
  <c r="BI50" i="156" s="1"/>
  <c r="BI59" i="156" s="1"/>
  <c r="BI61" i="156" s="1"/>
  <c r="BI63" i="156" s="1"/>
  <c r="BI65" i="156" s="1"/>
  <c r="BL49" i="112" s="1"/>
  <c r="BJ47" i="155"/>
  <c r="BK45" i="155" s="1"/>
  <c r="BJ47" i="157"/>
  <c r="BK45" i="157" s="1"/>
  <c r="BJ47" i="158"/>
  <c r="BK45" i="158" s="1"/>
  <c r="BJ47" i="156"/>
  <c r="BK45" i="156" s="1"/>
  <c r="BH48" i="128"/>
  <c r="BH50" i="128" s="1"/>
  <c r="BH59" i="128" s="1"/>
  <c r="BH61" i="128" s="1"/>
  <c r="BH63" i="128" s="1"/>
  <c r="BH65" i="128" s="1"/>
  <c r="BK27" i="112" s="1"/>
  <c r="BJ15" i="152"/>
  <c r="BJ37" i="152" s="1"/>
  <c r="BH48" i="145"/>
  <c r="BH50" i="145" s="1"/>
  <c r="BH59" i="145" s="1"/>
  <c r="BH61" i="145" s="1"/>
  <c r="BH63" i="145" s="1"/>
  <c r="BH65" i="145" s="1"/>
  <c r="BK45" i="112" s="1"/>
  <c r="BI48" i="146"/>
  <c r="BI50" i="146" s="1"/>
  <c r="BI59" i="146" s="1"/>
  <c r="BI61" i="146" s="1"/>
  <c r="BI63" i="146" s="1"/>
  <c r="BI65" i="146" s="1"/>
  <c r="BL46" i="112" s="1"/>
  <c r="BI48" i="129"/>
  <c r="BI50" i="129" s="1"/>
  <c r="BI59" i="129" s="1"/>
  <c r="BI61" i="129" s="1"/>
  <c r="BI63" i="129" s="1"/>
  <c r="BI65" i="129" s="1"/>
  <c r="BL28" i="112" s="1"/>
  <c r="BI48" i="134"/>
  <c r="BI50" i="134" s="1"/>
  <c r="BI59" i="134" s="1"/>
  <c r="BI61" i="134" s="1"/>
  <c r="BI63" i="134" s="1"/>
  <c r="BI65" i="134" s="1"/>
  <c r="BL34" i="112" s="1"/>
  <c r="BI48" i="119"/>
  <c r="BI50" i="119" s="1"/>
  <c r="BI59" i="119" s="1"/>
  <c r="BI61" i="119" s="1"/>
  <c r="BI63" i="119" s="1"/>
  <c r="BI65" i="119" s="1"/>
  <c r="BL17" i="152" s="1"/>
  <c r="BL39" i="152" s="1"/>
  <c r="BL43" i="152" s="1"/>
  <c r="BH48" i="137"/>
  <c r="BH50" i="137" s="1"/>
  <c r="BH59" i="137" s="1"/>
  <c r="BH61" i="137" s="1"/>
  <c r="BH63" i="137" s="1"/>
  <c r="BH65" i="137" s="1"/>
  <c r="BK37" i="112" s="1"/>
  <c r="BI48" i="139"/>
  <c r="BI50" i="139" s="1"/>
  <c r="BI59" i="139" s="1"/>
  <c r="BI61" i="139" s="1"/>
  <c r="BI63" i="139" s="1"/>
  <c r="BI65" i="139" s="1"/>
  <c r="BL39" i="112" s="1"/>
  <c r="BI48" i="142"/>
  <c r="BI50" i="142" s="1"/>
  <c r="BI59" i="142" s="1"/>
  <c r="BI61" i="142" s="1"/>
  <c r="BI63" i="142" s="1"/>
  <c r="BI65" i="142" s="1"/>
  <c r="BL42" i="112" s="1"/>
  <c r="AG42" i="122"/>
  <c r="AG42" i="123"/>
  <c r="BI48" i="125"/>
  <c r="BI50" i="125" s="1"/>
  <c r="BI59" i="125" s="1"/>
  <c r="BI61" i="125" s="1"/>
  <c r="BI63" i="125" s="1"/>
  <c r="BI65" i="125" s="1"/>
  <c r="BL24" i="112" s="1"/>
  <c r="BI48" i="143"/>
  <c r="BI50" i="143" s="1"/>
  <c r="BI59" i="143" s="1"/>
  <c r="BI61" i="143" s="1"/>
  <c r="BI63" i="143" s="1"/>
  <c r="BI65" i="143" s="1"/>
  <c r="BL43" i="112" s="1"/>
  <c r="BI48" i="131"/>
  <c r="BI50" i="131" s="1"/>
  <c r="BI59" i="131" s="1"/>
  <c r="BI61" i="131" s="1"/>
  <c r="BI63" i="131" s="1"/>
  <c r="BI65" i="131" s="1"/>
  <c r="BL31" i="112" s="1"/>
  <c r="BH48" i="126"/>
  <c r="BH50" i="126" s="1"/>
  <c r="BH59" i="126" s="1"/>
  <c r="BH61" i="126" s="1"/>
  <c r="BH63" i="126" s="1"/>
  <c r="BH65" i="126" s="1"/>
  <c r="BK25" i="112" s="1"/>
  <c r="AG48" i="123"/>
  <c r="BI48" i="120"/>
  <c r="BI50" i="120" s="1"/>
  <c r="BI59" i="120" s="1"/>
  <c r="BI61" i="120" s="1"/>
  <c r="BI63" i="120" s="1"/>
  <c r="BI65" i="120" s="1"/>
  <c r="BI48" i="140"/>
  <c r="BI50" i="140" s="1"/>
  <c r="BI59" i="140" s="1"/>
  <c r="BI61" i="140" s="1"/>
  <c r="BI63" i="140" s="1"/>
  <c r="BI65" i="140" s="1"/>
  <c r="BL40" i="112" s="1"/>
  <c r="H36" i="123"/>
  <c r="H50" i="123" s="1"/>
  <c r="H59" i="123" s="1"/>
  <c r="H61" i="123" s="1"/>
  <c r="H63" i="123" s="1"/>
  <c r="H65" i="123" s="1"/>
  <c r="K22" i="112" s="1"/>
  <c r="BH48" i="130"/>
  <c r="BH50" i="130" s="1"/>
  <c r="BH59" i="130" s="1"/>
  <c r="BH61" i="130" s="1"/>
  <c r="BH63" i="130" s="1"/>
  <c r="BH65" i="130" s="1"/>
  <c r="BK30" i="112" s="1"/>
  <c r="AG48" i="122"/>
  <c r="H36" i="122"/>
  <c r="H50" i="122" s="1"/>
  <c r="H59" i="122" s="1"/>
  <c r="H61" i="122" s="1"/>
  <c r="H63" i="122" s="1"/>
  <c r="H65" i="122" s="1"/>
  <c r="K21" i="112" s="1"/>
  <c r="K54" i="112" s="1"/>
  <c r="BH48" i="133"/>
  <c r="BH50" i="133" s="1"/>
  <c r="BH59" i="133" s="1"/>
  <c r="BH61" i="133" s="1"/>
  <c r="BH63" i="133" s="1"/>
  <c r="BH65" i="133" s="1"/>
  <c r="BK33" i="112" s="1"/>
  <c r="BI48" i="136"/>
  <c r="BI50" i="136" s="1"/>
  <c r="BI59" i="136" s="1"/>
  <c r="BI61" i="136" s="1"/>
  <c r="BI63" i="136" s="1"/>
  <c r="BI65" i="136" s="1"/>
  <c r="BL36" i="112" s="1"/>
  <c r="BI47" i="150"/>
  <c r="BJ45" i="150" s="1"/>
  <c r="BH48" i="117"/>
  <c r="BH50" i="117" s="1"/>
  <c r="BH59" i="117" s="1"/>
  <c r="BH61" i="117" s="1"/>
  <c r="BH63" i="117" s="1"/>
  <c r="BH65" i="117" s="1"/>
  <c r="BK15" i="112" s="1"/>
  <c r="BJ47" i="140"/>
  <c r="BK45" i="140" s="1"/>
  <c r="BJ47" i="125"/>
  <c r="BK45" i="125" s="1"/>
  <c r="BI47" i="137"/>
  <c r="BJ45" i="137" s="1"/>
  <c r="BJ47" i="139"/>
  <c r="BK45" i="139" s="1"/>
  <c r="J22" i="112"/>
  <c r="BI47" i="130"/>
  <c r="BJ45" i="130" s="1"/>
  <c r="AH47" i="122"/>
  <c r="AI45" i="122" s="1"/>
  <c r="I35" i="122"/>
  <c r="J32" i="122" s="1"/>
  <c r="BI47" i="133"/>
  <c r="BJ45" i="133" s="1"/>
  <c r="BJ47" i="142"/>
  <c r="BK45" i="142" s="1"/>
  <c r="AH41" i="122"/>
  <c r="AI39" i="122" s="1"/>
  <c r="BJ47" i="120"/>
  <c r="BK45" i="120" s="1"/>
  <c r="BL17" i="112"/>
  <c r="BI37" i="152"/>
  <c r="BI44" i="152" s="1"/>
  <c r="BI47" i="117"/>
  <c r="BJ45" i="117" s="1"/>
  <c r="I21" i="112"/>
  <c r="BH48" i="150"/>
  <c r="BH50" i="150" s="1"/>
  <c r="BH59" i="150" s="1"/>
  <c r="AH41" i="123"/>
  <c r="AI39" i="123" s="1"/>
  <c r="I35" i="123"/>
  <c r="J32" i="123" s="1"/>
  <c r="BJ47" i="129"/>
  <c r="BK45" i="129" s="1"/>
  <c r="BJ47" i="134"/>
  <c r="BK45" i="134" s="1"/>
  <c r="BJ47" i="119"/>
  <c r="BK45" i="119" s="1"/>
  <c r="BJ47" i="143"/>
  <c r="BK45" i="143" s="1"/>
  <c r="BJ47" i="131"/>
  <c r="BK45" i="131" s="1"/>
  <c r="BI47" i="126"/>
  <c r="BJ45" i="126" s="1"/>
  <c r="AH47" i="123"/>
  <c r="AI45" i="123" s="1"/>
  <c r="BJ47" i="146"/>
  <c r="BK45" i="146" s="1"/>
  <c r="BI47" i="145"/>
  <c r="BJ45" i="145" s="1"/>
  <c r="BJ47" i="136"/>
  <c r="BK45" i="136" s="1"/>
  <c r="BI47" i="128"/>
  <c r="BJ45" i="128" s="1"/>
  <c r="BI48" i="116"/>
  <c r="BI50" i="116" s="1"/>
  <c r="BI59" i="116" s="1"/>
  <c r="BI61" i="116" s="1"/>
  <c r="BI63" i="116" s="1"/>
  <c r="BI65" i="116" s="1"/>
  <c r="BL14" i="112" s="1"/>
  <c r="BJ47" i="116"/>
  <c r="BK45" i="116" s="1"/>
  <c r="BJ48" i="156" l="1"/>
  <c r="BJ50" i="156" s="1"/>
  <c r="BJ59" i="156" s="1"/>
  <c r="BJ61" i="156" s="1"/>
  <c r="BJ63" i="156" s="1"/>
  <c r="BJ65" i="156" s="1"/>
  <c r="BM49" i="112" s="1"/>
  <c r="BJ48" i="158"/>
  <c r="BJ50" i="158" s="1"/>
  <c r="BJ59" i="158" s="1"/>
  <c r="BJ61" i="158" s="1"/>
  <c r="BJ63" i="158" s="1"/>
  <c r="BJ65" i="158" s="1"/>
  <c r="BM52" i="112" s="1"/>
  <c r="BJ48" i="157"/>
  <c r="BJ50" i="157" s="1"/>
  <c r="BJ59" i="157" s="1"/>
  <c r="BJ61" i="157" s="1"/>
  <c r="BJ63" i="157" s="1"/>
  <c r="BJ65" i="157" s="1"/>
  <c r="BM51" i="112" s="1"/>
  <c r="BJ48" i="155"/>
  <c r="BJ50" i="155" s="1"/>
  <c r="BJ59" i="155" s="1"/>
  <c r="BJ61" i="155" s="1"/>
  <c r="BJ63" i="155" s="1"/>
  <c r="BJ65" i="155" s="1"/>
  <c r="BM48" i="112" s="1"/>
  <c r="BK47" i="156"/>
  <c r="BL45" i="156" s="1"/>
  <c r="BL47" i="156" s="1"/>
  <c r="BL48" i="156" s="1"/>
  <c r="BL50" i="156" s="1"/>
  <c r="BL59" i="156" s="1"/>
  <c r="BK47" i="158"/>
  <c r="BL45" i="158" s="1"/>
  <c r="BL47" i="158" s="1"/>
  <c r="BL48" i="158" s="1"/>
  <c r="BL50" i="158" s="1"/>
  <c r="BL59" i="158" s="1"/>
  <c r="BK47" i="157"/>
  <c r="BL45" i="157" s="1"/>
  <c r="BL47" i="157" s="1"/>
  <c r="BL48" i="157" s="1"/>
  <c r="BL50" i="157" s="1"/>
  <c r="BL59" i="157" s="1"/>
  <c r="BK47" i="155"/>
  <c r="BL45" i="155" s="1"/>
  <c r="BL47" i="155" s="1"/>
  <c r="BL48" i="155" s="1"/>
  <c r="BL50" i="155" s="1"/>
  <c r="BL59" i="155" s="1"/>
  <c r="BJ48" i="140"/>
  <c r="BJ50" i="140" s="1"/>
  <c r="BJ59" i="140" s="1"/>
  <c r="BJ61" i="140" s="1"/>
  <c r="BJ63" i="140" s="1"/>
  <c r="BJ65" i="140" s="1"/>
  <c r="BM40" i="112" s="1"/>
  <c r="BJ48" i="146"/>
  <c r="BJ50" i="146" s="1"/>
  <c r="BJ59" i="146" s="1"/>
  <c r="BJ61" i="146" s="1"/>
  <c r="BJ63" i="146" s="1"/>
  <c r="BJ65" i="146" s="1"/>
  <c r="BM46" i="112" s="1"/>
  <c r="BL40" i="152"/>
  <c r="BI48" i="150"/>
  <c r="BI50" i="150" s="1"/>
  <c r="BI59" i="150" s="1"/>
  <c r="BI61" i="150" s="1"/>
  <c r="BI63" i="150" s="1"/>
  <c r="BI65" i="150" s="1"/>
  <c r="BJ48" i="142"/>
  <c r="BJ50" i="142" s="1"/>
  <c r="BJ59" i="142" s="1"/>
  <c r="BJ61" i="142" s="1"/>
  <c r="BJ63" i="142" s="1"/>
  <c r="BJ65" i="142" s="1"/>
  <c r="BM42" i="112" s="1"/>
  <c r="BI48" i="117"/>
  <c r="BI50" i="117" s="1"/>
  <c r="BI59" i="117" s="1"/>
  <c r="BI61" i="117" s="1"/>
  <c r="BI63" i="117" s="1"/>
  <c r="BI65" i="117" s="1"/>
  <c r="AH48" i="122"/>
  <c r="BJ48" i="131"/>
  <c r="BJ50" i="131" s="1"/>
  <c r="BJ59" i="131" s="1"/>
  <c r="BJ61" i="131" s="1"/>
  <c r="BJ63" i="131" s="1"/>
  <c r="BJ65" i="131" s="1"/>
  <c r="BM31" i="112" s="1"/>
  <c r="BJ48" i="120"/>
  <c r="BJ50" i="120" s="1"/>
  <c r="BJ59" i="120" s="1"/>
  <c r="BJ61" i="120" s="1"/>
  <c r="BJ63" i="120" s="1"/>
  <c r="BJ65" i="120" s="1"/>
  <c r="BI48" i="137"/>
  <c r="BI50" i="137" s="1"/>
  <c r="BI59" i="137" s="1"/>
  <c r="BI61" i="137" s="1"/>
  <c r="BI63" i="137" s="1"/>
  <c r="BI65" i="137" s="1"/>
  <c r="BL37" i="112" s="1"/>
  <c r="BI48" i="133"/>
  <c r="BI50" i="133" s="1"/>
  <c r="BI59" i="133" s="1"/>
  <c r="BI61" i="133" s="1"/>
  <c r="BI63" i="133" s="1"/>
  <c r="BI65" i="133" s="1"/>
  <c r="BL33" i="112" s="1"/>
  <c r="I36" i="122"/>
  <c r="I50" i="122" s="1"/>
  <c r="I59" i="122" s="1"/>
  <c r="I61" i="122" s="1"/>
  <c r="I63" i="122" s="1"/>
  <c r="I65" i="122" s="1"/>
  <c r="L21" i="112" s="1"/>
  <c r="L54" i="112" s="1"/>
  <c r="BI48" i="130"/>
  <c r="BI50" i="130" s="1"/>
  <c r="BI59" i="130" s="1"/>
  <c r="BI61" i="130" s="1"/>
  <c r="BI63" i="130" s="1"/>
  <c r="BI65" i="130" s="1"/>
  <c r="BL30" i="112" s="1"/>
  <c r="BI48" i="145"/>
  <c r="BI50" i="145" s="1"/>
  <c r="BI59" i="145" s="1"/>
  <c r="BI61" i="145" s="1"/>
  <c r="BI63" i="145" s="1"/>
  <c r="BI65" i="145" s="1"/>
  <c r="BL45" i="112" s="1"/>
  <c r="AH48" i="123"/>
  <c r="BI48" i="126"/>
  <c r="BI50" i="126" s="1"/>
  <c r="BI59" i="126" s="1"/>
  <c r="BI61" i="126" s="1"/>
  <c r="BI63" i="126" s="1"/>
  <c r="BI65" i="126" s="1"/>
  <c r="BL25" i="112" s="1"/>
  <c r="BJ48" i="143"/>
  <c r="BJ50" i="143" s="1"/>
  <c r="BJ59" i="143" s="1"/>
  <c r="BJ61" i="143" s="1"/>
  <c r="BJ63" i="143" s="1"/>
  <c r="BJ65" i="143" s="1"/>
  <c r="BM43" i="112" s="1"/>
  <c r="AH42" i="122"/>
  <c r="BJ48" i="139"/>
  <c r="BJ50" i="139" s="1"/>
  <c r="BJ59" i="139" s="1"/>
  <c r="BJ61" i="139" s="1"/>
  <c r="BJ63" i="139" s="1"/>
  <c r="BJ65" i="139" s="1"/>
  <c r="BM39" i="112" s="1"/>
  <c r="BJ48" i="125"/>
  <c r="BJ50" i="125" s="1"/>
  <c r="BJ59" i="125" s="1"/>
  <c r="BJ61" i="125" s="1"/>
  <c r="BJ63" i="125" s="1"/>
  <c r="BJ65" i="125" s="1"/>
  <c r="BM24" i="112" s="1"/>
  <c r="BJ47" i="128"/>
  <c r="BK45" i="128" s="1"/>
  <c r="BK47" i="134"/>
  <c r="BL45" i="134" s="1"/>
  <c r="BL47" i="134" s="1"/>
  <c r="BL48" i="134" s="1"/>
  <c r="BL50" i="134" s="1"/>
  <c r="BL59" i="134" s="1"/>
  <c r="BL61" i="134" s="1"/>
  <c r="BL63" i="134" s="1"/>
  <c r="BL65" i="134" s="1"/>
  <c r="BO34" i="112" s="1"/>
  <c r="J35" i="123"/>
  <c r="K32" i="123" s="1"/>
  <c r="BJ40" i="152"/>
  <c r="BJ44" i="152" s="1"/>
  <c r="BJ48" i="136"/>
  <c r="BJ50" i="136" s="1"/>
  <c r="BJ59" i="136" s="1"/>
  <c r="BJ47" i="145"/>
  <c r="BK45" i="145" s="1"/>
  <c r="AI47" i="123"/>
  <c r="AJ45" i="123" s="1"/>
  <c r="BJ47" i="126"/>
  <c r="BK45" i="126" s="1"/>
  <c r="BK47" i="143"/>
  <c r="BL45" i="143" s="1"/>
  <c r="BL47" i="143" s="1"/>
  <c r="BL48" i="143" s="1"/>
  <c r="BL50" i="143" s="1"/>
  <c r="BL59" i="143" s="1"/>
  <c r="BL61" i="143" s="1"/>
  <c r="BL63" i="143" s="1"/>
  <c r="BL65" i="143" s="1"/>
  <c r="BO43" i="112" s="1"/>
  <c r="BJ48" i="119"/>
  <c r="BJ50" i="119" s="1"/>
  <c r="BJ59" i="119" s="1"/>
  <c r="BJ61" i="119" s="1"/>
  <c r="BJ63" i="119" s="1"/>
  <c r="BJ65" i="119" s="1"/>
  <c r="BJ48" i="129"/>
  <c r="BJ50" i="129" s="1"/>
  <c r="BJ59" i="129" s="1"/>
  <c r="AH42" i="123"/>
  <c r="I54" i="112"/>
  <c r="AI41" i="122"/>
  <c r="AJ39" i="122" s="1"/>
  <c r="J35" i="122"/>
  <c r="K32" i="122" s="1"/>
  <c r="BJ47" i="130"/>
  <c r="BK45" i="130" s="1"/>
  <c r="BK47" i="139"/>
  <c r="BL45" i="139" s="1"/>
  <c r="BL47" i="139" s="1"/>
  <c r="BL48" i="139" s="1"/>
  <c r="BL50" i="139" s="1"/>
  <c r="BL59" i="139" s="1"/>
  <c r="BK47" i="140"/>
  <c r="BL45" i="140" s="1"/>
  <c r="BL47" i="140" s="1"/>
  <c r="BL48" i="140" s="1"/>
  <c r="BL50" i="140" s="1"/>
  <c r="BL59" i="140" s="1"/>
  <c r="BL61" i="140" s="1"/>
  <c r="BL63" i="140" s="1"/>
  <c r="BL65" i="140" s="1"/>
  <c r="BO40" i="112" s="1"/>
  <c r="BK47" i="119"/>
  <c r="BL45" i="119" s="1"/>
  <c r="BL47" i="119" s="1"/>
  <c r="BL48" i="119" s="1"/>
  <c r="BL50" i="119" s="1"/>
  <c r="BL59" i="119" s="1"/>
  <c r="BK47" i="129"/>
  <c r="BL45" i="129" s="1"/>
  <c r="BL47" i="129" s="1"/>
  <c r="BL48" i="129" s="1"/>
  <c r="BL50" i="129" s="1"/>
  <c r="BL59" i="129" s="1"/>
  <c r="BL61" i="129" s="1"/>
  <c r="BL63" i="129" s="1"/>
  <c r="BL65" i="129" s="1"/>
  <c r="BO28" i="112" s="1"/>
  <c r="AI41" i="123"/>
  <c r="AJ39" i="123" s="1"/>
  <c r="BK43" i="152"/>
  <c r="BK15" i="152"/>
  <c r="BK47" i="136"/>
  <c r="BL45" i="136" s="1"/>
  <c r="BL47" i="136" s="1"/>
  <c r="BL48" i="136" s="1"/>
  <c r="BL50" i="136" s="1"/>
  <c r="BL59" i="136" s="1"/>
  <c r="BL61" i="136" s="1"/>
  <c r="BL63" i="136" s="1"/>
  <c r="BL65" i="136" s="1"/>
  <c r="BO36" i="112" s="1"/>
  <c r="BI48" i="128"/>
  <c r="BI50" i="128" s="1"/>
  <c r="BI59" i="128" s="1"/>
  <c r="BK47" i="146"/>
  <c r="BL45" i="146" s="1"/>
  <c r="BL47" i="146" s="1"/>
  <c r="BL48" i="146" s="1"/>
  <c r="BL50" i="146" s="1"/>
  <c r="BL59" i="146" s="1"/>
  <c r="BL61" i="146" s="1"/>
  <c r="BL63" i="146" s="1"/>
  <c r="BL65" i="146" s="1"/>
  <c r="BO46" i="112" s="1"/>
  <c r="BK47" i="131"/>
  <c r="BL45" i="131" s="1"/>
  <c r="BL47" i="131" s="1"/>
  <c r="BL48" i="131" s="1"/>
  <c r="BL50" i="131" s="1"/>
  <c r="BL59" i="131" s="1"/>
  <c r="BL61" i="131" s="1"/>
  <c r="BL63" i="131" s="1"/>
  <c r="BL65" i="131" s="1"/>
  <c r="BO31" i="112" s="1"/>
  <c r="BJ48" i="134"/>
  <c r="BJ50" i="134" s="1"/>
  <c r="BJ59" i="134" s="1"/>
  <c r="I36" i="123"/>
  <c r="I50" i="123" s="1"/>
  <c r="I59" i="123" s="1"/>
  <c r="BH61" i="150"/>
  <c r="BH63" i="150" s="1"/>
  <c r="BH65" i="150" s="1"/>
  <c r="BJ47" i="117"/>
  <c r="BK45" i="117" s="1"/>
  <c r="BK47" i="120"/>
  <c r="BL45" i="120" s="1"/>
  <c r="BL47" i="120" s="1"/>
  <c r="BL48" i="120" s="1"/>
  <c r="BL50" i="120" s="1"/>
  <c r="BL59" i="120" s="1"/>
  <c r="BL61" i="120" s="1"/>
  <c r="BL63" i="120" s="1"/>
  <c r="BL65" i="120" s="1"/>
  <c r="BK47" i="142"/>
  <c r="BL45" i="142" s="1"/>
  <c r="BL47" i="142" s="1"/>
  <c r="BL48" i="142" s="1"/>
  <c r="BL50" i="142" s="1"/>
  <c r="BL59" i="142" s="1"/>
  <c r="BL61" i="142" s="1"/>
  <c r="BL63" i="142" s="1"/>
  <c r="BL65" i="142" s="1"/>
  <c r="BO42" i="112" s="1"/>
  <c r="BJ47" i="133"/>
  <c r="BK45" i="133" s="1"/>
  <c r="AI47" i="122"/>
  <c r="AJ45" i="122" s="1"/>
  <c r="BJ47" i="137"/>
  <c r="BK45" i="137" s="1"/>
  <c r="BK47" i="125"/>
  <c r="BL45" i="125" s="1"/>
  <c r="BL47" i="125" s="1"/>
  <c r="BL48" i="125" s="1"/>
  <c r="BL50" i="125" s="1"/>
  <c r="BL59" i="125" s="1"/>
  <c r="BL61" i="125" s="1"/>
  <c r="BL63" i="125" s="1"/>
  <c r="BL65" i="125" s="1"/>
  <c r="BO24" i="112" s="1"/>
  <c r="BJ47" i="150"/>
  <c r="BK45" i="150" s="1"/>
  <c r="BJ48" i="116"/>
  <c r="BJ50" i="116" s="1"/>
  <c r="BJ59" i="116" s="1"/>
  <c r="BJ61" i="116" s="1"/>
  <c r="BJ63" i="116" s="1"/>
  <c r="BJ65" i="116" s="1"/>
  <c r="BM14" i="112" s="1"/>
  <c r="BK47" i="116"/>
  <c r="BL45" i="116" s="1"/>
  <c r="BL15" i="152" l="1"/>
  <c r="BL37" i="152" s="1"/>
  <c r="BL44" i="152" s="1"/>
  <c r="BL15" i="112"/>
  <c r="J36" i="123"/>
  <c r="J50" i="123" s="1"/>
  <c r="J59" i="123" s="1"/>
  <c r="J61" i="123" s="1"/>
  <c r="J63" i="123" s="1"/>
  <c r="J65" i="123" s="1"/>
  <c r="M22" i="112" s="1"/>
  <c r="BK48" i="155"/>
  <c r="BK50" i="155" s="1"/>
  <c r="BK59" i="155" s="1"/>
  <c r="BK61" i="155" s="1"/>
  <c r="BK63" i="155" s="1"/>
  <c r="BK65" i="155" s="1"/>
  <c r="BN48" i="112" s="1"/>
  <c r="BK48" i="157"/>
  <c r="BK50" i="157" s="1"/>
  <c r="BK59" i="157" s="1"/>
  <c r="BK61" i="157" s="1"/>
  <c r="BK63" i="157" s="1"/>
  <c r="BK65" i="157" s="1"/>
  <c r="BN51" i="112" s="1"/>
  <c r="BK48" i="158"/>
  <c r="BK50" i="158" s="1"/>
  <c r="BK59" i="158" s="1"/>
  <c r="BK61" i="158" s="1"/>
  <c r="BK63" i="158" s="1"/>
  <c r="BK65" i="158" s="1"/>
  <c r="BN52" i="112" s="1"/>
  <c r="BK48" i="156"/>
  <c r="BK50" i="156" s="1"/>
  <c r="BK59" i="156" s="1"/>
  <c r="BK61" i="156" s="1"/>
  <c r="BK63" i="156" s="1"/>
  <c r="BK65" i="156" s="1"/>
  <c r="BN49" i="112" s="1"/>
  <c r="BL61" i="155"/>
  <c r="BL63" i="155" s="1"/>
  <c r="BL65" i="155" s="1"/>
  <c r="BO48" i="112" s="1"/>
  <c r="BS48" i="112" s="1"/>
  <c r="BL61" i="157"/>
  <c r="BL63" i="157" s="1"/>
  <c r="BL65" i="157" s="1"/>
  <c r="BO51" i="112" s="1"/>
  <c r="BS51" i="112" s="1"/>
  <c r="BL61" i="158"/>
  <c r="BL63" i="158" s="1"/>
  <c r="BL65" i="158" s="1"/>
  <c r="BO52" i="112" s="1"/>
  <c r="BS52" i="112" s="1"/>
  <c r="BL61" i="156"/>
  <c r="BL63" i="156" s="1"/>
  <c r="BL65" i="156" s="1"/>
  <c r="BO49" i="112" s="1"/>
  <c r="BS49" i="112" s="1"/>
  <c r="BM40" i="152"/>
  <c r="BJ48" i="145"/>
  <c r="BJ50" i="145" s="1"/>
  <c r="BJ59" i="145" s="1"/>
  <c r="BJ61" i="145" s="1"/>
  <c r="BJ63" i="145" s="1"/>
  <c r="BJ65" i="145" s="1"/>
  <c r="BM45" i="112" s="1"/>
  <c r="BJ48" i="126"/>
  <c r="BJ50" i="126" s="1"/>
  <c r="BJ59" i="126" s="1"/>
  <c r="BJ61" i="126" s="1"/>
  <c r="BJ63" i="126" s="1"/>
  <c r="BJ65" i="126" s="1"/>
  <c r="BM25" i="112" s="1"/>
  <c r="AI42" i="122"/>
  <c r="BK48" i="143"/>
  <c r="BK50" i="143" s="1"/>
  <c r="BK59" i="143" s="1"/>
  <c r="BK61" i="143" s="1"/>
  <c r="BK63" i="143" s="1"/>
  <c r="BK65" i="143" s="1"/>
  <c r="AI48" i="122"/>
  <c r="AI48" i="123"/>
  <c r="BJ48" i="117"/>
  <c r="BJ50" i="117" s="1"/>
  <c r="BJ59" i="117" s="1"/>
  <c r="BJ61" i="117" s="1"/>
  <c r="BJ63" i="117" s="1"/>
  <c r="BJ65" i="117" s="1"/>
  <c r="J36" i="122"/>
  <c r="J50" i="122" s="1"/>
  <c r="J59" i="122" s="1"/>
  <c r="J61" i="122" s="1"/>
  <c r="J63" i="122" s="1"/>
  <c r="J65" i="122" s="1"/>
  <c r="M21" i="112" s="1"/>
  <c r="BK48" i="136"/>
  <c r="BK50" i="136" s="1"/>
  <c r="BK59" i="136" s="1"/>
  <c r="BK61" i="136" s="1"/>
  <c r="BK63" i="136" s="1"/>
  <c r="BK65" i="136" s="1"/>
  <c r="BN36" i="112" s="1"/>
  <c r="BJ48" i="150"/>
  <c r="BJ50" i="150" s="1"/>
  <c r="BJ59" i="150" s="1"/>
  <c r="BJ61" i="150" s="1"/>
  <c r="BJ63" i="150" s="1"/>
  <c r="BJ65" i="150" s="1"/>
  <c r="BK48" i="142"/>
  <c r="BK50" i="142" s="1"/>
  <c r="BK59" i="142" s="1"/>
  <c r="BK61" i="142" s="1"/>
  <c r="BK63" i="142" s="1"/>
  <c r="BK65" i="142" s="1"/>
  <c r="BK48" i="129"/>
  <c r="BK50" i="129" s="1"/>
  <c r="BK59" i="129" s="1"/>
  <c r="BK61" i="129" s="1"/>
  <c r="BK63" i="129" s="1"/>
  <c r="BK65" i="129" s="1"/>
  <c r="BN28" i="112" s="1"/>
  <c r="BK48" i="139"/>
  <c r="BK50" i="139" s="1"/>
  <c r="BK59" i="139" s="1"/>
  <c r="BK61" i="139" s="1"/>
  <c r="BK63" i="139" s="1"/>
  <c r="BK65" i="139" s="1"/>
  <c r="BN39" i="112" s="1"/>
  <c r="BJ48" i="128"/>
  <c r="BJ50" i="128" s="1"/>
  <c r="BJ59" i="128" s="1"/>
  <c r="BJ61" i="128" s="1"/>
  <c r="BJ63" i="128" s="1"/>
  <c r="BJ65" i="128" s="1"/>
  <c r="BM27" i="112" s="1"/>
  <c r="BK48" i="125"/>
  <c r="BK50" i="125" s="1"/>
  <c r="BK59" i="125" s="1"/>
  <c r="BK61" i="125" s="1"/>
  <c r="BK63" i="125" s="1"/>
  <c r="BK65" i="125" s="1"/>
  <c r="AI42" i="123"/>
  <c r="BK48" i="119"/>
  <c r="BK50" i="119" s="1"/>
  <c r="BK59" i="119" s="1"/>
  <c r="BK61" i="119" s="1"/>
  <c r="BK63" i="119" s="1"/>
  <c r="BK65" i="119" s="1"/>
  <c r="BN17" i="152" s="1"/>
  <c r="BN39" i="152" s="1"/>
  <c r="BN43" i="152" s="1"/>
  <c r="BI61" i="128"/>
  <c r="BI63" i="128" s="1"/>
  <c r="BI65" i="128" s="1"/>
  <c r="BL27" i="112" s="1"/>
  <c r="BN65" i="125"/>
  <c r="BK47" i="130"/>
  <c r="BL45" i="130" s="1"/>
  <c r="BL47" i="130" s="1"/>
  <c r="BL48" i="130" s="1"/>
  <c r="BL50" i="130" s="1"/>
  <c r="BL59" i="130" s="1"/>
  <c r="BJ61" i="129"/>
  <c r="BJ63" i="129" s="1"/>
  <c r="BJ65" i="129" s="1"/>
  <c r="BM28" i="112" s="1"/>
  <c r="AJ47" i="122"/>
  <c r="AK45" i="122" s="1"/>
  <c r="BK47" i="117"/>
  <c r="BL45" i="117" s="1"/>
  <c r="BL47" i="117" s="1"/>
  <c r="BL48" i="117" s="1"/>
  <c r="BL50" i="117" s="1"/>
  <c r="BL59" i="117" s="1"/>
  <c r="AJ41" i="122"/>
  <c r="AK39" i="122" s="1"/>
  <c r="BM17" i="112"/>
  <c r="BM17" i="152"/>
  <c r="BK47" i="126"/>
  <c r="BL45" i="126" s="1"/>
  <c r="BL47" i="126" s="1"/>
  <c r="BL48" i="126" s="1"/>
  <c r="BL50" i="126" s="1"/>
  <c r="BL59" i="126" s="1"/>
  <c r="BL61" i="126" s="1"/>
  <c r="BL63" i="126" s="1"/>
  <c r="BL65" i="126" s="1"/>
  <c r="BO25" i="112" s="1"/>
  <c r="BK47" i="145"/>
  <c r="BL45" i="145" s="1"/>
  <c r="BL47" i="145" s="1"/>
  <c r="BL48" i="145" s="1"/>
  <c r="BL50" i="145" s="1"/>
  <c r="BL59" i="145" s="1"/>
  <c r="BL61" i="145" s="1"/>
  <c r="BL63" i="145" s="1"/>
  <c r="BL65" i="145" s="1"/>
  <c r="BO45" i="112" s="1"/>
  <c r="I61" i="123"/>
  <c r="I63" i="123" s="1"/>
  <c r="I65" i="123" s="1"/>
  <c r="BJ61" i="134"/>
  <c r="BJ63" i="134" s="1"/>
  <c r="BJ65" i="134" s="1"/>
  <c r="BM34" i="112" s="1"/>
  <c r="BK48" i="116"/>
  <c r="BK50" i="116" s="1"/>
  <c r="BK59" i="116" s="1"/>
  <c r="BK61" i="116" s="1"/>
  <c r="BK63" i="116" s="1"/>
  <c r="BK65" i="116" s="1"/>
  <c r="BN14" i="112" s="1"/>
  <c r="BK47" i="150"/>
  <c r="BL45" i="150" s="1"/>
  <c r="BL47" i="150" s="1"/>
  <c r="BL48" i="150" s="1"/>
  <c r="BL50" i="150" s="1"/>
  <c r="BL59" i="150" s="1"/>
  <c r="BL61" i="150" s="1"/>
  <c r="BL63" i="150" s="1"/>
  <c r="BL65" i="150" s="1"/>
  <c r="BJ48" i="137"/>
  <c r="BJ50" i="137" s="1"/>
  <c r="BJ59" i="137" s="1"/>
  <c r="BJ48" i="133"/>
  <c r="BJ50" i="133" s="1"/>
  <c r="BJ59" i="133" s="1"/>
  <c r="BK48" i="120"/>
  <c r="BK50" i="120" s="1"/>
  <c r="BK59" i="120" s="1"/>
  <c r="BK48" i="131"/>
  <c r="BK50" i="131" s="1"/>
  <c r="BK59" i="131" s="1"/>
  <c r="BK48" i="146"/>
  <c r="BK50" i="146" s="1"/>
  <c r="BK59" i="146" s="1"/>
  <c r="BN17" i="112"/>
  <c r="BL61" i="139"/>
  <c r="BL63" i="139" s="1"/>
  <c r="BL65" i="139" s="1"/>
  <c r="K35" i="122"/>
  <c r="L32" i="122" s="1"/>
  <c r="BJ61" i="136"/>
  <c r="BJ63" i="136" s="1"/>
  <c r="BJ65" i="136" s="1"/>
  <c r="BM36" i="112" s="1"/>
  <c r="BS36" i="112" s="1"/>
  <c r="K35" i="123"/>
  <c r="L32" i="123" s="1"/>
  <c r="BK47" i="128"/>
  <c r="BL45" i="128" s="1"/>
  <c r="BL47" i="128" s="1"/>
  <c r="BL48" i="128" s="1"/>
  <c r="BL50" i="128" s="1"/>
  <c r="BL59" i="128" s="1"/>
  <c r="BL61" i="128" s="1"/>
  <c r="BL63" i="128" s="1"/>
  <c r="BL65" i="128" s="1"/>
  <c r="BO27" i="112" s="1"/>
  <c r="BK47" i="137"/>
  <c r="BL45" i="137" s="1"/>
  <c r="BL47" i="137" s="1"/>
  <c r="BL48" i="137" s="1"/>
  <c r="BL50" i="137" s="1"/>
  <c r="BL59" i="137" s="1"/>
  <c r="BL61" i="137" s="1"/>
  <c r="BL63" i="137" s="1"/>
  <c r="BL65" i="137" s="1"/>
  <c r="BO37" i="112" s="1"/>
  <c r="BK47" i="133"/>
  <c r="BL45" i="133" s="1"/>
  <c r="BL47" i="133" s="1"/>
  <c r="BL48" i="133" s="1"/>
  <c r="BL50" i="133" s="1"/>
  <c r="BL59" i="133" s="1"/>
  <c r="BL61" i="133" s="1"/>
  <c r="BL63" i="133" s="1"/>
  <c r="BL65" i="133" s="1"/>
  <c r="BO33" i="112" s="1"/>
  <c r="BO40" i="152"/>
  <c r="BK37" i="152"/>
  <c r="BK44" i="152" s="1"/>
  <c r="AJ41" i="123"/>
  <c r="AK39" i="123" s="1"/>
  <c r="BL61" i="119"/>
  <c r="BL63" i="119" s="1"/>
  <c r="BL65" i="119" s="1"/>
  <c r="BK48" i="140"/>
  <c r="BK50" i="140" s="1"/>
  <c r="BK59" i="140" s="1"/>
  <c r="BJ48" i="130"/>
  <c r="BJ50" i="130" s="1"/>
  <c r="BJ59" i="130" s="1"/>
  <c r="BJ61" i="130" s="1"/>
  <c r="BJ63" i="130" s="1"/>
  <c r="BJ65" i="130" s="1"/>
  <c r="BM30" i="112" s="1"/>
  <c r="AJ47" i="123"/>
  <c r="AK45" i="123" s="1"/>
  <c r="BK48" i="134"/>
  <c r="BK50" i="134" s="1"/>
  <c r="BK59" i="134" s="1"/>
  <c r="BK61" i="134" s="1"/>
  <c r="BK63" i="134" s="1"/>
  <c r="BK65" i="134" s="1"/>
  <c r="BN34" i="112" s="1"/>
  <c r="BL47" i="116"/>
  <c r="BL48" i="116" s="1"/>
  <c r="BL50" i="116" s="1"/>
  <c r="BL59" i="116" s="1"/>
  <c r="BS28" i="112" l="1"/>
  <c r="BS34" i="112"/>
  <c r="BO39" i="112"/>
  <c r="BN24" i="112"/>
  <c r="BS24" i="112" s="1"/>
  <c r="E21" i="154" s="1"/>
  <c r="H21" i="154" s="1"/>
  <c r="BN42" i="112"/>
  <c r="BM15" i="152"/>
  <c r="BM37" i="152" s="1"/>
  <c r="BM44" i="152" s="1"/>
  <c r="BM15" i="112"/>
  <c r="BN43" i="112"/>
  <c r="BN59" i="156"/>
  <c r="BN59" i="157"/>
  <c r="BN59" i="142"/>
  <c r="BN59" i="119"/>
  <c r="BN59" i="125"/>
  <c r="BN65" i="142"/>
  <c r="BN59" i="136"/>
  <c r="BN59" i="139"/>
  <c r="BN59" i="158"/>
  <c r="BN59" i="155"/>
  <c r="BN65" i="156"/>
  <c r="BN65" i="158"/>
  <c r="BN65" i="157"/>
  <c r="BN65" i="155"/>
  <c r="BN59" i="129"/>
  <c r="BQ24" i="112"/>
  <c r="BN59" i="143"/>
  <c r="BN65" i="143"/>
  <c r="BK48" i="133"/>
  <c r="BK50" i="133" s="1"/>
  <c r="BK59" i="133" s="1"/>
  <c r="BK61" i="133" s="1"/>
  <c r="BK63" i="133" s="1"/>
  <c r="BK65" i="133" s="1"/>
  <c r="BN33" i="112" s="1"/>
  <c r="BK48" i="128"/>
  <c r="BK50" i="128" s="1"/>
  <c r="BK59" i="128" s="1"/>
  <c r="BK61" i="128" s="1"/>
  <c r="BK63" i="128" s="1"/>
  <c r="BK65" i="128" s="1"/>
  <c r="BN27" i="112" s="1"/>
  <c r="BS27" i="112" s="1"/>
  <c r="BN65" i="139"/>
  <c r="BK48" i="137"/>
  <c r="BK50" i="137" s="1"/>
  <c r="BK59" i="137" s="1"/>
  <c r="BK61" i="137" s="1"/>
  <c r="BK63" i="137" s="1"/>
  <c r="BK65" i="137" s="1"/>
  <c r="BN37" i="112" s="1"/>
  <c r="K36" i="123"/>
  <c r="K50" i="123" s="1"/>
  <c r="K59" i="123" s="1"/>
  <c r="K61" i="123" s="1"/>
  <c r="K63" i="123" s="1"/>
  <c r="K65" i="123" s="1"/>
  <c r="N22" i="112" s="1"/>
  <c r="BK48" i="150"/>
  <c r="BK50" i="150" s="1"/>
  <c r="BK59" i="150" s="1"/>
  <c r="AJ48" i="122"/>
  <c r="AJ48" i="123"/>
  <c r="AJ42" i="123"/>
  <c r="BN65" i="134"/>
  <c r="AK41" i="122"/>
  <c r="AL39" i="122" s="1"/>
  <c r="BL61" i="117"/>
  <c r="BL63" i="117" s="1"/>
  <c r="BL65" i="117" s="1"/>
  <c r="BO15" i="112" s="1"/>
  <c r="BN65" i="129"/>
  <c r="AK47" i="123"/>
  <c r="AL45" i="123" s="1"/>
  <c r="BN65" i="136"/>
  <c r="K36" i="122"/>
  <c r="K50" i="122" s="1"/>
  <c r="K59" i="122" s="1"/>
  <c r="K61" i="122" s="1"/>
  <c r="K63" i="122" s="1"/>
  <c r="K65" i="122" s="1"/>
  <c r="BK61" i="120"/>
  <c r="BK63" i="120" s="1"/>
  <c r="BK65" i="120" s="1"/>
  <c r="BN59" i="120"/>
  <c r="BK48" i="145"/>
  <c r="BK50" i="145" s="1"/>
  <c r="BK59" i="145" s="1"/>
  <c r="BK61" i="145" s="1"/>
  <c r="BK63" i="145" s="1"/>
  <c r="BK65" i="145" s="1"/>
  <c r="BN45" i="112" s="1"/>
  <c r="BS45" i="112" s="1"/>
  <c r="BM39" i="152"/>
  <c r="BM43" i="152" s="1"/>
  <c r="BK48" i="130"/>
  <c r="BK50" i="130" s="1"/>
  <c r="BK59" i="130" s="1"/>
  <c r="BK61" i="130" s="1"/>
  <c r="BK63" i="130" s="1"/>
  <c r="BK65" i="130" s="1"/>
  <c r="BN30" i="112" s="1"/>
  <c r="L35" i="122"/>
  <c r="M32" i="122" s="1"/>
  <c r="BK61" i="146"/>
  <c r="BK63" i="146" s="1"/>
  <c r="BK65" i="146" s="1"/>
  <c r="BN46" i="112" s="1"/>
  <c r="BS46" i="112" s="1"/>
  <c r="BN59" i="146"/>
  <c r="BJ61" i="133"/>
  <c r="BJ63" i="133" s="1"/>
  <c r="BJ65" i="133" s="1"/>
  <c r="BM33" i="112" s="1"/>
  <c r="BS33" i="112" s="1"/>
  <c r="BN59" i="133"/>
  <c r="L22" i="112"/>
  <c r="M54" i="112"/>
  <c r="AK47" i="122"/>
  <c r="AL45" i="122" s="1"/>
  <c r="BL61" i="130"/>
  <c r="BL63" i="130" s="1"/>
  <c r="BL65" i="130" s="1"/>
  <c r="BO30" i="112" s="1"/>
  <c r="BS30" i="112" s="1"/>
  <c r="AK41" i="123"/>
  <c r="AL39" i="123" s="1"/>
  <c r="BK61" i="140"/>
  <c r="BK63" i="140" s="1"/>
  <c r="BK65" i="140" s="1"/>
  <c r="BN40" i="112" s="1"/>
  <c r="BS40" i="112" s="1"/>
  <c r="BN59" i="140"/>
  <c r="BO17" i="112"/>
  <c r="BO17" i="152"/>
  <c r="BO39" i="152" s="1"/>
  <c r="BN65" i="119"/>
  <c r="L35" i="123"/>
  <c r="M32" i="123" s="1"/>
  <c r="BK61" i="131"/>
  <c r="BK63" i="131" s="1"/>
  <c r="BK65" i="131" s="1"/>
  <c r="BN31" i="112" s="1"/>
  <c r="BS31" i="112" s="1"/>
  <c r="BN59" i="131"/>
  <c r="BJ61" i="137"/>
  <c r="BJ63" i="137" s="1"/>
  <c r="BJ65" i="137" s="1"/>
  <c r="BM37" i="112" s="1"/>
  <c r="BS37" i="112" s="1"/>
  <c r="BN59" i="134"/>
  <c r="BK48" i="126"/>
  <c r="BK50" i="126" s="1"/>
  <c r="BK59" i="126" s="1"/>
  <c r="AJ42" i="122"/>
  <c r="BK48" i="117"/>
  <c r="BK50" i="117" s="1"/>
  <c r="BK59" i="117" s="1"/>
  <c r="BK61" i="117" s="1"/>
  <c r="BK63" i="117" s="1"/>
  <c r="BK65" i="117" s="1"/>
  <c r="BN15" i="112" s="1"/>
  <c r="BL61" i="116"/>
  <c r="BL63" i="116" s="1"/>
  <c r="BL65" i="116" s="1"/>
  <c r="BN59" i="116"/>
  <c r="BQ43" i="112" l="1"/>
  <c r="BS43" i="112"/>
  <c r="E40" i="154" s="1"/>
  <c r="I40" i="154" s="1"/>
  <c r="BS15" i="112"/>
  <c r="BS42" i="112"/>
  <c r="E39" i="154" s="1"/>
  <c r="H39" i="154" s="1"/>
  <c r="BQ39" i="112"/>
  <c r="BS39" i="112"/>
  <c r="E36" i="154" s="1"/>
  <c r="H36" i="154" s="1"/>
  <c r="BQ42" i="112"/>
  <c r="BN65" i="116"/>
  <c r="BO14" i="112"/>
  <c r="BN59" i="137"/>
  <c r="BQ48" i="112"/>
  <c r="E45" i="154"/>
  <c r="E48" i="154"/>
  <c r="BQ51" i="112"/>
  <c r="E49" i="154"/>
  <c r="BQ52" i="112"/>
  <c r="BQ49" i="112"/>
  <c r="E46" i="154"/>
  <c r="BN59" i="128"/>
  <c r="BN59" i="130"/>
  <c r="BN65" i="130"/>
  <c r="BN65" i="128"/>
  <c r="BQ27" i="112"/>
  <c r="AK48" i="123"/>
  <c r="AK42" i="122"/>
  <c r="L36" i="123"/>
  <c r="L50" i="123" s="1"/>
  <c r="L59" i="123" s="1"/>
  <c r="L61" i="123" s="1"/>
  <c r="L63" i="123" s="1"/>
  <c r="L65" i="123" s="1"/>
  <c r="O22" i="112" s="1"/>
  <c r="BK61" i="150"/>
  <c r="BK63" i="150" s="1"/>
  <c r="BK65" i="150" s="1"/>
  <c r="BN65" i="150" s="1"/>
  <c r="BN59" i="150"/>
  <c r="L36" i="122"/>
  <c r="L50" i="122" s="1"/>
  <c r="L59" i="122" s="1"/>
  <c r="L61" i="122" s="1"/>
  <c r="L63" i="122" s="1"/>
  <c r="L65" i="122" s="1"/>
  <c r="O21" i="112" s="1"/>
  <c r="O54" i="112" s="1"/>
  <c r="BO43" i="152"/>
  <c r="BQ43" i="152" s="1"/>
  <c r="BQ39" i="152"/>
  <c r="AL41" i="123"/>
  <c r="AM39" i="123" s="1"/>
  <c r="AL47" i="122"/>
  <c r="AM45" i="122" s="1"/>
  <c r="BN65" i="145"/>
  <c r="N21" i="112"/>
  <c r="BN59" i="117"/>
  <c r="AL41" i="122"/>
  <c r="AM39" i="122" s="1"/>
  <c r="BQ34" i="112"/>
  <c r="E31" i="154"/>
  <c r="I31" i="154" s="1"/>
  <c r="BN65" i="131"/>
  <c r="M35" i="123"/>
  <c r="N32" i="123" s="1"/>
  <c r="BQ17" i="112"/>
  <c r="BN65" i="133"/>
  <c r="M35" i="122"/>
  <c r="N32" i="122" s="1"/>
  <c r="BQ28" i="112"/>
  <c r="E25" i="154"/>
  <c r="I25" i="154" s="1"/>
  <c r="BO15" i="152"/>
  <c r="BN65" i="117"/>
  <c r="BK61" i="126"/>
  <c r="BK63" i="126" s="1"/>
  <c r="BK65" i="126" s="1"/>
  <c r="BN25" i="112" s="1"/>
  <c r="BS25" i="112" s="1"/>
  <c r="BN59" i="126"/>
  <c r="BN15" i="152"/>
  <c r="BN37" i="152" s="1"/>
  <c r="E27" i="154"/>
  <c r="BQ30" i="112"/>
  <c r="BQ17" i="152"/>
  <c r="BQ36" i="112"/>
  <c r="E33" i="154"/>
  <c r="AL47" i="123"/>
  <c r="AM45" i="123" s="1"/>
  <c r="BN59" i="145"/>
  <c r="BN65" i="137"/>
  <c r="BN65" i="140"/>
  <c r="AK42" i="123"/>
  <c r="AK48" i="122"/>
  <c r="BN65" i="146"/>
  <c r="BN65" i="120"/>
  <c r="E24" i="154"/>
  <c r="H24" i="154" s="1"/>
  <c r="C99" i="2"/>
  <c r="G99" i="2"/>
  <c r="G34" i="2" s="1"/>
  <c r="G57" i="2" s="1"/>
  <c r="K99" i="2"/>
  <c r="K34" i="2" s="1"/>
  <c r="K57" i="2" s="1"/>
  <c r="C113" i="2"/>
  <c r="G113" i="2"/>
  <c r="K113" i="2"/>
  <c r="F99" i="2"/>
  <c r="F34" i="2" s="1"/>
  <c r="F57" i="2" s="1"/>
  <c r="L99" i="2"/>
  <c r="L34" i="2" s="1"/>
  <c r="L57" i="2" s="1"/>
  <c r="D113" i="2"/>
  <c r="I113" i="2"/>
  <c r="B99" i="2"/>
  <c r="B34" i="2" s="1"/>
  <c r="H99" i="2"/>
  <c r="H34" i="2" s="1"/>
  <c r="H57" i="2" s="1"/>
  <c r="E113" i="2"/>
  <c r="J113" i="2"/>
  <c r="D99" i="2"/>
  <c r="D34" i="2" s="1"/>
  <c r="D57" i="2" s="1"/>
  <c r="I99" i="2"/>
  <c r="I34" i="2" s="1"/>
  <c r="I57" i="2" s="1"/>
  <c r="F113" i="2"/>
  <c r="L113" i="2"/>
  <c r="J99" i="2"/>
  <c r="J34" i="2" s="1"/>
  <c r="J57" i="2" s="1"/>
  <c r="H113" i="2"/>
  <c r="E99" i="2"/>
  <c r="E34" i="2" s="1"/>
  <c r="E57" i="2" s="1"/>
  <c r="B113" i="2"/>
  <c r="B16" i="2"/>
  <c r="J40" i="154" l="1"/>
  <c r="E11" i="154"/>
  <c r="BQ14" i="112"/>
  <c r="E12" i="154"/>
  <c r="L12" i="154" s="1"/>
  <c r="L46" i="154"/>
  <c r="L49" i="154"/>
  <c r="M36" i="123"/>
  <c r="M50" i="123" s="1"/>
  <c r="M59" i="123" s="1"/>
  <c r="M61" i="123" s="1"/>
  <c r="M63" i="123" s="1"/>
  <c r="M65" i="123" s="1"/>
  <c r="P22" i="112" s="1"/>
  <c r="AL48" i="122"/>
  <c r="AL48" i="123"/>
  <c r="M36" i="122"/>
  <c r="M50" i="122" s="1"/>
  <c r="M59" i="122" s="1"/>
  <c r="M61" i="122" s="1"/>
  <c r="M63" i="122" s="1"/>
  <c r="M65" i="122" s="1"/>
  <c r="P21" i="112" s="1"/>
  <c r="P54" i="112" s="1"/>
  <c r="AL42" i="122"/>
  <c r="J25" i="154"/>
  <c r="BQ18" i="112"/>
  <c r="E15" i="154"/>
  <c r="L15" i="154" s="1"/>
  <c r="BQ40" i="112"/>
  <c r="E37" i="154"/>
  <c r="I37" i="154" s="1"/>
  <c r="J37" i="154" s="1"/>
  <c r="BQ33" i="112"/>
  <c r="E30" i="154"/>
  <c r="BQ45" i="112"/>
  <c r="E42" i="154"/>
  <c r="AM41" i="123"/>
  <c r="AN39" i="123" s="1"/>
  <c r="AM47" i="123"/>
  <c r="AN45" i="123" s="1"/>
  <c r="BO37" i="152"/>
  <c r="BO44" i="152" s="1"/>
  <c r="BQ15" i="152"/>
  <c r="N35" i="123"/>
  <c r="O32" i="123" s="1"/>
  <c r="E43" i="154"/>
  <c r="BQ46" i="112"/>
  <c r="BQ37" i="112"/>
  <c r="E34" i="154"/>
  <c r="L34" i="154" s="1"/>
  <c r="BQ15" i="112"/>
  <c r="N35" i="122"/>
  <c r="O32" i="122" s="1"/>
  <c r="N54" i="112"/>
  <c r="AM47" i="122"/>
  <c r="AN45" i="122" s="1"/>
  <c r="BN40" i="152"/>
  <c r="BN44" i="152" s="1"/>
  <c r="BN65" i="126"/>
  <c r="E14" i="154"/>
  <c r="BQ31" i="112"/>
  <c r="E28" i="154"/>
  <c r="L28" i="154" s="1"/>
  <c r="AM41" i="122"/>
  <c r="AN39" i="122" s="1"/>
  <c r="AL42" i="123"/>
  <c r="C34" i="2"/>
  <c r="C57" i="2" s="1"/>
  <c r="E43" i="2"/>
  <c r="E49" i="2"/>
  <c r="D43" i="2"/>
  <c r="D49" i="2"/>
  <c r="G43" i="2"/>
  <c r="G49" i="2"/>
  <c r="C43" i="2"/>
  <c r="C49" i="2"/>
  <c r="H49" i="2"/>
  <c r="H43" i="2"/>
  <c r="F43" i="2"/>
  <c r="F49" i="2"/>
  <c r="B56" i="2"/>
  <c r="B57" i="2"/>
  <c r="B43" i="2"/>
  <c r="B49" i="2"/>
  <c r="L43" i="2"/>
  <c r="J43" i="2"/>
  <c r="J49" i="2"/>
  <c r="I43" i="2"/>
  <c r="I49" i="2"/>
  <c r="K43" i="2"/>
  <c r="K49" i="2"/>
  <c r="N37" i="2"/>
  <c r="B37" i="2"/>
  <c r="C12" i="2"/>
  <c r="B17" i="2"/>
  <c r="Q102" i="2"/>
  <c r="H30" i="154" l="1"/>
  <c r="J31" i="154" s="1"/>
  <c r="AM48" i="123"/>
  <c r="AM42" i="123"/>
  <c r="L43" i="154"/>
  <c r="G37" i="2"/>
  <c r="AM42" i="122"/>
  <c r="I37" i="2"/>
  <c r="AM48" i="122"/>
  <c r="O35" i="123"/>
  <c r="P32" i="123" s="1"/>
  <c r="C37" i="2"/>
  <c r="E37" i="2"/>
  <c r="E22" i="154"/>
  <c r="I22" i="154" s="1"/>
  <c r="J22" i="154" s="1"/>
  <c r="BQ25" i="112"/>
  <c r="AN47" i="122"/>
  <c r="AO45" i="122" s="1"/>
  <c r="N36" i="122"/>
  <c r="N50" i="122" s="1"/>
  <c r="N59" i="122" s="1"/>
  <c r="N61" i="122" s="1"/>
  <c r="N63" i="122" s="1"/>
  <c r="N65" i="122" s="1"/>
  <c r="Q21" i="112" s="1"/>
  <c r="AN47" i="123"/>
  <c r="AO45" i="123" s="1"/>
  <c r="L37" i="2"/>
  <c r="J37" i="2"/>
  <c r="O35" i="122"/>
  <c r="P32" i="122" s="1"/>
  <c r="BQ37" i="152"/>
  <c r="H37" i="2"/>
  <c r="D37" i="2"/>
  <c r="F37" i="2"/>
  <c r="K37" i="2"/>
  <c r="L39" i="2" s="1"/>
  <c r="L62" i="2" s="1"/>
  <c r="M37" i="2"/>
  <c r="N39" i="2" s="1"/>
  <c r="N62" i="2" s="1"/>
  <c r="N64" i="2" s="1"/>
  <c r="N66" i="2" s="1"/>
  <c r="N68" i="2" s="1"/>
  <c r="Q12" i="152" s="1"/>
  <c r="AN41" i="122"/>
  <c r="AO39" i="122" s="1"/>
  <c r="BQ40" i="152"/>
  <c r="N36" i="123"/>
  <c r="N50" i="123" s="1"/>
  <c r="N59" i="123" s="1"/>
  <c r="N61" i="123" s="1"/>
  <c r="N63" i="123" s="1"/>
  <c r="N65" i="123" s="1"/>
  <c r="AN41" i="123"/>
  <c r="AO39" i="123" s="1"/>
  <c r="O37" i="2"/>
  <c r="O39" i="2" s="1"/>
  <c r="O62" i="2" s="1"/>
  <c r="O64" i="2" s="1"/>
  <c r="O66" i="2" s="1"/>
  <c r="O68" i="2" s="1"/>
  <c r="Q34" i="2"/>
  <c r="B50" i="2"/>
  <c r="Q43" i="2"/>
  <c r="B44" i="2"/>
  <c r="C39" i="2"/>
  <c r="C62" i="2" s="1"/>
  <c r="B39" i="2"/>
  <c r="C16" i="2"/>
  <c r="D12" i="2" s="1"/>
  <c r="D16" i="2" s="1"/>
  <c r="E12" i="2" s="1"/>
  <c r="K59" i="2"/>
  <c r="K65" i="2" s="1"/>
  <c r="H59" i="2"/>
  <c r="H65" i="2" s="1"/>
  <c r="B59" i="2"/>
  <c r="B65" i="2" s="1"/>
  <c r="J59" i="2"/>
  <c r="J65" i="2" s="1"/>
  <c r="F59" i="2"/>
  <c r="F65" i="2" s="1"/>
  <c r="D59" i="2"/>
  <c r="D65" i="2" s="1"/>
  <c r="C59" i="2"/>
  <c r="C65" i="2" s="1"/>
  <c r="I59" i="2"/>
  <c r="I65" i="2" s="1"/>
  <c r="E59" i="2"/>
  <c r="E65" i="2" s="1"/>
  <c r="L59" i="2"/>
  <c r="L65" i="2" s="1"/>
  <c r="G59" i="2"/>
  <c r="G65" i="2" s="1"/>
  <c r="Q103" i="2"/>
  <c r="G39" i="2" l="1"/>
  <c r="G62" i="2" s="1"/>
  <c r="H39" i="2"/>
  <c r="H62" i="2" s="1"/>
  <c r="K39" i="2"/>
  <c r="K62" i="2" s="1"/>
  <c r="D39" i="2"/>
  <c r="D62" i="2" s="1"/>
  <c r="J39" i="2"/>
  <c r="J62" i="2" s="1"/>
  <c r="R12" i="112"/>
  <c r="R12" i="152"/>
  <c r="R34" i="152" s="1"/>
  <c r="R44" i="152" s="1"/>
  <c r="AN48" i="122"/>
  <c r="E39" i="2"/>
  <c r="E62" i="2" s="1"/>
  <c r="F39" i="2"/>
  <c r="F62" i="2" s="1"/>
  <c r="M39" i="2"/>
  <c r="M62" i="2" s="1"/>
  <c r="M64" i="2" s="1"/>
  <c r="M66" i="2" s="1"/>
  <c r="M68" i="2" s="1"/>
  <c r="O36" i="123"/>
  <c r="O50" i="123" s="1"/>
  <c r="O59" i="123" s="1"/>
  <c r="O61" i="123" s="1"/>
  <c r="O63" i="123" s="1"/>
  <c r="O65" i="123" s="1"/>
  <c r="R22" i="112" s="1"/>
  <c r="AN42" i="122"/>
  <c r="I39" i="2"/>
  <c r="I62" i="2" s="1"/>
  <c r="AN42" i="123"/>
  <c r="AO41" i="123"/>
  <c r="AP39" i="123" s="1"/>
  <c r="Q22" i="112"/>
  <c r="AO41" i="122"/>
  <c r="AP39" i="122" s="1"/>
  <c r="O36" i="122"/>
  <c r="O50" i="122" s="1"/>
  <c r="O59" i="122" s="1"/>
  <c r="O61" i="122" s="1"/>
  <c r="O63" i="122" s="1"/>
  <c r="O65" i="122" s="1"/>
  <c r="R21" i="112" s="1"/>
  <c r="R54" i="112" s="1"/>
  <c r="AN48" i="123"/>
  <c r="AO47" i="122"/>
  <c r="AP45" i="122" s="1"/>
  <c r="P35" i="122"/>
  <c r="Q32" i="122" s="1"/>
  <c r="AO47" i="123"/>
  <c r="AP45" i="123" s="1"/>
  <c r="Q54" i="112"/>
  <c r="P35" i="123"/>
  <c r="Q32" i="123" s="1"/>
  <c r="Q34" i="152"/>
  <c r="Q44" i="152" s="1"/>
  <c r="Q12" i="112"/>
  <c r="C42" i="2"/>
  <c r="B45" i="2"/>
  <c r="C48" i="2"/>
  <c r="B51" i="2"/>
  <c r="B62" i="2"/>
  <c r="C17" i="2"/>
  <c r="D17" i="2"/>
  <c r="B35" i="2"/>
  <c r="C33" i="2" s="1"/>
  <c r="E16" i="2"/>
  <c r="F12" i="2" s="1"/>
  <c r="Q104" i="2"/>
  <c r="Q55" i="112" l="1"/>
  <c r="R55" i="112"/>
  <c r="P12" i="112"/>
  <c r="P55" i="112" s="1"/>
  <c r="P12" i="152"/>
  <c r="P34" i="152" s="1"/>
  <c r="P44" i="152" s="1"/>
  <c r="P36" i="123"/>
  <c r="P50" i="123" s="1"/>
  <c r="P59" i="123" s="1"/>
  <c r="P61" i="123" s="1"/>
  <c r="P63" i="123" s="1"/>
  <c r="P65" i="123" s="1"/>
  <c r="S22" i="112" s="1"/>
  <c r="S55" i="112" s="1"/>
  <c r="AO48" i="122"/>
  <c r="AO42" i="122"/>
  <c r="Q62" i="2"/>
  <c r="Q39" i="2"/>
  <c r="AO48" i="123"/>
  <c r="AO42" i="123"/>
  <c r="P36" i="122"/>
  <c r="P50" i="122" s="1"/>
  <c r="P59" i="122" s="1"/>
  <c r="P61" i="122" s="1"/>
  <c r="P63" i="122" s="1"/>
  <c r="P65" i="122" s="1"/>
  <c r="S21" i="112" s="1"/>
  <c r="S54" i="112" s="1"/>
  <c r="Q35" i="122"/>
  <c r="R32" i="122" s="1"/>
  <c r="Q35" i="123"/>
  <c r="R32" i="123" s="1"/>
  <c r="AP47" i="123"/>
  <c r="AQ45" i="123" s="1"/>
  <c r="AP47" i="122"/>
  <c r="AQ45" i="122" s="1"/>
  <c r="AP41" i="122"/>
  <c r="AQ39" i="122" s="1"/>
  <c r="AP41" i="123"/>
  <c r="AQ39" i="123" s="1"/>
  <c r="C50" i="2"/>
  <c r="D48" i="2" s="1"/>
  <c r="C44" i="2"/>
  <c r="D42" i="2" s="1"/>
  <c r="L85" i="2"/>
  <c r="L28" i="2" s="1"/>
  <c r="C35" i="2"/>
  <c r="D33" i="2" s="1"/>
  <c r="E17" i="2"/>
  <c r="F16" i="2"/>
  <c r="G12" i="2" s="1"/>
  <c r="B36" i="2"/>
  <c r="B53" i="2" s="1"/>
  <c r="Q105" i="2"/>
  <c r="Q106" i="2"/>
  <c r="AP42" i="122" l="1"/>
  <c r="Q36" i="122"/>
  <c r="Q50" i="122" s="1"/>
  <c r="Q59" i="122" s="1"/>
  <c r="Q61" i="122" s="1"/>
  <c r="Q63" i="122" s="1"/>
  <c r="Q65" i="122" s="1"/>
  <c r="T21" i="112" s="1"/>
  <c r="T54" i="112" s="1"/>
  <c r="AP42" i="123"/>
  <c r="AP48" i="123"/>
  <c r="AP48" i="122"/>
  <c r="Q36" i="123"/>
  <c r="Q50" i="123" s="1"/>
  <c r="Q59" i="123" s="1"/>
  <c r="Q61" i="123" s="1"/>
  <c r="Q63" i="123" s="1"/>
  <c r="Q65" i="123" s="1"/>
  <c r="T22" i="112" s="1"/>
  <c r="T55" i="112" s="1"/>
  <c r="AQ41" i="122"/>
  <c r="AR39" i="122" s="1"/>
  <c r="AQ47" i="123"/>
  <c r="AR45" i="123" s="1"/>
  <c r="R35" i="122"/>
  <c r="S32" i="122" s="1"/>
  <c r="AQ41" i="123"/>
  <c r="AR39" i="123" s="1"/>
  <c r="AQ47" i="122"/>
  <c r="AR45" i="122" s="1"/>
  <c r="R35" i="123"/>
  <c r="S32" i="123" s="1"/>
  <c r="C45" i="2"/>
  <c r="Q28" i="2"/>
  <c r="L29" i="2"/>
  <c r="L30" i="2" s="1"/>
  <c r="L49" i="2"/>
  <c r="Q49" i="2" s="1"/>
  <c r="C51" i="2"/>
  <c r="D50" i="2"/>
  <c r="E48" i="2" s="1"/>
  <c r="D44" i="2"/>
  <c r="E42" i="2" s="1"/>
  <c r="C36" i="2"/>
  <c r="F17" i="2"/>
  <c r="G16" i="2"/>
  <c r="H12" i="2" s="1"/>
  <c r="D35" i="2"/>
  <c r="E33" i="2" s="1"/>
  <c r="Q107" i="2"/>
  <c r="AQ42" i="122" l="1"/>
  <c r="R36" i="122"/>
  <c r="R50" i="122" s="1"/>
  <c r="R59" i="122" s="1"/>
  <c r="R61" i="122" s="1"/>
  <c r="R63" i="122" s="1"/>
  <c r="R65" i="122" s="1"/>
  <c r="U21" i="112" s="1"/>
  <c r="U54" i="112" s="1"/>
  <c r="AQ48" i="123"/>
  <c r="S35" i="123"/>
  <c r="T32" i="123" s="1"/>
  <c r="AR41" i="123"/>
  <c r="AS39" i="123" s="1"/>
  <c r="AQ48" i="122"/>
  <c r="AR47" i="123"/>
  <c r="AS45" i="123" s="1"/>
  <c r="AR47" i="122"/>
  <c r="AS45" i="122" s="1"/>
  <c r="R36" i="123"/>
  <c r="R50" i="123" s="1"/>
  <c r="R59" i="123" s="1"/>
  <c r="R61" i="123" s="1"/>
  <c r="R63" i="123" s="1"/>
  <c r="R65" i="123" s="1"/>
  <c r="U22" i="112" s="1"/>
  <c r="U55" i="112" s="1"/>
  <c r="AQ42" i="123"/>
  <c r="S35" i="122"/>
  <c r="T32" i="122" s="1"/>
  <c r="AR41" i="122"/>
  <c r="AS39" i="122" s="1"/>
  <c r="D45" i="2"/>
  <c r="C53" i="2"/>
  <c r="D51" i="2"/>
  <c r="E44" i="2"/>
  <c r="F42" i="2" s="1"/>
  <c r="E50" i="2"/>
  <c r="F48" i="2" s="1"/>
  <c r="D36" i="2"/>
  <c r="G17" i="2"/>
  <c r="E35" i="2"/>
  <c r="F33" i="2" s="1"/>
  <c r="H16" i="2"/>
  <c r="I12" i="2" s="1"/>
  <c r="S36" i="123" l="1"/>
  <c r="S50" i="123" s="1"/>
  <c r="S59" i="123" s="1"/>
  <c r="S61" i="123" s="1"/>
  <c r="S63" i="123" s="1"/>
  <c r="S65" i="123" s="1"/>
  <c r="V22" i="112" s="1"/>
  <c r="V55" i="112" s="1"/>
  <c r="AR42" i="123"/>
  <c r="T35" i="122"/>
  <c r="U32" i="122" s="1"/>
  <c r="AS47" i="122"/>
  <c r="AT45" i="122" s="1"/>
  <c r="AR42" i="122"/>
  <c r="AR48" i="123"/>
  <c r="AS41" i="123"/>
  <c r="AT39" i="123" s="1"/>
  <c r="AS41" i="122"/>
  <c r="AT39" i="122" s="1"/>
  <c r="AS47" i="123"/>
  <c r="AT45" i="123" s="1"/>
  <c r="S36" i="122"/>
  <c r="S50" i="122" s="1"/>
  <c r="S59" i="122" s="1"/>
  <c r="S61" i="122" s="1"/>
  <c r="S63" i="122" s="1"/>
  <c r="S65" i="122" s="1"/>
  <c r="V21" i="112" s="1"/>
  <c r="V54" i="112" s="1"/>
  <c r="AR48" i="122"/>
  <c r="T35" i="123"/>
  <c r="U32" i="123" s="1"/>
  <c r="D53" i="2"/>
  <c r="E45" i="2"/>
  <c r="E51" i="2"/>
  <c r="F44" i="2"/>
  <c r="G42" i="2" s="1"/>
  <c r="F50" i="2"/>
  <c r="G48" i="2" s="1"/>
  <c r="H17" i="2"/>
  <c r="I16" i="2"/>
  <c r="J12" i="2" s="1"/>
  <c r="E36" i="2"/>
  <c r="F35" i="2"/>
  <c r="G33" i="2" s="1"/>
  <c r="Q109" i="2"/>
  <c r="T36" i="122" l="1"/>
  <c r="T50" i="122" s="1"/>
  <c r="T59" i="122" s="1"/>
  <c r="T61" i="122" s="1"/>
  <c r="T63" i="122" s="1"/>
  <c r="T65" i="122" s="1"/>
  <c r="W21" i="112" s="1"/>
  <c r="W54" i="112" s="1"/>
  <c r="AS42" i="122"/>
  <c r="T36" i="123"/>
  <c r="T50" i="123" s="1"/>
  <c r="T59" i="123" s="1"/>
  <c r="T61" i="123" s="1"/>
  <c r="T63" i="123" s="1"/>
  <c r="T65" i="123" s="1"/>
  <c r="W22" i="112" s="1"/>
  <c r="W55" i="112" s="1"/>
  <c r="AS48" i="123"/>
  <c r="AS42" i="123"/>
  <c r="AS48" i="122"/>
  <c r="U35" i="123"/>
  <c r="V32" i="123" s="1"/>
  <c r="AT47" i="123"/>
  <c r="AU45" i="123" s="1"/>
  <c r="AT41" i="123"/>
  <c r="AU39" i="123" s="1"/>
  <c r="AT47" i="122"/>
  <c r="AU45" i="122" s="1"/>
  <c r="AT41" i="122"/>
  <c r="AU39" i="122" s="1"/>
  <c r="U35" i="122"/>
  <c r="V32" i="122" s="1"/>
  <c r="E53" i="2"/>
  <c r="F51" i="2"/>
  <c r="F45" i="2"/>
  <c r="G44" i="2"/>
  <c r="H42" i="2" s="1"/>
  <c r="G50" i="2"/>
  <c r="H48" i="2" s="1"/>
  <c r="I17" i="2"/>
  <c r="F36" i="2"/>
  <c r="G35" i="2"/>
  <c r="H33" i="2" s="1"/>
  <c r="J16" i="2"/>
  <c r="K12" i="2" s="1"/>
  <c r="U36" i="122" l="1"/>
  <c r="U50" i="122" s="1"/>
  <c r="U59" i="122" s="1"/>
  <c r="U61" i="122" s="1"/>
  <c r="U63" i="122" s="1"/>
  <c r="U65" i="122" s="1"/>
  <c r="X21" i="112" s="1"/>
  <c r="X54" i="112" s="1"/>
  <c r="AT48" i="123"/>
  <c r="AT48" i="122"/>
  <c r="AT42" i="122"/>
  <c r="AT42" i="123"/>
  <c r="U36" i="123"/>
  <c r="U50" i="123" s="1"/>
  <c r="U59" i="123" s="1"/>
  <c r="U61" i="123" s="1"/>
  <c r="U63" i="123" s="1"/>
  <c r="U65" i="123" s="1"/>
  <c r="X22" i="112" s="1"/>
  <c r="X55" i="112" s="1"/>
  <c r="V35" i="122"/>
  <c r="W32" i="122" s="1"/>
  <c r="AU47" i="122"/>
  <c r="AV45" i="122" s="1"/>
  <c r="AU47" i="123"/>
  <c r="AV45" i="123" s="1"/>
  <c r="AU41" i="122"/>
  <c r="AV39" i="122" s="1"/>
  <c r="AU41" i="123"/>
  <c r="AV39" i="123" s="1"/>
  <c r="V35" i="123"/>
  <c r="W32" i="123" s="1"/>
  <c r="F53" i="2"/>
  <c r="G51" i="2"/>
  <c r="G45" i="2"/>
  <c r="H44" i="2"/>
  <c r="I42" i="2" s="1"/>
  <c r="H50" i="2"/>
  <c r="I48" i="2" s="1"/>
  <c r="G36" i="2"/>
  <c r="J17" i="2"/>
  <c r="K16" i="2"/>
  <c r="L12" i="2" s="1"/>
  <c r="H35" i="2"/>
  <c r="I33" i="2" s="1"/>
  <c r="V36" i="123" l="1"/>
  <c r="V50" i="123" s="1"/>
  <c r="V59" i="123" s="1"/>
  <c r="V61" i="123" s="1"/>
  <c r="V63" i="123" s="1"/>
  <c r="V65" i="123" s="1"/>
  <c r="Y22" i="112" s="1"/>
  <c r="Y55" i="112" s="1"/>
  <c r="AU48" i="122"/>
  <c r="AU42" i="122"/>
  <c r="AU42" i="123"/>
  <c r="AU48" i="123"/>
  <c r="V36" i="122"/>
  <c r="V50" i="122" s="1"/>
  <c r="V59" i="122" s="1"/>
  <c r="V61" i="122" s="1"/>
  <c r="V63" i="122" s="1"/>
  <c r="V65" i="122" s="1"/>
  <c r="Y21" i="112" s="1"/>
  <c r="Y54" i="112" s="1"/>
  <c r="W35" i="123"/>
  <c r="X32" i="123" s="1"/>
  <c r="AV41" i="122"/>
  <c r="AW39" i="122" s="1"/>
  <c r="AV47" i="122"/>
  <c r="AW45" i="122" s="1"/>
  <c r="AV41" i="123"/>
  <c r="AW39" i="123" s="1"/>
  <c r="AV47" i="123"/>
  <c r="AW45" i="123" s="1"/>
  <c r="W35" i="122"/>
  <c r="X32" i="122" s="1"/>
  <c r="G53" i="2"/>
  <c r="H45" i="2"/>
  <c r="H51" i="2"/>
  <c r="I50" i="2"/>
  <c r="J48" i="2" s="1"/>
  <c r="I44" i="2"/>
  <c r="J42" i="2" s="1"/>
  <c r="K17" i="2"/>
  <c r="I35" i="2"/>
  <c r="J33" i="2" s="1"/>
  <c r="H36" i="2"/>
  <c r="L16" i="2"/>
  <c r="AV42" i="123" l="1"/>
  <c r="AV42" i="122"/>
  <c r="W36" i="122"/>
  <c r="W50" i="122" s="1"/>
  <c r="W59" i="122" s="1"/>
  <c r="W61" i="122" s="1"/>
  <c r="W63" i="122" s="1"/>
  <c r="W65" i="122" s="1"/>
  <c r="Z21" i="112" s="1"/>
  <c r="Z54" i="112" s="1"/>
  <c r="AV48" i="123"/>
  <c r="AV48" i="122"/>
  <c r="W36" i="123"/>
  <c r="W50" i="123" s="1"/>
  <c r="W59" i="123" s="1"/>
  <c r="W61" i="123" s="1"/>
  <c r="W63" i="123" s="1"/>
  <c r="W65" i="123" s="1"/>
  <c r="Z22" i="112" s="1"/>
  <c r="Z55" i="112" s="1"/>
  <c r="X35" i="122"/>
  <c r="Y32" i="122" s="1"/>
  <c r="AW41" i="123"/>
  <c r="AX39" i="123" s="1"/>
  <c r="AW41" i="122"/>
  <c r="AX39" i="122" s="1"/>
  <c r="AW47" i="123"/>
  <c r="AX45" i="123" s="1"/>
  <c r="AW47" i="122"/>
  <c r="AX45" i="122" s="1"/>
  <c r="X35" i="123"/>
  <c r="Y32" i="123" s="1"/>
  <c r="I45" i="2"/>
  <c r="H53" i="2"/>
  <c r="I51" i="2"/>
  <c r="J44" i="2"/>
  <c r="K42" i="2" s="1"/>
  <c r="J50" i="2"/>
  <c r="K48" i="2" s="1"/>
  <c r="L17" i="2"/>
  <c r="M12" i="2"/>
  <c r="I36" i="2"/>
  <c r="J35" i="2"/>
  <c r="K33" i="2" s="1"/>
  <c r="AW48" i="123" l="1"/>
  <c r="AW42" i="123"/>
  <c r="X36" i="123"/>
  <c r="X50" i="123" s="1"/>
  <c r="X59" i="123" s="1"/>
  <c r="X61" i="123" s="1"/>
  <c r="X63" i="123" s="1"/>
  <c r="X65" i="123" s="1"/>
  <c r="AA22" i="112" s="1"/>
  <c r="AA55" i="112" s="1"/>
  <c r="AW48" i="122"/>
  <c r="AW42" i="122"/>
  <c r="X36" i="122"/>
  <c r="X50" i="122" s="1"/>
  <c r="X59" i="122" s="1"/>
  <c r="X61" i="122" s="1"/>
  <c r="X63" i="122" s="1"/>
  <c r="X65" i="122" s="1"/>
  <c r="AA21" i="112" s="1"/>
  <c r="AA54" i="112" s="1"/>
  <c r="Y35" i="123"/>
  <c r="Z32" i="123" s="1"/>
  <c r="AX47" i="123"/>
  <c r="AY45" i="123" s="1"/>
  <c r="AX41" i="123"/>
  <c r="AY39" i="123" s="1"/>
  <c r="AX47" i="122"/>
  <c r="AY45" i="122" s="1"/>
  <c r="AX41" i="122"/>
  <c r="AY39" i="122" s="1"/>
  <c r="Y35" i="122"/>
  <c r="Z32" i="122" s="1"/>
  <c r="I53" i="2"/>
  <c r="J51" i="2"/>
  <c r="J45" i="2"/>
  <c r="K44" i="2"/>
  <c r="L42" i="2" s="1"/>
  <c r="K50" i="2"/>
  <c r="L48" i="2" s="1"/>
  <c r="M16" i="2"/>
  <c r="N12" i="2" s="1"/>
  <c r="N16" i="2" s="1"/>
  <c r="N17" i="2" s="1"/>
  <c r="K35" i="2"/>
  <c r="L33" i="2" s="1"/>
  <c r="J36" i="2"/>
  <c r="Y36" i="122" l="1"/>
  <c r="Y50" i="122" s="1"/>
  <c r="Y59" i="122" s="1"/>
  <c r="Y61" i="122" s="1"/>
  <c r="Y63" i="122" s="1"/>
  <c r="Y65" i="122" s="1"/>
  <c r="AB21" i="112" s="1"/>
  <c r="AB54" i="112" s="1"/>
  <c r="AX48" i="123"/>
  <c r="AX48" i="122"/>
  <c r="AX42" i="122"/>
  <c r="AX42" i="123"/>
  <c r="Y36" i="123"/>
  <c r="Y50" i="123" s="1"/>
  <c r="Y59" i="123" s="1"/>
  <c r="Y61" i="123" s="1"/>
  <c r="Y63" i="123" s="1"/>
  <c r="Y65" i="123" s="1"/>
  <c r="AB22" i="112" s="1"/>
  <c r="AB55" i="112" s="1"/>
  <c r="Z35" i="122"/>
  <c r="AA32" i="122" s="1"/>
  <c r="AY47" i="122"/>
  <c r="AZ45" i="122" s="1"/>
  <c r="AY47" i="123"/>
  <c r="AZ45" i="123" s="1"/>
  <c r="AY41" i="122"/>
  <c r="AZ39" i="122" s="1"/>
  <c r="AY41" i="123"/>
  <c r="AZ39" i="123" s="1"/>
  <c r="Z35" i="123"/>
  <c r="AA32" i="123" s="1"/>
  <c r="K51" i="2"/>
  <c r="J53" i="2"/>
  <c r="M17" i="2"/>
  <c r="K45" i="2"/>
  <c r="L44" i="2"/>
  <c r="L45" i="2" s="1"/>
  <c r="L50" i="2"/>
  <c r="L51" i="2" s="1"/>
  <c r="K36" i="2"/>
  <c r="L35" i="2"/>
  <c r="Z36" i="123" l="1"/>
  <c r="Z50" i="123" s="1"/>
  <c r="Z59" i="123" s="1"/>
  <c r="Z61" i="123" s="1"/>
  <c r="Z63" i="123" s="1"/>
  <c r="Z65" i="123" s="1"/>
  <c r="AC22" i="112" s="1"/>
  <c r="AC55" i="112" s="1"/>
  <c r="AY42" i="122"/>
  <c r="AY48" i="122"/>
  <c r="AY42" i="123"/>
  <c r="AY48" i="123"/>
  <c r="Z36" i="122"/>
  <c r="Z50" i="122" s="1"/>
  <c r="Z59" i="122" s="1"/>
  <c r="Z61" i="122" s="1"/>
  <c r="Z63" i="122" s="1"/>
  <c r="Z65" i="122" s="1"/>
  <c r="AC21" i="112" s="1"/>
  <c r="AC54" i="112" s="1"/>
  <c r="AA35" i="123"/>
  <c r="AB32" i="123" s="1"/>
  <c r="AZ41" i="122"/>
  <c r="BA39" i="122" s="1"/>
  <c r="AZ47" i="122"/>
  <c r="BA45" i="122" s="1"/>
  <c r="AZ41" i="123"/>
  <c r="BA39" i="123" s="1"/>
  <c r="AZ47" i="123"/>
  <c r="BA45" i="123" s="1"/>
  <c r="AA35" i="122"/>
  <c r="AB32" i="122" s="1"/>
  <c r="K53" i="2"/>
  <c r="L36" i="2"/>
  <c r="L53" i="2" s="1"/>
  <c r="M33" i="2"/>
  <c r="M35" i="2" s="1"/>
  <c r="AZ42" i="122" l="1"/>
  <c r="AZ42" i="123"/>
  <c r="AA36" i="122"/>
  <c r="AA50" i="122" s="1"/>
  <c r="AA59" i="122" s="1"/>
  <c r="AA61" i="122" s="1"/>
  <c r="AA63" i="122" s="1"/>
  <c r="AA65" i="122" s="1"/>
  <c r="AD21" i="112" s="1"/>
  <c r="AD54" i="112" s="1"/>
  <c r="AZ48" i="123"/>
  <c r="AZ48" i="122"/>
  <c r="AA36" i="123"/>
  <c r="AA50" i="123" s="1"/>
  <c r="AA59" i="123" s="1"/>
  <c r="AA61" i="123" s="1"/>
  <c r="AA63" i="123" s="1"/>
  <c r="AA65" i="123" s="1"/>
  <c r="AD22" i="112" s="1"/>
  <c r="AD55" i="112" s="1"/>
  <c r="AB35" i="122"/>
  <c r="AC32" i="122" s="1"/>
  <c r="BA41" i="123"/>
  <c r="BB39" i="123" s="1"/>
  <c r="BA41" i="122"/>
  <c r="BB39" i="122" s="1"/>
  <c r="BA47" i="123"/>
  <c r="BB45" i="123" s="1"/>
  <c r="BA47" i="122"/>
  <c r="BB45" i="122" s="1"/>
  <c r="AB35" i="123"/>
  <c r="AC32" i="123" s="1"/>
  <c r="M36" i="2"/>
  <c r="N33" i="2"/>
  <c r="N35" i="2" s="1"/>
  <c r="BA48" i="123" l="1"/>
  <c r="BA42" i="123"/>
  <c r="AB36" i="123"/>
  <c r="AB50" i="123" s="1"/>
  <c r="AB59" i="123" s="1"/>
  <c r="AB61" i="123" s="1"/>
  <c r="AB63" i="123" s="1"/>
  <c r="AB65" i="123" s="1"/>
  <c r="AE22" i="112" s="1"/>
  <c r="AE55" i="112" s="1"/>
  <c r="BA48" i="122"/>
  <c r="BA42" i="122"/>
  <c r="AB36" i="122"/>
  <c r="AB50" i="122" s="1"/>
  <c r="AB59" i="122" s="1"/>
  <c r="AB61" i="122" s="1"/>
  <c r="AB63" i="122" s="1"/>
  <c r="AB65" i="122" s="1"/>
  <c r="AE21" i="112" s="1"/>
  <c r="AE54" i="112" s="1"/>
  <c r="AC35" i="123"/>
  <c r="AD32" i="123" s="1"/>
  <c r="BB47" i="123"/>
  <c r="BC45" i="123" s="1"/>
  <c r="BB41" i="123"/>
  <c r="BC39" i="123" s="1"/>
  <c r="BB47" i="122"/>
  <c r="BC45" i="122" s="1"/>
  <c r="BB41" i="122"/>
  <c r="BC39" i="122" s="1"/>
  <c r="AC35" i="122"/>
  <c r="AD32" i="122" s="1"/>
  <c r="N36" i="2"/>
  <c r="O33" i="2"/>
  <c r="O35" i="2" s="1"/>
  <c r="O36" i="2" s="1"/>
  <c r="Q111" i="2"/>
  <c r="Q112" i="2"/>
  <c r="Q108" i="2"/>
  <c r="Q110" i="2"/>
  <c r="AC36" i="122" l="1"/>
  <c r="AC50" i="122" s="1"/>
  <c r="AC59" i="122" s="1"/>
  <c r="AC61" i="122" s="1"/>
  <c r="AC63" i="122" s="1"/>
  <c r="AC65" i="122" s="1"/>
  <c r="AF21" i="112" s="1"/>
  <c r="AF54" i="112" s="1"/>
  <c r="BB48" i="123"/>
  <c r="BB48" i="122"/>
  <c r="BB42" i="122"/>
  <c r="BB42" i="123"/>
  <c r="AC36" i="123"/>
  <c r="AC50" i="123" s="1"/>
  <c r="AC59" i="123" s="1"/>
  <c r="AC61" i="123" s="1"/>
  <c r="AC63" i="123" s="1"/>
  <c r="AC65" i="123" s="1"/>
  <c r="AF22" i="112" s="1"/>
  <c r="AF55" i="112" s="1"/>
  <c r="AD35" i="122"/>
  <c r="AE32" i="122" s="1"/>
  <c r="BC47" i="122"/>
  <c r="BD45" i="122" s="1"/>
  <c r="BC47" i="123"/>
  <c r="BD45" i="123" s="1"/>
  <c r="BC41" i="122"/>
  <c r="BD39" i="122" s="1"/>
  <c r="BC41" i="123"/>
  <c r="BD39" i="123" s="1"/>
  <c r="AD35" i="123"/>
  <c r="AE32" i="123" s="1"/>
  <c r="Q113" i="2"/>
  <c r="BC42" i="122" l="1"/>
  <c r="BC48" i="122"/>
  <c r="AD36" i="123"/>
  <c r="AD50" i="123" s="1"/>
  <c r="AD59" i="123" s="1"/>
  <c r="AD61" i="123" s="1"/>
  <c r="AD63" i="123" s="1"/>
  <c r="AD65" i="123" s="1"/>
  <c r="AG22" i="112" s="1"/>
  <c r="AG55" i="112" s="1"/>
  <c r="BC42" i="123"/>
  <c r="BC48" i="123"/>
  <c r="AD36" i="122"/>
  <c r="AD50" i="122" s="1"/>
  <c r="AD59" i="122" s="1"/>
  <c r="AD61" i="122" s="1"/>
  <c r="AD63" i="122" s="1"/>
  <c r="AD65" i="122" s="1"/>
  <c r="AG21" i="112" s="1"/>
  <c r="AG54" i="112" s="1"/>
  <c r="AE35" i="123"/>
  <c r="AF32" i="123" s="1"/>
  <c r="BD41" i="122"/>
  <c r="BE39" i="122" s="1"/>
  <c r="BD47" i="122"/>
  <c r="BE45" i="122" s="1"/>
  <c r="BD41" i="123"/>
  <c r="BE39" i="123" s="1"/>
  <c r="BD47" i="123"/>
  <c r="BE45" i="123" s="1"/>
  <c r="AE35" i="122"/>
  <c r="AF32" i="122" s="1"/>
  <c r="Q15" i="2"/>
  <c r="AE36" i="122" l="1"/>
  <c r="AE50" i="122" s="1"/>
  <c r="AE59" i="122" s="1"/>
  <c r="AE61" i="122" s="1"/>
  <c r="AE63" i="122" s="1"/>
  <c r="AE65" i="122" s="1"/>
  <c r="AH21" i="112" s="1"/>
  <c r="AH54" i="112" s="1"/>
  <c r="BD42" i="122"/>
  <c r="BD42" i="123"/>
  <c r="BD48" i="123"/>
  <c r="BD48" i="122"/>
  <c r="AE36" i="123"/>
  <c r="AE50" i="123" s="1"/>
  <c r="AE59" i="123" s="1"/>
  <c r="AE61" i="123" s="1"/>
  <c r="AE63" i="123" s="1"/>
  <c r="AE65" i="123" s="1"/>
  <c r="AH22" i="112" s="1"/>
  <c r="AH55" i="112" s="1"/>
  <c r="AF35" i="122"/>
  <c r="AG32" i="122" s="1"/>
  <c r="BE41" i="123"/>
  <c r="BF39" i="123" s="1"/>
  <c r="BE41" i="122"/>
  <c r="BF39" i="122" s="1"/>
  <c r="BE47" i="123"/>
  <c r="BF45" i="123" s="1"/>
  <c r="BE47" i="122"/>
  <c r="BF45" i="122" s="1"/>
  <c r="AF35" i="123"/>
  <c r="AG32" i="123" s="1"/>
  <c r="Q58" i="2"/>
  <c r="BE48" i="123" l="1"/>
  <c r="BE42" i="123"/>
  <c r="AF36" i="123"/>
  <c r="AF50" i="123" s="1"/>
  <c r="AF59" i="123" s="1"/>
  <c r="AF61" i="123" s="1"/>
  <c r="AF63" i="123" s="1"/>
  <c r="AF65" i="123" s="1"/>
  <c r="AI22" i="112" s="1"/>
  <c r="AI55" i="112" s="1"/>
  <c r="BE48" i="122"/>
  <c r="BE42" i="122"/>
  <c r="AF36" i="122"/>
  <c r="AF50" i="122" s="1"/>
  <c r="AF59" i="122" s="1"/>
  <c r="AF61" i="122" s="1"/>
  <c r="AF63" i="122" s="1"/>
  <c r="AF65" i="122" s="1"/>
  <c r="AI21" i="112" s="1"/>
  <c r="AI54" i="112" s="1"/>
  <c r="BF47" i="123"/>
  <c r="BG45" i="123" s="1"/>
  <c r="BF41" i="123"/>
  <c r="BG39" i="123" s="1"/>
  <c r="AG35" i="123"/>
  <c r="AH32" i="123" s="1"/>
  <c r="BF47" i="122"/>
  <c r="BG45" i="122" s="1"/>
  <c r="BF41" i="122"/>
  <c r="BG39" i="122" s="1"/>
  <c r="AG35" i="122"/>
  <c r="AH32" i="122" s="1"/>
  <c r="C64" i="2"/>
  <c r="C66" i="2" s="1"/>
  <c r="AG36" i="122" l="1"/>
  <c r="AG50" i="122" s="1"/>
  <c r="AG59" i="122" s="1"/>
  <c r="AG61" i="122" s="1"/>
  <c r="AG63" i="122" s="1"/>
  <c r="AG65" i="122" s="1"/>
  <c r="AJ21" i="112" s="1"/>
  <c r="AJ54" i="112" s="1"/>
  <c r="BF42" i="123"/>
  <c r="BF48" i="122"/>
  <c r="BF42" i="122"/>
  <c r="AG36" i="123"/>
  <c r="AG50" i="123" s="1"/>
  <c r="AG59" i="123" s="1"/>
  <c r="AG61" i="123" s="1"/>
  <c r="AG63" i="123" s="1"/>
  <c r="AG65" i="123" s="1"/>
  <c r="AJ22" i="112" s="1"/>
  <c r="AJ55" i="112" s="1"/>
  <c r="BF48" i="123"/>
  <c r="AH35" i="122"/>
  <c r="AI32" i="122" s="1"/>
  <c r="BG47" i="122"/>
  <c r="BH45" i="122" s="1"/>
  <c r="BG41" i="123"/>
  <c r="BH39" i="123" s="1"/>
  <c r="BG41" i="122"/>
  <c r="BH39" i="122" s="1"/>
  <c r="AH35" i="123"/>
  <c r="AI32" i="123" s="1"/>
  <c r="BG47" i="123"/>
  <c r="BH45" i="123" s="1"/>
  <c r="C68" i="2"/>
  <c r="F12" i="152" s="1"/>
  <c r="D64" i="2"/>
  <c r="D66" i="2" s="1"/>
  <c r="BG42" i="122" l="1"/>
  <c r="BG48" i="122"/>
  <c r="BG48" i="123"/>
  <c r="AH36" i="123"/>
  <c r="AH50" i="123" s="1"/>
  <c r="AH59" i="123" s="1"/>
  <c r="AH61" i="123" s="1"/>
  <c r="AH63" i="123" s="1"/>
  <c r="AH65" i="123" s="1"/>
  <c r="AK22" i="112" s="1"/>
  <c r="AK55" i="112" s="1"/>
  <c r="BG42" i="123"/>
  <c r="AH36" i="122"/>
  <c r="AH50" i="122" s="1"/>
  <c r="AH59" i="122" s="1"/>
  <c r="AH61" i="122" s="1"/>
  <c r="AH63" i="122" s="1"/>
  <c r="AH65" i="122" s="1"/>
  <c r="AK21" i="112" s="1"/>
  <c r="AK54" i="112" s="1"/>
  <c r="BH47" i="123"/>
  <c r="BI45" i="123" s="1"/>
  <c r="BH41" i="122"/>
  <c r="BI39" i="122" s="1"/>
  <c r="BH47" i="122"/>
  <c r="BI45" i="122" s="1"/>
  <c r="AI35" i="123"/>
  <c r="AJ32" i="123" s="1"/>
  <c r="BH41" i="123"/>
  <c r="BI39" i="123" s="1"/>
  <c r="AI35" i="122"/>
  <c r="AJ32" i="122" s="1"/>
  <c r="F34" i="152"/>
  <c r="F44" i="152" s="1"/>
  <c r="F12" i="112"/>
  <c r="D68" i="2"/>
  <c r="G12" i="152" s="1"/>
  <c r="E64" i="2"/>
  <c r="E66" i="2" s="1"/>
  <c r="F55" i="112" l="1"/>
  <c r="AI36" i="122"/>
  <c r="AI50" i="122" s="1"/>
  <c r="AI59" i="122" s="1"/>
  <c r="AI61" i="122" s="1"/>
  <c r="AI63" i="122" s="1"/>
  <c r="AI65" i="122" s="1"/>
  <c r="AL21" i="112" s="1"/>
  <c r="AL54" i="112" s="1"/>
  <c r="BH42" i="122"/>
  <c r="BH48" i="123"/>
  <c r="AI36" i="123"/>
  <c r="AI50" i="123" s="1"/>
  <c r="AI59" i="123" s="1"/>
  <c r="AI61" i="123" s="1"/>
  <c r="AI63" i="123" s="1"/>
  <c r="AI65" i="123" s="1"/>
  <c r="AL22" i="112" s="1"/>
  <c r="AL55" i="112" s="1"/>
  <c r="BH42" i="123"/>
  <c r="BH48" i="122"/>
  <c r="AJ35" i="123"/>
  <c r="AK32" i="123" s="1"/>
  <c r="BI41" i="122"/>
  <c r="BJ39" i="122" s="1"/>
  <c r="AJ35" i="122"/>
  <c r="AK32" i="122" s="1"/>
  <c r="BI41" i="123"/>
  <c r="BJ39" i="123" s="1"/>
  <c r="BI47" i="122"/>
  <c r="BJ45" i="122" s="1"/>
  <c r="BI47" i="123"/>
  <c r="BJ45" i="123" s="1"/>
  <c r="G34" i="152"/>
  <c r="G44" i="152" s="1"/>
  <c r="G12" i="112"/>
  <c r="G55" i="112" s="1"/>
  <c r="E68" i="2"/>
  <c r="H12" i="152" s="1"/>
  <c r="F64" i="2"/>
  <c r="F66" i="2" s="1"/>
  <c r="AJ36" i="123" l="1"/>
  <c r="AJ50" i="123" s="1"/>
  <c r="AJ59" i="123" s="1"/>
  <c r="AJ61" i="123" s="1"/>
  <c r="AJ63" i="123" s="1"/>
  <c r="AJ65" i="123" s="1"/>
  <c r="AM22" i="112" s="1"/>
  <c r="AM55" i="112" s="1"/>
  <c r="AJ36" i="122"/>
  <c r="AJ50" i="122" s="1"/>
  <c r="AJ59" i="122" s="1"/>
  <c r="AJ61" i="122" s="1"/>
  <c r="AJ63" i="122" s="1"/>
  <c r="AJ65" i="122" s="1"/>
  <c r="AM21" i="112" s="1"/>
  <c r="AM54" i="112" s="1"/>
  <c r="BI48" i="122"/>
  <c r="BI48" i="123"/>
  <c r="BI42" i="123"/>
  <c r="BI42" i="122"/>
  <c r="BJ47" i="123"/>
  <c r="BK45" i="123" s="1"/>
  <c r="BJ41" i="123"/>
  <c r="BK39" i="123" s="1"/>
  <c r="BJ41" i="122"/>
  <c r="BK39" i="122" s="1"/>
  <c r="BJ47" i="122"/>
  <c r="BK45" i="122" s="1"/>
  <c r="AK35" i="122"/>
  <c r="AL32" i="122" s="1"/>
  <c r="AK35" i="123"/>
  <c r="AL32" i="123" s="1"/>
  <c r="H34" i="152"/>
  <c r="H44" i="152" s="1"/>
  <c r="H12" i="112"/>
  <c r="F68" i="2"/>
  <c r="I12" i="152" s="1"/>
  <c r="G64" i="2"/>
  <c r="G66" i="2" s="1"/>
  <c r="H55" i="112" l="1"/>
  <c r="BJ48" i="122"/>
  <c r="BJ42" i="123"/>
  <c r="AK36" i="123"/>
  <c r="AK50" i="123" s="1"/>
  <c r="AK59" i="123" s="1"/>
  <c r="AK61" i="123" s="1"/>
  <c r="AK63" i="123" s="1"/>
  <c r="AK65" i="123" s="1"/>
  <c r="AN22" i="112" s="1"/>
  <c r="AN55" i="112" s="1"/>
  <c r="AK36" i="122"/>
  <c r="AK50" i="122" s="1"/>
  <c r="AK59" i="122" s="1"/>
  <c r="AK61" i="122" s="1"/>
  <c r="AK63" i="122" s="1"/>
  <c r="AK65" i="122" s="1"/>
  <c r="AN21" i="112" s="1"/>
  <c r="AN54" i="112" s="1"/>
  <c r="BJ42" i="122"/>
  <c r="BJ48" i="123"/>
  <c r="AL35" i="123"/>
  <c r="AM32" i="123" s="1"/>
  <c r="BK47" i="122"/>
  <c r="BL45" i="122" s="1"/>
  <c r="BL47" i="122" s="1"/>
  <c r="BL48" i="122" s="1"/>
  <c r="BK41" i="123"/>
  <c r="BL39" i="123" s="1"/>
  <c r="BL41" i="123" s="1"/>
  <c r="BL42" i="123" s="1"/>
  <c r="AL35" i="122"/>
  <c r="AM32" i="122" s="1"/>
  <c r="BK41" i="122"/>
  <c r="BL39" i="122" s="1"/>
  <c r="BL41" i="122" s="1"/>
  <c r="BL42" i="122" s="1"/>
  <c r="BK47" i="123"/>
  <c r="BL45" i="123" s="1"/>
  <c r="BL47" i="123" s="1"/>
  <c r="BL48" i="123" s="1"/>
  <c r="I34" i="152"/>
  <c r="I44" i="152" s="1"/>
  <c r="I12" i="112"/>
  <c r="I55" i="112" s="1"/>
  <c r="G68" i="2"/>
  <c r="J12" i="152" s="1"/>
  <c r="H64" i="2"/>
  <c r="H66" i="2" s="1"/>
  <c r="BK42" i="123" l="1"/>
  <c r="AL36" i="123"/>
  <c r="AL50" i="123" s="1"/>
  <c r="AL59" i="123" s="1"/>
  <c r="AL61" i="123" s="1"/>
  <c r="AL63" i="123" s="1"/>
  <c r="AL65" i="123" s="1"/>
  <c r="AO22" i="112" s="1"/>
  <c r="AO55" i="112" s="1"/>
  <c r="BK48" i="122"/>
  <c r="BK42" i="122"/>
  <c r="BK48" i="123"/>
  <c r="AL36" i="122"/>
  <c r="AL50" i="122" s="1"/>
  <c r="AL59" i="122" s="1"/>
  <c r="AL61" i="122" s="1"/>
  <c r="AL63" i="122" s="1"/>
  <c r="AL65" i="122" s="1"/>
  <c r="AO21" i="112" s="1"/>
  <c r="AO54" i="112" s="1"/>
  <c r="AM35" i="122"/>
  <c r="AN32" i="122" s="1"/>
  <c r="AM35" i="123"/>
  <c r="AN32" i="123" s="1"/>
  <c r="J34" i="152"/>
  <c r="J44" i="152" s="1"/>
  <c r="J12" i="112"/>
  <c r="J55" i="112" s="1"/>
  <c r="H68" i="2"/>
  <c r="K12" i="152" s="1"/>
  <c r="I64" i="2"/>
  <c r="I66" i="2" s="1"/>
  <c r="AM36" i="123" l="1"/>
  <c r="AM50" i="123" s="1"/>
  <c r="AM59" i="123" s="1"/>
  <c r="AM61" i="123" s="1"/>
  <c r="AM63" i="123" s="1"/>
  <c r="AM65" i="123" s="1"/>
  <c r="AP22" i="112" s="1"/>
  <c r="AP55" i="112" s="1"/>
  <c r="AM36" i="122"/>
  <c r="AM50" i="122" s="1"/>
  <c r="AM59" i="122" s="1"/>
  <c r="AM61" i="122" s="1"/>
  <c r="AM63" i="122" s="1"/>
  <c r="AM65" i="122" s="1"/>
  <c r="AP21" i="112" s="1"/>
  <c r="AP54" i="112" s="1"/>
  <c r="AN35" i="123"/>
  <c r="AO32" i="123" s="1"/>
  <c r="AN35" i="122"/>
  <c r="AO32" i="122" s="1"/>
  <c r="K34" i="152"/>
  <c r="K44" i="152" s="1"/>
  <c r="K12" i="112"/>
  <c r="K55" i="112" s="1"/>
  <c r="I68" i="2"/>
  <c r="L12" i="152" s="1"/>
  <c r="J64" i="2"/>
  <c r="J66" i="2" s="1"/>
  <c r="AN36" i="122" l="1"/>
  <c r="AN50" i="122" s="1"/>
  <c r="AN59" i="122" s="1"/>
  <c r="AN61" i="122" s="1"/>
  <c r="AN63" i="122" s="1"/>
  <c r="AN65" i="122" s="1"/>
  <c r="AQ21" i="112" s="1"/>
  <c r="AQ54" i="112" s="1"/>
  <c r="AN36" i="123"/>
  <c r="AN50" i="123" s="1"/>
  <c r="AN59" i="123" s="1"/>
  <c r="AN61" i="123" s="1"/>
  <c r="AN63" i="123" s="1"/>
  <c r="AN65" i="123" s="1"/>
  <c r="AQ22" i="112" s="1"/>
  <c r="AQ55" i="112" s="1"/>
  <c r="AO35" i="122"/>
  <c r="AP32" i="122" s="1"/>
  <c r="AO35" i="123"/>
  <c r="AP32" i="123" s="1"/>
  <c r="L34" i="152"/>
  <c r="L44" i="152" s="1"/>
  <c r="L12" i="112"/>
  <c r="L55" i="112" s="1"/>
  <c r="J68" i="2"/>
  <c r="M12" i="152" s="1"/>
  <c r="L64" i="2"/>
  <c r="L66" i="2" s="1"/>
  <c r="K64" i="2"/>
  <c r="K66" i="2" s="1"/>
  <c r="AO36" i="123" l="1"/>
  <c r="AO50" i="123" s="1"/>
  <c r="AO59" i="123" s="1"/>
  <c r="AO61" i="123" s="1"/>
  <c r="AO63" i="123" s="1"/>
  <c r="AO65" i="123" s="1"/>
  <c r="AR22" i="112" s="1"/>
  <c r="AR55" i="112" s="1"/>
  <c r="AO36" i="122"/>
  <c r="AO50" i="122" s="1"/>
  <c r="AO59" i="122" s="1"/>
  <c r="AO61" i="122" s="1"/>
  <c r="AO63" i="122" s="1"/>
  <c r="AO65" i="122" s="1"/>
  <c r="AR21" i="112" s="1"/>
  <c r="AR54" i="112" s="1"/>
  <c r="AP35" i="123"/>
  <c r="AQ32" i="123" s="1"/>
  <c r="AP35" i="122"/>
  <c r="AQ32" i="122" s="1"/>
  <c r="M34" i="152"/>
  <c r="M44" i="152" s="1"/>
  <c r="M12" i="112"/>
  <c r="M55" i="112" s="1"/>
  <c r="L68" i="2"/>
  <c r="O12" i="152" s="1"/>
  <c r="K68" i="2"/>
  <c r="N12" i="152" s="1"/>
  <c r="AP36" i="122" l="1"/>
  <c r="AP50" i="122" s="1"/>
  <c r="AP59" i="122" s="1"/>
  <c r="AP61" i="122" s="1"/>
  <c r="AP63" i="122" s="1"/>
  <c r="AP65" i="122" s="1"/>
  <c r="AS21" i="112" s="1"/>
  <c r="AS54" i="112" s="1"/>
  <c r="AP36" i="123"/>
  <c r="AP50" i="123" s="1"/>
  <c r="AP59" i="123" s="1"/>
  <c r="AP61" i="123" s="1"/>
  <c r="AP63" i="123" s="1"/>
  <c r="AP65" i="123" s="1"/>
  <c r="AS22" i="112" s="1"/>
  <c r="AS55" i="112" s="1"/>
  <c r="AQ35" i="122"/>
  <c r="AR32" i="122" s="1"/>
  <c r="AQ35" i="123"/>
  <c r="AR32" i="123" s="1"/>
  <c r="O34" i="152"/>
  <c r="O44" i="152" s="1"/>
  <c r="O12" i="112"/>
  <c r="N34" i="152"/>
  <c r="N44" i="152" s="1"/>
  <c r="N12" i="112"/>
  <c r="N55" i="112" s="1"/>
  <c r="B64" i="2"/>
  <c r="B66" i="2" s="1"/>
  <c r="B68" i="2" s="1"/>
  <c r="BS12" i="112" l="1"/>
  <c r="O55" i="112"/>
  <c r="Q68" i="2"/>
  <c r="E12" i="152"/>
  <c r="BQ12" i="152" s="1"/>
  <c r="AQ36" i="123"/>
  <c r="AQ50" i="123" s="1"/>
  <c r="AQ59" i="123" s="1"/>
  <c r="AQ61" i="123" s="1"/>
  <c r="AQ63" i="123" s="1"/>
  <c r="AQ65" i="123" s="1"/>
  <c r="AT22" i="112" s="1"/>
  <c r="AT55" i="112" s="1"/>
  <c r="AQ36" i="122"/>
  <c r="AQ50" i="122" s="1"/>
  <c r="AQ59" i="122" s="1"/>
  <c r="AQ61" i="122" s="1"/>
  <c r="AQ63" i="122" s="1"/>
  <c r="AQ65" i="122" s="1"/>
  <c r="AT21" i="112" s="1"/>
  <c r="AT54" i="112" s="1"/>
  <c r="AR35" i="123"/>
  <c r="AS32" i="123" s="1"/>
  <c r="AR35" i="122"/>
  <c r="AS32" i="122" s="1"/>
  <c r="E12" i="112"/>
  <c r="E55" i="112" s="1"/>
  <c r="AR36" i="122" l="1"/>
  <c r="AR50" i="122" s="1"/>
  <c r="AR59" i="122" s="1"/>
  <c r="AR61" i="122" s="1"/>
  <c r="AR63" i="122" s="1"/>
  <c r="AR65" i="122" s="1"/>
  <c r="AU21" i="112" s="1"/>
  <c r="AU54" i="112" s="1"/>
  <c r="AR36" i="123"/>
  <c r="AR50" i="123" s="1"/>
  <c r="AR59" i="123" s="1"/>
  <c r="AR61" i="123" s="1"/>
  <c r="AR63" i="123" s="1"/>
  <c r="AR65" i="123" s="1"/>
  <c r="AU22" i="112" s="1"/>
  <c r="AU55" i="112" s="1"/>
  <c r="AS35" i="122"/>
  <c r="AT32" i="122" s="1"/>
  <c r="AS35" i="123"/>
  <c r="AT32" i="123" s="1"/>
  <c r="BQ12" i="112"/>
  <c r="E34" i="152"/>
  <c r="E44" i="152" s="1"/>
  <c r="BQ44" i="152" s="1"/>
  <c r="Q56" i="2"/>
  <c r="Q57" i="2"/>
  <c r="AS36" i="122" l="1"/>
  <c r="AS50" i="122" s="1"/>
  <c r="AS59" i="122" s="1"/>
  <c r="AS61" i="122" s="1"/>
  <c r="AS63" i="122" s="1"/>
  <c r="AS65" i="122" s="1"/>
  <c r="AV21" i="112" s="1"/>
  <c r="AV54" i="112" s="1"/>
  <c r="AS36" i="123"/>
  <c r="AS50" i="123" s="1"/>
  <c r="AS59" i="123" s="1"/>
  <c r="AS61" i="123" s="1"/>
  <c r="AS63" i="123" s="1"/>
  <c r="AS65" i="123" s="1"/>
  <c r="AV22" i="112" s="1"/>
  <c r="AV55" i="112" s="1"/>
  <c r="AT35" i="123"/>
  <c r="AU32" i="123" s="1"/>
  <c r="AT35" i="122"/>
  <c r="AU32" i="122" s="1"/>
  <c r="E9" i="154"/>
  <c r="BQ34" i="152"/>
  <c r="Q59" i="2"/>
  <c r="L9" i="154" l="1"/>
  <c r="L55" i="154" s="1"/>
  <c r="AT36" i="122"/>
  <c r="AT50" i="122" s="1"/>
  <c r="AT59" i="122" s="1"/>
  <c r="AT61" i="122" s="1"/>
  <c r="AT63" i="122" s="1"/>
  <c r="AT65" i="122" s="1"/>
  <c r="AW21" i="112" s="1"/>
  <c r="AW54" i="112" s="1"/>
  <c r="AT36" i="123"/>
  <c r="AT50" i="123" s="1"/>
  <c r="AT59" i="123" s="1"/>
  <c r="AT61" i="123" s="1"/>
  <c r="AT63" i="123" s="1"/>
  <c r="AT65" i="123" s="1"/>
  <c r="AW22" i="112" s="1"/>
  <c r="AW55" i="112" s="1"/>
  <c r="AU35" i="122"/>
  <c r="AV32" i="122" s="1"/>
  <c r="AU35" i="123"/>
  <c r="AV32" i="123" s="1"/>
  <c r="Q65" i="2"/>
  <c r="AU36" i="123" l="1"/>
  <c r="AU50" i="123" s="1"/>
  <c r="AU59" i="123" s="1"/>
  <c r="AU61" i="123" s="1"/>
  <c r="AU63" i="123" s="1"/>
  <c r="AU65" i="123" s="1"/>
  <c r="AX22" i="112" s="1"/>
  <c r="AX55" i="112" s="1"/>
  <c r="AU36" i="122"/>
  <c r="AU50" i="122" s="1"/>
  <c r="AU59" i="122" s="1"/>
  <c r="AU61" i="122" s="1"/>
  <c r="AU63" i="122" s="1"/>
  <c r="AU65" i="122" s="1"/>
  <c r="AX21" i="112" s="1"/>
  <c r="AX54" i="112" s="1"/>
  <c r="AV35" i="122"/>
  <c r="AW32" i="122" s="1"/>
  <c r="AV35" i="123"/>
  <c r="AW32" i="123" s="1"/>
  <c r="AV36" i="122" l="1"/>
  <c r="AV50" i="122" s="1"/>
  <c r="AV59" i="122" s="1"/>
  <c r="AV61" i="122" s="1"/>
  <c r="AV63" i="122" s="1"/>
  <c r="AV65" i="122" s="1"/>
  <c r="AY21" i="112" s="1"/>
  <c r="AY54" i="112" s="1"/>
  <c r="AW35" i="123"/>
  <c r="AX32" i="123" s="1"/>
  <c r="AW35" i="122"/>
  <c r="AX32" i="122" s="1"/>
  <c r="AV36" i="123"/>
  <c r="AV50" i="123" s="1"/>
  <c r="AV59" i="123" s="1"/>
  <c r="AV61" i="123" s="1"/>
  <c r="AV63" i="123" s="1"/>
  <c r="AV65" i="123" s="1"/>
  <c r="AY22" i="112" s="1"/>
  <c r="AY55" i="112" s="1"/>
  <c r="AW36" i="122" l="1"/>
  <c r="AW50" i="122" s="1"/>
  <c r="AW59" i="122" s="1"/>
  <c r="AW61" i="122" s="1"/>
  <c r="AW63" i="122" s="1"/>
  <c r="AW65" i="122" s="1"/>
  <c r="AZ21" i="112" s="1"/>
  <c r="AZ54" i="112" s="1"/>
  <c r="AW36" i="123"/>
  <c r="AW50" i="123" s="1"/>
  <c r="AW59" i="123" s="1"/>
  <c r="AW61" i="123" s="1"/>
  <c r="AW63" i="123" s="1"/>
  <c r="AW65" i="123" s="1"/>
  <c r="AZ22" i="112" s="1"/>
  <c r="AZ55" i="112" s="1"/>
  <c r="AX35" i="122"/>
  <c r="AY32" i="122" s="1"/>
  <c r="AX35" i="123"/>
  <c r="AY32" i="123" s="1"/>
  <c r="AX36" i="123" l="1"/>
  <c r="AX50" i="123" s="1"/>
  <c r="AX59" i="123" s="1"/>
  <c r="AX61" i="123" s="1"/>
  <c r="AX63" i="123" s="1"/>
  <c r="AX65" i="123" s="1"/>
  <c r="BA22" i="112" s="1"/>
  <c r="BA55" i="112" s="1"/>
  <c r="AX36" i="122"/>
  <c r="AX50" i="122" s="1"/>
  <c r="AX59" i="122" s="1"/>
  <c r="AX61" i="122" s="1"/>
  <c r="AX63" i="122" s="1"/>
  <c r="AX65" i="122" s="1"/>
  <c r="BA21" i="112" s="1"/>
  <c r="BA54" i="112" s="1"/>
  <c r="AY35" i="123"/>
  <c r="AZ32" i="123" s="1"/>
  <c r="AY35" i="122"/>
  <c r="AZ32" i="122" s="1"/>
  <c r="AY36" i="122" l="1"/>
  <c r="AY50" i="122" s="1"/>
  <c r="AY59" i="122" s="1"/>
  <c r="AY61" i="122" s="1"/>
  <c r="AY63" i="122" s="1"/>
  <c r="AY65" i="122" s="1"/>
  <c r="BB21" i="112" s="1"/>
  <c r="BB54" i="112" s="1"/>
  <c r="AY36" i="123"/>
  <c r="AY50" i="123" s="1"/>
  <c r="AY59" i="123" s="1"/>
  <c r="AY61" i="123" s="1"/>
  <c r="AY63" i="123" s="1"/>
  <c r="AY65" i="123" s="1"/>
  <c r="BB22" i="112" s="1"/>
  <c r="BB55" i="112" s="1"/>
  <c r="AZ35" i="122"/>
  <c r="BA32" i="122" s="1"/>
  <c r="AZ35" i="123"/>
  <c r="BA32" i="123" s="1"/>
  <c r="AZ36" i="123" l="1"/>
  <c r="AZ50" i="123" s="1"/>
  <c r="AZ59" i="123" s="1"/>
  <c r="AZ61" i="123" s="1"/>
  <c r="AZ63" i="123" s="1"/>
  <c r="AZ65" i="123" s="1"/>
  <c r="BC22" i="112" s="1"/>
  <c r="BC55" i="112" s="1"/>
  <c r="AZ36" i="122"/>
  <c r="AZ50" i="122" s="1"/>
  <c r="AZ59" i="122" s="1"/>
  <c r="AZ61" i="122" s="1"/>
  <c r="AZ63" i="122" s="1"/>
  <c r="AZ65" i="122" s="1"/>
  <c r="BC21" i="112" s="1"/>
  <c r="BC54" i="112" s="1"/>
  <c r="BA35" i="123"/>
  <c r="BB32" i="123" s="1"/>
  <c r="BA35" i="122"/>
  <c r="BB32" i="122" s="1"/>
  <c r="BA36" i="122" l="1"/>
  <c r="BA50" i="122" s="1"/>
  <c r="BA59" i="122" s="1"/>
  <c r="BA61" i="122" s="1"/>
  <c r="BA63" i="122" s="1"/>
  <c r="BA65" i="122" s="1"/>
  <c r="BD21" i="112" s="1"/>
  <c r="BD54" i="112" s="1"/>
  <c r="BA36" i="123"/>
  <c r="BA50" i="123" s="1"/>
  <c r="BA59" i="123" s="1"/>
  <c r="BA61" i="123" s="1"/>
  <c r="BA63" i="123" s="1"/>
  <c r="BA65" i="123" s="1"/>
  <c r="BD22" i="112" s="1"/>
  <c r="BD55" i="112" s="1"/>
  <c r="BB35" i="122"/>
  <c r="BC32" i="122" s="1"/>
  <c r="BB35" i="123"/>
  <c r="BC32" i="123" s="1"/>
  <c r="BB36" i="123" l="1"/>
  <c r="BB50" i="123" s="1"/>
  <c r="BB59" i="123" s="1"/>
  <c r="BB61" i="123" s="1"/>
  <c r="BB63" i="123" s="1"/>
  <c r="BB65" i="123" s="1"/>
  <c r="BE22" i="112" s="1"/>
  <c r="BE55" i="112" s="1"/>
  <c r="BB36" i="122"/>
  <c r="BB50" i="122" s="1"/>
  <c r="BB59" i="122" s="1"/>
  <c r="BB61" i="122" s="1"/>
  <c r="BB63" i="122" s="1"/>
  <c r="BB65" i="122" s="1"/>
  <c r="BE21" i="112" s="1"/>
  <c r="BE54" i="112" s="1"/>
  <c r="BC35" i="123"/>
  <c r="BD32" i="123" s="1"/>
  <c r="BC35" i="122"/>
  <c r="BD32" i="122" s="1"/>
  <c r="BC36" i="122" l="1"/>
  <c r="BC50" i="122" s="1"/>
  <c r="BC59" i="122" s="1"/>
  <c r="BC61" i="122" s="1"/>
  <c r="BC63" i="122" s="1"/>
  <c r="BC65" i="122" s="1"/>
  <c r="BF21" i="112" s="1"/>
  <c r="BF54" i="112" s="1"/>
  <c r="BC36" i="123"/>
  <c r="BC50" i="123" s="1"/>
  <c r="BC59" i="123" s="1"/>
  <c r="BC61" i="123" s="1"/>
  <c r="BC63" i="123" s="1"/>
  <c r="BC65" i="123" s="1"/>
  <c r="BF22" i="112" s="1"/>
  <c r="BF55" i="112" s="1"/>
  <c r="BD35" i="122"/>
  <c r="BE32" i="122" s="1"/>
  <c r="BD35" i="123"/>
  <c r="BE32" i="123" s="1"/>
  <c r="BD36" i="123" l="1"/>
  <c r="BD50" i="123" s="1"/>
  <c r="BD59" i="123" s="1"/>
  <c r="BD61" i="123" s="1"/>
  <c r="BD63" i="123" s="1"/>
  <c r="BD65" i="123" s="1"/>
  <c r="BG22" i="112" s="1"/>
  <c r="BG55" i="112" s="1"/>
  <c r="BD36" i="122"/>
  <c r="BD50" i="122" s="1"/>
  <c r="BD59" i="122" s="1"/>
  <c r="BD61" i="122" s="1"/>
  <c r="BD63" i="122" s="1"/>
  <c r="BD65" i="122" s="1"/>
  <c r="BG21" i="112" s="1"/>
  <c r="BG54" i="112" s="1"/>
  <c r="BE35" i="123"/>
  <c r="BF32" i="123" s="1"/>
  <c r="BE35" i="122"/>
  <c r="BF32" i="122" s="1"/>
  <c r="BE36" i="122" l="1"/>
  <c r="BE50" i="122" s="1"/>
  <c r="BE59" i="122" s="1"/>
  <c r="BE61" i="122" s="1"/>
  <c r="BE63" i="122" s="1"/>
  <c r="BE65" i="122" s="1"/>
  <c r="BH21" i="112" s="1"/>
  <c r="BH54" i="112" s="1"/>
  <c r="BE36" i="123"/>
  <c r="BE50" i="123" s="1"/>
  <c r="BE59" i="123" s="1"/>
  <c r="BE61" i="123" s="1"/>
  <c r="BE63" i="123" s="1"/>
  <c r="BE65" i="123" s="1"/>
  <c r="BH22" i="112" s="1"/>
  <c r="BH55" i="112" s="1"/>
  <c r="BF35" i="122"/>
  <c r="BG32" i="122" s="1"/>
  <c r="BF35" i="123"/>
  <c r="BG32" i="123" s="1"/>
  <c r="BF36" i="123" l="1"/>
  <c r="BF50" i="123" s="1"/>
  <c r="BF59" i="123" s="1"/>
  <c r="BF61" i="123" s="1"/>
  <c r="BF63" i="123" s="1"/>
  <c r="BF65" i="123" s="1"/>
  <c r="BI22" i="112" s="1"/>
  <c r="BI55" i="112" s="1"/>
  <c r="BF36" i="122"/>
  <c r="BF50" i="122" s="1"/>
  <c r="BF59" i="122" s="1"/>
  <c r="BF61" i="122" s="1"/>
  <c r="BF63" i="122" s="1"/>
  <c r="BF65" i="122" s="1"/>
  <c r="BI21" i="112" s="1"/>
  <c r="BI54" i="112" s="1"/>
  <c r="BG35" i="123"/>
  <c r="BH32" i="123" s="1"/>
  <c r="BG35" i="122"/>
  <c r="BH32" i="122" s="1"/>
  <c r="BG36" i="122" l="1"/>
  <c r="BG50" i="122" s="1"/>
  <c r="BG59" i="122" s="1"/>
  <c r="BG61" i="122" s="1"/>
  <c r="BG63" i="122" s="1"/>
  <c r="BG65" i="122" s="1"/>
  <c r="BJ21" i="112" s="1"/>
  <c r="BJ54" i="112" s="1"/>
  <c r="BG36" i="123"/>
  <c r="BG50" i="123" s="1"/>
  <c r="BG59" i="123" s="1"/>
  <c r="BG61" i="123" s="1"/>
  <c r="BG63" i="123" s="1"/>
  <c r="BG65" i="123" s="1"/>
  <c r="BJ22" i="112" s="1"/>
  <c r="BJ55" i="112" s="1"/>
  <c r="BH35" i="122"/>
  <c r="BI32" i="122" s="1"/>
  <c r="BH35" i="123"/>
  <c r="BI32" i="123" s="1"/>
  <c r="BH36" i="123" l="1"/>
  <c r="BH50" i="123" s="1"/>
  <c r="BH59" i="123" s="1"/>
  <c r="BH61" i="123" s="1"/>
  <c r="BH63" i="123" s="1"/>
  <c r="BH65" i="123" s="1"/>
  <c r="BK22" i="112" s="1"/>
  <c r="BK55" i="112" s="1"/>
  <c r="BH36" i="122"/>
  <c r="BH50" i="122" s="1"/>
  <c r="BH59" i="122" s="1"/>
  <c r="BH61" i="122" s="1"/>
  <c r="BH63" i="122" s="1"/>
  <c r="BH65" i="122" s="1"/>
  <c r="BK21" i="112" s="1"/>
  <c r="BK54" i="112" s="1"/>
  <c r="BI35" i="123"/>
  <c r="BJ32" i="123" s="1"/>
  <c r="BI35" i="122"/>
  <c r="BJ32" i="122" s="1"/>
  <c r="BI36" i="122" l="1"/>
  <c r="BI50" i="122" s="1"/>
  <c r="BI59" i="122" s="1"/>
  <c r="BI61" i="122" s="1"/>
  <c r="BI63" i="122" s="1"/>
  <c r="BI65" i="122" s="1"/>
  <c r="BL21" i="112" s="1"/>
  <c r="BL54" i="112" s="1"/>
  <c r="BI36" i="123"/>
  <c r="BI50" i="123" s="1"/>
  <c r="BI59" i="123" s="1"/>
  <c r="BI61" i="123" s="1"/>
  <c r="BI63" i="123" s="1"/>
  <c r="BI65" i="123" s="1"/>
  <c r="BL22" i="112" s="1"/>
  <c r="BL55" i="112" s="1"/>
  <c r="BJ35" i="122"/>
  <c r="BK32" i="122" s="1"/>
  <c r="BJ35" i="123"/>
  <c r="BK32" i="123" s="1"/>
  <c r="BJ36" i="123" l="1"/>
  <c r="BJ50" i="123" s="1"/>
  <c r="BJ59" i="123" s="1"/>
  <c r="BJ61" i="123" s="1"/>
  <c r="BJ63" i="123" s="1"/>
  <c r="BJ65" i="123" s="1"/>
  <c r="BM22" i="112" s="1"/>
  <c r="BM55" i="112" s="1"/>
  <c r="BJ36" i="122"/>
  <c r="BJ50" i="122" s="1"/>
  <c r="BJ59" i="122" s="1"/>
  <c r="BJ61" i="122" s="1"/>
  <c r="BJ63" i="122" s="1"/>
  <c r="BJ65" i="122" s="1"/>
  <c r="BM21" i="112" s="1"/>
  <c r="BM54" i="112" s="1"/>
  <c r="BK35" i="123"/>
  <c r="BL32" i="123" s="1"/>
  <c r="BL35" i="123" s="1"/>
  <c r="BL36" i="123" s="1"/>
  <c r="BL50" i="123" s="1"/>
  <c r="BL59" i="123" s="1"/>
  <c r="BK35" i="122"/>
  <c r="BL32" i="122" s="1"/>
  <c r="BL35" i="122" s="1"/>
  <c r="BL36" i="122" s="1"/>
  <c r="BL50" i="122" s="1"/>
  <c r="BL59" i="122" s="1"/>
  <c r="BK36" i="122" l="1"/>
  <c r="BK50" i="122" s="1"/>
  <c r="BK59" i="122" s="1"/>
  <c r="BK61" i="122" s="1"/>
  <c r="BK63" i="122" s="1"/>
  <c r="BK65" i="122" s="1"/>
  <c r="BN21" i="112" s="1"/>
  <c r="BN54" i="112" s="1"/>
  <c r="BK36" i="123"/>
  <c r="BK50" i="123" s="1"/>
  <c r="BK59" i="123" s="1"/>
  <c r="BK61" i="123" s="1"/>
  <c r="BK63" i="123" s="1"/>
  <c r="BK65" i="123" s="1"/>
  <c r="BN22" i="112" s="1"/>
  <c r="BN55" i="112" s="1"/>
  <c r="BL61" i="122"/>
  <c r="BL63" i="122" s="1"/>
  <c r="BL65" i="122" s="1"/>
  <c r="BL61" i="123"/>
  <c r="BL63" i="123" s="1"/>
  <c r="BL65" i="123" s="1"/>
  <c r="BN59" i="123" l="1"/>
  <c r="BN59" i="122"/>
  <c r="BO22" i="112"/>
  <c r="BS22" i="112" s="1"/>
  <c r="BN65" i="123"/>
  <c r="BO21" i="112"/>
  <c r="BN65" i="122"/>
  <c r="BS21" i="112" l="1"/>
  <c r="BS54" i="112" s="1"/>
  <c r="BO55" i="112"/>
  <c r="BQ55" i="112" s="1"/>
  <c r="BS55" i="112"/>
  <c r="BO54" i="112"/>
  <c r="BQ54" i="112" s="1"/>
  <c r="BQ21" i="112"/>
  <c r="BQ22" i="112"/>
  <c r="E18" i="154" l="1"/>
  <c r="E19" i="154"/>
  <c r="I19" i="154" l="1"/>
  <c r="I55" i="154" s="1"/>
  <c r="E56" i="154"/>
  <c r="H18" i="154"/>
  <c r="E55" i="154"/>
  <c r="J19" i="154" l="1"/>
  <c r="J55" i="154" s="1"/>
  <c r="L60" i="154" s="1"/>
  <c r="H55" i="154"/>
  <c r="L57" i="154"/>
</calcChain>
</file>

<file path=xl/comments1.xml><?xml version="1.0" encoding="utf-8"?>
<comments xmlns="http://schemas.openxmlformats.org/spreadsheetml/2006/main">
  <authors>
    <author>Lee, Betty</author>
  </authors>
  <commentList>
    <comment ref="D45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This project is required to push back the need for the Newtown TR 4 installation till 2022.  If we build the station in 2017, then there is no need for the feeder upgrades.  </t>
        </r>
      </text>
    </comment>
    <comment ref="D48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This project is required to push back the need for the Newtown TR 4 installation till 2022.  If we build the station in 2017, then there is no need for the feeder upgrades.  </t>
        </r>
      </text>
    </comment>
  </commentList>
</comments>
</file>

<file path=xl/comments10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1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2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3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4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5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6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7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8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19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.xml><?xml version="1.0" encoding="utf-8"?>
<comments xmlns="http://schemas.openxmlformats.org/spreadsheetml/2006/main">
  <authors>
    <author>Lee, Betty</author>
  </authors>
  <commentList>
    <comment ref="C45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per e-mail from Rhys Dela Cruz</t>
        </r>
      </text>
    </comment>
  </commentList>
</comments>
</file>

<file path=xl/comments20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1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2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3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4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5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6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7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8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29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3.xml><?xml version="1.0" encoding="utf-8"?>
<comments xmlns="http://schemas.openxmlformats.org/spreadsheetml/2006/main">
  <authors>
    <author>Lee, Betty</author>
  </authors>
  <commentList>
    <comment ref="A9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From Lou Cedrone/Yang Shi</t>
        </r>
      </text>
    </comment>
    <comment ref="A16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From Rhys Dela Cruz</t>
        </r>
      </text>
    </comment>
    <comment ref="A28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From Rhys Dela Cruz</t>
        </r>
      </text>
    </comment>
    <comment ref="D43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This project is required to push back the need for the Newtown TR 4 installation till 2022.  If we build the station in 2017, then there is no need for the feeder upgrades.  </t>
        </r>
      </text>
    </comment>
    <comment ref="D46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This project is required to push back the need for the Newtown TR 4 installation till 2022.  If we build the station in 2017, then there is no need for the feeder upgrades.  </t>
        </r>
      </text>
    </comment>
  </commentList>
</comments>
</file>

<file path=xl/comments30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31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4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5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6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7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8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comments9.xml><?xml version="1.0" encoding="utf-8"?>
<comments xmlns="http://schemas.openxmlformats.org/spreadsheetml/2006/main">
  <authors>
    <author>Lee, Betty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Lee, Betty:</t>
        </r>
        <r>
          <rPr>
            <sz val="9"/>
            <color indexed="81"/>
            <rFont val="Tahoma"/>
            <family val="2"/>
          </rPr>
          <t xml:space="preserve">
rate base does not include CWIP b/c the CapEx dollars include an AFUDC component in it already</t>
        </r>
      </text>
    </comment>
  </commentList>
</comments>
</file>

<file path=xl/sharedStrings.xml><?xml version="1.0" encoding="utf-8"?>
<sst xmlns="http://schemas.openxmlformats.org/spreadsheetml/2006/main" count="5126" uniqueCount="363">
  <si>
    <t>Life</t>
  </si>
  <si>
    <t>Tax Life</t>
  </si>
  <si>
    <t>Project Component</t>
  </si>
  <si>
    <t>In Service</t>
  </si>
  <si>
    <t>20N</t>
  </si>
  <si>
    <t>15N</t>
  </si>
  <si>
    <t>Total</t>
  </si>
  <si>
    <t>10N</t>
  </si>
  <si>
    <t>Tax Depreciation Schedules</t>
  </si>
  <si>
    <t>Tax Life*</t>
  </si>
  <si>
    <t>3N</t>
  </si>
  <si>
    <t>3B</t>
  </si>
  <si>
    <t>5N</t>
  </si>
  <si>
    <t>5B</t>
  </si>
  <si>
    <t>7N</t>
  </si>
  <si>
    <t>7B</t>
  </si>
  <si>
    <t>10B</t>
  </si>
  <si>
    <t>15B</t>
  </si>
  <si>
    <t>20B</t>
  </si>
  <si>
    <t>* N = Normal, B = Bonus</t>
  </si>
  <si>
    <t xml:space="preserve">Project No. </t>
  </si>
  <si>
    <t>Project Desc.</t>
  </si>
  <si>
    <t>Description</t>
  </si>
  <si>
    <t>No.</t>
  </si>
  <si>
    <t>Beginning of Period</t>
  </si>
  <si>
    <t>Activity</t>
  </si>
  <si>
    <t>Capex</t>
  </si>
  <si>
    <t>Closings to Plant</t>
  </si>
  <si>
    <t>End of Period</t>
  </si>
  <si>
    <t>Average</t>
  </si>
  <si>
    <t>CWIP</t>
  </si>
  <si>
    <t>Plant in Service</t>
  </si>
  <si>
    <t>Tax Depreciation</t>
  </si>
  <si>
    <t>Base</t>
  </si>
  <si>
    <t>SIT</t>
  </si>
  <si>
    <t>FIT</t>
  </si>
  <si>
    <t>Depreciation Calculations</t>
  </si>
  <si>
    <t>Electric Service</t>
  </si>
  <si>
    <t>(000's)</t>
  </si>
  <si>
    <t xml:space="preserve">Weighted </t>
  </si>
  <si>
    <t xml:space="preserve">Cost </t>
  </si>
  <si>
    <t>Ratio</t>
  </si>
  <si>
    <t>Rate</t>
  </si>
  <si>
    <t>Long Term Debt</t>
  </si>
  <si>
    <t>Common Equity</t>
  </si>
  <si>
    <t>REVENUE REQUIREMENT</t>
  </si>
  <si>
    <t>ROR</t>
  </si>
  <si>
    <t>Earnings Base</t>
  </si>
  <si>
    <t>Earnings - Expense</t>
  </si>
  <si>
    <t xml:space="preserve">Total Earnings Effect </t>
  </si>
  <si>
    <t xml:space="preserve">Revenue requirement </t>
  </si>
  <si>
    <t>Closing to Plant (Y/N)</t>
  </si>
  <si>
    <t>Net Retained</t>
  </si>
  <si>
    <t xml:space="preserve">Book Depreciation </t>
  </si>
  <si>
    <t>EXPENSES</t>
  </si>
  <si>
    <t>Tax Amount</t>
  </si>
  <si>
    <t>Book</t>
  </si>
  <si>
    <t>Salvage</t>
  </si>
  <si>
    <t>Factor</t>
  </si>
  <si>
    <t>Net</t>
  </si>
  <si>
    <t>Book Rate</t>
  </si>
  <si>
    <t>Net Book</t>
  </si>
  <si>
    <t>Customer Deposits</t>
  </si>
  <si>
    <t>Pre Tax</t>
  </si>
  <si>
    <t>Total Revenue Gross Up</t>
  </si>
  <si>
    <t>Property Taxes</t>
  </si>
  <si>
    <t>CONSOLIDATED EDISON COMPANY OF NEW YORK, INC.</t>
  </si>
  <si>
    <t>Salvage Rate</t>
  </si>
  <si>
    <t>Book Depreciation with COR</t>
  </si>
  <si>
    <t>Book Depreciation- excl. Salvage</t>
  </si>
  <si>
    <t>Income Tax - Removal Cost</t>
  </si>
  <si>
    <t>Consolidatd Edison Company of New York, Inc.</t>
  </si>
  <si>
    <t xml:space="preserve">Net Rate Base </t>
  </si>
  <si>
    <t xml:space="preserve">Net Rate Base - Average </t>
  </si>
  <si>
    <t>RegularDepreciation</t>
  </si>
  <si>
    <t>Total Depreciation for year</t>
  </si>
  <si>
    <t>100B</t>
  </si>
  <si>
    <t>State Deferred Tax Balance</t>
  </si>
  <si>
    <t>Federal</t>
  </si>
  <si>
    <t>State</t>
  </si>
  <si>
    <t>Original CSS 5-Year Program</t>
  </si>
  <si>
    <t>Load Transfers</t>
  </si>
  <si>
    <t>6 MW from Brownsville No. 1 to Water St.</t>
  </si>
  <si>
    <t>135 MW from Brownsville to Gateway Park SS</t>
  </si>
  <si>
    <t>Substation / Transmission Investment</t>
  </si>
  <si>
    <t>Capacitor Installation</t>
  </si>
  <si>
    <t>Newtown 4th Transformer</t>
  </si>
  <si>
    <t>Glendale 5th Transformer</t>
  </si>
  <si>
    <t>NEW Gowanus Expansion</t>
  </si>
  <si>
    <t>NEW Gateway Park SS</t>
  </si>
  <si>
    <t>2014</t>
  </si>
  <si>
    <t>Y</t>
  </si>
  <si>
    <t>Regular Depreciation basis (Cumulative)</t>
  </si>
  <si>
    <t>Joint Proposal Case 13-E-0030</t>
  </si>
  <si>
    <t>Gross Up Factor (Case 13-E-0030)</t>
  </si>
  <si>
    <t>GRT Revenue Taxes</t>
  </si>
  <si>
    <t>LPC Revenues</t>
  </si>
  <si>
    <t>Uncollectible Factor</t>
  </si>
  <si>
    <t>Advertising</t>
  </si>
  <si>
    <t>Gross-Up Factor</t>
  </si>
  <si>
    <t>Total Expenses</t>
  </si>
  <si>
    <t>Tax Depreciation - Federal</t>
  </si>
  <si>
    <t>Tax Depreciation - State</t>
  </si>
  <si>
    <t>Federal Deferred Tax Balance, Net of Tax</t>
  </si>
  <si>
    <t>Bonus Depreciation (N/A)</t>
  </si>
  <si>
    <t>Cost of new equipment in service basis</t>
  </si>
  <si>
    <t>Revenue Requirement Summary</t>
  </si>
  <si>
    <t>Assumed for this Model</t>
  </si>
  <si>
    <t>various</t>
  </si>
  <si>
    <t>APPENDIX 11</t>
  </si>
  <si>
    <t>BOOK DEPRECIATION RATES</t>
  </si>
  <si>
    <t>CO.</t>
  </si>
  <si>
    <t>AVERAGE</t>
  </si>
  <si>
    <t>ACCT.</t>
  </si>
  <si>
    <t>LIFE</t>
  </si>
  <si>
    <t>SERVICE</t>
  </si>
  <si>
    <t>NET</t>
  </si>
  <si>
    <t>DEPR.</t>
  </si>
  <si>
    <t>NO.</t>
  </si>
  <si>
    <t>ACCOUNT TITLE</t>
  </si>
  <si>
    <t>TABLE</t>
  </si>
  <si>
    <t>SALVAGE</t>
  </si>
  <si>
    <t>RATE</t>
  </si>
  <si>
    <t>(Years)</t>
  </si>
  <si>
    <t>( % )</t>
  </si>
  <si>
    <t>ELECTRIC PLANT</t>
  </si>
  <si>
    <t>STEAM PRODUCTION</t>
  </si>
  <si>
    <t>LAND AND LAND RIGHTS</t>
  </si>
  <si>
    <t>-</t>
  </si>
  <si>
    <t>STRUCTURES AND IMPROVEMENTS</t>
  </si>
  <si>
    <t>h 0.50</t>
  </si>
  <si>
    <t>BOILER PLANT EQUIPMENT</t>
  </si>
  <si>
    <t>h 0.75</t>
  </si>
  <si>
    <t>TURBOGENERATOR UNITS</t>
  </si>
  <si>
    <t>h 1.75</t>
  </si>
  <si>
    <t>ACCESSORY ELECTRIC EQUIPMENT</t>
  </si>
  <si>
    <t>h 0.25</t>
  </si>
  <si>
    <t>MISC. POWER PLANT EQUIPMENT</t>
  </si>
  <si>
    <t>OTHER PRODUCTION</t>
  </si>
  <si>
    <t>h 3.00</t>
  </si>
  <si>
    <t>FUEL HOLDERS, PROD. &amp; ACCESSORIES</t>
  </si>
  <si>
    <t>GENERATORS</t>
  </si>
  <si>
    <t>TRANSMISSION PLANT</t>
  </si>
  <si>
    <t>h 2.25</t>
  </si>
  <si>
    <t>STATION EQUIPMENT</t>
  </si>
  <si>
    <t>TOWERS AND FIXTURES</t>
  </si>
  <si>
    <t>OVERHEAD CONDUCTORS AND DEVICES</t>
  </si>
  <si>
    <t>CAPITALIZED SOFTWARE - TRANS. PLT</t>
  </si>
  <si>
    <t>Amort</t>
  </si>
  <si>
    <t>UNDERGROUND CONDUIT - CAP LEASES</t>
  </si>
  <si>
    <t>UNDERGROUND CONDUIT</t>
  </si>
  <si>
    <t>h 3.25</t>
  </si>
  <si>
    <t>UNDERGROUND CONDUIT - MAN &amp; BRONX</t>
  </si>
  <si>
    <t>UNDERGROUND CONDUCTORS &amp; DEVICES</t>
  </si>
  <si>
    <t>h 2.75</t>
  </si>
  <si>
    <t>DISTRIBUTION PLANT</t>
  </si>
  <si>
    <t>LAND AND LAND RIGHTS - LEASEHOLDS</t>
  </si>
  <si>
    <t>h 2.00</t>
  </si>
  <si>
    <t>POLES, TOWERS AND FIXTURES</t>
  </si>
  <si>
    <t>CAPITALIZED SOFTWARE</t>
  </si>
  <si>
    <t>CAPITALIZED SOFTWARE (WMS)</t>
  </si>
  <si>
    <t>h 1.25</t>
  </si>
  <si>
    <t>UNDERGROUND CONDUIT - MAN. &amp; BRONX</t>
  </si>
  <si>
    <t>OVERHEAD TRANSFORMERS</t>
  </si>
  <si>
    <t>h 1.00</t>
  </si>
  <si>
    <t>UNDERGROUND TRANSFORMERS</t>
  </si>
  <si>
    <t>h 1.50</t>
  </si>
  <si>
    <t>SERVICES - OVERHEAD</t>
  </si>
  <si>
    <t>SERVICES - UNDERGROUND</t>
  </si>
  <si>
    <t xml:space="preserve">METERS - ELECTRO MECHANICAL </t>
  </si>
  <si>
    <t xml:space="preserve">METERS - SOLID STATE </t>
  </si>
  <si>
    <t xml:space="preserve">METER INSTALLS - ELECTRO MECHANICAL </t>
  </si>
  <si>
    <t>(A)</t>
  </si>
  <si>
    <t xml:space="preserve">METER INSTALLS - SOLID STATE </t>
  </si>
  <si>
    <t>INSTALL. ON CUSTOMERS' PREMISES</t>
  </si>
  <si>
    <t>O.H. STREET LIGHTING &amp; SIGNAL SYS.</t>
  </si>
  <si>
    <t>h 0.00</t>
  </si>
  <si>
    <t>U.G. STREET LIGHTING &amp; SIGNAL SYS.</t>
  </si>
  <si>
    <t>GAS PLANT IN SERVICE</t>
  </si>
  <si>
    <t>LNG. STORAGE PLANT</t>
  </si>
  <si>
    <t>LAND &amp; LAND RIGHTS - LIQ. ST.</t>
  </si>
  <si>
    <t>ST. &amp; IMPROVE.-LIQ. STORAGE</t>
  </si>
  <si>
    <t>h 2.50</t>
  </si>
  <si>
    <t>GAS HOLDERS-LIQ. STORAGE</t>
  </si>
  <si>
    <t>h 4.00</t>
  </si>
  <si>
    <t>PURIFICATION EQUIPMENT</t>
  </si>
  <si>
    <t>LIQUEFACTION EQUIPMENT</t>
  </si>
  <si>
    <t>VAPORIZING EQUIPMENT</t>
  </si>
  <si>
    <t>COMPRESSOR EQUIP.-LIQ. ST.</t>
  </si>
  <si>
    <t>MEAS. &amp; REG. EQUIP. - LIQ. ST.</t>
  </si>
  <si>
    <t>OTHER EQUIPMENT-LIQUEFIED ST.</t>
  </si>
  <si>
    <t>STRUCTURES &amp; IMPROVEMENTS</t>
  </si>
  <si>
    <t>STEEL MAINS AND OTHER</t>
  </si>
  <si>
    <t xml:space="preserve">CAST IRON MAINS </t>
  </si>
  <si>
    <t>TUNNELS</t>
  </si>
  <si>
    <t>h 5.00</t>
  </si>
  <si>
    <t>STEEL MAINS - INTERRUPT PLANT</t>
  </si>
  <si>
    <t>COMPRESSOR STATION EQUIP</t>
  </si>
  <si>
    <t>MEAS. &amp; REG. STATION EQ.</t>
  </si>
  <si>
    <t>CAST IRON MAINS</t>
  </si>
  <si>
    <t>CAST IRON MAINS - INTERRUPT PLANT</t>
  </si>
  <si>
    <t>SERVICES</t>
  </si>
  <si>
    <t>SERVICES - INTERRUPT PLANT</t>
  </si>
  <si>
    <t>METERS</t>
  </si>
  <si>
    <t>METER INSTALLATIONS</t>
  </si>
  <si>
    <t>(B)</t>
  </si>
  <si>
    <t>HOUSE REGULATORS</t>
  </si>
  <si>
    <t>HOUSE REG. INSTALLATIONS</t>
  </si>
  <si>
    <t>(C)</t>
  </si>
  <si>
    <t>CAPITALIZED SOFTWARE 5 YR</t>
  </si>
  <si>
    <t>STEAM PLANT</t>
  </si>
  <si>
    <t>PRODUCTION PLANT</t>
  </si>
  <si>
    <t>FULLY RECOVERED</t>
  </si>
  <si>
    <t>ALL OTHER</t>
  </si>
  <si>
    <t>LAND &amp; LAND RIGHTS - LEASEHOLDS</t>
  </si>
  <si>
    <t>59th STREET</t>
  </si>
  <si>
    <t>74th STEET</t>
  </si>
  <si>
    <t>74th STREET (FULLY RECOVERED)</t>
  </si>
  <si>
    <t>(D)</t>
  </si>
  <si>
    <t>ERRP</t>
  </si>
  <si>
    <t>ACCESSORY POWER EQUIPMENT</t>
  </si>
  <si>
    <t>MISC. STATION EQUIPMENT</t>
  </si>
  <si>
    <t>MAINS - ALL OTHER</t>
  </si>
  <si>
    <t>MAINS - ERRP</t>
  </si>
  <si>
    <t>DESUPER. EQ. - ALL OTHER</t>
  </si>
  <si>
    <t>DESUPERHEATING EQ. - ERRP</t>
  </si>
  <si>
    <t>ACCESS. EQ. ON CUST. PREMISES</t>
  </si>
  <si>
    <t>INST. OF METERS &amp; ACCESS. EQ.</t>
  </si>
  <si>
    <t>COMMON UTILITY PLANT IN SERVICE</t>
  </si>
  <si>
    <t>MISC. INTANGIBLE PLANT</t>
  </si>
  <si>
    <t>5 YEAR AMORTIZABLE</t>
  </si>
  <si>
    <t>10 YEAR AMORTIZABLE</t>
  </si>
  <si>
    <t>15 YEAR AMORTIZABLE</t>
  </si>
  <si>
    <t>BUILDINGS AND YARDS</t>
  </si>
  <si>
    <t xml:space="preserve">STRUCT. AND IMPROV. - CAP LEASES </t>
  </si>
  <si>
    <t>GENERAL PLANT</t>
  </si>
  <si>
    <t>ELECTRONIC DATA PROCESSING EQ.</t>
  </si>
  <si>
    <t>OTHER OFFICE FURNITURE AND EQ.</t>
  </si>
  <si>
    <t>TRANSPORTATION EQUIPMENT</t>
  </si>
  <si>
    <t>STORES EQUIPMENT</t>
  </si>
  <si>
    <t>TOOLS, SHOP AND GARAGE EQUIP.</t>
  </si>
  <si>
    <t>LABORATORY EQUIPMENT</t>
  </si>
  <si>
    <t>POWER OPERATED EQUIPMENT</t>
  </si>
  <si>
    <t>COMMUNICATION EQUIPMENT</t>
  </si>
  <si>
    <t>MISCELLANEOUS EQUIPMENT</t>
  </si>
  <si>
    <t xml:space="preserve">(A) </t>
  </si>
  <si>
    <t>Computed reserved based on the reserve ratio of Electric Meters without salvage</t>
  </si>
  <si>
    <t xml:space="preserve">(B) </t>
  </si>
  <si>
    <t>Computed reserved based on the reserve ratio of Gas Meters without salvage</t>
  </si>
  <si>
    <t xml:space="preserve">(C) </t>
  </si>
  <si>
    <t>Computed reserved based on the reserve ratio of House Regulators without salvage</t>
  </si>
  <si>
    <t xml:space="preserve">(D) </t>
  </si>
  <si>
    <t>Rate applicable to net salvage recovery only</t>
  </si>
  <si>
    <t>13-E-0030</t>
  </si>
  <si>
    <t>assumed for this model</t>
  </si>
  <si>
    <t>For Twelve Months Ending December 31, 2015</t>
  </si>
  <si>
    <t>Ratio at 60.385%</t>
  </si>
  <si>
    <t>Property Tax rate for new Plant in Service</t>
  </si>
  <si>
    <t>Annual Escalation Rate</t>
  </si>
  <si>
    <t>Annual Escalation</t>
  </si>
  <si>
    <t>Year</t>
  </si>
  <si>
    <t>Based on Escalated Dollars</t>
  </si>
  <si>
    <t>Assumptions</t>
  </si>
  <si>
    <t>Book Life</t>
  </si>
  <si>
    <t>MTA (25.6% of SIT rate)</t>
  </si>
  <si>
    <t>NEW YORK STATE COMBINED INCOME TAX RATE</t>
  </si>
  <si>
    <t>MTA SURCHARGE RATE</t>
  </si>
  <si>
    <t>NYS TAX COMBINED RATE</t>
  </si>
  <si>
    <t>YEAR</t>
  </si>
  <si>
    <t>STATE TAX</t>
  </si>
  <si>
    <t>MTA</t>
  </si>
  <si>
    <t>NYS</t>
  </si>
  <si>
    <t>TOTAL</t>
  </si>
  <si>
    <r>
      <t>2016</t>
    </r>
    <r>
      <rPr>
        <vertAlign val="superscript"/>
        <sz val="10"/>
        <color theme="1"/>
        <rFont val="Arial"/>
        <family val="2"/>
      </rPr>
      <t>(A)</t>
    </r>
  </si>
  <si>
    <r>
      <t>NOTE</t>
    </r>
    <r>
      <rPr>
        <b/>
        <vertAlign val="superscript"/>
        <sz val="10"/>
        <color rgb="FFFF0000"/>
        <rFont val="Arial"/>
        <family val="2"/>
      </rPr>
      <t>(A)</t>
    </r>
  </si>
  <si>
    <r>
      <t xml:space="preserve">State Income Tax: </t>
    </r>
    <r>
      <rPr>
        <sz val="10"/>
        <color theme="1"/>
        <rFont val="Arial"/>
        <family val="2"/>
      </rPr>
      <t>Tax law signed by the Governor has enacted a 6.5% state income tax rate after tax year 2015.</t>
    </r>
  </si>
  <si>
    <t>The 25.6% is to be determined by the Commissioner in the future, however, ConEd is continuing to use the</t>
  </si>
  <si>
    <t>2015 enacted rate of 25.6% percent of the current state tax rate.</t>
  </si>
  <si>
    <t>FBOS</t>
  </si>
  <si>
    <t>Current Tax Rates</t>
  </si>
  <si>
    <t>New Tax Rates (starting 1/1/16)</t>
  </si>
  <si>
    <t>Utility Solutions (9 MWs - 3MWs 2016 and 6MW more 2017)</t>
  </si>
  <si>
    <t>Battery Installation (2 MWs by 2017)</t>
  </si>
  <si>
    <t>treat as Plant</t>
  </si>
  <si>
    <t>Activity (Monthly Amortization)</t>
  </si>
  <si>
    <t>Unamortized Balance</t>
  </si>
  <si>
    <t>treat as Reg Asset; 100 basis point Incentive (1%)</t>
  </si>
  <si>
    <t>($ millions)</t>
  </si>
  <si>
    <t>Capex (Actual Expenditures)</t>
  </si>
  <si>
    <t>Treat as Regulatory Asset</t>
  </si>
  <si>
    <t>After-Tax Rate</t>
  </si>
  <si>
    <t>Unamortized Balance, Net of Tax (59.7%)</t>
  </si>
  <si>
    <t>Avg Unamortized Balance, Net of Tax (59.7%)</t>
  </si>
  <si>
    <t>N</t>
  </si>
  <si>
    <t>Expenses (Amortization)</t>
  </si>
  <si>
    <t>Cost Savings</t>
  </si>
  <si>
    <t>Revenue Requirement</t>
  </si>
  <si>
    <t>ROR + 100 basis point Incentive on ROE</t>
  </si>
  <si>
    <t>w/ 100 basis point incentive on ROE (For Regulatory Asset Projects 1 and 2)</t>
  </si>
  <si>
    <t>100 Basis Point Incentive Value</t>
  </si>
  <si>
    <t>Regular ROR</t>
  </si>
  <si>
    <t>check - total PIS</t>
  </si>
  <si>
    <t>Book Depreciation Related to Retired PIS</t>
  </si>
  <si>
    <t>Type of Cost</t>
  </si>
  <si>
    <t>Customer Sided Solutions</t>
  </si>
  <si>
    <t>Incremental 
Non-Traditional Costs to Achieve Benefits</t>
  </si>
  <si>
    <t>Non-Traditional Utility Sided Solutions</t>
  </si>
  <si>
    <t>Benefit - 
Delayed Capital Costs</t>
  </si>
  <si>
    <t>Common Costs in All Scenarios</t>
  </si>
  <si>
    <t>Incremental 
Traditional Costs to Achieve Benefits</t>
  </si>
  <si>
    <t>Accelerated
Traditional Costs to Achieve Benefits</t>
  </si>
  <si>
    <t>*</t>
  </si>
  <si>
    <t>Cost Type</t>
  </si>
  <si>
    <t>Amortization / Depreciation Period</t>
  </si>
  <si>
    <t>Property Tax</t>
  </si>
  <si>
    <t>100 Basis Pt Incentive</t>
  </si>
  <si>
    <t>Reg Asset</t>
  </si>
  <si>
    <t>Utility Plant</t>
  </si>
  <si>
    <t>Each Year</t>
  </si>
  <si>
    <t>Last Year of Spend</t>
  </si>
  <si>
    <t>No</t>
  </si>
  <si>
    <t>Yes</t>
  </si>
  <si>
    <t>Assumed for Non-Traditional Utility Sided Solutions</t>
  </si>
  <si>
    <t>treat as Plant; 100 basis point incentive (1%)</t>
  </si>
  <si>
    <t>2a</t>
  </si>
  <si>
    <t>2b</t>
  </si>
  <si>
    <t>3a</t>
  </si>
  <si>
    <t>3b</t>
  </si>
  <si>
    <t>3c</t>
  </si>
  <si>
    <t>3d</t>
  </si>
  <si>
    <t>4a</t>
  </si>
  <si>
    <t>4b</t>
  </si>
  <si>
    <t>4c</t>
  </si>
  <si>
    <t>4d</t>
  </si>
  <si>
    <t>4e</t>
  </si>
  <si>
    <t>NPV</t>
  </si>
  <si>
    <t>BQDMP Program</t>
  </si>
  <si>
    <t>2016/17</t>
  </si>
  <si>
    <t>Cost Benefit Summary</t>
  </si>
  <si>
    <t>2017 Costs</t>
  </si>
  <si>
    <t>Cost to
Achieve Delay</t>
  </si>
  <si>
    <t>Benefit - CTA =</t>
  </si>
  <si>
    <t>Additional Benefits and Avoided Costs</t>
  </si>
  <si>
    <t>Total 100 Basis Point Incentive</t>
  </si>
  <si>
    <t>NPV of Revenue Requirements</t>
  </si>
  <si>
    <t>Avoided Capacity, Energy, Distribution, Environmental, Line Loss</t>
  </si>
  <si>
    <t>2026 Costs</t>
  </si>
  <si>
    <t>Benefit of
2026 Delay</t>
  </si>
  <si>
    <t>Joint Proposal Case 13-E-0030 - One Year Extension</t>
  </si>
  <si>
    <t>For Twelve Months Ending December 31, 2016</t>
  </si>
  <si>
    <t>4f</t>
  </si>
  <si>
    <t>Upgrade 3 Sections plus risers on Feeder 38Q03 (NEW to the 2015 LRP)</t>
  </si>
  <si>
    <t>4g</t>
  </si>
  <si>
    <t>Upgrade 2 Sections plus risers on Feeder 38Q04 (NEW to the 2015 LRP)</t>
  </si>
  <si>
    <t>4 MWs from Brownsville No. 1 to Glendale + 2MWs in High Tension Vault (formerly 5 MW)</t>
  </si>
  <si>
    <t>Annual Cash Flow of Various BQDMP Scenarios (Escalated dollars)</t>
  </si>
  <si>
    <t>2c</t>
  </si>
  <si>
    <t>Conservation Voltage Optimization (7 MWs)</t>
  </si>
  <si>
    <t>Utility Solutions (Solar, Fuel Cells, DG) (2 MWs)</t>
  </si>
  <si>
    <t>treat as Reg Asset</t>
  </si>
  <si>
    <t>Utility Cost Test Ratio</t>
  </si>
  <si>
    <t>80 MWs from Brownsville to Glendale</t>
  </si>
  <si>
    <t>Annual Cash Flow of Various BQDMP Scenarios (2014 dollars)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</si>
</sst>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_);_(&quot;$&quot;* \(#,##0.0\);_(&quot;$&quot;* &quot;-&quot;??_);_(@_)"/>
    <numFmt numFmtId="165" formatCode="[$-409]mmm\-yy;@"/>
    <numFmt numFmtId="166" formatCode="0.0%"/>
    <numFmt numFmtId="167" formatCode="&quot;Year &quot;0"/>
    <numFmt numFmtId="168" formatCode="#,##0.00000_);\(#,##0.00000\)"/>
    <numFmt numFmtId="169" formatCode="#,##0.0000_);\(#,##0.0000\)"/>
    <numFmt numFmtId="170" formatCode="0.000%"/>
    <numFmt numFmtId="171" formatCode="_(* #,##0_);_(* \(#,##0\);_(* &quot;-&quot;??_);_(@_)"/>
    <numFmt numFmtId="172" formatCode="_(* #,##0.0000_);_(* \(#,##0.0000\);_(* &quot;-&quot;??_);_(@_)"/>
    <numFmt numFmtId="173" formatCode="_(* #,##0.00000_);_(* \(#,##0.00000\);_(* &quot;-&quot;??_);_(@_)"/>
    <numFmt numFmtId="174" formatCode="_(* #,##0.0_);_(* \(#,##0.0\);_(* &quot;-&quot;??_);_(@_)"/>
    <numFmt numFmtId="175" formatCode="yyyy"/>
    <numFmt numFmtId="176" formatCode="0_);\(0\)"/>
    <numFmt numFmtId="177" formatCode="_(* #,##0.00_);_(* \(#,##0.00\);_(* &quot;-&quot;_);_(@_)"/>
    <numFmt numFmtId="178" formatCode="0.0000%"/>
    <numFmt numFmtId="179" formatCode="0.00000000000000%"/>
    <numFmt numFmtId="180" formatCode="_(&quot;$&quot;* #,##0.00000_);_(&quot;$&quot;* \(#,##0.00000\);_(&quot;$&quot;* &quot;-&quot;??_);_(@_)"/>
  </numFmts>
  <fonts count="48">
    <font>
      <sz val="10"/>
      <name val="Arial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rgb="FF0000FF"/>
      <name val="Arial"/>
      <family val="2"/>
    </font>
    <font>
      <sz val="10"/>
      <color indexed="16"/>
      <name val="Arial"/>
      <family val="2"/>
    </font>
    <font>
      <sz val="10"/>
      <color theme="1" tint="4.9989318521683403E-2"/>
      <name val="Arial"/>
      <family val="2"/>
    </font>
    <font>
      <b/>
      <sz val="14"/>
      <name val="Arial"/>
      <family val="2"/>
    </font>
    <font>
      <sz val="12"/>
      <name val="Times New Roman"/>
      <family val="1"/>
    </font>
    <font>
      <sz val="11"/>
      <color indexed="8"/>
      <name val="Arial"/>
      <family val="2"/>
    </font>
    <font>
      <u val="singleAccounting"/>
      <sz val="11"/>
      <color indexed="8"/>
      <name val="Arial"/>
      <family val="2"/>
    </font>
    <font>
      <u/>
      <sz val="11"/>
      <color indexed="8"/>
      <name val="Arial"/>
      <family val="2"/>
    </font>
    <font>
      <sz val="12"/>
      <name val="Times New Roman"/>
      <family val="1"/>
    </font>
    <font>
      <sz val="11"/>
      <name val="Arial"/>
      <family val="2"/>
    </font>
    <font>
      <i/>
      <u/>
      <sz val="11"/>
      <name val="Arial"/>
      <family val="2"/>
    </font>
    <font>
      <u val="doubleAccounting"/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rgb="FF0000FF"/>
      <name val="Arial"/>
      <family val="2"/>
    </font>
    <font>
      <b/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b/>
      <vertAlign val="superscript"/>
      <sz val="10"/>
      <color rgb="FFFF0000"/>
      <name val="Arial"/>
      <family val="2"/>
    </font>
    <font>
      <b/>
      <sz val="11"/>
      <color rgb="FFFF0000"/>
      <name val="Arial"/>
      <family val="2"/>
    </font>
    <font>
      <b/>
      <sz val="8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color theme="1"/>
      <name val="Calibri"/>
      <family val="2"/>
      <scheme val="minor"/>
    </font>
    <font>
      <sz val="8"/>
      <color rgb="FF0000FF"/>
      <name val="Arial"/>
      <family val="2"/>
    </font>
    <font>
      <b/>
      <u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39E1F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6">
    <xf numFmtId="0" fontId="0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20" fillId="0" borderId="0"/>
    <xf numFmtId="0" fontId="20" fillId="0" borderId="0" applyNumberFormat="0" applyFont="0" applyFill="0" applyBorder="0" applyAlignment="0">
      <protection locked="0"/>
    </xf>
    <xf numFmtId="0" fontId="8" fillId="0" borderId="0" applyNumberForma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20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26" fillId="0" borderId="0"/>
    <xf numFmtId="43" fontId="3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</cellStyleXfs>
  <cellXfs count="470">
    <xf numFmtId="0" fontId="0" fillId="0" borderId="0" xfId="0"/>
    <xf numFmtId="0" fontId="10" fillId="0" borderId="0" xfId="0" applyFont="1"/>
    <xf numFmtId="0" fontId="0" fillId="0" borderId="0" xfId="0" applyBorder="1"/>
    <xf numFmtId="0" fontId="9" fillId="0" borderId="0" xfId="0" applyFont="1" applyFill="1" applyBorder="1"/>
    <xf numFmtId="0" fontId="0" fillId="0" borderId="0" xfId="0" applyAlignment="1">
      <alignment horizontal="center"/>
    </xf>
    <xf numFmtId="0" fontId="13" fillId="0" borderId="0" xfId="0" applyFont="1" applyBorder="1" applyAlignment="1" applyProtection="1">
      <alignment horizontal="center" vertical="top" wrapText="1"/>
      <protection locked="0"/>
    </xf>
    <xf numFmtId="0" fontId="14" fillId="0" borderId="0" xfId="0" applyFont="1"/>
    <xf numFmtId="168" fontId="0" fillId="0" borderId="0" xfId="0" applyNumberFormat="1"/>
    <xf numFmtId="167" fontId="0" fillId="0" borderId="0" xfId="0" applyNumberFormat="1"/>
    <xf numFmtId="0" fontId="14" fillId="0" borderId="0" xfId="0" applyFont="1" applyAlignment="1">
      <alignment horizontal="center"/>
    </xf>
    <xf numFmtId="166" fontId="0" fillId="0" borderId="0" xfId="2" applyNumberFormat="1" applyFont="1"/>
    <xf numFmtId="169" fontId="0" fillId="0" borderId="0" xfId="0" applyNumberFormat="1"/>
    <xf numFmtId="0" fontId="0" fillId="0" borderId="1" xfId="0" applyBorder="1" applyAlignment="1">
      <alignment horizontal="center"/>
    </xf>
    <xf numFmtId="10" fontId="8" fillId="0" borderId="0" xfId="2" applyNumberFormat="1"/>
    <xf numFmtId="10" fontId="0" fillId="0" borderId="0" xfId="0" applyNumberFormat="1"/>
    <xf numFmtId="10" fontId="0" fillId="0" borderId="2" xfId="0" applyNumberFormat="1" applyBorder="1"/>
    <xf numFmtId="10" fontId="0" fillId="0" borderId="0" xfId="2" applyNumberFormat="1" applyFont="1"/>
    <xf numFmtId="0" fontId="11" fillId="0" borderId="0" xfId="0" applyFont="1" applyBorder="1"/>
    <xf numFmtId="0" fontId="12" fillId="0" borderId="0" xfId="0" applyFont="1"/>
    <xf numFmtId="10" fontId="0" fillId="0" borderId="1" xfId="0" applyNumberFormat="1" applyBorder="1" applyAlignment="1">
      <alignment horizontal="right"/>
    </xf>
    <xf numFmtId="10" fontId="0" fillId="0" borderId="1" xfId="0" applyNumberFormat="1" applyBorder="1"/>
    <xf numFmtId="14" fontId="13" fillId="0" borderId="0" xfId="0" applyNumberFormat="1" applyFont="1" applyBorder="1" applyAlignment="1" applyProtection="1">
      <alignment horizontal="center" vertical="top" wrapText="1"/>
      <protection locked="0"/>
    </xf>
    <xf numFmtId="0" fontId="15" fillId="0" borderId="0" xfId="0" applyFont="1"/>
    <xf numFmtId="10" fontId="8" fillId="0" borderId="2" xfId="2" applyNumberFormat="1" applyBorder="1"/>
    <xf numFmtId="10" fontId="0" fillId="0" borderId="0" xfId="0" applyNumberFormat="1" applyAlignment="1">
      <alignment horizontal="right"/>
    </xf>
    <xf numFmtId="169" fontId="0" fillId="0" borderId="3" xfId="0" applyNumberFormat="1" applyBorder="1"/>
    <xf numFmtId="170" fontId="0" fillId="0" borderId="0" xfId="2" applyNumberFormat="1" applyFont="1"/>
    <xf numFmtId="170" fontId="0" fillId="0" borderId="3" xfId="2" applyNumberFormat="1" applyFont="1" applyBorder="1"/>
    <xf numFmtId="0" fontId="0" fillId="0" borderId="0" xfId="0" applyFill="1"/>
    <xf numFmtId="9" fontId="15" fillId="0" borderId="0" xfId="2" applyNumberFormat="1" applyFont="1"/>
    <xf numFmtId="1" fontId="13" fillId="0" borderId="0" xfId="0" applyNumberFormat="1" applyFont="1" applyBorder="1" applyAlignment="1">
      <alignment horizontal="center"/>
    </xf>
    <xf numFmtId="1" fontId="15" fillId="0" borderId="0" xfId="0" applyNumberFormat="1" applyFont="1" applyFill="1"/>
    <xf numFmtId="9" fontId="15" fillId="0" borderId="0" xfId="2" applyFont="1" applyFill="1"/>
    <xf numFmtId="0" fontId="8" fillId="0" borderId="0" xfId="0" applyFont="1"/>
    <xf numFmtId="171" fontId="8" fillId="0" borderId="0" xfId="3" applyNumberFormat="1" applyFont="1" applyAlignment="1">
      <alignment horizontal="center"/>
    </xf>
    <xf numFmtId="171" fontId="8" fillId="0" borderId="0" xfId="3" applyNumberFormat="1" applyFont="1"/>
    <xf numFmtId="171" fontId="8" fillId="0" borderId="0" xfId="3" applyNumberFormat="1" applyFont="1" applyBorder="1"/>
    <xf numFmtId="171" fontId="8" fillId="0" borderId="0" xfId="3" applyNumberFormat="1" applyFont="1" applyFill="1" applyBorder="1"/>
    <xf numFmtId="171" fontId="8" fillId="0" borderId="0" xfId="3" applyNumberFormat="1" applyFont="1" applyFill="1"/>
    <xf numFmtId="0" fontId="8" fillId="0" borderId="0" xfId="0" applyFont="1" applyFill="1"/>
    <xf numFmtId="0" fontId="8" fillId="0" borderId="0" xfId="0" applyFont="1" applyFill="1" applyBorder="1"/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8" fillId="0" borderId="0" xfId="0" applyFont="1" applyAlignment="1"/>
    <xf numFmtId="0" fontId="18" fillId="0" borderId="0" xfId="0" applyFont="1" applyFill="1"/>
    <xf numFmtId="0" fontId="19" fillId="0" borderId="0" xfId="0" applyFont="1" applyFill="1" applyAlignment="1">
      <alignment horizontal="center"/>
    </xf>
    <xf numFmtId="171" fontId="10" fillId="0" borderId="0" xfId="3" applyNumberFormat="1" applyFont="1" applyBorder="1"/>
    <xf numFmtId="171" fontId="8" fillId="0" borderId="0" xfId="3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75" fontId="10" fillId="0" borderId="0" xfId="0" quotePrefix="1" applyNumberFormat="1" applyFont="1" applyBorder="1" applyAlignment="1">
      <alignment horizontal="center"/>
    </xf>
    <xf numFmtId="0" fontId="10" fillId="0" borderId="0" xfId="0" applyNumberFormat="1" applyFont="1" applyBorder="1" applyAlignment="1">
      <alignment horizontal="center"/>
    </xf>
    <xf numFmtId="174" fontId="8" fillId="0" borderId="0" xfId="3" applyNumberFormat="1" applyFont="1" applyFill="1" applyBorder="1"/>
    <xf numFmtId="174" fontId="8" fillId="0" borderId="0" xfId="3" applyNumberFormat="1" applyFont="1" applyFill="1"/>
    <xf numFmtId="174" fontId="8" fillId="0" borderId="0" xfId="3" applyNumberFormat="1" applyFont="1"/>
    <xf numFmtId="174" fontId="8" fillId="0" borderId="2" xfId="3" applyNumberFormat="1" applyFont="1" applyFill="1" applyBorder="1"/>
    <xf numFmtId="174" fontId="8" fillId="0" borderId="0" xfId="0" applyNumberFormat="1" applyFont="1"/>
    <xf numFmtId="0" fontId="8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5" fontId="8" fillId="0" borderId="0" xfId="0" applyNumberFormat="1" applyFont="1" applyFill="1" applyBorder="1" applyAlignment="1">
      <alignment horizontal="center"/>
    </xf>
    <xf numFmtId="37" fontId="8" fillId="0" borderId="4" xfId="0" applyNumberFormat="1" applyFont="1" applyBorder="1" applyAlignment="1">
      <alignment horizontal="center"/>
    </xf>
    <xf numFmtId="171" fontId="10" fillId="0" borderId="0" xfId="3" applyNumberFormat="1" applyFont="1" applyAlignment="1">
      <alignment horizontal="center"/>
    </xf>
    <xf numFmtId="171" fontId="22" fillId="0" borderId="0" xfId="3" applyNumberFormat="1" applyFont="1"/>
    <xf numFmtId="171" fontId="22" fillId="0" borderId="0" xfId="3" applyNumberFormat="1" applyFont="1" applyFill="1"/>
    <xf numFmtId="174" fontId="8" fillId="0" borderId="1" xfId="3" applyNumberFormat="1" applyFont="1" applyBorder="1"/>
    <xf numFmtId="174" fontId="8" fillId="0" borderId="2" xfId="3" applyNumberFormat="1" applyFont="1" applyBorder="1"/>
    <xf numFmtId="171" fontId="14" fillId="0" borderId="0" xfId="3" applyNumberFormat="1" applyFont="1" applyFill="1"/>
    <xf numFmtId="171" fontId="10" fillId="0" borderId="0" xfId="3" applyNumberFormat="1" applyFont="1" applyBorder="1" applyAlignment="1">
      <alignment horizontal="center"/>
    </xf>
    <xf numFmtId="174" fontId="10" fillId="0" borderId="0" xfId="3" applyNumberFormat="1" applyFont="1" applyFill="1" applyBorder="1"/>
    <xf numFmtId="174" fontId="10" fillId="0" borderId="0" xfId="3" applyNumberFormat="1" applyFont="1" applyBorder="1"/>
    <xf numFmtId="171" fontId="10" fillId="0" borderId="0" xfId="3" applyNumberFormat="1" applyFont="1" applyFill="1"/>
    <xf numFmtId="174" fontId="8" fillId="0" borderId="0" xfId="3" applyNumberFormat="1" applyFont="1" applyBorder="1"/>
    <xf numFmtId="171" fontId="24" fillId="0" borderId="0" xfId="3" applyNumberFormat="1" applyFont="1" applyFill="1" applyBorder="1"/>
    <xf numFmtId="174" fontId="24" fillId="0" borderId="0" xfId="3" applyNumberFormat="1" applyFont="1" applyFill="1" applyBorder="1"/>
    <xf numFmtId="174" fontId="8" fillId="0" borderId="1" xfId="3" applyNumberFormat="1" applyFont="1" applyFill="1" applyBorder="1"/>
    <xf numFmtId="171" fontId="8" fillId="0" borderId="1" xfId="3" applyNumberFormat="1" applyFont="1" applyFill="1" applyBorder="1"/>
    <xf numFmtId="171" fontId="10" fillId="0" borderId="0" xfId="3" applyNumberFormat="1" applyFont="1" applyFill="1" applyBorder="1" applyAlignment="1">
      <alignment horizontal="center"/>
    </xf>
    <xf numFmtId="174" fontId="8" fillId="0" borderId="0" xfId="3" applyNumberFormat="1" applyFont="1" applyFill="1" applyBorder="1" applyAlignment="1">
      <alignment horizontal="right"/>
    </xf>
    <xf numFmtId="171" fontId="14" fillId="0" borderId="0" xfId="3" applyNumberFormat="1" applyFont="1" applyFill="1" applyBorder="1"/>
    <xf numFmtId="10" fontId="8" fillId="0" borderId="0" xfId="2" applyNumberFormat="1" applyFont="1" applyFill="1" applyBorder="1"/>
    <xf numFmtId="172" fontId="8" fillId="0" borderId="0" xfId="3" applyNumberFormat="1" applyFont="1" applyBorder="1"/>
    <xf numFmtId="172" fontId="8" fillId="0" borderId="0" xfId="3" applyNumberFormat="1" applyFont="1" applyFill="1"/>
    <xf numFmtId="171" fontId="14" fillId="0" borderId="0" xfId="3" applyNumberFormat="1" applyFont="1" applyBorder="1" applyAlignment="1">
      <alignment horizontal="center"/>
    </xf>
    <xf numFmtId="174" fontId="8" fillId="0" borderId="0" xfId="3" applyNumberFormat="1" applyFont="1" applyFill="1" applyBorder="1" applyAlignment="1">
      <alignment horizontal="center" vertical="center" wrapText="1"/>
    </xf>
    <xf numFmtId="171" fontId="14" fillId="0" borderId="0" xfId="3" applyNumberFormat="1" applyFont="1" applyBorder="1" applyAlignment="1">
      <alignment horizontal="left"/>
    </xf>
    <xf numFmtId="171" fontId="8" fillId="0" borderId="11" xfId="3" applyNumberFormat="1" applyFont="1" applyFill="1" applyBorder="1" applyAlignment="1">
      <alignment horizontal="left" vertical="center" wrapText="1"/>
    </xf>
    <xf numFmtId="0" fontId="8" fillId="0" borderId="0" xfId="3" applyNumberFormat="1" applyFont="1" applyFill="1" applyAlignment="1">
      <alignment horizontal="center"/>
    </xf>
    <xf numFmtId="49" fontId="8" fillId="0" borderId="0" xfId="3" applyNumberFormat="1" applyFont="1" applyFill="1" applyBorder="1" applyAlignment="1">
      <alignment horizontal="center"/>
    </xf>
    <xf numFmtId="168" fontId="8" fillId="0" borderId="0" xfId="3" applyNumberFormat="1" applyFont="1" applyFill="1" applyAlignment="1">
      <alignment horizontal="center"/>
    </xf>
    <xf numFmtId="173" fontId="8" fillId="0" borderId="0" xfId="3" applyNumberFormat="1" applyFont="1" applyFill="1" applyBorder="1"/>
    <xf numFmtId="0" fontId="8" fillId="0" borderId="0" xfId="3" applyNumberFormat="1" applyFont="1" applyFill="1"/>
    <xf numFmtId="174" fontId="8" fillId="0" borderId="2" xfId="3" applyNumberFormat="1" applyFont="1" applyFill="1" applyBorder="1" applyAlignment="1">
      <alignment horizontal="center" vertical="center" wrapText="1"/>
    </xf>
    <xf numFmtId="171" fontId="14" fillId="0" borderId="0" xfId="3" applyNumberFormat="1" applyFont="1" applyFill="1" applyBorder="1" applyAlignment="1">
      <alignment horizontal="left"/>
    </xf>
    <xf numFmtId="172" fontId="8" fillId="0" borderId="0" xfId="3" applyNumberFormat="1" applyFont="1" applyFill="1" applyBorder="1"/>
    <xf numFmtId="171" fontId="8" fillId="0" borderId="0" xfId="3" applyNumberFormat="1" applyFont="1" applyFill="1" applyBorder="1" applyAlignment="1">
      <alignment horizontal="center" vertical="center" wrapText="1"/>
    </xf>
    <xf numFmtId="171" fontId="8" fillId="0" borderId="0" xfId="3" applyNumberFormat="1" applyFont="1" applyFill="1" applyBorder="1" applyAlignment="1">
      <alignment horizontal="right"/>
    </xf>
    <xf numFmtId="171" fontId="14" fillId="0" borderId="0" xfId="3" applyNumberFormat="1" applyFont="1" applyFill="1" applyBorder="1" applyAlignment="1">
      <alignment horizontal="center"/>
    </xf>
    <xf numFmtId="165" fontId="8" fillId="0" borderId="0" xfId="3" applyNumberFormat="1" applyFont="1" applyBorder="1" applyAlignment="1">
      <alignment horizontal="center"/>
    </xf>
    <xf numFmtId="165" fontId="14" fillId="0" borderId="0" xfId="3" applyNumberFormat="1" applyFont="1" applyBorder="1" applyAlignment="1">
      <alignment horizontal="left"/>
    </xf>
    <xf numFmtId="165" fontId="8" fillId="0" borderId="0" xfId="3" applyNumberFormat="1" applyFont="1" applyBorder="1"/>
    <xf numFmtId="174" fontId="8" fillId="0" borderId="2" xfId="3" applyNumberFormat="1" applyFont="1" applyBorder="1" applyAlignment="1">
      <alignment horizontal="center"/>
    </xf>
    <xf numFmtId="171" fontId="8" fillId="0" borderId="0" xfId="3" applyNumberFormat="1" applyFont="1" applyFill="1" applyAlignment="1">
      <alignment horizontal="center"/>
    </xf>
    <xf numFmtId="165" fontId="14" fillId="0" borderId="0" xfId="3" applyNumberFormat="1" applyFont="1" applyBorder="1" applyAlignment="1">
      <alignment horizontal="center"/>
    </xf>
    <xf numFmtId="171" fontId="10" fillId="0" borderId="0" xfId="3" applyNumberFormat="1" applyFont="1" applyBorder="1" applyAlignment="1">
      <alignment horizontal="left"/>
    </xf>
    <xf numFmtId="0" fontId="22" fillId="0" borderId="0" xfId="0" applyFont="1" applyAlignment="1">
      <alignment horizontal="left"/>
    </xf>
    <xf numFmtId="0" fontId="8" fillId="0" borderId="0" xfId="3" applyNumberFormat="1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37" fontId="13" fillId="0" borderId="0" xfId="0" applyNumberFormat="1" applyFont="1" applyFill="1" applyBorder="1" applyAlignment="1">
      <alignment horizontal="center"/>
    </xf>
    <xf numFmtId="171" fontId="23" fillId="0" borderId="0" xfId="3" applyNumberFormat="1" applyFont="1" applyFill="1" applyBorder="1"/>
    <xf numFmtId="171" fontId="10" fillId="0" borderId="0" xfId="3" applyNumberFormat="1" applyFont="1" applyFill="1" applyBorder="1"/>
    <xf numFmtId="37" fontId="8" fillId="0" borderId="0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171" fontId="8" fillId="0" borderId="0" xfId="3" applyNumberFormat="1" applyFont="1" applyAlignment="1">
      <alignment horizontal="left"/>
    </xf>
    <xf numFmtId="0" fontId="14" fillId="0" borderId="0" xfId="0" applyFont="1" applyFill="1" applyBorder="1" applyAlignment="1">
      <alignment horizontal="left"/>
    </xf>
    <xf numFmtId="0" fontId="0" fillId="0" borderId="0" xfId="0" applyAlignment="1">
      <alignment horizontal="left" indent="2"/>
    </xf>
    <xf numFmtId="164" fontId="10" fillId="0" borderId="2" xfId="1" applyNumberFormat="1" applyFont="1" applyBorder="1"/>
    <xf numFmtId="171" fontId="12" fillId="0" borderId="0" xfId="3" applyNumberFormat="1" applyFont="1" applyBorder="1" applyAlignment="1">
      <alignment horizontal="left"/>
    </xf>
    <xf numFmtId="169" fontId="0" fillId="0" borderId="1" xfId="0" applyNumberFormat="1" applyBorder="1"/>
    <xf numFmtId="169" fontId="0" fillId="0" borderId="2" xfId="0" applyNumberFormat="1" applyBorder="1"/>
    <xf numFmtId="0" fontId="25" fillId="0" borderId="0" xfId="0" applyFont="1"/>
    <xf numFmtId="0" fontId="14" fillId="2" borderId="0" xfId="0" applyFont="1" applyFill="1" applyAlignment="1">
      <alignment horizontal="center" vertical="center" wrapText="1"/>
    </xf>
    <xf numFmtId="168" fontId="0" fillId="2" borderId="0" xfId="0" applyNumberFormat="1" applyFill="1"/>
    <xf numFmtId="0" fontId="0" fillId="0" borderId="0" xfId="0" applyAlignment="1">
      <alignment horizontal="center"/>
    </xf>
    <xf numFmtId="0" fontId="21" fillId="0" borderId="0" xfId="0" applyFont="1" applyBorder="1" applyAlignment="1"/>
    <xf numFmtId="174" fontId="22" fillId="3" borderId="0" xfId="3" applyNumberFormat="1" applyFont="1" applyFill="1" applyBorder="1" applyAlignment="1">
      <alignment horizontal="center" vertical="center" wrapText="1"/>
    </xf>
    <xf numFmtId="174" fontId="22" fillId="3" borderId="0" xfId="3" applyNumberFormat="1" applyFont="1" applyFill="1"/>
    <xf numFmtId="0" fontId="27" fillId="0" borderId="0" xfId="21" applyFont="1" applyFill="1" applyAlignment="1">
      <alignment horizontal="center"/>
    </xf>
    <xf numFmtId="0" fontId="27" fillId="0" borderId="0" xfId="21" applyFont="1" applyFill="1"/>
    <xf numFmtId="0" fontId="27" fillId="0" borderId="0" xfId="21" quotePrefix="1" applyFont="1" applyFill="1" applyAlignment="1">
      <alignment horizontal="right"/>
    </xf>
    <xf numFmtId="41" fontId="27" fillId="0" borderId="0" xfId="21" applyNumberFormat="1" applyFont="1" applyFill="1" applyBorder="1" applyAlignment="1">
      <alignment horizontal="center"/>
    </xf>
    <xf numFmtId="41" fontId="27" fillId="0" borderId="0" xfId="21" applyNumberFormat="1" applyFont="1" applyFill="1" applyBorder="1" applyAlignment="1"/>
    <xf numFmtId="41" fontId="28" fillId="0" borderId="0" xfId="21" quotePrefix="1" applyNumberFormat="1" applyFont="1" applyFill="1" applyBorder="1" applyAlignment="1">
      <alignment horizontal="center"/>
    </xf>
    <xf numFmtId="43" fontId="27" fillId="0" borderId="0" xfId="21" applyNumberFormat="1" applyFont="1" applyFill="1" applyBorder="1" applyAlignment="1">
      <alignment horizontal="center"/>
    </xf>
    <xf numFmtId="41" fontId="27" fillId="0" borderId="0" xfId="21" quotePrefix="1" applyNumberFormat="1" applyFont="1" applyFill="1" applyBorder="1" applyAlignment="1">
      <alignment horizontal="center"/>
    </xf>
    <xf numFmtId="43" fontId="28" fillId="0" borderId="0" xfId="21" applyNumberFormat="1" applyFont="1" applyFill="1" applyBorder="1" applyAlignment="1">
      <alignment horizontal="center"/>
    </xf>
    <xf numFmtId="43" fontId="28" fillId="0" borderId="0" xfId="21" quotePrefix="1" applyNumberFormat="1" applyFont="1" applyFill="1" applyBorder="1" applyAlignment="1">
      <alignment horizontal="center"/>
    </xf>
    <xf numFmtId="41" fontId="28" fillId="0" borderId="0" xfId="21" applyNumberFormat="1" applyFont="1" applyFill="1" applyBorder="1" applyAlignment="1">
      <alignment horizontal="center"/>
    </xf>
    <xf numFmtId="176" fontId="27" fillId="0" borderId="0" xfId="21" quotePrefix="1" applyNumberFormat="1" applyFont="1" applyFill="1" applyBorder="1" applyAlignment="1">
      <alignment horizontal="center"/>
    </xf>
    <xf numFmtId="0" fontId="27" fillId="0" borderId="0" xfId="21" applyFont="1" applyFill="1" applyBorder="1" applyAlignment="1">
      <alignment horizontal="left"/>
    </xf>
    <xf numFmtId="0" fontId="27" fillId="0" borderId="0" xfId="21" applyFont="1" applyFill="1" applyBorder="1" applyAlignment="1">
      <alignment horizontal="center"/>
    </xf>
    <xf numFmtId="0" fontId="29" fillId="0" borderId="0" xfId="21" quotePrefix="1" applyFont="1" applyFill="1" applyBorder="1" applyAlignment="1">
      <alignment horizontal="left"/>
    </xf>
    <xf numFmtId="43" fontId="27" fillId="0" borderId="0" xfId="21" applyNumberFormat="1" applyFont="1" applyFill="1" applyBorder="1" applyAlignment="1"/>
    <xf numFmtId="0" fontId="27" fillId="0" borderId="0" xfId="21" applyFont="1" applyFill="1" applyBorder="1" applyAlignment="1"/>
    <xf numFmtId="2" fontId="27" fillId="0" borderId="0" xfId="21" applyNumberFormat="1" applyFont="1" applyFill="1" applyBorder="1" applyAlignment="1"/>
    <xf numFmtId="0" fontId="29" fillId="0" borderId="0" xfId="21" applyFont="1" applyFill="1" applyBorder="1" applyAlignment="1"/>
    <xf numFmtId="43" fontId="27" fillId="0" borderId="0" xfId="21" quotePrefix="1" applyNumberFormat="1" applyFont="1" applyFill="1" applyBorder="1" applyAlignment="1">
      <alignment horizontal="center"/>
    </xf>
    <xf numFmtId="43" fontId="27" fillId="0" borderId="0" xfId="22" applyNumberFormat="1" applyFont="1" applyFill="1" applyBorder="1" applyAlignment="1" applyProtection="1">
      <alignment horizontal="center"/>
    </xf>
    <xf numFmtId="171" fontId="27" fillId="0" borderId="0" xfId="21" applyNumberFormat="1" applyFont="1" applyFill="1"/>
    <xf numFmtId="0" fontId="27" fillId="0" borderId="0" xfId="21" quotePrefix="1" applyFont="1" applyFill="1" applyBorder="1" applyAlignment="1">
      <alignment horizontal="left"/>
    </xf>
    <xf numFmtId="0" fontId="27" fillId="0" borderId="0" xfId="21" quotePrefix="1" applyFont="1" applyFill="1" applyBorder="1" applyAlignment="1">
      <alignment horizontal="center"/>
    </xf>
    <xf numFmtId="2" fontId="27" fillId="0" borderId="0" xfId="21" applyNumberFormat="1" applyFont="1" applyFill="1" applyBorder="1" applyAlignment="1">
      <alignment horizontal="center"/>
    </xf>
    <xf numFmtId="177" fontId="27" fillId="0" borderId="0" xfId="21" applyNumberFormat="1" applyFont="1" applyFill="1" applyBorder="1" applyAlignment="1">
      <alignment horizontal="center"/>
    </xf>
    <xf numFmtId="43" fontId="27" fillId="0" borderId="0" xfId="21" applyNumberFormat="1" applyFont="1" applyFill="1" applyBorder="1" applyAlignment="1">
      <alignment horizontal="right"/>
    </xf>
    <xf numFmtId="43" fontId="27" fillId="0" borderId="0" xfId="21" quotePrefix="1" applyNumberFormat="1" applyFont="1" applyFill="1" applyBorder="1" applyAlignment="1" applyProtection="1">
      <alignment horizontal="center"/>
      <protection locked="0"/>
    </xf>
    <xf numFmtId="0" fontId="31" fillId="0" borderId="0" xfId="21" applyFont="1" applyFill="1" applyBorder="1" applyAlignment="1">
      <alignment horizontal="center"/>
    </xf>
    <xf numFmtId="0" fontId="32" fillId="0" borderId="0" xfId="21" applyFont="1" applyFill="1"/>
    <xf numFmtId="41" fontId="31" fillId="0" borderId="0" xfId="21" applyNumberFormat="1" applyFont="1" applyFill="1" applyBorder="1"/>
    <xf numFmtId="0" fontId="31" fillId="0" borderId="0" xfId="21" applyFont="1" applyFill="1"/>
    <xf numFmtId="41" fontId="31" fillId="0" borderId="0" xfId="21" applyNumberFormat="1" applyFont="1" applyFill="1" applyBorder="1" applyAlignment="1">
      <alignment horizontal="right"/>
    </xf>
    <xf numFmtId="41" fontId="31" fillId="0" borderId="0" xfId="21" applyNumberFormat="1" applyFont="1" applyFill="1" applyBorder="1" applyAlignment="1">
      <alignment horizontal="center"/>
    </xf>
    <xf numFmtId="43" fontId="31" fillId="0" borderId="0" xfId="21" applyNumberFormat="1" applyFont="1" applyFill="1" applyBorder="1" applyAlignment="1">
      <alignment horizontal="center"/>
    </xf>
    <xf numFmtId="0" fontId="32" fillId="0" borderId="0" xfId="21" quotePrefix="1" applyFont="1" applyFill="1" applyAlignment="1">
      <alignment horizontal="left"/>
    </xf>
    <xf numFmtId="0" fontId="31" fillId="0" borderId="0" xfId="21" quotePrefix="1" applyFont="1" applyFill="1" applyAlignment="1" applyProtection="1">
      <alignment horizontal="left"/>
      <protection locked="0"/>
    </xf>
    <xf numFmtId="0" fontId="31" fillId="0" borderId="0" xfId="21" quotePrefix="1" applyFont="1" applyFill="1" applyAlignment="1">
      <alignment horizontal="left"/>
    </xf>
    <xf numFmtId="41" fontId="31" fillId="0" borderId="0" xfId="21" applyNumberFormat="1" applyFont="1" applyFill="1" applyBorder="1" applyAlignment="1" applyProtection="1">
      <alignment horizontal="center"/>
    </xf>
    <xf numFmtId="43" fontId="27" fillId="0" borderId="0" xfId="21" applyNumberFormat="1" applyFont="1" applyFill="1"/>
    <xf numFmtId="43" fontId="31" fillId="0" borderId="0" xfId="21" applyNumberFormat="1" applyFont="1" applyFill="1" applyBorder="1" applyAlignment="1" applyProtection="1">
      <alignment horizontal="center"/>
    </xf>
    <xf numFmtId="41" fontId="31" fillId="0" borderId="0" xfId="21" quotePrefix="1" applyNumberFormat="1" applyFont="1" applyFill="1" applyBorder="1" applyAlignment="1">
      <alignment horizontal="center"/>
    </xf>
    <xf numFmtId="0" fontId="31" fillId="0" borderId="0" xfId="21" applyFont="1" applyFill="1" applyAlignment="1"/>
    <xf numFmtId="41" fontId="31" fillId="0" borderId="0" xfId="21" quotePrefix="1" applyNumberFormat="1" applyFont="1" applyFill="1" applyBorder="1" applyAlignment="1" applyProtection="1">
      <alignment horizontal="center"/>
    </xf>
    <xf numFmtId="0" fontId="31" fillId="0" borderId="0" xfId="21" quotePrefix="1" applyFont="1" applyFill="1" applyBorder="1" applyAlignment="1">
      <alignment horizontal="center"/>
    </xf>
    <xf numFmtId="0" fontId="27" fillId="0" borderId="0" xfId="21" quotePrefix="1" applyNumberFormat="1" applyFont="1" applyFill="1" applyBorder="1" applyAlignment="1" applyProtection="1">
      <alignment horizontal="center"/>
    </xf>
    <xf numFmtId="0" fontId="29" fillId="0" borderId="0" xfId="21" applyNumberFormat="1" applyFont="1" applyFill="1" applyBorder="1" applyProtection="1"/>
    <xf numFmtId="10" fontId="27" fillId="0" borderId="0" xfId="21" applyNumberFormat="1" applyFont="1" applyFill="1" applyBorder="1" applyAlignment="1">
      <alignment horizontal="center"/>
    </xf>
    <xf numFmtId="0" fontId="27" fillId="0" borderId="0" xfId="21" applyFont="1" applyFill="1" applyBorder="1" applyAlignment="1" applyProtection="1">
      <alignment horizontal="center"/>
    </xf>
    <xf numFmtId="0" fontId="27" fillId="0" borderId="0" xfId="21" applyNumberFormat="1" applyFont="1" applyFill="1" applyBorder="1" applyProtection="1"/>
    <xf numFmtId="10" fontId="27" fillId="0" borderId="0" xfId="21" quotePrefix="1" applyNumberFormat="1" applyFont="1" applyFill="1" applyBorder="1" applyAlignment="1">
      <alignment horizontal="right"/>
    </xf>
    <xf numFmtId="0" fontId="27" fillId="0" borderId="0" xfId="21" quotePrefix="1" applyNumberFormat="1" applyFont="1" applyFill="1" applyBorder="1" applyAlignment="1" applyProtection="1">
      <alignment horizontal="left"/>
    </xf>
    <xf numFmtId="10" fontId="27" fillId="0" borderId="0" xfId="21" applyNumberFormat="1" applyFont="1" applyFill="1" applyBorder="1"/>
    <xf numFmtId="10" fontId="27" fillId="0" borderId="0" xfId="21" applyNumberFormat="1" applyFont="1" applyFill="1" applyBorder="1" applyAlignment="1">
      <alignment horizontal="right"/>
    </xf>
    <xf numFmtId="10" fontId="27" fillId="0" borderId="0" xfId="22" applyNumberFormat="1" applyFont="1" applyFill="1" applyBorder="1" applyProtection="1"/>
    <xf numFmtId="41" fontId="27" fillId="0" borderId="0" xfId="21" applyNumberFormat="1" applyFont="1" applyFill="1" applyBorder="1" applyAlignment="1" applyProtection="1">
      <alignment horizontal="center"/>
    </xf>
    <xf numFmtId="0" fontId="27" fillId="0" borderId="0" xfId="21" applyNumberFormat="1" applyFont="1" applyFill="1" applyBorder="1" applyAlignment="1" applyProtection="1">
      <alignment horizontal="left"/>
    </xf>
    <xf numFmtId="41" fontId="27" fillId="0" borderId="0" xfId="21" quotePrefix="1" applyNumberFormat="1" applyFont="1" applyFill="1" applyBorder="1" applyAlignment="1" applyProtection="1">
      <alignment horizontal="center"/>
    </xf>
    <xf numFmtId="43" fontId="33" fillId="0" borderId="0" xfId="21" applyNumberFormat="1" applyFont="1" applyFill="1" applyBorder="1" applyAlignment="1">
      <alignment horizontal="center"/>
    </xf>
    <xf numFmtId="0" fontId="27" fillId="0" borderId="0" xfId="21" quotePrefix="1" applyFont="1" applyFill="1" applyAlignment="1">
      <alignment horizontal="center"/>
    </xf>
    <xf numFmtId="0" fontId="27" fillId="0" borderId="0" xfId="21" quotePrefix="1" applyFont="1" applyFill="1" applyAlignment="1">
      <alignment horizontal="left"/>
    </xf>
    <xf numFmtId="0" fontId="34" fillId="2" borderId="0" xfId="21" applyFont="1" applyFill="1" applyBorder="1" applyAlignment="1">
      <alignment horizontal="center"/>
    </xf>
    <xf numFmtId="0" fontId="34" fillId="2" borderId="0" xfId="21" applyFont="1" applyFill="1" applyBorder="1" applyAlignment="1"/>
    <xf numFmtId="43" fontId="34" fillId="2" borderId="0" xfId="21" quotePrefix="1" applyNumberFormat="1" applyFont="1" applyFill="1" applyBorder="1" applyAlignment="1" applyProtection="1">
      <alignment horizontal="center"/>
      <protection locked="0"/>
    </xf>
    <xf numFmtId="176" fontId="34" fillId="2" borderId="0" xfId="21" quotePrefix="1" applyNumberFormat="1" applyFont="1" applyFill="1" applyBorder="1" applyAlignment="1">
      <alignment horizontal="center"/>
    </xf>
    <xf numFmtId="43" fontId="34" fillId="2" borderId="0" xfId="22" applyNumberFormat="1" applyFont="1" applyFill="1" applyBorder="1" applyAlignment="1" applyProtection="1">
      <alignment horizontal="center"/>
    </xf>
    <xf numFmtId="169" fontId="0" fillId="0" borderId="0" xfId="0" applyNumberFormat="1" applyBorder="1"/>
    <xf numFmtId="10" fontId="8" fillId="0" borderId="1" xfId="2" applyNumberFormat="1" applyBorder="1"/>
    <xf numFmtId="0" fontId="8" fillId="0" borderId="1" xfId="0" applyFont="1" applyBorder="1" applyAlignment="1">
      <alignment horizontal="center"/>
    </xf>
    <xf numFmtId="10" fontId="8" fillId="0" borderId="0" xfId="2" applyNumberFormat="1" applyBorder="1"/>
    <xf numFmtId="10" fontId="0" fillId="0" borderId="0" xfId="0" applyNumberFormat="1" applyBorder="1"/>
    <xf numFmtId="10" fontId="10" fillId="0" borderId="0" xfId="0" applyNumberFormat="1" applyFont="1" applyBorder="1"/>
    <xf numFmtId="10" fontId="10" fillId="0" borderId="0" xfId="0" applyNumberFormat="1" applyFont="1"/>
    <xf numFmtId="10" fontId="8" fillId="0" borderId="2" xfId="0" applyNumberFormat="1" applyFont="1" applyBorder="1"/>
    <xf numFmtId="0" fontId="10" fillId="0" borderId="0" xfId="0" applyFont="1" applyAlignment="1">
      <alignment horizontal="right"/>
    </xf>
    <xf numFmtId="166" fontId="8" fillId="0" borderId="1" xfId="2" applyNumberFormat="1" applyFont="1" applyBorder="1"/>
    <xf numFmtId="171" fontId="10" fillId="0" borderId="0" xfId="3" applyNumberFormat="1" applyFont="1" applyFill="1" applyBorder="1" applyAlignment="1" applyProtection="1">
      <alignment horizontal="right" vertical="top" wrapText="1"/>
      <protection locked="0"/>
    </xf>
    <xf numFmtId="0" fontId="8" fillId="0" borderId="0" xfId="1" applyNumberFormat="1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 vertical="center" wrapText="1"/>
    </xf>
    <xf numFmtId="168" fontId="0" fillId="0" borderId="0" xfId="0" applyNumberFormat="1" applyFill="1"/>
    <xf numFmtId="166" fontId="23" fillId="0" borderId="0" xfId="2" applyNumberFormat="1" applyFont="1" applyAlignment="1">
      <alignment horizontal="center"/>
    </xf>
    <xf numFmtId="10" fontId="0" fillId="0" borderId="4" xfId="2" applyNumberFormat="1" applyFont="1" applyBorder="1"/>
    <xf numFmtId="0" fontId="36" fillId="0" borderId="0" xfId="0" applyFont="1"/>
    <xf numFmtId="169" fontId="0" fillId="0" borderId="1" xfId="0" applyNumberFormat="1" applyFill="1" applyBorder="1"/>
    <xf numFmtId="43" fontId="8" fillId="0" borderId="1" xfId="3" applyNumberFormat="1" applyFont="1" applyBorder="1"/>
    <xf numFmtId="169" fontId="17" fillId="0" borderId="0" xfId="0" applyNumberFormat="1" applyFont="1" applyFill="1"/>
    <xf numFmtId="0" fontId="38" fillId="0" borderId="0" xfId="12" applyFont="1"/>
    <xf numFmtId="0" fontId="5" fillId="0" borderId="0" xfId="12" applyFont="1"/>
    <xf numFmtId="0" fontId="5" fillId="0" borderId="0" xfId="12" applyFont="1" applyFill="1"/>
    <xf numFmtId="0" fontId="5" fillId="0" borderId="0" xfId="12" applyFont="1" applyAlignment="1">
      <alignment horizontal="center" vertical="center"/>
    </xf>
    <xf numFmtId="0" fontId="5" fillId="0" borderId="0" xfId="12" applyFont="1" applyFill="1" applyAlignment="1">
      <alignment horizontal="center" vertical="center"/>
    </xf>
    <xf numFmtId="0" fontId="5" fillId="0" borderId="8" xfId="12" applyFont="1" applyBorder="1"/>
    <xf numFmtId="0" fontId="5" fillId="0" borderId="9" xfId="12" applyFont="1" applyFill="1" applyBorder="1"/>
    <xf numFmtId="0" fontId="5" fillId="0" borderId="9" xfId="12" applyFont="1" applyBorder="1" applyAlignment="1">
      <alignment horizontal="center" vertical="center"/>
    </xf>
    <xf numFmtId="0" fontId="5" fillId="0" borderId="9" xfId="12" applyFont="1" applyBorder="1"/>
    <xf numFmtId="0" fontId="5" fillId="0" borderId="9" xfId="12" applyFont="1" applyFill="1" applyBorder="1" applyAlignment="1">
      <alignment horizontal="center" vertical="center"/>
    </xf>
    <xf numFmtId="0" fontId="5" fillId="0" borderId="10" xfId="12" applyFont="1" applyBorder="1"/>
    <xf numFmtId="0" fontId="5" fillId="0" borderId="11" xfId="12" applyFont="1" applyBorder="1"/>
    <xf numFmtId="0" fontId="5" fillId="0" borderId="0" xfId="12" applyFont="1" applyFill="1" applyBorder="1"/>
    <xf numFmtId="0" fontId="5" fillId="0" borderId="0" xfId="12" applyFont="1" applyBorder="1" applyAlignment="1">
      <alignment horizontal="center" vertical="center"/>
    </xf>
    <xf numFmtId="0" fontId="5" fillId="0" borderId="0" xfId="12" applyFont="1" applyBorder="1"/>
    <xf numFmtId="0" fontId="38" fillId="0" borderId="0" xfId="12" applyFont="1" applyFill="1" applyBorder="1" applyAlignment="1">
      <alignment horizontal="center" vertical="center"/>
    </xf>
    <xf numFmtId="0" fontId="5" fillId="0" borderId="12" xfId="12" applyFont="1" applyBorder="1"/>
    <xf numFmtId="0" fontId="5" fillId="0" borderId="0" xfId="12" applyFont="1" applyFill="1" applyBorder="1" applyAlignment="1">
      <alignment horizontal="center" vertical="center"/>
    </xf>
    <xf numFmtId="0" fontId="5" fillId="0" borderId="1" xfId="12" applyFont="1" applyBorder="1" applyAlignment="1">
      <alignment horizontal="center" vertical="center"/>
    </xf>
    <xf numFmtId="0" fontId="38" fillId="0" borderId="1" xfId="12" applyFont="1" applyBorder="1" applyAlignment="1">
      <alignment horizontal="center" vertical="center"/>
    </xf>
    <xf numFmtId="0" fontId="38" fillId="0" borderId="0" xfId="12" applyFont="1" applyBorder="1" applyAlignment="1">
      <alignment horizontal="center" vertical="center"/>
    </xf>
    <xf numFmtId="0" fontId="5" fillId="4" borderId="0" xfId="12" applyFont="1" applyFill="1" applyBorder="1" applyAlignment="1">
      <alignment horizontal="center" vertical="center"/>
    </xf>
    <xf numFmtId="0" fontId="5" fillId="4" borderId="0" xfId="12" applyFont="1" applyFill="1" applyBorder="1"/>
    <xf numFmtId="9" fontId="5" fillId="4" borderId="0" xfId="23" applyFont="1" applyFill="1" applyBorder="1" applyAlignment="1">
      <alignment horizontal="center" vertical="center"/>
    </xf>
    <xf numFmtId="9" fontId="5" fillId="4" borderId="0" xfId="23" applyFont="1" applyFill="1" applyBorder="1"/>
    <xf numFmtId="178" fontId="5" fillId="4" borderId="0" xfId="23" applyNumberFormat="1" applyFont="1" applyFill="1" applyBorder="1" applyAlignment="1">
      <alignment horizontal="center" vertical="center"/>
    </xf>
    <xf numFmtId="166" fontId="5" fillId="4" borderId="0" xfId="23" applyNumberFormat="1" applyFont="1" applyFill="1" applyBorder="1" applyAlignment="1">
      <alignment horizontal="center" vertical="center"/>
    </xf>
    <xf numFmtId="178" fontId="5" fillId="4" borderId="0" xfId="12" applyNumberFormat="1" applyFont="1" applyFill="1" applyBorder="1" applyAlignment="1">
      <alignment horizontal="center" vertical="center"/>
    </xf>
    <xf numFmtId="178" fontId="5" fillId="4" borderId="0" xfId="12" applyNumberFormat="1" applyFont="1" applyFill="1" applyBorder="1"/>
    <xf numFmtId="10" fontId="5" fillId="0" borderId="0" xfId="23" applyNumberFormat="1" applyFont="1" applyFill="1" applyBorder="1" applyAlignment="1">
      <alignment horizontal="center" vertical="center"/>
    </xf>
    <xf numFmtId="9" fontId="5" fillId="0" borderId="0" xfId="23" applyFont="1" applyBorder="1" applyAlignment="1">
      <alignment horizontal="center" vertical="center"/>
    </xf>
    <xf numFmtId="9" fontId="5" fillId="0" borderId="0" xfId="23" applyFont="1" applyBorder="1"/>
    <xf numFmtId="178" fontId="5" fillId="0" borderId="0" xfId="23" applyNumberFormat="1" applyFont="1" applyBorder="1" applyAlignment="1">
      <alignment horizontal="center" vertical="center"/>
    </xf>
    <xf numFmtId="178" fontId="5" fillId="0" borderId="0" xfId="12" applyNumberFormat="1" applyFont="1" applyBorder="1" applyAlignment="1">
      <alignment horizontal="center" vertical="center"/>
    </xf>
    <xf numFmtId="178" fontId="5" fillId="0" borderId="0" xfId="12" applyNumberFormat="1" applyFont="1" applyBorder="1"/>
    <xf numFmtId="166" fontId="38" fillId="0" borderId="0" xfId="23" applyNumberFormat="1" applyFont="1" applyFill="1" applyBorder="1" applyAlignment="1">
      <alignment horizontal="right"/>
    </xf>
    <xf numFmtId="166" fontId="19" fillId="4" borderId="0" xfId="23" applyNumberFormat="1" applyFont="1" applyFill="1" applyBorder="1" applyAlignment="1">
      <alignment horizontal="right"/>
    </xf>
    <xf numFmtId="0" fontId="5" fillId="0" borderId="14" xfId="12" applyFont="1" applyBorder="1"/>
    <xf numFmtId="0" fontId="5" fillId="0" borderId="4" xfId="12" applyFont="1" applyFill="1" applyBorder="1"/>
    <xf numFmtId="0" fontId="5" fillId="0" borderId="4" xfId="12" applyFont="1" applyBorder="1" applyAlignment="1">
      <alignment horizontal="center" vertical="center"/>
    </xf>
    <xf numFmtId="0" fontId="5" fillId="0" borderId="4" xfId="12" applyFont="1" applyBorder="1"/>
    <xf numFmtId="166" fontId="5" fillId="0" borderId="4" xfId="23" applyNumberFormat="1" applyFont="1" applyBorder="1" applyAlignment="1">
      <alignment horizontal="center" vertical="center"/>
    </xf>
    <xf numFmtId="166" fontId="5" fillId="0" borderId="4" xfId="23" applyNumberFormat="1" applyFont="1" applyBorder="1"/>
    <xf numFmtId="9" fontId="5" fillId="0" borderId="4" xfId="23" applyFont="1" applyBorder="1"/>
    <xf numFmtId="9" fontId="5" fillId="0" borderId="4" xfId="23" applyFont="1" applyBorder="1" applyAlignment="1">
      <alignment horizontal="center" vertical="center"/>
    </xf>
    <xf numFmtId="0" fontId="5" fillId="0" borderId="4" xfId="12" applyFont="1" applyFill="1" applyBorder="1" applyAlignment="1">
      <alignment horizontal="center" vertical="center"/>
    </xf>
    <xf numFmtId="0" fontId="5" fillId="0" borderId="15" xfId="12" applyFont="1" applyBorder="1"/>
    <xf numFmtId="166" fontId="5" fillId="0" borderId="0" xfId="23" applyNumberFormat="1" applyFont="1" applyAlignment="1">
      <alignment horizontal="center" vertical="center"/>
    </xf>
    <xf numFmtId="166" fontId="5" fillId="0" borderId="0" xfId="23" applyNumberFormat="1" applyFont="1"/>
    <xf numFmtId="9" fontId="5" fillId="0" borderId="0" xfId="23" applyFont="1"/>
    <xf numFmtId="9" fontId="5" fillId="0" borderId="0" xfId="23" applyFont="1" applyAlignment="1">
      <alignment horizontal="center" vertical="center"/>
    </xf>
    <xf numFmtId="0" fontId="5" fillId="0" borderId="0" xfId="12" applyFont="1" applyFill="1" applyAlignment="1">
      <alignment horizontal="left"/>
    </xf>
    <xf numFmtId="0" fontId="5" fillId="0" borderId="0" xfId="12" applyFont="1" applyAlignment="1">
      <alignment horizontal="left" vertical="center"/>
    </xf>
    <xf numFmtId="0" fontId="19" fillId="0" borderId="0" xfId="12" applyFont="1" applyFill="1" applyAlignment="1">
      <alignment horizontal="left"/>
    </xf>
    <xf numFmtId="0" fontId="38" fillId="0" borderId="0" xfId="12" applyFont="1" applyAlignment="1">
      <alignment horizontal="left" vertical="center"/>
    </xf>
    <xf numFmtId="10" fontId="5" fillId="0" borderId="0" xfId="12" applyNumberFormat="1" applyFont="1" applyAlignment="1">
      <alignment horizontal="left" vertical="center"/>
    </xf>
    <xf numFmtId="10" fontId="5" fillId="0" borderId="0" xfId="23" applyNumberFormat="1" applyFont="1" applyAlignment="1">
      <alignment horizontal="center" vertical="center"/>
    </xf>
    <xf numFmtId="10" fontId="5" fillId="0" borderId="0" xfId="12" applyNumberFormat="1" applyFont="1" applyAlignment="1">
      <alignment horizontal="center" vertical="center"/>
    </xf>
    <xf numFmtId="0" fontId="5" fillId="0" borderId="9" xfId="12" applyFont="1" applyFill="1" applyBorder="1" applyAlignment="1">
      <alignment horizontal="left"/>
    </xf>
    <xf numFmtId="0" fontId="5" fillId="0" borderId="9" xfId="12" applyFont="1" applyBorder="1" applyAlignment="1">
      <alignment horizontal="left" vertical="center"/>
    </xf>
    <xf numFmtId="10" fontId="5" fillId="0" borderId="9" xfId="12" applyNumberFormat="1" applyFont="1" applyBorder="1" applyAlignment="1">
      <alignment horizontal="center" vertical="center"/>
    </xf>
    <xf numFmtId="0" fontId="5" fillId="0" borderId="0" xfId="12" applyFont="1" applyBorder="1" applyAlignment="1">
      <alignment horizontal="left" vertical="center"/>
    </xf>
    <xf numFmtId="0" fontId="5" fillId="0" borderId="1" xfId="12" applyFont="1" applyFill="1" applyBorder="1" applyAlignment="1">
      <alignment horizontal="center"/>
    </xf>
    <xf numFmtId="0" fontId="5" fillId="0" borderId="1" xfId="12" applyFont="1" applyBorder="1" applyAlignment="1">
      <alignment horizontal="center"/>
    </xf>
    <xf numFmtId="0" fontId="5" fillId="0" borderId="0" xfId="12" applyFont="1" applyFill="1" applyBorder="1" applyAlignment="1">
      <alignment horizontal="left"/>
    </xf>
    <xf numFmtId="170" fontId="5" fillId="0" borderId="0" xfId="12" applyNumberFormat="1" applyFont="1" applyBorder="1"/>
    <xf numFmtId="179" fontId="5" fillId="0" borderId="0" xfId="12" applyNumberFormat="1" applyFont="1"/>
    <xf numFmtId="178" fontId="5" fillId="2" borderId="0" xfId="12" applyNumberFormat="1" applyFont="1" applyFill="1" applyBorder="1" applyAlignment="1">
      <alignment horizontal="center" vertical="center"/>
    </xf>
    <xf numFmtId="178" fontId="5" fillId="2" borderId="0" xfId="12" applyNumberFormat="1" applyFont="1" applyFill="1" applyBorder="1"/>
    <xf numFmtId="0" fontId="8" fillId="0" borderId="0" xfId="0" applyFont="1" applyFill="1" applyBorder="1" applyAlignment="1">
      <alignment horizontal="center"/>
    </xf>
    <xf numFmtId="171" fontId="8" fillId="0" borderId="0" xfId="3" applyNumberFormat="1" applyFont="1" applyFill="1" applyBorder="1" applyAlignment="1">
      <alignment horizontal="center"/>
    </xf>
    <xf numFmtId="171" fontId="41" fillId="0" borderId="0" xfId="21" applyNumberFormat="1" applyFont="1" applyFill="1"/>
    <xf numFmtId="0" fontId="17" fillId="0" borderId="0" xfId="0" applyFont="1"/>
    <xf numFmtId="174" fontId="22" fillId="0" borderId="0" xfId="3" applyNumberFormat="1" applyFont="1" applyBorder="1"/>
    <xf numFmtId="171" fontId="22" fillId="3" borderId="0" xfId="3" applyNumberFormat="1" applyFont="1" applyFill="1" applyBorder="1"/>
    <xf numFmtId="171" fontId="22" fillId="0" borderId="0" xfId="3" applyNumberFormat="1" applyFont="1" applyFill="1" applyBorder="1"/>
    <xf numFmtId="174" fontId="22" fillId="0" borderId="0" xfId="3" applyNumberFormat="1" applyFont="1" applyFill="1" applyBorder="1"/>
    <xf numFmtId="174" fontId="22" fillId="0" borderId="0" xfId="3" applyNumberFormat="1" applyFont="1" applyFill="1"/>
    <xf numFmtId="171" fontId="10" fillId="5" borderId="0" xfId="3" applyNumberFormat="1" applyFont="1" applyFill="1" applyBorder="1" applyAlignment="1">
      <alignment horizontal="left"/>
    </xf>
    <xf numFmtId="174" fontId="10" fillId="5" borderId="0" xfId="3" applyNumberFormat="1" applyFont="1" applyFill="1" applyBorder="1"/>
    <xf numFmtId="171" fontId="10" fillId="5" borderId="0" xfId="3" applyNumberFormat="1" applyFont="1" applyFill="1" applyBorder="1"/>
    <xf numFmtId="171" fontId="8" fillId="5" borderId="0" xfId="3" applyNumberFormat="1" applyFont="1" applyFill="1" applyBorder="1"/>
    <xf numFmtId="174" fontId="8" fillId="5" borderId="0" xfId="3" applyNumberFormat="1" applyFont="1" applyFill="1" applyBorder="1"/>
    <xf numFmtId="171" fontId="24" fillId="5" borderId="0" xfId="3" applyNumberFormat="1" applyFont="1" applyFill="1" applyBorder="1"/>
    <xf numFmtId="174" fontId="24" fillId="5" borderId="0" xfId="3" applyNumberFormat="1" applyFont="1" applyFill="1" applyBorder="1"/>
    <xf numFmtId="174" fontId="8" fillId="5" borderId="2" xfId="3" applyNumberFormat="1" applyFont="1" applyFill="1" applyBorder="1"/>
    <xf numFmtId="171" fontId="14" fillId="5" borderId="0" xfId="3" applyNumberFormat="1" applyFont="1" applyFill="1"/>
    <xf numFmtId="174" fontId="8" fillId="5" borderId="0" xfId="3" applyNumberFormat="1" applyFont="1" applyFill="1"/>
    <xf numFmtId="171" fontId="10" fillId="5" borderId="0" xfId="3" applyNumberFormat="1" applyFont="1" applyFill="1" applyBorder="1" applyAlignment="1">
      <alignment horizontal="center"/>
    </xf>
    <xf numFmtId="174" fontId="8" fillId="5" borderId="1" xfId="3" applyNumberFormat="1" applyFont="1" applyFill="1" applyBorder="1"/>
    <xf numFmtId="171" fontId="14" fillId="5" borderId="0" xfId="3" applyNumberFormat="1" applyFont="1" applyFill="1" applyBorder="1"/>
    <xf numFmtId="174" fontId="8" fillId="5" borderId="0" xfId="3" applyNumberFormat="1" applyFont="1" applyFill="1" applyBorder="1" applyAlignment="1">
      <alignment horizontal="center" vertical="center" wrapText="1"/>
    </xf>
    <xf numFmtId="171" fontId="12" fillId="5" borderId="0" xfId="3" applyNumberFormat="1" applyFont="1" applyFill="1" applyBorder="1" applyAlignment="1">
      <alignment horizontal="left"/>
    </xf>
    <xf numFmtId="171" fontId="14" fillId="5" borderId="0" xfId="3" applyNumberFormat="1" applyFont="1" applyFill="1" applyBorder="1" applyAlignment="1">
      <alignment horizontal="center"/>
    </xf>
    <xf numFmtId="172" fontId="8" fillId="5" borderId="0" xfId="3" applyNumberFormat="1" applyFont="1" applyFill="1" applyBorder="1"/>
    <xf numFmtId="171" fontId="14" fillId="5" borderId="0" xfId="3" applyNumberFormat="1" applyFont="1" applyFill="1" applyBorder="1" applyAlignment="1">
      <alignment horizontal="left"/>
    </xf>
    <xf numFmtId="171" fontId="8" fillId="5" borderId="11" xfId="3" applyNumberFormat="1" applyFont="1" applyFill="1" applyBorder="1" applyAlignment="1">
      <alignment horizontal="left" vertical="center" wrapText="1"/>
    </xf>
    <xf numFmtId="174" fontId="22" fillId="5" borderId="0" xfId="3" applyNumberFormat="1" applyFont="1" applyFill="1" applyBorder="1" applyAlignment="1">
      <alignment horizontal="center" vertical="center" wrapText="1"/>
    </xf>
    <xf numFmtId="174" fontId="8" fillId="5" borderId="2" xfId="3" applyNumberFormat="1" applyFont="1" applyFill="1" applyBorder="1" applyAlignment="1">
      <alignment horizontal="center" vertical="center" wrapText="1"/>
    </xf>
    <xf numFmtId="174" fontId="21" fillId="6" borderId="0" xfId="3" applyNumberFormat="1" applyFont="1" applyFill="1" applyBorder="1" applyAlignment="1">
      <alignment horizontal="center" vertical="center" wrapText="1"/>
    </xf>
    <xf numFmtId="174" fontId="22" fillId="3" borderId="0" xfId="3" applyNumberFormat="1" applyFont="1" applyFill="1" applyBorder="1"/>
    <xf numFmtId="171" fontId="8" fillId="5" borderId="0" xfId="3" applyNumberFormat="1" applyFont="1" applyFill="1"/>
    <xf numFmtId="165" fontId="14" fillId="5" borderId="0" xfId="3" applyNumberFormat="1" applyFont="1" applyFill="1" applyBorder="1" applyAlignment="1">
      <alignment horizontal="center"/>
    </xf>
    <xf numFmtId="0" fontId="8" fillId="5" borderId="0" xfId="3" applyNumberFormat="1" applyFont="1" applyFill="1" applyBorder="1" applyAlignment="1">
      <alignment horizontal="center"/>
    </xf>
    <xf numFmtId="171" fontId="8" fillId="5" borderId="0" xfId="3" applyNumberFormat="1" applyFont="1" applyFill="1" applyAlignment="1">
      <alignment horizontal="center"/>
    </xf>
    <xf numFmtId="171" fontId="24" fillId="0" borderId="0" xfId="3" applyNumberFormat="1" applyFont="1" applyFill="1"/>
    <xf numFmtId="174" fontId="24" fillId="0" borderId="0" xfId="3" applyNumberFormat="1" applyFont="1" applyFill="1"/>
    <xf numFmtId="174" fontId="22" fillId="3" borderId="0" xfId="3" applyNumberFormat="1" applyFont="1" applyFill="1" applyBorder="1" applyAlignment="1">
      <alignment horizontal="right"/>
    </xf>
    <xf numFmtId="171" fontId="22" fillId="0" borderId="0" xfId="3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10" fontId="10" fillId="0" borderId="2" xfId="0" applyNumberFormat="1" applyFont="1" applyBorder="1"/>
    <xf numFmtId="10" fontId="22" fillId="0" borderId="0" xfId="2" applyNumberFormat="1" applyFont="1"/>
    <xf numFmtId="171" fontId="8" fillId="3" borderId="0" xfId="3" applyNumberFormat="1" applyFont="1" applyFill="1" applyBorder="1"/>
    <xf numFmtId="174" fontId="24" fillId="0" borderId="0" xfId="3" applyNumberFormat="1" applyFont="1" applyFill="1" applyBorder="1" applyAlignment="1">
      <alignment horizontal="center" vertical="center" wrapText="1"/>
    </xf>
    <xf numFmtId="174" fontId="22" fillId="3" borderId="0" xfId="20" applyNumberFormat="1" applyFont="1" applyFill="1" applyBorder="1" applyAlignment="1">
      <alignment horizontal="center" vertical="center" wrapText="1"/>
    </xf>
    <xf numFmtId="171" fontId="10" fillId="0" borderId="0" xfId="20" applyNumberFormat="1" applyFont="1" applyFill="1" applyBorder="1" applyAlignment="1">
      <alignment horizontal="center"/>
    </xf>
    <xf numFmtId="174" fontId="8" fillId="2" borderId="0" xfId="3" applyNumberFormat="1" applyFont="1" applyFill="1" applyBorder="1"/>
    <xf numFmtId="171" fontId="18" fillId="0" borderId="0" xfId="20" applyNumberFormat="1" applyFont="1" applyFill="1" applyBorder="1"/>
    <xf numFmtId="174" fontId="18" fillId="0" borderId="0" xfId="20" applyNumberFormat="1" applyFont="1" applyBorder="1"/>
    <xf numFmtId="0" fontId="18" fillId="0" borderId="0" xfId="0" applyFont="1" applyFill="1" applyBorder="1"/>
    <xf numFmtId="171" fontId="18" fillId="0" borderId="0" xfId="3" applyNumberFormat="1" applyFont="1" applyFill="1" applyBorder="1"/>
    <xf numFmtId="171" fontId="42" fillId="0" borderId="0" xfId="3" applyNumberFormat="1" applyFont="1" applyFill="1" applyBorder="1"/>
    <xf numFmtId="172" fontId="18" fillId="0" borderId="0" xfId="3" applyNumberFormat="1" applyFont="1" applyFill="1" applyBorder="1"/>
    <xf numFmtId="49" fontId="18" fillId="0" borderId="0" xfId="3" applyNumberFormat="1" applyFont="1" applyFill="1" applyBorder="1" applyAlignment="1">
      <alignment horizontal="center"/>
    </xf>
    <xf numFmtId="171" fontId="18" fillId="0" borderId="0" xfId="3" applyNumberFormat="1" applyFont="1" applyFill="1" applyBorder="1" applyAlignment="1">
      <alignment horizontal="center" vertical="center" wrapText="1"/>
    </xf>
    <xf numFmtId="171" fontId="18" fillId="0" borderId="0" xfId="3" applyNumberFormat="1" applyFont="1" applyFill="1" applyBorder="1" applyAlignment="1">
      <alignment horizontal="center"/>
    </xf>
    <xf numFmtId="174" fontId="18" fillId="0" borderId="0" xfId="3" applyNumberFormat="1" applyFont="1" applyFill="1" applyBorder="1"/>
    <xf numFmtId="171" fontId="8" fillId="0" borderId="0" xfId="3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45" fillId="0" borderId="0" xfId="12" applyFont="1"/>
    <xf numFmtId="0" fontId="6" fillId="0" borderId="0" xfId="12"/>
    <xf numFmtId="0" fontId="37" fillId="0" borderId="0" xfId="12" applyFont="1"/>
    <xf numFmtId="0" fontId="37" fillId="0" borderId="0" xfId="12" applyFont="1" applyAlignment="1">
      <alignment horizontal="center"/>
    </xf>
    <xf numFmtId="0" fontId="6" fillId="0" borderId="0" xfId="12" applyFill="1"/>
    <xf numFmtId="164" fontId="0" fillId="0" borderId="0" xfId="13" applyNumberFormat="1" applyFont="1" applyFill="1"/>
    <xf numFmtId="0" fontId="37" fillId="0" borderId="0" xfId="12" applyFont="1" applyFill="1"/>
    <xf numFmtId="0" fontId="6" fillId="7" borderId="0" xfId="12" applyFill="1"/>
    <xf numFmtId="164" fontId="0" fillId="7" borderId="0" xfId="13" applyNumberFormat="1" applyFont="1" applyFill="1"/>
    <xf numFmtId="0" fontId="6" fillId="8" borderId="0" xfId="12" applyFill="1"/>
    <xf numFmtId="164" fontId="0" fillId="8" borderId="0" xfId="13" applyNumberFormat="1" applyFont="1" applyFill="1"/>
    <xf numFmtId="0" fontId="37" fillId="0" borderId="0" xfId="12" applyFont="1" applyFill="1" applyAlignment="1">
      <alignment horizontal="center" vertical="center"/>
    </xf>
    <xf numFmtId="0" fontId="37" fillId="0" borderId="0" xfId="12" applyFont="1" applyAlignment="1">
      <alignment horizontal="center" wrapText="1"/>
    </xf>
    <xf numFmtId="167" fontId="10" fillId="0" borderId="0" xfId="0" applyNumberFormat="1" applyFont="1" applyAlignment="1">
      <alignment horizontal="center"/>
    </xf>
    <xf numFmtId="10" fontId="8" fillId="3" borderId="1" xfId="2" applyNumberFormat="1" applyFont="1" applyFill="1" applyBorder="1"/>
    <xf numFmtId="166" fontId="8" fillId="0" borderId="0" xfId="2" applyNumberFormat="1" applyFont="1" applyFill="1" applyBorder="1"/>
    <xf numFmtId="171" fontId="22" fillId="0" borderId="0" xfId="3" applyNumberFormat="1" applyFont="1" applyBorder="1"/>
    <xf numFmtId="0" fontId="6" fillId="0" borderId="0" xfId="12" applyAlignment="1">
      <alignment horizontal="left"/>
    </xf>
    <xf numFmtId="0" fontId="6" fillId="0" borderId="0" xfId="12" applyFill="1" applyAlignment="1">
      <alignment horizontal="left"/>
    </xf>
    <xf numFmtId="0" fontId="6" fillId="7" borderId="0" xfId="12" applyFill="1" applyAlignment="1">
      <alignment horizontal="left"/>
    </xf>
    <xf numFmtId="0" fontId="6" fillId="8" borderId="0" xfId="12" applyFill="1" applyAlignment="1">
      <alignment horizontal="left"/>
    </xf>
    <xf numFmtId="175" fontId="8" fillId="0" borderId="0" xfId="0" applyNumberFormat="1" applyFont="1"/>
    <xf numFmtId="171" fontId="46" fillId="0" borderId="0" xfId="3" applyNumberFormat="1" applyFont="1" applyFill="1" applyBorder="1"/>
    <xf numFmtId="10" fontId="8" fillId="0" borderId="1" xfId="2" applyNumberFormat="1" applyFont="1" applyBorder="1"/>
    <xf numFmtId="0" fontId="37" fillId="0" borderId="0" xfId="12" applyFont="1" applyFill="1" applyAlignment="1">
      <alignment horizontal="center"/>
    </xf>
    <xf numFmtId="164" fontId="10" fillId="8" borderId="0" xfId="13" applyNumberFormat="1" applyFont="1" applyFill="1"/>
    <xf numFmtId="164" fontId="8" fillId="8" borderId="0" xfId="13" applyNumberFormat="1" applyFont="1" applyFill="1"/>
    <xf numFmtId="0" fontId="13" fillId="0" borderId="0" xfId="0" applyNumberFormat="1" applyFont="1" applyBorder="1" applyAlignment="1" applyProtection="1">
      <alignment horizontal="center" vertical="top" wrapText="1"/>
      <protection locked="0"/>
    </xf>
    <xf numFmtId="164" fontId="10" fillId="7" borderId="0" xfId="13" applyNumberFormat="1" applyFont="1" applyFill="1"/>
    <xf numFmtId="0" fontId="37" fillId="0" borderId="0" xfId="24" applyFont="1" applyFill="1"/>
    <xf numFmtId="164" fontId="0" fillId="0" borderId="0" xfId="1" applyNumberFormat="1" applyFont="1"/>
    <xf numFmtId="164" fontId="0" fillId="0" borderId="18" xfId="1" applyNumberFormat="1" applyFont="1" applyBorder="1"/>
    <xf numFmtId="0" fontId="10" fillId="0" borderId="18" xfId="0" applyFont="1" applyBorder="1" applyAlignment="1">
      <alignment horizontal="center"/>
    </xf>
    <xf numFmtId="0" fontId="10" fillId="0" borderId="18" xfId="0" applyFont="1" applyBorder="1" applyAlignment="1">
      <alignment horizontal="center" wrapText="1"/>
    </xf>
    <xf numFmtId="164" fontId="10" fillId="2" borderId="0" xfId="1" applyNumberFormat="1" applyFont="1" applyFill="1" applyAlignment="1">
      <alignment horizontal="center"/>
    </xf>
    <xf numFmtId="164" fontId="10" fillId="0" borderId="0" xfId="1" applyNumberFormat="1" applyFont="1"/>
    <xf numFmtId="164" fontId="10" fillId="2" borderId="0" xfId="1" applyNumberFormat="1" applyFont="1" applyFill="1"/>
    <xf numFmtId="164" fontId="0" fillId="2" borderId="18" xfId="1" applyNumberFormat="1" applyFont="1" applyFill="1" applyBorder="1"/>
    <xf numFmtId="164" fontId="0" fillId="2" borderId="0" xfId="1" applyNumberFormat="1" applyFont="1" applyFill="1"/>
    <xf numFmtId="164" fontId="0" fillId="9" borderId="18" xfId="1" applyNumberFormat="1" applyFont="1" applyFill="1" applyBorder="1"/>
    <xf numFmtId="164" fontId="0" fillId="9" borderId="0" xfId="1" applyNumberFormat="1" applyFont="1" applyFill="1"/>
    <xf numFmtId="164" fontId="0" fillId="10" borderId="18" xfId="1" applyNumberFormat="1" applyFont="1" applyFill="1" applyBorder="1"/>
    <xf numFmtId="164" fontId="0" fillId="10" borderId="0" xfId="1" applyNumberFormat="1" applyFont="1" applyFill="1"/>
    <xf numFmtId="164" fontId="0" fillId="11" borderId="18" xfId="1" applyNumberFormat="1" applyFont="1" applyFill="1" applyBorder="1"/>
    <xf numFmtId="164" fontId="0" fillId="11" borderId="0" xfId="1" applyNumberFormat="1" applyFont="1" applyFill="1"/>
    <xf numFmtId="164" fontId="0" fillId="12" borderId="18" xfId="1" applyNumberFormat="1" applyFont="1" applyFill="1" applyBorder="1"/>
    <xf numFmtId="164" fontId="0" fillId="12" borderId="0" xfId="1" applyNumberFormat="1" applyFont="1" applyFill="1"/>
    <xf numFmtId="164" fontId="10" fillId="0" borderId="18" xfId="1" applyNumberFormat="1" applyFont="1" applyBorder="1"/>
    <xf numFmtId="0" fontId="3" fillId="7" borderId="0" xfId="12" applyFont="1" applyFill="1" applyAlignment="1">
      <alignment horizontal="left"/>
    </xf>
    <xf numFmtId="0" fontId="3" fillId="8" borderId="0" xfId="12" applyFont="1" applyFill="1" applyAlignment="1">
      <alignment horizontal="left"/>
    </xf>
    <xf numFmtId="0" fontId="3" fillId="7" borderId="0" xfId="12" applyFont="1" applyFill="1"/>
    <xf numFmtId="0" fontId="3" fillId="8" borderId="0" xfId="12" applyFont="1" applyFill="1"/>
    <xf numFmtId="0" fontId="2" fillId="7" borderId="0" xfId="12" applyFont="1" applyFill="1"/>
    <xf numFmtId="180" fontId="0" fillId="0" borderId="0" xfId="0" applyNumberFormat="1"/>
    <xf numFmtId="164" fontId="6" fillId="0" borderId="0" xfId="12" applyNumberFormat="1" applyFill="1"/>
    <xf numFmtId="0" fontId="0" fillId="0" borderId="0" xfId="0" applyAlignment="1">
      <alignment horizontal="center"/>
    </xf>
    <xf numFmtId="171" fontId="8" fillId="0" borderId="0" xfId="3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6" fontId="22" fillId="0" borderId="0" xfId="2" applyNumberFormat="1" applyFont="1"/>
    <xf numFmtId="0" fontId="47" fillId="0" borderId="0" xfId="0" applyFont="1"/>
    <xf numFmtId="0" fontId="2" fillId="0" borderId="0" xfId="12" applyFont="1"/>
    <xf numFmtId="0" fontId="8" fillId="0" borderId="0" xfId="0" applyFont="1" applyAlignment="1">
      <alignment horizontal="center"/>
    </xf>
    <xf numFmtId="0" fontId="37" fillId="2" borderId="13" xfId="12" applyFont="1" applyFill="1" applyBorder="1" applyAlignment="1">
      <alignment horizontal="center" vertical="center" wrapText="1"/>
    </xf>
    <xf numFmtId="0" fontId="37" fillId="2" borderId="16" xfId="12" applyFont="1" applyFill="1" applyBorder="1" applyAlignment="1">
      <alignment horizontal="center" vertical="center" wrapText="1"/>
    </xf>
    <xf numFmtId="171" fontId="8" fillId="0" borderId="0" xfId="3" applyNumberFormat="1" applyFont="1" applyFill="1" applyBorder="1" applyAlignment="1">
      <alignment horizontal="center"/>
    </xf>
    <xf numFmtId="164" fontId="19" fillId="0" borderId="0" xfId="1" applyNumberFormat="1" applyFont="1" applyFill="1"/>
    <xf numFmtId="0" fontId="19" fillId="0" borderId="0" xfId="0" applyFont="1" applyFill="1"/>
    <xf numFmtId="0" fontId="17" fillId="0" borderId="0" xfId="0" applyFont="1" applyFill="1"/>
    <xf numFmtId="0" fontId="37" fillId="2" borderId="0" xfId="12" applyFont="1" applyFill="1" applyBorder="1" applyAlignment="1">
      <alignment horizontal="center" vertical="center" wrapText="1"/>
    </xf>
    <xf numFmtId="0" fontId="2" fillId="8" borderId="0" xfId="12" applyFont="1" applyFill="1" applyAlignment="1">
      <alignment horizontal="left"/>
    </xf>
    <xf numFmtId="0" fontId="37" fillId="2" borderId="13" xfId="12" applyFont="1" applyFill="1" applyBorder="1" applyAlignment="1">
      <alignment horizontal="center" vertical="center"/>
    </xf>
    <xf numFmtId="0" fontId="37" fillId="2" borderId="16" xfId="12" applyFont="1" applyFill="1" applyBorder="1" applyAlignment="1">
      <alignment horizontal="center" vertical="center"/>
    </xf>
    <xf numFmtId="0" fontId="37" fillId="2" borderId="17" xfId="12" applyFont="1" applyFill="1" applyBorder="1" applyAlignment="1">
      <alignment horizontal="center" vertical="center"/>
    </xf>
    <xf numFmtId="0" fontId="37" fillId="2" borderId="17" xfId="12" applyFont="1" applyFill="1" applyBorder="1" applyAlignment="1">
      <alignment horizontal="center" vertical="center" wrapText="1"/>
    </xf>
    <xf numFmtId="0" fontId="11" fillId="0" borderId="0" xfId="0" applyFont="1" applyFill="1" applyBorder="1"/>
    <xf numFmtId="1" fontId="13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 applyProtection="1">
      <alignment horizontal="center" vertical="top" wrapText="1"/>
      <protection locked="0"/>
    </xf>
    <xf numFmtId="14" fontId="13" fillId="0" borderId="0" xfId="0" applyNumberFormat="1" applyFont="1" applyFill="1" applyBorder="1" applyAlignment="1" applyProtection="1">
      <alignment horizontal="center" vertical="top" wrapText="1"/>
      <protection locked="0"/>
    </xf>
    <xf numFmtId="9" fontId="15" fillId="0" borderId="0" xfId="2" applyNumberFormat="1" applyFont="1" applyFill="1"/>
    <xf numFmtId="0" fontId="15" fillId="0" borderId="0" xfId="0" applyFont="1" applyFill="1"/>
    <xf numFmtId="10" fontId="8" fillId="0" borderId="1" xfId="2" applyNumberFormat="1" applyFont="1" applyFill="1" applyBorder="1"/>
    <xf numFmtId="8" fontId="6" fillId="0" borderId="0" xfId="12" applyNumberFormat="1"/>
    <xf numFmtId="164" fontId="6" fillId="0" borderId="0" xfId="12" applyNumberFormat="1"/>
    <xf numFmtId="174" fontId="22" fillId="2" borderId="0" xfId="3" applyNumberFormat="1" applyFont="1" applyFill="1" applyBorder="1"/>
    <xf numFmtId="10" fontId="35" fillId="0" borderId="0" xfId="2" applyNumberFormat="1" applyFont="1" applyFill="1"/>
    <xf numFmtId="0" fontId="10" fillId="2" borderId="5" xfId="0" applyFont="1" applyFill="1" applyBorder="1"/>
    <xf numFmtId="0" fontId="10" fillId="2" borderId="6" xfId="0" applyFont="1" applyFill="1" applyBorder="1" applyAlignment="1">
      <alignment horizontal="right"/>
    </xf>
    <xf numFmtId="0" fontId="10" fillId="2" borderId="6" xfId="0" applyFont="1" applyFill="1" applyBorder="1"/>
    <xf numFmtId="2" fontId="10" fillId="2" borderId="7" xfId="0" applyNumberFormat="1" applyFont="1" applyFill="1" applyBorder="1" applyAlignment="1">
      <alignment horizontal="center"/>
    </xf>
    <xf numFmtId="0" fontId="2" fillId="8" borderId="0" xfId="12" applyFont="1" applyFill="1"/>
    <xf numFmtId="0" fontId="37" fillId="0" borderId="13" xfId="12" applyFont="1" applyBorder="1" applyAlignment="1">
      <alignment horizontal="center" vertical="center" wrapText="1"/>
    </xf>
    <xf numFmtId="0" fontId="37" fillId="0" borderId="17" xfId="12" applyFont="1" applyBorder="1" applyAlignment="1">
      <alignment horizontal="center" vertical="center" wrapText="1"/>
    </xf>
    <xf numFmtId="0" fontId="37" fillId="9" borderId="13" xfId="24" applyFont="1" applyFill="1" applyBorder="1" applyAlignment="1">
      <alignment horizontal="center" vertical="center" wrapText="1"/>
    </xf>
    <xf numFmtId="0" fontId="37" fillId="9" borderId="16" xfId="24" applyFont="1" applyFill="1" applyBorder="1" applyAlignment="1">
      <alignment horizontal="center" vertical="center" wrapText="1"/>
    </xf>
    <xf numFmtId="0" fontId="37" fillId="11" borderId="13" xfId="24" applyFont="1" applyFill="1" applyBorder="1" applyAlignment="1">
      <alignment horizontal="center" vertical="center" wrapText="1"/>
    </xf>
    <xf numFmtId="0" fontId="37" fillId="11" borderId="16" xfId="24" applyFont="1" applyFill="1" applyBorder="1" applyAlignment="1">
      <alignment horizontal="center" vertical="center" wrapText="1"/>
    </xf>
    <xf numFmtId="0" fontId="37" fillId="10" borderId="13" xfId="24" applyFont="1" applyFill="1" applyBorder="1" applyAlignment="1">
      <alignment horizontal="center" vertical="center" wrapText="1"/>
    </xf>
    <xf numFmtId="0" fontId="37" fillId="10" borderId="16" xfId="24" applyFont="1" applyFill="1" applyBorder="1" applyAlignment="1">
      <alignment horizontal="center" vertical="center" wrapText="1"/>
    </xf>
    <xf numFmtId="0" fontId="37" fillId="12" borderId="13" xfId="24" applyFont="1" applyFill="1" applyBorder="1" applyAlignment="1">
      <alignment horizontal="center" vertical="center" wrapText="1"/>
    </xf>
    <xf numFmtId="0" fontId="37" fillId="12" borderId="16" xfId="24" applyFont="1" applyFill="1" applyBorder="1" applyAlignment="1">
      <alignment horizontal="center" vertical="center" wrapText="1"/>
    </xf>
    <xf numFmtId="0" fontId="37" fillId="0" borderId="16" xfId="12" applyFont="1" applyBorder="1" applyAlignment="1">
      <alignment horizontal="center" vertical="center" wrapText="1"/>
    </xf>
    <xf numFmtId="0" fontId="37" fillId="2" borderId="13" xfId="24" applyFont="1" applyFill="1" applyBorder="1" applyAlignment="1">
      <alignment horizontal="center" vertical="center" wrapText="1"/>
    </xf>
    <xf numFmtId="0" fontId="37" fillId="2" borderId="16" xfId="24" applyFont="1" applyFill="1" applyBorder="1" applyAlignment="1">
      <alignment horizontal="center" vertical="center" wrapText="1"/>
    </xf>
    <xf numFmtId="0" fontId="37" fillId="2" borderId="19" xfId="24" applyFont="1" applyFill="1" applyBorder="1" applyAlignment="1">
      <alignment horizontal="center" vertical="center" wrapText="1"/>
    </xf>
    <xf numFmtId="0" fontId="37" fillId="2" borderId="0" xfId="24" applyFont="1" applyFill="1" applyBorder="1" applyAlignment="1">
      <alignment horizontal="center" vertical="center" wrapText="1"/>
    </xf>
    <xf numFmtId="0" fontId="37" fillId="12" borderId="13" xfId="12" applyFont="1" applyFill="1" applyBorder="1" applyAlignment="1">
      <alignment horizontal="center" vertical="center" wrapText="1"/>
    </xf>
    <xf numFmtId="0" fontId="37" fillId="12" borderId="16" xfId="12" applyFont="1" applyFill="1" applyBorder="1" applyAlignment="1">
      <alignment horizontal="center" vertical="center" wrapText="1"/>
    </xf>
    <xf numFmtId="0" fontId="37" fillId="9" borderId="13" xfId="12" applyFont="1" applyFill="1" applyBorder="1" applyAlignment="1">
      <alignment horizontal="center" vertical="center" wrapText="1"/>
    </xf>
    <xf numFmtId="0" fontId="37" fillId="9" borderId="16" xfId="12" applyFont="1" applyFill="1" applyBorder="1" applyAlignment="1">
      <alignment horizontal="center" vertical="center" wrapText="1"/>
    </xf>
    <xf numFmtId="0" fontId="37" fillId="10" borderId="13" xfId="12" applyFont="1" applyFill="1" applyBorder="1" applyAlignment="1">
      <alignment horizontal="center" vertical="center" wrapText="1"/>
    </xf>
    <xf numFmtId="0" fontId="37" fillId="10" borderId="16" xfId="12" applyFont="1" applyFill="1" applyBorder="1" applyAlignment="1">
      <alignment horizontal="center" vertical="center" wrapText="1"/>
    </xf>
    <xf numFmtId="0" fontId="37" fillId="11" borderId="13" xfId="12" applyFont="1" applyFill="1" applyBorder="1" applyAlignment="1">
      <alignment horizontal="center" vertical="center" wrapText="1"/>
    </xf>
    <xf numFmtId="0" fontId="37" fillId="11" borderId="16" xfId="12" applyFont="1" applyFill="1" applyBorder="1" applyAlignment="1">
      <alignment horizontal="center" vertical="center" wrapText="1"/>
    </xf>
    <xf numFmtId="0" fontId="37" fillId="2" borderId="13" xfId="12" applyFont="1" applyFill="1" applyBorder="1" applyAlignment="1">
      <alignment horizontal="center" vertical="center" wrapText="1"/>
    </xf>
    <xf numFmtId="0" fontId="37" fillId="2" borderId="16" xfId="12" applyFont="1" applyFill="1" applyBorder="1" applyAlignment="1">
      <alignment horizontal="center" vertical="center" wrapText="1"/>
    </xf>
    <xf numFmtId="0" fontId="37" fillId="2" borderId="17" xfId="12" applyFont="1" applyFill="1" applyBorder="1" applyAlignment="1">
      <alignment horizontal="center" vertical="center" wrapText="1"/>
    </xf>
    <xf numFmtId="171" fontId="8" fillId="0" borderId="0" xfId="3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7" fillId="0" borderId="0" xfId="21" applyFont="1" applyFill="1" applyAlignment="1">
      <alignment horizontal="center"/>
    </xf>
    <xf numFmtId="0" fontId="27" fillId="0" borderId="0" xfId="21" quotePrefix="1" applyFont="1" applyFill="1" applyAlignment="1">
      <alignment horizontal="center"/>
    </xf>
    <xf numFmtId="0" fontId="38" fillId="0" borderId="5" xfId="12" applyFont="1" applyBorder="1" applyAlignment="1">
      <alignment horizontal="center" vertical="center"/>
    </xf>
    <xf numFmtId="0" fontId="38" fillId="0" borderId="6" xfId="12" applyFont="1" applyBorder="1" applyAlignment="1">
      <alignment horizontal="center" vertical="center"/>
    </xf>
    <xf numFmtId="0" fontId="38" fillId="0" borderId="7" xfId="12" applyFont="1" applyBorder="1" applyAlignment="1">
      <alignment horizontal="center" vertical="center"/>
    </xf>
  </cellXfs>
  <cellStyles count="26">
    <cellStyle name="Comma" xfId="3" builtinId="3"/>
    <cellStyle name="Comma 12" xfId="20"/>
    <cellStyle name="Comma 2" xfId="8"/>
    <cellStyle name="Comma 3" xfId="10"/>
    <cellStyle name="Comma 4" xfId="22"/>
    <cellStyle name="Currency" xfId="1" builtinId="4"/>
    <cellStyle name="Currency 2" xfId="5"/>
    <cellStyle name="Currency 2 2" xfId="15"/>
    <cellStyle name="Currency 2 3" xfId="18"/>
    <cellStyle name="Currency 3" xfId="11"/>
    <cellStyle name="Currency 4" xfId="13"/>
    <cellStyle name="Currency 5" xfId="25"/>
    <cellStyle name="Normal" xfId="0" builtinId="0"/>
    <cellStyle name="Normal 10" xfId="17"/>
    <cellStyle name="Normal 2" xfId="4"/>
    <cellStyle name="Normal 3" xfId="7"/>
    <cellStyle name="Normal 3 2" xfId="19"/>
    <cellStyle name="Normal 4" xfId="9"/>
    <cellStyle name="Normal 5" xfId="12"/>
    <cellStyle name="Normal 5 2" xfId="14"/>
    <cellStyle name="Normal 6" xfId="21"/>
    <cellStyle name="Normal 7" xfId="24"/>
    <cellStyle name="Percent" xfId="2" builtinId="5"/>
    <cellStyle name="Percent 2" xfId="6"/>
    <cellStyle name="Percent 2 2" xfId="16"/>
    <cellStyle name="Percent 3" xfId="23"/>
  </cellStyles>
  <dxfs count="0"/>
  <tableStyles count="0" defaultTableStyle="TableStyleMedium9" defaultPivotStyle="PivotStyleLight16"/>
  <colors>
    <mruColors>
      <color rgb="FFFFFFCC"/>
      <color rgb="FFCCFFFF"/>
      <color rgb="FF0000FF"/>
      <color rgb="FF6EE9F6"/>
      <color rgb="FF39E1F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61"/>
  <sheetViews>
    <sheetView showGridLines="0" tabSelected="1" workbookViewId="0">
      <pane xSplit="7" ySplit="7" topLeftCell="H29" activePane="bottomRight" state="frozen"/>
      <selection activeCell="N7" sqref="N7"/>
      <selection pane="topRight" activeCell="N7" sqref="N7"/>
      <selection pane="bottomLeft" activeCell="N7" sqref="N7"/>
      <selection pane="bottomRight" activeCell="J53" sqref="J53"/>
    </sheetView>
  </sheetViews>
  <sheetFormatPr defaultRowHeight="12.75"/>
  <cols>
    <col min="1" max="1" width="17.85546875" customWidth="1"/>
    <col min="2" max="2" width="5" bestFit="1" customWidth="1"/>
    <col min="3" max="3" width="3.140625" bestFit="1" customWidth="1"/>
    <col min="4" max="4" width="59.42578125" bestFit="1" customWidth="1"/>
    <col min="5" max="5" width="9.28515625" bestFit="1" customWidth="1"/>
    <col min="6" max="6" width="26.140625" customWidth="1"/>
    <col min="8" max="9" width="10.28515625" bestFit="1" customWidth="1"/>
    <col min="10" max="10" width="10.7109375" bestFit="1" customWidth="1"/>
    <col min="11" max="11" width="2.42578125" customWidth="1"/>
    <col min="12" max="12" width="15.140625" customWidth="1"/>
    <col min="13" max="13" width="13.5703125" bestFit="1" customWidth="1"/>
  </cols>
  <sheetData>
    <row r="1" spans="1:12" ht="18">
      <c r="A1" s="123" t="s">
        <v>338</v>
      </c>
      <c r="B1" s="347"/>
      <c r="C1" s="347"/>
      <c r="D1" s="347"/>
      <c r="E1" s="347"/>
    </row>
    <row r="2" spans="1:12" ht="18">
      <c r="A2" s="123" t="s">
        <v>336</v>
      </c>
      <c r="B2" s="347"/>
      <c r="C2" s="347"/>
      <c r="D2" s="347"/>
      <c r="E2" s="347"/>
    </row>
    <row r="3" spans="1:12" ht="15">
      <c r="A3" s="213" t="s">
        <v>344</v>
      </c>
      <c r="B3" s="347"/>
      <c r="C3" s="347"/>
      <c r="D3" s="347"/>
      <c r="E3" s="347"/>
    </row>
    <row r="4" spans="1:12" ht="15">
      <c r="A4" s="33" t="s">
        <v>287</v>
      </c>
      <c r="B4" s="347"/>
      <c r="C4" s="347"/>
      <c r="D4" s="347"/>
      <c r="E4" s="347"/>
    </row>
    <row r="5" spans="1:12" ht="21">
      <c r="A5" s="346"/>
      <c r="B5" s="347"/>
      <c r="C5" s="347"/>
      <c r="D5" s="347"/>
      <c r="E5" s="347"/>
    </row>
    <row r="6" spans="1:12" ht="15">
      <c r="A6" s="18"/>
      <c r="B6" s="347"/>
      <c r="C6" s="347"/>
      <c r="D6" s="406"/>
      <c r="E6" s="347"/>
    </row>
    <row r="7" spans="1:12" ht="26.25">
      <c r="A7" s="347"/>
      <c r="B7" s="347"/>
      <c r="C7" s="347"/>
      <c r="D7" s="348" t="s">
        <v>2</v>
      </c>
      <c r="E7" s="349" t="s">
        <v>335</v>
      </c>
      <c r="H7" s="378" t="s">
        <v>339</v>
      </c>
      <c r="I7" s="378" t="s">
        <v>346</v>
      </c>
      <c r="J7" s="379" t="s">
        <v>347</v>
      </c>
      <c r="L7" s="379" t="s">
        <v>340</v>
      </c>
    </row>
    <row r="8" spans="1:12" ht="15">
      <c r="A8" s="436" t="s">
        <v>304</v>
      </c>
      <c r="B8" s="353">
        <v>2017</v>
      </c>
      <c r="C8" s="365">
        <v>1</v>
      </c>
      <c r="D8" s="353" t="s">
        <v>80</v>
      </c>
      <c r="E8" s="354">
        <f>'Rev Reqt Summary'!BS11</f>
        <v>0</v>
      </c>
      <c r="F8" s="447" t="s">
        <v>305</v>
      </c>
      <c r="H8" s="383"/>
      <c r="I8" s="383"/>
      <c r="J8" s="383"/>
      <c r="K8" s="384"/>
      <c r="L8" s="383"/>
    </row>
    <row r="9" spans="1:12" ht="15">
      <c r="A9" s="437"/>
      <c r="B9" s="355">
        <v>2026</v>
      </c>
      <c r="C9" s="366">
        <v>1</v>
      </c>
      <c r="D9" s="355" t="s">
        <v>80</v>
      </c>
      <c r="E9" s="356">
        <f>'Rev Reqt Summary'!BS12</f>
        <v>105.64733853482429</v>
      </c>
      <c r="F9" s="448"/>
      <c r="H9" s="383"/>
      <c r="I9" s="383"/>
      <c r="J9" s="383"/>
      <c r="K9" s="384"/>
      <c r="L9" s="383">
        <f>E9</f>
        <v>105.64733853482429</v>
      </c>
    </row>
    <row r="10" spans="1:12" ht="15">
      <c r="A10" s="357"/>
      <c r="B10" s="350"/>
      <c r="C10" s="364"/>
      <c r="D10" s="350"/>
      <c r="E10" s="351"/>
      <c r="F10" s="375"/>
      <c r="H10" s="377"/>
      <c r="I10" s="377"/>
      <c r="J10" s="377"/>
      <c r="K10" s="376"/>
      <c r="L10" s="377"/>
    </row>
    <row r="11" spans="1:12" ht="15" customHeight="1">
      <c r="A11" s="436" t="s">
        <v>306</v>
      </c>
      <c r="B11" s="353">
        <v>2017</v>
      </c>
      <c r="C11" s="365" t="s">
        <v>324</v>
      </c>
      <c r="D11" s="353" t="s">
        <v>282</v>
      </c>
      <c r="E11" s="354">
        <f>'Rev Reqt Summary'!BS14</f>
        <v>0</v>
      </c>
      <c r="F11" s="447" t="s">
        <v>305</v>
      </c>
      <c r="H11" s="383"/>
      <c r="I11" s="383"/>
      <c r="J11" s="383"/>
      <c r="K11" s="384"/>
      <c r="L11" s="383"/>
    </row>
    <row r="12" spans="1:12" ht="15">
      <c r="A12" s="446"/>
      <c r="B12" s="355">
        <v>2026</v>
      </c>
      <c r="C12" s="366" t="s">
        <v>324</v>
      </c>
      <c r="D12" s="355" t="s">
        <v>282</v>
      </c>
      <c r="E12" s="356">
        <f>'Rev Reqt Summary'!BS15</f>
        <v>12.515604530796944</v>
      </c>
      <c r="F12" s="448"/>
      <c r="H12" s="383"/>
      <c r="I12" s="383"/>
      <c r="J12" s="383"/>
      <c r="K12" s="384"/>
      <c r="L12" s="383">
        <f>E12</f>
        <v>12.515604530796944</v>
      </c>
    </row>
    <row r="13" spans="1:12" ht="15">
      <c r="A13" s="446"/>
      <c r="B13" s="350"/>
      <c r="C13" s="364"/>
      <c r="D13" s="350"/>
      <c r="E13" s="351"/>
      <c r="F13" s="375"/>
      <c r="H13" s="377"/>
      <c r="I13" s="377"/>
      <c r="J13" s="377"/>
      <c r="K13" s="376"/>
      <c r="L13" s="377"/>
    </row>
    <row r="14" spans="1:12" ht="15" customHeight="1">
      <c r="A14" s="446"/>
      <c r="B14" s="353">
        <v>2017</v>
      </c>
      <c r="C14" s="365" t="s">
        <v>325</v>
      </c>
      <c r="D14" s="353" t="s">
        <v>281</v>
      </c>
      <c r="E14" s="354">
        <f>'Rev Reqt Summary'!BS17</f>
        <v>0</v>
      </c>
      <c r="F14" s="449" t="s">
        <v>305</v>
      </c>
      <c r="H14" s="383"/>
      <c r="I14" s="383"/>
      <c r="J14" s="383"/>
      <c r="K14" s="384"/>
      <c r="L14" s="383"/>
    </row>
    <row r="15" spans="1:12" ht="15">
      <c r="A15" s="446"/>
      <c r="B15" s="355">
        <v>2026</v>
      </c>
      <c r="C15" s="366" t="s">
        <v>325</v>
      </c>
      <c r="D15" s="355" t="s">
        <v>358</v>
      </c>
      <c r="E15" s="356">
        <f>'Rev Reqt Summary'!BS18</f>
        <v>22.648185991058281</v>
      </c>
      <c r="F15" s="450"/>
      <c r="H15" s="383"/>
      <c r="I15" s="383"/>
      <c r="J15" s="383"/>
      <c r="K15" s="384"/>
      <c r="L15" s="383">
        <f>E15</f>
        <v>22.648185991058281</v>
      </c>
    </row>
    <row r="16" spans="1:12" ht="15">
      <c r="A16" s="437"/>
      <c r="B16" s="355">
        <v>2026</v>
      </c>
      <c r="C16" s="415" t="s">
        <v>356</v>
      </c>
      <c r="D16" s="355" t="s">
        <v>357</v>
      </c>
      <c r="E16" s="356">
        <f>'Rev Reqt Summary'!BS19</f>
        <v>8.5911697189630107</v>
      </c>
      <c r="F16" s="450"/>
      <c r="H16" s="383"/>
      <c r="I16" s="383"/>
      <c r="J16" s="383"/>
      <c r="K16" s="384"/>
      <c r="L16" s="383">
        <f>E16</f>
        <v>8.5911697189630107</v>
      </c>
    </row>
    <row r="17" spans="1:12" ht="15">
      <c r="A17" s="357"/>
      <c r="B17" s="350"/>
      <c r="C17" s="364"/>
      <c r="D17" s="350"/>
      <c r="E17" s="351"/>
      <c r="F17" s="375"/>
      <c r="H17" s="377"/>
      <c r="I17" s="377"/>
      <c r="J17" s="377"/>
      <c r="K17" s="376"/>
      <c r="L17" s="377"/>
    </row>
    <row r="18" spans="1:12" ht="15">
      <c r="A18" s="436" t="s">
        <v>81</v>
      </c>
      <c r="B18" s="353">
        <v>2017</v>
      </c>
      <c r="C18" s="365" t="s">
        <v>326</v>
      </c>
      <c r="D18" s="353" t="s">
        <v>83</v>
      </c>
      <c r="E18" s="354">
        <f>'Rev Reqt Summary'!BS21</f>
        <v>158.26204991055198</v>
      </c>
      <c r="F18" s="438" t="s">
        <v>307</v>
      </c>
      <c r="H18" s="385">
        <f>E18</f>
        <v>158.26204991055198</v>
      </c>
      <c r="I18" s="385"/>
      <c r="J18" s="385"/>
      <c r="K18" s="386"/>
      <c r="L18" s="385"/>
    </row>
    <row r="19" spans="1:12" ht="15">
      <c r="A19" s="446"/>
      <c r="B19" s="355">
        <v>2026</v>
      </c>
      <c r="C19" s="366" t="s">
        <v>326</v>
      </c>
      <c r="D19" s="355" t="s">
        <v>83</v>
      </c>
      <c r="E19" s="356">
        <f>'Rev Reqt Summary'!BS22</f>
        <v>95.00968930836234</v>
      </c>
      <c r="F19" s="439"/>
      <c r="H19" s="385"/>
      <c r="I19" s="385">
        <f>E19</f>
        <v>95.00968930836234</v>
      </c>
      <c r="J19" s="385">
        <f>H18-I19</f>
        <v>63.25236060218964</v>
      </c>
      <c r="K19" s="386"/>
      <c r="L19" s="385"/>
    </row>
    <row r="20" spans="1:12" ht="15">
      <c r="A20" s="446"/>
      <c r="B20" s="350"/>
      <c r="C20" s="364"/>
      <c r="D20" s="350"/>
      <c r="E20" s="351"/>
      <c r="F20" s="375"/>
      <c r="H20" s="377"/>
      <c r="I20" s="377"/>
      <c r="J20" s="377"/>
      <c r="K20" s="376"/>
      <c r="L20" s="377"/>
    </row>
    <row r="21" spans="1:12" ht="15">
      <c r="A21" s="446"/>
      <c r="B21" s="353">
        <v>2017</v>
      </c>
      <c r="C21" s="365" t="s">
        <v>327</v>
      </c>
      <c r="D21" s="353" t="s">
        <v>354</v>
      </c>
      <c r="E21" s="354">
        <f>'Rev Reqt Summary'!BS24</f>
        <v>3.6247017846036615</v>
      </c>
      <c r="F21" s="442" t="s">
        <v>308</v>
      </c>
      <c r="H21" s="387">
        <f>E21</f>
        <v>3.6247017846036615</v>
      </c>
      <c r="I21" s="387"/>
      <c r="J21" s="387"/>
      <c r="K21" s="388"/>
      <c r="L21" s="387"/>
    </row>
    <row r="22" spans="1:12" ht="15">
      <c r="A22" s="446"/>
      <c r="B22" s="355">
        <v>2026</v>
      </c>
      <c r="C22" s="366" t="s">
        <v>327</v>
      </c>
      <c r="D22" s="355" t="s">
        <v>354</v>
      </c>
      <c r="E22" s="356">
        <f>'Rev Reqt Summary'!BS25</f>
        <v>3.6247017846036615</v>
      </c>
      <c r="F22" s="443"/>
      <c r="H22" s="387"/>
      <c r="I22" s="387">
        <f>E22</f>
        <v>3.6247017846036615</v>
      </c>
      <c r="J22" s="387">
        <f>H21-I22</f>
        <v>0</v>
      </c>
      <c r="K22" s="388"/>
      <c r="L22" s="387"/>
    </row>
    <row r="23" spans="1:12" ht="15">
      <c r="A23" s="446"/>
      <c r="B23" s="350"/>
      <c r="C23" s="364"/>
      <c r="D23" s="350"/>
      <c r="E23" s="351"/>
      <c r="F23" s="375"/>
      <c r="H23" s="377"/>
      <c r="I23" s="377"/>
      <c r="J23" s="377"/>
      <c r="K23" s="376"/>
      <c r="L23" s="377"/>
    </row>
    <row r="24" spans="1:12" ht="15">
      <c r="A24" s="446"/>
      <c r="B24" s="353">
        <v>2017</v>
      </c>
      <c r="C24" s="365" t="s">
        <v>328</v>
      </c>
      <c r="D24" s="353" t="s">
        <v>82</v>
      </c>
      <c r="E24" s="354">
        <f>'Rev Reqt Summary'!BS27</f>
        <v>2.9050294293235788</v>
      </c>
      <c r="F24" s="442" t="s">
        <v>308</v>
      </c>
      <c r="H24" s="387">
        <f>E24</f>
        <v>2.9050294293235788</v>
      </c>
      <c r="I24" s="387"/>
      <c r="J24" s="387"/>
      <c r="K24" s="388"/>
      <c r="L24" s="387"/>
    </row>
    <row r="25" spans="1:12" ht="15">
      <c r="A25" s="446"/>
      <c r="B25" s="355">
        <v>2026</v>
      </c>
      <c r="C25" s="366" t="s">
        <v>328</v>
      </c>
      <c r="D25" s="355" t="s">
        <v>82</v>
      </c>
      <c r="E25" s="356">
        <f>'Rev Reqt Summary'!BS28</f>
        <v>2.9050294293235788</v>
      </c>
      <c r="F25" s="443"/>
      <c r="H25" s="387"/>
      <c r="I25" s="387">
        <f>E25</f>
        <v>2.9050294293235788</v>
      </c>
      <c r="J25" s="387">
        <f>H24-I25</f>
        <v>0</v>
      </c>
      <c r="K25" s="388"/>
      <c r="L25" s="387"/>
    </row>
    <row r="26" spans="1:12" ht="15">
      <c r="A26" s="446"/>
      <c r="B26" s="350"/>
      <c r="C26" s="364"/>
      <c r="D26" s="350"/>
      <c r="E26" s="351"/>
      <c r="F26" s="375"/>
      <c r="H26" s="377"/>
      <c r="I26" s="377"/>
      <c r="J26" s="377"/>
      <c r="K26" s="376"/>
      <c r="L26" s="377"/>
    </row>
    <row r="27" spans="1:12" ht="15">
      <c r="A27" s="446"/>
      <c r="B27" s="353">
        <v>2017</v>
      </c>
      <c r="C27" s="365" t="s">
        <v>329</v>
      </c>
      <c r="D27" s="398" t="s">
        <v>361</v>
      </c>
      <c r="E27" s="354">
        <f>'Rev Reqt Summary'!BS30</f>
        <v>0</v>
      </c>
      <c r="F27" s="440" t="s">
        <v>309</v>
      </c>
      <c r="H27" s="389"/>
      <c r="I27" s="389"/>
      <c r="J27" s="389"/>
      <c r="K27" s="390"/>
      <c r="L27" s="389"/>
    </row>
    <row r="28" spans="1:12" ht="15">
      <c r="A28" s="437"/>
      <c r="B28" s="355">
        <v>2026</v>
      </c>
      <c r="C28" s="366" t="s">
        <v>329</v>
      </c>
      <c r="D28" s="435" t="s">
        <v>361</v>
      </c>
      <c r="E28" s="356">
        <f>'Rev Reqt Summary'!BS31</f>
        <v>105.91637967647296</v>
      </c>
      <c r="F28" s="441"/>
      <c r="H28" s="389"/>
      <c r="I28" s="389"/>
      <c r="J28" s="389"/>
      <c r="K28" s="390"/>
      <c r="L28" s="389">
        <f>E28</f>
        <v>105.91637967647296</v>
      </c>
    </row>
    <row r="29" spans="1:12" ht="15">
      <c r="A29" s="357"/>
      <c r="B29" s="350"/>
      <c r="C29" s="364"/>
      <c r="D29" s="350"/>
      <c r="E29" s="351"/>
      <c r="F29" s="375"/>
      <c r="H29" s="377"/>
      <c r="I29" s="377"/>
      <c r="J29" s="377"/>
      <c r="K29" s="376"/>
      <c r="L29" s="377"/>
    </row>
    <row r="30" spans="1:12" ht="15" customHeight="1">
      <c r="A30" s="436" t="s">
        <v>84</v>
      </c>
      <c r="B30" s="353">
        <v>2017</v>
      </c>
      <c r="C30" s="365" t="s">
        <v>330</v>
      </c>
      <c r="D30" s="353" t="s">
        <v>85</v>
      </c>
      <c r="E30" s="354">
        <f>'Rev Reqt Summary'!BS33</f>
        <v>4.3970541562902428</v>
      </c>
      <c r="F30" s="442" t="s">
        <v>308</v>
      </c>
      <c r="H30" s="387">
        <f>E30</f>
        <v>4.3970541562902428</v>
      </c>
      <c r="I30" s="387"/>
      <c r="J30" s="387"/>
      <c r="K30" s="388"/>
      <c r="L30" s="387"/>
    </row>
    <row r="31" spans="1:12" ht="15">
      <c r="A31" s="446"/>
      <c r="B31" s="355">
        <v>2026</v>
      </c>
      <c r="C31" s="366" t="s">
        <v>330</v>
      </c>
      <c r="D31" s="355" t="s">
        <v>85</v>
      </c>
      <c r="E31" s="356">
        <f>'Rev Reqt Summary'!BS34</f>
        <v>4.3970541562902428</v>
      </c>
      <c r="F31" s="443"/>
      <c r="H31" s="387"/>
      <c r="I31" s="387">
        <f>E31</f>
        <v>4.3970541562902428</v>
      </c>
      <c r="J31" s="387">
        <f>H30-I31</f>
        <v>0</v>
      </c>
      <c r="K31" s="388"/>
      <c r="L31" s="387"/>
    </row>
    <row r="32" spans="1:12" ht="15">
      <c r="A32" s="446"/>
      <c r="B32" s="350"/>
      <c r="C32" s="364"/>
      <c r="D32" s="350"/>
      <c r="E32" s="351"/>
      <c r="F32" s="375"/>
      <c r="H32" s="377"/>
      <c r="I32" s="377"/>
      <c r="J32" s="377"/>
      <c r="K32" s="376"/>
      <c r="L32" s="377"/>
    </row>
    <row r="33" spans="1:12" ht="15">
      <c r="A33" s="446"/>
      <c r="B33" s="353">
        <v>2017</v>
      </c>
      <c r="C33" s="365" t="s">
        <v>331</v>
      </c>
      <c r="D33" s="353" t="s">
        <v>87</v>
      </c>
      <c r="E33" s="354">
        <f>'Rev Reqt Summary'!BS36</f>
        <v>0</v>
      </c>
      <c r="F33" s="440" t="s">
        <v>309</v>
      </c>
      <c r="H33" s="389"/>
      <c r="I33" s="389"/>
      <c r="J33" s="389"/>
      <c r="K33" s="390"/>
      <c r="L33" s="389"/>
    </row>
    <row r="34" spans="1:12" ht="15">
      <c r="A34" s="446"/>
      <c r="B34" s="355">
        <v>2026</v>
      </c>
      <c r="C34" s="366" t="s">
        <v>331</v>
      </c>
      <c r="D34" s="355" t="s">
        <v>87</v>
      </c>
      <c r="E34" s="356">
        <f>'Rev Reqt Summary'!BS37</f>
        <v>193.91378822167135</v>
      </c>
      <c r="F34" s="441"/>
      <c r="H34" s="389"/>
      <c r="I34" s="389"/>
      <c r="J34" s="389"/>
      <c r="K34" s="390"/>
      <c r="L34" s="389">
        <f>E34</f>
        <v>193.91378822167135</v>
      </c>
    </row>
    <row r="35" spans="1:12" ht="15">
      <c r="A35" s="446"/>
      <c r="B35" s="350"/>
      <c r="C35" s="364"/>
      <c r="D35" s="350"/>
      <c r="E35" s="351"/>
      <c r="F35" s="375"/>
      <c r="H35" s="377"/>
      <c r="I35" s="377"/>
      <c r="J35" s="377"/>
      <c r="K35" s="376"/>
      <c r="L35" s="377"/>
    </row>
    <row r="36" spans="1:12" ht="15">
      <c r="A36" s="446"/>
      <c r="B36" s="353">
        <v>2017</v>
      </c>
      <c r="C36" s="365" t="s">
        <v>332</v>
      </c>
      <c r="D36" s="353" t="s">
        <v>89</v>
      </c>
      <c r="E36" s="354">
        <f>'Rev Reqt Summary'!BS39</f>
        <v>674.4332911135831</v>
      </c>
      <c r="F36" s="438" t="s">
        <v>307</v>
      </c>
      <c r="H36" s="385">
        <f>E36</f>
        <v>674.4332911135831</v>
      </c>
      <c r="I36" s="385"/>
      <c r="J36" s="385"/>
      <c r="K36" s="386"/>
      <c r="L36" s="385"/>
    </row>
    <row r="37" spans="1:12" ht="15">
      <c r="A37" s="446"/>
      <c r="B37" s="355">
        <v>2026</v>
      </c>
      <c r="C37" s="366" t="s">
        <v>332</v>
      </c>
      <c r="D37" s="355" t="s">
        <v>89</v>
      </c>
      <c r="E37" s="356">
        <f>'Rev Reqt Summary'!BS40</f>
        <v>392.42918567245499</v>
      </c>
      <c r="F37" s="439"/>
      <c r="H37" s="385"/>
      <c r="I37" s="385">
        <f>E37</f>
        <v>392.42918567245499</v>
      </c>
      <c r="J37" s="385">
        <f>H36-I37</f>
        <v>282.0041054411281</v>
      </c>
      <c r="K37" s="386"/>
      <c r="L37" s="385"/>
    </row>
    <row r="38" spans="1:12" ht="15">
      <c r="A38" s="446"/>
      <c r="B38" s="350"/>
      <c r="C38" s="364"/>
      <c r="D38" s="350"/>
      <c r="E38" s="351"/>
      <c r="F38" s="375"/>
      <c r="H38" s="377"/>
      <c r="I38" s="377"/>
      <c r="J38" s="377"/>
      <c r="K38" s="376"/>
      <c r="L38" s="377"/>
    </row>
    <row r="39" spans="1:12" ht="15">
      <c r="A39" s="446"/>
      <c r="B39" s="353">
        <v>2017</v>
      </c>
      <c r="C39" s="365" t="s">
        <v>333</v>
      </c>
      <c r="D39" s="353" t="s">
        <v>88</v>
      </c>
      <c r="E39" s="354">
        <f>'Rev Reqt Summary'!BS42</f>
        <v>92.635728427661348</v>
      </c>
      <c r="F39" s="438" t="s">
        <v>307</v>
      </c>
      <c r="H39" s="385">
        <f>E39</f>
        <v>92.635728427661348</v>
      </c>
      <c r="I39" s="385"/>
      <c r="J39" s="385"/>
      <c r="K39" s="386"/>
      <c r="L39" s="385"/>
    </row>
    <row r="40" spans="1:12" ht="15">
      <c r="A40" s="446"/>
      <c r="B40" s="355">
        <v>2026</v>
      </c>
      <c r="C40" s="366" t="s">
        <v>333</v>
      </c>
      <c r="D40" s="355" t="s">
        <v>88</v>
      </c>
      <c r="E40" s="356">
        <f>'Rev Reqt Summary'!BS43</f>
        <v>57.142276814665664</v>
      </c>
      <c r="F40" s="439"/>
      <c r="H40" s="385"/>
      <c r="I40" s="385">
        <f>E40</f>
        <v>57.142276814665664</v>
      </c>
      <c r="J40" s="385">
        <f>H39-I40</f>
        <v>35.493451612995685</v>
      </c>
      <c r="K40" s="386"/>
      <c r="L40" s="385"/>
    </row>
    <row r="41" spans="1:12" ht="15">
      <c r="A41" s="446"/>
      <c r="B41" s="350"/>
      <c r="C41" s="364"/>
      <c r="D41" s="350"/>
      <c r="E41" s="351"/>
      <c r="F41" s="375"/>
      <c r="H41" s="377"/>
      <c r="I41" s="377"/>
      <c r="J41" s="377"/>
      <c r="K41" s="376"/>
      <c r="L41" s="377"/>
    </row>
    <row r="42" spans="1:12" ht="15">
      <c r="A42" s="446"/>
      <c r="B42" s="353">
        <v>2017</v>
      </c>
      <c r="C42" s="365" t="s">
        <v>334</v>
      </c>
      <c r="D42" s="353" t="s">
        <v>86</v>
      </c>
      <c r="E42" s="354">
        <f>'Rev Reqt Summary'!BS45</f>
        <v>0</v>
      </c>
      <c r="F42" s="444" t="s">
        <v>310</v>
      </c>
      <c r="H42" s="391"/>
      <c r="I42" s="391"/>
      <c r="J42" s="391"/>
      <c r="K42" s="392"/>
      <c r="L42" s="391"/>
    </row>
    <row r="43" spans="1:12" ht="15">
      <c r="A43" s="446"/>
      <c r="B43" s="355">
        <v>2026</v>
      </c>
      <c r="C43" s="366" t="s">
        <v>334</v>
      </c>
      <c r="D43" s="355" t="s">
        <v>86</v>
      </c>
      <c r="E43" s="356">
        <f>'Rev Reqt Summary'!BS46</f>
        <v>37.788327961146194</v>
      </c>
      <c r="F43" s="445"/>
      <c r="H43" s="391"/>
      <c r="I43" s="391"/>
      <c r="J43" s="391"/>
      <c r="K43" s="392"/>
      <c r="L43" s="391">
        <f>E43-E42</f>
        <v>37.788327961146194</v>
      </c>
    </row>
    <row r="44" spans="1:12" ht="15" hidden="1">
      <c r="A44" s="446"/>
      <c r="B44" s="350"/>
      <c r="C44" s="350"/>
      <c r="D44" s="350"/>
      <c r="E44" s="350"/>
      <c r="H44" s="377"/>
      <c r="I44" s="377"/>
      <c r="J44" s="377"/>
      <c r="K44" s="376"/>
      <c r="L44" s="377"/>
    </row>
    <row r="45" spans="1:12" ht="15" hidden="1">
      <c r="A45" s="446"/>
      <c r="B45" s="353">
        <v>2017</v>
      </c>
      <c r="C45" s="365" t="s">
        <v>350</v>
      </c>
      <c r="D45" s="353" t="s">
        <v>351</v>
      </c>
      <c r="E45" s="354">
        <f>'Rev Reqt Summary'!BS48</f>
        <v>0</v>
      </c>
      <c r="F45" s="444" t="s">
        <v>310</v>
      </c>
      <c r="H45" s="391"/>
      <c r="I45" s="391"/>
      <c r="J45" s="391"/>
      <c r="K45" s="392"/>
      <c r="L45" s="391"/>
    </row>
    <row r="46" spans="1:12" ht="15" hidden="1">
      <c r="A46" s="446"/>
      <c r="B46" s="355">
        <v>2026</v>
      </c>
      <c r="C46" s="366" t="s">
        <v>350</v>
      </c>
      <c r="D46" s="355" t="s">
        <v>351</v>
      </c>
      <c r="E46" s="356">
        <f>'Rev Reqt Summary'!BS49</f>
        <v>0</v>
      </c>
      <c r="F46" s="445"/>
      <c r="H46" s="391"/>
      <c r="I46" s="391"/>
      <c r="J46" s="391"/>
      <c r="K46" s="392"/>
      <c r="L46" s="391">
        <f>E46-E45</f>
        <v>0</v>
      </c>
    </row>
    <row r="47" spans="1:12" ht="15" hidden="1">
      <c r="A47" s="446"/>
      <c r="B47" s="350"/>
      <c r="C47" s="364"/>
      <c r="D47" s="350"/>
      <c r="E47" s="350"/>
      <c r="H47" s="377"/>
      <c r="I47" s="377"/>
      <c r="J47" s="377"/>
      <c r="K47" s="376"/>
      <c r="L47" s="377"/>
    </row>
    <row r="48" spans="1:12" ht="15" hidden="1">
      <c r="A48" s="446"/>
      <c r="B48" s="353">
        <v>2017</v>
      </c>
      <c r="C48" s="365" t="s">
        <v>352</v>
      </c>
      <c r="D48" s="353" t="s">
        <v>353</v>
      </c>
      <c r="E48" s="354">
        <f>'Rev Reqt Summary'!BS51</f>
        <v>0</v>
      </c>
      <c r="F48" s="444" t="s">
        <v>310</v>
      </c>
      <c r="H48" s="391"/>
      <c r="I48" s="391"/>
      <c r="J48" s="391"/>
      <c r="K48" s="392"/>
      <c r="L48" s="391"/>
    </row>
    <row r="49" spans="1:13" ht="15" hidden="1">
      <c r="A49" s="437"/>
      <c r="B49" s="355">
        <v>2026</v>
      </c>
      <c r="C49" s="366" t="s">
        <v>352</v>
      </c>
      <c r="D49" s="355" t="s">
        <v>353</v>
      </c>
      <c r="E49" s="356">
        <f>'Rev Reqt Summary'!BS52</f>
        <v>0</v>
      </c>
      <c r="F49" s="445"/>
      <c r="H49" s="391"/>
      <c r="I49" s="391"/>
      <c r="J49" s="391"/>
      <c r="K49" s="392"/>
      <c r="L49" s="391">
        <f>E49-E48</f>
        <v>0</v>
      </c>
    </row>
    <row r="50" spans="1:13" ht="15">
      <c r="A50" s="350"/>
      <c r="B50" s="350"/>
      <c r="C50" s="350"/>
      <c r="D50" s="350"/>
      <c r="E50" s="350"/>
      <c r="H50" s="377"/>
      <c r="I50" s="377"/>
      <c r="J50" s="377"/>
      <c r="K50" s="376"/>
      <c r="L50" s="377"/>
    </row>
    <row r="51" spans="1:13" ht="15">
      <c r="A51" s="436" t="s">
        <v>342</v>
      </c>
      <c r="B51" s="353">
        <v>2017</v>
      </c>
      <c r="C51" s="365"/>
      <c r="D51" s="398" t="s">
        <v>345</v>
      </c>
      <c r="E51" s="354">
        <v>0</v>
      </c>
      <c r="F51" s="438" t="s">
        <v>342</v>
      </c>
      <c r="H51" s="385"/>
      <c r="I51" s="385"/>
      <c r="J51" s="385"/>
      <c r="K51" s="386"/>
      <c r="L51" s="385"/>
    </row>
    <row r="52" spans="1:13" ht="15">
      <c r="A52" s="437"/>
      <c r="B52" s="355">
        <v>2026</v>
      </c>
      <c r="C52" s="366"/>
      <c r="D52" s="355" t="s">
        <v>345</v>
      </c>
      <c r="E52" s="356">
        <f>-J52</f>
        <v>-157.69999999999999</v>
      </c>
      <c r="F52" s="439"/>
      <c r="H52" s="385"/>
      <c r="I52" s="385"/>
      <c r="J52" s="385">
        <v>157.69999999999999</v>
      </c>
      <c r="K52" s="386"/>
      <c r="L52" s="385"/>
    </row>
    <row r="53" spans="1:13" ht="15">
      <c r="A53" s="350"/>
      <c r="B53" s="350"/>
      <c r="C53" s="350"/>
      <c r="D53" s="350"/>
      <c r="E53" s="350"/>
      <c r="H53" s="377"/>
      <c r="I53" s="377"/>
      <c r="J53" s="377"/>
      <c r="K53" s="376"/>
      <c r="L53" s="377"/>
    </row>
    <row r="54" spans="1:13" ht="15">
      <c r="A54" s="350"/>
      <c r="B54" s="350"/>
      <c r="C54" s="350"/>
      <c r="D54" s="350"/>
      <c r="E54" s="350"/>
      <c r="H54" s="377"/>
      <c r="I54" s="377"/>
      <c r="J54" s="377"/>
      <c r="K54" s="376"/>
      <c r="L54" s="377"/>
    </row>
    <row r="55" spans="1:13" ht="15">
      <c r="A55" s="350"/>
      <c r="B55" s="353">
        <v>2017</v>
      </c>
      <c r="C55" s="353" t="s">
        <v>311</v>
      </c>
      <c r="D55" s="353" t="s">
        <v>272</v>
      </c>
      <c r="E55" s="374">
        <f>E8+E11+E14+E18+E21+E24+E27+E30+E33+E36+E39+E42+E45+E48+E51</f>
        <v>936.25785482201388</v>
      </c>
      <c r="H55" s="393">
        <f>SUM(H8:H52)</f>
        <v>936.25785482201388</v>
      </c>
      <c r="I55" s="393">
        <f>SUM(I8:I52)</f>
        <v>555.50793716570047</v>
      </c>
      <c r="J55" s="393">
        <f>SUM(J8:J52)</f>
        <v>538.44991765631335</v>
      </c>
      <c r="K55" s="381"/>
      <c r="L55" s="393">
        <f>SUM(L8:L52)</f>
        <v>487.020794634933</v>
      </c>
    </row>
    <row r="56" spans="1:13" ht="15">
      <c r="A56" s="350"/>
      <c r="B56" s="355">
        <v>2026</v>
      </c>
      <c r="C56" s="355" t="s">
        <v>311</v>
      </c>
      <c r="D56" s="355" t="s">
        <v>272</v>
      </c>
      <c r="E56" s="371">
        <f>E9+E12+E15+E16+E19+E22+E25+E28+E31+E34+E37+E40+E43+E46+E49+E52</f>
        <v>884.82873180063348</v>
      </c>
      <c r="H56" s="376"/>
      <c r="I56" s="376"/>
      <c r="J56" s="376"/>
      <c r="K56" s="376"/>
      <c r="L56" s="380" t="s">
        <v>341</v>
      </c>
    </row>
    <row r="57" spans="1:13" ht="15">
      <c r="A57" s="350"/>
      <c r="H57" s="376"/>
      <c r="I57" s="376"/>
      <c r="J57" s="376"/>
      <c r="K57" s="376"/>
      <c r="L57" s="382">
        <f>J55-L55</f>
        <v>51.429123021380349</v>
      </c>
    </row>
    <row r="58" spans="1:13">
      <c r="L58" s="376"/>
    </row>
    <row r="59" spans="1:13" ht="13.5" thickBot="1">
      <c r="J59" s="1"/>
      <c r="L59" s="411"/>
      <c r="M59" s="412"/>
    </row>
    <row r="60" spans="1:13" ht="13.5" thickBot="1">
      <c r="I60" s="431"/>
      <c r="J60" s="432" t="s">
        <v>360</v>
      </c>
      <c r="K60" s="433"/>
      <c r="L60" s="434">
        <f>J55/L55</f>
        <v>1.1055994396706021</v>
      </c>
      <c r="M60" s="413"/>
    </row>
    <row r="61" spans="1:13">
      <c r="L61" s="399"/>
    </row>
  </sheetData>
  <mergeCells count="20">
    <mergeCell ref="A8:A9"/>
    <mergeCell ref="A18:A28"/>
    <mergeCell ref="F8:F9"/>
    <mergeCell ref="F11:F12"/>
    <mergeCell ref="F18:F19"/>
    <mergeCell ref="F21:F22"/>
    <mergeCell ref="F24:F25"/>
    <mergeCell ref="A11:A16"/>
    <mergeCell ref="F14:F16"/>
    <mergeCell ref="A51:A52"/>
    <mergeCell ref="F51:F52"/>
    <mergeCell ref="F27:F28"/>
    <mergeCell ref="F30:F31"/>
    <mergeCell ref="F33:F34"/>
    <mergeCell ref="F36:F37"/>
    <mergeCell ref="F39:F40"/>
    <mergeCell ref="F42:F43"/>
    <mergeCell ref="A30:A49"/>
    <mergeCell ref="F45:F46"/>
    <mergeCell ref="F48:F49"/>
  </mergeCells>
  <pageMargins left="0.5" right="0.5" top="0.5" bottom="0.5" header="0.3" footer="0.3"/>
  <pageSetup scale="57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C60" activePane="bottomRight" state="frozen"/>
      <selection activeCell="N7" sqref="N7"/>
      <selection pane="topRight" activeCell="N7" sqref="N7"/>
      <selection pane="bottomLeft" activeCell="N7" sqref="N7"/>
      <selection pane="bottomRight" activeCell="BC80" sqref="BC80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324</v>
      </c>
    </row>
    <row r="2" spans="1:67" ht="15" customHeight="1">
      <c r="A2" s="60" t="s">
        <v>21</v>
      </c>
      <c r="B2" s="108" t="str">
        <f>VLOOKUP($B$1,'Assumptions (Inputs)'!$A$7:$F$24,2,FALSE)</f>
        <v>Battery Installation (2 MWs by 2017)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10</v>
      </c>
    </row>
    <row r="4" spans="1:67" ht="15" customHeight="1">
      <c r="A4" s="60" t="s">
        <v>1</v>
      </c>
      <c r="B4" s="62" t="str">
        <f>VLOOKUP($B$1,'Assumptions (Inputs)'!$A$7:$F$24,5,FALSE)</f>
        <v>7N</v>
      </c>
      <c r="C4" s="62"/>
    </row>
    <row r="5" spans="1:67" ht="15" customHeight="1">
      <c r="A5" s="60" t="s">
        <v>67</v>
      </c>
      <c r="B5" s="211">
        <f>VLOOKUP($B$1,'Assumptions (Inputs)'!$A$7:$I$24,9,FALSE)</f>
        <v>0</v>
      </c>
    </row>
    <row r="6" spans="1:67" ht="15" customHeight="1">
      <c r="A6" s="60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N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0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(Escalated)'!E8</f>
        <v>0</v>
      </c>
      <c r="C13" s="129">
        <f>'CapEx (Escalated)'!F8</f>
        <v>0</v>
      </c>
      <c r="D13" s="129">
        <f>'CapEx (Escalated)'!G8</f>
        <v>0</v>
      </c>
      <c r="E13" s="129">
        <f>'CapEx (Escalated)'!H8</f>
        <v>0</v>
      </c>
      <c r="F13" s="129">
        <f>'CapEx (Escalated)'!I8</f>
        <v>0</v>
      </c>
      <c r="G13" s="129">
        <f>'CapEx (Escalated)'!J8</f>
        <v>0</v>
      </c>
      <c r="H13" s="129">
        <f>'CapEx (Escalated)'!K8</f>
        <v>0</v>
      </c>
      <c r="I13" s="129">
        <f>'CapEx (Escalated)'!L8</f>
        <v>0</v>
      </c>
      <c r="J13" s="129">
        <f>'CapEx (Escalated)'!M8</f>
        <v>0</v>
      </c>
      <c r="K13" s="129">
        <f>'CapEx (Escalated)'!N8</f>
        <v>0</v>
      </c>
      <c r="L13" s="129">
        <f>'CapEx (Escalated)'!O8</f>
        <v>0</v>
      </c>
      <c r="M13" s="129">
        <f>'CapEx (Escalated)'!P8</f>
        <v>0</v>
      </c>
      <c r="N13" s="129">
        <f>'CapEx (Escalated)'!Q8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0</v>
      </c>
      <c r="BO13" s="337"/>
    </row>
    <row r="14" spans="1:67" s="38" customFormat="1" ht="15" customHeight="1">
      <c r="A14" s="67" t="s">
        <v>27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0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0</v>
      </c>
      <c r="D15" s="68">
        <f t="shared" si="2"/>
        <v>0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</v>
      </c>
      <c r="D16" s="69">
        <f t="shared" si="4"/>
        <v>0</v>
      </c>
      <c r="E16" s="69">
        <f t="shared" si="4"/>
        <v>0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0</v>
      </c>
      <c r="F19" s="75">
        <f t="shared" si="5"/>
        <v>0</v>
      </c>
      <c r="G19" s="75">
        <f t="shared" si="5"/>
        <v>0</v>
      </c>
      <c r="H19" s="75">
        <f t="shared" si="5"/>
        <v>0</v>
      </c>
      <c r="I19" s="75">
        <f t="shared" si="5"/>
        <v>0</v>
      </c>
      <c r="J19" s="75">
        <f t="shared" si="5"/>
        <v>0</v>
      </c>
      <c r="K19" s="75">
        <f t="shared" si="5"/>
        <v>0</v>
      </c>
      <c r="L19" s="75">
        <f t="shared" si="5"/>
        <v>0</v>
      </c>
      <c r="M19" s="75">
        <f t="shared" si="5"/>
        <v>0</v>
      </c>
      <c r="N19" s="75">
        <f t="shared" si="5"/>
        <v>0</v>
      </c>
      <c r="O19" s="75">
        <f t="shared" si="5"/>
        <v>0</v>
      </c>
      <c r="P19" s="75">
        <f t="shared" si="5"/>
        <v>0</v>
      </c>
      <c r="Q19" s="75">
        <f t="shared" si="5"/>
        <v>0</v>
      </c>
      <c r="R19" s="75">
        <f t="shared" si="5"/>
        <v>0</v>
      </c>
      <c r="S19" s="75">
        <f t="shared" si="5"/>
        <v>0</v>
      </c>
      <c r="T19" s="75">
        <f t="shared" si="5"/>
        <v>0</v>
      </c>
      <c r="U19" s="75">
        <f t="shared" si="5"/>
        <v>0</v>
      </c>
      <c r="V19" s="75">
        <f t="shared" si="5"/>
        <v>0</v>
      </c>
      <c r="W19" s="75">
        <f t="shared" si="5"/>
        <v>0</v>
      </c>
      <c r="X19" s="75">
        <f t="shared" si="5"/>
        <v>0</v>
      </c>
      <c r="Y19" s="75">
        <f t="shared" si="5"/>
        <v>0</v>
      </c>
      <c r="Z19" s="75">
        <f t="shared" si="5"/>
        <v>0</v>
      </c>
      <c r="AA19" s="75">
        <f t="shared" si="5"/>
        <v>0</v>
      </c>
      <c r="AB19" s="75">
        <f t="shared" si="5"/>
        <v>0</v>
      </c>
      <c r="AC19" s="75">
        <f t="shared" si="5"/>
        <v>0</v>
      </c>
      <c r="AD19" s="75">
        <f t="shared" si="5"/>
        <v>0</v>
      </c>
      <c r="AE19" s="75">
        <f t="shared" si="5"/>
        <v>0</v>
      </c>
      <c r="AF19" s="75">
        <f t="shared" si="5"/>
        <v>0</v>
      </c>
      <c r="AG19" s="75">
        <f t="shared" si="5"/>
        <v>0</v>
      </c>
      <c r="AH19" s="75">
        <f t="shared" si="5"/>
        <v>0</v>
      </c>
      <c r="AI19" s="75">
        <f t="shared" si="5"/>
        <v>0</v>
      </c>
      <c r="AJ19" s="75">
        <f t="shared" si="5"/>
        <v>0</v>
      </c>
      <c r="AK19" s="75">
        <f t="shared" si="5"/>
        <v>0</v>
      </c>
      <c r="AL19" s="75">
        <f t="shared" si="5"/>
        <v>0</v>
      </c>
      <c r="AM19" s="75">
        <f t="shared" si="5"/>
        <v>0</v>
      </c>
      <c r="AN19" s="75">
        <f t="shared" si="5"/>
        <v>0</v>
      </c>
      <c r="AO19" s="75">
        <f t="shared" si="5"/>
        <v>0</v>
      </c>
      <c r="AP19" s="75">
        <f t="shared" si="5"/>
        <v>0</v>
      </c>
      <c r="AQ19" s="75">
        <f t="shared" si="5"/>
        <v>0</v>
      </c>
      <c r="AR19" s="75">
        <f t="shared" si="5"/>
        <v>0</v>
      </c>
      <c r="AS19" s="75">
        <f t="shared" si="5"/>
        <v>0</v>
      </c>
      <c r="AT19" s="75">
        <f t="shared" si="5"/>
        <v>0</v>
      </c>
      <c r="AU19" s="75">
        <f t="shared" si="5"/>
        <v>0</v>
      </c>
      <c r="AV19" s="75">
        <f t="shared" si="5"/>
        <v>0</v>
      </c>
      <c r="AW19" s="75">
        <f t="shared" si="5"/>
        <v>0</v>
      </c>
      <c r="AX19" s="75">
        <f t="shared" si="5"/>
        <v>0</v>
      </c>
      <c r="AY19" s="75">
        <f t="shared" si="5"/>
        <v>0</v>
      </c>
      <c r="AZ19" s="75">
        <f t="shared" si="5"/>
        <v>0</v>
      </c>
      <c r="BA19" s="75">
        <f t="shared" si="5"/>
        <v>0</v>
      </c>
      <c r="BB19" s="75">
        <f t="shared" si="5"/>
        <v>0</v>
      </c>
      <c r="BC19" s="75">
        <f t="shared" si="5"/>
        <v>0</v>
      </c>
      <c r="BD19" s="75">
        <f t="shared" si="5"/>
        <v>0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38" customFormat="1" ht="15" customHeight="1">
      <c r="A20" s="36" t="s">
        <v>25</v>
      </c>
      <c r="B20" s="75">
        <f>-B14</f>
        <v>0</v>
      </c>
      <c r="C20" s="75">
        <f t="shared" ref="C20:K20" si="6">-C14</f>
        <v>0</v>
      </c>
      <c r="D20" s="75">
        <f t="shared" si="6"/>
        <v>0</v>
      </c>
      <c r="E20" s="75">
        <f t="shared" si="6"/>
        <v>0</v>
      </c>
      <c r="F20" s="75">
        <f t="shared" si="6"/>
        <v>0</v>
      </c>
      <c r="G20" s="75">
        <f t="shared" si="6"/>
        <v>0</v>
      </c>
      <c r="H20" s="75">
        <f t="shared" si="6"/>
        <v>0</v>
      </c>
      <c r="I20" s="75">
        <f t="shared" si="6"/>
        <v>0</v>
      </c>
      <c r="J20" s="75">
        <f t="shared" si="6"/>
        <v>0</v>
      </c>
      <c r="K20" s="75">
        <f t="shared" si="6"/>
        <v>0</v>
      </c>
      <c r="L20" s="75">
        <f>-L14</f>
        <v>0</v>
      </c>
      <c r="M20" s="75">
        <f>-M14</f>
        <v>0</v>
      </c>
      <c r="N20" s="75">
        <f>-N14</f>
        <v>0</v>
      </c>
      <c r="O20" s="75">
        <f t="shared" ref="O20:AZ20" si="7">-O14</f>
        <v>0</v>
      </c>
      <c r="P20" s="75">
        <f t="shared" si="7"/>
        <v>0</v>
      </c>
      <c r="Q20" s="75">
        <f t="shared" si="7"/>
        <v>0</v>
      </c>
      <c r="R20" s="75">
        <f t="shared" si="7"/>
        <v>0</v>
      </c>
      <c r="S20" s="75">
        <f t="shared" si="7"/>
        <v>0</v>
      </c>
      <c r="T20" s="75">
        <f t="shared" si="7"/>
        <v>0</v>
      </c>
      <c r="U20" s="75">
        <f t="shared" si="7"/>
        <v>0</v>
      </c>
      <c r="V20" s="75">
        <f t="shared" si="7"/>
        <v>0</v>
      </c>
      <c r="W20" s="75">
        <f t="shared" si="7"/>
        <v>0</v>
      </c>
      <c r="X20" s="75">
        <f t="shared" si="7"/>
        <v>0</v>
      </c>
      <c r="Y20" s="75">
        <f t="shared" si="7"/>
        <v>0</v>
      </c>
      <c r="Z20" s="75">
        <f t="shared" si="7"/>
        <v>0</v>
      </c>
      <c r="AA20" s="75">
        <f t="shared" si="7"/>
        <v>0</v>
      </c>
      <c r="AB20" s="75">
        <f t="shared" si="7"/>
        <v>0</v>
      </c>
      <c r="AC20" s="75">
        <f t="shared" si="7"/>
        <v>0</v>
      </c>
      <c r="AD20" s="75">
        <f t="shared" si="7"/>
        <v>0</v>
      </c>
      <c r="AE20" s="75">
        <f t="shared" si="7"/>
        <v>0</v>
      </c>
      <c r="AF20" s="75">
        <f t="shared" si="7"/>
        <v>0</v>
      </c>
      <c r="AG20" s="75">
        <f t="shared" si="7"/>
        <v>0</v>
      </c>
      <c r="AH20" s="75">
        <f t="shared" si="7"/>
        <v>0</v>
      </c>
      <c r="AI20" s="75">
        <f t="shared" si="7"/>
        <v>0</v>
      </c>
      <c r="AJ20" s="75">
        <f t="shared" si="7"/>
        <v>0</v>
      </c>
      <c r="AK20" s="75">
        <f t="shared" si="7"/>
        <v>0</v>
      </c>
      <c r="AL20" s="75">
        <f t="shared" si="7"/>
        <v>0</v>
      </c>
      <c r="AM20" s="75">
        <f t="shared" si="7"/>
        <v>0</v>
      </c>
      <c r="AN20" s="75">
        <f t="shared" si="7"/>
        <v>0</v>
      </c>
      <c r="AO20" s="75">
        <f t="shared" si="7"/>
        <v>0</v>
      </c>
      <c r="AP20" s="75">
        <f t="shared" si="7"/>
        <v>0</v>
      </c>
      <c r="AQ20" s="75">
        <f t="shared" si="7"/>
        <v>0</v>
      </c>
      <c r="AR20" s="75">
        <f t="shared" si="7"/>
        <v>0</v>
      </c>
      <c r="AS20" s="75">
        <f t="shared" si="7"/>
        <v>0</v>
      </c>
      <c r="AT20" s="75">
        <f t="shared" si="7"/>
        <v>0</v>
      </c>
      <c r="AU20" s="75">
        <f t="shared" si="7"/>
        <v>0</v>
      </c>
      <c r="AV20" s="75">
        <f t="shared" si="7"/>
        <v>0</v>
      </c>
      <c r="AW20" s="75">
        <f t="shared" si="7"/>
        <v>0</v>
      </c>
      <c r="AX20" s="75">
        <f t="shared" si="7"/>
        <v>0</v>
      </c>
      <c r="AY20" s="75">
        <f t="shared" si="7"/>
        <v>0</v>
      </c>
      <c r="AZ20" s="75">
        <f t="shared" si="7"/>
        <v>0</v>
      </c>
      <c r="BA20" s="333">
        <f>-D20</f>
        <v>0</v>
      </c>
      <c r="BB20" s="75"/>
      <c r="BC20" s="75"/>
      <c r="BD20" s="333">
        <f>-G20</f>
        <v>0</v>
      </c>
      <c r="BE20" s="75"/>
      <c r="BF20" s="75"/>
      <c r="BG20" s="75"/>
      <c r="BH20" s="75"/>
      <c r="BI20" s="55"/>
      <c r="BJ20" s="75"/>
      <c r="BK20" s="333">
        <f>N14</f>
        <v>0</v>
      </c>
      <c r="BL20" s="75"/>
      <c r="BM20" s="37"/>
      <c r="BN20" s="75">
        <f>SUM(B20:BM20)</f>
        <v>0</v>
      </c>
      <c r="BO20" s="337"/>
    </row>
    <row r="21" spans="1:67" s="38" customFormat="1" ht="15" customHeight="1">
      <c r="A21" s="36" t="s">
        <v>28</v>
      </c>
      <c r="B21" s="75">
        <f t="shared" ref="B21:BL21" si="8">SUM(B19:B20)</f>
        <v>0</v>
      </c>
      <c r="C21" s="75">
        <f t="shared" si="8"/>
        <v>0</v>
      </c>
      <c r="D21" s="75">
        <f t="shared" si="8"/>
        <v>0</v>
      </c>
      <c r="E21" s="75">
        <f t="shared" si="8"/>
        <v>0</v>
      </c>
      <c r="F21" s="75">
        <f t="shared" si="8"/>
        <v>0</v>
      </c>
      <c r="G21" s="75">
        <f t="shared" si="8"/>
        <v>0</v>
      </c>
      <c r="H21" s="75">
        <f t="shared" si="8"/>
        <v>0</v>
      </c>
      <c r="I21" s="75">
        <f t="shared" si="8"/>
        <v>0</v>
      </c>
      <c r="J21" s="75">
        <f t="shared" si="8"/>
        <v>0</v>
      </c>
      <c r="K21" s="75">
        <f t="shared" si="8"/>
        <v>0</v>
      </c>
      <c r="L21" s="75">
        <f t="shared" si="8"/>
        <v>0</v>
      </c>
      <c r="M21" s="75">
        <f t="shared" si="8"/>
        <v>0</v>
      </c>
      <c r="N21" s="75">
        <f t="shared" si="8"/>
        <v>0</v>
      </c>
      <c r="O21" s="75">
        <f t="shared" si="8"/>
        <v>0</v>
      </c>
      <c r="P21" s="75">
        <f t="shared" si="8"/>
        <v>0</v>
      </c>
      <c r="Q21" s="75">
        <f t="shared" si="8"/>
        <v>0</v>
      </c>
      <c r="R21" s="75">
        <f t="shared" si="8"/>
        <v>0</v>
      </c>
      <c r="S21" s="75">
        <f t="shared" si="8"/>
        <v>0</v>
      </c>
      <c r="T21" s="75">
        <f t="shared" si="8"/>
        <v>0</v>
      </c>
      <c r="U21" s="75">
        <f t="shared" si="8"/>
        <v>0</v>
      </c>
      <c r="V21" s="75">
        <f t="shared" si="8"/>
        <v>0</v>
      </c>
      <c r="W21" s="75">
        <f t="shared" si="8"/>
        <v>0</v>
      </c>
      <c r="X21" s="75">
        <f t="shared" si="8"/>
        <v>0</v>
      </c>
      <c r="Y21" s="75">
        <f t="shared" si="8"/>
        <v>0</v>
      </c>
      <c r="Z21" s="75">
        <f t="shared" si="8"/>
        <v>0</v>
      </c>
      <c r="AA21" s="75">
        <f t="shared" si="8"/>
        <v>0</v>
      </c>
      <c r="AB21" s="75">
        <f t="shared" si="8"/>
        <v>0</v>
      </c>
      <c r="AC21" s="75">
        <f t="shared" si="8"/>
        <v>0</v>
      </c>
      <c r="AD21" s="75">
        <f t="shared" si="8"/>
        <v>0</v>
      </c>
      <c r="AE21" s="75">
        <f t="shared" si="8"/>
        <v>0</v>
      </c>
      <c r="AF21" s="75">
        <f t="shared" si="8"/>
        <v>0</v>
      </c>
      <c r="AG21" s="75">
        <f t="shared" si="8"/>
        <v>0</v>
      </c>
      <c r="AH21" s="75">
        <f t="shared" si="8"/>
        <v>0</v>
      </c>
      <c r="AI21" s="75">
        <f t="shared" si="8"/>
        <v>0</v>
      </c>
      <c r="AJ21" s="75">
        <f t="shared" si="8"/>
        <v>0</v>
      </c>
      <c r="AK21" s="75">
        <f t="shared" si="8"/>
        <v>0</v>
      </c>
      <c r="AL21" s="75">
        <f t="shared" si="8"/>
        <v>0</v>
      </c>
      <c r="AM21" s="75">
        <f t="shared" si="8"/>
        <v>0</v>
      </c>
      <c r="AN21" s="75">
        <f t="shared" si="8"/>
        <v>0</v>
      </c>
      <c r="AO21" s="75">
        <f t="shared" si="8"/>
        <v>0</v>
      </c>
      <c r="AP21" s="75">
        <f t="shared" si="8"/>
        <v>0</v>
      </c>
      <c r="AQ21" s="75">
        <f t="shared" si="8"/>
        <v>0</v>
      </c>
      <c r="AR21" s="75">
        <f t="shared" si="8"/>
        <v>0</v>
      </c>
      <c r="AS21" s="75">
        <f t="shared" si="8"/>
        <v>0</v>
      </c>
      <c r="AT21" s="75">
        <f t="shared" si="8"/>
        <v>0</v>
      </c>
      <c r="AU21" s="75">
        <f t="shared" si="8"/>
        <v>0</v>
      </c>
      <c r="AV21" s="75">
        <f t="shared" si="8"/>
        <v>0</v>
      </c>
      <c r="AW21" s="75">
        <f t="shared" si="8"/>
        <v>0</v>
      </c>
      <c r="AX21" s="75">
        <f t="shared" si="8"/>
        <v>0</v>
      </c>
      <c r="AY21" s="75">
        <f t="shared" si="8"/>
        <v>0</v>
      </c>
      <c r="AZ21" s="75">
        <f t="shared" si="8"/>
        <v>0</v>
      </c>
      <c r="BA21" s="75">
        <f t="shared" si="8"/>
        <v>0</v>
      </c>
      <c r="BB21" s="75">
        <f t="shared" si="8"/>
        <v>0</v>
      </c>
      <c r="BC21" s="75">
        <f t="shared" si="8"/>
        <v>0</v>
      </c>
      <c r="BD21" s="75">
        <f t="shared" si="8"/>
        <v>0</v>
      </c>
      <c r="BE21" s="75">
        <f t="shared" si="8"/>
        <v>0</v>
      </c>
      <c r="BF21" s="75">
        <f t="shared" si="8"/>
        <v>0</v>
      </c>
      <c r="BG21" s="75">
        <f t="shared" si="8"/>
        <v>0</v>
      </c>
      <c r="BH21" s="75">
        <f t="shared" si="8"/>
        <v>0</v>
      </c>
      <c r="BI21" s="75">
        <f t="shared" si="8"/>
        <v>0</v>
      </c>
      <c r="BJ21" s="75">
        <f t="shared" si="8"/>
        <v>0</v>
      </c>
      <c r="BK21" s="75">
        <f t="shared" si="8"/>
        <v>0</v>
      </c>
      <c r="BL21" s="75">
        <f t="shared" si="8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9">AVERAGE(B19,B21)</f>
        <v>0</v>
      </c>
      <c r="C22" s="69">
        <f t="shared" si="9"/>
        <v>0</v>
      </c>
      <c r="D22" s="69">
        <f t="shared" si="9"/>
        <v>0</v>
      </c>
      <c r="E22" s="69">
        <f t="shared" si="9"/>
        <v>0</v>
      </c>
      <c r="F22" s="69">
        <f t="shared" si="9"/>
        <v>0</v>
      </c>
      <c r="G22" s="69">
        <f t="shared" si="9"/>
        <v>0</v>
      </c>
      <c r="H22" s="69">
        <f t="shared" si="9"/>
        <v>0</v>
      </c>
      <c r="I22" s="69">
        <f t="shared" si="9"/>
        <v>0</v>
      </c>
      <c r="J22" s="69">
        <f t="shared" si="9"/>
        <v>0</v>
      </c>
      <c r="K22" s="69">
        <f t="shared" si="9"/>
        <v>0</v>
      </c>
      <c r="L22" s="69">
        <f t="shared" si="9"/>
        <v>0</v>
      </c>
      <c r="M22" s="69">
        <f t="shared" si="9"/>
        <v>0</v>
      </c>
      <c r="N22" s="69">
        <f t="shared" si="9"/>
        <v>0</v>
      </c>
      <c r="O22" s="69">
        <f t="shared" si="9"/>
        <v>0</v>
      </c>
      <c r="P22" s="69">
        <f t="shared" si="9"/>
        <v>0</v>
      </c>
      <c r="Q22" s="69">
        <f t="shared" si="9"/>
        <v>0</v>
      </c>
      <c r="R22" s="69">
        <f t="shared" si="9"/>
        <v>0</v>
      </c>
      <c r="S22" s="69">
        <f t="shared" si="9"/>
        <v>0</v>
      </c>
      <c r="T22" s="69">
        <f t="shared" si="9"/>
        <v>0</v>
      </c>
      <c r="U22" s="69">
        <f t="shared" si="9"/>
        <v>0</v>
      </c>
      <c r="V22" s="69">
        <f t="shared" si="9"/>
        <v>0</v>
      </c>
      <c r="W22" s="69">
        <f t="shared" si="9"/>
        <v>0</v>
      </c>
      <c r="X22" s="69">
        <f t="shared" si="9"/>
        <v>0</v>
      </c>
      <c r="Y22" s="69">
        <f t="shared" si="9"/>
        <v>0</v>
      </c>
      <c r="Z22" s="69">
        <f t="shared" si="9"/>
        <v>0</v>
      </c>
      <c r="AA22" s="69">
        <f t="shared" si="9"/>
        <v>0</v>
      </c>
      <c r="AB22" s="69">
        <f t="shared" si="9"/>
        <v>0</v>
      </c>
      <c r="AC22" s="69">
        <f t="shared" si="9"/>
        <v>0</v>
      </c>
      <c r="AD22" s="69">
        <f t="shared" si="9"/>
        <v>0</v>
      </c>
      <c r="AE22" s="69">
        <f t="shared" si="9"/>
        <v>0</v>
      </c>
      <c r="AF22" s="69">
        <f t="shared" si="9"/>
        <v>0</v>
      </c>
      <c r="AG22" s="69">
        <f t="shared" si="9"/>
        <v>0</v>
      </c>
      <c r="AH22" s="69">
        <f t="shared" si="9"/>
        <v>0</v>
      </c>
      <c r="AI22" s="69">
        <f t="shared" si="9"/>
        <v>0</v>
      </c>
      <c r="AJ22" s="69">
        <f t="shared" si="9"/>
        <v>0</v>
      </c>
      <c r="AK22" s="69">
        <f t="shared" si="9"/>
        <v>0</v>
      </c>
      <c r="AL22" s="69">
        <f t="shared" si="9"/>
        <v>0</v>
      </c>
      <c r="AM22" s="69">
        <f t="shared" si="9"/>
        <v>0</v>
      </c>
      <c r="AN22" s="69">
        <f t="shared" si="9"/>
        <v>0</v>
      </c>
      <c r="AO22" s="69">
        <f t="shared" si="9"/>
        <v>0</v>
      </c>
      <c r="AP22" s="69">
        <f t="shared" si="9"/>
        <v>0</v>
      </c>
      <c r="AQ22" s="69">
        <f t="shared" si="9"/>
        <v>0</v>
      </c>
      <c r="AR22" s="69">
        <f t="shared" si="9"/>
        <v>0</v>
      </c>
      <c r="AS22" s="69">
        <f t="shared" si="9"/>
        <v>0</v>
      </c>
      <c r="AT22" s="69">
        <f t="shared" si="9"/>
        <v>0</v>
      </c>
      <c r="AU22" s="69">
        <f t="shared" si="9"/>
        <v>0</v>
      </c>
      <c r="AV22" s="69">
        <f t="shared" si="9"/>
        <v>0</v>
      </c>
      <c r="AW22" s="69">
        <f t="shared" si="9"/>
        <v>0</v>
      </c>
      <c r="AX22" s="69">
        <f t="shared" si="9"/>
        <v>0</v>
      </c>
      <c r="AY22" s="69">
        <f t="shared" si="9"/>
        <v>0</v>
      </c>
      <c r="AZ22" s="69">
        <f t="shared" si="9"/>
        <v>0</v>
      </c>
      <c r="BA22" s="69">
        <f t="shared" si="9"/>
        <v>0</v>
      </c>
      <c r="BB22" s="69">
        <f t="shared" si="9"/>
        <v>0</v>
      </c>
      <c r="BC22" s="69">
        <f t="shared" si="9"/>
        <v>0</v>
      </c>
      <c r="BD22" s="69">
        <f t="shared" si="9"/>
        <v>0</v>
      </c>
      <c r="BE22" s="69">
        <f t="shared" si="9"/>
        <v>0</v>
      </c>
      <c r="BF22" s="69">
        <f t="shared" si="9"/>
        <v>0</v>
      </c>
      <c r="BG22" s="69">
        <f t="shared" si="9"/>
        <v>0</v>
      </c>
      <c r="BH22" s="69">
        <f t="shared" si="9"/>
        <v>0</v>
      </c>
      <c r="BI22" s="69">
        <f t="shared" si="9"/>
        <v>0</v>
      </c>
      <c r="BJ22" s="69">
        <f t="shared" si="9"/>
        <v>0</v>
      </c>
      <c r="BK22" s="69">
        <f t="shared" si="9"/>
        <v>0</v>
      </c>
      <c r="BL22" s="69">
        <f t="shared" si="9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0">B28</f>
        <v>0</v>
      </c>
      <c r="D25" s="75">
        <f t="shared" si="10"/>
        <v>0</v>
      </c>
      <c r="E25" s="75">
        <f t="shared" si="10"/>
        <v>0</v>
      </c>
      <c r="F25" s="75">
        <f t="shared" si="10"/>
        <v>0</v>
      </c>
      <c r="G25" s="75">
        <f t="shared" si="10"/>
        <v>0</v>
      </c>
      <c r="H25" s="75">
        <f t="shared" si="10"/>
        <v>0</v>
      </c>
      <c r="I25" s="75">
        <f t="shared" si="10"/>
        <v>0</v>
      </c>
      <c r="J25" s="75">
        <f t="shared" si="10"/>
        <v>0</v>
      </c>
      <c r="K25" s="75">
        <f t="shared" si="10"/>
        <v>0</v>
      </c>
      <c r="L25" s="75">
        <f t="shared" si="10"/>
        <v>0</v>
      </c>
      <c r="M25" s="75">
        <f t="shared" si="10"/>
        <v>0</v>
      </c>
      <c r="N25" s="75">
        <f t="shared" si="10"/>
        <v>0</v>
      </c>
      <c r="O25" s="75">
        <f t="shared" si="10"/>
        <v>0</v>
      </c>
      <c r="P25" s="75">
        <f t="shared" si="10"/>
        <v>0</v>
      </c>
      <c r="Q25" s="75">
        <f t="shared" si="10"/>
        <v>0</v>
      </c>
      <c r="R25" s="75">
        <f t="shared" si="10"/>
        <v>0</v>
      </c>
      <c r="S25" s="75">
        <f t="shared" si="10"/>
        <v>0</v>
      </c>
      <c r="T25" s="75">
        <f t="shared" si="10"/>
        <v>0</v>
      </c>
      <c r="U25" s="75">
        <f t="shared" si="10"/>
        <v>0</v>
      </c>
      <c r="V25" s="75">
        <f t="shared" si="10"/>
        <v>0</v>
      </c>
      <c r="W25" s="75">
        <f t="shared" si="10"/>
        <v>0</v>
      </c>
      <c r="X25" s="75">
        <f t="shared" si="10"/>
        <v>0</v>
      </c>
      <c r="Y25" s="75">
        <f t="shared" si="10"/>
        <v>0</v>
      </c>
      <c r="Z25" s="75">
        <f t="shared" si="10"/>
        <v>0</v>
      </c>
      <c r="AA25" s="75">
        <f t="shared" si="10"/>
        <v>0</v>
      </c>
      <c r="AB25" s="75">
        <f t="shared" si="10"/>
        <v>0</v>
      </c>
      <c r="AC25" s="75">
        <f t="shared" si="10"/>
        <v>0</v>
      </c>
      <c r="AD25" s="75">
        <f t="shared" si="10"/>
        <v>0</v>
      </c>
      <c r="AE25" s="75">
        <f t="shared" si="10"/>
        <v>0</v>
      </c>
      <c r="AF25" s="75">
        <f t="shared" si="10"/>
        <v>0</v>
      </c>
      <c r="AG25" s="75">
        <f t="shared" si="10"/>
        <v>0</v>
      </c>
      <c r="AH25" s="75">
        <f t="shared" si="10"/>
        <v>0</v>
      </c>
      <c r="AI25" s="75">
        <f t="shared" si="10"/>
        <v>0</v>
      </c>
      <c r="AJ25" s="75">
        <f t="shared" si="10"/>
        <v>0</v>
      </c>
      <c r="AK25" s="75">
        <f t="shared" si="10"/>
        <v>0</v>
      </c>
      <c r="AL25" s="75">
        <f t="shared" si="10"/>
        <v>0</v>
      </c>
      <c r="AM25" s="75">
        <f t="shared" si="10"/>
        <v>0</v>
      </c>
      <c r="AN25" s="75">
        <f t="shared" si="10"/>
        <v>0</v>
      </c>
      <c r="AO25" s="75">
        <f t="shared" si="10"/>
        <v>0</v>
      </c>
      <c r="AP25" s="75">
        <f t="shared" si="10"/>
        <v>0</v>
      </c>
      <c r="AQ25" s="75">
        <f t="shared" si="10"/>
        <v>0</v>
      </c>
      <c r="AR25" s="75">
        <f t="shared" si="10"/>
        <v>0</v>
      </c>
      <c r="AS25" s="75">
        <f t="shared" si="10"/>
        <v>0</v>
      </c>
      <c r="AT25" s="75">
        <f t="shared" si="10"/>
        <v>0</v>
      </c>
      <c r="AU25" s="75">
        <f t="shared" si="10"/>
        <v>0</v>
      </c>
      <c r="AV25" s="75">
        <f t="shared" si="10"/>
        <v>0</v>
      </c>
      <c r="AW25" s="75">
        <f t="shared" si="10"/>
        <v>0</v>
      </c>
      <c r="AX25" s="75">
        <f t="shared" si="10"/>
        <v>0</v>
      </c>
      <c r="AY25" s="75">
        <f t="shared" si="10"/>
        <v>0</v>
      </c>
      <c r="AZ25" s="75">
        <f t="shared" si="10"/>
        <v>0</v>
      </c>
      <c r="BA25" s="75">
        <f t="shared" si="10"/>
        <v>0</v>
      </c>
      <c r="BB25" s="75">
        <f t="shared" si="10"/>
        <v>0</v>
      </c>
      <c r="BC25" s="75">
        <f t="shared" si="10"/>
        <v>0</v>
      </c>
      <c r="BD25" s="75">
        <f t="shared" si="10"/>
        <v>0</v>
      </c>
      <c r="BE25" s="75">
        <f t="shared" si="10"/>
        <v>0</v>
      </c>
      <c r="BF25" s="75">
        <f t="shared" si="10"/>
        <v>0</v>
      </c>
      <c r="BG25" s="75">
        <f t="shared" si="10"/>
        <v>0</v>
      </c>
      <c r="BH25" s="75">
        <f t="shared" si="10"/>
        <v>0</v>
      </c>
      <c r="BI25" s="75">
        <f t="shared" si="10"/>
        <v>0</v>
      </c>
      <c r="BJ25" s="75">
        <f t="shared" si="10"/>
        <v>0</v>
      </c>
      <c r="BK25" s="75">
        <f t="shared" si="10"/>
        <v>0</v>
      </c>
      <c r="BL25" s="75">
        <f t="shared" si="10"/>
        <v>0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1">C75</f>
        <v>0</v>
      </c>
      <c r="D26" s="75">
        <f t="shared" si="11"/>
        <v>0</v>
      </c>
      <c r="E26" s="75">
        <f t="shared" si="11"/>
        <v>0</v>
      </c>
      <c r="F26" s="75">
        <f t="shared" si="11"/>
        <v>0</v>
      </c>
      <c r="G26" s="75">
        <f t="shared" si="11"/>
        <v>0</v>
      </c>
      <c r="H26" s="75">
        <f t="shared" si="11"/>
        <v>0</v>
      </c>
      <c r="I26" s="75">
        <f t="shared" si="11"/>
        <v>0</v>
      </c>
      <c r="J26" s="75">
        <f t="shared" si="11"/>
        <v>0</v>
      </c>
      <c r="K26" s="75">
        <f t="shared" si="11"/>
        <v>0</v>
      </c>
      <c r="L26" s="75">
        <f t="shared" si="11"/>
        <v>0</v>
      </c>
      <c r="M26" s="75">
        <f t="shared" si="11"/>
        <v>0</v>
      </c>
      <c r="N26" s="75">
        <f t="shared" si="11"/>
        <v>0</v>
      </c>
      <c r="O26" s="75">
        <f t="shared" si="11"/>
        <v>0</v>
      </c>
      <c r="P26" s="75">
        <f t="shared" si="11"/>
        <v>0</v>
      </c>
      <c r="Q26" s="75">
        <f t="shared" si="11"/>
        <v>0</v>
      </c>
      <c r="R26" s="75">
        <f t="shared" si="11"/>
        <v>0</v>
      </c>
      <c r="S26" s="75">
        <f t="shared" si="11"/>
        <v>0</v>
      </c>
      <c r="T26" s="75">
        <f t="shared" si="11"/>
        <v>0</v>
      </c>
      <c r="U26" s="75">
        <f t="shared" si="11"/>
        <v>0</v>
      </c>
      <c r="V26" s="75">
        <f t="shared" si="11"/>
        <v>0</v>
      </c>
      <c r="W26" s="75">
        <f t="shared" si="11"/>
        <v>0</v>
      </c>
      <c r="X26" s="75">
        <f t="shared" si="11"/>
        <v>0</v>
      </c>
      <c r="Y26" s="75">
        <f t="shared" si="11"/>
        <v>0</v>
      </c>
      <c r="Z26" s="75">
        <f t="shared" si="11"/>
        <v>0</v>
      </c>
      <c r="AA26" s="75">
        <f t="shared" si="11"/>
        <v>0</v>
      </c>
      <c r="AB26" s="75">
        <f t="shared" si="11"/>
        <v>0</v>
      </c>
      <c r="AC26" s="75">
        <f t="shared" si="11"/>
        <v>0</v>
      </c>
      <c r="AD26" s="75">
        <f t="shared" si="11"/>
        <v>0</v>
      </c>
      <c r="AE26" s="75">
        <f t="shared" si="11"/>
        <v>0</v>
      </c>
      <c r="AF26" s="75">
        <f t="shared" si="11"/>
        <v>0</v>
      </c>
      <c r="AG26" s="75">
        <f t="shared" si="11"/>
        <v>0</v>
      </c>
      <c r="AH26" s="75">
        <f t="shared" si="11"/>
        <v>0</v>
      </c>
      <c r="AI26" s="75">
        <f t="shared" si="11"/>
        <v>0</v>
      </c>
      <c r="AJ26" s="75">
        <f t="shared" si="11"/>
        <v>0</v>
      </c>
      <c r="AK26" s="75">
        <f t="shared" si="11"/>
        <v>0</v>
      </c>
      <c r="AL26" s="75">
        <f t="shared" si="11"/>
        <v>0</v>
      </c>
      <c r="AM26" s="75">
        <f t="shared" si="11"/>
        <v>0</v>
      </c>
      <c r="AN26" s="75">
        <f t="shared" si="11"/>
        <v>0</v>
      </c>
      <c r="AO26" s="75">
        <f t="shared" si="11"/>
        <v>0</v>
      </c>
      <c r="AP26" s="75">
        <f t="shared" si="11"/>
        <v>0</v>
      </c>
      <c r="AQ26" s="75">
        <f t="shared" si="11"/>
        <v>0</v>
      </c>
      <c r="AR26" s="75">
        <f t="shared" si="11"/>
        <v>0</v>
      </c>
      <c r="AS26" s="75">
        <f t="shared" si="11"/>
        <v>0</v>
      </c>
      <c r="AT26" s="75">
        <f t="shared" si="11"/>
        <v>0</v>
      </c>
      <c r="AU26" s="75">
        <f t="shared" si="11"/>
        <v>0</v>
      </c>
      <c r="AV26" s="75">
        <f t="shared" si="11"/>
        <v>0</v>
      </c>
      <c r="AW26" s="75">
        <f t="shared" si="11"/>
        <v>0</v>
      </c>
      <c r="AX26" s="75">
        <f t="shared" si="11"/>
        <v>0</v>
      </c>
      <c r="AY26" s="75">
        <f t="shared" si="11"/>
        <v>0</v>
      </c>
      <c r="AZ26" s="75">
        <f t="shared" si="11"/>
        <v>0</v>
      </c>
      <c r="BA26" s="75">
        <f t="shared" si="11"/>
        <v>0</v>
      </c>
      <c r="BB26" s="75">
        <f t="shared" si="11"/>
        <v>0</v>
      </c>
      <c r="BC26" s="75">
        <f t="shared" si="11"/>
        <v>0</v>
      </c>
      <c r="BD26" s="75">
        <f t="shared" si="11"/>
        <v>0</v>
      </c>
      <c r="BE26" s="75">
        <f t="shared" si="11"/>
        <v>0</v>
      </c>
      <c r="BF26" s="75">
        <f t="shared" si="11"/>
        <v>0</v>
      </c>
      <c r="BG26" s="75">
        <f t="shared" si="11"/>
        <v>0</v>
      </c>
      <c r="BH26" s="75">
        <f t="shared" si="11"/>
        <v>0</v>
      </c>
      <c r="BI26" s="75">
        <f t="shared" si="11"/>
        <v>0</v>
      </c>
      <c r="BJ26" s="75">
        <f t="shared" si="11"/>
        <v>0</v>
      </c>
      <c r="BK26" s="75">
        <f t="shared" si="11"/>
        <v>0</v>
      </c>
      <c r="BL26" s="75">
        <f t="shared" si="11"/>
        <v>0</v>
      </c>
      <c r="BM26" s="37"/>
      <c r="BN26" s="75">
        <f>SUM(B26:BM26)</f>
        <v>0</v>
      </c>
      <c r="BO26" s="337"/>
    </row>
    <row r="27" spans="1:67" s="38" customFormat="1" ht="15" customHeight="1">
      <c r="A27" s="36" t="s">
        <v>79</v>
      </c>
      <c r="B27" s="75">
        <f t="shared" ref="B27:BL27" si="12">B82</f>
        <v>0</v>
      </c>
      <c r="C27" s="75">
        <f t="shared" si="12"/>
        <v>0</v>
      </c>
      <c r="D27" s="75">
        <f t="shared" si="12"/>
        <v>0</v>
      </c>
      <c r="E27" s="75">
        <f t="shared" si="12"/>
        <v>0</v>
      </c>
      <c r="F27" s="75">
        <f t="shared" si="12"/>
        <v>0</v>
      </c>
      <c r="G27" s="75">
        <f t="shared" si="12"/>
        <v>0</v>
      </c>
      <c r="H27" s="75">
        <f t="shared" si="12"/>
        <v>0</v>
      </c>
      <c r="I27" s="75">
        <f t="shared" si="12"/>
        <v>0</v>
      </c>
      <c r="J27" s="75">
        <f t="shared" si="12"/>
        <v>0</v>
      </c>
      <c r="K27" s="75">
        <f t="shared" si="12"/>
        <v>0</v>
      </c>
      <c r="L27" s="75">
        <f t="shared" si="12"/>
        <v>0</v>
      </c>
      <c r="M27" s="75">
        <f t="shared" si="12"/>
        <v>0</v>
      </c>
      <c r="N27" s="75">
        <f t="shared" si="12"/>
        <v>0</v>
      </c>
      <c r="O27" s="75">
        <f t="shared" si="12"/>
        <v>0</v>
      </c>
      <c r="P27" s="75">
        <f t="shared" si="12"/>
        <v>0</v>
      </c>
      <c r="Q27" s="75">
        <f t="shared" si="12"/>
        <v>0</v>
      </c>
      <c r="R27" s="75">
        <f t="shared" si="12"/>
        <v>0</v>
      </c>
      <c r="S27" s="75">
        <f t="shared" si="12"/>
        <v>0</v>
      </c>
      <c r="T27" s="75">
        <f t="shared" si="12"/>
        <v>0</v>
      </c>
      <c r="U27" s="75">
        <f t="shared" si="12"/>
        <v>0</v>
      </c>
      <c r="V27" s="75">
        <f t="shared" si="12"/>
        <v>0</v>
      </c>
      <c r="W27" s="75">
        <f t="shared" si="12"/>
        <v>0</v>
      </c>
      <c r="X27" s="75">
        <f t="shared" si="12"/>
        <v>0</v>
      </c>
      <c r="Y27" s="75">
        <f t="shared" si="12"/>
        <v>0</v>
      </c>
      <c r="Z27" s="75">
        <f t="shared" si="12"/>
        <v>0</v>
      </c>
      <c r="AA27" s="75">
        <f t="shared" si="12"/>
        <v>0</v>
      </c>
      <c r="AB27" s="75">
        <f t="shared" si="12"/>
        <v>0</v>
      </c>
      <c r="AC27" s="75">
        <f t="shared" si="12"/>
        <v>0</v>
      </c>
      <c r="AD27" s="75">
        <f t="shared" si="12"/>
        <v>0</v>
      </c>
      <c r="AE27" s="75">
        <f t="shared" si="12"/>
        <v>0</v>
      </c>
      <c r="AF27" s="75">
        <f t="shared" si="12"/>
        <v>0</v>
      </c>
      <c r="AG27" s="75">
        <f t="shared" si="12"/>
        <v>0</v>
      </c>
      <c r="AH27" s="75">
        <f t="shared" si="12"/>
        <v>0</v>
      </c>
      <c r="AI27" s="75">
        <f t="shared" si="12"/>
        <v>0</v>
      </c>
      <c r="AJ27" s="75">
        <f t="shared" si="12"/>
        <v>0</v>
      </c>
      <c r="AK27" s="75">
        <f t="shared" si="12"/>
        <v>0</v>
      </c>
      <c r="AL27" s="75">
        <f t="shared" si="12"/>
        <v>0</v>
      </c>
      <c r="AM27" s="75">
        <f t="shared" si="12"/>
        <v>0</v>
      </c>
      <c r="AN27" s="75">
        <f t="shared" si="12"/>
        <v>0</v>
      </c>
      <c r="AO27" s="75">
        <f t="shared" si="12"/>
        <v>0</v>
      </c>
      <c r="AP27" s="75">
        <f t="shared" si="12"/>
        <v>0</v>
      </c>
      <c r="AQ27" s="75">
        <f t="shared" si="12"/>
        <v>0</v>
      </c>
      <c r="AR27" s="75">
        <f t="shared" si="12"/>
        <v>0</v>
      </c>
      <c r="AS27" s="75">
        <f t="shared" si="12"/>
        <v>0</v>
      </c>
      <c r="AT27" s="75">
        <f t="shared" si="12"/>
        <v>0</v>
      </c>
      <c r="AU27" s="75">
        <f t="shared" si="12"/>
        <v>0</v>
      </c>
      <c r="AV27" s="75">
        <f t="shared" si="12"/>
        <v>0</v>
      </c>
      <c r="AW27" s="75">
        <f t="shared" si="12"/>
        <v>0</v>
      </c>
      <c r="AX27" s="75">
        <f t="shared" si="12"/>
        <v>0</v>
      </c>
      <c r="AY27" s="75">
        <f t="shared" si="12"/>
        <v>0</v>
      </c>
      <c r="AZ27" s="75">
        <f t="shared" si="12"/>
        <v>0</v>
      </c>
      <c r="BA27" s="75">
        <f t="shared" si="12"/>
        <v>0</v>
      </c>
      <c r="BB27" s="75">
        <f t="shared" si="12"/>
        <v>0</v>
      </c>
      <c r="BC27" s="75">
        <f t="shared" si="12"/>
        <v>0</v>
      </c>
      <c r="BD27" s="75">
        <f t="shared" si="12"/>
        <v>0</v>
      </c>
      <c r="BE27" s="75">
        <f t="shared" si="12"/>
        <v>0</v>
      </c>
      <c r="BF27" s="75">
        <f t="shared" si="12"/>
        <v>0</v>
      </c>
      <c r="BG27" s="75">
        <f t="shared" si="12"/>
        <v>0</v>
      </c>
      <c r="BH27" s="75">
        <f t="shared" si="12"/>
        <v>0</v>
      </c>
      <c r="BI27" s="75">
        <f t="shared" si="12"/>
        <v>0</v>
      </c>
      <c r="BJ27" s="75">
        <f t="shared" si="12"/>
        <v>0</v>
      </c>
      <c r="BK27" s="75">
        <f t="shared" si="12"/>
        <v>0</v>
      </c>
      <c r="BL27" s="75">
        <f t="shared" si="12"/>
        <v>0</v>
      </c>
      <c r="BM27" s="37"/>
      <c r="BN27" s="75">
        <f>SUM(B27:BM27)</f>
        <v>0</v>
      </c>
      <c r="BO27" s="337"/>
    </row>
    <row r="28" spans="1:67" s="38" customFormat="1" ht="15" customHeight="1">
      <c r="A28" s="36" t="s">
        <v>28</v>
      </c>
      <c r="B28" s="75">
        <f t="shared" ref="B28:BL28" si="13">SUM(B25:B27)</f>
        <v>0</v>
      </c>
      <c r="C28" s="75">
        <f t="shared" si="13"/>
        <v>0</v>
      </c>
      <c r="D28" s="75">
        <f t="shared" si="13"/>
        <v>0</v>
      </c>
      <c r="E28" s="75">
        <f t="shared" si="13"/>
        <v>0</v>
      </c>
      <c r="F28" s="75">
        <f t="shared" si="13"/>
        <v>0</v>
      </c>
      <c r="G28" s="75">
        <f t="shared" si="13"/>
        <v>0</v>
      </c>
      <c r="H28" s="75">
        <f t="shared" si="13"/>
        <v>0</v>
      </c>
      <c r="I28" s="75">
        <f t="shared" si="13"/>
        <v>0</v>
      </c>
      <c r="J28" s="75">
        <f t="shared" si="13"/>
        <v>0</v>
      </c>
      <c r="K28" s="75">
        <f t="shared" si="13"/>
        <v>0</v>
      </c>
      <c r="L28" s="75">
        <f t="shared" si="13"/>
        <v>0</v>
      </c>
      <c r="M28" s="75">
        <f t="shared" si="13"/>
        <v>0</v>
      </c>
      <c r="N28" s="75">
        <f t="shared" si="13"/>
        <v>0</v>
      </c>
      <c r="O28" s="75">
        <f t="shared" si="13"/>
        <v>0</v>
      </c>
      <c r="P28" s="75">
        <f t="shared" si="13"/>
        <v>0</v>
      </c>
      <c r="Q28" s="75">
        <f t="shared" si="13"/>
        <v>0</v>
      </c>
      <c r="R28" s="75">
        <f t="shared" si="13"/>
        <v>0</v>
      </c>
      <c r="S28" s="75">
        <f t="shared" si="13"/>
        <v>0</v>
      </c>
      <c r="T28" s="75">
        <f t="shared" si="13"/>
        <v>0</v>
      </c>
      <c r="U28" s="75">
        <f t="shared" si="13"/>
        <v>0</v>
      </c>
      <c r="V28" s="75">
        <f t="shared" si="13"/>
        <v>0</v>
      </c>
      <c r="W28" s="75">
        <f t="shared" si="13"/>
        <v>0</v>
      </c>
      <c r="X28" s="75">
        <f t="shared" si="13"/>
        <v>0</v>
      </c>
      <c r="Y28" s="75">
        <f t="shared" si="13"/>
        <v>0</v>
      </c>
      <c r="Z28" s="75">
        <f t="shared" si="13"/>
        <v>0</v>
      </c>
      <c r="AA28" s="75">
        <f t="shared" si="13"/>
        <v>0</v>
      </c>
      <c r="AB28" s="75">
        <f t="shared" si="13"/>
        <v>0</v>
      </c>
      <c r="AC28" s="75">
        <f t="shared" si="13"/>
        <v>0</v>
      </c>
      <c r="AD28" s="75">
        <f t="shared" si="13"/>
        <v>0</v>
      </c>
      <c r="AE28" s="75">
        <f t="shared" si="13"/>
        <v>0</v>
      </c>
      <c r="AF28" s="75">
        <f t="shared" si="13"/>
        <v>0</v>
      </c>
      <c r="AG28" s="75">
        <f t="shared" si="13"/>
        <v>0</v>
      </c>
      <c r="AH28" s="75">
        <f t="shared" si="13"/>
        <v>0</v>
      </c>
      <c r="AI28" s="75">
        <f t="shared" si="13"/>
        <v>0</v>
      </c>
      <c r="AJ28" s="75">
        <f t="shared" si="13"/>
        <v>0</v>
      </c>
      <c r="AK28" s="75">
        <f t="shared" si="13"/>
        <v>0</v>
      </c>
      <c r="AL28" s="75">
        <f t="shared" si="13"/>
        <v>0</v>
      </c>
      <c r="AM28" s="75">
        <f t="shared" si="13"/>
        <v>0</v>
      </c>
      <c r="AN28" s="75">
        <f t="shared" si="13"/>
        <v>0</v>
      </c>
      <c r="AO28" s="75">
        <f t="shared" si="13"/>
        <v>0</v>
      </c>
      <c r="AP28" s="75">
        <f t="shared" si="13"/>
        <v>0</v>
      </c>
      <c r="AQ28" s="75">
        <f t="shared" si="13"/>
        <v>0</v>
      </c>
      <c r="AR28" s="75">
        <f t="shared" si="13"/>
        <v>0</v>
      </c>
      <c r="AS28" s="75">
        <f t="shared" si="13"/>
        <v>0</v>
      </c>
      <c r="AT28" s="75">
        <f t="shared" si="13"/>
        <v>0</v>
      </c>
      <c r="AU28" s="75">
        <f t="shared" si="13"/>
        <v>0</v>
      </c>
      <c r="AV28" s="75">
        <f t="shared" si="13"/>
        <v>0</v>
      </c>
      <c r="AW28" s="75">
        <f t="shared" si="13"/>
        <v>0</v>
      </c>
      <c r="AX28" s="75">
        <f t="shared" si="13"/>
        <v>0</v>
      </c>
      <c r="AY28" s="75">
        <f t="shared" si="13"/>
        <v>0</v>
      </c>
      <c r="AZ28" s="75">
        <f t="shared" si="13"/>
        <v>0</v>
      </c>
      <c r="BA28" s="75">
        <f t="shared" si="13"/>
        <v>0</v>
      </c>
      <c r="BB28" s="75">
        <f t="shared" si="13"/>
        <v>0</v>
      </c>
      <c r="BC28" s="75">
        <f t="shared" si="13"/>
        <v>0</v>
      </c>
      <c r="BD28" s="75">
        <f t="shared" si="13"/>
        <v>0</v>
      </c>
      <c r="BE28" s="75">
        <f t="shared" si="13"/>
        <v>0</v>
      </c>
      <c r="BF28" s="75">
        <f t="shared" si="13"/>
        <v>0</v>
      </c>
      <c r="BG28" s="75">
        <f t="shared" si="13"/>
        <v>0</v>
      </c>
      <c r="BH28" s="75">
        <f t="shared" si="13"/>
        <v>0</v>
      </c>
      <c r="BI28" s="75">
        <f t="shared" si="13"/>
        <v>0</v>
      </c>
      <c r="BJ28" s="75">
        <f t="shared" si="13"/>
        <v>0</v>
      </c>
      <c r="BK28" s="75">
        <f t="shared" si="13"/>
        <v>0</v>
      </c>
      <c r="BL28" s="75">
        <f t="shared" si="13"/>
        <v>0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4">AVERAGE(B25,B28)</f>
        <v>0</v>
      </c>
      <c r="C29" s="69">
        <f t="shared" si="14"/>
        <v>0</v>
      </c>
      <c r="D29" s="69">
        <f t="shared" si="14"/>
        <v>0</v>
      </c>
      <c r="E29" s="69">
        <f t="shared" si="14"/>
        <v>0</v>
      </c>
      <c r="F29" s="69">
        <f t="shared" si="14"/>
        <v>0</v>
      </c>
      <c r="G29" s="69">
        <f>AVERAGE(G25,G28)</f>
        <v>0</v>
      </c>
      <c r="H29" s="69">
        <f t="shared" si="14"/>
        <v>0</v>
      </c>
      <c r="I29" s="69">
        <f t="shared" si="14"/>
        <v>0</v>
      </c>
      <c r="J29" s="69">
        <f t="shared" si="14"/>
        <v>0</v>
      </c>
      <c r="K29" s="69">
        <f t="shared" si="14"/>
        <v>0</v>
      </c>
      <c r="L29" s="69">
        <f t="shared" si="14"/>
        <v>0</v>
      </c>
      <c r="M29" s="69">
        <f t="shared" si="14"/>
        <v>0</v>
      </c>
      <c r="N29" s="69">
        <f t="shared" si="14"/>
        <v>0</v>
      </c>
      <c r="O29" s="69">
        <f t="shared" si="14"/>
        <v>0</v>
      </c>
      <c r="P29" s="69">
        <f t="shared" si="14"/>
        <v>0</v>
      </c>
      <c r="Q29" s="69">
        <f t="shared" si="14"/>
        <v>0</v>
      </c>
      <c r="R29" s="69">
        <f t="shared" si="14"/>
        <v>0</v>
      </c>
      <c r="S29" s="69">
        <f t="shared" si="14"/>
        <v>0</v>
      </c>
      <c r="T29" s="69">
        <f t="shared" si="14"/>
        <v>0</v>
      </c>
      <c r="U29" s="69">
        <f t="shared" si="14"/>
        <v>0</v>
      </c>
      <c r="V29" s="69">
        <f t="shared" si="14"/>
        <v>0</v>
      </c>
      <c r="W29" s="69">
        <f t="shared" si="14"/>
        <v>0</v>
      </c>
      <c r="X29" s="69">
        <f t="shared" si="14"/>
        <v>0</v>
      </c>
      <c r="Y29" s="69">
        <f t="shared" si="14"/>
        <v>0</v>
      </c>
      <c r="Z29" s="69">
        <f t="shared" si="14"/>
        <v>0</v>
      </c>
      <c r="AA29" s="69">
        <f t="shared" si="14"/>
        <v>0</v>
      </c>
      <c r="AB29" s="69">
        <f t="shared" si="14"/>
        <v>0</v>
      </c>
      <c r="AC29" s="69">
        <f t="shared" si="14"/>
        <v>0</v>
      </c>
      <c r="AD29" s="69">
        <f t="shared" si="14"/>
        <v>0</v>
      </c>
      <c r="AE29" s="69">
        <f t="shared" si="14"/>
        <v>0</v>
      </c>
      <c r="AF29" s="69">
        <f t="shared" si="14"/>
        <v>0</v>
      </c>
      <c r="AG29" s="69">
        <f t="shared" si="14"/>
        <v>0</v>
      </c>
      <c r="AH29" s="69">
        <f t="shared" si="14"/>
        <v>0</v>
      </c>
      <c r="AI29" s="69">
        <f t="shared" si="14"/>
        <v>0</v>
      </c>
      <c r="AJ29" s="69">
        <f t="shared" si="14"/>
        <v>0</v>
      </c>
      <c r="AK29" s="69">
        <f t="shared" si="14"/>
        <v>0</v>
      </c>
      <c r="AL29" s="69">
        <f t="shared" si="14"/>
        <v>0</v>
      </c>
      <c r="AM29" s="69">
        <f t="shared" si="14"/>
        <v>0</v>
      </c>
      <c r="AN29" s="69">
        <f t="shared" si="14"/>
        <v>0</v>
      </c>
      <c r="AO29" s="69">
        <f t="shared" si="14"/>
        <v>0</v>
      </c>
      <c r="AP29" s="69">
        <f t="shared" si="14"/>
        <v>0</v>
      </c>
      <c r="AQ29" s="69">
        <f t="shared" si="14"/>
        <v>0</v>
      </c>
      <c r="AR29" s="69">
        <f t="shared" si="14"/>
        <v>0</v>
      </c>
      <c r="AS29" s="69">
        <f t="shared" si="14"/>
        <v>0</v>
      </c>
      <c r="AT29" s="69">
        <f t="shared" si="14"/>
        <v>0</v>
      </c>
      <c r="AU29" s="69">
        <f t="shared" si="14"/>
        <v>0</v>
      </c>
      <c r="AV29" s="69">
        <f t="shared" si="14"/>
        <v>0</v>
      </c>
      <c r="AW29" s="69">
        <f t="shared" si="14"/>
        <v>0</v>
      </c>
      <c r="AX29" s="69">
        <f t="shared" si="14"/>
        <v>0</v>
      </c>
      <c r="AY29" s="69">
        <f t="shared" si="14"/>
        <v>0</v>
      </c>
      <c r="AZ29" s="69">
        <f t="shared" si="14"/>
        <v>0</v>
      </c>
      <c r="BA29" s="69">
        <f t="shared" si="14"/>
        <v>0</v>
      </c>
      <c r="BB29" s="69">
        <f t="shared" si="14"/>
        <v>0</v>
      </c>
      <c r="BC29" s="69">
        <f t="shared" si="14"/>
        <v>0</v>
      </c>
      <c r="BD29" s="69">
        <f t="shared" si="14"/>
        <v>0</v>
      </c>
      <c r="BE29" s="69">
        <f t="shared" si="14"/>
        <v>0</v>
      </c>
      <c r="BF29" s="69">
        <f t="shared" si="14"/>
        <v>0</v>
      </c>
      <c r="BG29" s="69">
        <f t="shared" si="14"/>
        <v>0</v>
      </c>
      <c r="BH29" s="69">
        <f t="shared" si="14"/>
        <v>0</v>
      </c>
      <c r="BI29" s="69">
        <f t="shared" si="14"/>
        <v>0</v>
      </c>
      <c r="BJ29" s="69">
        <f t="shared" si="14"/>
        <v>0</v>
      </c>
      <c r="BK29" s="69">
        <f t="shared" si="14"/>
        <v>0</v>
      </c>
      <c r="BL29" s="69">
        <f t="shared" si="14"/>
        <v>0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5">B35</f>
        <v>0</v>
      </c>
      <c r="D32" s="75">
        <f t="shared" si="15"/>
        <v>0</v>
      </c>
      <c r="E32" s="75">
        <f t="shared" si="15"/>
        <v>0</v>
      </c>
      <c r="F32" s="75">
        <f t="shared" si="15"/>
        <v>0</v>
      </c>
      <c r="G32" s="75">
        <f t="shared" si="15"/>
        <v>0</v>
      </c>
      <c r="H32" s="75">
        <f t="shared" si="15"/>
        <v>0</v>
      </c>
      <c r="I32" s="75">
        <f t="shared" si="15"/>
        <v>0</v>
      </c>
      <c r="J32" s="75">
        <f t="shared" si="15"/>
        <v>0</v>
      </c>
      <c r="K32" s="75">
        <f t="shared" si="15"/>
        <v>0</v>
      </c>
      <c r="L32" s="75">
        <f t="shared" si="15"/>
        <v>0</v>
      </c>
      <c r="M32" s="75">
        <f t="shared" si="15"/>
        <v>0</v>
      </c>
      <c r="N32" s="75">
        <f t="shared" si="15"/>
        <v>0</v>
      </c>
      <c r="O32" s="75">
        <f t="shared" si="15"/>
        <v>0</v>
      </c>
      <c r="P32" s="75">
        <f t="shared" si="15"/>
        <v>0</v>
      </c>
      <c r="Q32" s="75">
        <f t="shared" si="15"/>
        <v>0</v>
      </c>
      <c r="R32" s="75">
        <f t="shared" si="15"/>
        <v>0</v>
      </c>
      <c r="S32" s="75">
        <f t="shared" si="15"/>
        <v>0</v>
      </c>
      <c r="T32" s="75">
        <f t="shared" si="15"/>
        <v>0</v>
      </c>
      <c r="U32" s="75">
        <f t="shared" si="15"/>
        <v>0</v>
      </c>
      <c r="V32" s="75">
        <f t="shared" si="15"/>
        <v>0</v>
      </c>
      <c r="W32" s="75">
        <f t="shared" si="15"/>
        <v>0</v>
      </c>
      <c r="X32" s="75">
        <f t="shared" si="15"/>
        <v>0</v>
      </c>
      <c r="Y32" s="75">
        <f t="shared" si="15"/>
        <v>0</v>
      </c>
      <c r="Z32" s="75">
        <f t="shared" si="15"/>
        <v>0</v>
      </c>
      <c r="AA32" s="75">
        <f t="shared" si="15"/>
        <v>0</v>
      </c>
      <c r="AB32" s="75">
        <f t="shared" si="15"/>
        <v>0</v>
      </c>
      <c r="AC32" s="75">
        <f t="shared" si="15"/>
        <v>0</v>
      </c>
      <c r="AD32" s="75">
        <f t="shared" si="15"/>
        <v>0</v>
      </c>
      <c r="AE32" s="75">
        <f t="shared" si="15"/>
        <v>0</v>
      </c>
      <c r="AF32" s="75">
        <f t="shared" si="15"/>
        <v>0</v>
      </c>
      <c r="AG32" s="75">
        <f t="shared" si="15"/>
        <v>0</v>
      </c>
      <c r="AH32" s="75">
        <f t="shared" si="15"/>
        <v>0</v>
      </c>
      <c r="AI32" s="75">
        <f t="shared" si="15"/>
        <v>0</v>
      </c>
      <c r="AJ32" s="75">
        <f t="shared" si="15"/>
        <v>0</v>
      </c>
      <c r="AK32" s="75">
        <f t="shared" si="15"/>
        <v>0</v>
      </c>
      <c r="AL32" s="75">
        <f t="shared" si="15"/>
        <v>0</v>
      </c>
      <c r="AM32" s="75">
        <f t="shared" si="15"/>
        <v>0</v>
      </c>
      <c r="AN32" s="75">
        <f t="shared" si="15"/>
        <v>0</v>
      </c>
      <c r="AO32" s="75">
        <f t="shared" si="15"/>
        <v>0</v>
      </c>
      <c r="AP32" s="75">
        <f t="shared" si="15"/>
        <v>0</v>
      </c>
      <c r="AQ32" s="75">
        <f t="shared" si="15"/>
        <v>0</v>
      </c>
      <c r="AR32" s="75">
        <f t="shared" si="15"/>
        <v>0</v>
      </c>
      <c r="AS32" s="75">
        <f t="shared" si="15"/>
        <v>0</v>
      </c>
      <c r="AT32" s="75">
        <f t="shared" si="15"/>
        <v>0</v>
      </c>
      <c r="AU32" s="75">
        <f t="shared" si="15"/>
        <v>0</v>
      </c>
      <c r="AV32" s="75">
        <f t="shared" si="15"/>
        <v>0</v>
      </c>
      <c r="AW32" s="75">
        <f t="shared" si="15"/>
        <v>0</v>
      </c>
      <c r="AX32" s="75">
        <f t="shared" si="15"/>
        <v>0</v>
      </c>
      <c r="AY32" s="75">
        <f t="shared" si="15"/>
        <v>0</v>
      </c>
      <c r="AZ32" s="75">
        <f t="shared" si="15"/>
        <v>0</v>
      </c>
      <c r="BA32" s="75">
        <f t="shared" si="15"/>
        <v>0</v>
      </c>
      <c r="BB32" s="75">
        <f t="shared" si="15"/>
        <v>0</v>
      </c>
      <c r="BC32" s="75">
        <f t="shared" si="15"/>
        <v>0</v>
      </c>
      <c r="BD32" s="75">
        <f t="shared" si="15"/>
        <v>0</v>
      </c>
      <c r="BE32" s="75">
        <f t="shared" si="15"/>
        <v>0</v>
      </c>
      <c r="BF32" s="75">
        <f t="shared" si="15"/>
        <v>0</v>
      </c>
      <c r="BG32" s="75">
        <f t="shared" si="15"/>
        <v>0</v>
      </c>
      <c r="BH32" s="75">
        <f t="shared" si="15"/>
        <v>0</v>
      </c>
      <c r="BI32" s="75">
        <f t="shared" si="15"/>
        <v>0</v>
      </c>
      <c r="BJ32" s="75">
        <f t="shared" si="15"/>
        <v>0</v>
      </c>
      <c r="BK32" s="75">
        <f t="shared" si="15"/>
        <v>0</v>
      </c>
      <c r="BL32" s="75">
        <f t="shared" si="15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6">B98</f>
        <v>0</v>
      </c>
      <c r="C33" s="75">
        <f t="shared" si="16"/>
        <v>0</v>
      </c>
      <c r="D33" s="75">
        <f t="shared" si="16"/>
        <v>0</v>
      </c>
      <c r="E33" s="75">
        <f t="shared" si="16"/>
        <v>0</v>
      </c>
      <c r="F33" s="75">
        <f t="shared" si="16"/>
        <v>0</v>
      </c>
      <c r="G33" s="75">
        <f t="shared" si="16"/>
        <v>0</v>
      </c>
      <c r="H33" s="75">
        <f t="shared" si="16"/>
        <v>0</v>
      </c>
      <c r="I33" s="75">
        <f t="shared" si="16"/>
        <v>0</v>
      </c>
      <c r="J33" s="75">
        <f t="shared" si="16"/>
        <v>0</v>
      </c>
      <c r="K33" s="75">
        <f t="shared" si="16"/>
        <v>0</v>
      </c>
      <c r="L33" s="75">
        <f t="shared" si="16"/>
        <v>0</v>
      </c>
      <c r="M33" s="75">
        <f t="shared" si="16"/>
        <v>0</v>
      </c>
      <c r="N33" s="75">
        <f t="shared" si="16"/>
        <v>0</v>
      </c>
      <c r="O33" s="75">
        <f t="shared" si="16"/>
        <v>0</v>
      </c>
      <c r="P33" s="75">
        <f t="shared" si="16"/>
        <v>0</v>
      </c>
      <c r="Q33" s="75">
        <f t="shared" si="16"/>
        <v>0</v>
      </c>
      <c r="R33" s="75">
        <f t="shared" si="16"/>
        <v>0</v>
      </c>
      <c r="S33" s="75">
        <f t="shared" si="16"/>
        <v>0</v>
      </c>
      <c r="T33" s="75">
        <f t="shared" si="16"/>
        <v>0</v>
      </c>
      <c r="U33" s="75">
        <f t="shared" si="16"/>
        <v>0</v>
      </c>
      <c r="V33" s="75">
        <f t="shared" si="16"/>
        <v>0</v>
      </c>
      <c r="W33" s="75">
        <f t="shared" si="16"/>
        <v>0</v>
      </c>
      <c r="X33" s="75">
        <f t="shared" si="16"/>
        <v>0</v>
      </c>
      <c r="Y33" s="75">
        <f t="shared" si="16"/>
        <v>0</v>
      </c>
      <c r="Z33" s="75">
        <f t="shared" si="16"/>
        <v>0</v>
      </c>
      <c r="AA33" s="75">
        <f t="shared" si="16"/>
        <v>0</v>
      </c>
      <c r="AB33" s="75">
        <f t="shared" si="16"/>
        <v>0</v>
      </c>
      <c r="AC33" s="75">
        <f t="shared" si="16"/>
        <v>0</v>
      </c>
      <c r="AD33" s="75">
        <f t="shared" si="16"/>
        <v>0</v>
      </c>
      <c r="AE33" s="75">
        <f t="shared" si="16"/>
        <v>0</v>
      </c>
      <c r="AF33" s="75">
        <f t="shared" si="16"/>
        <v>0</v>
      </c>
      <c r="AG33" s="75">
        <f t="shared" si="16"/>
        <v>0</v>
      </c>
      <c r="AH33" s="75">
        <f t="shared" si="16"/>
        <v>0</v>
      </c>
      <c r="AI33" s="75">
        <f t="shared" si="16"/>
        <v>0</v>
      </c>
      <c r="AJ33" s="75">
        <f t="shared" si="16"/>
        <v>0</v>
      </c>
      <c r="AK33" s="75">
        <f t="shared" si="16"/>
        <v>0</v>
      </c>
      <c r="AL33" s="75">
        <f t="shared" si="16"/>
        <v>0</v>
      </c>
      <c r="AM33" s="75">
        <f t="shared" si="16"/>
        <v>0</v>
      </c>
      <c r="AN33" s="75">
        <f t="shared" si="16"/>
        <v>0</v>
      </c>
      <c r="AO33" s="75">
        <f t="shared" si="16"/>
        <v>0</v>
      </c>
      <c r="AP33" s="75">
        <f t="shared" si="16"/>
        <v>0</v>
      </c>
      <c r="AQ33" s="75">
        <f t="shared" si="16"/>
        <v>0</v>
      </c>
      <c r="AR33" s="75">
        <f t="shared" si="16"/>
        <v>0</v>
      </c>
      <c r="AS33" s="75">
        <f t="shared" si="16"/>
        <v>0</v>
      </c>
      <c r="AT33" s="75">
        <f t="shared" si="16"/>
        <v>0</v>
      </c>
      <c r="AU33" s="75">
        <f t="shared" si="16"/>
        <v>0</v>
      </c>
      <c r="AV33" s="75">
        <f t="shared" si="16"/>
        <v>0</v>
      </c>
      <c r="AW33" s="75">
        <f t="shared" si="16"/>
        <v>0</v>
      </c>
      <c r="AX33" s="75">
        <f t="shared" si="16"/>
        <v>0</v>
      </c>
      <c r="AY33" s="75">
        <f t="shared" si="16"/>
        <v>0</v>
      </c>
      <c r="AZ33" s="75">
        <f t="shared" si="16"/>
        <v>0</v>
      </c>
      <c r="BA33" s="75">
        <f t="shared" si="16"/>
        <v>0</v>
      </c>
      <c r="BB33" s="75">
        <f t="shared" si="16"/>
        <v>0</v>
      </c>
      <c r="BC33" s="75">
        <f t="shared" si="16"/>
        <v>0</v>
      </c>
      <c r="BD33" s="75">
        <f t="shared" si="16"/>
        <v>0</v>
      </c>
      <c r="BE33" s="75">
        <f t="shared" si="16"/>
        <v>0</v>
      </c>
      <c r="BF33" s="75">
        <f t="shared" si="16"/>
        <v>0</v>
      </c>
      <c r="BG33" s="75">
        <f t="shared" si="16"/>
        <v>0</v>
      </c>
      <c r="BH33" s="75">
        <f t="shared" si="16"/>
        <v>0</v>
      </c>
      <c r="BI33" s="75">
        <f t="shared" si="16"/>
        <v>0</v>
      </c>
      <c r="BJ33" s="75">
        <f t="shared" si="16"/>
        <v>0</v>
      </c>
      <c r="BK33" s="75">
        <f t="shared" si="16"/>
        <v>0</v>
      </c>
      <c r="BL33" s="75">
        <f t="shared" si="16"/>
        <v>0</v>
      </c>
      <c r="BM33" s="37"/>
      <c r="BN33" s="75">
        <f>SUM(B33:BM33)</f>
        <v>0</v>
      </c>
      <c r="BO33" s="337"/>
    </row>
    <row r="34" spans="1:107" s="38" customFormat="1" ht="15" customHeight="1">
      <c r="A34" s="36" t="s">
        <v>302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333">
        <f>-BN87</f>
        <v>0</v>
      </c>
      <c r="BB34" s="75"/>
      <c r="BC34" s="75"/>
      <c r="BD34" s="333">
        <f>-BN90</f>
        <v>0</v>
      </c>
      <c r="BE34" s="75"/>
      <c r="BF34" s="75"/>
      <c r="BG34" s="75"/>
      <c r="BH34" s="75"/>
      <c r="BI34" s="75"/>
      <c r="BJ34" s="75"/>
      <c r="BK34" s="333">
        <f>-BN97</f>
        <v>0</v>
      </c>
      <c r="BL34" s="75"/>
      <c r="BM34" s="37"/>
      <c r="BN34" s="75">
        <f>SUM(B34:BM34)</f>
        <v>0</v>
      </c>
      <c r="BO34" s="337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7">SUM(C32:C34)</f>
        <v>0</v>
      </c>
      <c r="D35" s="75">
        <f t="shared" si="17"/>
        <v>0</v>
      </c>
      <c r="E35" s="75">
        <f t="shared" si="17"/>
        <v>0</v>
      </c>
      <c r="F35" s="75">
        <f t="shared" si="17"/>
        <v>0</v>
      </c>
      <c r="G35" s="75">
        <f t="shared" si="17"/>
        <v>0</v>
      </c>
      <c r="H35" s="75">
        <f t="shared" si="17"/>
        <v>0</v>
      </c>
      <c r="I35" s="75">
        <f t="shared" si="17"/>
        <v>0</v>
      </c>
      <c r="J35" s="75">
        <f t="shared" si="17"/>
        <v>0</v>
      </c>
      <c r="K35" s="75">
        <f t="shared" si="17"/>
        <v>0</v>
      </c>
      <c r="L35" s="75">
        <f t="shared" si="17"/>
        <v>0</v>
      </c>
      <c r="M35" s="75">
        <f t="shared" si="17"/>
        <v>0</v>
      </c>
      <c r="N35" s="75">
        <f t="shared" si="17"/>
        <v>0</v>
      </c>
      <c r="O35" s="75">
        <f t="shared" si="17"/>
        <v>0</v>
      </c>
      <c r="P35" s="75">
        <f t="shared" si="17"/>
        <v>0</v>
      </c>
      <c r="Q35" s="75">
        <f t="shared" si="17"/>
        <v>0</v>
      </c>
      <c r="R35" s="75">
        <f t="shared" si="17"/>
        <v>0</v>
      </c>
      <c r="S35" s="75">
        <f t="shared" si="17"/>
        <v>0</v>
      </c>
      <c r="T35" s="75">
        <f t="shared" si="17"/>
        <v>0</v>
      </c>
      <c r="U35" s="75">
        <f t="shared" si="17"/>
        <v>0</v>
      </c>
      <c r="V35" s="75">
        <f t="shared" si="17"/>
        <v>0</v>
      </c>
      <c r="W35" s="75">
        <f t="shared" si="17"/>
        <v>0</v>
      </c>
      <c r="X35" s="75">
        <f t="shared" si="17"/>
        <v>0</v>
      </c>
      <c r="Y35" s="75">
        <f t="shared" si="17"/>
        <v>0</v>
      </c>
      <c r="Z35" s="75">
        <f t="shared" si="17"/>
        <v>0</v>
      </c>
      <c r="AA35" s="75">
        <f t="shared" si="17"/>
        <v>0</v>
      </c>
      <c r="AB35" s="75">
        <f t="shared" si="17"/>
        <v>0</v>
      </c>
      <c r="AC35" s="75">
        <f t="shared" si="17"/>
        <v>0</v>
      </c>
      <c r="AD35" s="75">
        <f t="shared" si="17"/>
        <v>0</v>
      </c>
      <c r="AE35" s="75">
        <f t="shared" si="17"/>
        <v>0</v>
      </c>
      <c r="AF35" s="75">
        <f t="shared" si="17"/>
        <v>0</v>
      </c>
      <c r="AG35" s="75">
        <f t="shared" si="17"/>
        <v>0</v>
      </c>
      <c r="AH35" s="75">
        <f t="shared" si="17"/>
        <v>0</v>
      </c>
      <c r="AI35" s="75">
        <f t="shared" si="17"/>
        <v>0</v>
      </c>
      <c r="AJ35" s="75">
        <f t="shared" si="17"/>
        <v>0</v>
      </c>
      <c r="AK35" s="75">
        <f t="shared" si="17"/>
        <v>0</v>
      </c>
      <c r="AL35" s="75">
        <f t="shared" si="17"/>
        <v>0</v>
      </c>
      <c r="AM35" s="75">
        <f t="shared" si="17"/>
        <v>0</v>
      </c>
      <c r="AN35" s="75">
        <f t="shared" si="17"/>
        <v>0</v>
      </c>
      <c r="AO35" s="75">
        <f t="shared" si="17"/>
        <v>0</v>
      </c>
      <c r="AP35" s="75">
        <f t="shared" si="17"/>
        <v>0</v>
      </c>
      <c r="AQ35" s="75">
        <f t="shared" si="17"/>
        <v>0</v>
      </c>
      <c r="AR35" s="75">
        <f t="shared" si="17"/>
        <v>0</v>
      </c>
      <c r="AS35" s="75">
        <f t="shared" si="17"/>
        <v>0</v>
      </c>
      <c r="AT35" s="75">
        <f t="shared" si="17"/>
        <v>0</v>
      </c>
      <c r="AU35" s="75">
        <f t="shared" si="17"/>
        <v>0</v>
      </c>
      <c r="AV35" s="75">
        <f t="shared" si="17"/>
        <v>0</v>
      </c>
      <c r="AW35" s="75">
        <f t="shared" si="17"/>
        <v>0</v>
      </c>
      <c r="AX35" s="75">
        <f t="shared" si="17"/>
        <v>0</v>
      </c>
      <c r="AY35" s="75">
        <f t="shared" si="17"/>
        <v>0</v>
      </c>
      <c r="AZ35" s="75">
        <f t="shared" si="17"/>
        <v>0</v>
      </c>
      <c r="BA35" s="75">
        <f t="shared" si="17"/>
        <v>0</v>
      </c>
      <c r="BB35" s="75">
        <f t="shared" si="17"/>
        <v>0</v>
      </c>
      <c r="BC35" s="75">
        <f t="shared" si="17"/>
        <v>0</v>
      </c>
      <c r="BD35" s="75">
        <f t="shared" si="17"/>
        <v>0</v>
      </c>
      <c r="BE35" s="75">
        <f t="shared" si="17"/>
        <v>0</v>
      </c>
      <c r="BF35" s="75">
        <f t="shared" si="17"/>
        <v>0</v>
      </c>
      <c r="BG35" s="75">
        <f t="shared" si="17"/>
        <v>0</v>
      </c>
      <c r="BH35" s="75">
        <f t="shared" si="17"/>
        <v>0</v>
      </c>
      <c r="BI35" s="75">
        <f t="shared" si="17"/>
        <v>0</v>
      </c>
      <c r="BJ35" s="75">
        <f t="shared" si="17"/>
        <v>0</v>
      </c>
      <c r="BK35" s="75">
        <f t="shared" si="17"/>
        <v>0</v>
      </c>
      <c r="BL35" s="75">
        <f t="shared" si="17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8">AVERAGE(B32,B35)</f>
        <v>0</v>
      </c>
      <c r="C36" s="69">
        <f t="shared" si="18"/>
        <v>0</v>
      </c>
      <c r="D36" s="69">
        <f t="shared" si="18"/>
        <v>0</v>
      </c>
      <c r="E36" s="69">
        <f t="shared" si="18"/>
        <v>0</v>
      </c>
      <c r="F36" s="69">
        <f t="shared" si="18"/>
        <v>0</v>
      </c>
      <c r="G36" s="69">
        <f t="shared" si="18"/>
        <v>0</v>
      </c>
      <c r="H36" s="69">
        <f t="shared" si="18"/>
        <v>0</v>
      </c>
      <c r="I36" s="69">
        <f t="shared" si="18"/>
        <v>0</v>
      </c>
      <c r="J36" s="69">
        <f t="shared" si="18"/>
        <v>0</v>
      </c>
      <c r="K36" s="69">
        <f t="shared" si="18"/>
        <v>0</v>
      </c>
      <c r="L36" s="69">
        <f t="shared" si="18"/>
        <v>0</v>
      </c>
      <c r="M36" s="69">
        <f t="shared" si="18"/>
        <v>0</v>
      </c>
      <c r="N36" s="69">
        <f t="shared" si="18"/>
        <v>0</v>
      </c>
      <c r="O36" s="69">
        <f t="shared" si="18"/>
        <v>0</v>
      </c>
      <c r="P36" s="69">
        <f t="shared" si="18"/>
        <v>0</v>
      </c>
      <c r="Q36" s="69">
        <f t="shared" si="18"/>
        <v>0</v>
      </c>
      <c r="R36" s="69">
        <f t="shared" si="18"/>
        <v>0</v>
      </c>
      <c r="S36" s="69">
        <f t="shared" si="18"/>
        <v>0</v>
      </c>
      <c r="T36" s="69">
        <f t="shared" si="18"/>
        <v>0</v>
      </c>
      <c r="U36" s="69">
        <f t="shared" si="18"/>
        <v>0</v>
      </c>
      <c r="V36" s="69">
        <f t="shared" si="18"/>
        <v>0</v>
      </c>
      <c r="W36" s="69">
        <f t="shared" si="18"/>
        <v>0</v>
      </c>
      <c r="X36" s="69">
        <f t="shared" si="18"/>
        <v>0</v>
      </c>
      <c r="Y36" s="69">
        <f t="shared" si="18"/>
        <v>0</v>
      </c>
      <c r="Z36" s="69">
        <f t="shared" si="18"/>
        <v>0</v>
      </c>
      <c r="AA36" s="69">
        <f t="shared" si="18"/>
        <v>0</v>
      </c>
      <c r="AB36" s="69">
        <f t="shared" si="18"/>
        <v>0</v>
      </c>
      <c r="AC36" s="69">
        <f t="shared" si="18"/>
        <v>0</v>
      </c>
      <c r="AD36" s="69">
        <f t="shared" si="18"/>
        <v>0</v>
      </c>
      <c r="AE36" s="69">
        <f t="shared" si="18"/>
        <v>0</v>
      </c>
      <c r="AF36" s="69">
        <f t="shared" si="18"/>
        <v>0</v>
      </c>
      <c r="AG36" s="69">
        <f t="shared" si="18"/>
        <v>0</v>
      </c>
      <c r="AH36" s="69">
        <f t="shared" si="18"/>
        <v>0</v>
      </c>
      <c r="AI36" s="69">
        <f t="shared" si="18"/>
        <v>0</v>
      </c>
      <c r="AJ36" s="69">
        <f t="shared" si="18"/>
        <v>0</v>
      </c>
      <c r="AK36" s="69">
        <f t="shared" si="18"/>
        <v>0</v>
      </c>
      <c r="AL36" s="69">
        <f t="shared" si="18"/>
        <v>0</v>
      </c>
      <c r="AM36" s="69">
        <f t="shared" si="18"/>
        <v>0</v>
      </c>
      <c r="AN36" s="69">
        <f t="shared" si="18"/>
        <v>0</v>
      </c>
      <c r="AO36" s="69">
        <f t="shared" si="18"/>
        <v>0</v>
      </c>
      <c r="AP36" s="69">
        <f t="shared" si="18"/>
        <v>0</v>
      </c>
      <c r="AQ36" s="69">
        <f t="shared" si="18"/>
        <v>0</v>
      </c>
      <c r="AR36" s="69">
        <f t="shared" si="18"/>
        <v>0</v>
      </c>
      <c r="AS36" s="69">
        <f t="shared" si="18"/>
        <v>0</v>
      </c>
      <c r="AT36" s="69">
        <f t="shared" si="18"/>
        <v>0</v>
      </c>
      <c r="AU36" s="69">
        <f t="shared" si="18"/>
        <v>0</v>
      </c>
      <c r="AV36" s="69">
        <f t="shared" si="18"/>
        <v>0</v>
      </c>
      <c r="AW36" s="69">
        <f t="shared" si="18"/>
        <v>0</v>
      </c>
      <c r="AX36" s="69">
        <f t="shared" si="18"/>
        <v>0</v>
      </c>
      <c r="AY36" s="69">
        <f t="shared" si="18"/>
        <v>0</v>
      </c>
      <c r="AZ36" s="69">
        <f t="shared" si="18"/>
        <v>0</v>
      </c>
      <c r="BA36" s="69">
        <f t="shared" si="18"/>
        <v>0</v>
      </c>
      <c r="BB36" s="69">
        <f t="shared" si="18"/>
        <v>0</v>
      </c>
      <c r="BC36" s="69">
        <f t="shared" si="18"/>
        <v>0</v>
      </c>
      <c r="BD36" s="69">
        <f t="shared" si="18"/>
        <v>0</v>
      </c>
      <c r="BE36" s="69">
        <f t="shared" si="18"/>
        <v>0</v>
      </c>
      <c r="BF36" s="69">
        <f t="shared" si="18"/>
        <v>0</v>
      </c>
      <c r="BG36" s="69">
        <f t="shared" si="18"/>
        <v>0</v>
      </c>
      <c r="BH36" s="69">
        <f t="shared" si="18"/>
        <v>0</v>
      </c>
      <c r="BI36" s="69">
        <f t="shared" si="18"/>
        <v>0</v>
      </c>
      <c r="BJ36" s="69">
        <f t="shared" si="18"/>
        <v>0</v>
      </c>
      <c r="BK36" s="69">
        <f t="shared" si="18"/>
        <v>0</v>
      </c>
      <c r="BL36" s="69">
        <f t="shared" si="18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19">B41</f>
        <v>0</v>
      </c>
      <c r="D39" s="75">
        <f t="shared" si="19"/>
        <v>0</v>
      </c>
      <c r="E39" s="75">
        <f t="shared" si="19"/>
        <v>0</v>
      </c>
      <c r="F39" s="75">
        <f t="shared" si="19"/>
        <v>0</v>
      </c>
      <c r="G39" s="75">
        <f t="shared" si="19"/>
        <v>0</v>
      </c>
      <c r="H39" s="75">
        <f t="shared" si="19"/>
        <v>0</v>
      </c>
      <c r="I39" s="75">
        <f t="shared" si="19"/>
        <v>0</v>
      </c>
      <c r="J39" s="75">
        <f t="shared" si="19"/>
        <v>0</v>
      </c>
      <c r="K39" s="75">
        <f t="shared" si="19"/>
        <v>0</v>
      </c>
      <c r="L39" s="75">
        <f t="shared" si="19"/>
        <v>0</v>
      </c>
      <c r="M39" s="75">
        <f t="shared" si="19"/>
        <v>0</v>
      </c>
      <c r="N39" s="75">
        <f t="shared" si="19"/>
        <v>0</v>
      </c>
      <c r="O39" s="75">
        <f t="shared" si="19"/>
        <v>0</v>
      </c>
      <c r="P39" s="75">
        <f t="shared" si="19"/>
        <v>0</v>
      </c>
      <c r="Q39" s="75">
        <f t="shared" si="19"/>
        <v>0</v>
      </c>
      <c r="R39" s="75">
        <f t="shared" si="19"/>
        <v>0</v>
      </c>
      <c r="S39" s="75">
        <f t="shared" si="19"/>
        <v>0</v>
      </c>
      <c r="T39" s="75">
        <f t="shared" si="19"/>
        <v>0</v>
      </c>
      <c r="U39" s="75">
        <f t="shared" si="19"/>
        <v>0</v>
      </c>
      <c r="V39" s="75">
        <f t="shared" si="19"/>
        <v>0</v>
      </c>
      <c r="W39" s="75">
        <f t="shared" si="19"/>
        <v>0</v>
      </c>
      <c r="X39" s="75">
        <f t="shared" si="19"/>
        <v>0</v>
      </c>
      <c r="Y39" s="75">
        <f t="shared" si="19"/>
        <v>0</v>
      </c>
      <c r="Z39" s="75">
        <f t="shared" si="19"/>
        <v>0</v>
      </c>
      <c r="AA39" s="75">
        <f t="shared" si="19"/>
        <v>0</v>
      </c>
      <c r="AB39" s="75">
        <f t="shared" si="19"/>
        <v>0</v>
      </c>
      <c r="AC39" s="75">
        <f t="shared" si="19"/>
        <v>0</v>
      </c>
      <c r="AD39" s="75">
        <f t="shared" si="19"/>
        <v>0</v>
      </c>
      <c r="AE39" s="75">
        <f t="shared" si="19"/>
        <v>0</v>
      </c>
      <c r="AF39" s="75">
        <f t="shared" si="19"/>
        <v>0</v>
      </c>
      <c r="AG39" s="75">
        <f t="shared" si="19"/>
        <v>0</v>
      </c>
      <c r="AH39" s="75">
        <f t="shared" si="19"/>
        <v>0</v>
      </c>
      <c r="AI39" s="75">
        <f t="shared" si="19"/>
        <v>0</v>
      </c>
      <c r="AJ39" s="75">
        <f t="shared" si="19"/>
        <v>0</v>
      </c>
      <c r="AK39" s="75">
        <f t="shared" si="19"/>
        <v>0</v>
      </c>
      <c r="AL39" s="75">
        <f t="shared" si="19"/>
        <v>0</v>
      </c>
      <c r="AM39" s="75">
        <f t="shared" si="19"/>
        <v>0</v>
      </c>
      <c r="AN39" s="75">
        <f t="shared" si="19"/>
        <v>0</v>
      </c>
      <c r="AO39" s="75">
        <f t="shared" si="19"/>
        <v>0</v>
      </c>
      <c r="AP39" s="75">
        <f t="shared" si="19"/>
        <v>0</v>
      </c>
      <c r="AQ39" s="75">
        <f t="shared" si="19"/>
        <v>0</v>
      </c>
      <c r="AR39" s="75">
        <f t="shared" si="19"/>
        <v>0</v>
      </c>
      <c r="AS39" s="75">
        <f t="shared" si="19"/>
        <v>0</v>
      </c>
      <c r="AT39" s="75">
        <f t="shared" si="19"/>
        <v>0</v>
      </c>
      <c r="AU39" s="75">
        <f t="shared" si="19"/>
        <v>0</v>
      </c>
      <c r="AV39" s="75">
        <f t="shared" si="19"/>
        <v>0</v>
      </c>
      <c r="AW39" s="75">
        <f t="shared" si="19"/>
        <v>0</v>
      </c>
      <c r="AX39" s="75">
        <f t="shared" si="19"/>
        <v>0</v>
      </c>
      <c r="AY39" s="75">
        <f t="shared" si="19"/>
        <v>0</v>
      </c>
      <c r="AZ39" s="75">
        <f t="shared" si="19"/>
        <v>0</v>
      </c>
      <c r="BA39" s="75">
        <f t="shared" si="19"/>
        <v>0</v>
      </c>
      <c r="BB39" s="75">
        <f t="shared" si="19"/>
        <v>0</v>
      </c>
      <c r="BC39" s="75">
        <f t="shared" si="19"/>
        <v>0</v>
      </c>
      <c r="BD39" s="75">
        <f t="shared" si="19"/>
        <v>0</v>
      </c>
      <c r="BE39" s="75">
        <f t="shared" si="19"/>
        <v>0</v>
      </c>
      <c r="BF39" s="75">
        <f t="shared" si="19"/>
        <v>0</v>
      </c>
      <c r="BG39" s="75">
        <f t="shared" si="19"/>
        <v>0</v>
      </c>
      <c r="BH39" s="75">
        <f t="shared" si="19"/>
        <v>0</v>
      </c>
      <c r="BI39" s="75">
        <f t="shared" si="19"/>
        <v>0</v>
      </c>
      <c r="BJ39" s="75">
        <f t="shared" si="19"/>
        <v>0</v>
      </c>
      <c r="BK39" s="75">
        <f t="shared" si="19"/>
        <v>0</v>
      </c>
      <c r="BL39" s="75">
        <f t="shared" si="19"/>
        <v>0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0</v>
      </c>
      <c r="E40" s="77">
        <f>(E26-E114)*'Assumptions (Inputs)'!$C$29</f>
        <v>0</v>
      </c>
      <c r="F40" s="77">
        <f>(F26-F114)*'Assumptions (Inputs)'!$C$29</f>
        <v>0</v>
      </c>
      <c r="G40" s="77">
        <f>(G26-G114)*'Assumptions (Inputs)'!$C$29</f>
        <v>0</v>
      </c>
      <c r="H40" s="77">
        <f>(H26-H114)*'Assumptions (Inputs)'!$C$29</f>
        <v>0</v>
      </c>
      <c r="I40" s="77">
        <f>(I26-I114)*'Assumptions (Inputs)'!$C$29</f>
        <v>0</v>
      </c>
      <c r="J40" s="77">
        <f>(J26-J114)*'Assumptions (Inputs)'!$C$29</f>
        <v>0</v>
      </c>
      <c r="K40" s="77">
        <f>(K26-K114)*'Assumptions (Inputs)'!$C$29</f>
        <v>0</v>
      </c>
      <c r="L40" s="77">
        <f>(L26-L114)*'Assumptions (Inputs)'!$C$29</f>
        <v>0</v>
      </c>
      <c r="M40" s="77">
        <f>(M26-M114)*'Assumptions (Inputs)'!$C$29</f>
        <v>0</v>
      </c>
      <c r="N40" s="77">
        <f>(N26-N114)*'Assumptions (Inputs)'!$C$29</f>
        <v>0</v>
      </c>
      <c r="O40" s="77">
        <f>(O26-O114)*'Assumptions (Inputs)'!$C$29</f>
        <v>0</v>
      </c>
      <c r="P40" s="77">
        <f>(P26-P114)*'Assumptions (Inputs)'!$C$29</f>
        <v>0</v>
      </c>
      <c r="Q40" s="77">
        <f>(Q26-Q114)*'Assumptions (Inputs)'!$C$29</f>
        <v>0</v>
      </c>
      <c r="R40" s="77">
        <f>(R26-R114)*'Assumptions (Inputs)'!$C$29</f>
        <v>0</v>
      </c>
      <c r="S40" s="77">
        <f>(S26-S114)*'Assumptions (Inputs)'!$C$29</f>
        <v>0</v>
      </c>
      <c r="T40" s="77">
        <f>(T26-T114)*'Assumptions (Inputs)'!$C$29</f>
        <v>0</v>
      </c>
      <c r="U40" s="77">
        <f>(U26-U114)*'Assumptions (Inputs)'!$C$29</f>
        <v>0</v>
      </c>
      <c r="V40" s="77">
        <f>(V26-V114)*'Assumptions (Inputs)'!$C$29</f>
        <v>0</v>
      </c>
      <c r="W40" s="77">
        <f>(W26-W114)*'Assumptions (Inputs)'!$C$29</f>
        <v>0</v>
      </c>
      <c r="X40" s="77">
        <f>(X26-X114)*'Assumptions (Inputs)'!$C$29</f>
        <v>0</v>
      </c>
      <c r="Y40" s="77">
        <f>(Y26-Y114)*'Assumptions (Inputs)'!$C$29</f>
        <v>0</v>
      </c>
      <c r="Z40" s="77">
        <f>(Z26-Z114)*'Assumptions (Inputs)'!$C$29</f>
        <v>0</v>
      </c>
      <c r="AA40" s="77">
        <f>(AA26-AA114)*'Assumptions (Inputs)'!$C$29</f>
        <v>0</v>
      </c>
      <c r="AB40" s="77">
        <f>(AB26-AB114)*'Assumptions (Inputs)'!$C$29</f>
        <v>0</v>
      </c>
      <c r="AC40" s="77">
        <f>(AC26-AC114)*'Assumptions (Inputs)'!$C$29</f>
        <v>0</v>
      </c>
      <c r="AD40" s="77">
        <f>(AD26-AD114)*'Assumptions (Inputs)'!$C$29</f>
        <v>0</v>
      </c>
      <c r="AE40" s="77">
        <f>(AE26-AE114)*'Assumptions (Inputs)'!$C$29</f>
        <v>0</v>
      </c>
      <c r="AF40" s="77">
        <f>(AF26-AF114)*'Assumptions (Inputs)'!$C$29</f>
        <v>0</v>
      </c>
      <c r="AG40" s="77">
        <f>(AG26-AG114)*'Assumptions (Inputs)'!$C$29</f>
        <v>0</v>
      </c>
      <c r="AH40" s="77">
        <f>(AH26-AH114)*'Assumptions (Inputs)'!$C$29</f>
        <v>0</v>
      </c>
      <c r="AI40" s="77">
        <f>(AI26-AI114)*'Assumptions (Inputs)'!$C$29</f>
        <v>0</v>
      </c>
      <c r="AJ40" s="77">
        <f>(AJ26-AJ114)*'Assumptions (Inputs)'!$C$29</f>
        <v>0</v>
      </c>
      <c r="AK40" s="77">
        <f>(AK26-AK114)*'Assumptions (Inputs)'!$C$29</f>
        <v>0</v>
      </c>
      <c r="AL40" s="77">
        <f>(AL26-AL114)*'Assumptions (Inputs)'!$C$29</f>
        <v>0</v>
      </c>
      <c r="AM40" s="77">
        <f>(AM26-AM114)*'Assumptions (Inputs)'!$C$29</f>
        <v>0</v>
      </c>
      <c r="AN40" s="77">
        <f>(AN26-AN114)*'Assumptions (Inputs)'!$C$29</f>
        <v>0</v>
      </c>
      <c r="AO40" s="77">
        <f>(AO26-AO114)*'Assumptions (Inputs)'!$C$29</f>
        <v>0</v>
      </c>
      <c r="AP40" s="77">
        <f>(AP26-AP114)*'Assumptions (Inputs)'!$C$29</f>
        <v>0</v>
      </c>
      <c r="AQ40" s="77">
        <f>(AQ26-AQ114)*'Assumptions (Inputs)'!$C$29</f>
        <v>0</v>
      </c>
      <c r="AR40" s="77">
        <f>(AR26-AR114)*'Assumptions (Inputs)'!$C$29</f>
        <v>0</v>
      </c>
      <c r="AS40" s="77">
        <f>(AS26-AS114)*'Assumptions (Inputs)'!$C$29</f>
        <v>0</v>
      </c>
      <c r="AT40" s="77">
        <f>(AT26-AT114)*'Assumptions (Inputs)'!$C$29</f>
        <v>0</v>
      </c>
      <c r="AU40" s="77">
        <f>(AU26-AU114)*'Assumptions (Inputs)'!$C$29</f>
        <v>0</v>
      </c>
      <c r="AV40" s="77">
        <f>(AV26-AV114)*'Assumptions (Inputs)'!$C$29</f>
        <v>0</v>
      </c>
      <c r="AW40" s="77">
        <f>(AW26-AW114)*'Assumptions (Inputs)'!$C$29</f>
        <v>0</v>
      </c>
      <c r="AX40" s="77">
        <f>(AX26-AX114)*'Assumptions (Inputs)'!$C$29</f>
        <v>0</v>
      </c>
      <c r="AY40" s="77">
        <f>(AY26-AY114)*'Assumptions (Inputs)'!$C$29</f>
        <v>0</v>
      </c>
      <c r="AZ40" s="77">
        <f>(AZ26-AZ114)*'Assumptions (Inputs)'!$C$29</f>
        <v>0</v>
      </c>
      <c r="BA40" s="77">
        <f>(BA26-BA114)*'Assumptions (Inputs)'!$C$29</f>
        <v>0</v>
      </c>
      <c r="BB40" s="77">
        <f>(BB26-BB114)*'Assumptions (Inputs)'!$C$29</f>
        <v>0</v>
      </c>
      <c r="BC40" s="77">
        <f>(BC26-BC114)*'Assumptions (Inputs)'!$C$29</f>
        <v>0</v>
      </c>
      <c r="BD40" s="77">
        <f>(BD26-BD114)*'Assumptions (Inputs)'!$C$29</f>
        <v>0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0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0">SUM(C39:C40)</f>
        <v>0</v>
      </c>
      <c r="D41" s="75">
        <f t="shared" si="20"/>
        <v>0</v>
      </c>
      <c r="E41" s="75">
        <f t="shared" si="20"/>
        <v>0</v>
      </c>
      <c r="F41" s="75">
        <f t="shared" si="20"/>
        <v>0</v>
      </c>
      <c r="G41" s="75">
        <f t="shared" si="20"/>
        <v>0</v>
      </c>
      <c r="H41" s="75">
        <f t="shared" si="20"/>
        <v>0</v>
      </c>
      <c r="I41" s="75">
        <f t="shared" si="20"/>
        <v>0</v>
      </c>
      <c r="J41" s="75">
        <f t="shared" si="20"/>
        <v>0</v>
      </c>
      <c r="K41" s="75">
        <f t="shared" si="20"/>
        <v>0</v>
      </c>
      <c r="L41" s="75">
        <f t="shared" si="20"/>
        <v>0</v>
      </c>
      <c r="M41" s="75">
        <f t="shared" si="20"/>
        <v>0</v>
      </c>
      <c r="N41" s="75">
        <f t="shared" si="20"/>
        <v>0</v>
      </c>
      <c r="O41" s="75">
        <f t="shared" si="20"/>
        <v>0</v>
      </c>
      <c r="P41" s="75">
        <f t="shared" si="20"/>
        <v>0</v>
      </c>
      <c r="Q41" s="75">
        <f t="shared" si="20"/>
        <v>0</v>
      </c>
      <c r="R41" s="75">
        <f t="shared" si="20"/>
        <v>0</v>
      </c>
      <c r="S41" s="75">
        <f t="shared" si="20"/>
        <v>0</v>
      </c>
      <c r="T41" s="75">
        <f t="shared" si="20"/>
        <v>0</v>
      </c>
      <c r="U41" s="75">
        <f t="shared" si="20"/>
        <v>0</v>
      </c>
      <c r="V41" s="75">
        <f t="shared" si="20"/>
        <v>0</v>
      </c>
      <c r="W41" s="75">
        <f t="shared" si="20"/>
        <v>0</v>
      </c>
      <c r="X41" s="75">
        <f t="shared" si="20"/>
        <v>0</v>
      </c>
      <c r="Y41" s="75">
        <f t="shared" si="20"/>
        <v>0</v>
      </c>
      <c r="Z41" s="75">
        <f t="shared" si="20"/>
        <v>0</v>
      </c>
      <c r="AA41" s="75">
        <f t="shared" si="20"/>
        <v>0</v>
      </c>
      <c r="AB41" s="75">
        <f t="shared" si="20"/>
        <v>0</v>
      </c>
      <c r="AC41" s="75">
        <f t="shared" si="20"/>
        <v>0</v>
      </c>
      <c r="AD41" s="75">
        <f t="shared" si="20"/>
        <v>0</v>
      </c>
      <c r="AE41" s="75">
        <f t="shared" si="20"/>
        <v>0</v>
      </c>
      <c r="AF41" s="75">
        <f t="shared" si="20"/>
        <v>0</v>
      </c>
      <c r="AG41" s="75">
        <f t="shared" si="20"/>
        <v>0</v>
      </c>
      <c r="AH41" s="75">
        <f t="shared" si="20"/>
        <v>0</v>
      </c>
      <c r="AI41" s="75">
        <f t="shared" si="20"/>
        <v>0</v>
      </c>
      <c r="AJ41" s="75">
        <f t="shared" si="20"/>
        <v>0</v>
      </c>
      <c r="AK41" s="75">
        <f t="shared" si="20"/>
        <v>0</v>
      </c>
      <c r="AL41" s="75">
        <f t="shared" si="20"/>
        <v>0</v>
      </c>
      <c r="AM41" s="75">
        <f t="shared" si="20"/>
        <v>0</v>
      </c>
      <c r="AN41" s="75">
        <f t="shared" si="20"/>
        <v>0</v>
      </c>
      <c r="AO41" s="75">
        <f t="shared" si="20"/>
        <v>0</v>
      </c>
      <c r="AP41" s="75">
        <f t="shared" si="20"/>
        <v>0</v>
      </c>
      <c r="AQ41" s="75">
        <f t="shared" si="20"/>
        <v>0</v>
      </c>
      <c r="AR41" s="75">
        <f t="shared" si="20"/>
        <v>0</v>
      </c>
      <c r="AS41" s="75">
        <f t="shared" si="20"/>
        <v>0</v>
      </c>
      <c r="AT41" s="75">
        <f t="shared" si="20"/>
        <v>0</v>
      </c>
      <c r="AU41" s="75">
        <f t="shared" si="20"/>
        <v>0</v>
      </c>
      <c r="AV41" s="75">
        <f t="shared" si="20"/>
        <v>0</v>
      </c>
      <c r="AW41" s="75">
        <f t="shared" si="20"/>
        <v>0</v>
      </c>
      <c r="AX41" s="75">
        <f t="shared" si="20"/>
        <v>0</v>
      </c>
      <c r="AY41" s="75">
        <f t="shared" si="20"/>
        <v>0</v>
      </c>
      <c r="AZ41" s="75">
        <f t="shared" si="20"/>
        <v>0</v>
      </c>
      <c r="BA41" s="75">
        <f t="shared" si="20"/>
        <v>0</v>
      </c>
      <c r="BB41" s="75">
        <f t="shared" si="20"/>
        <v>0</v>
      </c>
      <c r="BC41" s="75">
        <f t="shared" si="20"/>
        <v>0</v>
      </c>
      <c r="BD41" s="75">
        <f t="shared" si="20"/>
        <v>0</v>
      </c>
      <c r="BE41" s="75">
        <f t="shared" si="20"/>
        <v>0</v>
      </c>
      <c r="BF41" s="75">
        <f t="shared" si="20"/>
        <v>0</v>
      </c>
      <c r="BG41" s="75">
        <f t="shared" si="20"/>
        <v>0</v>
      </c>
      <c r="BH41" s="75">
        <f t="shared" si="20"/>
        <v>0</v>
      </c>
      <c r="BI41" s="75">
        <f t="shared" si="20"/>
        <v>0</v>
      </c>
      <c r="BJ41" s="75">
        <f t="shared" si="20"/>
        <v>0</v>
      </c>
      <c r="BK41" s="75">
        <f t="shared" si="20"/>
        <v>0</v>
      </c>
      <c r="BL41" s="75">
        <f t="shared" si="20"/>
        <v>0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1">AVERAGE(C39,C41)</f>
        <v>0</v>
      </c>
      <c r="D42" s="69">
        <f t="shared" si="21"/>
        <v>0</v>
      </c>
      <c r="E42" s="69">
        <f t="shared" si="21"/>
        <v>0</v>
      </c>
      <c r="F42" s="69">
        <f>AVERAGE(F39,F41)</f>
        <v>0</v>
      </c>
      <c r="G42" s="69">
        <f t="shared" si="21"/>
        <v>0</v>
      </c>
      <c r="H42" s="69">
        <f t="shared" si="21"/>
        <v>0</v>
      </c>
      <c r="I42" s="69">
        <f t="shared" si="21"/>
        <v>0</v>
      </c>
      <c r="J42" s="69">
        <f t="shared" si="21"/>
        <v>0</v>
      </c>
      <c r="K42" s="69">
        <f t="shared" si="21"/>
        <v>0</v>
      </c>
      <c r="L42" s="69">
        <f t="shared" si="21"/>
        <v>0</v>
      </c>
      <c r="M42" s="69">
        <f t="shared" si="21"/>
        <v>0</v>
      </c>
      <c r="N42" s="69">
        <f t="shared" si="21"/>
        <v>0</v>
      </c>
      <c r="O42" s="69">
        <f t="shared" si="21"/>
        <v>0</v>
      </c>
      <c r="P42" s="69">
        <f t="shared" si="21"/>
        <v>0</v>
      </c>
      <c r="Q42" s="69">
        <f t="shared" si="21"/>
        <v>0</v>
      </c>
      <c r="R42" s="69">
        <f t="shared" si="21"/>
        <v>0</v>
      </c>
      <c r="S42" s="69">
        <f t="shared" si="21"/>
        <v>0</v>
      </c>
      <c r="T42" s="69">
        <f t="shared" si="21"/>
        <v>0</v>
      </c>
      <c r="U42" s="69">
        <f t="shared" si="21"/>
        <v>0</v>
      </c>
      <c r="V42" s="69">
        <f t="shared" si="21"/>
        <v>0</v>
      </c>
      <c r="W42" s="69">
        <f t="shared" si="21"/>
        <v>0</v>
      </c>
      <c r="X42" s="69">
        <f t="shared" si="21"/>
        <v>0</v>
      </c>
      <c r="Y42" s="69">
        <f t="shared" si="21"/>
        <v>0</v>
      </c>
      <c r="Z42" s="69">
        <f t="shared" si="21"/>
        <v>0</v>
      </c>
      <c r="AA42" s="69">
        <f t="shared" si="21"/>
        <v>0</v>
      </c>
      <c r="AB42" s="69">
        <f t="shared" si="21"/>
        <v>0</v>
      </c>
      <c r="AC42" s="69">
        <f t="shared" si="21"/>
        <v>0</v>
      </c>
      <c r="AD42" s="69">
        <f t="shared" si="21"/>
        <v>0</v>
      </c>
      <c r="AE42" s="69">
        <f t="shared" si="21"/>
        <v>0</v>
      </c>
      <c r="AF42" s="69">
        <f t="shared" si="21"/>
        <v>0</v>
      </c>
      <c r="AG42" s="69">
        <f t="shared" si="21"/>
        <v>0</v>
      </c>
      <c r="AH42" s="69">
        <f t="shared" si="21"/>
        <v>0</v>
      </c>
      <c r="AI42" s="69">
        <f t="shared" si="21"/>
        <v>0</v>
      </c>
      <c r="AJ42" s="69">
        <f t="shared" si="21"/>
        <v>0</v>
      </c>
      <c r="AK42" s="69">
        <f t="shared" si="21"/>
        <v>0</v>
      </c>
      <c r="AL42" s="69">
        <f t="shared" si="21"/>
        <v>0</v>
      </c>
      <c r="AM42" s="69">
        <f t="shared" si="21"/>
        <v>0</v>
      </c>
      <c r="AN42" s="69">
        <f t="shared" si="21"/>
        <v>0</v>
      </c>
      <c r="AO42" s="69">
        <f t="shared" si="21"/>
        <v>0</v>
      </c>
      <c r="AP42" s="69">
        <f t="shared" si="21"/>
        <v>0</v>
      </c>
      <c r="AQ42" s="69">
        <f t="shared" si="21"/>
        <v>0</v>
      </c>
      <c r="AR42" s="69">
        <f t="shared" si="21"/>
        <v>0</v>
      </c>
      <c r="AS42" s="69">
        <f t="shared" si="21"/>
        <v>0</v>
      </c>
      <c r="AT42" s="69">
        <f t="shared" si="21"/>
        <v>0</v>
      </c>
      <c r="AU42" s="69">
        <f t="shared" si="21"/>
        <v>0</v>
      </c>
      <c r="AV42" s="69">
        <f t="shared" si="21"/>
        <v>0</v>
      </c>
      <c r="AW42" s="69">
        <f t="shared" si="21"/>
        <v>0</v>
      </c>
      <c r="AX42" s="69">
        <f t="shared" si="21"/>
        <v>0</v>
      </c>
      <c r="AY42" s="69">
        <f t="shared" si="21"/>
        <v>0</v>
      </c>
      <c r="AZ42" s="69">
        <f t="shared" si="21"/>
        <v>0</v>
      </c>
      <c r="BA42" s="69">
        <f t="shared" si="21"/>
        <v>0</v>
      </c>
      <c r="BB42" s="69">
        <f t="shared" si="21"/>
        <v>0</v>
      </c>
      <c r="BC42" s="69">
        <f t="shared" si="21"/>
        <v>0</v>
      </c>
      <c r="BD42" s="69">
        <f t="shared" si="21"/>
        <v>0</v>
      </c>
      <c r="BE42" s="69">
        <f t="shared" si="21"/>
        <v>0</v>
      </c>
      <c r="BF42" s="69">
        <f t="shared" si="21"/>
        <v>0</v>
      </c>
      <c r="BG42" s="69">
        <f t="shared" si="21"/>
        <v>0</v>
      </c>
      <c r="BH42" s="69">
        <f t="shared" si="21"/>
        <v>0</v>
      </c>
      <c r="BI42" s="69">
        <f t="shared" si="21"/>
        <v>0</v>
      </c>
      <c r="BJ42" s="69">
        <f t="shared" si="21"/>
        <v>0</v>
      </c>
      <c r="BK42" s="69">
        <f t="shared" si="21"/>
        <v>0</v>
      </c>
      <c r="BL42" s="69">
        <f t="shared" si="21"/>
        <v>0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2">B47</f>
        <v>0</v>
      </c>
      <c r="D45" s="56">
        <f t="shared" si="22"/>
        <v>0</v>
      </c>
      <c r="E45" s="56">
        <f t="shared" si="22"/>
        <v>0</v>
      </c>
      <c r="F45" s="56">
        <f t="shared" si="22"/>
        <v>0</v>
      </c>
      <c r="G45" s="56">
        <f t="shared" si="22"/>
        <v>0</v>
      </c>
      <c r="H45" s="56">
        <f t="shared" si="22"/>
        <v>0</v>
      </c>
      <c r="I45" s="56">
        <f t="shared" si="22"/>
        <v>0</v>
      </c>
      <c r="J45" s="56">
        <f t="shared" si="22"/>
        <v>0</v>
      </c>
      <c r="K45" s="56">
        <f t="shared" si="22"/>
        <v>0</v>
      </c>
      <c r="L45" s="56">
        <f t="shared" si="22"/>
        <v>0</v>
      </c>
      <c r="M45" s="56">
        <f t="shared" si="22"/>
        <v>0</v>
      </c>
      <c r="N45" s="56">
        <f t="shared" si="22"/>
        <v>0</v>
      </c>
      <c r="O45" s="56">
        <f t="shared" si="22"/>
        <v>0</v>
      </c>
      <c r="P45" s="56">
        <f t="shared" si="22"/>
        <v>0</v>
      </c>
      <c r="Q45" s="56">
        <f t="shared" si="22"/>
        <v>0</v>
      </c>
      <c r="R45" s="56">
        <f t="shared" si="22"/>
        <v>0</v>
      </c>
      <c r="S45" s="56">
        <f t="shared" si="22"/>
        <v>0</v>
      </c>
      <c r="T45" s="56">
        <f t="shared" si="22"/>
        <v>0</v>
      </c>
      <c r="U45" s="56">
        <f t="shared" si="22"/>
        <v>0</v>
      </c>
      <c r="V45" s="56">
        <f t="shared" si="22"/>
        <v>0</v>
      </c>
      <c r="W45" s="56">
        <f t="shared" si="22"/>
        <v>0</v>
      </c>
      <c r="X45" s="56">
        <f t="shared" si="22"/>
        <v>0</v>
      </c>
      <c r="Y45" s="56">
        <f t="shared" si="22"/>
        <v>0</v>
      </c>
      <c r="Z45" s="56">
        <f t="shared" si="22"/>
        <v>0</v>
      </c>
      <c r="AA45" s="56">
        <f t="shared" si="22"/>
        <v>0</v>
      </c>
      <c r="AB45" s="56">
        <f t="shared" si="22"/>
        <v>0</v>
      </c>
      <c r="AC45" s="56">
        <f t="shared" si="22"/>
        <v>0</v>
      </c>
      <c r="AD45" s="56">
        <f t="shared" si="22"/>
        <v>0</v>
      </c>
      <c r="AE45" s="56">
        <f t="shared" si="22"/>
        <v>0</v>
      </c>
      <c r="AF45" s="56">
        <f t="shared" si="22"/>
        <v>0</v>
      </c>
      <c r="AG45" s="56">
        <f t="shared" si="22"/>
        <v>0</v>
      </c>
      <c r="AH45" s="56">
        <f t="shared" si="22"/>
        <v>0</v>
      </c>
      <c r="AI45" s="56">
        <f t="shared" si="22"/>
        <v>0</v>
      </c>
      <c r="AJ45" s="56">
        <f t="shared" si="22"/>
        <v>0</v>
      </c>
      <c r="AK45" s="56">
        <f t="shared" si="22"/>
        <v>0</v>
      </c>
      <c r="AL45" s="56">
        <f t="shared" si="22"/>
        <v>0</v>
      </c>
      <c r="AM45" s="56">
        <f t="shared" si="22"/>
        <v>0</v>
      </c>
      <c r="AN45" s="56">
        <f t="shared" si="22"/>
        <v>0</v>
      </c>
      <c r="AO45" s="56">
        <f t="shared" si="22"/>
        <v>0</v>
      </c>
      <c r="AP45" s="56">
        <f t="shared" si="22"/>
        <v>0</v>
      </c>
      <c r="AQ45" s="56">
        <f t="shared" si="22"/>
        <v>0</v>
      </c>
      <c r="AR45" s="56">
        <f t="shared" si="22"/>
        <v>0</v>
      </c>
      <c r="AS45" s="56">
        <f t="shared" si="22"/>
        <v>0</v>
      </c>
      <c r="AT45" s="56">
        <f t="shared" si="22"/>
        <v>0</v>
      </c>
      <c r="AU45" s="56">
        <f t="shared" si="22"/>
        <v>0</v>
      </c>
      <c r="AV45" s="56">
        <f t="shared" si="22"/>
        <v>0</v>
      </c>
      <c r="AW45" s="56">
        <f t="shared" si="22"/>
        <v>0</v>
      </c>
      <c r="AX45" s="56">
        <f t="shared" si="22"/>
        <v>0</v>
      </c>
      <c r="AY45" s="56">
        <f t="shared" si="22"/>
        <v>0</v>
      </c>
      <c r="AZ45" s="56">
        <f t="shared" si="22"/>
        <v>0</v>
      </c>
      <c r="BA45" s="56">
        <f t="shared" si="22"/>
        <v>0</v>
      </c>
      <c r="BB45" s="56">
        <f t="shared" si="22"/>
        <v>0</v>
      </c>
      <c r="BC45" s="56">
        <f t="shared" si="22"/>
        <v>0</v>
      </c>
      <c r="BD45" s="56">
        <f t="shared" si="22"/>
        <v>0</v>
      </c>
      <c r="BE45" s="56">
        <f t="shared" si="22"/>
        <v>0</v>
      </c>
      <c r="BF45" s="56">
        <f t="shared" si="22"/>
        <v>0</v>
      </c>
      <c r="BG45" s="56">
        <f t="shared" si="22"/>
        <v>0</v>
      </c>
      <c r="BH45" s="56">
        <f t="shared" si="22"/>
        <v>0</v>
      </c>
      <c r="BI45" s="56">
        <f t="shared" si="22"/>
        <v>0</v>
      </c>
      <c r="BJ45" s="56">
        <f t="shared" si="22"/>
        <v>0</v>
      </c>
      <c r="BK45" s="56">
        <f t="shared" si="22"/>
        <v>0</v>
      </c>
      <c r="BL45" s="56">
        <f t="shared" si="22"/>
        <v>0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0</v>
      </c>
      <c r="E46" s="56">
        <f>(E27-E114)*'Assumptions (Inputs)'!$C$26</f>
        <v>0</v>
      </c>
      <c r="F46" s="56">
        <f>(F27-F114)*'Assumptions (Inputs)'!$C$26</f>
        <v>0</v>
      </c>
      <c r="G46" s="56">
        <f>(G27-G114)*'Assumptions (Inputs)'!$C$26</f>
        <v>0</v>
      </c>
      <c r="H46" s="56">
        <f>(H27-H114)*'Assumptions (Inputs)'!$C$26</f>
        <v>0</v>
      </c>
      <c r="I46" s="56">
        <f>(I27-I114)*'Assumptions (Inputs)'!$C$26</f>
        <v>0</v>
      </c>
      <c r="J46" s="56">
        <f>(J27-J114)*'Assumptions (Inputs)'!$C$26</f>
        <v>0</v>
      </c>
      <c r="K46" s="56">
        <f>(K27-K114)*'Assumptions (Inputs)'!$C$26</f>
        <v>0</v>
      </c>
      <c r="L46" s="56">
        <f>(L27-L114)*'Assumptions (Inputs)'!$C$26</f>
        <v>0</v>
      </c>
      <c r="M46" s="56">
        <f>(M27-M114)*'Assumptions (Inputs)'!$C$26</f>
        <v>0</v>
      </c>
      <c r="N46" s="56">
        <f>(N27-N114)*'Assumptions (Inputs)'!$C$26</f>
        <v>0</v>
      </c>
      <c r="O46" s="56">
        <f>(O27-O114)*'Assumptions (Inputs)'!$C$26</f>
        <v>0</v>
      </c>
      <c r="P46" s="56">
        <f>(P27-P114)*'Assumptions (Inputs)'!$C$26</f>
        <v>0</v>
      </c>
      <c r="Q46" s="56">
        <f>(Q27-Q114)*'Assumptions (Inputs)'!$C$26</f>
        <v>0</v>
      </c>
      <c r="R46" s="56">
        <f>(R27-R114)*'Assumptions (Inputs)'!$C$26</f>
        <v>0</v>
      </c>
      <c r="S46" s="56">
        <f>(S27-S114)*'Assumptions (Inputs)'!$C$26</f>
        <v>0</v>
      </c>
      <c r="T46" s="56">
        <f>(T27-T114)*'Assumptions (Inputs)'!$C$26</f>
        <v>0</v>
      </c>
      <c r="U46" s="56">
        <f>(U27-U114)*'Assumptions (Inputs)'!$C$26</f>
        <v>0</v>
      </c>
      <c r="V46" s="56">
        <f>(V27-V114)*'Assumptions (Inputs)'!$C$26</f>
        <v>0</v>
      </c>
      <c r="W46" s="56">
        <f>(W27-W114)*'Assumptions (Inputs)'!$C$26</f>
        <v>0</v>
      </c>
      <c r="X46" s="56">
        <f>(X27-X114)*'Assumptions (Inputs)'!$C$26</f>
        <v>0</v>
      </c>
      <c r="Y46" s="56">
        <f>(Y27-Y114)*'Assumptions (Inputs)'!$C$26</f>
        <v>0</v>
      </c>
      <c r="Z46" s="56">
        <f>(Z27-Z114)*'Assumptions (Inputs)'!$C$26</f>
        <v>0</v>
      </c>
      <c r="AA46" s="56">
        <f>(AA27-AA114)*'Assumptions (Inputs)'!$C$26</f>
        <v>0</v>
      </c>
      <c r="AB46" s="56">
        <f>(AB27-AB114)*'Assumptions (Inputs)'!$C$26</f>
        <v>0</v>
      </c>
      <c r="AC46" s="56">
        <f>(AC27-AC114)*'Assumptions (Inputs)'!$C$26</f>
        <v>0</v>
      </c>
      <c r="AD46" s="56">
        <f>(AD27-AD114)*'Assumptions (Inputs)'!$C$26</f>
        <v>0</v>
      </c>
      <c r="AE46" s="56">
        <f>(AE27-AE114)*'Assumptions (Inputs)'!$C$26</f>
        <v>0</v>
      </c>
      <c r="AF46" s="56">
        <f>(AF27-AF114)*'Assumptions (Inputs)'!$C$26</f>
        <v>0</v>
      </c>
      <c r="AG46" s="56">
        <f>(AG27-AG114)*'Assumptions (Inputs)'!$C$26</f>
        <v>0</v>
      </c>
      <c r="AH46" s="56">
        <f>(AH27-AH114)*'Assumptions (Inputs)'!$C$26</f>
        <v>0</v>
      </c>
      <c r="AI46" s="56">
        <f>(AI27-AI114)*'Assumptions (Inputs)'!$C$26</f>
        <v>0</v>
      </c>
      <c r="AJ46" s="56">
        <f>(AJ27-AJ114)*'Assumptions (Inputs)'!$C$26</f>
        <v>0</v>
      </c>
      <c r="AK46" s="56">
        <f>(AK27-AK114)*'Assumptions (Inputs)'!$C$26</f>
        <v>0</v>
      </c>
      <c r="AL46" s="56">
        <f>(AL27-AL114)*'Assumptions (Inputs)'!$C$26</f>
        <v>0</v>
      </c>
      <c r="AM46" s="56">
        <f>(AM27-AM114)*'Assumptions (Inputs)'!$C$26</f>
        <v>0</v>
      </c>
      <c r="AN46" s="56">
        <f>(AN27-AN114)*'Assumptions (Inputs)'!$C$26</f>
        <v>0</v>
      </c>
      <c r="AO46" s="56">
        <f>(AO27-AO114)*'Assumptions (Inputs)'!$C$26</f>
        <v>0</v>
      </c>
      <c r="AP46" s="56">
        <f>(AP27-AP114)*'Assumptions (Inputs)'!$C$26</f>
        <v>0</v>
      </c>
      <c r="AQ46" s="56">
        <f>(AQ27-AQ114)*'Assumptions (Inputs)'!$C$26</f>
        <v>0</v>
      </c>
      <c r="AR46" s="56">
        <f>(AR27-AR114)*'Assumptions (Inputs)'!$C$26</f>
        <v>0</v>
      </c>
      <c r="AS46" s="56">
        <f>(AS27-AS114)*'Assumptions (Inputs)'!$C$26</f>
        <v>0</v>
      </c>
      <c r="AT46" s="56">
        <f>(AT27-AT114)*'Assumptions (Inputs)'!$C$26</f>
        <v>0</v>
      </c>
      <c r="AU46" s="56">
        <f>(AU27-AU114)*'Assumptions (Inputs)'!$C$26</f>
        <v>0</v>
      </c>
      <c r="AV46" s="56">
        <f>(AV27-AV114)*'Assumptions (Inputs)'!$C$26</f>
        <v>0</v>
      </c>
      <c r="AW46" s="56">
        <f>(AW27-AW114)*'Assumptions (Inputs)'!$C$26</f>
        <v>0</v>
      </c>
      <c r="AX46" s="56">
        <f>(AX27-AX114)*'Assumptions (Inputs)'!$C$26</f>
        <v>0</v>
      </c>
      <c r="AY46" s="56">
        <f>(AY27-AY114)*'Assumptions (Inputs)'!$C$26</f>
        <v>0</v>
      </c>
      <c r="AZ46" s="56">
        <f>(AZ27-AZ114)*'Assumptions (Inputs)'!$C$26</f>
        <v>0</v>
      </c>
      <c r="BA46" s="56">
        <f>(BA27-BA114)*'Assumptions (Inputs)'!$C$26</f>
        <v>0</v>
      </c>
      <c r="BB46" s="56">
        <f>(BB27-BB114)*'Assumptions (Inputs)'!$C$26</f>
        <v>0</v>
      </c>
      <c r="BC46" s="56">
        <f>(BC27-BC114)*'Assumptions (Inputs)'!$C$26</f>
        <v>0</v>
      </c>
      <c r="BD46" s="56">
        <f>(BD27-BD114)*'Assumptions (Inputs)'!$C$26</f>
        <v>0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0</v>
      </c>
      <c r="BO46" s="337"/>
    </row>
    <row r="47" spans="1:107" s="79" customFormat="1" ht="15" customHeight="1">
      <c r="A47" s="36" t="s">
        <v>28</v>
      </c>
      <c r="B47" s="78">
        <f t="shared" ref="B47:BL47" si="23">SUM(B45:B46)</f>
        <v>0</v>
      </c>
      <c r="C47" s="78">
        <f t="shared" si="23"/>
        <v>0</v>
      </c>
      <c r="D47" s="78">
        <f>SUM(D45:D46)</f>
        <v>0</v>
      </c>
      <c r="E47" s="78">
        <f>SUM(E45:E46)</f>
        <v>0</v>
      </c>
      <c r="F47" s="78">
        <f t="shared" si="23"/>
        <v>0</v>
      </c>
      <c r="G47" s="78">
        <f t="shared" si="23"/>
        <v>0</v>
      </c>
      <c r="H47" s="78">
        <f t="shared" si="23"/>
        <v>0</v>
      </c>
      <c r="I47" s="78">
        <f t="shared" si="23"/>
        <v>0</v>
      </c>
      <c r="J47" s="78">
        <f t="shared" si="23"/>
        <v>0</v>
      </c>
      <c r="K47" s="78">
        <f t="shared" si="23"/>
        <v>0</v>
      </c>
      <c r="L47" s="78">
        <f t="shared" si="23"/>
        <v>0</v>
      </c>
      <c r="M47" s="78">
        <f t="shared" si="23"/>
        <v>0</v>
      </c>
      <c r="N47" s="78">
        <f t="shared" si="23"/>
        <v>0</v>
      </c>
      <c r="O47" s="78">
        <f t="shared" si="23"/>
        <v>0</v>
      </c>
      <c r="P47" s="78">
        <f t="shared" si="23"/>
        <v>0</v>
      </c>
      <c r="Q47" s="78">
        <f t="shared" si="23"/>
        <v>0</v>
      </c>
      <c r="R47" s="78">
        <f t="shared" si="23"/>
        <v>0</v>
      </c>
      <c r="S47" s="78">
        <f t="shared" si="23"/>
        <v>0</v>
      </c>
      <c r="T47" s="78">
        <f t="shared" si="23"/>
        <v>0</v>
      </c>
      <c r="U47" s="78">
        <f t="shared" si="23"/>
        <v>0</v>
      </c>
      <c r="V47" s="78">
        <f t="shared" si="23"/>
        <v>0</v>
      </c>
      <c r="W47" s="78">
        <f t="shared" si="23"/>
        <v>0</v>
      </c>
      <c r="X47" s="78">
        <f t="shared" si="23"/>
        <v>0</v>
      </c>
      <c r="Y47" s="78">
        <f t="shared" si="23"/>
        <v>0</v>
      </c>
      <c r="Z47" s="78">
        <f t="shared" si="23"/>
        <v>0</v>
      </c>
      <c r="AA47" s="78">
        <f t="shared" si="23"/>
        <v>0</v>
      </c>
      <c r="AB47" s="78">
        <f t="shared" si="23"/>
        <v>0</v>
      </c>
      <c r="AC47" s="78">
        <f t="shared" si="23"/>
        <v>0</v>
      </c>
      <c r="AD47" s="78">
        <f t="shared" si="23"/>
        <v>0</v>
      </c>
      <c r="AE47" s="78">
        <f t="shared" si="23"/>
        <v>0</v>
      </c>
      <c r="AF47" s="78">
        <f t="shared" si="23"/>
        <v>0</v>
      </c>
      <c r="AG47" s="78">
        <f t="shared" si="23"/>
        <v>0</v>
      </c>
      <c r="AH47" s="78">
        <f t="shared" si="23"/>
        <v>0</v>
      </c>
      <c r="AI47" s="78">
        <f t="shared" si="23"/>
        <v>0</v>
      </c>
      <c r="AJ47" s="78">
        <f t="shared" si="23"/>
        <v>0</v>
      </c>
      <c r="AK47" s="78">
        <f t="shared" si="23"/>
        <v>0</v>
      </c>
      <c r="AL47" s="78">
        <f t="shared" si="23"/>
        <v>0</v>
      </c>
      <c r="AM47" s="78">
        <f t="shared" si="23"/>
        <v>0</v>
      </c>
      <c r="AN47" s="78">
        <f t="shared" si="23"/>
        <v>0</v>
      </c>
      <c r="AO47" s="78">
        <f t="shared" si="23"/>
        <v>0</v>
      </c>
      <c r="AP47" s="78">
        <f t="shared" si="23"/>
        <v>0</v>
      </c>
      <c r="AQ47" s="78">
        <f t="shared" si="23"/>
        <v>0</v>
      </c>
      <c r="AR47" s="78">
        <f t="shared" si="23"/>
        <v>0</v>
      </c>
      <c r="AS47" s="78">
        <f t="shared" si="23"/>
        <v>0</v>
      </c>
      <c r="AT47" s="78">
        <f t="shared" si="23"/>
        <v>0</v>
      </c>
      <c r="AU47" s="78">
        <f t="shared" si="23"/>
        <v>0</v>
      </c>
      <c r="AV47" s="78">
        <f t="shared" si="23"/>
        <v>0</v>
      </c>
      <c r="AW47" s="78">
        <f t="shared" si="23"/>
        <v>0</v>
      </c>
      <c r="AX47" s="78">
        <f t="shared" si="23"/>
        <v>0</v>
      </c>
      <c r="AY47" s="78">
        <f t="shared" si="23"/>
        <v>0</v>
      </c>
      <c r="AZ47" s="78">
        <f t="shared" si="23"/>
        <v>0</v>
      </c>
      <c r="BA47" s="78">
        <f t="shared" si="23"/>
        <v>0</v>
      </c>
      <c r="BB47" s="78">
        <f t="shared" si="23"/>
        <v>0</v>
      </c>
      <c r="BC47" s="78">
        <f t="shared" si="23"/>
        <v>0</v>
      </c>
      <c r="BD47" s="78">
        <f t="shared" si="23"/>
        <v>0</v>
      </c>
      <c r="BE47" s="78">
        <f t="shared" si="23"/>
        <v>0</v>
      </c>
      <c r="BF47" s="78">
        <f t="shared" si="23"/>
        <v>0</v>
      </c>
      <c r="BG47" s="78">
        <f t="shared" si="23"/>
        <v>0</v>
      </c>
      <c r="BH47" s="78">
        <f t="shared" si="23"/>
        <v>0</v>
      </c>
      <c r="BI47" s="78">
        <f t="shared" si="23"/>
        <v>0</v>
      </c>
      <c r="BJ47" s="78">
        <f t="shared" si="23"/>
        <v>0</v>
      </c>
      <c r="BK47" s="78">
        <f t="shared" si="23"/>
        <v>0</v>
      </c>
      <c r="BL47" s="78">
        <f t="shared" si="23"/>
        <v>0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4">AVERAGE(B45,B47)</f>
        <v>0</v>
      </c>
      <c r="C48" s="69">
        <f t="shared" si="24"/>
        <v>0</v>
      </c>
      <c r="D48" s="69">
        <f t="shared" si="24"/>
        <v>0</v>
      </c>
      <c r="E48" s="69">
        <f>AVERAGE(E45,E47)</f>
        <v>0</v>
      </c>
      <c r="F48" s="69">
        <f t="shared" si="24"/>
        <v>0</v>
      </c>
      <c r="G48" s="69">
        <f>AVERAGE(G45,G47)</f>
        <v>0</v>
      </c>
      <c r="H48" s="69">
        <f t="shared" si="24"/>
        <v>0</v>
      </c>
      <c r="I48" s="69">
        <f t="shared" si="24"/>
        <v>0</v>
      </c>
      <c r="J48" s="69">
        <f t="shared" si="24"/>
        <v>0</v>
      </c>
      <c r="K48" s="69">
        <f t="shared" si="24"/>
        <v>0</v>
      </c>
      <c r="L48" s="69">
        <f>AVERAGE(L45,L47)</f>
        <v>0</v>
      </c>
      <c r="M48" s="69">
        <f>AVERAGE(M45,M47)</f>
        <v>0</v>
      </c>
      <c r="N48" s="69">
        <f>AVERAGE(N45,N47)</f>
        <v>0</v>
      </c>
      <c r="O48" s="69">
        <f t="shared" ref="O48:BL48" si="25">AVERAGE(O45,O47)</f>
        <v>0</v>
      </c>
      <c r="P48" s="69">
        <f t="shared" si="25"/>
        <v>0</v>
      </c>
      <c r="Q48" s="69">
        <f t="shared" si="25"/>
        <v>0</v>
      </c>
      <c r="R48" s="69">
        <f t="shared" si="25"/>
        <v>0</v>
      </c>
      <c r="S48" s="69">
        <f t="shared" si="25"/>
        <v>0</v>
      </c>
      <c r="T48" s="69">
        <f t="shared" si="25"/>
        <v>0</v>
      </c>
      <c r="U48" s="69">
        <f t="shared" si="25"/>
        <v>0</v>
      </c>
      <c r="V48" s="69">
        <f t="shared" si="25"/>
        <v>0</v>
      </c>
      <c r="W48" s="69">
        <f t="shared" si="25"/>
        <v>0</v>
      </c>
      <c r="X48" s="69">
        <f t="shared" si="25"/>
        <v>0</v>
      </c>
      <c r="Y48" s="69">
        <f t="shared" si="25"/>
        <v>0</v>
      </c>
      <c r="Z48" s="69">
        <f t="shared" si="25"/>
        <v>0</v>
      </c>
      <c r="AA48" s="69">
        <f t="shared" si="25"/>
        <v>0</v>
      </c>
      <c r="AB48" s="69">
        <f t="shared" si="25"/>
        <v>0</v>
      </c>
      <c r="AC48" s="69">
        <f t="shared" si="25"/>
        <v>0</v>
      </c>
      <c r="AD48" s="69">
        <f t="shared" si="25"/>
        <v>0</v>
      </c>
      <c r="AE48" s="69">
        <f t="shared" si="25"/>
        <v>0</v>
      </c>
      <c r="AF48" s="69">
        <f t="shared" si="25"/>
        <v>0</v>
      </c>
      <c r="AG48" s="69">
        <f t="shared" si="25"/>
        <v>0</v>
      </c>
      <c r="AH48" s="69">
        <f t="shared" si="25"/>
        <v>0</v>
      </c>
      <c r="AI48" s="69">
        <f t="shared" si="25"/>
        <v>0</v>
      </c>
      <c r="AJ48" s="69">
        <f t="shared" si="25"/>
        <v>0</v>
      </c>
      <c r="AK48" s="69">
        <f t="shared" si="25"/>
        <v>0</v>
      </c>
      <c r="AL48" s="69">
        <f t="shared" si="25"/>
        <v>0</v>
      </c>
      <c r="AM48" s="69">
        <f t="shared" si="25"/>
        <v>0</v>
      </c>
      <c r="AN48" s="69">
        <f t="shared" si="25"/>
        <v>0</v>
      </c>
      <c r="AO48" s="69">
        <f t="shared" si="25"/>
        <v>0</v>
      </c>
      <c r="AP48" s="69">
        <f t="shared" si="25"/>
        <v>0</v>
      </c>
      <c r="AQ48" s="69">
        <f t="shared" si="25"/>
        <v>0</v>
      </c>
      <c r="AR48" s="69">
        <f t="shared" si="25"/>
        <v>0</v>
      </c>
      <c r="AS48" s="69">
        <f t="shared" si="25"/>
        <v>0</v>
      </c>
      <c r="AT48" s="69">
        <f t="shared" si="25"/>
        <v>0</v>
      </c>
      <c r="AU48" s="69">
        <f t="shared" si="25"/>
        <v>0</v>
      </c>
      <c r="AV48" s="69">
        <f t="shared" si="25"/>
        <v>0</v>
      </c>
      <c r="AW48" s="69">
        <f t="shared" si="25"/>
        <v>0</v>
      </c>
      <c r="AX48" s="69">
        <f t="shared" si="25"/>
        <v>0</v>
      </c>
      <c r="AY48" s="69">
        <f t="shared" si="25"/>
        <v>0</v>
      </c>
      <c r="AZ48" s="69">
        <f t="shared" si="25"/>
        <v>0</v>
      </c>
      <c r="BA48" s="69">
        <f t="shared" si="25"/>
        <v>0</v>
      </c>
      <c r="BB48" s="69">
        <f t="shared" si="25"/>
        <v>0</v>
      </c>
      <c r="BC48" s="69">
        <f t="shared" si="25"/>
        <v>0</v>
      </c>
      <c r="BD48" s="69">
        <f t="shared" si="25"/>
        <v>0</v>
      </c>
      <c r="BE48" s="69">
        <f t="shared" si="25"/>
        <v>0</v>
      </c>
      <c r="BF48" s="69">
        <f t="shared" si="25"/>
        <v>0</v>
      </c>
      <c r="BG48" s="69">
        <f t="shared" si="25"/>
        <v>0</v>
      </c>
      <c r="BH48" s="69">
        <f t="shared" si="25"/>
        <v>0</v>
      </c>
      <c r="BI48" s="69">
        <f t="shared" si="25"/>
        <v>0</v>
      </c>
      <c r="BJ48" s="69">
        <f t="shared" si="25"/>
        <v>0</v>
      </c>
      <c r="BK48" s="69">
        <f t="shared" si="25"/>
        <v>0</v>
      </c>
      <c r="BL48" s="69">
        <f t="shared" si="25"/>
        <v>0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6">C22-C36-C42-C48</f>
        <v>0</v>
      </c>
      <c r="D50" s="72">
        <f t="shared" si="26"/>
        <v>0</v>
      </c>
      <c r="E50" s="72">
        <f t="shared" si="26"/>
        <v>0</v>
      </c>
      <c r="F50" s="72">
        <f t="shared" si="26"/>
        <v>0</v>
      </c>
      <c r="G50" s="72">
        <f t="shared" si="26"/>
        <v>0</v>
      </c>
      <c r="H50" s="72">
        <f t="shared" si="26"/>
        <v>0</v>
      </c>
      <c r="I50" s="72">
        <f t="shared" si="26"/>
        <v>0</v>
      </c>
      <c r="J50" s="72">
        <f t="shared" si="26"/>
        <v>0</v>
      </c>
      <c r="K50" s="72">
        <f t="shared" si="26"/>
        <v>0</v>
      </c>
      <c r="L50" s="72">
        <f t="shared" si="26"/>
        <v>0</v>
      </c>
      <c r="M50" s="72">
        <f t="shared" si="26"/>
        <v>0</v>
      </c>
      <c r="N50" s="72">
        <f t="shared" si="26"/>
        <v>0</v>
      </c>
      <c r="O50" s="72">
        <f t="shared" si="26"/>
        <v>0</v>
      </c>
      <c r="P50" s="72">
        <f t="shared" si="26"/>
        <v>0</v>
      </c>
      <c r="Q50" s="72">
        <f t="shared" si="26"/>
        <v>0</v>
      </c>
      <c r="R50" s="72">
        <f t="shared" si="26"/>
        <v>0</v>
      </c>
      <c r="S50" s="72">
        <f t="shared" si="26"/>
        <v>0</v>
      </c>
      <c r="T50" s="72">
        <f t="shared" si="26"/>
        <v>0</v>
      </c>
      <c r="U50" s="72">
        <f t="shared" si="26"/>
        <v>0</v>
      </c>
      <c r="V50" s="72">
        <f t="shared" si="26"/>
        <v>0</v>
      </c>
      <c r="W50" s="72">
        <f t="shared" si="26"/>
        <v>0</v>
      </c>
      <c r="X50" s="72">
        <f t="shared" si="26"/>
        <v>0</v>
      </c>
      <c r="Y50" s="72">
        <f t="shared" si="26"/>
        <v>0</v>
      </c>
      <c r="Z50" s="72">
        <f t="shared" si="26"/>
        <v>0</v>
      </c>
      <c r="AA50" s="72">
        <f t="shared" si="26"/>
        <v>0</v>
      </c>
      <c r="AB50" s="72">
        <f t="shared" si="26"/>
        <v>0</v>
      </c>
      <c r="AC50" s="72">
        <f t="shared" si="26"/>
        <v>0</v>
      </c>
      <c r="AD50" s="72">
        <f t="shared" si="26"/>
        <v>0</v>
      </c>
      <c r="AE50" s="72">
        <f t="shared" si="26"/>
        <v>0</v>
      </c>
      <c r="AF50" s="72">
        <f t="shared" si="26"/>
        <v>0</v>
      </c>
      <c r="AG50" s="72">
        <f t="shared" si="26"/>
        <v>0</v>
      </c>
      <c r="AH50" s="72">
        <f t="shared" si="26"/>
        <v>0</v>
      </c>
      <c r="AI50" s="72">
        <f t="shared" si="26"/>
        <v>0</v>
      </c>
      <c r="AJ50" s="72">
        <f t="shared" si="26"/>
        <v>0</v>
      </c>
      <c r="AK50" s="72">
        <f t="shared" si="26"/>
        <v>0</v>
      </c>
      <c r="AL50" s="72">
        <f t="shared" si="26"/>
        <v>0</v>
      </c>
      <c r="AM50" s="72">
        <f t="shared" si="26"/>
        <v>0</v>
      </c>
      <c r="AN50" s="72">
        <f t="shared" si="26"/>
        <v>0</v>
      </c>
      <c r="AO50" s="72">
        <f t="shared" si="26"/>
        <v>0</v>
      </c>
      <c r="AP50" s="72">
        <f t="shared" si="26"/>
        <v>0</v>
      </c>
      <c r="AQ50" s="72">
        <f t="shared" si="26"/>
        <v>0</v>
      </c>
      <c r="AR50" s="72">
        <f t="shared" si="26"/>
        <v>0</v>
      </c>
      <c r="AS50" s="72">
        <f t="shared" si="26"/>
        <v>0</v>
      </c>
      <c r="AT50" s="72">
        <f t="shared" si="26"/>
        <v>0</v>
      </c>
      <c r="AU50" s="72">
        <f t="shared" si="26"/>
        <v>0</v>
      </c>
      <c r="AV50" s="72">
        <f t="shared" si="26"/>
        <v>0</v>
      </c>
      <c r="AW50" s="72">
        <f t="shared" si="26"/>
        <v>0</v>
      </c>
      <c r="AX50" s="72">
        <f t="shared" si="26"/>
        <v>0</v>
      </c>
      <c r="AY50" s="72">
        <f t="shared" si="26"/>
        <v>0</v>
      </c>
      <c r="AZ50" s="72">
        <f t="shared" si="26"/>
        <v>0</v>
      </c>
      <c r="BA50" s="72">
        <f t="shared" si="26"/>
        <v>0</v>
      </c>
      <c r="BB50" s="72">
        <f t="shared" si="26"/>
        <v>0</v>
      </c>
      <c r="BC50" s="72">
        <f t="shared" si="26"/>
        <v>0</v>
      </c>
      <c r="BD50" s="72">
        <f>BD22-BD36-BD42-BD48</f>
        <v>0</v>
      </c>
      <c r="BE50" s="72">
        <f t="shared" si="26"/>
        <v>0</v>
      </c>
      <c r="BF50" s="72">
        <f t="shared" si="26"/>
        <v>0</v>
      </c>
      <c r="BG50" s="72">
        <f t="shared" si="26"/>
        <v>0</v>
      </c>
      <c r="BH50" s="72">
        <f t="shared" si="26"/>
        <v>0</v>
      </c>
      <c r="BI50" s="72">
        <f>BI22-BI36-BI42-BI48</f>
        <v>0</v>
      </c>
      <c r="BJ50" s="72">
        <f>BJ22-BJ36-BJ42-BJ48</f>
        <v>0</v>
      </c>
      <c r="BK50" s="72">
        <f>BK22-BK36-BK42-BK48</f>
        <v>0</v>
      </c>
      <c r="BL50" s="72">
        <f>BL22-BL36-BL42-BL48</f>
        <v>0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0</v>
      </c>
      <c r="E53" s="81">
        <f>(+E33-E114)*'Assumptions (Inputs)'!$D$31/'Assumptions (Inputs)'!$D$30</f>
        <v>0</v>
      </c>
      <c r="F53" s="81">
        <f>(+F33-F114)*'Assumptions (Inputs)'!$D$31/'Assumptions (Inputs)'!$D$30</f>
        <v>0</v>
      </c>
      <c r="G53" s="81">
        <f>(+G33-G114)*'Assumptions (Inputs)'!$D$31/'Assumptions (Inputs)'!$D$30</f>
        <v>0</v>
      </c>
      <c r="H53" s="81">
        <f>(+H33-H114)*'Assumptions (Inputs)'!$D$31/'Assumptions (Inputs)'!$D$30</f>
        <v>0</v>
      </c>
      <c r="I53" s="81">
        <f>(+I33-I114)*'Assumptions (Inputs)'!$D$31/'Assumptions (Inputs)'!$D$30</f>
        <v>0</v>
      </c>
      <c r="J53" s="81">
        <f>(+J33-J114)*'Assumptions (Inputs)'!$D$31/'Assumptions (Inputs)'!$D$30</f>
        <v>0</v>
      </c>
      <c r="K53" s="81">
        <f>(+K33-K114)*'Assumptions (Inputs)'!$D$31/'Assumptions (Inputs)'!$D$30</f>
        <v>0</v>
      </c>
      <c r="L53" s="81">
        <f>(+L33-L114)*'Assumptions (Inputs)'!$D$31/'Assumptions (Inputs)'!$D$30</f>
        <v>0</v>
      </c>
      <c r="M53" s="81">
        <f>(+M33-M114)*'Assumptions (Inputs)'!$D$31/'Assumptions (Inputs)'!$D$30</f>
        <v>0</v>
      </c>
      <c r="N53" s="81">
        <f>(+N33-N114)*'Assumptions (Inputs)'!$D$31/'Assumptions (Inputs)'!$D$30</f>
        <v>0</v>
      </c>
      <c r="O53" s="81">
        <f>(+O33-O114)*'Assumptions (Inputs)'!$D$31/'Assumptions (Inputs)'!$D$30</f>
        <v>0</v>
      </c>
      <c r="P53" s="81">
        <f>(+P33-P114)*'Assumptions (Inputs)'!$D$31/'Assumptions (Inputs)'!$D$30</f>
        <v>0</v>
      </c>
      <c r="Q53" s="81">
        <f>(+Q33-Q114)*'Assumptions (Inputs)'!$D$31/'Assumptions (Inputs)'!$D$30</f>
        <v>0</v>
      </c>
      <c r="R53" s="81">
        <f>(+R33-R114)*'Assumptions (Inputs)'!$D$31/'Assumptions (Inputs)'!$D$30</f>
        <v>0</v>
      </c>
      <c r="S53" s="81">
        <f>(+S33-S114)*'Assumptions (Inputs)'!$D$31/'Assumptions (Inputs)'!$D$30</f>
        <v>0</v>
      </c>
      <c r="T53" s="81">
        <f>(+T33-T114)*'Assumptions (Inputs)'!$D$31/'Assumptions (Inputs)'!$D$30</f>
        <v>0</v>
      </c>
      <c r="U53" s="81">
        <f>(+U33-U114)*'Assumptions (Inputs)'!$D$31/'Assumptions (Inputs)'!$D$30</f>
        <v>0</v>
      </c>
      <c r="V53" s="81">
        <f>(+V33-V114)*'Assumptions (Inputs)'!$D$31/'Assumptions (Inputs)'!$D$30</f>
        <v>0</v>
      </c>
      <c r="W53" s="81">
        <f>(+W33-W114)*'Assumptions (Inputs)'!$D$31/'Assumptions (Inputs)'!$D$30</f>
        <v>0</v>
      </c>
      <c r="X53" s="81">
        <f>(+X33-X114)*'Assumptions (Inputs)'!$D$31/'Assumptions (Inputs)'!$D$30</f>
        <v>0</v>
      </c>
      <c r="Y53" s="81">
        <f>(+Y33-Y114)*'Assumptions (Inputs)'!$D$31/'Assumptions (Inputs)'!$D$30</f>
        <v>0</v>
      </c>
      <c r="Z53" s="81">
        <f>(+Z33-Z114)*'Assumptions (Inputs)'!$D$31/'Assumptions (Inputs)'!$D$30</f>
        <v>0</v>
      </c>
      <c r="AA53" s="81">
        <f>(+AA33-AA114)*'Assumptions (Inputs)'!$D$31/'Assumptions (Inputs)'!$D$30</f>
        <v>0</v>
      </c>
      <c r="AB53" s="81">
        <f>(+AB33-AB114)*'Assumptions (Inputs)'!$D$31/'Assumptions (Inputs)'!$D$30</f>
        <v>0</v>
      </c>
      <c r="AC53" s="81">
        <f>(+AC33-AC114)*'Assumptions (Inputs)'!$D$31/'Assumptions (Inputs)'!$D$30</f>
        <v>0</v>
      </c>
      <c r="AD53" s="81">
        <f>(+AD33-AD114)*'Assumptions (Inputs)'!$D$31/'Assumptions (Inputs)'!$D$30</f>
        <v>0</v>
      </c>
      <c r="AE53" s="81">
        <f>(+AE33-AE114)*'Assumptions (Inputs)'!$D$31/'Assumptions (Inputs)'!$D$30</f>
        <v>0</v>
      </c>
      <c r="AF53" s="81">
        <f>(+AF33-AF114)*'Assumptions (Inputs)'!$D$31/'Assumptions (Inputs)'!$D$30</f>
        <v>0</v>
      </c>
      <c r="AG53" s="81">
        <f>(+AG33-AG114)*'Assumptions (Inputs)'!$D$31/'Assumptions (Inputs)'!$D$30</f>
        <v>0</v>
      </c>
      <c r="AH53" s="81">
        <f>(+AH33-AH114)*'Assumptions (Inputs)'!$D$31/'Assumptions (Inputs)'!$D$30</f>
        <v>0</v>
      </c>
      <c r="AI53" s="81">
        <f>(+AI33-AI114)*'Assumptions (Inputs)'!$D$31/'Assumptions (Inputs)'!$D$30</f>
        <v>0</v>
      </c>
      <c r="AJ53" s="81">
        <f>(+AJ33-AJ114)*'Assumptions (Inputs)'!$D$31/'Assumptions (Inputs)'!$D$30</f>
        <v>0</v>
      </c>
      <c r="AK53" s="81">
        <f>(+AK33-AK114)*'Assumptions (Inputs)'!$D$31/'Assumptions (Inputs)'!$D$30</f>
        <v>0</v>
      </c>
      <c r="AL53" s="81">
        <f>(+AL33-AL114)*'Assumptions (Inputs)'!$D$31/'Assumptions (Inputs)'!$D$30</f>
        <v>0</v>
      </c>
      <c r="AM53" s="81">
        <f>(+AM33-AM114)*'Assumptions (Inputs)'!$D$31/'Assumptions (Inputs)'!$D$30</f>
        <v>0</v>
      </c>
      <c r="AN53" s="81">
        <f>(+AN33-AN114)*'Assumptions (Inputs)'!$D$31/'Assumptions (Inputs)'!$D$30</f>
        <v>0</v>
      </c>
      <c r="AO53" s="81">
        <f>(+AO33-AO114)*'Assumptions (Inputs)'!$D$31/'Assumptions (Inputs)'!$D$30</f>
        <v>0</v>
      </c>
      <c r="AP53" s="81">
        <f>(+AP33-AP114)*'Assumptions (Inputs)'!$D$31/'Assumptions (Inputs)'!$D$30</f>
        <v>0</v>
      </c>
      <c r="AQ53" s="81">
        <f>(+AQ33-AQ114)*'Assumptions (Inputs)'!$D$31/'Assumptions (Inputs)'!$D$30</f>
        <v>0</v>
      </c>
      <c r="AR53" s="81">
        <f>(+AR33-AR114)*'Assumptions (Inputs)'!$D$31/'Assumptions (Inputs)'!$D$30</f>
        <v>0</v>
      </c>
      <c r="AS53" s="81">
        <f>(+AS33-AS114)*'Assumptions (Inputs)'!$D$31/'Assumptions (Inputs)'!$D$30</f>
        <v>0</v>
      </c>
      <c r="AT53" s="81">
        <f>(+AT33-AT114)*'Assumptions (Inputs)'!$D$31/'Assumptions (Inputs)'!$D$30</f>
        <v>0</v>
      </c>
      <c r="AU53" s="81">
        <f>(+AU33-AU114)*'Assumptions (Inputs)'!$D$31/'Assumptions (Inputs)'!$D$30</f>
        <v>0</v>
      </c>
      <c r="AV53" s="81">
        <f>(+AV33-AV114)*'Assumptions (Inputs)'!$D$31/'Assumptions (Inputs)'!$D$30</f>
        <v>0</v>
      </c>
      <c r="AW53" s="81">
        <f>(+AW33-AW114)*'Assumptions (Inputs)'!$D$31/'Assumptions (Inputs)'!$D$30</f>
        <v>0</v>
      </c>
      <c r="AX53" s="81">
        <f>(+AX33-AX114)*'Assumptions (Inputs)'!$D$31/'Assumptions (Inputs)'!$D$30</f>
        <v>0</v>
      </c>
      <c r="AY53" s="81">
        <f>(+AY33-AY114)*'Assumptions (Inputs)'!$D$31/'Assumptions (Inputs)'!$D$30</f>
        <v>0</v>
      </c>
      <c r="AZ53" s="81">
        <f>(+AZ33-AZ114)*'Assumptions (Inputs)'!$D$31/'Assumptions (Inputs)'!$D$30</f>
        <v>0</v>
      </c>
      <c r="BA53" s="81">
        <f>(+BA33-BA114)*'Assumptions (Inputs)'!$D$31/'Assumptions (Inputs)'!$D$30</f>
        <v>0</v>
      </c>
      <c r="BB53" s="81">
        <f>(+BB33-BB114)*'Assumptions (Inputs)'!$D$31/'Assumptions (Inputs)'!$D$30</f>
        <v>0</v>
      </c>
      <c r="BC53" s="81">
        <f>(+BC33-BC114)*'Assumptions (Inputs)'!$D$31/'Assumptions (Inputs)'!$D$30</f>
        <v>0</v>
      </c>
      <c r="BD53" s="81">
        <f>(+BD33-BD114)*'Assumptions (Inputs)'!$D$31/'Assumptions (Inputs)'!$D$30</f>
        <v>0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0</v>
      </c>
      <c r="BO53" s="343"/>
    </row>
    <row r="54" spans="1:107" s="38" customFormat="1" ht="15" customHeight="1">
      <c r="A54" s="36" t="s">
        <v>53</v>
      </c>
      <c r="B54" s="75">
        <f t="shared" ref="B54:BL54" si="27">B33</f>
        <v>0</v>
      </c>
      <c r="C54" s="75">
        <f t="shared" si="27"/>
        <v>0</v>
      </c>
      <c r="D54" s="75">
        <f t="shared" si="27"/>
        <v>0</v>
      </c>
      <c r="E54" s="75">
        <f t="shared" si="27"/>
        <v>0</v>
      </c>
      <c r="F54" s="75">
        <f t="shared" si="27"/>
        <v>0</v>
      </c>
      <c r="G54" s="75">
        <f t="shared" si="27"/>
        <v>0</v>
      </c>
      <c r="H54" s="75">
        <f t="shared" si="27"/>
        <v>0</v>
      </c>
      <c r="I54" s="75">
        <f t="shared" si="27"/>
        <v>0</v>
      </c>
      <c r="J54" s="75">
        <f t="shared" si="27"/>
        <v>0</v>
      </c>
      <c r="K54" s="75">
        <f t="shared" si="27"/>
        <v>0</v>
      </c>
      <c r="L54" s="75">
        <f t="shared" si="27"/>
        <v>0</v>
      </c>
      <c r="M54" s="75">
        <f t="shared" si="27"/>
        <v>0</v>
      </c>
      <c r="N54" s="75">
        <f t="shared" si="27"/>
        <v>0</v>
      </c>
      <c r="O54" s="75">
        <f t="shared" si="27"/>
        <v>0</v>
      </c>
      <c r="P54" s="75">
        <f t="shared" si="27"/>
        <v>0</v>
      </c>
      <c r="Q54" s="75">
        <f t="shared" si="27"/>
        <v>0</v>
      </c>
      <c r="R54" s="75">
        <f t="shared" si="27"/>
        <v>0</v>
      </c>
      <c r="S54" s="75">
        <f t="shared" si="27"/>
        <v>0</v>
      </c>
      <c r="T54" s="75">
        <f t="shared" si="27"/>
        <v>0</v>
      </c>
      <c r="U54" s="75">
        <f t="shared" si="27"/>
        <v>0</v>
      </c>
      <c r="V54" s="75">
        <f t="shared" si="27"/>
        <v>0</v>
      </c>
      <c r="W54" s="75">
        <f t="shared" si="27"/>
        <v>0</v>
      </c>
      <c r="X54" s="75">
        <f t="shared" si="27"/>
        <v>0</v>
      </c>
      <c r="Y54" s="75">
        <f t="shared" si="27"/>
        <v>0</v>
      </c>
      <c r="Z54" s="75">
        <f t="shared" si="27"/>
        <v>0</v>
      </c>
      <c r="AA54" s="75">
        <f t="shared" si="27"/>
        <v>0</v>
      </c>
      <c r="AB54" s="75">
        <f t="shared" si="27"/>
        <v>0</v>
      </c>
      <c r="AC54" s="75">
        <f t="shared" si="27"/>
        <v>0</v>
      </c>
      <c r="AD54" s="75">
        <f t="shared" si="27"/>
        <v>0</v>
      </c>
      <c r="AE54" s="75">
        <f t="shared" si="27"/>
        <v>0</v>
      </c>
      <c r="AF54" s="75">
        <f t="shared" si="27"/>
        <v>0</v>
      </c>
      <c r="AG54" s="75">
        <f t="shared" si="27"/>
        <v>0</v>
      </c>
      <c r="AH54" s="75">
        <f t="shared" si="27"/>
        <v>0</v>
      </c>
      <c r="AI54" s="75">
        <f t="shared" si="27"/>
        <v>0</v>
      </c>
      <c r="AJ54" s="75">
        <f t="shared" si="27"/>
        <v>0</v>
      </c>
      <c r="AK54" s="75">
        <f t="shared" si="27"/>
        <v>0</v>
      </c>
      <c r="AL54" s="75">
        <f t="shared" si="27"/>
        <v>0</v>
      </c>
      <c r="AM54" s="75">
        <f t="shared" si="27"/>
        <v>0</v>
      </c>
      <c r="AN54" s="75">
        <f t="shared" si="27"/>
        <v>0</v>
      </c>
      <c r="AO54" s="75">
        <f t="shared" si="27"/>
        <v>0</v>
      </c>
      <c r="AP54" s="75">
        <f t="shared" si="27"/>
        <v>0</v>
      </c>
      <c r="AQ54" s="75">
        <f t="shared" si="27"/>
        <v>0</v>
      </c>
      <c r="AR54" s="75">
        <f t="shared" si="27"/>
        <v>0</v>
      </c>
      <c r="AS54" s="75">
        <f t="shared" si="27"/>
        <v>0</v>
      </c>
      <c r="AT54" s="75">
        <f t="shared" si="27"/>
        <v>0</v>
      </c>
      <c r="AU54" s="75">
        <f t="shared" si="27"/>
        <v>0</v>
      </c>
      <c r="AV54" s="75">
        <f t="shared" si="27"/>
        <v>0</v>
      </c>
      <c r="AW54" s="75">
        <f t="shared" si="27"/>
        <v>0</v>
      </c>
      <c r="AX54" s="75">
        <f t="shared" si="27"/>
        <v>0</v>
      </c>
      <c r="AY54" s="75">
        <f t="shared" si="27"/>
        <v>0</v>
      </c>
      <c r="AZ54" s="75">
        <f t="shared" si="27"/>
        <v>0</v>
      </c>
      <c r="BA54" s="75">
        <f t="shared" si="27"/>
        <v>0</v>
      </c>
      <c r="BB54" s="75">
        <f t="shared" si="27"/>
        <v>0</v>
      </c>
      <c r="BC54" s="75">
        <f t="shared" si="27"/>
        <v>0</v>
      </c>
      <c r="BD54" s="75">
        <f t="shared" si="27"/>
        <v>0</v>
      </c>
      <c r="BE54" s="75">
        <f t="shared" si="27"/>
        <v>0</v>
      </c>
      <c r="BF54" s="75">
        <f t="shared" si="27"/>
        <v>0</v>
      </c>
      <c r="BG54" s="75">
        <f t="shared" si="27"/>
        <v>0</v>
      </c>
      <c r="BH54" s="75">
        <f t="shared" si="27"/>
        <v>0</v>
      </c>
      <c r="BI54" s="75">
        <f t="shared" si="27"/>
        <v>0</v>
      </c>
      <c r="BJ54" s="75">
        <f t="shared" si="27"/>
        <v>0</v>
      </c>
      <c r="BK54" s="75">
        <f t="shared" si="27"/>
        <v>0</v>
      </c>
      <c r="BL54" s="75">
        <f t="shared" si="27"/>
        <v>0</v>
      </c>
      <c r="BM54" s="37"/>
      <c r="BN54" s="75">
        <f>SUM(B54:BM54)</f>
        <v>0</v>
      </c>
      <c r="BO54" s="337"/>
    </row>
    <row r="55" spans="1:107" s="38" customFormat="1" ht="15" customHeight="1">
      <c r="A55" s="36" t="s">
        <v>65</v>
      </c>
      <c r="B55" s="68">
        <f>B21*'Assumptions (Inputs)'!C42</f>
        <v>0</v>
      </c>
      <c r="C55" s="68">
        <f>C21*'Assumptions (Inputs)'!D42</f>
        <v>0</v>
      </c>
      <c r="D55" s="68">
        <f>D21*'Assumptions (Inputs)'!E42</f>
        <v>0</v>
      </c>
      <c r="E55" s="68">
        <f>E21*'Assumptions (Inputs)'!F42</f>
        <v>0</v>
      </c>
      <c r="F55" s="68">
        <f>F21*'Assumptions (Inputs)'!G42</f>
        <v>0</v>
      </c>
      <c r="G55" s="68">
        <f>G21*'Assumptions (Inputs)'!H42</f>
        <v>0</v>
      </c>
      <c r="H55" s="68">
        <f>H21*'Assumptions (Inputs)'!I42</f>
        <v>0</v>
      </c>
      <c r="I55" s="68">
        <f>I21*'Assumptions (Inputs)'!J42</f>
        <v>0</v>
      </c>
      <c r="J55" s="68">
        <f>J21*'Assumptions (Inputs)'!K42</f>
        <v>0</v>
      </c>
      <c r="K55" s="68">
        <f>K21*'Assumptions (Inputs)'!L42</f>
        <v>0</v>
      </c>
      <c r="L55" s="68">
        <f>L21*'Assumptions (Inputs)'!M42</f>
        <v>0</v>
      </c>
      <c r="M55" s="68">
        <f>M21*'Assumptions (Inputs)'!N42</f>
        <v>0</v>
      </c>
      <c r="N55" s="68">
        <f>N21*'Assumptions (Inputs)'!O42</f>
        <v>0</v>
      </c>
      <c r="O55" s="68">
        <f>O21*'Assumptions (Inputs)'!P42</f>
        <v>0</v>
      </c>
      <c r="P55" s="68">
        <f>P21*'Assumptions (Inputs)'!Q42</f>
        <v>0</v>
      </c>
      <c r="Q55" s="68">
        <f>Q21*'Assumptions (Inputs)'!R42</f>
        <v>0</v>
      </c>
      <c r="R55" s="68">
        <f>R21*'Assumptions (Inputs)'!S42</f>
        <v>0</v>
      </c>
      <c r="S55" s="68">
        <f>S21*'Assumptions (Inputs)'!T42</f>
        <v>0</v>
      </c>
      <c r="T55" s="68">
        <f>T21*'Assumptions (Inputs)'!U42</f>
        <v>0</v>
      </c>
      <c r="U55" s="68">
        <f>U21*'Assumptions (Inputs)'!V42</f>
        <v>0</v>
      </c>
      <c r="V55" s="68">
        <f>V21*'Assumptions (Inputs)'!W42</f>
        <v>0</v>
      </c>
      <c r="W55" s="68">
        <f>W21*'Assumptions (Inputs)'!X42</f>
        <v>0</v>
      </c>
      <c r="X55" s="68">
        <f>X21*'Assumptions (Inputs)'!Y42</f>
        <v>0</v>
      </c>
      <c r="Y55" s="68">
        <f>Y21*'Assumptions (Inputs)'!Z42</f>
        <v>0</v>
      </c>
      <c r="Z55" s="68">
        <f>Z21*'Assumptions (Inputs)'!AA42</f>
        <v>0</v>
      </c>
      <c r="AA55" s="68">
        <f>AA21*'Assumptions (Inputs)'!AB42</f>
        <v>0</v>
      </c>
      <c r="AB55" s="68">
        <f>AB21*'Assumptions (Inputs)'!AC42</f>
        <v>0</v>
      </c>
      <c r="AC55" s="68">
        <f>AC21*'Assumptions (Inputs)'!AD42</f>
        <v>0</v>
      </c>
      <c r="AD55" s="68">
        <f>AD21*'Assumptions (Inputs)'!AE42</f>
        <v>0</v>
      </c>
      <c r="AE55" s="68">
        <f>AE21*'Assumptions (Inputs)'!AF42</f>
        <v>0</v>
      </c>
      <c r="AF55" s="68">
        <f>AF21*'Assumptions (Inputs)'!AG42</f>
        <v>0</v>
      </c>
      <c r="AG55" s="68">
        <f>AG21*'Assumptions (Inputs)'!AH42</f>
        <v>0</v>
      </c>
      <c r="AH55" s="68">
        <f>AH21*'Assumptions (Inputs)'!AI42</f>
        <v>0</v>
      </c>
      <c r="AI55" s="68">
        <f>AI21*'Assumptions (Inputs)'!AJ42</f>
        <v>0</v>
      </c>
      <c r="AJ55" s="68">
        <f>AJ21*'Assumptions (Inputs)'!AK42</f>
        <v>0</v>
      </c>
      <c r="AK55" s="68">
        <f>AK21*'Assumptions (Inputs)'!AL42</f>
        <v>0</v>
      </c>
      <c r="AL55" s="68">
        <f>AL21*'Assumptions (Inputs)'!AM42</f>
        <v>0</v>
      </c>
      <c r="AM55" s="68">
        <f>AM21*'Assumptions (Inputs)'!AN42</f>
        <v>0</v>
      </c>
      <c r="AN55" s="68">
        <f>AN21*'Assumptions (Inputs)'!AO42</f>
        <v>0</v>
      </c>
      <c r="AO55" s="68">
        <f>AO21*'Assumptions (Inputs)'!AP42</f>
        <v>0</v>
      </c>
      <c r="AP55" s="68">
        <f>AP21*'Assumptions (Inputs)'!AQ42</f>
        <v>0</v>
      </c>
      <c r="AQ55" s="68">
        <f>AQ21*'Assumptions (Inputs)'!AR42</f>
        <v>0</v>
      </c>
      <c r="AR55" s="68">
        <f>AR21*'Assumptions (Inputs)'!AS42</f>
        <v>0</v>
      </c>
      <c r="AS55" s="68">
        <f>AS21*'Assumptions (Inputs)'!AT42</f>
        <v>0</v>
      </c>
      <c r="AT55" s="68">
        <f>AT21*'Assumptions (Inputs)'!AU42</f>
        <v>0</v>
      </c>
      <c r="AU55" s="68">
        <f>AU21*'Assumptions (Inputs)'!AV42</f>
        <v>0</v>
      </c>
      <c r="AV55" s="68">
        <f>AV21*'Assumptions (Inputs)'!AW42</f>
        <v>0</v>
      </c>
      <c r="AW55" s="68">
        <f>AW21*'Assumptions (Inputs)'!AX42</f>
        <v>0</v>
      </c>
      <c r="AX55" s="68">
        <f>AX21*'Assumptions (Inputs)'!AY42</f>
        <v>0</v>
      </c>
      <c r="AY55" s="68">
        <f>AY21*'Assumptions (Inputs)'!AZ42</f>
        <v>0</v>
      </c>
      <c r="AZ55" s="68">
        <f>AZ21*'Assumptions (Inputs)'!BA42</f>
        <v>0</v>
      </c>
      <c r="BA55" s="68">
        <f>BA21*'Assumptions (Inputs)'!BB42</f>
        <v>0</v>
      </c>
      <c r="BB55" s="68">
        <f>BB21*'Assumptions (Inputs)'!BC42</f>
        <v>0</v>
      </c>
      <c r="BC55" s="68">
        <f>BC21*'Assumptions (Inputs)'!BD42</f>
        <v>0</v>
      </c>
      <c r="BD55" s="68">
        <f>BD21*'Assumptions (Inputs)'!BE42</f>
        <v>0</v>
      </c>
      <c r="BE55" s="68">
        <f>BE21*'Assumptions (Inputs)'!BF42</f>
        <v>0</v>
      </c>
      <c r="BF55" s="68">
        <f>BF21*'Assumptions (Inputs)'!BG42</f>
        <v>0</v>
      </c>
      <c r="BG55" s="68">
        <f>BG21*'Assumptions (Inputs)'!BH42</f>
        <v>0</v>
      </c>
      <c r="BH55" s="68">
        <f>BH21*'Assumptions (Inputs)'!BI42</f>
        <v>0</v>
      </c>
      <c r="BI55" s="68">
        <f>BI21*'Assumptions (Inputs)'!BJ42</f>
        <v>0</v>
      </c>
      <c r="BJ55" s="68">
        <f>BJ21*'Assumptions (Inputs)'!BK42</f>
        <v>0</v>
      </c>
      <c r="BK55" s="68">
        <f>BK21*'Assumptions (Inputs)'!BL42</f>
        <v>0</v>
      </c>
      <c r="BL55" s="68">
        <f>BL21*'Assumptions (Inputs)'!BM42</f>
        <v>0</v>
      </c>
      <c r="BM55" s="82"/>
      <c r="BN55" s="75">
        <f>SUM(B55:BM55)</f>
        <v>0</v>
      </c>
      <c r="BO55" s="337"/>
    </row>
    <row r="56" spans="1:107" s="38" customFormat="1" ht="15" customHeight="1" thickBot="1">
      <c r="A56" s="36" t="s">
        <v>100</v>
      </c>
      <c r="B56" s="69">
        <f t="shared" ref="B56:BL56" si="28">SUM(B53:B55)</f>
        <v>0</v>
      </c>
      <c r="C56" s="69">
        <f t="shared" si="28"/>
        <v>0</v>
      </c>
      <c r="D56" s="69">
        <f t="shared" si="28"/>
        <v>0</v>
      </c>
      <c r="E56" s="69">
        <f t="shared" si="28"/>
        <v>0</v>
      </c>
      <c r="F56" s="69">
        <f t="shared" si="28"/>
        <v>0</v>
      </c>
      <c r="G56" s="69">
        <f t="shared" si="28"/>
        <v>0</v>
      </c>
      <c r="H56" s="69">
        <f t="shared" si="28"/>
        <v>0</v>
      </c>
      <c r="I56" s="69">
        <f t="shared" si="28"/>
        <v>0</v>
      </c>
      <c r="J56" s="69">
        <f t="shared" si="28"/>
        <v>0</v>
      </c>
      <c r="K56" s="69">
        <f t="shared" si="28"/>
        <v>0</v>
      </c>
      <c r="L56" s="69">
        <f t="shared" si="28"/>
        <v>0</v>
      </c>
      <c r="M56" s="69">
        <f t="shared" si="28"/>
        <v>0</v>
      </c>
      <c r="N56" s="69">
        <f t="shared" si="28"/>
        <v>0</v>
      </c>
      <c r="O56" s="69">
        <f t="shared" si="28"/>
        <v>0</v>
      </c>
      <c r="P56" s="69">
        <f t="shared" si="28"/>
        <v>0</v>
      </c>
      <c r="Q56" s="69">
        <f t="shared" si="28"/>
        <v>0</v>
      </c>
      <c r="R56" s="69">
        <f t="shared" si="28"/>
        <v>0</v>
      </c>
      <c r="S56" s="69">
        <f t="shared" si="28"/>
        <v>0</v>
      </c>
      <c r="T56" s="69">
        <f t="shared" si="28"/>
        <v>0</v>
      </c>
      <c r="U56" s="69">
        <f t="shared" si="28"/>
        <v>0</v>
      </c>
      <c r="V56" s="69">
        <f t="shared" si="28"/>
        <v>0</v>
      </c>
      <c r="W56" s="69">
        <f t="shared" si="28"/>
        <v>0</v>
      </c>
      <c r="X56" s="69">
        <f t="shared" si="28"/>
        <v>0</v>
      </c>
      <c r="Y56" s="69">
        <f t="shared" si="28"/>
        <v>0</v>
      </c>
      <c r="Z56" s="69">
        <f t="shared" si="28"/>
        <v>0</v>
      </c>
      <c r="AA56" s="69">
        <f t="shared" si="28"/>
        <v>0</v>
      </c>
      <c r="AB56" s="69">
        <f t="shared" si="28"/>
        <v>0</v>
      </c>
      <c r="AC56" s="69">
        <f t="shared" si="28"/>
        <v>0</v>
      </c>
      <c r="AD56" s="69">
        <f t="shared" si="28"/>
        <v>0</v>
      </c>
      <c r="AE56" s="69">
        <f t="shared" si="28"/>
        <v>0</v>
      </c>
      <c r="AF56" s="69">
        <f t="shared" si="28"/>
        <v>0</v>
      </c>
      <c r="AG56" s="69">
        <f t="shared" si="28"/>
        <v>0</v>
      </c>
      <c r="AH56" s="69">
        <f t="shared" si="28"/>
        <v>0</v>
      </c>
      <c r="AI56" s="69">
        <f t="shared" si="28"/>
        <v>0</v>
      </c>
      <c r="AJ56" s="69">
        <f t="shared" si="28"/>
        <v>0</v>
      </c>
      <c r="AK56" s="69">
        <f t="shared" si="28"/>
        <v>0</v>
      </c>
      <c r="AL56" s="69">
        <f t="shared" si="28"/>
        <v>0</v>
      </c>
      <c r="AM56" s="69">
        <f t="shared" si="28"/>
        <v>0</v>
      </c>
      <c r="AN56" s="69">
        <f t="shared" si="28"/>
        <v>0</v>
      </c>
      <c r="AO56" s="69">
        <f t="shared" si="28"/>
        <v>0</v>
      </c>
      <c r="AP56" s="69">
        <f t="shared" si="28"/>
        <v>0</v>
      </c>
      <c r="AQ56" s="69">
        <f t="shared" si="28"/>
        <v>0</v>
      </c>
      <c r="AR56" s="69">
        <f t="shared" si="28"/>
        <v>0</v>
      </c>
      <c r="AS56" s="69">
        <f t="shared" si="28"/>
        <v>0</v>
      </c>
      <c r="AT56" s="69">
        <f t="shared" si="28"/>
        <v>0</v>
      </c>
      <c r="AU56" s="69">
        <f t="shared" si="28"/>
        <v>0</v>
      </c>
      <c r="AV56" s="69">
        <f t="shared" si="28"/>
        <v>0</v>
      </c>
      <c r="AW56" s="69">
        <f t="shared" si="28"/>
        <v>0</v>
      </c>
      <c r="AX56" s="69">
        <f t="shared" si="28"/>
        <v>0</v>
      </c>
      <c r="AY56" s="69">
        <f t="shared" si="28"/>
        <v>0</v>
      </c>
      <c r="AZ56" s="69">
        <f t="shared" si="28"/>
        <v>0</v>
      </c>
      <c r="BA56" s="69">
        <f t="shared" si="28"/>
        <v>0</v>
      </c>
      <c r="BB56" s="69">
        <f t="shared" si="28"/>
        <v>0</v>
      </c>
      <c r="BC56" s="69">
        <f t="shared" si="28"/>
        <v>0</v>
      </c>
      <c r="BD56" s="69">
        <f t="shared" si="28"/>
        <v>0</v>
      </c>
      <c r="BE56" s="69">
        <f t="shared" si="28"/>
        <v>0</v>
      </c>
      <c r="BF56" s="69">
        <f t="shared" si="28"/>
        <v>0</v>
      </c>
      <c r="BG56" s="69">
        <f t="shared" si="28"/>
        <v>0</v>
      </c>
      <c r="BH56" s="69">
        <f t="shared" si="28"/>
        <v>0</v>
      </c>
      <c r="BI56" s="69">
        <f t="shared" si="28"/>
        <v>0</v>
      </c>
      <c r="BJ56" s="69">
        <f t="shared" si="28"/>
        <v>0</v>
      </c>
      <c r="BK56" s="69">
        <f t="shared" si="28"/>
        <v>0</v>
      </c>
      <c r="BL56" s="69">
        <f t="shared" si="28"/>
        <v>0</v>
      </c>
      <c r="BM56" s="37"/>
      <c r="BN56" s="75">
        <f>SUM(B56:BM56)</f>
        <v>0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29">B50</f>
        <v>0</v>
      </c>
      <c r="C59" s="75">
        <f t="shared" si="29"/>
        <v>0</v>
      </c>
      <c r="D59" s="75">
        <f t="shared" si="29"/>
        <v>0</v>
      </c>
      <c r="E59" s="75">
        <f t="shared" si="29"/>
        <v>0</v>
      </c>
      <c r="F59" s="75">
        <f t="shared" si="29"/>
        <v>0</v>
      </c>
      <c r="G59" s="75">
        <f t="shared" si="29"/>
        <v>0</v>
      </c>
      <c r="H59" s="75">
        <f t="shared" si="29"/>
        <v>0</v>
      </c>
      <c r="I59" s="75">
        <f t="shared" si="29"/>
        <v>0</v>
      </c>
      <c r="J59" s="75">
        <f t="shared" si="29"/>
        <v>0</v>
      </c>
      <c r="K59" s="75">
        <f t="shared" si="29"/>
        <v>0</v>
      </c>
      <c r="L59" s="75">
        <f t="shared" si="29"/>
        <v>0</v>
      </c>
      <c r="M59" s="75">
        <f t="shared" si="29"/>
        <v>0</v>
      </c>
      <c r="N59" s="75">
        <f t="shared" si="29"/>
        <v>0</v>
      </c>
      <c r="O59" s="75">
        <f t="shared" si="29"/>
        <v>0</v>
      </c>
      <c r="P59" s="75">
        <f t="shared" si="29"/>
        <v>0</v>
      </c>
      <c r="Q59" s="75">
        <f t="shared" si="29"/>
        <v>0</v>
      </c>
      <c r="R59" s="75">
        <f t="shared" si="29"/>
        <v>0</v>
      </c>
      <c r="S59" s="75">
        <f t="shared" si="29"/>
        <v>0</v>
      </c>
      <c r="T59" s="75">
        <f t="shared" si="29"/>
        <v>0</v>
      </c>
      <c r="U59" s="75">
        <f t="shared" si="29"/>
        <v>0</v>
      </c>
      <c r="V59" s="75">
        <f t="shared" si="29"/>
        <v>0</v>
      </c>
      <c r="W59" s="75">
        <f t="shared" si="29"/>
        <v>0</v>
      </c>
      <c r="X59" s="75">
        <f t="shared" si="29"/>
        <v>0</v>
      </c>
      <c r="Y59" s="75">
        <f t="shared" si="29"/>
        <v>0</v>
      </c>
      <c r="Z59" s="75">
        <f t="shared" si="29"/>
        <v>0</v>
      </c>
      <c r="AA59" s="75">
        <f t="shared" si="29"/>
        <v>0</v>
      </c>
      <c r="AB59" s="75">
        <f t="shared" si="29"/>
        <v>0</v>
      </c>
      <c r="AC59" s="75">
        <f t="shared" si="29"/>
        <v>0</v>
      </c>
      <c r="AD59" s="75">
        <f t="shared" si="29"/>
        <v>0</v>
      </c>
      <c r="AE59" s="75">
        <f t="shared" si="29"/>
        <v>0</v>
      </c>
      <c r="AF59" s="75">
        <f t="shared" si="29"/>
        <v>0</v>
      </c>
      <c r="AG59" s="75">
        <f t="shared" si="29"/>
        <v>0</v>
      </c>
      <c r="AH59" s="75">
        <f t="shared" si="29"/>
        <v>0</v>
      </c>
      <c r="AI59" s="75">
        <f t="shared" si="29"/>
        <v>0</v>
      </c>
      <c r="AJ59" s="75">
        <f t="shared" si="29"/>
        <v>0</v>
      </c>
      <c r="AK59" s="75">
        <f t="shared" si="29"/>
        <v>0</v>
      </c>
      <c r="AL59" s="75">
        <f t="shared" si="29"/>
        <v>0</v>
      </c>
      <c r="AM59" s="75">
        <f t="shared" si="29"/>
        <v>0</v>
      </c>
      <c r="AN59" s="75">
        <f t="shared" si="29"/>
        <v>0</v>
      </c>
      <c r="AO59" s="75">
        <f t="shared" si="29"/>
        <v>0</v>
      </c>
      <c r="AP59" s="75">
        <f t="shared" si="29"/>
        <v>0</v>
      </c>
      <c r="AQ59" s="75">
        <f t="shared" si="29"/>
        <v>0</v>
      </c>
      <c r="AR59" s="75">
        <f t="shared" si="29"/>
        <v>0</v>
      </c>
      <c r="AS59" s="75">
        <f t="shared" si="29"/>
        <v>0</v>
      </c>
      <c r="AT59" s="75">
        <f t="shared" si="29"/>
        <v>0</v>
      </c>
      <c r="AU59" s="75">
        <f t="shared" si="29"/>
        <v>0</v>
      </c>
      <c r="AV59" s="75">
        <f t="shared" si="29"/>
        <v>0</v>
      </c>
      <c r="AW59" s="75">
        <f t="shared" si="29"/>
        <v>0</v>
      </c>
      <c r="AX59" s="75">
        <f t="shared" si="29"/>
        <v>0</v>
      </c>
      <c r="AY59" s="75">
        <f t="shared" si="29"/>
        <v>0</v>
      </c>
      <c r="AZ59" s="75">
        <f t="shared" si="29"/>
        <v>0</v>
      </c>
      <c r="BA59" s="75">
        <f t="shared" si="29"/>
        <v>0</v>
      </c>
      <c r="BB59" s="75">
        <f t="shared" si="29"/>
        <v>0</v>
      </c>
      <c r="BC59" s="75">
        <f t="shared" si="29"/>
        <v>0</v>
      </c>
      <c r="BD59" s="75">
        <f t="shared" si="29"/>
        <v>0</v>
      </c>
      <c r="BE59" s="75">
        <f t="shared" si="29"/>
        <v>0</v>
      </c>
      <c r="BF59" s="75">
        <f t="shared" si="29"/>
        <v>0</v>
      </c>
      <c r="BG59" s="75">
        <f t="shared" si="29"/>
        <v>0</v>
      </c>
      <c r="BH59" s="75">
        <f t="shared" si="29"/>
        <v>0</v>
      </c>
      <c r="BI59" s="75">
        <f t="shared" si="29"/>
        <v>0</v>
      </c>
      <c r="BJ59" s="75">
        <f t="shared" si="29"/>
        <v>0</v>
      </c>
      <c r="BK59" s="75">
        <f t="shared" si="29"/>
        <v>0</v>
      </c>
      <c r="BL59" s="75">
        <f t="shared" si="29"/>
        <v>0</v>
      </c>
      <c r="BM59" s="37"/>
      <c r="BN59" s="75">
        <f>SUM(B59:BM59)</f>
        <v>0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0">E60</f>
        <v>9.7000000000000003E-2</v>
      </c>
      <c r="G60" s="369">
        <f t="shared" si="30"/>
        <v>9.7000000000000003E-2</v>
      </c>
      <c r="H60" s="369">
        <f t="shared" si="30"/>
        <v>9.7000000000000003E-2</v>
      </c>
      <c r="I60" s="369">
        <f t="shared" si="30"/>
        <v>9.7000000000000003E-2</v>
      </c>
      <c r="J60" s="369">
        <f t="shared" si="30"/>
        <v>9.7000000000000003E-2</v>
      </c>
      <c r="K60" s="369">
        <f t="shared" si="30"/>
        <v>9.7000000000000003E-2</v>
      </c>
      <c r="L60" s="369">
        <f t="shared" si="30"/>
        <v>9.7000000000000003E-2</v>
      </c>
      <c r="M60" s="369">
        <f t="shared" si="30"/>
        <v>9.7000000000000003E-2</v>
      </c>
      <c r="N60" s="369">
        <f t="shared" si="30"/>
        <v>9.7000000000000003E-2</v>
      </c>
      <c r="O60" s="369">
        <f t="shared" si="30"/>
        <v>9.7000000000000003E-2</v>
      </c>
      <c r="P60" s="369">
        <f t="shared" si="30"/>
        <v>9.7000000000000003E-2</v>
      </c>
      <c r="Q60" s="369">
        <f t="shared" si="30"/>
        <v>9.7000000000000003E-2</v>
      </c>
      <c r="R60" s="369">
        <f t="shared" si="30"/>
        <v>9.7000000000000003E-2</v>
      </c>
      <c r="S60" s="369">
        <f t="shared" si="30"/>
        <v>9.7000000000000003E-2</v>
      </c>
      <c r="T60" s="369">
        <f t="shared" si="30"/>
        <v>9.7000000000000003E-2</v>
      </c>
      <c r="U60" s="369">
        <f t="shared" si="30"/>
        <v>9.7000000000000003E-2</v>
      </c>
      <c r="V60" s="369">
        <f t="shared" si="30"/>
        <v>9.7000000000000003E-2</v>
      </c>
      <c r="W60" s="369">
        <f t="shared" si="30"/>
        <v>9.7000000000000003E-2</v>
      </c>
      <c r="X60" s="369">
        <f t="shared" si="30"/>
        <v>9.7000000000000003E-2</v>
      </c>
      <c r="Y60" s="369">
        <f t="shared" si="30"/>
        <v>9.7000000000000003E-2</v>
      </c>
      <c r="Z60" s="369">
        <f t="shared" si="30"/>
        <v>9.7000000000000003E-2</v>
      </c>
      <c r="AA60" s="369">
        <f t="shared" si="30"/>
        <v>9.7000000000000003E-2</v>
      </c>
      <c r="AB60" s="369">
        <f t="shared" si="30"/>
        <v>9.7000000000000003E-2</v>
      </c>
      <c r="AC60" s="369">
        <f t="shared" si="30"/>
        <v>9.7000000000000003E-2</v>
      </c>
      <c r="AD60" s="369">
        <f t="shared" si="30"/>
        <v>9.7000000000000003E-2</v>
      </c>
      <c r="AE60" s="369">
        <f t="shared" si="30"/>
        <v>9.7000000000000003E-2</v>
      </c>
      <c r="AF60" s="369">
        <f t="shared" si="30"/>
        <v>9.7000000000000003E-2</v>
      </c>
      <c r="AG60" s="369">
        <f t="shared" si="30"/>
        <v>9.7000000000000003E-2</v>
      </c>
      <c r="AH60" s="369">
        <f t="shared" si="30"/>
        <v>9.7000000000000003E-2</v>
      </c>
      <c r="AI60" s="369">
        <f t="shared" si="30"/>
        <v>9.7000000000000003E-2</v>
      </c>
      <c r="AJ60" s="369">
        <f t="shared" si="30"/>
        <v>9.7000000000000003E-2</v>
      </c>
      <c r="AK60" s="369">
        <f t="shared" si="30"/>
        <v>9.7000000000000003E-2</v>
      </c>
      <c r="AL60" s="369">
        <f t="shared" si="30"/>
        <v>9.7000000000000003E-2</v>
      </c>
      <c r="AM60" s="369">
        <f t="shared" si="30"/>
        <v>9.7000000000000003E-2</v>
      </c>
      <c r="AN60" s="369">
        <f t="shared" si="30"/>
        <v>9.7000000000000003E-2</v>
      </c>
      <c r="AO60" s="369">
        <f t="shared" si="30"/>
        <v>9.7000000000000003E-2</v>
      </c>
      <c r="AP60" s="369">
        <f t="shared" si="30"/>
        <v>9.7000000000000003E-2</v>
      </c>
      <c r="AQ60" s="369">
        <f t="shared" si="30"/>
        <v>9.7000000000000003E-2</v>
      </c>
      <c r="AR60" s="369">
        <f t="shared" si="30"/>
        <v>9.7000000000000003E-2</v>
      </c>
      <c r="AS60" s="369">
        <f t="shared" si="30"/>
        <v>9.7000000000000003E-2</v>
      </c>
      <c r="AT60" s="369">
        <f t="shared" si="30"/>
        <v>9.7000000000000003E-2</v>
      </c>
      <c r="AU60" s="369">
        <f t="shared" si="30"/>
        <v>9.7000000000000003E-2</v>
      </c>
      <c r="AV60" s="369">
        <f t="shared" si="30"/>
        <v>9.7000000000000003E-2</v>
      </c>
      <c r="AW60" s="369">
        <f t="shared" si="30"/>
        <v>9.7000000000000003E-2</v>
      </c>
      <c r="AX60" s="369">
        <f t="shared" si="30"/>
        <v>9.7000000000000003E-2</v>
      </c>
      <c r="AY60" s="369">
        <f t="shared" si="30"/>
        <v>9.7000000000000003E-2</v>
      </c>
      <c r="AZ60" s="369">
        <f t="shared" si="30"/>
        <v>9.7000000000000003E-2</v>
      </c>
      <c r="BA60" s="369">
        <f t="shared" si="30"/>
        <v>9.7000000000000003E-2</v>
      </c>
      <c r="BB60" s="369">
        <f t="shared" si="30"/>
        <v>9.7000000000000003E-2</v>
      </c>
      <c r="BC60" s="369">
        <f t="shared" si="30"/>
        <v>9.7000000000000003E-2</v>
      </c>
      <c r="BD60" s="369">
        <f t="shared" si="30"/>
        <v>9.7000000000000003E-2</v>
      </c>
      <c r="BE60" s="369">
        <f t="shared" si="30"/>
        <v>9.7000000000000003E-2</v>
      </c>
      <c r="BF60" s="369">
        <f t="shared" si="30"/>
        <v>9.7000000000000003E-2</v>
      </c>
      <c r="BG60" s="369">
        <f t="shared" si="30"/>
        <v>9.7000000000000003E-2</v>
      </c>
      <c r="BH60" s="369">
        <f t="shared" si="30"/>
        <v>9.7000000000000003E-2</v>
      </c>
      <c r="BI60" s="369">
        <f t="shared" si="30"/>
        <v>9.7000000000000003E-2</v>
      </c>
      <c r="BJ60" s="369">
        <f t="shared" si="30"/>
        <v>9.7000000000000003E-2</v>
      </c>
      <c r="BK60" s="369">
        <f t="shared" si="30"/>
        <v>9.7000000000000003E-2</v>
      </c>
      <c r="BL60" s="369">
        <f t="shared" si="30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1">+B59*B60</f>
        <v>0</v>
      </c>
      <c r="C61" s="75">
        <f t="shared" si="31"/>
        <v>0</v>
      </c>
      <c r="D61" s="75">
        <f t="shared" si="31"/>
        <v>0</v>
      </c>
      <c r="E61" s="75">
        <f t="shared" si="31"/>
        <v>0</v>
      </c>
      <c r="F61" s="75">
        <f>+F59*F60</f>
        <v>0</v>
      </c>
      <c r="G61" s="75">
        <f t="shared" ref="G61:BL61" si="32">+G59*G60</f>
        <v>0</v>
      </c>
      <c r="H61" s="75">
        <f t="shared" si="32"/>
        <v>0</v>
      </c>
      <c r="I61" s="75">
        <f t="shared" si="32"/>
        <v>0</v>
      </c>
      <c r="J61" s="75">
        <f t="shared" si="32"/>
        <v>0</v>
      </c>
      <c r="K61" s="75">
        <f t="shared" si="32"/>
        <v>0</v>
      </c>
      <c r="L61" s="75">
        <f t="shared" si="32"/>
        <v>0</v>
      </c>
      <c r="M61" s="75">
        <f t="shared" si="32"/>
        <v>0</v>
      </c>
      <c r="N61" s="75">
        <f t="shared" si="32"/>
        <v>0</v>
      </c>
      <c r="O61" s="75">
        <f t="shared" si="32"/>
        <v>0</v>
      </c>
      <c r="P61" s="75">
        <f t="shared" si="32"/>
        <v>0</v>
      </c>
      <c r="Q61" s="75">
        <f t="shared" si="32"/>
        <v>0</v>
      </c>
      <c r="R61" s="75">
        <f t="shared" si="32"/>
        <v>0</v>
      </c>
      <c r="S61" s="75">
        <f t="shared" si="32"/>
        <v>0</v>
      </c>
      <c r="T61" s="75">
        <f t="shared" si="32"/>
        <v>0</v>
      </c>
      <c r="U61" s="75">
        <f t="shared" si="32"/>
        <v>0</v>
      </c>
      <c r="V61" s="75">
        <f t="shared" si="32"/>
        <v>0</v>
      </c>
      <c r="W61" s="75">
        <f t="shared" si="32"/>
        <v>0</v>
      </c>
      <c r="X61" s="75">
        <f t="shared" si="32"/>
        <v>0</v>
      </c>
      <c r="Y61" s="75">
        <f t="shared" si="32"/>
        <v>0</v>
      </c>
      <c r="Z61" s="75">
        <f t="shared" si="32"/>
        <v>0</v>
      </c>
      <c r="AA61" s="75">
        <f t="shared" si="32"/>
        <v>0</v>
      </c>
      <c r="AB61" s="75">
        <f t="shared" si="32"/>
        <v>0</v>
      </c>
      <c r="AC61" s="75">
        <f t="shared" si="32"/>
        <v>0</v>
      </c>
      <c r="AD61" s="75">
        <f t="shared" si="32"/>
        <v>0</v>
      </c>
      <c r="AE61" s="75">
        <f t="shared" si="32"/>
        <v>0</v>
      </c>
      <c r="AF61" s="75">
        <f t="shared" si="32"/>
        <v>0</v>
      </c>
      <c r="AG61" s="75">
        <f t="shared" si="32"/>
        <v>0</v>
      </c>
      <c r="AH61" s="75">
        <f t="shared" si="32"/>
        <v>0</v>
      </c>
      <c r="AI61" s="75">
        <f t="shared" si="32"/>
        <v>0</v>
      </c>
      <c r="AJ61" s="75">
        <f t="shared" si="32"/>
        <v>0</v>
      </c>
      <c r="AK61" s="75">
        <f t="shared" si="32"/>
        <v>0</v>
      </c>
      <c r="AL61" s="75">
        <f t="shared" si="32"/>
        <v>0</v>
      </c>
      <c r="AM61" s="75">
        <f t="shared" si="32"/>
        <v>0</v>
      </c>
      <c r="AN61" s="75">
        <f t="shared" si="32"/>
        <v>0</v>
      </c>
      <c r="AO61" s="75">
        <f t="shared" si="32"/>
        <v>0</v>
      </c>
      <c r="AP61" s="75">
        <f t="shared" si="32"/>
        <v>0</v>
      </c>
      <c r="AQ61" s="75">
        <f t="shared" si="32"/>
        <v>0</v>
      </c>
      <c r="AR61" s="75">
        <f t="shared" si="32"/>
        <v>0</v>
      </c>
      <c r="AS61" s="75">
        <f t="shared" si="32"/>
        <v>0</v>
      </c>
      <c r="AT61" s="75">
        <f t="shared" si="32"/>
        <v>0</v>
      </c>
      <c r="AU61" s="75">
        <f t="shared" si="32"/>
        <v>0</v>
      </c>
      <c r="AV61" s="75">
        <f t="shared" si="32"/>
        <v>0</v>
      </c>
      <c r="AW61" s="75">
        <f t="shared" si="32"/>
        <v>0</v>
      </c>
      <c r="AX61" s="75">
        <f t="shared" si="32"/>
        <v>0</v>
      </c>
      <c r="AY61" s="75">
        <f t="shared" si="32"/>
        <v>0</v>
      </c>
      <c r="AZ61" s="75">
        <f t="shared" si="32"/>
        <v>0</v>
      </c>
      <c r="BA61" s="75">
        <f t="shared" si="32"/>
        <v>0</v>
      </c>
      <c r="BB61" s="75">
        <f t="shared" si="32"/>
        <v>0</v>
      </c>
      <c r="BC61" s="75">
        <f t="shared" si="32"/>
        <v>0</v>
      </c>
      <c r="BD61" s="75">
        <f t="shared" si="32"/>
        <v>0</v>
      </c>
      <c r="BE61" s="75">
        <f t="shared" si="32"/>
        <v>0</v>
      </c>
      <c r="BF61" s="75">
        <f t="shared" si="32"/>
        <v>0</v>
      </c>
      <c r="BG61" s="75">
        <f t="shared" si="32"/>
        <v>0</v>
      </c>
      <c r="BH61" s="75">
        <f t="shared" si="32"/>
        <v>0</v>
      </c>
      <c r="BI61" s="75">
        <f t="shared" si="32"/>
        <v>0</v>
      </c>
      <c r="BJ61" s="75">
        <f t="shared" si="32"/>
        <v>0</v>
      </c>
      <c r="BK61" s="75">
        <f t="shared" si="32"/>
        <v>0</v>
      </c>
      <c r="BL61" s="75">
        <f t="shared" si="32"/>
        <v>0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3">B56</f>
        <v>0</v>
      </c>
      <c r="C62" s="68">
        <f t="shared" si="33"/>
        <v>0</v>
      </c>
      <c r="D62" s="68">
        <f t="shared" si="33"/>
        <v>0</v>
      </c>
      <c r="E62" s="68">
        <f t="shared" si="33"/>
        <v>0</v>
      </c>
      <c r="F62" s="68">
        <f t="shared" si="33"/>
        <v>0</v>
      </c>
      <c r="G62" s="68">
        <f t="shared" si="33"/>
        <v>0</v>
      </c>
      <c r="H62" s="68">
        <f t="shared" si="33"/>
        <v>0</v>
      </c>
      <c r="I62" s="68">
        <f t="shared" si="33"/>
        <v>0</v>
      </c>
      <c r="J62" s="68">
        <f t="shared" si="33"/>
        <v>0</v>
      </c>
      <c r="K62" s="68">
        <f t="shared" si="33"/>
        <v>0</v>
      </c>
      <c r="L62" s="68">
        <f t="shared" si="33"/>
        <v>0</v>
      </c>
      <c r="M62" s="68">
        <f t="shared" si="33"/>
        <v>0</v>
      </c>
      <c r="N62" s="68">
        <f t="shared" si="33"/>
        <v>0</v>
      </c>
      <c r="O62" s="68">
        <f t="shared" si="33"/>
        <v>0</v>
      </c>
      <c r="P62" s="68">
        <f t="shared" si="33"/>
        <v>0</v>
      </c>
      <c r="Q62" s="68">
        <f t="shared" si="33"/>
        <v>0</v>
      </c>
      <c r="R62" s="68">
        <f t="shared" si="33"/>
        <v>0</v>
      </c>
      <c r="S62" s="68">
        <f t="shared" si="33"/>
        <v>0</v>
      </c>
      <c r="T62" s="68">
        <f t="shared" si="33"/>
        <v>0</v>
      </c>
      <c r="U62" s="68">
        <f t="shared" si="33"/>
        <v>0</v>
      </c>
      <c r="V62" s="68">
        <f t="shared" si="33"/>
        <v>0</v>
      </c>
      <c r="W62" s="68">
        <f t="shared" si="33"/>
        <v>0</v>
      </c>
      <c r="X62" s="68">
        <f t="shared" si="33"/>
        <v>0</v>
      </c>
      <c r="Y62" s="68">
        <f t="shared" si="33"/>
        <v>0</v>
      </c>
      <c r="Z62" s="68">
        <f t="shared" si="33"/>
        <v>0</v>
      </c>
      <c r="AA62" s="68">
        <f t="shared" si="33"/>
        <v>0</v>
      </c>
      <c r="AB62" s="68">
        <f t="shared" si="33"/>
        <v>0</v>
      </c>
      <c r="AC62" s="68">
        <f t="shared" si="33"/>
        <v>0</v>
      </c>
      <c r="AD62" s="68">
        <f t="shared" si="33"/>
        <v>0</v>
      </c>
      <c r="AE62" s="68">
        <f t="shared" si="33"/>
        <v>0</v>
      </c>
      <c r="AF62" s="68">
        <f t="shared" si="33"/>
        <v>0</v>
      </c>
      <c r="AG62" s="68">
        <f t="shared" si="33"/>
        <v>0</v>
      </c>
      <c r="AH62" s="68">
        <f t="shared" si="33"/>
        <v>0</v>
      </c>
      <c r="AI62" s="68">
        <f t="shared" si="33"/>
        <v>0</v>
      </c>
      <c r="AJ62" s="68">
        <f t="shared" si="33"/>
        <v>0</v>
      </c>
      <c r="AK62" s="68">
        <f t="shared" si="33"/>
        <v>0</v>
      </c>
      <c r="AL62" s="68">
        <f t="shared" si="33"/>
        <v>0</v>
      </c>
      <c r="AM62" s="68">
        <f t="shared" si="33"/>
        <v>0</v>
      </c>
      <c r="AN62" s="68">
        <f t="shared" si="33"/>
        <v>0</v>
      </c>
      <c r="AO62" s="68">
        <f t="shared" si="33"/>
        <v>0</v>
      </c>
      <c r="AP62" s="68">
        <f t="shared" si="33"/>
        <v>0</v>
      </c>
      <c r="AQ62" s="68">
        <f t="shared" si="33"/>
        <v>0</v>
      </c>
      <c r="AR62" s="68">
        <f t="shared" si="33"/>
        <v>0</v>
      </c>
      <c r="AS62" s="68">
        <f t="shared" si="33"/>
        <v>0</v>
      </c>
      <c r="AT62" s="68">
        <f t="shared" si="33"/>
        <v>0</v>
      </c>
      <c r="AU62" s="68">
        <f t="shared" si="33"/>
        <v>0</v>
      </c>
      <c r="AV62" s="68">
        <f t="shared" si="33"/>
        <v>0</v>
      </c>
      <c r="AW62" s="68">
        <f t="shared" si="33"/>
        <v>0</v>
      </c>
      <c r="AX62" s="68">
        <f t="shared" si="33"/>
        <v>0</v>
      </c>
      <c r="AY62" s="68">
        <f t="shared" si="33"/>
        <v>0</v>
      </c>
      <c r="AZ62" s="68">
        <f t="shared" si="33"/>
        <v>0</v>
      </c>
      <c r="BA62" s="68">
        <f t="shared" si="33"/>
        <v>0</v>
      </c>
      <c r="BB62" s="68">
        <f t="shared" si="33"/>
        <v>0</v>
      </c>
      <c r="BC62" s="68">
        <f t="shared" si="33"/>
        <v>0</v>
      </c>
      <c r="BD62" s="68">
        <f t="shared" si="33"/>
        <v>0</v>
      </c>
      <c r="BE62" s="68">
        <f t="shared" si="33"/>
        <v>0</v>
      </c>
      <c r="BF62" s="68">
        <f t="shared" si="33"/>
        <v>0</v>
      </c>
      <c r="BG62" s="68">
        <f t="shared" si="33"/>
        <v>0</v>
      </c>
      <c r="BH62" s="68">
        <f t="shared" si="33"/>
        <v>0</v>
      </c>
      <c r="BI62" s="68">
        <f t="shared" si="33"/>
        <v>0</v>
      </c>
      <c r="BJ62" s="68">
        <f t="shared" si="33"/>
        <v>0</v>
      </c>
      <c r="BK62" s="68">
        <f t="shared" si="33"/>
        <v>0</v>
      </c>
      <c r="BL62" s="68">
        <f t="shared" si="33"/>
        <v>0</v>
      </c>
      <c r="BM62" s="37"/>
      <c r="BN62" s="75">
        <f>SUM(B62:BM62)</f>
        <v>0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4">SUM(C61:C62)</f>
        <v>0</v>
      </c>
      <c r="D63" s="75">
        <f t="shared" si="34"/>
        <v>0</v>
      </c>
      <c r="E63" s="75">
        <f t="shared" si="34"/>
        <v>0</v>
      </c>
      <c r="F63" s="75">
        <f t="shared" si="34"/>
        <v>0</v>
      </c>
      <c r="G63" s="75">
        <f t="shared" si="34"/>
        <v>0</v>
      </c>
      <c r="H63" s="75">
        <f t="shared" si="34"/>
        <v>0</v>
      </c>
      <c r="I63" s="75">
        <f t="shared" si="34"/>
        <v>0</v>
      </c>
      <c r="J63" s="75">
        <f t="shared" si="34"/>
        <v>0</v>
      </c>
      <c r="K63" s="75">
        <f t="shared" si="34"/>
        <v>0</v>
      </c>
      <c r="L63" s="75">
        <f t="shared" si="34"/>
        <v>0</v>
      </c>
      <c r="M63" s="75">
        <f t="shared" si="34"/>
        <v>0</v>
      </c>
      <c r="N63" s="75">
        <f t="shared" si="34"/>
        <v>0</v>
      </c>
      <c r="O63" s="75">
        <f t="shared" si="34"/>
        <v>0</v>
      </c>
      <c r="P63" s="75">
        <f t="shared" si="34"/>
        <v>0</v>
      </c>
      <c r="Q63" s="75">
        <f t="shared" si="34"/>
        <v>0</v>
      </c>
      <c r="R63" s="75">
        <f t="shared" si="34"/>
        <v>0</v>
      </c>
      <c r="S63" s="75">
        <f t="shared" si="34"/>
        <v>0</v>
      </c>
      <c r="T63" s="75">
        <f t="shared" si="34"/>
        <v>0</v>
      </c>
      <c r="U63" s="75">
        <f t="shared" si="34"/>
        <v>0</v>
      </c>
      <c r="V63" s="75">
        <f t="shared" si="34"/>
        <v>0</v>
      </c>
      <c r="W63" s="75">
        <f t="shared" si="34"/>
        <v>0</v>
      </c>
      <c r="X63" s="75">
        <f t="shared" si="34"/>
        <v>0</v>
      </c>
      <c r="Y63" s="75">
        <f t="shared" si="34"/>
        <v>0</v>
      </c>
      <c r="Z63" s="75">
        <f t="shared" si="34"/>
        <v>0</v>
      </c>
      <c r="AA63" s="75">
        <f t="shared" si="34"/>
        <v>0</v>
      </c>
      <c r="AB63" s="75">
        <f t="shared" si="34"/>
        <v>0</v>
      </c>
      <c r="AC63" s="75">
        <f t="shared" si="34"/>
        <v>0</v>
      </c>
      <c r="AD63" s="75">
        <f t="shared" si="34"/>
        <v>0</v>
      </c>
      <c r="AE63" s="75">
        <f t="shared" si="34"/>
        <v>0</v>
      </c>
      <c r="AF63" s="75">
        <f t="shared" si="34"/>
        <v>0</v>
      </c>
      <c r="AG63" s="75">
        <f t="shared" si="34"/>
        <v>0</v>
      </c>
      <c r="AH63" s="75">
        <f t="shared" si="34"/>
        <v>0</v>
      </c>
      <c r="AI63" s="75">
        <f t="shared" si="34"/>
        <v>0</v>
      </c>
      <c r="AJ63" s="75">
        <f t="shared" si="34"/>
        <v>0</v>
      </c>
      <c r="AK63" s="75">
        <f t="shared" si="34"/>
        <v>0</v>
      </c>
      <c r="AL63" s="75">
        <f t="shared" si="34"/>
        <v>0</v>
      </c>
      <c r="AM63" s="75">
        <f t="shared" si="34"/>
        <v>0</v>
      </c>
      <c r="AN63" s="75">
        <f t="shared" si="34"/>
        <v>0</v>
      </c>
      <c r="AO63" s="75">
        <f t="shared" si="34"/>
        <v>0</v>
      </c>
      <c r="AP63" s="75">
        <f t="shared" si="34"/>
        <v>0</v>
      </c>
      <c r="AQ63" s="75">
        <f t="shared" si="34"/>
        <v>0</v>
      </c>
      <c r="AR63" s="75">
        <f t="shared" si="34"/>
        <v>0</v>
      </c>
      <c r="AS63" s="75">
        <f t="shared" si="34"/>
        <v>0</v>
      </c>
      <c r="AT63" s="75">
        <f t="shared" si="34"/>
        <v>0</v>
      </c>
      <c r="AU63" s="75">
        <f t="shared" si="34"/>
        <v>0</v>
      </c>
      <c r="AV63" s="75">
        <f t="shared" si="34"/>
        <v>0</v>
      </c>
      <c r="AW63" s="75">
        <f t="shared" si="34"/>
        <v>0</v>
      </c>
      <c r="AX63" s="75">
        <f t="shared" si="34"/>
        <v>0</v>
      </c>
      <c r="AY63" s="75">
        <f t="shared" si="34"/>
        <v>0</v>
      </c>
      <c r="AZ63" s="75">
        <f t="shared" si="34"/>
        <v>0</v>
      </c>
      <c r="BA63" s="75">
        <f t="shared" si="34"/>
        <v>0</v>
      </c>
      <c r="BB63" s="75">
        <f t="shared" si="34"/>
        <v>0</v>
      </c>
      <c r="BC63" s="75">
        <f t="shared" si="34"/>
        <v>0</v>
      </c>
      <c r="BD63" s="75">
        <f t="shared" si="34"/>
        <v>0</v>
      </c>
      <c r="BE63" s="75">
        <f t="shared" si="34"/>
        <v>0</v>
      </c>
      <c r="BF63" s="75">
        <f t="shared" si="34"/>
        <v>0</v>
      </c>
      <c r="BG63" s="75">
        <f t="shared" si="34"/>
        <v>0</v>
      </c>
      <c r="BH63" s="75">
        <f t="shared" si="34"/>
        <v>0</v>
      </c>
      <c r="BI63" s="75">
        <f t="shared" si="34"/>
        <v>0</v>
      </c>
      <c r="BJ63" s="75">
        <f t="shared" si="34"/>
        <v>0</v>
      </c>
      <c r="BK63" s="75">
        <f t="shared" si="34"/>
        <v>0</v>
      </c>
      <c r="BL63" s="75">
        <f t="shared" si="34"/>
        <v>0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5">C63*C64</f>
        <v>0</v>
      </c>
      <c r="D65" s="119">
        <f t="shared" si="35"/>
        <v>0</v>
      </c>
      <c r="E65" s="119">
        <f t="shared" si="35"/>
        <v>0</v>
      </c>
      <c r="F65" s="119">
        <f t="shared" si="35"/>
        <v>0</v>
      </c>
      <c r="G65" s="119">
        <f t="shared" si="35"/>
        <v>0</v>
      </c>
      <c r="H65" s="119">
        <f t="shared" si="35"/>
        <v>0</v>
      </c>
      <c r="I65" s="119">
        <f t="shared" si="35"/>
        <v>0</v>
      </c>
      <c r="J65" s="119">
        <f t="shared" si="35"/>
        <v>0</v>
      </c>
      <c r="K65" s="119">
        <f t="shared" si="35"/>
        <v>0</v>
      </c>
      <c r="L65" s="119">
        <f t="shared" si="35"/>
        <v>0</v>
      </c>
      <c r="M65" s="119">
        <f t="shared" si="35"/>
        <v>0</v>
      </c>
      <c r="N65" s="119">
        <f t="shared" si="35"/>
        <v>0</v>
      </c>
      <c r="O65" s="119">
        <f t="shared" si="35"/>
        <v>0</v>
      </c>
      <c r="P65" s="119">
        <f t="shared" si="35"/>
        <v>0</v>
      </c>
      <c r="Q65" s="119">
        <f t="shared" si="35"/>
        <v>0</v>
      </c>
      <c r="R65" s="119">
        <f t="shared" si="35"/>
        <v>0</v>
      </c>
      <c r="S65" s="119">
        <f t="shared" si="35"/>
        <v>0</v>
      </c>
      <c r="T65" s="119">
        <f t="shared" si="35"/>
        <v>0</v>
      </c>
      <c r="U65" s="119">
        <f t="shared" si="35"/>
        <v>0</v>
      </c>
      <c r="V65" s="119">
        <f t="shared" si="35"/>
        <v>0</v>
      </c>
      <c r="W65" s="119">
        <f t="shared" si="35"/>
        <v>0</v>
      </c>
      <c r="X65" s="119">
        <f t="shared" si="35"/>
        <v>0</v>
      </c>
      <c r="Y65" s="119">
        <f t="shared" si="35"/>
        <v>0</v>
      </c>
      <c r="Z65" s="119">
        <f t="shared" si="35"/>
        <v>0</v>
      </c>
      <c r="AA65" s="119">
        <f t="shared" si="35"/>
        <v>0</v>
      </c>
      <c r="AB65" s="119">
        <f t="shared" si="35"/>
        <v>0</v>
      </c>
      <c r="AC65" s="119">
        <f t="shared" si="35"/>
        <v>0</v>
      </c>
      <c r="AD65" s="119">
        <f t="shared" si="35"/>
        <v>0</v>
      </c>
      <c r="AE65" s="119">
        <f t="shared" si="35"/>
        <v>0</v>
      </c>
      <c r="AF65" s="119">
        <f t="shared" si="35"/>
        <v>0</v>
      </c>
      <c r="AG65" s="119">
        <f t="shared" si="35"/>
        <v>0</v>
      </c>
      <c r="AH65" s="119">
        <f t="shared" si="35"/>
        <v>0</v>
      </c>
      <c r="AI65" s="119">
        <f t="shared" si="35"/>
        <v>0</v>
      </c>
      <c r="AJ65" s="119">
        <f t="shared" si="35"/>
        <v>0</v>
      </c>
      <c r="AK65" s="119">
        <f t="shared" si="35"/>
        <v>0</v>
      </c>
      <c r="AL65" s="119">
        <f t="shared" si="35"/>
        <v>0</v>
      </c>
      <c r="AM65" s="119">
        <f t="shared" si="35"/>
        <v>0</v>
      </c>
      <c r="AN65" s="119">
        <f t="shared" si="35"/>
        <v>0</v>
      </c>
      <c r="AO65" s="119">
        <f t="shared" si="35"/>
        <v>0</v>
      </c>
      <c r="AP65" s="119">
        <f t="shared" si="35"/>
        <v>0</v>
      </c>
      <c r="AQ65" s="119">
        <f t="shared" si="35"/>
        <v>0</v>
      </c>
      <c r="AR65" s="119">
        <f t="shared" si="35"/>
        <v>0</v>
      </c>
      <c r="AS65" s="119">
        <f t="shared" si="35"/>
        <v>0</v>
      </c>
      <c r="AT65" s="119">
        <f t="shared" si="35"/>
        <v>0</v>
      </c>
      <c r="AU65" s="119">
        <f t="shared" si="35"/>
        <v>0</v>
      </c>
      <c r="AV65" s="119">
        <f t="shared" si="35"/>
        <v>0</v>
      </c>
      <c r="AW65" s="119">
        <f t="shared" si="35"/>
        <v>0</v>
      </c>
      <c r="AX65" s="119">
        <f t="shared" si="35"/>
        <v>0</v>
      </c>
      <c r="AY65" s="119">
        <f t="shared" si="35"/>
        <v>0</v>
      </c>
      <c r="AZ65" s="119">
        <f t="shared" si="35"/>
        <v>0</v>
      </c>
      <c r="BA65" s="119">
        <f t="shared" si="35"/>
        <v>0</v>
      </c>
      <c r="BB65" s="119">
        <f t="shared" si="35"/>
        <v>0</v>
      </c>
      <c r="BC65" s="119">
        <f t="shared" si="35"/>
        <v>0</v>
      </c>
      <c r="BD65" s="119">
        <f t="shared" si="35"/>
        <v>0</v>
      </c>
      <c r="BE65" s="119">
        <f t="shared" si="35"/>
        <v>0</v>
      </c>
      <c r="BF65" s="119">
        <f t="shared" si="35"/>
        <v>0</v>
      </c>
      <c r="BG65" s="119">
        <f t="shared" si="35"/>
        <v>0</v>
      </c>
      <c r="BH65" s="119">
        <f t="shared" si="35"/>
        <v>0</v>
      </c>
      <c r="BI65" s="119">
        <f t="shared" si="35"/>
        <v>0</v>
      </c>
      <c r="BJ65" s="119">
        <f t="shared" si="35"/>
        <v>0</v>
      </c>
      <c r="BK65" s="119">
        <f t="shared" si="35"/>
        <v>0</v>
      </c>
      <c r="BL65" s="119">
        <f t="shared" si="35"/>
        <v>0</v>
      </c>
      <c r="BM65" s="113"/>
      <c r="BN65" s="316">
        <f>SUM(B65:BM65)</f>
        <v>0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6">B20</f>
        <v>0</v>
      </c>
      <c r="C71" s="87">
        <f t="shared" si="36"/>
        <v>0</v>
      </c>
      <c r="D71" s="87">
        <f t="shared" si="36"/>
        <v>0</v>
      </c>
      <c r="E71" s="87">
        <f t="shared" si="36"/>
        <v>0</v>
      </c>
      <c r="F71" s="87">
        <f t="shared" si="36"/>
        <v>0</v>
      </c>
      <c r="G71" s="87">
        <f t="shared" si="36"/>
        <v>0</v>
      </c>
      <c r="H71" s="87">
        <f t="shared" si="36"/>
        <v>0</v>
      </c>
      <c r="I71" s="87">
        <f t="shared" si="36"/>
        <v>0</v>
      </c>
      <c r="J71" s="87">
        <f t="shared" si="36"/>
        <v>0</v>
      </c>
      <c r="K71" s="87">
        <f t="shared" si="36"/>
        <v>0</v>
      </c>
      <c r="L71" s="87">
        <f t="shared" si="36"/>
        <v>0</v>
      </c>
      <c r="M71" s="87">
        <f t="shared" si="36"/>
        <v>0</v>
      </c>
      <c r="N71" s="87">
        <f t="shared" si="36"/>
        <v>0</v>
      </c>
      <c r="O71" s="87">
        <f t="shared" si="36"/>
        <v>0</v>
      </c>
      <c r="P71" s="87">
        <f t="shared" si="36"/>
        <v>0</v>
      </c>
      <c r="Q71" s="87">
        <f t="shared" si="36"/>
        <v>0</v>
      </c>
      <c r="R71" s="87">
        <f t="shared" si="36"/>
        <v>0</v>
      </c>
      <c r="S71" s="87">
        <f t="shared" si="36"/>
        <v>0</v>
      </c>
      <c r="T71" s="87">
        <f t="shared" si="36"/>
        <v>0</v>
      </c>
      <c r="U71" s="87">
        <f t="shared" si="36"/>
        <v>0</v>
      </c>
      <c r="V71" s="87">
        <f t="shared" si="36"/>
        <v>0</v>
      </c>
      <c r="W71" s="87">
        <f t="shared" si="36"/>
        <v>0</v>
      </c>
      <c r="X71" s="87">
        <f t="shared" si="36"/>
        <v>0</v>
      </c>
      <c r="Y71" s="87">
        <f t="shared" si="36"/>
        <v>0</v>
      </c>
      <c r="Z71" s="87">
        <f t="shared" si="36"/>
        <v>0</v>
      </c>
      <c r="AA71" s="87">
        <f t="shared" si="36"/>
        <v>0</v>
      </c>
      <c r="AB71" s="87">
        <f t="shared" si="36"/>
        <v>0</v>
      </c>
      <c r="AC71" s="87">
        <f t="shared" si="36"/>
        <v>0</v>
      </c>
      <c r="AD71" s="87">
        <f t="shared" si="36"/>
        <v>0</v>
      </c>
      <c r="AE71" s="87">
        <f t="shared" si="36"/>
        <v>0</v>
      </c>
      <c r="AF71" s="87">
        <f t="shared" si="36"/>
        <v>0</v>
      </c>
      <c r="AG71" s="87">
        <f t="shared" si="36"/>
        <v>0</v>
      </c>
      <c r="AH71" s="87">
        <f t="shared" si="36"/>
        <v>0</v>
      </c>
      <c r="AI71" s="87">
        <f t="shared" si="36"/>
        <v>0</v>
      </c>
      <c r="AJ71" s="87">
        <f t="shared" si="36"/>
        <v>0</v>
      </c>
      <c r="AK71" s="87">
        <f t="shared" si="36"/>
        <v>0</v>
      </c>
      <c r="AL71" s="87">
        <f t="shared" si="36"/>
        <v>0</v>
      </c>
      <c r="AM71" s="87">
        <f t="shared" si="36"/>
        <v>0</v>
      </c>
      <c r="AN71" s="87">
        <f t="shared" si="36"/>
        <v>0</v>
      </c>
      <c r="AO71" s="87">
        <f t="shared" si="36"/>
        <v>0</v>
      </c>
      <c r="AP71" s="87">
        <f t="shared" si="36"/>
        <v>0</v>
      </c>
      <c r="AQ71" s="87">
        <f t="shared" si="36"/>
        <v>0</v>
      </c>
      <c r="AR71" s="87">
        <f t="shared" si="36"/>
        <v>0</v>
      </c>
      <c r="AS71" s="87">
        <f t="shared" si="36"/>
        <v>0</v>
      </c>
      <c r="AT71" s="87">
        <f t="shared" si="36"/>
        <v>0</v>
      </c>
      <c r="AU71" s="87">
        <f t="shared" si="36"/>
        <v>0</v>
      </c>
      <c r="AV71" s="87">
        <f t="shared" si="36"/>
        <v>0</v>
      </c>
      <c r="AW71" s="87">
        <f t="shared" si="36"/>
        <v>0</v>
      </c>
      <c r="AX71" s="87">
        <f t="shared" si="36"/>
        <v>0</v>
      </c>
      <c r="AY71" s="87">
        <f t="shared" si="36"/>
        <v>0</v>
      </c>
      <c r="AZ71" s="87">
        <f t="shared" si="36"/>
        <v>0</v>
      </c>
      <c r="BA71" s="87">
        <f t="shared" si="36"/>
        <v>0</v>
      </c>
      <c r="BB71" s="87">
        <f t="shared" si="36"/>
        <v>0</v>
      </c>
      <c r="BC71" s="87">
        <f t="shared" si="36"/>
        <v>0</v>
      </c>
      <c r="BD71" s="87">
        <f t="shared" si="36"/>
        <v>0</v>
      </c>
      <c r="BE71" s="87">
        <f t="shared" si="36"/>
        <v>0</v>
      </c>
      <c r="BF71" s="87">
        <f t="shared" si="36"/>
        <v>0</v>
      </c>
      <c r="BG71" s="87">
        <f t="shared" si="36"/>
        <v>0</v>
      </c>
      <c r="BH71" s="87">
        <f t="shared" si="36"/>
        <v>0</v>
      </c>
      <c r="BI71" s="87">
        <f t="shared" si="36"/>
        <v>0</v>
      </c>
      <c r="BJ71" s="87">
        <f t="shared" si="36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0</v>
      </c>
      <c r="E73" s="87">
        <f>SUM($B$71:E71)-SUM($B$72:E72)</f>
        <v>0</v>
      </c>
      <c r="F73" s="87">
        <f>SUM($B$71:F71)-SUM($B$72:F72)</f>
        <v>0</v>
      </c>
      <c r="G73" s="87">
        <f>SUM($B$71:G71)-SUM($B$72:G72)</f>
        <v>0</v>
      </c>
      <c r="H73" s="87">
        <f>SUM($B$71:H71)-SUM($B$72:H72)</f>
        <v>0</v>
      </c>
      <c r="I73" s="87">
        <f>SUM($B$71:I71)-SUM($B$72:I72)</f>
        <v>0</v>
      </c>
      <c r="J73" s="87">
        <f>SUM($B$71:J71)-SUM($B$72:J72)</f>
        <v>0</v>
      </c>
      <c r="K73" s="87">
        <f>SUM($B$71:K71)-SUM($B$72:K72)</f>
        <v>0</v>
      </c>
      <c r="L73" s="87">
        <f>SUM($B$71:L71)-SUM($B$72:L72)</f>
        <v>0</v>
      </c>
      <c r="M73" s="87">
        <f>SUM($B$71:M71)-SUM($B$72:M72)</f>
        <v>0</v>
      </c>
      <c r="N73" s="87">
        <f>SUM($B$71:N71)-SUM($B$72:N72)</f>
        <v>0</v>
      </c>
      <c r="O73" s="87">
        <f>SUM($B$71:O71)-SUM($B$72:O72)</f>
        <v>0</v>
      </c>
      <c r="P73" s="87">
        <f>SUM($B$71:P71)-SUM($B$72:P72)</f>
        <v>0</v>
      </c>
      <c r="Q73" s="87">
        <f>SUM($B$71:Q71)-SUM($B$72:Q72)</f>
        <v>0</v>
      </c>
      <c r="R73" s="87">
        <f>SUM($B$71:R71)-SUM($B$72:R72)</f>
        <v>0</v>
      </c>
      <c r="S73" s="87">
        <f>SUM($B$71:S71)-SUM($B$72:S72)</f>
        <v>0</v>
      </c>
      <c r="T73" s="87">
        <f>SUM($B$71:T71)-SUM($B$72:T72)</f>
        <v>0</v>
      </c>
      <c r="U73" s="87">
        <f>SUM($B$71:U71)-SUM($B$72:U72)</f>
        <v>0</v>
      </c>
      <c r="V73" s="87">
        <f>SUM($B$71:V71)-SUM($B$72:V72)</f>
        <v>0</v>
      </c>
      <c r="W73" s="87">
        <f>SUM($B$71:W71)-SUM($B$72:W72)</f>
        <v>0</v>
      </c>
      <c r="X73" s="87">
        <f>SUM($B$71:X71)-SUM($B$72:X72)</f>
        <v>0</v>
      </c>
      <c r="Y73" s="87">
        <f>SUM($B$71:Y71)-SUM($B$72:Y72)</f>
        <v>0</v>
      </c>
      <c r="Z73" s="87">
        <f>SUM($B$71:Z71)-SUM($B$72:Z72)</f>
        <v>0</v>
      </c>
      <c r="AA73" s="87">
        <f>SUM($B$71:AA71)-SUM($B$72:AA72)</f>
        <v>0</v>
      </c>
      <c r="AB73" s="87">
        <f>SUM($B$71:AB71)-SUM($B$72:AB72)</f>
        <v>0</v>
      </c>
      <c r="AC73" s="87">
        <f>SUM($B$71:AC71)-SUM($B$72:AC72)</f>
        <v>0</v>
      </c>
      <c r="AD73" s="87">
        <f>SUM($B$71:AD71)-SUM($B$72:AD72)</f>
        <v>0</v>
      </c>
      <c r="AE73" s="87">
        <f>SUM($B$71:AE71)-SUM($B$72:AE72)</f>
        <v>0</v>
      </c>
      <c r="AF73" s="87">
        <f>SUM($B$71:AF71)-SUM($B$72:AF72)</f>
        <v>0</v>
      </c>
      <c r="AG73" s="87">
        <f>SUM($B$71:AG71)-SUM($B$72:AG72)</f>
        <v>0</v>
      </c>
      <c r="AH73" s="87">
        <f>SUM($B$71:AH71)-SUM($B$72:AH72)</f>
        <v>0</v>
      </c>
      <c r="AI73" s="87">
        <f>SUM($B$71:AI71)-SUM($B$72:AI72)</f>
        <v>0</v>
      </c>
      <c r="AJ73" s="87">
        <f>SUM($B$71:AJ71)-SUM($B$72:AJ72)</f>
        <v>0</v>
      </c>
      <c r="AK73" s="87">
        <f>SUM($B$71:AK71)-SUM($B$72:AK72)</f>
        <v>0</v>
      </c>
      <c r="AL73" s="87">
        <f>SUM($B$71:AL71)-SUM($B$72:AL72)</f>
        <v>0</v>
      </c>
      <c r="AM73" s="87">
        <f>SUM($B$71:AM71)-SUM($B$72:AM72)</f>
        <v>0</v>
      </c>
      <c r="AN73" s="87">
        <f>SUM($B$71:AN71)-SUM($B$72:AN72)</f>
        <v>0</v>
      </c>
      <c r="AO73" s="87">
        <f>SUM($B$71:AO71)-SUM($B$72:AO72)</f>
        <v>0</v>
      </c>
      <c r="AP73" s="87">
        <f>SUM($B$71:AP71)-SUM($B$72:AP72)</f>
        <v>0</v>
      </c>
      <c r="AQ73" s="87">
        <f>SUM($B$71:AQ71)-SUM($B$72:AQ72)</f>
        <v>0</v>
      </c>
      <c r="AR73" s="87">
        <f>SUM($B$71:AR71)-SUM($B$72:AR72)</f>
        <v>0</v>
      </c>
      <c r="AS73" s="87">
        <f>SUM($B$71:AS71)-SUM($B$72:AS72)</f>
        <v>0</v>
      </c>
      <c r="AT73" s="87">
        <f>SUM($B$71:AT71)-SUM($B$72:AT72)</f>
        <v>0</v>
      </c>
      <c r="AU73" s="87">
        <f>SUM($B$71:AU71)-SUM($B$72:AU72)</f>
        <v>0</v>
      </c>
      <c r="AV73" s="87">
        <f>SUM($B$71:AV71)-SUM($B$72:AV72)</f>
        <v>0</v>
      </c>
      <c r="AW73" s="87">
        <f>SUM($B$71:AW71)-SUM($B$72:AW72)</f>
        <v>0</v>
      </c>
      <c r="AX73" s="87">
        <f>SUM($B$71:AX71)-SUM($B$72:AX72)</f>
        <v>0</v>
      </c>
      <c r="AY73" s="87">
        <f>SUM($B$71:AY71)-SUM($B$72:AY72)</f>
        <v>0</v>
      </c>
      <c r="AZ73" s="87">
        <f>SUM($B$71:AZ71)-SUM($B$72:AZ72)</f>
        <v>0</v>
      </c>
      <c r="BA73" s="87">
        <f>SUM($B$71:BA71)-SUM($B$72:BA72)</f>
        <v>0</v>
      </c>
      <c r="BB73" s="87">
        <f>SUM($B$71:BB71)-SUM($B$72:BB72)</f>
        <v>0</v>
      </c>
      <c r="BC73" s="87">
        <f>SUM($B$71:BC71)-SUM($B$72:BC72)</f>
        <v>0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>
        <v>0</v>
      </c>
      <c r="C74" s="128">
        <v>0</v>
      </c>
      <c r="D74" s="331">
        <f>$D$71*TaxDepr!$L5</f>
        <v>0</v>
      </c>
      <c r="E74" s="331">
        <f>$D$71*TaxDepr!$L6</f>
        <v>0</v>
      </c>
      <c r="F74" s="331">
        <f>$D$71*TaxDepr!$L7</f>
        <v>0</v>
      </c>
      <c r="G74" s="331">
        <f>($D$71*TaxDepr!$L8)+($G$71*TaxDepr!$L5)</f>
        <v>0</v>
      </c>
      <c r="H74" s="331">
        <f>($D$71*TaxDepr!$L9)+($G$71*TaxDepr!$L6)</f>
        <v>0</v>
      </c>
      <c r="I74" s="331">
        <f>($D$71*TaxDepr!$L10)+($G$71*TaxDepr!$L7)</f>
        <v>0</v>
      </c>
      <c r="J74" s="331">
        <f>($D$71*TaxDepr!$L11)+($G$71*TaxDepr!$L8)</f>
        <v>0</v>
      </c>
      <c r="K74" s="331">
        <f>($D$71*TaxDepr!$L12)+($G$71*TaxDepr!$L9)</f>
        <v>0</v>
      </c>
      <c r="L74" s="331">
        <f>($D$71*TaxDepr!$L13)+($G$71*TaxDepr!$L10)</f>
        <v>0</v>
      </c>
      <c r="M74" s="331">
        <f>($D$71*TaxDepr!$L14)+($G$71*TaxDepr!$L11)</f>
        <v>0</v>
      </c>
      <c r="N74" s="331">
        <f>($D$71*TaxDepr!$L15)+($G$71*TaxDepr!$L12)+($N$71*TaxDepr!$L5)</f>
        <v>0</v>
      </c>
      <c r="O74" s="331">
        <f>($D$71*TaxDepr!$L16)+($G$71*TaxDepr!$L13)+($N$71*TaxDepr!$L6)</f>
        <v>0</v>
      </c>
      <c r="P74" s="331">
        <f>($D$71*TaxDepr!$L17)+($G$71*TaxDepr!$L14)+($N$71*TaxDepr!$L7)</f>
        <v>0</v>
      </c>
      <c r="Q74" s="331">
        <f>($D$71*TaxDepr!$L18)+($G$71*TaxDepr!$L15)+($N$71*TaxDepr!$L8)</f>
        <v>0</v>
      </c>
      <c r="R74" s="331">
        <f>($D$71*TaxDepr!$L19)+($G$71*TaxDepr!$L16)+($N$71*TaxDepr!$L9)</f>
        <v>0</v>
      </c>
      <c r="S74" s="331">
        <f>($D$71*TaxDepr!$L20)+($G$71*TaxDepr!$L17)+($N$71*TaxDepr!$L10)</f>
        <v>0</v>
      </c>
      <c r="T74" s="331">
        <f>($D$71*TaxDepr!$L21)+($G$71*TaxDepr!$L18)+($N$71*TaxDepr!$L11)</f>
        <v>0</v>
      </c>
      <c r="U74" s="331">
        <f>($D$71*TaxDepr!$L22)+($G$71*TaxDepr!$L19)+($N$71*TaxDepr!$L12)</f>
        <v>0</v>
      </c>
      <c r="V74" s="331">
        <f>($D$71*TaxDepr!$L23)+($G$71*TaxDepr!$L20)+($N$71*TaxDepr!$L13)</f>
        <v>0</v>
      </c>
      <c r="W74" s="331">
        <f>($D$71*TaxDepr!$L24)+($G$71*TaxDepr!$L21)+($N$71*TaxDepr!$L14)</f>
        <v>0</v>
      </c>
      <c r="X74" s="331">
        <f>($D$71*TaxDepr!$L25)+($G$71*TaxDepr!$L22)+($N$71*TaxDepr!$L15)</f>
        <v>0</v>
      </c>
      <c r="Y74" s="331">
        <f>($G$71*TaxDepr!$L23)+($N$71*TaxDepr!$L16)</f>
        <v>0</v>
      </c>
      <c r="Z74" s="331">
        <f>($G$71*TaxDepr!$L24)+($N$71*TaxDepr!$L17)</f>
        <v>0</v>
      </c>
      <c r="AA74" s="331">
        <f>($G$71*TaxDepr!$L25)+($N$71*TaxDepr!$L18)</f>
        <v>0</v>
      </c>
      <c r="AB74" s="331">
        <f>($N$71*TaxDepr!$L19)</f>
        <v>0</v>
      </c>
      <c r="AC74" s="331">
        <f>($N$71*TaxDepr!$L20)</f>
        <v>0</v>
      </c>
      <c r="AD74" s="331">
        <f>($N$71*TaxDepr!$L21)</f>
        <v>0</v>
      </c>
      <c r="AE74" s="331">
        <f>($N$71*TaxDepr!$L22)</f>
        <v>0</v>
      </c>
      <c r="AF74" s="331">
        <f>($N$71*TaxDepr!$L23)</f>
        <v>0</v>
      </c>
      <c r="AG74" s="331">
        <f>($N$71*TaxDepr!$L24)</f>
        <v>0</v>
      </c>
      <c r="AH74" s="331">
        <f>($N$71*TaxDepr!$L25)</f>
        <v>0</v>
      </c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0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7">C72+C74</f>
        <v>0</v>
      </c>
      <c r="D75" s="95">
        <f t="shared" si="37"/>
        <v>0</v>
      </c>
      <c r="E75" s="95">
        <f t="shared" si="37"/>
        <v>0</v>
      </c>
      <c r="F75" s="95">
        <f t="shared" si="37"/>
        <v>0</v>
      </c>
      <c r="G75" s="95">
        <f t="shared" si="37"/>
        <v>0</v>
      </c>
      <c r="H75" s="95">
        <f t="shared" si="37"/>
        <v>0</v>
      </c>
      <c r="I75" s="95">
        <f t="shared" si="37"/>
        <v>0</v>
      </c>
      <c r="J75" s="95">
        <f t="shared" si="37"/>
        <v>0</v>
      </c>
      <c r="K75" s="95">
        <f t="shared" si="37"/>
        <v>0</v>
      </c>
      <c r="L75" s="95">
        <f t="shared" si="37"/>
        <v>0</v>
      </c>
      <c r="M75" s="95">
        <f t="shared" si="37"/>
        <v>0</v>
      </c>
      <c r="N75" s="95">
        <f t="shared" si="37"/>
        <v>0</v>
      </c>
      <c r="O75" s="95">
        <f t="shared" si="37"/>
        <v>0</v>
      </c>
      <c r="P75" s="95">
        <f t="shared" si="37"/>
        <v>0</v>
      </c>
      <c r="Q75" s="95">
        <f t="shared" si="37"/>
        <v>0</v>
      </c>
      <c r="R75" s="95">
        <f t="shared" si="37"/>
        <v>0</v>
      </c>
      <c r="S75" s="95">
        <f t="shared" si="37"/>
        <v>0</v>
      </c>
      <c r="T75" s="95">
        <f t="shared" si="37"/>
        <v>0</v>
      </c>
      <c r="U75" s="95">
        <f t="shared" si="37"/>
        <v>0</v>
      </c>
      <c r="V75" s="95">
        <f t="shared" si="37"/>
        <v>0</v>
      </c>
      <c r="W75" s="95">
        <f t="shared" si="37"/>
        <v>0</v>
      </c>
      <c r="X75" s="95">
        <f t="shared" si="37"/>
        <v>0</v>
      </c>
      <c r="Y75" s="95">
        <f t="shared" si="37"/>
        <v>0</v>
      </c>
      <c r="Z75" s="95">
        <f t="shared" si="37"/>
        <v>0</v>
      </c>
      <c r="AA75" s="95">
        <f t="shared" si="37"/>
        <v>0</v>
      </c>
      <c r="AB75" s="95">
        <f t="shared" si="37"/>
        <v>0</v>
      </c>
      <c r="AC75" s="95">
        <f t="shared" si="37"/>
        <v>0</v>
      </c>
      <c r="AD75" s="95">
        <f t="shared" si="37"/>
        <v>0</v>
      </c>
      <c r="AE75" s="95">
        <f t="shared" si="37"/>
        <v>0</v>
      </c>
      <c r="AF75" s="95">
        <f t="shared" si="37"/>
        <v>0</v>
      </c>
      <c r="AG75" s="95">
        <f t="shared" si="37"/>
        <v>0</v>
      </c>
      <c r="AH75" s="95">
        <f t="shared" si="37"/>
        <v>0</v>
      </c>
      <c r="AI75" s="95">
        <f t="shared" si="37"/>
        <v>0</v>
      </c>
      <c r="AJ75" s="95">
        <f t="shared" si="37"/>
        <v>0</v>
      </c>
      <c r="AK75" s="95">
        <f t="shared" si="37"/>
        <v>0</v>
      </c>
      <c r="AL75" s="95">
        <f t="shared" si="37"/>
        <v>0</v>
      </c>
      <c r="AM75" s="95">
        <f t="shared" si="37"/>
        <v>0</v>
      </c>
      <c r="AN75" s="95">
        <f t="shared" si="37"/>
        <v>0</v>
      </c>
      <c r="AO75" s="95">
        <f t="shared" si="37"/>
        <v>0</v>
      </c>
      <c r="AP75" s="95">
        <f t="shared" si="37"/>
        <v>0</v>
      </c>
      <c r="AQ75" s="95">
        <f t="shared" si="37"/>
        <v>0</v>
      </c>
      <c r="AR75" s="95">
        <f t="shared" si="37"/>
        <v>0</v>
      </c>
      <c r="AS75" s="95">
        <f t="shared" si="37"/>
        <v>0</v>
      </c>
      <c r="AT75" s="95">
        <f t="shared" si="37"/>
        <v>0</v>
      </c>
      <c r="AU75" s="95">
        <f t="shared" si="37"/>
        <v>0</v>
      </c>
      <c r="AV75" s="95">
        <f t="shared" si="37"/>
        <v>0</v>
      </c>
      <c r="AW75" s="95">
        <f t="shared" si="37"/>
        <v>0</v>
      </c>
      <c r="AX75" s="95">
        <f t="shared" si="37"/>
        <v>0</v>
      </c>
      <c r="AY75" s="95">
        <f t="shared" si="37"/>
        <v>0</v>
      </c>
      <c r="AZ75" s="95">
        <f t="shared" si="37"/>
        <v>0</v>
      </c>
      <c r="BA75" s="95">
        <f t="shared" si="37"/>
        <v>0</v>
      </c>
      <c r="BB75" s="95">
        <f t="shared" si="37"/>
        <v>0</v>
      </c>
      <c r="BC75" s="95">
        <f t="shared" si="37"/>
        <v>0</v>
      </c>
      <c r="BD75" s="95">
        <f t="shared" si="37"/>
        <v>0</v>
      </c>
      <c r="BE75" s="95">
        <f t="shared" si="37"/>
        <v>0</v>
      </c>
      <c r="BF75" s="95">
        <f t="shared" si="37"/>
        <v>0</v>
      </c>
      <c r="BG75" s="95">
        <f t="shared" si="37"/>
        <v>0</v>
      </c>
      <c r="BH75" s="95">
        <f t="shared" si="37"/>
        <v>0</v>
      </c>
      <c r="BI75" s="95">
        <f t="shared" si="37"/>
        <v>0</v>
      </c>
      <c r="BJ75" s="95">
        <f t="shared" si="37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8">B20</f>
        <v>0</v>
      </c>
      <c r="C78" s="87">
        <f t="shared" si="38"/>
        <v>0</v>
      </c>
      <c r="D78" s="87">
        <f t="shared" si="38"/>
        <v>0</v>
      </c>
      <c r="E78" s="87">
        <f t="shared" si="38"/>
        <v>0</v>
      </c>
      <c r="F78" s="87">
        <f t="shared" si="38"/>
        <v>0</v>
      </c>
      <c r="G78" s="87">
        <f t="shared" si="38"/>
        <v>0</v>
      </c>
      <c r="H78" s="87">
        <f t="shared" si="38"/>
        <v>0</v>
      </c>
      <c r="I78" s="87">
        <f t="shared" si="38"/>
        <v>0</v>
      </c>
      <c r="J78" s="87">
        <f t="shared" si="38"/>
        <v>0</v>
      </c>
      <c r="K78" s="87">
        <f t="shared" si="38"/>
        <v>0</v>
      </c>
      <c r="L78" s="87">
        <f t="shared" si="38"/>
        <v>0</v>
      </c>
      <c r="M78" s="87">
        <f t="shared" si="38"/>
        <v>0</v>
      </c>
      <c r="N78" s="87">
        <f t="shared" si="38"/>
        <v>0</v>
      </c>
      <c r="O78" s="87">
        <f t="shared" si="38"/>
        <v>0</v>
      </c>
      <c r="P78" s="87">
        <f t="shared" si="38"/>
        <v>0</v>
      </c>
      <c r="Q78" s="87">
        <f t="shared" si="38"/>
        <v>0</v>
      </c>
      <c r="R78" s="87">
        <f t="shared" si="38"/>
        <v>0</v>
      </c>
      <c r="S78" s="87">
        <f t="shared" si="38"/>
        <v>0</v>
      </c>
      <c r="T78" s="87">
        <f t="shared" si="38"/>
        <v>0</v>
      </c>
      <c r="U78" s="87">
        <f t="shared" si="38"/>
        <v>0</v>
      </c>
      <c r="V78" s="87">
        <f t="shared" si="38"/>
        <v>0</v>
      </c>
      <c r="W78" s="87">
        <f t="shared" si="38"/>
        <v>0</v>
      </c>
      <c r="X78" s="87">
        <f t="shared" si="38"/>
        <v>0</v>
      </c>
      <c r="Y78" s="87">
        <f t="shared" si="38"/>
        <v>0</v>
      </c>
      <c r="Z78" s="87">
        <f t="shared" si="38"/>
        <v>0</v>
      </c>
      <c r="AA78" s="87">
        <f t="shared" si="38"/>
        <v>0</v>
      </c>
      <c r="AB78" s="87">
        <f t="shared" si="38"/>
        <v>0</v>
      </c>
      <c r="AC78" s="87">
        <f t="shared" si="38"/>
        <v>0</v>
      </c>
      <c r="AD78" s="87">
        <f t="shared" si="38"/>
        <v>0</v>
      </c>
      <c r="AE78" s="87">
        <f t="shared" si="38"/>
        <v>0</v>
      </c>
      <c r="AF78" s="87">
        <f t="shared" si="38"/>
        <v>0</v>
      </c>
      <c r="AG78" s="87">
        <f t="shared" si="38"/>
        <v>0</v>
      </c>
      <c r="AH78" s="87">
        <f t="shared" si="38"/>
        <v>0</v>
      </c>
      <c r="AI78" s="87">
        <f t="shared" si="38"/>
        <v>0</v>
      </c>
      <c r="AJ78" s="87">
        <f t="shared" si="38"/>
        <v>0</v>
      </c>
      <c r="AK78" s="87">
        <f t="shared" si="38"/>
        <v>0</v>
      </c>
      <c r="AL78" s="87">
        <f t="shared" si="38"/>
        <v>0</v>
      </c>
      <c r="AM78" s="87">
        <f t="shared" si="38"/>
        <v>0</v>
      </c>
      <c r="AN78" s="87">
        <f t="shared" si="38"/>
        <v>0</v>
      </c>
      <c r="AO78" s="87">
        <f t="shared" si="38"/>
        <v>0</v>
      </c>
      <c r="AP78" s="87">
        <f t="shared" si="38"/>
        <v>0</v>
      </c>
      <c r="AQ78" s="87">
        <f t="shared" si="38"/>
        <v>0</v>
      </c>
      <c r="AR78" s="87">
        <f t="shared" si="38"/>
        <v>0</v>
      </c>
      <c r="AS78" s="87">
        <f t="shared" si="38"/>
        <v>0</v>
      </c>
      <c r="AT78" s="87">
        <f t="shared" si="38"/>
        <v>0</v>
      </c>
      <c r="AU78" s="87">
        <f t="shared" si="38"/>
        <v>0</v>
      </c>
      <c r="AV78" s="87">
        <f t="shared" si="38"/>
        <v>0</v>
      </c>
      <c r="AW78" s="87">
        <f t="shared" si="38"/>
        <v>0</v>
      </c>
      <c r="AX78" s="87">
        <f t="shared" si="38"/>
        <v>0</v>
      </c>
      <c r="AY78" s="87">
        <f t="shared" si="38"/>
        <v>0</v>
      </c>
      <c r="AZ78" s="87">
        <f t="shared" si="38"/>
        <v>0</v>
      </c>
      <c r="BA78" s="87">
        <f t="shared" si="38"/>
        <v>0</v>
      </c>
      <c r="BB78" s="87">
        <f t="shared" si="38"/>
        <v>0</v>
      </c>
      <c r="BC78" s="87">
        <f t="shared" si="38"/>
        <v>0</v>
      </c>
      <c r="BD78" s="87">
        <f t="shared" si="38"/>
        <v>0</v>
      </c>
      <c r="BE78" s="87">
        <f t="shared" si="38"/>
        <v>0</v>
      </c>
      <c r="BF78" s="87">
        <f t="shared" si="38"/>
        <v>0</v>
      </c>
      <c r="BG78" s="87">
        <f t="shared" si="38"/>
        <v>0</v>
      </c>
      <c r="BH78" s="87">
        <f t="shared" si="38"/>
        <v>0</v>
      </c>
      <c r="BI78" s="87">
        <f t="shared" si="38"/>
        <v>0</v>
      </c>
      <c r="BJ78" s="87">
        <f t="shared" si="38"/>
        <v>0</v>
      </c>
      <c r="BK78" s="87">
        <f t="shared" si="38"/>
        <v>0</v>
      </c>
      <c r="BL78" s="87">
        <f t="shared" si="38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0</v>
      </c>
      <c r="E80" s="87">
        <f>SUM($B$78:E78)</f>
        <v>0</v>
      </c>
      <c r="F80" s="87">
        <f>SUM($B$78:F78)</f>
        <v>0</v>
      </c>
      <c r="G80" s="87">
        <f>SUM($B$78:G78)</f>
        <v>0</v>
      </c>
      <c r="H80" s="87">
        <f>SUM($B$78:H78)</f>
        <v>0</v>
      </c>
      <c r="I80" s="87">
        <f>SUM($B$78:I78)</f>
        <v>0</v>
      </c>
      <c r="J80" s="87">
        <f>SUM($B$78:J78)</f>
        <v>0</v>
      </c>
      <c r="K80" s="87">
        <f>SUM($B$78:K78)</f>
        <v>0</v>
      </c>
      <c r="L80" s="87">
        <f>SUM($B$78:L78)</f>
        <v>0</v>
      </c>
      <c r="M80" s="87">
        <f>SUM($B$78:M78)</f>
        <v>0</v>
      </c>
      <c r="N80" s="87">
        <f>SUM($B$78:N78)</f>
        <v>0</v>
      </c>
      <c r="O80" s="87">
        <f>SUM($B$78:O78)</f>
        <v>0</v>
      </c>
      <c r="P80" s="87">
        <f>SUM($B$78:P78)</f>
        <v>0</v>
      </c>
      <c r="Q80" s="87">
        <f>SUM($B$78:Q78)</f>
        <v>0</v>
      </c>
      <c r="R80" s="87">
        <f>SUM($B$78:R78)</f>
        <v>0</v>
      </c>
      <c r="S80" s="87">
        <f>SUM($B$78:S78)</f>
        <v>0</v>
      </c>
      <c r="T80" s="87">
        <f>SUM($B$78:T78)</f>
        <v>0</v>
      </c>
      <c r="U80" s="87">
        <f>SUM($B$78:U78)</f>
        <v>0</v>
      </c>
      <c r="V80" s="87">
        <f>SUM($B$78:V78)</f>
        <v>0</v>
      </c>
      <c r="W80" s="87">
        <f>SUM($B$78:W78)</f>
        <v>0</v>
      </c>
      <c r="X80" s="87">
        <f>SUM($B$78:X78)</f>
        <v>0</v>
      </c>
      <c r="Y80" s="87">
        <f>SUM($B$78:Y78)</f>
        <v>0</v>
      </c>
      <c r="Z80" s="87">
        <f>SUM($B$78:Z78)</f>
        <v>0</v>
      </c>
      <c r="AA80" s="87">
        <f>SUM($B$78:AA78)</f>
        <v>0</v>
      </c>
      <c r="AB80" s="87">
        <f>SUM($B$78:AB78)</f>
        <v>0</v>
      </c>
      <c r="AC80" s="87">
        <f>SUM($B$78:AC78)</f>
        <v>0</v>
      </c>
      <c r="AD80" s="87">
        <f>SUM($B$78:AD78)</f>
        <v>0</v>
      </c>
      <c r="AE80" s="87">
        <f>SUM($B$78:AE78)</f>
        <v>0</v>
      </c>
      <c r="AF80" s="87">
        <f>SUM($B$78:AF78)</f>
        <v>0</v>
      </c>
      <c r="AG80" s="87">
        <f>SUM($B$78:AG78)</f>
        <v>0</v>
      </c>
      <c r="AH80" s="87">
        <f>SUM($B$78:AH78)</f>
        <v>0</v>
      </c>
      <c r="AI80" s="87">
        <f>SUM($B$78:AI78)</f>
        <v>0</v>
      </c>
      <c r="AJ80" s="87">
        <f>SUM($B$78:AJ78)</f>
        <v>0</v>
      </c>
      <c r="AK80" s="87">
        <f>SUM($B$78:AK78)</f>
        <v>0</v>
      </c>
      <c r="AL80" s="87">
        <f>SUM($B$78:AL78)</f>
        <v>0</v>
      </c>
      <c r="AM80" s="87">
        <f>SUM($B$78:AM78)</f>
        <v>0</v>
      </c>
      <c r="AN80" s="87">
        <f>SUM($B$78:AN78)</f>
        <v>0</v>
      </c>
      <c r="AO80" s="87">
        <f>SUM($B$78:AO78)</f>
        <v>0</v>
      </c>
      <c r="AP80" s="87">
        <f>SUM($B$78:AP78)</f>
        <v>0</v>
      </c>
      <c r="AQ80" s="87">
        <f>SUM($B$78:AQ78)</f>
        <v>0</v>
      </c>
      <c r="AR80" s="87">
        <f>SUM($B$78:AR78)</f>
        <v>0</v>
      </c>
      <c r="AS80" s="87">
        <f>SUM($B$78:AS78)</f>
        <v>0</v>
      </c>
      <c r="AT80" s="87">
        <f>SUM($B$78:AT78)</f>
        <v>0</v>
      </c>
      <c r="AU80" s="87">
        <f>SUM($B$78:AU78)</f>
        <v>0</v>
      </c>
      <c r="AV80" s="87">
        <f>SUM($B$78:AV78)</f>
        <v>0</v>
      </c>
      <c r="AW80" s="87">
        <f>SUM($B$78:AW78)</f>
        <v>0</v>
      </c>
      <c r="AX80" s="87">
        <f>SUM($B$78:AX78)</f>
        <v>0</v>
      </c>
      <c r="AY80" s="87">
        <f>SUM($B$78:AY78)</f>
        <v>0</v>
      </c>
      <c r="AZ80" s="87">
        <f>SUM($B$78:AZ78)</f>
        <v>0</v>
      </c>
      <c r="BA80" s="87">
        <f>SUM($B$78:BA78)</f>
        <v>0</v>
      </c>
      <c r="BB80" s="87">
        <f>SUM($B$78:BB78)</f>
        <v>0</v>
      </c>
      <c r="BC80" s="87">
        <f>SUM($B$78:BC78)</f>
        <v>0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0</v>
      </c>
      <c r="E81" s="330">
        <f t="shared" ref="E81:BL81" si="39">E74</f>
        <v>0</v>
      </c>
      <c r="F81" s="330">
        <f t="shared" si="39"/>
        <v>0</v>
      </c>
      <c r="G81" s="330">
        <f t="shared" si="39"/>
        <v>0</v>
      </c>
      <c r="H81" s="330">
        <f t="shared" si="39"/>
        <v>0</v>
      </c>
      <c r="I81" s="330">
        <f t="shared" si="39"/>
        <v>0</v>
      </c>
      <c r="J81" s="330">
        <f t="shared" si="39"/>
        <v>0</v>
      </c>
      <c r="K81" s="330">
        <f t="shared" si="39"/>
        <v>0</v>
      </c>
      <c r="L81" s="330">
        <f t="shared" si="39"/>
        <v>0</v>
      </c>
      <c r="M81" s="330">
        <f t="shared" si="39"/>
        <v>0</v>
      </c>
      <c r="N81" s="330">
        <f t="shared" si="39"/>
        <v>0</v>
      </c>
      <c r="O81" s="330">
        <f t="shared" si="39"/>
        <v>0</v>
      </c>
      <c r="P81" s="330">
        <f t="shared" si="39"/>
        <v>0</v>
      </c>
      <c r="Q81" s="330">
        <f t="shared" si="39"/>
        <v>0</v>
      </c>
      <c r="R81" s="330">
        <f t="shared" si="39"/>
        <v>0</v>
      </c>
      <c r="S81" s="330">
        <f t="shared" si="39"/>
        <v>0</v>
      </c>
      <c r="T81" s="330">
        <f t="shared" si="39"/>
        <v>0</v>
      </c>
      <c r="U81" s="330">
        <f t="shared" si="39"/>
        <v>0</v>
      </c>
      <c r="V81" s="330">
        <f t="shared" si="39"/>
        <v>0</v>
      </c>
      <c r="W81" s="330">
        <f t="shared" si="39"/>
        <v>0</v>
      </c>
      <c r="X81" s="330">
        <f t="shared" si="39"/>
        <v>0</v>
      </c>
      <c r="Y81" s="330">
        <f t="shared" si="39"/>
        <v>0</v>
      </c>
      <c r="Z81" s="330">
        <f t="shared" si="39"/>
        <v>0</v>
      </c>
      <c r="AA81" s="330">
        <f t="shared" si="39"/>
        <v>0</v>
      </c>
      <c r="AB81" s="330">
        <f t="shared" si="39"/>
        <v>0</v>
      </c>
      <c r="AC81" s="330">
        <f t="shared" si="39"/>
        <v>0</v>
      </c>
      <c r="AD81" s="330">
        <f t="shared" si="39"/>
        <v>0</v>
      </c>
      <c r="AE81" s="330">
        <f t="shared" si="39"/>
        <v>0</v>
      </c>
      <c r="AF81" s="330">
        <f t="shared" si="39"/>
        <v>0</v>
      </c>
      <c r="AG81" s="330">
        <f t="shared" si="39"/>
        <v>0</v>
      </c>
      <c r="AH81" s="330">
        <f t="shared" si="39"/>
        <v>0</v>
      </c>
      <c r="AI81" s="330">
        <f t="shared" si="39"/>
        <v>0</v>
      </c>
      <c r="AJ81" s="330">
        <f t="shared" si="39"/>
        <v>0</v>
      </c>
      <c r="AK81" s="330">
        <f t="shared" si="39"/>
        <v>0</v>
      </c>
      <c r="AL81" s="330">
        <f t="shared" si="39"/>
        <v>0</v>
      </c>
      <c r="AM81" s="330">
        <f t="shared" si="39"/>
        <v>0</v>
      </c>
      <c r="AN81" s="330">
        <f t="shared" si="39"/>
        <v>0</v>
      </c>
      <c r="AO81" s="330">
        <f t="shared" si="39"/>
        <v>0</v>
      </c>
      <c r="AP81" s="330">
        <f t="shared" si="39"/>
        <v>0</v>
      </c>
      <c r="AQ81" s="330">
        <f t="shared" si="39"/>
        <v>0</v>
      </c>
      <c r="AR81" s="330">
        <f t="shared" si="39"/>
        <v>0</v>
      </c>
      <c r="AS81" s="330">
        <f t="shared" si="39"/>
        <v>0</v>
      </c>
      <c r="AT81" s="330">
        <f t="shared" si="39"/>
        <v>0</v>
      </c>
      <c r="AU81" s="330">
        <f t="shared" si="39"/>
        <v>0</v>
      </c>
      <c r="AV81" s="330">
        <f t="shared" si="39"/>
        <v>0</v>
      </c>
      <c r="AW81" s="330">
        <f t="shared" si="39"/>
        <v>0</v>
      </c>
      <c r="AX81" s="330">
        <f t="shared" si="39"/>
        <v>0</v>
      </c>
      <c r="AY81" s="330">
        <f t="shared" si="39"/>
        <v>0</v>
      </c>
      <c r="AZ81" s="330">
        <f t="shared" si="39"/>
        <v>0</v>
      </c>
      <c r="BA81" s="330">
        <f t="shared" si="39"/>
        <v>0</v>
      </c>
      <c r="BB81" s="330">
        <f t="shared" si="39"/>
        <v>0</v>
      </c>
      <c r="BC81" s="330">
        <f t="shared" si="39"/>
        <v>0</v>
      </c>
      <c r="BD81" s="330">
        <f t="shared" si="39"/>
        <v>0</v>
      </c>
      <c r="BE81" s="330">
        <f t="shared" si="39"/>
        <v>0</v>
      </c>
      <c r="BF81" s="330">
        <f t="shared" si="39"/>
        <v>0</v>
      </c>
      <c r="BG81" s="330">
        <f t="shared" si="39"/>
        <v>0</v>
      </c>
      <c r="BH81" s="330">
        <f t="shared" si="39"/>
        <v>0</v>
      </c>
      <c r="BI81" s="330">
        <f t="shared" si="39"/>
        <v>0</v>
      </c>
      <c r="BJ81" s="330">
        <f t="shared" si="39"/>
        <v>0</v>
      </c>
      <c r="BK81" s="330">
        <f t="shared" si="39"/>
        <v>0</v>
      </c>
      <c r="BL81" s="330">
        <f t="shared" si="39"/>
        <v>0</v>
      </c>
      <c r="BM81" s="37"/>
      <c r="BN81" s="75">
        <f>SUM(B81:BM81)</f>
        <v>0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0">C79+C81</f>
        <v>0</v>
      </c>
      <c r="D82" s="95">
        <f t="shared" si="40"/>
        <v>0</v>
      </c>
      <c r="E82" s="95">
        <f t="shared" si="40"/>
        <v>0</v>
      </c>
      <c r="F82" s="95">
        <f t="shared" si="40"/>
        <v>0</v>
      </c>
      <c r="G82" s="95">
        <f t="shared" si="40"/>
        <v>0</v>
      </c>
      <c r="H82" s="95">
        <f t="shared" si="40"/>
        <v>0</v>
      </c>
      <c r="I82" s="95">
        <f t="shared" si="40"/>
        <v>0</v>
      </c>
      <c r="J82" s="95">
        <f t="shared" si="40"/>
        <v>0</v>
      </c>
      <c r="K82" s="95">
        <f t="shared" si="40"/>
        <v>0</v>
      </c>
      <c r="L82" s="95">
        <f t="shared" si="40"/>
        <v>0</v>
      </c>
      <c r="M82" s="95">
        <f t="shared" si="40"/>
        <v>0</v>
      </c>
      <c r="N82" s="95">
        <f t="shared" si="40"/>
        <v>0</v>
      </c>
      <c r="O82" s="95">
        <f t="shared" si="40"/>
        <v>0</v>
      </c>
      <c r="P82" s="95">
        <f t="shared" si="40"/>
        <v>0</v>
      </c>
      <c r="Q82" s="95">
        <f t="shared" si="40"/>
        <v>0</v>
      </c>
      <c r="R82" s="95">
        <f t="shared" si="40"/>
        <v>0</v>
      </c>
      <c r="S82" s="95">
        <f t="shared" si="40"/>
        <v>0</v>
      </c>
      <c r="T82" s="95">
        <f t="shared" si="40"/>
        <v>0</v>
      </c>
      <c r="U82" s="95">
        <f t="shared" si="40"/>
        <v>0</v>
      </c>
      <c r="V82" s="95">
        <f t="shared" si="40"/>
        <v>0</v>
      </c>
      <c r="W82" s="95">
        <f t="shared" si="40"/>
        <v>0</v>
      </c>
      <c r="X82" s="95">
        <f t="shared" si="40"/>
        <v>0</v>
      </c>
      <c r="Y82" s="95">
        <f t="shared" si="40"/>
        <v>0</v>
      </c>
      <c r="Z82" s="95">
        <f t="shared" si="40"/>
        <v>0</v>
      </c>
      <c r="AA82" s="95">
        <f t="shared" si="40"/>
        <v>0</v>
      </c>
      <c r="AB82" s="95">
        <f t="shared" si="40"/>
        <v>0</v>
      </c>
      <c r="AC82" s="95">
        <f t="shared" si="40"/>
        <v>0</v>
      </c>
      <c r="AD82" s="95">
        <f t="shared" si="40"/>
        <v>0</v>
      </c>
      <c r="AE82" s="95">
        <f t="shared" si="40"/>
        <v>0</v>
      </c>
      <c r="AF82" s="95">
        <f t="shared" si="40"/>
        <v>0</v>
      </c>
      <c r="AG82" s="95">
        <f t="shared" si="40"/>
        <v>0</v>
      </c>
      <c r="AH82" s="95">
        <f t="shared" si="40"/>
        <v>0</v>
      </c>
      <c r="AI82" s="95">
        <f t="shared" si="40"/>
        <v>0</v>
      </c>
      <c r="AJ82" s="95">
        <f t="shared" si="40"/>
        <v>0</v>
      </c>
      <c r="AK82" s="95">
        <f t="shared" si="40"/>
        <v>0</v>
      </c>
      <c r="AL82" s="95">
        <f t="shared" si="40"/>
        <v>0</v>
      </c>
      <c r="AM82" s="95">
        <f t="shared" si="40"/>
        <v>0</v>
      </c>
      <c r="AN82" s="95">
        <f t="shared" si="40"/>
        <v>0</v>
      </c>
      <c r="AO82" s="95">
        <f t="shared" si="40"/>
        <v>0</v>
      </c>
      <c r="AP82" s="95">
        <f t="shared" si="40"/>
        <v>0</v>
      </c>
      <c r="AQ82" s="95">
        <f t="shared" si="40"/>
        <v>0</v>
      </c>
      <c r="AR82" s="95">
        <f t="shared" si="40"/>
        <v>0</v>
      </c>
      <c r="AS82" s="95">
        <f t="shared" si="40"/>
        <v>0</v>
      </c>
      <c r="AT82" s="95">
        <f t="shared" si="40"/>
        <v>0</v>
      </c>
      <c r="AU82" s="95">
        <f t="shared" si="40"/>
        <v>0</v>
      </c>
      <c r="AV82" s="95">
        <f t="shared" si="40"/>
        <v>0</v>
      </c>
      <c r="AW82" s="95">
        <f t="shared" si="40"/>
        <v>0</v>
      </c>
      <c r="AX82" s="95">
        <f t="shared" si="40"/>
        <v>0</v>
      </c>
      <c r="AY82" s="95">
        <f t="shared" si="40"/>
        <v>0</v>
      </c>
      <c r="AZ82" s="95">
        <f t="shared" si="40"/>
        <v>0</v>
      </c>
      <c r="BA82" s="95">
        <f t="shared" si="40"/>
        <v>0</v>
      </c>
      <c r="BB82" s="95">
        <f t="shared" si="40"/>
        <v>0</v>
      </c>
      <c r="BC82" s="95">
        <f t="shared" si="40"/>
        <v>0</v>
      </c>
      <c r="BD82" s="95">
        <f t="shared" si="40"/>
        <v>0</v>
      </c>
      <c r="BE82" s="95">
        <f t="shared" si="40"/>
        <v>0</v>
      </c>
      <c r="BF82" s="95">
        <f t="shared" si="40"/>
        <v>0</v>
      </c>
      <c r="BG82" s="95">
        <f t="shared" si="40"/>
        <v>0</v>
      </c>
      <c r="BH82" s="95">
        <f t="shared" si="40"/>
        <v>0</v>
      </c>
      <c r="BI82" s="95">
        <f t="shared" si="40"/>
        <v>0</v>
      </c>
      <c r="BJ82" s="95">
        <f t="shared" si="40"/>
        <v>0</v>
      </c>
      <c r="BK82" s="95">
        <f t="shared" si="40"/>
        <v>0</v>
      </c>
      <c r="BL82" s="95">
        <f t="shared" si="40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BJ85" si="41">$B$20*(1-$B$5)/$B$3</f>
        <v>0</v>
      </c>
      <c r="C85" s="75">
        <f t="shared" si="41"/>
        <v>0</v>
      </c>
      <c r="D85" s="75">
        <f t="shared" si="41"/>
        <v>0</v>
      </c>
      <c r="E85" s="75">
        <f t="shared" si="41"/>
        <v>0</v>
      </c>
      <c r="F85" s="75">
        <f t="shared" si="41"/>
        <v>0</v>
      </c>
      <c r="G85" s="75">
        <f t="shared" si="41"/>
        <v>0</v>
      </c>
      <c r="H85" s="75">
        <f t="shared" si="41"/>
        <v>0</v>
      </c>
      <c r="I85" s="75">
        <f t="shared" si="41"/>
        <v>0</v>
      </c>
      <c r="J85" s="75">
        <f t="shared" si="41"/>
        <v>0</v>
      </c>
      <c r="K85" s="75">
        <f t="shared" si="41"/>
        <v>0</v>
      </c>
      <c r="L85" s="75">
        <f t="shared" si="41"/>
        <v>0</v>
      </c>
      <c r="M85" s="75">
        <f t="shared" si="41"/>
        <v>0</v>
      </c>
      <c r="N85" s="75">
        <f t="shared" si="41"/>
        <v>0</v>
      </c>
      <c r="O85" s="75">
        <f t="shared" si="41"/>
        <v>0</v>
      </c>
      <c r="P85" s="75">
        <f t="shared" si="41"/>
        <v>0</v>
      </c>
      <c r="Q85" s="75">
        <f t="shared" si="41"/>
        <v>0</v>
      </c>
      <c r="R85" s="75">
        <f t="shared" si="41"/>
        <v>0</v>
      </c>
      <c r="S85" s="75">
        <f t="shared" si="41"/>
        <v>0</v>
      </c>
      <c r="T85" s="75">
        <f t="shared" si="41"/>
        <v>0</v>
      </c>
      <c r="U85" s="75">
        <f t="shared" si="41"/>
        <v>0</v>
      </c>
      <c r="V85" s="75">
        <f t="shared" si="41"/>
        <v>0</v>
      </c>
      <c r="W85" s="75">
        <f t="shared" si="41"/>
        <v>0</v>
      </c>
      <c r="X85" s="75">
        <f t="shared" si="41"/>
        <v>0</v>
      </c>
      <c r="Y85" s="75">
        <f t="shared" si="41"/>
        <v>0</v>
      </c>
      <c r="Z85" s="75">
        <f t="shared" si="41"/>
        <v>0</v>
      </c>
      <c r="AA85" s="75">
        <f t="shared" si="41"/>
        <v>0</v>
      </c>
      <c r="AB85" s="75">
        <f t="shared" si="41"/>
        <v>0</v>
      </c>
      <c r="AC85" s="75">
        <f t="shared" si="41"/>
        <v>0</v>
      </c>
      <c r="AD85" s="75">
        <f t="shared" si="41"/>
        <v>0</v>
      </c>
      <c r="AE85" s="75">
        <f t="shared" si="41"/>
        <v>0</v>
      </c>
      <c r="AF85" s="75">
        <f t="shared" si="41"/>
        <v>0</v>
      </c>
      <c r="AG85" s="75">
        <f t="shared" si="41"/>
        <v>0</v>
      </c>
      <c r="AH85" s="75">
        <f t="shared" si="41"/>
        <v>0</v>
      </c>
      <c r="AI85" s="75">
        <f t="shared" si="41"/>
        <v>0</v>
      </c>
      <c r="AJ85" s="75">
        <f t="shared" si="41"/>
        <v>0</v>
      </c>
      <c r="AK85" s="75">
        <f t="shared" si="41"/>
        <v>0</v>
      </c>
      <c r="AL85" s="75">
        <f t="shared" si="41"/>
        <v>0</v>
      </c>
      <c r="AM85" s="75">
        <f t="shared" si="41"/>
        <v>0</v>
      </c>
      <c r="AN85" s="75">
        <f t="shared" si="41"/>
        <v>0</v>
      </c>
      <c r="AO85" s="75">
        <f t="shared" si="41"/>
        <v>0</v>
      </c>
      <c r="AP85" s="75">
        <f t="shared" si="41"/>
        <v>0</v>
      </c>
      <c r="AQ85" s="75">
        <f t="shared" si="41"/>
        <v>0</v>
      </c>
      <c r="AR85" s="75">
        <f t="shared" si="41"/>
        <v>0</v>
      </c>
      <c r="AS85" s="75">
        <f t="shared" si="41"/>
        <v>0</v>
      </c>
      <c r="AT85" s="75">
        <f t="shared" si="41"/>
        <v>0</v>
      </c>
      <c r="AU85" s="75">
        <f t="shared" si="41"/>
        <v>0</v>
      </c>
      <c r="AV85" s="75">
        <f t="shared" si="41"/>
        <v>0</v>
      </c>
      <c r="AW85" s="75">
        <f t="shared" si="41"/>
        <v>0</v>
      </c>
      <c r="AX85" s="75">
        <f t="shared" si="41"/>
        <v>0</v>
      </c>
      <c r="AY85" s="75">
        <f t="shared" si="41"/>
        <v>0</v>
      </c>
      <c r="AZ85" s="75">
        <f t="shared" si="41"/>
        <v>0</v>
      </c>
      <c r="BA85" s="75">
        <f t="shared" si="41"/>
        <v>0</v>
      </c>
      <c r="BB85" s="75">
        <f t="shared" si="41"/>
        <v>0</v>
      </c>
      <c r="BC85" s="75">
        <f t="shared" si="41"/>
        <v>0</v>
      </c>
      <c r="BD85" s="75">
        <f t="shared" si="41"/>
        <v>0</v>
      </c>
      <c r="BE85" s="75">
        <f t="shared" si="41"/>
        <v>0</v>
      </c>
      <c r="BF85" s="75">
        <f t="shared" si="41"/>
        <v>0</v>
      </c>
      <c r="BG85" s="75">
        <f t="shared" si="41"/>
        <v>0</v>
      </c>
      <c r="BH85" s="75">
        <f t="shared" si="41"/>
        <v>0</v>
      </c>
      <c r="BI85" s="75">
        <f t="shared" si="41"/>
        <v>0</v>
      </c>
      <c r="BJ85" s="75">
        <f t="shared" si="41"/>
        <v>0</v>
      </c>
      <c r="BK85" s="75"/>
      <c r="BL85" s="75"/>
      <c r="BM85" s="37"/>
      <c r="BN85" s="75">
        <f t="shared" ref="BN85:BN97" si="42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BJ86" si="43">$C$20*(1-$B$5)/$B$3</f>
        <v>0</v>
      </c>
      <c r="D86" s="75">
        <f t="shared" si="43"/>
        <v>0</v>
      </c>
      <c r="E86" s="75">
        <f t="shared" si="43"/>
        <v>0</v>
      </c>
      <c r="F86" s="75">
        <f t="shared" si="43"/>
        <v>0</v>
      </c>
      <c r="G86" s="75">
        <f t="shared" si="43"/>
        <v>0</v>
      </c>
      <c r="H86" s="75">
        <f t="shared" si="43"/>
        <v>0</v>
      </c>
      <c r="I86" s="75">
        <f t="shared" si="43"/>
        <v>0</v>
      </c>
      <c r="J86" s="75">
        <f t="shared" si="43"/>
        <v>0</v>
      </c>
      <c r="K86" s="75">
        <f t="shared" si="43"/>
        <v>0</v>
      </c>
      <c r="L86" s="75">
        <f t="shared" si="43"/>
        <v>0</v>
      </c>
      <c r="M86" s="75">
        <f t="shared" si="43"/>
        <v>0</v>
      </c>
      <c r="N86" s="75">
        <f t="shared" si="43"/>
        <v>0</v>
      </c>
      <c r="O86" s="75">
        <f t="shared" si="43"/>
        <v>0</v>
      </c>
      <c r="P86" s="75">
        <f t="shared" si="43"/>
        <v>0</v>
      </c>
      <c r="Q86" s="75">
        <f t="shared" si="43"/>
        <v>0</v>
      </c>
      <c r="R86" s="75">
        <f t="shared" si="43"/>
        <v>0</v>
      </c>
      <c r="S86" s="75">
        <f t="shared" si="43"/>
        <v>0</v>
      </c>
      <c r="T86" s="75">
        <f t="shared" si="43"/>
        <v>0</v>
      </c>
      <c r="U86" s="75">
        <f t="shared" si="43"/>
        <v>0</v>
      </c>
      <c r="V86" s="75">
        <f t="shared" si="43"/>
        <v>0</v>
      </c>
      <c r="W86" s="75">
        <f t="shared" si="43"/>
        <v>0</v>
      </c>
      <c r="X86" s="75">
        <f t="shared" si="43"/>
        <v>0</v>
      </c>
      <c r="Y86" s="75">
        <f t="shared" si="43"/>
        <v>0</v>
      </c>
      <c r="Z86" s="75">
        <f t="shared" si="43"/>
        <v>0</v>
      </c>
      <c r="AA86" s="75">
        <f t="shared" si="43"/>
        <v>0</v>
      </c>
      <c r="AB86" s="75">
        <f t="shared" si="43"/>
        <v>0</v>
      </c>
      <c r="AC86" s="75">
        <f t="shared" si="43"/>
        <v>0</v>
      </c>
      <c r="AD86" s="75">
        <f t="shared" si="43"/>
        <v>0</v>
      </c>
      <c r="AE86" s="75">
        <f t="shared" si="43"/>
        <v>0</v>
      </c>
      <c r="AF86" s="75">
        <f t="shared" si="43"/>
        <v>0</v>
      </c>
      <c r="AG86" s="75">
        <f t="shared" si="43"/>
        <v>0</v>
      </c>
      <c r="AH86" s="75">
        <f t="shared" si="43"/>
        <v>0</v>
      </c>
      <c r="AI86" s="75">
        <f t="shared" si="43"/>
        <v>0</v>
      </c>
      <c r="AJ86" s="75">
        <f t="shared" si="43"/>
        <v>0</v>
      </c>
      <c r="AK86" s="75">
        <f t="shared" si="43"/>
        <v>0</v>
      </c>
      <c r="AL86" s="75">
        <f t="shared" si="43"/>
        <v>0</v>
      </c>
      <c r="AM86" s="75">
        <f t="shared" si="43"/>
        <v>0</v>
      </c>
      <c r="AN86" s="75">
        <f t="shared" si="43"/>
        <v>0</v>
      </c>
      <c r="AO86" s="75">
        <f t="shared" si="43"/>
        <v>0</v>
      </c>
      <c r="AP86" s="75">
        <f t="shared" si="43"/>
        <v>0</v>
      </c>
      <c r="AQ86" s="75">
        <f t="shared" si="43"/>
        <v>0</v>
      </c>
      <c r="AR86" s="75">
        <f t="shared" si="43"/>
        <v>0</v>
      </c>
      <c r="AS86" s="75">
        <f t="shared" si="43"/>
        <v>0</v>
      </c>
      <c r="AT86" s="75">
        <f t="shared" si="43"/>
        <v>0</v>
      </c>
      <c r="AU86" s="75">
        <f t="shared" si="43"/>
        <v>0</v>
      </c>
      <c r="AV86" s="75">
        <f t="shared" si="43"/>
        <v>0</v>
      </c>
      <c r="AW86" s="75">
        <f t="shared" si="43"/>
        <v>0</v>
      </c>
      <c r="AX86" s="75">
        <f t="shared" si="43"/>
        <v>0</v>
      </c>
      <c r="AY86" s="75">
        <f t="shared" si="43"/>
        <v>0</v>
      </c>
      <c r="AZ86" s="75">
        <f t="shared" si="43"/>
        <v>0</v>
      </c>
      <c r="BA86" s="75">
        <f t="shared" si="43"/>
        <v>0</v>
      </c>
      <c r="BB86" s="75">
        <f t="shared" si="43"/>
        <v>0</v>
      </c>
      <c r="BC86" s="75">
        <f t="shared" si="43"/>
        <v>0</v>
      </c>
      <c r="BD86" s="75">
        <f t="shared" si="43"/>
        <v>0</v>
      </c>
      <c r="BE86" s="75">
        <f t="shared" si="43"/>
        <v>0</v>
      </c>
      <c r="BF86" s="75">
        <f t="shared" si="43"/>
        <v>0</v>
      </c>
      <c r="BG86" s="75">
        <f t="shared" si="43"/>
        <v>0</v>
      </c>
      <c r="BH86" s="75">
        <f t="shared" si="43"/>
        <v>0</v>
      </c>
      <c r="BI86" s="75">
        <f t="shared" si="43"/>
        <v>0</v>
      </c>
      <c r="BJ86" s="75">
        <f t="shared" si="43"/>
        <v>0</v>
      </c>
      <c r="BK86" s="75"/>
      <c r="BL86" s="75"/>
      <c r="BM86" s="37"/>
      <c r="BN86" s="75">
        <f t="shared" si="42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 t="shared" ref="D87:BA87" si="44">$D$20*(1-$B$5)/$B$3</f>
        <v>0</v>
      </c>
      <c r="E87" s="75">
        <f t="shared" si="44"/>
        <v>0</v>
      </c>
      <c r="F87" s="75">
        <f t="shared" si="44"/>
        <v>0</v>
      </c>
      <c r="G87" s="75">
        <f t="shared" si="44"/>
        <v>0</v>
      </c>
      <c r="H87" s="75">
        <f t="shared" si="44"/>
        <v>0</v>
      </c>
      <c r="I87" s="75">
        <f t="shared" si="44"/>
        <v>0</v>
      </c>
      <c r="J87" s="75">
        <f t="shared" si="44"/>
        <v>0</v>
      </c>
      <c r="K87" s="75">
        <f t="shared" si="44"/>
        <v>0</v>
      </c>
      <c r="L87" s="75">
        <f t="shared" si="44"/>
        <v>0</v>
      </c>
      <c r="M87" s="75">
        <f t="shared" si="44"/>
        <v>0</v>
      </c>
      <c r="N87" s="75">
        <f t="shared" si="44"/>
        <v>0</v>
      </c>
      <c r="O87" s="75">
        <f t="shared" si="44"/>
        <v>0</v>
      </c>
      <c r="P87" s="75">
        <f t="shared" si="44"/>
        <v>0</v>
      </c>
      <c r="Q87" s="75">
        <f t="shared" si="44"/>
        <v>0</v>
      </c>
      <c r="R87" s="75">
        <f t="shared" si="44"/>
        <v>0</v>
      </c>
      <c r="S87" s="75">
        <f t="shared" si="44"/>
        <v>0</v>
      </c>
      <c r="T87" s="75">
        <f t="shared" si="44"/>
        <v>0</v>
      </c>
      <c r="U87" s="75">
        <f t="shared" si="44"/>
        <v>0</v>
      </c>
      <c r="V87" s="75">
        <f t="shared" si="44"/>
        <v>0</v>
      </c>
      <c r="W87" s="75">
        <f t="shared" si="44"/>
        <v>0</v>
      </c>
      <c r="X87" s="75">
        <f t="shared" si="44"/>
        <v>0</v>
      </c>
      <c r="Y87" s="75">
        <f t="shared" si="44"/>
        <v>0</v>
      </c>
      <c r="Z87" s="75">
        <f t="shared" si="44"/>
        <v>0</v>
      </c>
      <c r="AA87" s="75">
        <f t="shared" si="44"/>
        <v>0</v>
      </c>
      <c r="AB87" s="75">
        <f t="shared" si="44"/>
        <v>0</v>
      </c>
      <c r="AC87" s="75">
        <f t="shared" si="44"/>
        <v>0</v>
      </c>
      <c r="AD87" s="75">
        <f t="shared" si="44"/>
        <v>0</v>
      </c>
      <c r="AE87" s="75">
        <f t="shared" si="44"/>
        <v>0</v>
      </c>
      <c r="AF87" s="75">
        <f t="shared" si="44"/>
        <v>0</v>
      </c>
      <c r="AG87" s="75">
        <f t="shared" si="44"/>
        <v>0</v>
      </c>
      <c r="AH87" s="75">
        <f t="shared" si="44"/>
        <v>0</v>
      </c>
      <c r="AI87" s="75">
        <f t="shared" si="44"/>
        <v>0</v>
      </c>
      <c r="AJ87" s="75">
        <f t="shared" si="44"/>
        <v>0</v>
      </c>
      <c r="AK87" s="75">
        <f t="shared" si="44"/>
        <v>0</v>
      </c>
      <c r="AL87" s="75">
        <f t="shared" si="44"/>
        <v>0</v>
      </c>
      <c r="AM87" s="75">
        <f t="shared" si="44"/>
        <v>0</v>
      </c>
      <c r="AN87" s="75">
        <f t="shared" si="44"/>
        <v>0</v>
      </c>
      <c r="AO87" s="75">
        <f t="shared" si="44"/>
        <v>0</v>
      </c>
      <c r="AP87" s="75">
        <f t="shared" si="44"/>
        <v>0</v>
      </c>
      <c r="AQ87" s="75">
        <f t="shared" si="44"/>
        <v>0</v>
      </c>
      <c r="AR87" s="75">
        <f t="shared" si="44"/>
        <v>0</v>
      </c>
      <c r="AS87" s="75">
        <f t="shared" si="44"/>
        <v>0</v>
      </c>
      <c r="AT87" s="75">
        <f t="shared" si="44"/>
        <v>0</v>
      </c>
      <c r="AU87" s="75">
        <f t="shared" si="44"/>
        <v>0</v>
      </c>
      <c r="AV87" s="75">
        <f t="shared" si="44"/>
        <v>0</v>
      </c>
      <c r="AW87" s="75">
        <f t="shared" si="44"/>
        <v>0</v>
      </c>
      <c r="AX87" s="75">
        <f t="shared" si="44"/>
        <v>0</v>
      </c>
      <c r="AY87" s="75">
        <f t="shared" si="44"/>
        <v>0</v>
      </c>
      <c r="AZ87" s="75">
        <f t="shared" si="44"/>
        <v>0</v>
      </c>
      <c r="BA87" s="75">
        <f t="shared" si="44"/>
        <v>0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2"/>
        <v>0</v>
      </c>
      <c r="BO87" s="335">
        <f>BN103*(1-0.025)</f>
        <v>0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J88" si="45">$E$20*(1-$B$5)/$B$3</f>
        <v>0</v>
      </c>
      <c r="F88" s="75">
        <f t="shared" si="45"/>
        <v>0</v>
      </c>
      <c r="G88" s="75">
        <f t="shared" si="45"/>
        <v>0</v>
      </c>
      <c r="H88" s="75">
        <f t="shared" si="45"/>
        <v>0</v>
      </c>
      <c r="I88" s="75">
        <f t="shared" si="45"/>
        <v>0</v>
      </c>
      <c r="J88" s="75">
        <f t="shared" si="45"/>
        <v>0</v>
      </c>
      <c r="K88" s="75">
        <f t="shared" si="45"/>
        <v>0</v>
      </c>
      <c r="L88" s="75">
        <f t="shared" si="45"/>
        <v>0</v>
      </c>
      <c r="M88" s="75">
        <f t="shared" si="45"/>
        <v>0</v>
      </c>
      <c r="N88" s="75">
        <f t="shared" si="45"/>
        <v>0</v>
      </c>
      <c r="O88" s="75">
        <f t="shared" si="45"/>
        <v>0</v>
      </c>
      <c r="P88" s="75">
        <f t="shared" si="45"/>
        <v>0</v>
      </c>
      <c r="Q88" s="75">
        <f t="shared" si="45"/>
        <v>0</v>
      </c>
      <c r="R88" s="75">
        <f t="shared" si="45"/>
        <v>0</v>
      </c>
      <c r="S88" s="75">
        <f t="shared" si="45"/>
        <v>0</v>
      </c>
      <c r="T88" s="75">
        <f t="shared" si="45"/>
        <v>0</v>
      </c>
      <c r="U88" s="75">
        <f t="shared" si="45"/>
        <v>0</v>
      </c>
      <c r="V88" s="75">
        <f t="shared" si="45"/>
        <v>0</v>
      </c>
      <c r="W88" s="75">
        <f t="shared" si="45"/>
        <v>0</v>
      </c>
      <c r="X88" s="75">
        <f t="shared" si="45"/>
        <v>0</v>
      </c>
      <c r="Y88" s="75">
        <f t="shared" si="45"/>
        <v>0</v>
      </c>
      <c r="Z88" s="75">
        <f t="shared" si="45"/>
        <v>0</v>
      </c>
      <c r="AA88" s="75">
        <f t="shared" si="45"/>
        <v>0</v>
      </c>
      <c r="AB88" s="75">
        <f t="shared" si="45"/>
        <v>0</v>
      </c>
      <c r="AC88" s="75">
        <f t="shared" si="45"/>
        <v>0</v>
      </c>
      <c r="AD88" s="75">
        <f t="shared" si="45"/>
        <v>0</v>
      </c>
      <c r="AE88" s="75">
        <f t="shared" si="45"/>
        <v>0</v>
      </c>
      <c r="AF88" s="75">
        <f t="shared" si="45"/>
        <v>0</v>
      </c>
      <c r="AG88" s="75">
        <f t="shared" si="45"/>
        <v>0</v>
      </c>
      <c r="AH88" s="75">
        <f t="shared" si="45"/>
        <v>0</v>
      </c>
      <c r="AI88" s="75">
        <f t="shared" si="45"/>
        <v>0</v>
      </c>
      <c r="AJ88" s="75">
        <f t="shared" si="45"/>
        <v>0</v>
      </c>
      <c r="AK88" s="75">
        <f t="shared" si="45"/>
        <v>0</v>
      </c>
      <c r="AL88" s="75">
        <f t="shared" si="45"/>
        <v>0</v>
      </c>
      <c r="AM88" s="75">
        <f t="shared" si="45"/>
        <v>0</v>
      </c>
      <c r="AN88" s="75">
        <f t="shared" si="45"/>
        <v>0</v>
      </c>
      <c r="AO88" s="75">
        <f t="shared" si="45"/>
        <v>0</v>
      </c>
      <c r="AP88" s="75">
        <f t="shared" si="45"/>
        <v>0</v>
      </c>
      <c r="AQ88" s="75">
        <f t="shared" si="45"/>
        <v>0</v>
      </c>
      <c r="AR88" s="75">
        <f t="shared" si="45"/>
        <v>0</v>
      </c>
      <c r="AS88" s="75">
        <f t="shared" si="45"/>
        <v>0</v>
      </c>
      <c r="AT88" s="75">
        <f t="shared" si="45"/>
        <v>0</v>
      </c>
      <c r="AU88" s="75">
        <f t="shared" si="45"/>
        <v>0</v>
      </c>
      <c r="AV88" s="75">
        <f t="shared" si="45"/>
        <v>0</v>
      </c>
      <c r="AW88" s="75">
        <f t="shared" si="45"/>
        <v>0</v>
      </c>
      <c r="AX88" s="75">
        <f t="shared" si="45"/>
        <v>0</v>
      </c>
      <c r="AY88" s="75">
        <f t="shared" si="45"/>
        <v>0</v>
      </c>
      <c r="AZ88" s="75">
        <f t="shared" si="45"/>
        <v>0</v>
      </c>
      <c r="BA88" s="75">
        <f t="shared" si="45"/>
        <v>0</v>
      </c>
      <c r="BB88" s="75">
        <f t="shared" si="45"/>
        <v>0</v>
      </c>
      <c r="BC88" s="75">
        <f t="shared" si="45"/>
        <v>0</v>
      </c>
      <c r="BD88" s="75">
        <f t="shared" si="45"/>
        <v>0</v>
      </c>
      <c r="BE88" s="75">
        <f t="shared" si="45"/>
        <v>0</v>
      </c>
      <c r="BF88" s="75">
        <f t="shared" si="45"/>
        <v>0</v>
      </c>
      <c r="BG88" s="75">
        <f t="shared" si="45"/>
        <v>0</v>
      </c>
      <c r="BH88" s="75">
        <f t="shared" si="45"/>
        <v>0</v>
      </c>
      <c r="BI88" s="75">
        <f t="shared" si="45"/>
        <v>0</v>
      </c>
      <c r="BJ88" s="75">
        <f t="shared" si="45"/>
        <v>0</v>
      </c>
      <c r="BK88" s="75"/>
      <c r="BL88" s="75"/>
      <c r="BM88" s="37"/>
      <c r="BN88" s="75">
        <f t="shared" si="42"/>
        <v>0</v>
      </c>
      <c r="BO88" s="335"/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J89" si="46">$F$20*(1-$B$5)/$B$3</f>
        <v>0</v>
      </c>
      <c r="G89" s="75">
        <f t="shared" si="46"/>
        <v>0</v>
      </c>
      <c r="H89" s="75">
        <f t="shared" si="46"/>
        <v>0</v>
      </c>
      <c r="I89" s="75">
        <f t="shared" si="46"/>
        <v>0</v>
      </c>
      <c r="J89" s="75">
        <f t="shared" si="46"/>
        <v>0</v>
      </c>
      <c r="K89" s="75">
        <f t="shared" si="46"/>
        <v>0</v>
      </c>
      <c r="L89" s="75">
        <f t="shared" si="46"/>
        <v>0</v>
      </c>
      <c r="M89" s="75">
        <f t="shared" si="46"/>
        <v>0</v>
      </c>
      <c r="N89" s="75">
        <f t="shared" si="46"/>
        <v>0</v>
      </c>
      <c r="O89" s="75">
        <f t="shared" si="46"/>
        <v>0</v>
      </c>
      <c r="P89" s="75">
        <f t="shared" si="46"/>
        <v>0</v>
      </c>
      <c r="Q89" s="75">
        <f t="shared" si="46"/>
        <v>0</v>
      </c>
      <c r="R89" s="75">
        <f t="shared" si="46"/>
        <v>0</v>
      </c>
      <c r="S89" s="75">
        <f t="shared" si="46"/>
        <v>0</v>
      </c>
      <c r="T89" s="75">
        <f t="shared" si="46"/>
        <v>0</v>
      </c>
      <c r="U89" s="75">
        <f t="shared" si="46"/>
        <v>0</v>
      </c>
      <c r="V89" s="75">
        <f t="shared" si="46"/>
        <v>0</v>
      </c>
      <c r="W89" s="75">
        <f t="shared" si="46"/>
        <v>0</v>
      </c>
      <c r="X89" s="75">
        <f t="shared" si="46"/>
        <v>0</v>
      </c>
      <c r="Y89" s="75">
        <f t="shared" si="46"/>
        <v>0</v>
      </c>
      <c r="Z89" s="75">
        <f t="shared" si="46"/>
        <v>0</v>
      </c>
      <c r="AA89" s="75">
        <f t="shared" si="46"/>
        <v>0</v>
      </c>
      <c r="AB89" s="75">
        <f t="shared" si="46"/>
        <v>0</v>
      </c>
      <c r="AC89" s="75">
        <f t="shared" si="46"/>
        <v>0</v>
      </c>
      <c r="AD89" s="75">
        <f t="shared" si="46"/>
        <v>0</v>
      </c>
      <c r="AE89" s="75">
        <f t="shared" si="46"/>
        <v>0</v>
      </c>
      <c r="AF89" s="75">
        <f t="shared" si="46"/>
        <v>0</v>
      </c>
      <c r="AG89" s="75">
        <f t="shared" si="46"/>
        <v>0</v>
      </c>
      <c r="AH89" s="75">
        <f t="shared" si="46"/>
        <v>0</v>
      </c>
      <c r="AI89" s="75">
        <f t="shared" si="46"/>
        <v>0</v>
      </c>
      <c r="AJ89" s="75">
        <f t="shared" si="46"/>
        <v>0</v>
      </c>
      <c r="AK89" s="75">
        <f t="shared" si="46"/>
        <v>0</v>
      </c>
      <c r="AL89" s="75">
        <f t="shared" si="46"/>
        <v>0</v>
      </c>
      <c r="AM89" s="75">
        <f t="shared" si="46"/>
        <v>0</v>
      </c>
      <c r="AN89" s="75">
        <f t="shared" si="46"/>
        <v>0</v>
      </c>
      <c r="AO89" s="75">
        <f t="shared" si="46"/>
        <v>0</v>
      </c>
      <c r="AP89" s="75">
        <f t="shared" si="46"/>
        <v>0</v>
      </c>
      <c r="AQ89" s="75">
        <f t="shared" si="46"/>
        <v>0</v>
      </c>
      <c r="AR89" s="75">
        <f t="shared" si="46"/>
        <v>0</v>
      </c>
      <c r="AS89" s="75">
        <f t="shared" si="46"/>
        <v>0</v>
      </c>
      <c r="AT89" s="75">
        <f t="shared" si="46"/>
        <v>0</v>
      </c>
      <c r="AU89" s="75">
        <f t="shared" si="46"/>
        <v>0</v>
      </c>
      <c r="AV89" s="75">
        <f t="shared" si="46"/>
        <v>0</v>
      </c>
      <c r="AW89" s="75">
        <f t="shared" si="46"/>
        <v>0</v>
      </c>
      <c r="AX89" s="75">
        <f t="shared" si="46"/>
        <v>0</v>
      </c>
      <c r="AY89" s="75">
        <f t="shared" si="46"/>
        <v>0</v>
      </c>
      <c r="AZ89" s="75">
        <f t="shared" si="46"/>
        <v>0</v>
      </c>
      <c r="BA89" s="75">
        <f t="shared" si="46"/>
        <v>0</v>
      </c>
      <c r="BB89" s="75">
        <f t="shared" si="46"/>
        <v>0</v>
      </c>
      <c r="BC89" s="75">
        <f t="shared" si="46"/>
        <v>0</v>
      </c>
      <c r="BD89" s="75">
        <f t="shared" si="46"/>
        <v>0</v>
      </c>
      <c r="BE89" s="75">
        <f t="shared" si="46"/>
        <v>0</v>
      </c>
      <c r="BF89" s="75">
        <f t="shared" si="46"/>
        <v>0</v>
      </c>
      <c r="BG89" s="75">
        <f t="shared" si="46"/>
        <v>0</v>
      </c>
      <c r="BH89" s="75">
        <f t="shared" si="46"/>
        <v>0</v>
      </c>
      <c r="BI89" s="75">
        <f t="shared" si="46"/>
        <v>0</v>
      </c>
      <c r="BJ89" s="75">
        <f t="shared" si="46"/>
        <v>0</v>
      </c>
      <c r="BK89" s="75"/>
      <c r="BL89" s="75"/>
      <c r="BM89" s="37"/>
      <c r="BN89" s="75">
        <f t="shared" si="42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7">$G$20*(1-$B$5)/$B$3</f>
        <v>0</v>
      </c>
      <c r="H90" s="75">
        <f t="shared" si="47"/>
        <v>0</v>
      </c>
      <c r="I90" s="75">
        <f t="shared" si="47"/>
        <v>0</v>
      </c>
      <c r="J90" s="75">
        <f t="shared" si="47"/>
        <v>0</v>
      </c>
      <c r="K90" s="75">
        <f t="shared" si="47"/>
        <v>0</v>
      </c>
      <c r="L90" s="75">
        <f t="shared" si="47"/>
        <v>0</v>
      </c>
      <c r="M90" s="75">
        <f t="shared" si="47"/>
        <v>0</v>
      </c>
      <c r="N90" s="75">
        <f t="shared" si="47"/>
        <v>0</v>
      </c>
      <c r="O90" s="75">
        <f t="shared" si="47"/>
        <v>0</v>
      </c>
      <c r="P90" s="75">
        <f t="shared" si="47"/>
        <v>0</v>
      </c>
      <c r="Q90" s="75">
        <f t="shared" si="47"/>
        <v>0</v>
      </c>
      <c r="R90" s="75">
        <f t="shared" si="47"/>
        <v>0</v>
      </c>
      <c r="S90" s="75">
        <f t="shared" si="47"/>
        <v>0</v>
      </c>
      <c r="T90" s="75">
        <f t="shared" si="47"/>
        <v>0</v>
      </c>
      <c r="U90" s="75">
        <f t="shared" si="47"/>
        <v>0</v>
      </c>
      <c r="V90" s="75">
        <f t="shared" si="47"/>
        <v>0</v>
      </c>
      <c r="W90" s="75">
        <f t="shared" si="47"/>
        <v>0</v>
      </c>
      <c r="X90" s="75">
        <f t="shared" si="47"/>
        <v>0</v>
      </c>
      <c r="Y90" s="75">
        <f t="shared" si="47"/>
        <v>0</v>
      </c>
      <c r="Z90" s="75">
        <f t="shared" si="47"/>
        <v>0</v>
      </c>
      <c r="AA90" s="75">
        <f t="shared" si="47"/>
        <v>0</v>
      </c>
      <c r="AB90" s="75">
        <f t="shared" si="47"/>
        <v>0</v>
      </c>
      <c r="AC90" s="75">
        <f t="shared" si="47"/>
        <v>0</v>
      </c>
      <c r="AD90" s="75">
        <f t="shared" si="47"/>
        <v>0</v>
      </c>
      <c r="AE90" s="75">
        <f t="shared" si="47"/>
        <v>0</v>
      </c>
      <c r="AF90" s="75">
        <f t="shared" si="47"/>
        <v>0</v>
      </c>
      <c r="AG90" s="75">
        <f t="shared" si="47"/>
        <v>0</v>
      </c>
      <c r="AH90" s="75">
        <f t="shared" si="47"/>
        <v>0</v>
      </c>
      <c r="AI90" s="75">
        <f t="shared" si="47"/>
        <v>0</v>
      </c>
      <c r="AJ90" s="75">
        <f t="shared" si="47"/>
        <v>0</v>
      </c>
      <c r="AK90" s="75">
        <f t="shared" si="47"/>
        <v>0</v>
      </c>
      <c r="AL90" s="75">
        <f t="shared" si="47"/>
        <v>0</v>
      </c>
      <c r="AM90" s="75">
        <f t="shared" si="47"/>
        <v>0</v>
      </c>
      <c r="AN90" s="75">
        <f t="shared" si="47"/>
        <v>0</v>
      </c>
      <c r="AO90" s="75">
        <f t="shared" si="47"/>
        <v>0</v>
      </c>
      <c r="AP90" s="75">
        <f t="shared" si="47"/>
        <v>0</v>
      </c>
      <c r="AQ90" s="75">
        <f t="shared" si="47"/>
        <v>0</v>
      </c>
      <c r="AR90" s="75">
        <f t="shared" si="47"/>
        <v>0</v>
      </c>
      <c r="AS90" s="75">
        <f t="shared" si="47"/>
        <v>0</v>
      </c>
      <c r="AT90" s="75">
        <f t="shared" si="47"/>
        <v>0</v>
      </c>
      <c r="AU90" s="75">
        <f t="shared" si="47"/>
        <v>0</v>
      </c>
      <c r="AV90" s="75">
        <f t="shared" si="47"/>
        <v>0</v>
      </c>
      <c r="AW90" s="75">
        <f t="shared" si="47"/>
        <v>0</v>
      </c>
      <c r="AX90" s="75">
        <f t="shared" si="47"/>
        <v>0</v>
      </c>
      <c r="AY90" s="75">
        <f t="shared" si="47"/>
        <v>0</v>
      </c>
      <c r="AZ90" s="75">
        <f t="shared" si="47"/>
        <v>0</v>
      </c>
      <c r="BA90" s="75">
        <f t="shared" si="47"/>
        <v>0</v>
      </c>
      <c r="BB90" s="75">
        <f t="shared" si="47"/>
        <v>0</v>
      </c>
      <c r="BC90" s="75">
        <f t="shared" si="47"/>
        <v>0</v>
      </c>
      <c r="BD90" s="75">
        <f t="shared" si="47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2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J91" si="48">$H$20*(1-$B$5)/$B$3</f>
        <v>0</v>
      </c>
      <c r="I91" s="75">
        <f t="shared" si="48"/>
        <v>0</v>
      </c>
      <c r="J91" s="75">
        <f t="shared" si="48"/>
        <v>0</v>
      </c>
      <c r="K91" s="75">
        <f t="shared" si="48"/>
        <v>0</v>
      </c>
      <c r="L91" s="75">
        <f t="shared" si="48"/>
        <v>0</v>
      </c>
      <c r="M91" s="75">
        <f t="shared" si="48"/>
        <v>0</v>
      </c>
      <c r="N91" s="75">
        <f t="shared" si="48"/>
        <v>0</v>
      </c>
      <c r="O91" s="75">
        <f t="shared" si="48"/>
        <v>0</v>
      </c>
      <c r="P91" s="75">
        <f t="shared" si="48"/>
        <v>0</v>
      </c>
      <c r="Q91" s="75">
        <f t="shared" si="48"/>
        <v>0</v>
      </c>
      <c r="R91" s="75">
        <f t="shared" si="48"/>
        <v>0</v>
      </c>
      <c r="S91" s="75">
        <f t="shared" si="48"/>
        <v>0</v>
      </c>
      <c r="T91" s="75">
        <f t="shared" si="48"/>
        <v>0</v>
      </c>
      <c r="U91" s="75">
        <f t="shared" si="48"/>
        <v>0</v>
      </c>
      <c r="V91" s="75">
        <f t="shared" si="48"/>
        <v>0</v>
      </c>
      <c r="W91" s="75">
        <f t="shared" si="48"/>
        <v>0</v>
      </c>
      <c r="X91" s="75">
        <f t="shared" si="48"/>
        <v>0</v>
      </c>
      <c r="Y91" s="75">
        <f t="shared" si="48"/>
        <v>0</v>
      </c>
      <c r="Z91" s="75">
        <f t="shared" si="48"/>
        <v>0</v>
      </c>
      <c r="AA91" s="75">
        <f t="shared" si="48"/>
        <v>0</v>
      </c>
      <c r="AB91" s="75">
        <f t="shared" si="48"/>
        <v>0</v>
      </c>
      <c r="AC91" s="75">
        <f t="shared" si="48"/>
        <v>0</v>
      </c>
      <c r="AD91" s="75">
        <f t="shared" si="48"/>
        <v>0</v>
      </c>
      <c r="AE91" s="75">
        <f t="shared" si="48"/>
        <v>0</v>
      </c>
      <c r="AF91" s="75">
        <f t="shared" si="48"/>
        <v>0</v>
      </c>
      <c r="AG91" s="75">
        <f t="shared" si="48"/>
        <v>0</v>
      </c>
      <c r="AH91" s="75">
        <f t="shared" si="48"/>
        <v>0</v>
      </c>
      <c r="AI91" s="75">
        <f t="shared" si="48"/>
        <v>0</v>
      </c>
      <c r="AJ91" s="75">
        <f t="shared" si="48"/>
        <v>0</v>
      </c>
      <c r="AK91" s="75">
        <f t="shared" si="48"/>
        <v>0</v>
      </c>
      <c r="AL91" s="75">
        <f t="shared" si="48"/>
        <v>0</v>
      </c>
      <c r="AM91" s="75">
        <f t="shared" si="48"/>
        <v>0</v>
      </c>
      <c r="AN91" s="75">
        <f t="shared" si="48"/>
        <v>0</v>
      </c>
      <c r="AO91" s="75">
        <f t="shared" si="48"/>
        <v>0</v>
      </c>
      <c r="AP91" s="75">
        <f t="shared" si="48"/>
        <v>0</v>
      </c>
      <c r="AQ91" s="75">
        <f t="shared" si="48"/>
        <v>0</v>
      </c>
      <c r="AR91" s="75">
        <f t="shared" si="48"/>
        <v>0</v>
      </c>
      <c r="AS91" s="75">
        <f t="shared" si="48"/>
        <v>0</v>
      </c>
      <c r="AT91" s="75">
        <f t="shared" si="48"/>
        <v>0</v>
      </c>
      <c r="AU91" s="75">
        <f t="shared" si="48"/>
        <v>0</v>
      </c>
      <c r="AV91" s="75">
        <f t="shared" si="48"/>
        <v>0</v>
      </c>
      <c r="AW91" s="75">
        <f t="shared" si="48"/>
        <v>0</v>
      </c>
      <c r="AX91" s="75">
        <f t="shared" si="48"/>
        <v>0</v>
      </c>
      <c r="AY91" s="75">
        <f t="shared" si="48"/>
        <v>0</v>
      </c>
      <c r="AZ91" s="75">
        <f t="shared" si="48"/>
        <v>0</v>
      </c>
      <c r="BA91" s="75">
        <f t="shared" si="48"/>
        <v>0</v>
      </c>
      <c r="BB91" s="75">
        <f t="shared" si="48"/>
        <v>0</v>
      </c>
      <c r="BC91" s="75">
        <f t="shared" si="48"/>
        <v>0</v>
      </c>
      <c r="BD91" s="75">
        <f t="shared" si="48"/>
        <v>0</v>
      </c>
      <c r="BE91" s="75">
        <f t="shared" si="48"/>
        <v>0</v>
      </c>
      <c r="BF91" s="75">
        <f t="shared" si="48"/>
        <v>0</v>
      </c>
      <c r="BG91" s="75">
        <f t="shared" si="48"/>
        <v>0</v>
      </c>
      <c r="BH91" s="75">
        <f t="shared" si="48"/>
        <v>0</v>
      </c>
      <c r="BI91" s="75">
        <f t="shared" si="48"/>
        <v>0</v>
      </c>
      <c r="BJ91" s="75">
        <f t="shared" si="48"/>
        <v>0</v>
      </c>
      <c r="BK91" s="75"/>
      <c r="BL91" s="75"/>
      <c r="BM91" s="37"/>
      <c r="BN91" s="75">
        <f t="shared" si="42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J92" si="49">$I$20*(1-$B$5)/$B$3</f>
        <v>0</v>
      </c>
      <c r="J92" s="75">
        <f t="shared" si="49"/>
        <v>0</v>
      </c>
      <c r="K92" s="75">
        <f t="shared" si="49"/>
        <v>0</v>
      </c>
      <c r="L92" s="75">
        <f t="shared" si="49"/>
        <v>0</v>
      </c>
      <c r="M92" s="75">
        <f t="shared" si="49"/>
        <v>0</v>
      </c>
      <c r="N92" s="75">
        <f t="shared" si="49"/>
        <v>0</v>
      </c>
      <c r="O92" s="75">
        <f t="shared" si="49"/>
        <v>0</v>
      </c>
      <c r="P92" s="75">
        <f t="shared" si="49"/>
        <v>0</v>
      </c>
      <c r="Q92" s="75">
        <f t="shared" si="49"/>
        <v>0</v>
      </c>
      <c r="R92" s="75">
        <f t="shared" si="49"/>
        <v>0</v>
      </c>
      <c r="S92" s="75">
        <f t="shared" si="49"/>
        <v>0</v>
      </c>
      <c r="T92" s="75">
        <f t="shared" si="49"/>
        <v>0</v>
      </c>
      <c r="U92" s="75">
        <f t="shared" si="49"/>
        <v>0</v>
      </c>
      <c r="V92" s="75">
        <f t="shared" si="49"/>
        <v>0</v>
      </c>
      <c r="W92" s="75">
        <f t="shared" si="49"/>
        <v>0</v>
      </c>
      <c r="X92" s="75">
        <f t="shared" si="49"/>
        <v>0</v>
      </c>
      <c r="Y92" s="75">
        <f t="shared" si="49"/>
        <v>0</v>
      </c>
      <c r="Z92" s="75">
        <f t="shared" si="49"/>
        <v>0</v>
      </c>
      <c r="AA92" s="75">
        <f t="shared" si="49"/>
        <v>0</v>
      </c>
      <c r="AB92" s="75">
        <f t="shared" si="49"/>
        <v>0</v>
      </c>
      <c r="AC92" s="75">
        <f t="shared" si="49"/>
        <v>0</v>
      </c>
      <c r="AD92" s="75">
        <f t="shared" si="49"/>
        <v>0</v>
      </c>
      <c r="AE92" s="75">
        <f t="shared" si="49"/>
        <v>0</v>
      </c>
      <c r="AF92" s="75">
        <f t="shared" si="49"/>
        <v>0</v>
      </c>
      <c r="AG92" s="75">
        <f t="shared" si="49"/>
        <v>0</v>
      </c>
      <c r="AH92" s="75">
        <f t="shared" si="49"/>
        <v>0</v>
      </c>
      <c r="AI92" s="75">
        <f t="shared" si="49"/>
        <v>0</v>
      </c>
      <c r="AJ92" s="75">
        <f t="shared" si="49"/>
        <v>0</v>
      </c>
      <c r="AK92" s="75">
        <f t="shared" si="49"/>
        <v>0</v>
      </c>
      <c r="AL92" s="75">
        <f t="shared" si="49"/>
        <v>0</v>
      </c>
      <c r="AM92" s="75">
        <f t="shared" si="49"/>
        <v>0</v>
      </c>
      <c r="AN92" s="75">
        <f t="shared" si="49"/>
        <v>0</v>
      </c>
      <c r="AO92" s="75">
        <f t="shared" si="49"/>
        <v>0</v>
      </c>
      <c r="AP92" s="75">
        <f t="shared" si="49"/>
        <v>0</v>
      </c>
      <c r="AQ92" s="75">
        <f t="shared" si="49"/>
        <v>0</v>
      </c>
      <c r="AR92" s="75">
        <f t="shared" si="49"/>
        <v>0</v>
      </c>
      <c r="AS92" s="75">
        <f t="shared" si="49"/>
        <v>0</v>
      </c>
      <c r="AT92" s="75">
        <f t="shared" si="49"/>
        <v>0</v>
      </c>
      <c r="AU92" s="75">
        <f t="shared" si="49"/>
        <v>0</v>
      </c>
      <c r="AV92" s="75">
        <f t="shared" si="49"/>
        <v>0</v>
      </c>
      <c r="AW92" s="75">
        <f t="shared" si="49"/>
        <v>0</v>
      </c>
      <c r="AX92" s="75">
        <f t="shared" si="49"/>
        <v>0</v>
      </c>
      <c r="AY92" s="75">
        <f t="shared" si="49"/>
        <v>0</v>
      </c>
      <c r="AZ92" s="75">
        <f t="shared" si="49"/>
        <v>0</v>
      </c>
      <c r="BA92" s="75">
        <f t="shared" si="49"/>
        <v>0</v>
      </c>
      <c r="BB92" s="75">
        <f t="shared" si="49"/>
        <v>0</v>
      </c>
      <c r="BC92" s="75">
        <f t="shared" si="49"/>
        <v>0</v>
      </c>
      <c r="BD92" s="75">
        <f t="shared" si="49"/>
        <v>0</v>
      </c>
      <c r="BE92" s="75">
        <f t="shared" si="49"/>
        <v>0</v>
      </c>
      <c r="BF92" s="75">
        <f t="shared" si="49"/>
        <v>0</v>
      </c>
      <c r="BG92" s="75">
        <f t="shared" si="49"/>
        <v>0</v>
      </c>
      <c r="BH92" s="75">
        <f t="shared" si="49"/>
        <v>0</v>
      </c>
      <c r="BI92" s="75">
        <f t="shared" si="49"/>
        <v>0</v>
      </c>
      <c r="BJ92" s="75">
        <f t="shared" si="49"/>
        <v>0</v>
      </c>
      <c r="BK92" s="75"/>
      <c r="BL92" s="75"/>
      <c r="BM92" s="37"/>
      <c r="BN92" s="75">
        <f t="shared" si="42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J93" si="50">$J$20*(1-$B$5)/$B$3</f>
        <v>0</v>
      </c>
      <c r="P93" s="75">
        <f t="shared" si="50"/>
        <v>0</v>
      </c>
      <c r="Q93" s="75">
        <f t="shared" si="50"/>
        <v>0</v>
      </c>
      <c r="R93" s="75">
        <f t="shared" si="50"/>
        <v>0</v>
      </c>
      <c r="S93" s="75">
        <f t="shared" si="50"/>
        <v>0</v>
      </c>
      <c r="T93" s="75">
        <f t="shared" si="50"/>
        <v>0</v>
      </c>
      <c r="U93" s="75">
        <f t="shared" si="50"/>
        <v>0</v>
      </c>
      <c r="V93" s="75">
        <f t="shared" si="50"/>
        <v>0</v>
      </c>
      <c r="W93" s="75">
        <f t="shared" si="50"/>
        <v>0</v>
      </c>
      <c r="X93" s="75">
        <f t="shared" si="50"/>
        <v>0</v>
      </c>
      <c r="Y93" s="75">
        <f t="shared" si="50"/>
        <v>0</v>
      </c>
      <c r="Z93" s="75">
        <f t="shared" si="50"/>
        <v>0</v>
      </c>
      <c r="AA93" s="75">
        <f t="shared" si="50"/>
        <v>0</v>
      </c>
      <c r="AB93" s="75">
        <f t="shared" si="50"/>
        <v>0</v>
      </c>
      <c r="AC93" s="75">
        <f t="shared" si="50"/>
        <v>0</v>
      </c>
      <c r="AD93" s="75">
        <f t="shared" si="50"/>
        <v>0</v>
      </c>
      <c r="AE93" s="75">
        <f t="shared" si="50"/>
        <v>0</v>
      </c>
      <c r="AF93" s="75">
        <f t="shared" si="50"/>
        <v>0</v>
      </c>
      <c r="AG93" s="75">
        <f t="shared" si="50"/>
        <v>0</v>
      </c>
      <c r="AH93" s="75">
        <f t="shared" si="50"/>
        <v>0</v>
      </c>
      <c r="AI93" s="75">
        <f t="shared" si="50"/>
        <v>0</v>
      </c>
      <c r="AJ93" s="75">
        <f t="shared" si="50"/>
        <v>0</v>
      </c>
      <c r="AK93" s="75">
        <f t="shared" si="50"/>
        <v>0</v>
      </c>
      <c r="AL93" s="75">
        <f t="shared" si="50"/>
        <v>0</v>
      </c>
      <c r="AM93" s="75">
        <f t="shared" si="50"/>
        <v>0</v>
      </c>
      <c r="AN93" s="75">
        <f t="shared" si="50"/>
        <v>0</v>
      </c>
      <c r="AO93" s="75">
        <f t="shared" si="50"/>
        <v>0</v>
      </c>
      <c r="AP93" s="75">
        <f t="shared" si="50"/>
        <v>0</v>
      </c>
      <c r="AQ93" s="75">
        <f t="shared" si="50"/>
        <v>0</v>
      </c>
      <c r="AR93" s="75">
        <f t="shared" si="50"/>
        <v>0</v>
      </c>
      <c r="AS93" s="75">
        <f t="shared" si="50"/>
        <v>0</v>
      </c>
      <c r="AT93" s="75">
        <f t="shared" si="50"/>
        <v>0</v>
      </c>
      <c r="AU93" s="75">
        <f t="shared" si="50"/>
        <v>0</v>
      </c>
      <c r="AV93" s="75">
        <f t="shared" si="50"/>
        <v>0</v>
      </c>
      <c r="AW93" s="75">
        <f t="shared" si="50"/>
        <v>0</v>
      </c>
      <c r="AX93" s="75">
        <f t="shared" si="50"/>
        <v>0</v>
      </c>
      <c r="AY93" s="75">
        <f t="shared" si="50"/>
        <v>0</v>
      </c>
      <c r="AZ93" s="75">
        <f t="shared" si="50"/>
        <v>0</v>
      </c>
      <c r="BA93" s="75">
        <f t="shared" si="50"/>
        <v>0</v>
      </c>
      <c r="BB93" s="75">
        <f t="shared" si="50"/>
        <v>0</v>
      </c>
      <c r="BC93" s="75">
        <f t="shared" si="50"/>
        <v>0</v>
      </c>
      <c r="BD93" s="75">
        <f t="shared" si="50"/>
        <v>0</v>
      </c>
      <c r="BE93" s="75">
        <f t="shared" si="50"/>
        <v>0</v>
      </c>
      <c r="BF93" s="75">
        <f t="shared" si="50"/>
        <v>0</v>
      </c>
      <c r="BG93" s="75">
        <f t="shared" si="50"/>
        <v>0</v>
      </c>
      <c r="BH93" s="75">
        <f t="shared" si="50"/>
        <v>0</v>
      </c>
      <c r="BI93" s="75">
        <f t="shared" si="50"/>
        <v>0</v>
      </c>
      <c r="BJ93" s="75">
        <f t="shared" si="50"/>
        <v>0</v>
      </c>
      <c r="BK93" s="75"/>
      <c r="BL93" s="75"/>
      <c r="BM93" s="37"/>
      <c r="BN93" s="75">
        <f t="shared" si="42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J94" si="51">$K$20*(1-$B$5)/$B$3</f>
        <v>0</v>
      </c>
      <c r="P94" s="75">
        <f t="shared" si="51"/>
        <v>0</v>
      </c>
      <c r="Q94" s="75">
        <f t="shared" si="51"/>
        <v>0</v>
      </c>
      <c r="R94" s="75">
        <f t="shared" si="51"/>
        <v>0</v>
      </c>
      <c r="S94" s="75">
        <f t="shared" si="51"/>
        <v>0</v>
      </c>
      <c r="T94" s="75">
        <f t="shared" si="51"/>
        <v>0</v>
      </c>
      <c r="U94" s="75">
        <f t="shared" si="51"/>
        <v>0</v>
      </c>
      <c r="V94" s="75">
        <f t="shared" si="51"/>
        <v>0</v>
      </c>
      <c r="W94" s="75">
        <f t="shared" si="51"/>
        <v>0</v>
      </c>
      <c r="X94" s="75">
        <f t="shared" si="51"/>
        <v>0</v>
      </c>
      <c r="Y94" s="75">
        <f t="shared" si="51"/>
        <v>0</v>
      </c>
      <c r="Z94" s="75">
        <f t="shared" si="51"/>
        <v>0</v>
      </c>
      <c r="AA94" s="75">
        <f t="shared" si="51"/>
        <v>0</v>
      </c>
      <c r="AB94" s="75">
        <f t="shared" si="51"/>
        <v>0</v>
      </c>
      <c r="AC94" s="75">
        <f t="shared" si="51"/>
        <v>0</v>
      </c>
      <c r="AD94" s="75">
        <f t="shared" si="51"/>
        <v>0</v>
      </c>
      <c r="AE94" s="75">
        <f t="shared" si="51"/>
        <v>0</v>
      </c>
      <c r="AF94" s="75">
        <f t="shared" si="51"/>
        <v>0</v>
      </c>
      <c r="AG94" s="75">
        <f t="shared" si="51"/>
        <v>0</v>
      </c>
      <c r="AH94" s="75">
        <f t="shared" si="51"/>
        <v>0</v>
      </c>
      <c r="AI94" s="75">
        <f t="shared" si="51"/>
        <v>0</v>
      </c>
      <c r="AJ94" s="75">
        <f t="shared" si="51"/>
        <v>0</v>
      </c>
      <c r="AK94" s="75">
        <f t="shared" si="51"/>
        <v>0</v>
      </c>
      <c r="AL94" s="75">
        <f t="shared" si="51"/>
        <v>0</v>
      </c>
      <c r="AM94" s="75">
        <f t="shared" si="51"/>
        <v>0</v>
      </c>
      <c r="AN94" s="75">
        <f t="shared" si="51"/>
        <v>0</v>
      </c>
      <c r="AO94" s="75">
        <f t="shared" si="51"/>
        <v>0</v>
      </c>
      <c r="AP94" s="75">
        <f t="shared" si="51"/>
        <v>0</v>
      </c>
      <c r="AQ94" s="75">
        <f t="shared" si="51"/>
        <v>0</v>
      </c>
      <c r="AR94" s="75">
        <f t="shared" si="51"/>
        <v>0</v>
      </c>
      <c r="AS94" s="75">
        <f t="shared" si="51"/>
        <v>0</v>
      </c>
      <c r="AT94" s="75">
        <f t="shared" si="51"/>
        <v>0</v>
      </c>
      <c r="AU94" s="75">
        <f t="shared" si="51"/>
        <v>0</v>
      </c>
      <c r="AV94" s="75">
        <f t="shared" si="51"/>
        <v>0</v>
      </c>
      <c r="AW94" s="75">
        <f t="shared" si="51"/>
        <v>0</v>
      </c>
      <c r="AX94" s="75">
        <f t="shared" si="51"/>
        <v>0</v>
      </c>
      <c r="AY94" s="75">
        <f t="shared" si="51"/>
        <v>0</v>
      </c>
      <c r="AZ94" s="75">
        <f t="shared" si="51"/>
        <v>0</v>
      </c>
      <c r="BA94" s="75">
        <f t="shared" si="51"/>
        <v>0</v>
      </c>
      <c r="BB94" s="75">
        <f t="shared" si="51"/>
        <v>0</v>
      </c>
      <c r="BC94" s="75">
        <f t="shared" si="51"/>
        <v>0</v>
      </c>
      <c r="BD94" s="75">
        <f t="shared" si="51"/>
        <v>0</v>
      </c>
      <c r="BE94" s="75">
        <f t="shared" si="51"/>
        <v>0</v>
      </c>
      <c r="BF94" s="75">
        <f t="shared" si="51"/>
        <v>0</v>
      </c>
      <c r="BG94" s="75">
        <f t="shared" si="51"/>
        <v>0</v>
      </c>
      <c r="BH94" s="75">
        <f t="shared" si="51"/>
        <v>0</v>
      </c>
      <c r="BI94" s="75">
        <f t="shared" si="51"/>
        <v>0</v>
      </c>
      <c r="BJ94" s="75">
        <f t="shared" si="51"/>
        <v>0</v>
      </c>
      <c r="BK94" s="75"/>
      <c r="BL94" s="75"/>
      <c r="BM94" s="37"/>
      <c r="BN94" s="75">
        <f t="shared" si="42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2">$L$20*(1-$B$5)/$B$3</f>
        <v>0</v>
      </c>
      <c r="P95" s="75">
        <f t="shared" si="52"/>
        <v>0</v>
      </c>
      <c r="Q95" s="75">
        <f t="shared" si="52"/>
        <v>0</v>
      </c>
      <c r="R95" s="75">
        <f t="shared" si="52"/>
        <v>0</v>
      </c>
      <c r="S95" s="75">
        <f t="shared" si="52"/>
        <v>0</v>
      </c>
      <c r="T95" s="75">
        <f t="shared" si="52"/>
        <v>0</v>
      </c>
      <c r="U95" s="75">
        <f t="shared" si="52"/>
        <v>0</v>
      </c>
      <c r="V95" s="75">
        <f t="shared" si="52"/>
        <v>0</v>
      </c>
      <c r="W95" s="75">
        <f t="shared" si="52"/>
        <v>0</v>
      </c>
      <c r="X95" s="75">
        <f t="shared" si="52"/>
        <v>0</v>
      </c>
      <c r="Y95" s="75">
        <f t="shared" si="52"/>
        <v>0</v>
      </c>
      <c r="Z95" s="75">
        <f t="shared" si="52"/>
        <v>0</v>
      </c>
      <c r="AA95" s="75">
        <f t="shared" si="52"/>
        <v>0</v>
      </c>
      <c r="AB95" s="75">
        <f t="shared" si="52"/>
        <v>0</v>
      </c>
      <c r="AC95" s="75">
        <f t="shared" si="52"/>
        <v>0</v>
      </c>
      <c r="AD95" s="75">
        <f t="shared" si="52"/>
        <v>0</v>
      </c>
      <c r="AE95" s="75">
        <f t="shared" si="52"/>
        <v>0</v>
      </c>
      <c r="AF95" s="75">
        <f t="shared" si="52"/>
        <v>0</v>
      </c>
      <c r="AG95" s="75">
        <f t="shared" si="52"/>
        <v>0</v>
      </c>
      <c r="AH95" s="75">
        <f t="shared" si="52"/>
        <v>0</v>
      </c>
      <c r="AI95" s="75">
        <f t="shared" si="52"/>
        <v>0</v>
      </c>
      <c r="AJ95" s="75">
        <f t="shared" si="52"/>
        <v>0</v>
      </c>
      <c r="AK95" s="75">
        <f t="shared" si="52"/>
        <v>0</v>
      </c>
      <c r="AL95" s="75">
        <f t="shared" si="52"/>
        <v>0</v>
      </c>
      <c r="AM95" s="75">
        <f t="shared" si="52"/>
        <v>0</v>
      </c>
      <c r="AN95" s="75">
        <f t="shared" si="52"/>
        <v>0</v>
      </c>
      <c r="AO95" s="75">
        <f t="shared" si="52"/>
        <v>0</v>
      </c>
      <c r="AP95" s="75">
        <f t="shared" si="52"/>
        <v>0</v>
      </c>
      <c r="AQ95" s="75">
        <f t="shared" si="52"/>
        <v>0</v>
      </c>
      <c r="AR95" s="75">
        <f t="shared" si="52"/>
        <v>0</v>
      </c>
      <c r="AS95" s="75">
        <f t="shared" si="52"/>
        <v>0</v>
      </c>
      <c r="AT95" s="75">
        <f t="shared" si="52"/>
        <v>0</v>
      </c>
      <c r="AU95" s="75">
        <f t="shared" si="52"/>
        <v>0</v>
      </c>
      <c r="AV95" s="75">
        <f t="shared" si="52"/>
        <v>0</v>
      </c>
      <c r="AW95" s="75">
        <f t="shared" si="52"/>
        <v>0</v>
      </c>
      <c r="AX95" s="75">
        <f t="shared" si="52"/>
        <v>0</v>
      </c>
      <c r="AY95" s="75">
        <f t="shared" si="52"/>
        <v>0</v>
      </c>
      <c r="AZ95" s="75">
        <f t="shared" si="52"/>
        <v>0</v>
      </c>
      <c r="BA95" s="75">
        <f t="shared" si="52"/>
        <v>0</v>
      </c>
      <c r="BB95" s="75">
        <f t="shared" si="52"/>
        <v>0</v>
      </c>
      <c r="BC95" s="75">
        <f t="shared" si="52"/>
        <v>0</v>
      </c>
      <c r="BD95" s="75">
        <f t="shared" si="52"/>
        <v>0</v>
      </c>
      <c r="BE95" s="75">
        <f t="shared" si="52"/>
        <v>0</v>
      </c>
      <c r="BF95" s="75">
        <f t="shared" si="52"/>
        <v>0</v>
      </c>
      <c r="BG95" s="75">
        <f t="shared" si="52"/>
        <v>0</v>
      </c>
      <c r="BH95" s="75">
        <f t="shared" si="52"/>
        <v>0</v>
      </c>
      <c r="BI95" s="75">
        <f t="shared" si="52"/>
        <v>0</v>
      </c>
      <c r="BJ95" s="75"/>
      <c r="BK95" s="75"/>
      <c r="BL95" s="75"/>
      <c r="BM95" s="37"/>
      <c r="BN95" s="75">
        <f t="shared" si="42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>$M$20*(1-$B$5)/$B$3</f>
        <v>0</v>
      </c>
      <c r="O96" s="75">
        <f t="shared" ref="O96:BK96" si="53">$M$20*(1-$B$5)/$B$3</f>
        <v>0</v>
      </c>
      <c r="P96" s="75">
        <f t="shared" si="53"/>
        <v>0</v>
      </c>
      <c r="Q96" s="75">
        <f t="shared" si="53"/>
        <v>0</v>
      </c>
      <c r="R96" s="75">
        <f t="shared" si="53"/>
        <v>0</v>
      </c>
      <c r="S96" s="75">
        <f t="shared" si="53"/>
        <v>0</v>
      </c>
      <c r="T96" s="75">
        <f t="shared" si="53"/>
        <v>0</v>
      </c>
      <c r="U96" s="75">
        <f t="shared" si="53"/>
        <v>0</v>
      </c>
      <c r="V96" s="75">
        <f t="shared" si="53"/>
        <v>0</v>
      </c>
      <c r="W96" s="75">
        <f t="shared" si="53"/>
        <v>0</v>
      </c>
      <c r="X96" s="75">
        <f t="shared" si="53"/>
        <v>0</v>
      </c>
      <c r="Y96" s="75">
        <f t="shared" si="53"/>
        <v>0</v>
      </c>
      <c r="Z96" s="75">
        <f t="shared" si="53"/>
        <v>0</v>
      </c>
      <c r="AA96" s="75">
        <f t="shared" si="53"/>
        <v>0</v>
      </c>
      <c r="AB96" s="75">
        <f t="shared" si="53"/>
        <v>0</v>
      </c>
      <c r="AC96" s="75">
        <f t="shared" si="53"/>
        <v>0</v>
      </c>
      <c r="AD96" s="75">
        <f t="shared" si="53"/>
        <v>0</v>
      </c>
      <c r="AE96" s="75">
        <f t="shared" si="53"/>
        <v>0</v>
      </c>
      <c r="AF96" s="75">
        <f t="shared" si="53"/>
        <v>0</v>
      </c>
      <c r="AG96" s="75">
        <f t="shared" si="53"/>
        <v>0</v>
      </c>
      <c r="AH96" s="75">
        <f t="shared" si="53"/>
        <v>0</v>
      </c>
      <c r="AI96" s="75">
        <f t="shared" si="53"/>
        <v>0</v>
      </c>
      <c r="AJ96" s="75">
        <f t="shared" si="53"/>
        <v>0</v>
      </c>
      <c r="AK96" s="75">
        <f t="shared" si="53"/>
        <v>0</v>
      </c>
      <c r="AL96" s="75">
        <f t="shared" si="53"/>
        <v>0</v>
      </c>
      <c r="AM96" s="75">
        <f t="shared" si="53"/>
        <v>0</v>
      </c>
      <c r="AN96" s="75">
        <f t="shared" si="53"/>
        <v>0</v>
      </c>
      <c r="AO96" s="75">
        <f t="shared" si="53"/>
        <v>0</v>
      </c>
      <c r="AP96" s="75">
        <f t="shared" si="53"/>
        <v>0</v>
      </c>
      <c r="AQ96" s="75">
        <f t="shared" si="53"/>
        <v>0</v>
      </c>
      <c r="AR96" s="75">
        <f t="shared" si="53"/>
        <v>0</v>
      </c>
      <c r="AS96" s="75">
        <f t="shared" si="53"/>
        <v>0</v>
      </c>
      <c r="AT96" s="75">
        <f t="shared" si="53"/>
        <v>0</v>
      </c>
      <c r="AU96" s="75">
        <f t="shared" si="53"/>
        <v>0</v>
      </c>
      <c r="AV96" s="75">
        <f t="shared" si="53"/>
        <v>0</v>
      </c>
      <c r="AW96" s="75">
        <f t="shared" si="53"/>
        <v>0</v>
      </c>
      <c r="AX96" s="75">
        <f t="shared" si="53"/>
        <v>0</v>
      </c>
      <c r="AY96" s="75">
        <f t="shared" si="53"/>
        <v>0</v>
      </c>
      <c r="AZ96" s="75">
        <f t="shared" si="53"/>
        <v>0</v>
      </c>
      <c r="BA96" s="75">
        <f t="shared" si="53"/>
        <v>0</v>
      </c>
      <c r="BB96" s="75">
        <f t="shared" si="53"/>
        <v>0</v>
      </c>
      <c r="BC96" s="75">
        <f t="shared" si="53"/>
        <v>0</v>
      </c>
      <c r="BD96" s="75">
        <f t="shared" si="53"/>
        <v>0</v>
      </c>
      <c r="BE96" s="75">
        <f t="shared" si="53"/>
        <v>0</v>
      </c>
      <c r="BF96" s="75">
        <f t="shared" si="53"/>
        <v>0</v>
      </c>
      <c r="BG96" s="75">
        <f t="shared" si="53"/>
        <v>0</v>
      </c>
      <c r="BH96" s="75">
        <f t="shared" si="53"/>
        <v>0</v>
      </c>
      <c r="BI96" s="75">
        <f t="shared" si="53"/>
        <v>0</v>
      </c>
      <c r="BJ96" s="75">
        <f t="shared" si="53"/>
        <v>0</v>
      </c>
      <c r="BK96" s="75">
        <f t="shared" si="53"/>
        <v>0</v>
      </c>
      <c r="BL96" s="75"/>
      <c r="BM96" s="37"/>
      <c r="BN96" s="75">
        <f t="shared" si="42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0</v>
      </c>
      <c r="O97" s="75">
        <f t="shared" ref="O97:BK97" si="54">$N$20*(1-$B$5)/$B$3</f>
        <v>0</v>
      </c>
      <c r="P97" s="75">
        <f t="shared" si="54"/>
        <v>0</v>
      </c>
      <c r="Q97" s="75">
        <f t="shared" si="54"/>
        <v>0</v>
      </c>
      <c r="R97" s="75">
        <f t="shared" si="54"/>
        <v>0</v>
      </c>
      <c r="S97" s="75">
        <f t="shared" si="54"/>
        <v>0</v>
      </c>
      <c r="T97" s="75">
        <f t="shared" si="54"/>
        <v>0</v>
      </c>
      <c r="U97" s="75">
        <f t="shared" si="54"/>
        <v>0</v>
      </c>
      <c r="V97" s="75">
        <f t="shared" si="54"/>
        <v>0</v>
      </c>
      <c r="W97" s="75">
        <f t="shared" si="54"/>
        <v>0</v>
      </c>
      <c r="X97" s="75">
        <f t="shared" si="54"/>
        <v>0</v>
      </c>
      <c r="Y97" s="75">
        <f t="shared" si="54"/>
        <v>0</v>
      </c>
      <c r="Z97" s="75">
        <f t="shared" si="54"/>
        <v>0</v>
      </c>
      <c r="AA97" s="75">
        <f t="shared" si="54"/>
        <v>0</v>
      </c>
      <c r="AB97" s="75">
        <f t="shared" si="54"/>
        <v>0</v>
      </c>
      <c r="AC97" s="75">
        <f t="shared" si="54"/>
        <v>0</v>
      </c>
      <c r="AD97" s="75">
        <f t="shared" si="54"/>
        <v>0</v>
      </c>
      <c r="AE97" s="75">
        <f t="shared" si="54"/>
        <v>0</v>
      </c>
      <c r="AF97" s="75">
        <f t="shared" si="54"/>
        <v>0</v>
      </c>
      <c r="AG97" s="75">
        <f t="shared" si="54"/>
        <v>0</v>
      </c>
      <c r="AH97" s="75">
        <f t="shared" si="54"/>
        <v>0</v>
      </c>
      <c r="AI97" s="75">
        <f t="shared" si="54"/>
        <v>0</v>
      </c>
      <c r="AJ97" s="75">
        <f t="shared" si="54"/>
        <v>0</v>
      </c>
      <c r="AK97" s="75">
        <f t="shared" si="54"/>
        <v>0</v>
      </c>
      <c r="AL97" s="75">
        <f t="shared" si="54"/>
        <v>0</v>
      </c>
      <c r="AM97" s="75">
        <f t="shared" si="54"/>
        <v>0</v>
      </c>
      <c r="AN97" s="75">
        <f t="shared" si="54"/>
        <v>0</v>
      </c>
      <c r="AO97" s="75">
        <f t="shared" si="54"/>
        <v>0</v>
      </c>
      <c r="AP97" s="75">
        <f t="shared" si="54"/>
        <v>0</v>
      </c>
      <c r="AQ97" s="75">
        <f t="shared" si="54"/>
        <v>0</v>
      </c>
      <c r="AR97" s="75">
        <f t="shared" si="54"/>
        <v>0</v>
      </c>
      <c r="AS97" s="75">
        <f t="shared" si="54"/>
        <v>0</v>
      </c>
      <c r="AT97" s="75">
        <f t="shared" si="54"/>
        <v>0</v>
      </c>
      <c r="AU97" s="75">
        <f t="shared" si="54"/>
        <v>0</v>
      </c>
      <c r="AV97" s="75">
        <f t="shared" si="54"/>
        <v>0</v>
      </c>
      <c r="AW97" s="75">
        <f t="shared" si="54"/>
        <v>0</v>
      </c>
      <c r="AX97" s="75">
        <f t="shared" si="54"/>
        <v>0</v>
      </c>
      <c r="AY97" s="75">
        <f t="shared" si="54"/>
        <v>0</v>
      </c>
      <c r="AZ97" s="75">
        <f t="shared" si="54"/>
        <v>0</v>
      </c>
      <c r="BA97" s="75">
        <f t="shared" si="54"/>
        <v>0</v>
      </c>
      <c r="BB97" s="75">
        <f t="shared" si="54"/>
        <v>0</v>
      </c>
      <c r="BC97" s="75">
        <f t="shared" si="54"/>
        <v>0</v>
      </c>
      <c r="BD97" s="75">
        <f t="shared" si="54"/>
        <v>0</v>
      </c>
      <c r="BE97" s="75">
        <f t="shared" si="54"/>
        <v>0</v>
      </c>
      <c r="BF97" s="75">
        <f t="shared" si="54"/>
        <v>0</v>
      </c>
      <c r="BG97" s="75">
        <f t="shared" si="54"/>
        <v>0</v>
      </c>
      <c r="BH97" s="75">
        <f t="shared" si="54"/>
        <v>0</v>
      </c>
      <c r="BI97" s="75">
        <f t="shared" si="54"/>
        <v>0</v>
      </c>
      <c r="BJ97" s="75">
        <f t="shared" si="54"/>
        <v>0</v>
      </c>
      <c r="BK97" s="75">
        <f t="shared" si="54"/>
        <v>0</v>
      </c>
      <c r="BL97" s="75"/>
      <c r="BM97" s="37"/>
      <c r="BN97" s="75">
        <f t="shared" si="42"/>
        <v>0</v>
      </c>
      <c r="BO97" s="335">
        <f>BN113*(1-0.025)</f>
        <v>0</v>
      </c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5">SUM(C85:C97)</f>
        <v>0</v>
      </c>
      <c r="D98" s="104">
        <f t="shared" si="55"/>
        <v>0</v>
      </c>
      <c r="E98" s="104">
        <f t="shared" si="55"/>
        <v>0</v>
      </c>
      <c r="F98" s="104">
        <f t="shared" si="55"/>
        <v>0</v>
      </c>
      <c r="G98" s="104">
        <f t="shared" si="55"/>
        <v>0</v>
      </c>
      <c r="H98" s="104">
        <f t="shared" si="55"/>
        <v>0</v>
      </c>
      <c r="I98" s="104">
        <f t="shared" si="55"/>
        <v>0</v>
      </c>
      <c r="J98" s="104">
        <f t="shared" si="55"/>
        <v>0</v>
      </c>
      <c r="K98" s="104">
        <f t="shared" si="55"/>
        <v>0</v>
      </c>
      <c r="L98" s="104">
        <f t="shared" si="55"/>
        <v>0</v>
      </c>
      <c r="M98" s="104">
        <f t="shared" si="55"/>
        <v>0</v>
      </c>
      <c r="N98" s="104">
        <f t="shared" si="55"/>
        <v>0</v>
      </c>
      <c r="O98" s="104">
        <f t="shared" si="55"/>
        <v>0</v>
      </c>
      <c r="P98" s="104">
        <f t="shared" si="55"/>
        <v>0</v>
      </c>
      <c r="Q98" s="104">
        <f t="shared" si="55"/>
        <v>0</v>
      </c>
      <c r="R98" s="104">
        <f t="shared" si="55"/>
        <v>0</v>
      </c>
      <c r="S98" s="104">
        <f t="shared" si="55"/>
        <v>0</v>
      </c>
      <c r="T98" s="104">
        <f t="shared" si="55"/>
        <v>0</v>
      </c>
      <c r="U98" s="104">
        <f t="shared" si="55"/>
        <v>0</v>
      </c>
      <c r="V98" s="104">
        <f t="shared" si="55"/>
        <v>0</v>
      </c>
      <c r="W98" s="104">
        <f t="shared" si="55"/>
        <v>0</v>
      </c>
      <c r="X98" s="104">
        <f t="shared" si="55"/>
        <v>0</v>
      </c>
      <c r="Y98" s="104">
        <f t="shared" si="55"/>
        <v>0</v>
      </c>
      <c r="Z98" s="104">
        <f t="shared" si="55"/>
        <v>0</v>
      </c>
      <c r="AA98" s="104">
        <f t="shared" si="55"/>
        <v>0</v>
      </c>
      <c r="AB98" s="104">
        <f t="shared" si="55"/>
        <v>0</v>
      </c>
      <c r="AC98" s="104">
        <f t="shared" si="55"/>
        <v>0</v>
      </c>
      <c r="AD98" s="104">
        <f t="shared" si="55"/>
        <v>0</v>
      </c>
      <c r="AE98" s="104">
        <f t="shared" si="55"/>
        <v>0</v>
      </c>
      <c r="AF98" s="104">
        <f t="shared" si="55"/>
        <v>0</v>
      </c>
      <c r="AG98" s="104">
        <f t="shared" si="55"/>
        <v>0</v>
      </c>
      <c r="AH98" s="104">
        <f t="shared" si="55"/>
        <v>0</v>
      </c>
      <c r="AI98" s="104">
        <f t="shared" si="55"/>
        <v>0</v>
      </c>
      <c r="AJ98" s="104">
        <f t="shared" si="55"/>
        <v>0</v>
      </c>
      <c r="AK98" s="104">
        <f t="shared" si="55"/>
        <v>0</v>
      </c>
      <c r="AL98" s="104">
        <f t="shared" si="55"/>
        <v>0</v>
      </c>
      <c r="AM98" s="104">
        <f t="shared" si="55"/>
        <v>0</v>
      </c>
      <c r="AN98" s="104">
        <f t="shared" si="55"/>
        <v>0</v>
      </c>
      <c r="AO98" s="104">
        <f t="shared" si="55"/>
        <v>0</v>
      </c>
      <c r="AP98" s="104">
        <f t="shared" si="55"/>
        <v>0</v>
      </c>
      <c r="AQ98" s="104">
        <f t="shared" si="55"/>
        <v>0</v>
      </c>
      <c r="AR98" s="104">
        <f t="shared" si="55"/>
        <v>0</v>
      </c>
      <c r="AS98" s="104">
        <f t="shared" si="55"/>
        <v>0</v>
      </c>
      <c r="AT98" s="104">
        <f t="shared" si="55"/>
        <v>0</v>
      </c>
      <c r="AU98" s="104">
        <f t="shared" si="55"/>
        <v>0</v>
      </c>
      <c r="AV98" s="104">
        <f t="shared" si="55"/>
        <v>0</v>
      </c>
      <c r="AW98" s="104">
        <f t="shared" si="55"/>
        <v>0</v>
      </c>
      <c r="AX98" s="104">
        <f t="shared" si="55"/>
        <v>0</v>
      </c>
      <c r="AY98" s="104">
        <f t="shared" si="55"/>
        <v>0</v>
      </c>
      <c r="AZ98" s="104">
        <f t="shared" si="55"/>
        <v>0</v>
      </c>
      <c r="BA98" s="104">
        <f t="shared" si="55"/>
        <v>0</v>
      </c>
      <c r="BB98" s="104">
        <f t="shared" si="55"/>
        <v>0</v>
      </c>
      <c r="BC98" s="104">
        <f t="shared" si="55"/>
        <v>0</v>
      </c>
      <c r="BD98" s="104">
        <f t="shared" si="55"/>
        <v>0</v>
      </c>
      <c r="BE98" s="104">
        <f t="shared" si="55"/>
        <v>0</v>
      </c>
      <c r="BF98" s="104">
        <f t="shared" si="55"/>
        <v>0</v>
      </c>
      <c r="BG98" s="104">
        <f t="shared" si="55"/>
        <v>0</v>
      </c>
      <c r="BH98" s="104">
        <f t="shared" si="55"/>
        <v>0</v>
      </c>
      <c r="BI98" s="104">
        <f t="shared" si="55"/>
        <v>0</v>
      </c>
      <c r="BJ98" s="104">
        <f t="shared" si="55"/>
        <v>0</v>
      </c>
      <c r="BK98" s="104">
        <f t="shared" si="55"/>
        <v>0</v>
      </c>
      <c r="BL98" s="104">
        <f t="shared" si="55"/>
        <v>0</v>
      </c>
      <c r="BM98" s="344"/>
      <c r="BN98" s="58">
        <f>SUM(BN85:BN97)</f>
        <v>0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J101" si="56">$B$20/$B$3</f>
        <v>0</v>
      </c>
      <c r="C101" s="75">
        <f t="shared" si="56"/>
        <v>0</v>
      </c>
      <c r="D101" s="75">
        <f t="shared" si="56"/>
        <v>0</v>
      </c>
      <c r="E101" s="75">
        <f t="shared" si="56"/>
        <v>0</v>
      </c>
      <c r="F101" s="75">
        <f t="shared" si="56"/>
        <v>0</v>
      </c>
      <c r="G101" s="75">
        <f t="shared" si="56"/>
        <v>0</v>
      </c>
      <c r="H101" s="75">
        <f t="shared" si="56"/>
        <v>0</v>
      </c>
      <c r="I101" s="75">
        <f t="shared" si="56"/>
        <v>0</v>
      </c>
      <c r="J101" s="75">
        <f t="shared" si="56"/>
        <v>0</v>
      </c>
      <c r="K101" s="75">
        <f t="shared" si="56"/>
        <v>0</v>
      </c>
      <c r="L101" s="75">
        <f t="shared" si="56"/>
        <v>0</v>
      </c>
      <c r="M101" s="75">
        <f t="shared" si="56"/>
        <v>0</v>
      </c>
      <c r="N101" s="75">
        <f t="shared" si="56"/>
        <v>0</v>
      </c>
      <c r="O101" s="75">
        <f t="shared" si="56"/>
        <v>0</v>
      </c>
      <c r="P101" s="75">
        <f t="shared" si="56"/>
        <v>0</v>
      </c>
      <c r="Q101" s="75">
        <f t="shared" si="56"/>
        <v>0</v>
      </c>
      <c r="R101" s="75">
        <f t="shared" si="56"/>
        <v>0</v>
      </c>
      <c r="S101" s="75">
        <f t="shared" si="56"/>
        <v>0</v>
      </c>
      <c r="T101" s="75">
        <f t="shared" si="56"/>
        <v>0</v>
      </c>
      <c r="U101" s="75">
        <f t="shared" si="56"/>
        <v>0</v>
      </c>
      <c r="V101" s="75">
        <f t="shared" si="56"/>
        <v>0</v>
      </c>
      <c r="W101" s="75">
        <f t="shared" si="56"/>
        <v>0</v>
      </c>
      <c r="X101" s="75">
        <f t="shared" si="56"/>
        <v>0</v>
      </c>
      <c r="Y101" s="75">
        <f t="shared" si="56"/>
        <v>0</v>
      </c>
      <c r="Z101" s="75">
        <f t="shared" si="56"/>
        <v>0</v>
      </c>
      <c r="AA101" s="75">
        <f t="shared" si="56"/>
        <v>0</v>
      </c>
      <c r="AB101" s="75">
        <f t="shared" si="56"/>
        <v>0</v>
      </c>
      <c r="AC101" s="75">
        <f t="shared" si="56"/>
        <v>0</v>
      </c>
      <c r="AD101" s="75">
        <f t="shared" si="56"/>
        <v>0</v>
      </c>
      <c r="AE101" s="75">
        <f t="shared" si="56"/>
        <v>0</v>
      </c>
      <c r="AF101" s="75">
        <f t="shared" si="56"/>
        <v>0</v>
      </c>
      <c r="AG101" s="75">
        <f t="shared" si="56"/>
        <v>0</v>
      </c>
      <c r="AH101" s="75">
        <f t="shared" si="56"/>
        <v>0</v>
      </c>
      <c r="AI101" s="75">
        <f t="shared" si="56"/>
        <v>0</v>
      </c>
      <c r="AJ101" s="75">
        <f t="shared" si="56"/>
        <v>0</v>
      </c>
      <c r="AK101" s="75">
        <f t="shared" si="56"/>
        <v>0</v>
      </c>
      <c r="AL101" s="75">
        <f t="shared" si="56"/>
        <v>0</v>
      </c>
      <c r="AM101" s="75">
        <f t="shared" si="56"/>
        <v>0</v>
      </c>
      <c r="AN101" s="75">
        <f t="shared" si="56"/>
        <v>0</v>
      </c>
      <c r="AO101" s="75">
        <f t="shared" si="56"/>
        <v>0</v>
      </c>
      <c r="AP101" s="75">
        <f t="shared" si="56"/>
        <v>0</v>
      </c>
      <c r="AQ101" s="75">
        <f t="shared" si="56"/>
        <v>0</v>
      </c>
      <c r="AR101" s="75">
        <f t="shared" si="56"/>
        <v>0</v>
      </c>
      <c r="AS101" s="75">
        <f t="shared" si="56"/>
        <v>0</v>
      </c>
      <c r="AT101" s="75">
        <f t="shared" si="56"/>
        <v>0</v>
      </c>
      <c r="AU101" s="75">
        <f t="shared" si="56"/>
        <v>0</v>
      </c>
      <c r="AV101" s="75">
        <f t="shared" si="56"/>
        <v>0</v>
      </c>
      <c r="AW101" s="75">
        <f t="shared" si="56"/>
        <v>0</v>
      </c>
      <c r="AX101" s="75">
        <f t="shared" si="56"/>
        <v>0</v>
      </c>
      <c r="AY101" s="75">
        <f t="shared" si="56"/>
        <v>0</v>
      </c>
      <c r="AZ101" s="75">
        <f t="shared" si="56"/>
        <v>0</v>
      </c>
      <c r="BA101" s="75">
        <f t="shared" si="56"/>
        <v>0</v>
      </c>
      <c r="BB101" s="75">
        <f t="shared" si="56"/>
        <v>0</v>
      </c>
      <c r="BC101" s="75">
        <f t="shared" si="56"/>
        <v>0</v>
      </c>
      <c r="BD101" s="75">
        <f t="shared" si="56"/>
        <v>0</v>
      </c>
      <c r="BE101" s="75">
        <f t="shared" si="56"/>
        <v>0</v>
      </c>
      <c r="BF101" s="75">
        <f t="shared" si="56"/>
        <v>0</v>
      </c>
      <c r="BG101" s="75">
        <f t="shared" si="56"/>
        <v>0</v>
      </c>
      <c r="BH101" s="75">
        <f t="shared" si="56"/>
        <v>0</v>
      </c>
      <c r="BI101" s="75">
        <f t="shared" si="56"/>
        <v>0</v>
      </c>
      <c r="BJ101" s="75">
        <f t="shared" si="56"/>
        <v>0</v>
      </c>
      <c r="BK101" s="75"/>
      <c r="BL101" s="75"/>
      <c r="BM101" s="37"/>
      <c r="BN101" s="75">
        <f t="shared" ref="BN101:BN113" si="57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J102" si="58">$C$20/$B$3</f>
        <v>0</v>
      </c>
      <c r="D102" s="75">
        <f t="shared" si="58"/>
        <v>0</v>
      </c>
      <c r="E102" s="75">
        <f t="shared" si="58"/>
        <v>0</v>
      </c>
      <c r="F102" s="75">
        <f t="shared" si="58"/>
        <v>0</v>
      </c>
      <c r="G102" s="75">
        <f t="shared" si="58"/>
        <v>0</v>
      </c>
      <c r="H102" s="75">
        <f t="shared" si="58"/>
        <v>0</v>
      </c>
      <c r="I102" s="75">
        <f t="shared" si="58"/>
        <v>0</v>
      </c>
      <c r="J102" s="75">
        <f t="shared" si="58"/>
        <v>0</v>
      </c>
      <c r="K102" s="75">
        <f t="shared" si="58"/>
        <v>0</v>
      </c>
      <c r="L102" s="75">
        <f t="shared" si="58"/>
        <v>0</v>
      </c>
      <c r="M102" s="75">
        <f t="shared" si="58"/>
        <v>0</v>
      </c>
      <c r="N102" s="75">
        <f t="shared" si="58"/>
        <v>0</v>
      </c>
      <c r="O102" s="75">
        <f t="shared" si="58"/>
        <v>0</v>
      </c>
      <c r="P102" s="75">
        <f t="shared" si="58"/>
        <v>0</v>
      </c>
      <c r="Q102" s="75">
        <f t="shared" si="58"/>
        <v>0</v>
      </c>
      <c r="R102" s="75">
        <f t="shared" si="58"/>
        <v>0</v>
      </c>
      <c r="S102" s="75">
        <f t="shared" si="58"/>
        <v>0</v>
      </c>
      <c r="T102" s="75">
        <f t="shared" si="58"/>
        <v>0</v>
      </c>
      <c r="U102" s="75">
        <f t="shared" si="58"/>
        <v>0</v>
      </c>
      <c r="V102" s="75">
        <f t="shared" si="58"/>
        <v>0</v>
      </c>
      <c r="W102" s="75">
        <f t="shared" si="58"/>
        <v>0</v>
      </c>
      <c r="X102" s="75">
        <f t="shared" si="58"/>
        <v>0</v>
      </c>
      <c r="Y102" s="75">
        <f t="shared" si="58"/>
        <v>0</v>
      </c>
      <c r="Z102" s="75">
        <f t="shared" si="58"/>
        <v>0</v>
      </c>
      <c r="AA102" s="75">
        <f t="shared" si="58"/>
        <v>0</v>
      </c>
      <c r="AB102" s="75">
        <f t="shared" si="58"/>
        <v>0</v>
      </c>
      <c r="AC102" s="75">
        <f t="shared" si="58"/>
        <v>0</v>
      </c>
      <c r="AD102" s="75">
        <f t="shared" si="58"/>
        <v>0</v>
      </c>
      <c r="AE102" s="75">
        <f t="shared" si="58"/>
        <v>0</v>
      </c>
      <c r="AF102" s="75">
        <f t="shared" si="58"/>
        <v>0</v>
      </c>
      <c r="AG102" s="75">
        <f t="shared" si="58"/>
        <v>0</v>
      </c>
      <c r="AH102" s="75">
        <f t="shared" si="58"/>
        <v>0</v>
      </c>
      <c r="AI102" s="75">
        <f t="shared" si="58"/>
        <v>0</v>
      </c>
      <c r="AJ102" s="75">
        <f t="shared" si="58"/>
        <v>0</v>
      </c>
      <c r="AK102" s="75">
        <f t="shared" si="58"/>
        <v>0</v>
      </c>
      <c r="AL102" s="75">
        <f t="shared" si="58"/>
        <v>0</v>
      </c>
      <c r="AM102" s="75">
        <f t="shared" si="58"/>
        <v>0</v>
      </c>
      <c r="AN102" s="75">
        <f t="shared" si="58"/>
        <v>0</v>
      </c>
      <c r="AO102" s="75">
        <f t="shared" si="58"/>
        <v>0</v>
      </c>
      <c r="AP102" s="75">
        <f t="shared" si="58"/>
        <v>0</v>
      </c>
      <c r="AQ102" s="75">
        <f t="shared" si="58"/>
        <v>0</v>
      </c>
      <c r="AR102" s="75">
        <f t="shared" si="58"/>
        <v>0</v>
      </c>
      <c r="AS102" s="75">
        <f t="shared" si="58"/>
        <v>0</v>
      </c>
      <c r="AT102" s="75">
        <f t="shared" si="58"/>
        <v>0</v>
      </c>
      <c r="AU102" s="75">
        <f t="shared" si="58"/>
        <v>0</v>
      </c>
      <c r="AV102" s="75">
        <f t="shared" si="58"/>
        <v>0</v>
      </c>
      <c r="AW102" s="75">
        <f t="shared" si="58"/>
        <v>0</v>
      </c>
      <c r="AX102" s="75">
        <f t="shared" si="58"/>
        <v>0</v>
      </c>
      <c r="AY102" s="75">
        <f t="shared" si="58"/>
        <v>0</v>
      </c>
      <c r="AZ102" s="75">
        <f t="shared" si="58"/>
        <v>0</v>
      </c>
      <c r="BA102" s="75">
        <f t="shared" si="58"/>
        <v>0</v>
      </c>
      <c r="BB102" s="75">
        <f t="shared" si="58"/>
        <v>0</v>
      </c>
      <c r="BC102" s="75">
        <f t="shared" si="58"/>
        <v>0</v>
      </c>
      <c r="BD102" s="75">
        <f t="shared" si="58"/>
        <v>0</v>
      </c>
      <c r="BE102" s="75">
        <f t="shared" si="58"/>
        <v>0</v>
      </c>
      <c r="BF102" s="75">
        <f t="shared" si="58"/>
        <v>0</v>
      </c>
      <c r="BG102" s="75">
        <f t="shared" si="58"/>
        <v>0</v>
      </c>
      <c r="BH102" s="75">
        <f t="shared" si="58"/>
        <v>0</v>
      </c>
      <c r="BI102" s="75">
        <f t="shared" si="58"/>
        <v>0</v>
      </c>
      <c r="BJ102" s="75">
        <f t="shared" si="58"/>
        <v>0</v>
      </c>
      <c r="BK102" s="75"/>
      <c r="BL102" s="75"/>
      <c r="BM102" s="37"/>
      <c r="BN102" s="75">
        <f t="shared" si="57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59">$D$20/$B$3</f>
        <v>0</v>
      </c>
      <c r="E103" s="75">
        <f t="shared" si="59"/>
        <v>0</v>
      </c>
      <c r="F103" s="75">
        <f t="shared" si="59"/>
        <v>0</v>
      </c>
      <c r="G103" s="75">
        <f t="shared" si="59"/>
        <v>0</v>
      </c>
      <c r="H103" s="75">
        <f t="shared" si="59"/>
        <v>0</v>
      </c>
      <c r="I103" s="75">
        <f t="shared" si="59"/>
        <v>0</v>
      </c>
      <c r="J103" s="75">
        <f t="shared" si="59"/>
        <v>0</v>
      </c>
      <c r="K103" s="75">
        <f t="shared" si="59"/>
        <v>0</v>
      </c>
      <c r="L103" s="75">
        <f t="shared" si="59"/>
        <v>0</v>
      </c>
      <c r="M103" s="75">
        <f t="shared" si="59"/>
        <v>0</v>
      </c>
      <c r="N103" s="75">
        <f t="shared" si="59"/>
        <v>0</v>
      </c>
      <c r="O103" s="75">
        <f t="shared" si="59"/>
        <v>0</v>
      </c>
      <c r="P103" s="75">
        <f t="shared" si="59"/>
        <v>0</v>
      </c>
      <c r="Q103" s="75">
        <f t="shared" si="59"/>
        <v>0</v>
      </c>
      <c r="R103" s="75">
        <f t="shared" si="59"/>
        <v>0</v>
      </c>
      <c r="S103" s="75">
        <f t="shared" si="59"/>
        <v>0</v>
      </c>
      <c r="T103" s="75">
        <f t="shared" si="59"/>
        <v>0</v>
      </c>
      <c r="U103" s="75">
        <f t="shared" si="59"/>
        <v>0</v>
      </c>
      <c r="V103" s="75">
        <f t="shared" si="59"/>
        <v>0</v>
      </c>
      <c r="W103" s="75">
        <f t="shared" si="59"/>
        <v>0</v>
      </c>
      <c r="X103" s="75">
        <f t="shared" si="59"/>
        <v>0</v>
      </c>
      <c r="Y103" s="75">
        <f t="shared" si="59"/>
        <v>0</v>
      </c>
      <c r="Z103" s="75">
        <f t="shared" si="59"/>
        <v>0</v>
      </c>
      <c r="AA103" s="75">
        <f t="shared" si="59"/>
        <v>0</v>
      </c>
      <c r="AB103" s="75">
        <f t="shared" si="59"/>
        <v>0</v>
      </c>
      <c r="AC103" s="75">
        <f t="shared" si="59"/>
        <v>0</v>
      </c>
      <c r="AD103" s="75">
        <f t="shared" si="59"/>
        <v>0</v>
      </c>
      <c r="AE103" s="75">
        <f t="shared" si="59"/>
        <v>0</v>
      </c>
      <c r="AF103" s="75">
        <f t="shared" si="59"/>
        <v>0</v>
      </c>
      <c r="AG103" s="75">
        <f t="shared" si="59"/>
        <v>0</v>
      </c>
      <c r="AH103" s="75">
        <f t="shared" si="59"/>
        <v>0</v>
      </c>
      <c r="AI103" s="75">
        <f t="shared" si="59"/>
        <v>0</v>
      </c>
      <c r="AJ103" s="75">
        <f t="shared" si="59"/>
        <v>0</v>
      </c>
      <c r="AK103" s="75">
        <f t="shared" si="59"/>
        <v>0</v>
      </c>
      <c r="AL103" s="75">
        <f t="shared" si="59"/>
        <v>0</v>
      </c>
      <c r="AM103" s="75">
        <f t="shared" si="59"/>
        <v>0</v>
      </c>
      <c r="AN103" s="75">
        <f t="shared" si="59"/>
        <v>0</v>
      </c>
      <c r="AO103" s="75">
        <f t="shared" si="59"/>
        <v>0</v>
      </c>
      <c r="AP103" s="75">
        <f t="shared" si="59"/>
        <v>0</v>
      </c>
      <c r="AQ103" s="75">
        <f t="shared" si="59"/>
        <v>0</v>
      </c>
      <c r="AR103" s="75">
        <f t="shared" si="59"/>
        <v>0</v>
      </c>
      <c r="AS103" s="75">
        <f t="shared" si="59"/>
        <v>0</v>
      </c>
      <c r="AT103" s="75">
        <f t="shared" si="59"/>
        <v>0</v>
      </c>
      <c r="AU103" s="75">
        <f t="shared" si="59"/>
        <v>0</v>
      </c>
      <c r="AV103" s="75">
        <f t="shared" si="59"/>
        <v>0</v>
      </c>
      <c r="AW103" s="75">
        <f t="shared" si="59"/>
        <v>0</v>
      </c>
      <c r="AX103" s="75">
        <f t="shared" si="59"/>
        <v>0</v>
      </c>
      <c r="AY103" s="75">
        <f t="shared" si="59"/>
        <v>0</v>
      </c>
      <c r="AZ103" s="75">
        <f t="shared" si="59"/>
        <v>0</v>
      </c>
      <c r="BA103" s="75">
        <f t="shared" si="59"/>
        <v>0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7"/>
        <v>0</v>
      </c>
      <c r="BO103" s="335">
        <f>D20</f>
        <v>0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J104" si="60">$E$20/$B$3</f>
        <v>0</v>
      </c>
      <c r="F104" s="75">
        <f t="shared" si="60"/>
        <v>0</v>
      </c>
      <c r="G104" s="75">
        <f t="shared" si="60"/>
        <v>0</v>
      </c>
      <c r="H104" s="75">
        <f t="shared" si="60"/>
        <v>0</v>
      </c>
      <c r="I104" s="75">
        <f t="shared" si="60"/>
        <v>0</v>
      </c>
      <c r="J104" s="75">
        <f t="shared" si="60"/>
        <v>0</v>
      </c>
      <c r="K104" s="75">
        <f t="shared" si="60"/>
        <v>0</v>
      </c>
      <c r="L104" s="75">
        <f t="shared" si="60"/>
        <v>0</v>
      </c>
      <c r="M104" s="75">
        <f t="shared" si="60"/>
        <v>0</v>
      </c>
      <c r="N104" s="75">
        <f t="shared" si="60"/>
        <v>0</v>
      </c>
      <c r="O104" s="75">
        <f t="shared" si="60"/>
        <v>0</v>
      </c>
      <c r="P104" s="75">
        <f t="shared" si="60"/>
        <v>0</v>
      </c>
      <c r="Q104" s="75">
        <f t="shared" si="60"/>
        <v>0</v>
      </c>
      <c r="R104" s="75">
        <f t="shared" si="60"/>
        <v>0</v>
      </c>
      <c r="S104" s="75">
        <f t="shared" si="60"/>
        <v>0</v>
      </c>
      <c r="T104" s="75">
        <f t="shared" si="60"/>
        <v>0</v>
      </c>
      <c r="U104" s="75">
        <f t="shared" si="60"/>
        <v>0</v>
      </c>
      <c r="V104" s="75">
        <f t="shared" si="60"/>
        <v>0</v>
      </c>
      <c r="W104" s="75">
        <f t="shared" si="60"/>
        <v>0</v>
      </c>
      <c r="X104" s="75">
        <f t="shared" si="60"/>
        <v>0</v>
      </c>
      <c r="Y104" s="75">
        <f t="shared" si="60"/>
        <v>0</v>
      </c>
      <c r="Z104" s="75">
        <f t="shared" si="60"/>
        <v>0</v>
      </c>
      <c r="AA104" s="75">
        <f t="shared" si="60"/>
        <v>0</v>
      </c>
      <c r="AB104" s="75">
        <f t="shared" si="60"/>
        <v>0</v>
      </c>
      <c r="AC104" s="75">
        <f t="shared" si="60"/>
        <v>0</v>
      </c>
      <c r="AD104" s="75">
        <f t="shared" si="60"/>
        <v>0</v>
      </c>
      <c r="AE104" s="75">
        <f t="shared" si="60"/>
        <v>0</v>
      </c>
      <c r="AF104" s="75">
        <f t="shared" si="60"/>
        <v>0</v>
      </c>
      <c r="AG104" s="75">
        <f t="shared" si="60"/>
        <v>0</v>
      </c>
      <c r="AH104" s="75">
        <f t="shared" si="60"/>
        <v>0</v>
      </c>
      <c r="AI104" s="75">
        <f t="shared" si="60"/>
        <v>0</v>
      </c>
      <c r="AJ104" s="75">
        <f t="shared" si="60"/>
        <v>0</v>
      </c>
      <c r="AK104" s="75">
        <f t="shared" si="60"/>
        <v>0</v>
      </c>
      <c r="AL104" s="75">
        <f t="shared" si="60"/>
        <v>0</v>
      </c>
      <c r="AM104" s="75">
        <f t="shared" si="60"/>
        <v>0</v>
      </c>
      <c r="AN104" s="75">
        <f t="shared" si="60"/>
        <v>0</v>
      </c>
      <c r="AO104" s="75">
        <f t="shared" si="60"/>
        <v>0</v>
      </c>
      <c r="AP104" s="75">
        <f t="shared" si="60"/>
        <v>0</v>
      </c>
      <c r="AQ104" s="75">
        <f t="shared" si="60"/>
        <v>0</v>
      </c>
      <c r="AR104" s="75">
        <f t="shared" si="60"/>
        <v>0</v>
      </c>
      <c r="AS104" s="75">
        <f t="shared" si="60"/>
        <v>0</v>
      </c>
      <c r="AT104" s="75">
        <f t="shared" si="60"/>
        <v>0</v>
      </c>
      <c r="AU104" s="75">
        <f t="shared" si="60"/>
        <v>0</v>
      </c>
      <c r="AV104" s="75">
        <f t="shared" si="60"/>
        <v>0</v>
      </c>
      <c r="AW104" s="75">
        <f t="shared" si="60"/>
        <v>0</v>
      </c>
      <c r="AX104" s="75">
        <f t="shared" si="60"/>
        <v>0</v>
      </c>
      <c r="AY104" s="75">
        <f t="shared" si="60"/>
        <v>0</v>
      </c>
      <c r="AZ104" s="75">
        <f t="shared" si="60"/>
        <v>0</v>
      </c>
      <c r="BA104" s="75">
        <f t="shared" si="60"/>
        <v>0</v>
      </c>
      <c r="BB104" s="75">
        <f t="shared" si="60"/>
        <v>0</v>
      </c>
      <c r="BC104" s="75">
        <f t="shared" si="60"/>
        <v>0</v>
      </c>
      <c r="BD104" s="75">
        <f t="shared" si="60"/>
        <v>0</v>
      </c>
      <c r="BE104" s="75">
        <f t="shared" si="60"/>
        <v>0</v>
      </c>
      <c r="BF104" s="75">
        <f t="shared" si="60"/>
        <v>0</v>
      </c>
      <c r="BG104" s="75">
        <f t="shared" si="60"/>
        <v>0</v>
      </c>
      <c r="BH104" s="75">
        <f t="shared" si="60"/>
        <v>0</v>
      </c>
      <c r="BI104" s="75">
        <f t="shared" si="60"/>
        <v>0</v>
      </c>
      <c r="BJ104" s="75">
        <f t="shared" si="60"/>
        <v>0</v>
      </c>
      <c r="BK104" s="75"/>
      <c r="BL104" s="75"/>
      <c r="BM104" s="37"/>
      <c r="BN104" s="75">
        <f t="shared" si="57"/>
        <v>0</v>
      </c>
      <c r="BO104" s="335">
        <f>-E14</f>
        <v>0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J105" si="61">$F$20/$B$3</f>
        <v>0</v>
      </c>
      <c r="G105" s="75">
        <f t="shared" si="61"/>
        <v>0</v>
      </c>
      <c r="H105" s="75">
        <f t="shared" si="61"/>
        <v>0</v>
      </c>
      <c r="I105" s="75">
        <f t="shared" si="61"/>
        <v>0</v>
      </c>
      <c r="J105" s="75">
        <f t="shared" si="61"/>
        <v>0</v>
      </c>
      <c r="K105" s="75">
        <f t="shared" si="61"/>
        <v>0</v>
      </c>
      <c r="L105" s="75">
        <f t="shared" si="61"/>
        <v>0</v>
      </c>
      <c r="M105" s="75">
        <f t="shared" si="61"/>
        <v>0</v>
      </c>
      <c r="N105" s="75">
        <f t="shared" si="61"/>
        <v>0</v>
      </c>
      <c r="O105" s="75">
        <f t="shared" si="61"/>
        <v>0</v>
      </c>
      <c r="P105" s="75">
        <f t="shared" si="61"/>
        <v>0</v>
      </c>
      <c r="Q105" s="75">
        <f t="shared" si="61"/>
        <v>0</v>
      </c>
      <c r="R105" s="75">
        <f t="shared" si="61"/>
        <v>0</v>
      </c>
      <c r="S105" s="75">
        <f t="shared" si="61"/>
        <v>0</v>
      </c>
      <c r="T105" s="75">
        <f t="shared" si="61"/>
        <v>0</v>
      </c>
      <c r="U105" s="75">
        <f t="shared" si="61"/>
        <v>0</v>
      </c>
      <c r="V105" s="75">
        <f t="shared" si="61"/>
        <v>0</v>
      </c>
      <c r="W105" s="75">
        <f t="shared" si="61"/>
        <v>0</v>
      </c>
      <c r="X105" s="75">
        <f t="shared" si="61"/>
        <v>0</v>
      </c>
      <c r="Y105" s="75">
        <f t="shared" si="61"/>
        <v>0</v>
      </c>
      <c r="Z105" s="75">
        <f t="shared" si="61"/>
        <v>0</v>
      </c>
      <c r="AA105" s="75">
        <f t="shared" si="61"/>
        <v>0</v>
      </c>
      <c r="AB105" s="75">
        <f t="shared" si="61"/>
        <v>0</v>
      </c>
      <c r="AC105" s="75">
        <f t="shared" si="61"/>
        <v>0</v>
      </c>
      <c r="AD105" s="75">
        <f t="shared" si="61"/>
        <v>0</v>
      </c>
      <c r="AE105" s="75">
        <f t="shared" si="61"/>
        <v>0</v>
      </c>
      <c r="AF105" s="75">
        <f t="shared" si="61"/>
        <v>0</v>
      </c>
      <c r="AG105" s="75">
        <f t="shared" si="61"/>
        <v>0</v>
      </c>
      <c r="AH105" s="75">
        <f t="shared" si="61"/>
        <v>0</v>
      </c>
      <c r="AI105" s="75">
        <f t="shared" si="61"/>
        <v>0</v>
      </c>
      <c r="AJ105" s="75">
        <f t="shared" si="61"/>
        <v>0</v>
      </c>
      <c r="AK105" s="75">
        <f t="shared" si="61"/>
        <v>0</v>
      </c>
      <c r="AL105" s="75">
        <f t="shared" si="61"/>
        <v>0</v>
      </c>
      <c r="AM105" s="75">
        <f t="shared" si="61"/>
        <v>0</v>
      </c>
      <c r="AN105" s="75">
        <f t="shared" si="61"/>
        <v>0</v>
      </c>
      <c r="AO105" s="75">
        <f t="shared" si="61"/>
        <v>0</v>
      </c>
      <c r="AP105" s="75">
        <f t="shared" si="61"/>
        <v>0</v>
      </c>
      <c r="AQ105" s="75">
        <f t="shared" si="61"/>
        <v>0</v>
      </c>
      <c r="AR105" s="75">
        <f t="shared" si="61"/>
        <v>0</v>
      </c>
      <c r="AS105" s="75">
        <f t="shared" si="61"/>
        <v>0</v>
      </c>
      <c r="AT105" s="75">
        <f t="shared" si="61"/>
        <v>0</v>
      </c>
      <c r="AU105" s="75">
        <f t="shared" si="61"/>
        <v>0</v>
      </c>
      <c r="AV105" s="75">
        <f t="shared" si="61"/>
        <v>0</v>
      </c>
      <c r="AW105" s="75">
        <f t="shared" si="61"/>
        <v>0</v>
      </c>
      <c r="AX105" s="75">
        <f t="shared" si="61"/>
        <v>0</v>
      </c>
      <c r="AY105" s="75">
        <f t="shared" si="61"/>
        <v>0</v>
      </c>
      <c r="AZ105" s="75">
        <f t="shared" si="61"/>
        <v>0</v>
      </c>
      <c r="BA105" s="75">
        <f t="shared" si="61"/>
        <v>0</v>
      </c>
      <c r="BB105" s="75">
        <f t="shared" si="61"/>
        <v>0</v>
      </c>
      <c r="BC105" s="75">
        <f t="shared" si="61"/>
        <v>0</v>
      </c>
      <c r="BD105" s="75">
        <f t="shared" si="61"/>
        <v>0</v>
      </c>
      <c r="BE105" s="75">
        <f t="shared" si="61"/>
        <v>0</v>
      </c>
      <c r="BF105" s="75">
        <f t="shared" si="61"/>
        <v>0</v>
      </c>
      <c r="BG105" s="75">
        <f t="shared" si="61"/>
        <v>0</v>
      </c>
      <c r="BH105" s="75">
        <f t="shared" si="61"/>
        <v>0</v>
      </c>
      <c r="BI105" s="75">
        <f t="shared" si="61"/>
        <v>0</v>
      </c>
      <c r="BJ105" s="75">
        <f t="shared" si="61"/>
        <v>0</v>
      </c>
      <c r="BK105" s="75"/>
      <c r="BL105" s="75"/>
      <c r="BM105" s="37"/>
      <c r="BN105" s="75">
        <f t="shared" si="57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2">$G$20/$B$3</f>
        <v>0</v>
      </c>
      <c r="H106" s="75">
        <f t="shared" si="62"/>
        <v>0</v>
      </c>
      <c r="I106" s="75">
        <f t="shared" si="62"/>
        <v>0</v>
      </c>
      <c r="J106" s="75">
        <f t="shared" si="62"/>
        <v>0</v>
      </c>
      <c r="K106" s="75">
        <f t="shared" si="62"/>
        <v>0</v>
      </c>
      <c r="L106" s="75">
        <f t="shared" si="62"/>
        <v>0</v>
      </c>
      <c r="M106" s="75">
        <f t="shared" si="62"/>
        <v>0</v>
      </c>
      <c r="N106" s="75">
        <f t="shared" si="62"/>
        <v>0</v>
      </c>
      <c r="O106" s="75">
        <f t="shared" si="62"/>
        <v>0</v>
      </c>
      <c r="P106" s="75">
        <f t="shared" si="62"/>
        <v>0</v>
      </c>
      <c r="Q106" s="75">
        <f t="shared" si="62"/>
        <v>0</v>
      </c>
      <c r="R106" s="75">
        <f t="shared" si="62"/>
        <v>0</v>
      </c>
      <c r="S106" s="75">
        <f t="shared" si="62"/>
        <v>0</v>
      </c>
      <c r="T106" s="75">
        <f t="shared" si="62"/>
        <v>0</v>
      </c>
      <c r="U106" s="75">
        <f t="shared" si="62"/>
        <v>0</v>
      </c>
      <c r="V106" s="75">
        <f t="shared" si="62"/>
        <v>0</v>
      </c>
      <c r="W106" s="75">
        <f t="shared" si="62"/>
        <v>0</v>
      </c>
      <c r="X106" s="75">
        <f t="shared" si="62"/>
        <v>0</v>
      </c>
      <c r="Y106" s="75">
        <f t="shared" si="62"/>
        <v>0</v>
      </c>
      <c r="Z106" s="75">
        <f t="shared" si="62"/>
        <v>0</v>
      </c>
      <c r="AA106" s="75">
        <f t="shared" si="62"/>
        <v>0</v>
      </c>
      <c r="AB106" s="75">
        <f t="shared" si="62"/>
        <v>0</v>
      </c>
      <c r="AC106" s="75">
        <f t="shared" si="62"/>
        <v>0</v>
      </c>
      <c r="AD106" s="75">
        <f t="shared" si="62"/>
        <v>0</v>
      </c>
      <c r="AE106" s="75">
        <f t="shared" si="62"/>
        <v>0</v>
      </c>
      <c r="AF106" s="75">
        <f t="shared" si="62"/>
        <v>0</v>
      </c>
      <c r="AG106" s="75">
        <f t="shared" si="62"/>
        <v>0</v>
      </c>
      <c r="AH106" s="75">
        <f t="shared" si="62"/>
        <v>0</v>
      </c>
      <c r="AI106" s="75">
        <f t="shared" si="62"/>
        <v>0</v>
      </c>
      <c r="AJ106" s="75">
        <f t="shared" si="62"/>
        <v>0</v>
      </c>
      <c r="AK106" s="75">
        <f t="shared" si="62"/>
        <v>0</v>
      </c>
      <c r="AL106" s="75">
        <f t="shared" si="62"/>
        <v>0</v>
      </c>
      <c r="AM106" s="75">
        <f t="shared" si="62"/>
        <v>0</v>
      </c>
      <c r="AN106" s="75">
        <f t="shared" si="62"/>
        <v>0</v>
      </c>
      <c r="AO106" s="75">
        <f t="shared" si="62"/>
        <v>0</v>
      </c>
      <c r="AP106" s="75">
        <f t="shared" si="62"/>
        <v>0</v>
      </c>
      <c r="AQ106" s="75">
        <f t="shared" si="62"/>
        <v>0</v>
      </c>
      <c r="AR106" s="75">
        <f t="shared" si="62"/>
        <v>0</v>
      </c>
      <c r="AS106" s="75">
        <f t="shared" si="62"/>
        <v>0</v>
      </c>
      <c r="AT106" s="75">
        <f t="shared" si="62"/>
        <v>0</v>
      </c>
      <c r="AU106" s="75">
        <f t="shared" si="62"/>
        <v>0</v>
      </c>
      <c r="AV106" s="75">
        <f t="shared" si="62"/>
        <v>0</v>
      </c>
      <c r="AW106" s="75">
        <f t="shared" si="62"/>
        <v>0</v>
      </c>
      <c r="AX106" s="75">
        <f t="shared" si="62"/>
        <v>0</v>
      </c>
      <c r="AY106" s="75">
        <f t="shared" si="62"/>
        <v>0</v>
      </c>
      <c r="AZ106" s="75">
        <f t="shared" si="62"/>
        <v>0</v>
      </c>
      <c r="BA106" s="75">
        <f t="shared" si="62"/>
        <v>0</v>
      </c>
      <c r="BB106" s="75">
        <f t="shared" si="62"/>
        <v>0</v>
      </c>
      <c r="BC106" s="75">
        <f t="shared" si="62"/>
        <v>0</v>
      </c>
      <c r="BD106" s="75">
        <f t="shared" si="62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7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J107" si="63">$H$20/$B$3</f>
        <v>0</v>
      </c>
      <c r="I107" s="75">
        <f t="shared" si="63"/>
        <v>0</v>
      </c>
      <c r="J107" s="75">
        <f t="shared" si="63"/>
        <v>0</v>
      </c>
      <c r="K107" s="75">
        <f t="shared" si="63"/>
        <v>0</v>
      </c>
      <c r="L107" s="75">
        <f t="shared" si="63"/>
        <v>0</v>
      </c>
      <c r="M107" s="75">
        <f t="shared" si="63"/>
        <v>0</v>
      </c>
      <c r="N107" s="75">
        <f t="shared" si="63"/>
        <v>0</v>
      </c>
      <c r="O107" s="75">
        <f t="shared" si="63"/>
        <v>0</v>
      </c>
      <c r="P107" s="75">
        <f t="shared" si="63"/>
        <v>0</v>
      </c>
      <c r="Q107" s="75">
        <f t="shared" si="63"/>
        <v>0</v>
      </c>
      <c r="R107" s="75">
        <f t="shared" si="63"/>
        <v>0</v>
      </c>
      <c r="S107" s="75">
        <f t="shared" si="63"/>
        <v>0</v>
      </c>
      <c r="T107" s="75">
        <f t="shared" si="63"/>
        <v>0</v>
      </c>
      <c r="U107" s="75">
        <f t="shared" si="63"/>
        <v>0</v>
      </c>
      <c r="V107" s="75">
        <f t="shared" si="63"/>
        <v>0</v>
      </c>
      <c r="W107" s="75">
        <f t="shared" si="63"/>
        <v>0</v>
      </c>
      <c r="X107" s="75">
        <f t="shared" si="63"/>
        <v>0</v>
      </c>
      <c r="Y107" s="75">
        <f t="shared" si="63"/>
        <v>0</v>
      </c>
      <c r="Z107" s="75">
        <f t="shared" si="63"/>
        <v>0</v>
      </c>
      <c r="AA107" s="75">
        <f t="shared" si="63"/>
        <v>0</v>
      </c>
      <c r="AB107" s="75">
        <f t="shared" si="63"/>
        <v>0</v>
      </c>
      <c r="AC107" s="75">
        <f t="shared" si="63"/>
        <v>0</v>
      </c>
      <c r="AD107" s="75">
        <f t="shared" si="63"/>
        <v>0</v>
      </c>
      <c r="AE107" s="75">
        <f t="shared" si="63"/>
        <v>0</v>
      </c>
      <c r="AF107" s="75">
        <f t="shared" si="63"/>
        <v>0</v>
      </c>
      <c r="AG107" s="75">
        <f t="shared" si="63"/>
        <v>0</v>
      </c>
      <c r="AH107" s="75">
        <f t="shared" si="63"/>
        <v>0</v>
      </c>
      <c r="AI107" s="75">
        <f t="shared" si="63"/>
        <v>0</v>
      </c>
      <c r="AJ107" s="75">
        <f t="shared" si="63"/>
        <v>0</v>
      </c>
      <c r="AK107" s="75">
        <f t="shared" si="63"/>
        <v>0</v>
      </c>
      <c r="AL107" s="75">
        <f t="shared" si="63"/>
        <v>0</v>
      </c>
      <c r="AM107" s="75">
        <f t="shared" si="63"/>
        <v>0</v>
      </c>
      <c r="AN107" s="75">
        <f t="shared" si="63"/>
        <v>0</v>
      </c>
      <c r="AO107" s="75">
        <f t="shared" si="63"/>
        <v>0</v>
      </c>
      <c r="AP107" s="75">
        <f t="shared" si="63"/>
        <v>0</v>
      </c>
      <c r="AQ107" s="75">
        <f t="shared" si="63"/>
        <v>0</v>
      </c>
      <c r="AR107" s="75">
        <f t="shared" si="63"/>
        <v>0</v>
      </c>
      <c r="AS107" s="75">
        <f t="shared" si="63"/>
        <v>0</v>
      </c>
      <c r="AT107" s="75">
        <f t="shared" si="63"/>
        <v>0</v>
      </c>
      <c r="AU107" s="75">
        <f t="shared" si="63"/>
        <v>0</v>
      </c>
      <c r="AV107" s="75">
        <f t="shared" si="63"/>
        <v>0</v>
      </c>
      <c r="AW107" s="75">
        <f t="shared" si="63"/>
        <v>0</v>
      </c>
      <c r="AX107" s="75">
        <f t="shared" si="63"/>
        <v>0</v>
      </c>
      <c r="AY107" s="75">
        <f t="shared" si="63"/>
        <v>0</v>
      </c>
      <c r="AZ107" s="75">
        <f t="shared" si="63"/>
        <v>0</v>
      </c>
      <c r="BA107" s="75">
        <f t="shared" si="63"/>
        <v>0</v>
      </c>
      <c r="BB107" s="75">
        <f t="shared" si="63"/>
        <v>0</v>
      </c>
      <c r="BC107" s="75">
        <f t="shared" si="63"/>
        <v>0</v>
      </c>
      <c r="BD107" s="75">
        <f t="shared" si="63"/>
        <v>0</v>
      </c>
      <c r="BE107" s="75">
        <f t="shared" si="63"/>
        <v>0</v>
      </c>
      <c r="BF107" s="75">
        <f t="shared" si="63"/>
        <v>0</v>
      </c>
      <c r="BG107" s="75">
        <f t="shared" si="63"/>
        <v>0</v>
      </c>
      <c r="BH107" s="75">
        <f t="shared" si="63"/>
        <v>0</v>
      </c>
      <c r="BI107" s="75">
        <f t="shared" si="63"/>
        <v>0</v>
      </c>
      <c r="BJ107" s="75">
        <f t="shared" si="63"/>
        <v>0</v>
      </c>
      <c r="BK107" s="75"/>
      <c r="BL107" s="75"/>
      <c r="BM107" s="37"/>
      <c r="BN107" s="75">
        <f t="shared" si="57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J108" si="64">$I$20/$B$3</f>
        <v>0</v>
      </c>
      <c r="J108" s="75">
        <f t="shared" si="64"/>
        <v>0</v>
      </c>
      <c r="K108" s="75">
        <f t="shared" si="64"/>
        <v>0</v>
      </c>
      <c r="L108" s="75">
        <f t="shared" si="64"/>
        <v>0</v>
      </c>
      <c r="M108" s="75">
        <f t="shared" si="64"/>
        <v>0</v>
      </c>
      <c r="N108" s="75">
        <f t="shared" si="64"/>
        <v>0</v>
      </c>
      <c r="O108" s="75">
        <f t="shared" si="64"/>
        <v>0</v>
      </c>
      <c r="P108" s="75">
        <f t="shared" si="64"/>
        <v>0</v>
      </c>
      <c r="Q108" s="75">
        <f t="shared" si="64"/>
        <v>0</v>
      </c>
      <c r="R108" s="75">
        <f t="shared" si="64"/>
        <v>0</v>
      </c>
      <c r="S108" s="75">
        <f t="shared" si="64"/>
        <v>0</v>
      </c>
      <c r="T108" s="75">
        <f t="shared" si="64"/>
        <v>0</v>
      </c>
      <c r="U108" s="75">
        <f t="shared" si="64"/>
        <v>0</v>
      </c>
      <c r="V108" s="75">
        <f t="shared" si="64"/>
        <v>0</v>
      </c>
      <c r="W108" s="75">
        <f t="shared" si="64"/>
        <v>0</v>
      </c>
      <c r="X108" s="75">
        <f t="shared" si="64"/>
        <v>0</v>
      </c>
      <c r="Y108" s="75">
        <f t="shared" si="64"/>
        <v>0</v>
      </c>
      <c r="Z108" s="75">
        <f t="shared" si="64"/>
        <v>0</v>
      </c>
      <c r="AA108" s="75">
        <f t="shared" si="64"/>
        <v>0</v>
      </c>
      <c r="AB108" s="75">
        <f t="shared" si="64"/>
        <v>0</v>
      </c>
      <c r="AC108" s="75">
        <f t="shared" si="64"/>
        <v>0</v>
      </c>
      <c r="AD108" s="75">
        <f t="shared" si="64"/>
        <v>0</v>
      </c>
      <c r="AE108" s="75">
        <f t="shared" si="64"/>
        <v>0</v>
      </c>
      <c r="AF108" s="75">
        <f t="shared" si="64"/>
        <v>0</v>
      </c>
      <c r="AG108" s="75">
        <f t="shared" si="64"/>
        <v>0</v>
      </c>
      <c r="AH108" s="75">
        <f t="shared" si="64"/>
        <v>0</v>
      </c>
      <c r="AI108" s="75">
        <f t="shared" si="64"/>
        <v>0</v>
      </c>
      <c r="AJ108" s="75">
        <f t="shared" si="64"/>
        <v>0</v>
      </c>
      <c r="AK108" s="75">
        <f t="shared" si="64"/>
        <v>0</v>
      </c>
      <c r="AL108" s="75">
        <f t="shared" si="64"/>
        <v>0</v>
      </c>
      <c r="AM108" s="75">
        <f t="shared" si="64"/>
        <v>0</v>
      </c>
      <c r="AN108" s="75">
        <f t="shared" si="64"/>
        <v>0</v>
      </c>
      <c r="AO108" s="75">
        <f t="shared" si="64"/>
        <v>0</v>
      </c>
      <c r="AP108" s="75">
        <f t="shared" si="64"/>
        <v>0</v>
      </c>
      <c r="AQ108" s="75">
        <f t="shared" si="64"/>
        <v>0</v>
      </c>
      <c r="AR108" s="75">
        <f t="shared" si="64"/>
        <v>0</v>
      </c>
      <c r="AS108" s="75">
        <f t="shared" si="64"/>
        <v>0</v>
      </c>
      <c r="AT108" s="75">
        <f t="shared" si="64"/>
        <v>0</v>
      </c>
      <c r="AU108" s="75">
        <f t="shared" si="64"/>
        <v>0</v>
      </c>
      <c r="AV108" s="75">
        <f t="shared" si="64"/>
        <v>0</v>
      </c>
      <c r="AW108" s="75">
        <f t="shared" si="64"/>
        <v>0</v>
      </c>
      <c r="AX108" s="75">
        <f t="shared" si="64"/>
        <v>0</v>
      </c>
      <c r="AY108" s="75">
        <f t="shared" si="64"/>
        <v>0</v>
      </c>
      <c r="AZ108" s="75">
        <f t="shared" si="64"/>
        <v>0</v>
      </c>
      <c r="BA108" s="75">
        <f t="shared" si="64"/>
        <v>0</v>
      </c>
      <c r="BB108" s="75">
        <f t="shared" si="64"/>
        <v>0</v>
      </c>
      <c r="BC108" s="75">
        <f t="shared" si="64"/>
        <v>0</v>
      </c>
      <c r="BD108" s="75">
        <f t="shared" si="64"/>
        <v>0</v>
      </c>
      <c r="BE108" s="75">
        <f t="shared" si="64"/>
        <v>0</v>
      </c>
      <c r="BF108" s="75">
        <f t="shared" si="64"/>
        <v>0</v>
      </c>
      <c r="BG108" s="75">
        <f t="shared" si="64"/>
        <v>0</v>
      </c>
      <c r="BH108" s="75">
        <f t="shared" si="64"/>
        <v>0</v>
      </c>
      <c r="BI108" s="75">
        <f t="shared" si="64"/>
        <v>0</v>
      </c>
      <c r="BJ108" s="75">
        <f t="shared" si="64"/>
        <v>0</v>
      </c>
      <c r="BK108" s="75"/>
      <c r="BL108" s="75"/>
      <c r="BM108" s="37"/>
      <c r="BN108" s="75">
        <f t="shared" si="57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J109" si="65">$J$20/$B$3</f>
        <v>0</v>
      </c>
      <c r="P109" s="75">
        <f t="shared" si="65"/>
        <v>0</v>
      </c>
      <c r="Q109" s="75">
        <f t="shared" si="65"/>
        <v>0</v>
      </c>
      <c r="R109" s="75">
        <f t="shared" si="65"/>
        <v>0</v>
      </c>
      <c r="S109" s="75">
        <f t="shared" si="65"/>
        <v>0</v>
      </c>
      <c r="T109" s="75">
        <f t="shared" si="65"/>
        <v>0</v>
      </c>
      <c r="U109" s="75">
        <f t="shared" si="65"/>
        <v>0</v>
      </c>
      <c r="V109" s="75">
        <f t="shared" si="65"/>
        <v>0</v>
      </c>
      <c r="W109" s="75">
        <f t="shared" si="65"/>
        <v>0</v>
      </c>
      <c r="X109" s="75">
        <f t="shared" si="65"/>
        <v>0</v>
      </c>
      <c r="Y109" s="75">
        <f t="shared" si="65"/>
        <v>0</v>
      </c>
      <c r="Z109" s="75">
        <f t="shared" si="65"/>
        <v>0</v>
      </c>
      <c r="AA109" s="75">
        <f t="shared" si="65"/>
        <v>0</v>
      </c>
      <c r="AB109" s="75">
        <f t="shared" si="65"/>
        <v>0</v>
      </c>
      <c r="AC109" s="75">
        <f t="shared" si="65"/>
        <v>0</v>
      </c>
      <c r="AD109" s="75">
        <f t="shared" si="65"/>
        <v>0</v>
      </c>
      <c r="AE109" s="75">
        <f t="shared" si="65"/>
        <v>0</v>
      </c>
      <c r="AF109" s="75">
        <f t="shared" si="65"/>
        <v>0</v>
      </c>
      <c r="AG109" s="75">
        <f t="shared" si="65"/>
        <v>0</v>
      </c>
      <c r="AH109" s="75">
        <f t="shared" si="65"/>
        <v>0</v>
      </c>
      <c r="AI109" s="75">
        <f t="shared" si="65"/>
        <v>0</v>
      </c>
      <c r="AJ109" s="75">
        <f t="shared" si="65"/>
        <v>0</v>
      </c>
      <c r="AK109" s="75">
        <f t="shared" si="65"/>
        <v>0</v>
      </c>
      <c r="AL109" s="75">
        <f t="shared" si="65"/>
        <v>0</v>
      </c>
      <c r="AM109" s="75">
        <f t="shared" si="65"/>
        <v>0</v>
      </c>
      <c r="AN109" s="75">
        <f t="shared" si="65"/>
        <v>0</v>
      </c>
      <c r="AO109" s="75">
        <f t="shared" si="65"/>
        <v>0</v>
      </c>
      <c r="AP109" s="75">
        <f t="shared" si="65"/>
        <v>0</v>
      </c>
      <c r="AQ109" s="75">
        <f t="shared" si="65"/>
        <v>0</v>
      </c>
      <c r="AR109" s="75">
        <f t="shared" si="65"/>
        <v>0</v>
      </c>
      <c r="AS109" s="75">
        <f t="shared" si="65"/>
        <v>0</v>
      </c>
      <c r="AT109" s="75">
        <f t="shared" si="65"/>
        <v>0</v>
      </c>
      <c r="AU109" s="75">
        <f t="shared" si="65"/>
        <v>0</v>
      </c>
      <c r="AV109" s="75">
        <f t="shared" si="65"/>
        <v>0</v>
      </c>
      <c r="AW109" s="75">
        <f t="shared" si="65"/>
        <v>0</v>
      </c>
      <c r="AX109" s="75">
        <f t="shared" si="65"/>
        <v>0</v>
      </c>
      <c r="AY109" s="75">
        <f t="shared" si="65"/>
        <v>0</v>
      </c>
      <c r="AZ109" s="75">
        <f t="shared" si="65"/>
        <v>0</v>
      </c>
      <c r="BA109" s="75">
        <f t="shared" si="65"/>
        <v>0</v>
      </c>
      <c r="BB109" s="75">
        <f t="shared" si="65"/>
        <v>0</v>
      </c>
      <c r="BC109" s="75">
        <f t="shared" si="65"/>
        <v>0</v>
      </c>
      <c r="BD109" s="75">
        <f t="shared" si="65"/>
        <v>0</v>
      </c>
      <c r="BE109" s="75">
        <f t="shared" si="65"/>
        <v>0</v>
      </c>
      <c r="BF109" s="75">
        <f t="shared" si="65"/>
        <v>0</v>
      </c>
      <c r="BG109" s="75">
        <f t="shared" si="65"/>
        <v>0</v>
      </c>
      <c r="BH109" s="75">
        <f t="shared" si="65"/>
        <v>0</v>
      </c>
      <c r="BI109" s="75">
        <f t="shared" si="65"/>
        <v>0</v>
      </c>
      <c r="BJ109" s="75">
        <f t="shared" si="65"/>
        <v>0</v>
      </c>
      <c r="BK109" s="75"/>
      <c r="BL109" s="75"/>
      <c r="BM109" s="37"/>
      <c r="BN109" s="75">
        <f t="shared" si="57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J110" si="66">$K$20/$B$3</f>
        <v>0</v>
      </c>
      <c r="P110" s="75">
        <f t="shared" si="66"/>
        <v>0</v>
      </c>
      <c r="Q110" s="75">
        <f t="shared" si="66"/>
        <v>0</v>
      </c>
      <c r="R110" s="75">
        <f t="shared" si="66"/>
        <v>0</v>
      </c>
      <c r="S110" s="75">
        <f t="shared" si="66"/>
        <v>0</v>
      </c>
      <c r="T110" s="75">
        <f t="shared" si="66"/>
        <v>0</v>
      </c>
      <c r="U110" s="75">
        <f t="shared" si="66"/>
        <v>0</v>
      </c>
      <c r="V110" s="75">
        <f t="shared" si="66"/>
        <v>0</v>
      </c>
      <c r="W110" s="75">
        <f t="shared" si="66"/>
        <v>0</v>
      </c>
      <c r="X110" s="75">
        <f t="shared" si="66"/>
        <v>0</v>
      </c>
      <c r="Y110" s="75">
        <f t="shared" si="66"/>
        <v>0</v>
      </c>
      <c r="Z110" s="75">
        <f t="shared" si="66"/>
        <v>0</v>
      </c>
      <c r="AA110" s="75">
        <f t="shared" si="66"/>
        <v>0</v>
      </c>
      <c r="AB110" s="75">
        <f t="shared" si="66"/>
        <v>0</v>
      </c>
      <c r="AC110" s="75">
        <f t="shared" si="66"/>
        <v>0</v>
      </c>
      <c r="AD110" s="75">
        <f t="shared" si="66"/>
        <v>0</v>
      </c>
      <c r="AE110" s="75">
        <f t="shared" si="66"/>
        <v>0</v>
      </c>
      <c r="AF110" s="75">
        <f t="shared" si="66"/>
        <v>0</v>
      </c>
      <c r="AG110" s="75">
        <f t="shared" si="66"/>
        <v>0</v>
      </c>
      <c r="AH110" s="75">
        <f t="shared" si="66"/>
        <v>0</v>
      </c>
      <c r="AI110" s="75">
        <f t="shared" si="66"/>
        <v>0</v>
      </c>
      <c r="AJ110" s="75">
        <f t="shared" si="66"/>
        <v>0</v>
      </c>
      <c r="AK110" s="75">
        <f t="shared" si="66"/>
        <v>0</v>
      </c>
      <c r="AL110" s="75">
        <f t="shared" si="66"/>
        <v>0</v>
      </c>
      <c r="AM110" s="75">
        <f t="shared" si="66"/>
        <v>0</v>
      </c>
      <c r="AN110" s="75">
        <f t="shared" si="66"/>
        <v>0</v>
      </c>
      <c r="AO110" s="75">
        <f t="shared" si="66"/>
        <v>0</v>
      </c>
      <c r="AP110" s="75">
        <f t="shared" si="66"/>
        <v>0</v>
      </c>
      <c r="AQ110" s="75">
        <f t="shared" si="66"/>
        <v>0</v>
      </c>
      <c r="AR110" s="75">
        <f t="shared" si="66"/>
        <v>0</v>
      </c>
      <c r="AS110" s="75">
        <f t="shared" si="66"/>
        <v>0</v>
      </c>
      <c r="AT110" s="75">
        <f t="shared" si="66"/>
        <v>0</v>
      </c>
      <c r="AU110" s="75">
        <f t="shared" si="66"/>
        <v>0</v>
      </c>
      <c r="AV110" s="75">
        <f t="shared" si="66"/>
        <v>0</v>
      </c>
      <c r="AW110" s="75">
        <f t="shared" si="66"/>
        <v>0</v>
      </c>
      <c r="AX110" s="75">
        <f t="shared" si="66"/>
        <v>0</v>
      </c>
      <c r="AY110" s="75">
        <f t="shared" si="66"/>
        <v>0</v>
      </c>
      <c r="AZ110" s="75">
        <f t="shared" si="66"/>
        <v>0</v>
      </c>
      <c r="BA110" s="75">
        <f t="shared" si="66"/>
        <v>0</v>
      </c>
      <c r="BB110" s="75">
        <f t="shared" si="66"/>
        <v>0</v>
      </c>
      <c r="BC110" s="75">
        <f t="shared" si="66"/>
        <v>0</v>
      </c>
      <c r="BD110" s="75">
        <f t="shared" si="66"/>
        <v>0</v>
      </c>
      <c r="BE110" s="75">
        <f t="shared" si="66"/>
        <v>0</v>
      </c>
      <c r="BF110" s="75">
        <f t="shared" si="66"/>
        <v>0</v>
      </c>
      <c r="BG110" s="75">
        <f t="shared" si="66"/>
        <v>0</v>
      </c>
      <c r="BH110" s="75">
        <f t="shared" si="66"/>
        <v>0</v>
      </c>
      <c r="BI110" s="75">
        <f t="shared" si="66"/>
        <v>0</v>
      </c>
      <c r="BJ110" s="75">
        <f t="shared" si="66"/>
        <v>0</v>
      </c>
      <c r="BK110" s="75"/>
      <c r="BL110" s="75"/>
      <c r="BM110" s="37"/>
      <c r="BN110" s="75">
        <f t="shared" si="57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7">$L$20/$B$3</f>
        <v>0</v>
      </c>
      <c r="P111" s="75">
        <f t="shared" si="67"/>
        <v>0</v>
      </c>
      <c r="Q111" s="75">
        <f t="shared" si="67"/>
        <v>0</v>
      </c>
      <c r="R111" s="75">
        <f t="shared" si="67"/>
        <v>0</v>
      </c>
      <c r="S111" s="75">
        <f t="shared" si="67"/>
        <v>0</v>
      </c>
      <c r="T111" s="75">
        <f t="shared" si="67"/>
        <v>0</v>
      </c>
      <c r="U111" s="75">
        <f t="shared" si="67"/>
        <v>0</v>
      </c>
      <c r="V111" s="75">
        <f t="shared" si="67"/>
        <v>0</v>
      </c>
      <c r="W111" s="75">
        <f t="shared" si="67"/>
        <v>0</v>
      </c>
      <c r="X111" s="75">
        <f t="shared" si="67"/>
        <v>0</v>
      </c>
      <c r="Y111" s="75">
        <f t="shared" si="67"/>
        <v>0</v>
      </c>
      <c r="Z111" s="75">
        <f t="shared" si="67"/>
        <v>0</v>
      </c>
      <c r="AA111" s="75">
        <f t="shared" si="67"/>
        <v>0</v>
      </c>
      <c r="AB111" s="75">
        <f t="shared" si="67"/>
        <v>0</v>
      </c>
      <c r="AC111" s="75">
        <f t="shared" si="67"/>
        <v>0</v>
      </c>
      <c r="AD111" s="75">
        <f t="shared" si="67"/>
        <v>0</v>
      </c>
      <c r="AE111" s="75">
        <f t="shared" si="67"/>
        <v>0</v>
      </c>
      <c r="AF111" s="75">
        <f t="shared" si="67"/>
        <v>0</v>
      </c>
      <c r="AG111" s="75">
        <f t="shared" si="67"/>
        <v>0</v>
      </c>
      <c r="AH111" s="75">
        <f t="shared" si="67"/>
        <v>0</v>
      </c>
      <c r="AI111" s="75">
        <f t="shared" si="67"/>
        <v>0</v>
      </c>
      <c r="AJ111" s="75">
        <f t="shared" si="67"/>
        <v>0</v>
      </c>
      <c r="AK111" s="75">
        <f t="shared" si="67"/>
        <v>0</v>
      </c>
      <c r="AL111" s="75">
        <f t="shared" si="67"/>
        <v>0</v>
      </c>
      <c r="AM111" s="75">
        <f t="shared" si="67"/>
        <v>0</v>
      </c>
      <c r="AN111" s="75">
        <f t="shared" si="67"/>
        <v>0</v>
      </c>
      <c r="AO111" s="75">
        <f t="shared" si="67"/>
        <v>0</v>
      </c>
      <c r="AP111" s="75">
        <f t="shared" si="67"/>
        <v>0</v>
      </c>
      <c r="AQ111" s="75">
        <f t="shared" si="67"/>
        <v>0</v>
      </c>
      <c r="AR111" s="75">
        <f t="shared" si="67"/>
        <v>0</v>
      </c>
      <c r="AS111" s="75">
        <f t="shared" si="67"/>
        <v>0</v>
      </c>
      <c r="AT111" s="75">
        <f t="shared" si="67"/>
        <v>0</v>
      </c>
      <c r="AU111" s="75">
        <f t="shared" si="67"/>
        <v>0</v>
      </c>
      <c r="AV111" s="75">
        <f t="shared" si="67"/>
        <v>0</v>
      </c>
      <c r="AW111" s="75">
        <f t="shared" si="67"/>
        <v>0</v>
      </c>
      <c r="AX111" s="75">
        <f t="shared" si="67"/>
        <v>0</v>
      </c>
      <c r="AY111" s="75">
        <f t="shared" si="67"/>
        <v>0</v>
      </c>
      <c r="AZ111" s="75">
        <f t="shared" si="67"/>
        <v>0</v>
      </c>
      <c r="BA111" s="75">
        <f t="shared" si="67"/>
        <v>0</v>
      </c>
      <c r="BB111" s="75">
        <f t="shared" si="67"/>
        <v>0</v>
      </c>
      <c r="BC111" s="75">
        <f t="shared" si="67"/>
        <v>0</v>
      </c>
      <c r="BD111" s="75">
        <f t="shared" si="67"/>
        <v>0</v>
      </c>
      <c r="BE111" s="75">
        <f t="shared" si="67"/>
        <v>0</v>
      </c>
      <c r="BF111" s="75">
        <f t="shared" si="67"/>
        <v>0</v>
      </c>
      <c r="BG111" s="75">
        <f t="shared" si="67"/>
        <v>0</v>
      </c>
      <c r="BH111" s="75">
        <f t="shared" si="67"/>
        <v>0</v>
      </c>
      <c r="BI111" s="75">
        <f t="shared" si="67"/>
        <v>0</v>
      </c>
      <c r="BJ111" s="75"/>
      <c r="BK111" s="75"/>
      <c r="BL111" s="75"/>
      <c r="BM111" s="37"/>
      <c r="BN111" s="75">
        <f t="shared" si="57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 t="shared" ref="M112:Y112" si="68">$M$20/$B$3</f>
        <v>0</v>
      </c>
      <c r="N112" s="75">
        <f t="shared" si="68"/>
        <v>0</v>
      </c>
      <c r="O112" s="75">
        <f t="shared" si="68"/>
        <v>0</v>
      </c>
      <c r="P112" s="75">
        <f t="shared" si="68"/>
        <v>0</v>
      </c>
      <c r="Q112" s="75">
        <f t="shared" si="68"/>
        <v>0</v>
      </c>
      <c r="R112" s="75">
        <f t="shared" si="68"/>
        <v>0</v>
      </c>
      <c r="S112" s="75">
        <f t="shared" si="68"/>
        <v>0</v>
      </c>
      <c r="T112" s="75">
        <f t="shared" si="68"/>
        <v>0</v>
      </c>
      <c r="U112" s="75">
        <f t="shared" si="68"/>
        <v>0</v>
      </c>
      <c r="V112" s="75">
        <f t="shared" si="68"/>
        <v>0</v>
      </c>
      <c r="W112" s="75">
        <f t="shared" si="68"/>
        <v>0</v>
      </c>
      <c r="X112" s="75">
        <f t="shared" si="68"/>
        <v>0</v>
      </c>
      <c r="Y112" s="75">
        <f t="shared" si="68"/>
        <v>0</v>
      </c>
      <c r="Z112" s="75">
        <f>$M$20/$B$3</f>
        <v>0</v>
      </c>
      <c r="AA112" s="75">
        <f t="shared" ref="AA112:BK112" si="69">$M$20/$B$3</f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>
        <f t="shared" si="69"/>
        <v>0</v>
      </c>
      <c r="BL112" s="75"/>
      <c r="BM112" s="37"/>
      <c r="BN112" s="75">
        <f t="shared" si="57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 t="shared" ref="N113:Y113" si="70">$N$20/$B$3</f>
        <v>0</v>
      </c>
      <c r="O113" s="75">
        <f t="shared" si="70"/>
        <v>0</v>
      </c>
      <c r="P113" s="75">
        <f t="shared" si="70"/>
        <v>0</v>
      </c>
      <c r="Q113" s="75">
        <f t="shared" si="70"/>
        <v>0</v>
      </c>
      <c r="R113" s="75">
        <f t="shared" si="70"/>
        <v>0</v>
      </c>
      <c r="S113" s="75">
        <f t="shared" si="70"/>
        <v>0</v>
      </c>
      <c r="T113" s="75">
        <f t="shared" si="70"/>
        <v>0</v>
      </c>
      <c r="U113" s="75">
        <f t="shared" si="70"/>
        <v>0</v>
      </c>
      <c r="V113" s="75">
        <f t="shared" si="70"/>
        <v>0</v>
      </c>
      <c r="W113" s="75">
        <f t="shared" si="70"/>
        <v>0</v>
      </c>
      <c r="X113" s="75">
        <f t="shared" si="70"/>
        <v>0</v>
      </c>
      <c r="Y113" s="75">
        <f t="shared" si="70"/>
        <v>0</v>
      </c>
      <c r="Z113" s="75">
        <f>$N$20/$B$3</f>
        <v>0</v>
      </c>
      <c r="AA113" s="75">
        <f t="shared" ref="AA113:BK113" si="71">$N$20/$B$3</f>
        <v>0</v>
      </c>
      <c r="AB113" s="75">
        <f t="shared" si="71"/>
        <v>0</v>
      </c>
      <c r="AC113" s="75">
        <f t="shared" si="71"/>
        <v>0</v>
      </c>
      <c r="AD113" s="75">
        <f t="shared" si="71"/>
        <v>0</v>
      </c>
      <c r="AE113" s="75">
        <f t="shared" si="71"/>
        <v>0</v>
      </c>
      <c r="AF113" s="75">
        <f t="shared" si="71"/>
        <v>0</v>
      </c>
      <c r="AG113" s="75">
        <f t="shared" si="71"/>
        <v>0</v>
      </c>
      <c r="AH113" s="75">
        <f t="shared" si="71"/>
        <v>0</v>
      </c>
      <c r="AI113" s="75">
        <f t="shared" si="71"/>
        <v>0</v>
      </c>
      <c r="AJ113" s="75">
        <f t="shared" si="71"/>
        <v>0</v>
      </c>
      <c r="AK113" s="75">
        <f t="shared" si="71"/>
        <v>0</v>
      </c>
      <c r="AL113" s="75">
        <f t="shared" si="71"/>
        <v>0</v>
      </c>
      <c r="AM113" s="75">
        <f t="shared" si="71"/>
        <v>0</v>
      </c>
      <c r="AN113" s="75">
        <f t="shared" si="71"/>
        <v>0</v>
      </c>
      <c r="AO113" s="75">
        <f t="shared" si="71"/>
        <v>0</v>
      </c>
      <c r="AP113" s="75">
        <f t="shared" si="71"/>
        <v>0</v>
      </c>
      <c r="AQ113" s="75">
        <f t="shared" si="71"/>
        <v>0</v>
      </c>
      <c r="AR113" s="75">
        <f t="shared" si="71"/>
        <v>0</v>
      </c>
      <c r="AS113" s="75">
        <f t="shared" si="71"/>
        <v>0</v>
      </c>
      <c r="AT113" s="75">
        <f t="shared" si="71"/>
        <v>0</v>
      </c>
      <c r="AU113" s="75">
        <f t="shared" si="71"/>
        <v>0</v>
      </c>
      <c r="AV113" s="75">
        <f t="shared" si="71"/>
        <v>0</v>
      </c>
      <c r="AW113" s="75">
        <f t="shared" si="71"/>
        <v>0</v>
      </c>
      <c r="AX113" s="75">
        <f t="shared" si="71"/>
        <v>0</v>
      </c>
      <c r="AY113" s="75">
        <f t="shared" si="71"/>
        <v>0</v>
      </c>
      <c r="AZ113" s="75">
        <f t="shared" si="71"/>
        <v>0</v>
      </c>
      <c r="BA113" s="75">
        <f t="shared" si="71"/>
        <v>0</v>
      </c>
      <c r="BB113" s="75">
        <f t="shared" si="71"/>
        <v>0</v>
      </c>
      <c r="BC113" s="75">
        <f t="shared" si="71"/>
        <v>0</v>
      </c>
      <c r="BD113" s="75">
        <f t="shared" si="71"/>
        <v>0</v>
      </c>
      <c r="BE113" s="75">
        <f t="shared" si="71"/>
        <v>0</v>
      </c>
      <c r="BF113" s="75">
        <f t="shared" si="71"/>
        <v>0</v>
      </c>
      <c r="BG113" s="75">
        <f t="shared" si="71"/>
        <v>0</v>
      </c>
      <c r="BH113" s="75">
        <f t="shared" si="71"/>
        <v>0</v>
      </c>
      <c r="BI113" s="75">
        <f t="shared" si="71"/>
        <v>0</v>
      </c>
      <c r="BJ113" s="75">
        <f t="shared" si="71"/>
        <v>0</v>
      </c>
      <c r="BK113" s="75">
        <f t="shared" si="71"/>
        <v>0</v>
      </c>
      <c r="BL113" s="75"/>
      <c r="BM113" s="37"/>
      <c r="BN113" s="75">
        <f t="shared" si="57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2">SUM(C101:C113)</f>
        <v>0</v>
      </c>
      <c r="D114" s="69">
        <f t="shared" si="72"/>
        <v>0</v>
      </c>
      <c r="E114" s="69">
        <f t="shared" si="72"/>
        <v>0</v>
      </c>
      <c r="F114" s="69">
        <f t="shared" si="72"/>
        <v>0</v>
      </c>
      <c r="G114" s="69">
        <f t="shared" si="72"/>
        <v>0</v>
      </c>
      <c r="H114" s="69">
        <f t="shared" si="72"/>
        <v>0</v>
      </c>
      <c r="I114" s="69">
        <f t="shared" si="72"/>
        <v>0</v>
      </c>
      <c r="J114" s="69">
        <f t="shared" si="72"/>
        <v>0</v>
      </c>
      <c r="K114" s="69">
        <f t="shared" si="72"/>
        <v>0</v>
      </c>
      <c r="L114" s="69">
        <f t="shared" si="72"/>
        <v>0</v>
      </c>
      <c r="M114" s="69">
        <f t="shared" si="72"/>
        <v>0</v>
      </c>
      <c r="N114" s="69">
        <f t="shared" si="72"/>
        <v>0</v>
      </c>
      <c r="O114" s="69">
        <f t="shared" si="72"/>
        <v>0</v>
      </c>
      <c r="P114" s="69">
        <f t="shared" si="72"/>
        <v>0</v>
      </c>
      <c r="Q114" s="69">
        <f t="shared" si="72"/>
        <v>0</v>
      </c>
      <c r="R114" s="69">
        <f t="shared" si="72"/>
        <v>0</v>
      </c>
      <c r="S114" s="69">
        <f t="shared" si="72"/>
        <v>0</v>
      </c>
      <c r="T114" s="69">
        <f t="shared" si="72"/>
        <v>0</v>
      </c>
      <c r="U114" s="69">
        <f t="shared" si="72"/>
        <v>0</v>
      </c>
      <c r="V114" s="69">
        <f t="shared" si="72"/>
        <v>0</v>
      </c>
      <c r="W114" s="69">
        <f t="shared" si="72"/>
        <v>0</v>
      </c>
      <c r="X114" s="69">
        <f t="shared" si="72"/>
        <v>0</v>
      </c>
      <c r="Y114" s="69">
        <f t="shared" si="72"/>
        <v>0</v>
      </c>
      <c r="Z114" s="69">
        <f t="shared" si="72"/>
        <v>0</v>
      </c>
      <c r="AA114" s="69">
        <f t="shared" si="72"/>
        <v>0</v>
      </c>
      <c r="AB114" s="69">
        <f t="shared" si="72"/>
        <v>0</v>
      </c>
      <c r="AC114" s="69">
        <f t="shared" si="72"/>
        <v>0</v>
      </c>
      <c r="AD114" s="69">
        <f t="shared" si="72"/>
        <v>0</v>
      </c>
      <c r="AE114" s="69">
        <f t="shared" si="72"/>
        <v>0</v>
      </c>
      <c r="AF114" s="69">
        <f t="shared" si="72"/>
        <v>0</v>
      </c>
      <c r="AG114" s="69">
        <f t="shared" si="72"/>
        <v>0</v>
      </c>
      <c r="AH114" s="69">
        <f t="shared" si="72"/>
        <v>0</v>
      </c>
      <c r="AI114" s="69">
        <f t="shared" si="72"/>
        <v>0</v>
      </c>
      <c r="AJ114" s="69">
        <f t="shared" si="72"/>
        <v>0</v>
      </c>
      <c r="AK114" s="69">
        <f t="shared" si="72"/>
        <v>0</v>
      </c>
      <c r="AL114" s="69">
        <f t="shared" si="72"/>
        <v>0</v>
      </c>
      <c r="AM114" s="69">
        <f t="shared" si="72"/>
        <v>0</v>
      </c>
      <c r="AN114" s="69">
        <f t="shared" si="72"/>
        <v>0</v>
      </c>
      <c r="AO114" s="69">
        <f t="shared" si="72"/>
        <v>0</v>
      </c>
      <c r="AP114" s="69">
        <f t="shared" si="72"/>
        <v>0</v>
      </c>
      <c r="AQ114" s="69">
        <f t="shared" si="72"/>
        <v>0</v>
      </c>
      <c r="AR114" s="69">
        <f t="shared" si="72"/>
        <v>0</v>
      </c>
      <c r="AS114" s="69">
        <f t="shared" si="72"/>
        <v>0</v>
      </c>
      <c r="AT114" s="69">
        <f t="shared" si="72"/>
        <v>0</v>
      </c>
      <c r="AU114" s="69">
        <f t="shared" si="72"/>
        <v>0</v>
      </c>
      <c r="AV114" s="69">
        <f t="shared" si="72"/>
        <v>0</v>
      </c>
      <c r="AW114" s="69">
        <f t="shared" si="72"/>
        <v>0</v>
      </c>
      <c r="AX114" s="69">
        <f t="shared" si="72"/>
        <v>0</v>
      </c>
      <c r="AY114" s="69">
        <f t="shared" si="72"/>
        <v>0</v>
      </c>
      <c r="AZ114" s="69">
        <f t="shared" si="72"/>
        <v>0</v>
      </c>
      <c r="BA114" s="69">
        <f t="shared" si="72"/>
        <v>0</v>
      </c>
      <c r="BB114" s="69">
        <f t="shared" si="72"/>
        <v>0</v>
      </c>
      <c r="BC114" s="69">
        <f t="shared" si="72"/>
        <v>0</v>
      </c>
      <c r="BD114" s="69">
        <f t="shared" si="72"/>
        <v>0</v>
      </c>
      <c r="BE114" s="69">
        <f t="shared" si="72"/>
        <v>0</v>
      </c>
      <c r="BF114" s="69">
        <f t="shared" si="72"/>
        <v>0</v>
      </c>
      <c r="BG114" s="69">
        <f t="shared" si="72"/>
        <v>0</v>
      </c>
      <c r="BH114" s="69">
        <f t="shared" si="72"/>
        <v>0</v>
      </c>
      <c r="BI114" s="69">
        <f t="shared" si="72"/>
        <v>0</v>
      </c>
      <c r="BJ114" s="69">
        <f t="shared" si="72"/>
        <v>0</v>
      </c>
      <c r="BK114" s="69">
        <f t="shared" si="72"/>
        <v>0</v>
      </c>
      <c r="BL114" s="69">
        <f t="shared" si="72"/>
        <v>0</v>
      </c>
      <c r="BM114" s="37"/>
      <c r="BN114" s="58">
        <f>SUM(BN101:BN113)</f>
        <v>0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G54" activePane="bottomRight" state="frozen"/>
      <selection activeCell="N7" sqref="N7"/>
      <selection pane="topRight" activeCell="N7" sqref="N7"/>
      <selection pane="bottomLeft" activeCell="N7" sqref="N7"/>
      <selection pane="bottomRight" activeCell="BV41" sqref="BV41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324</v>
      </c>
    </row>
    <row r="2" spans="1:67" ht="15" customHeight="1">
      <c r="A2" s="60" t="s">
        <v>21</v>
      </c>
      <c r="B2" s="108" t="str">
        <f>VLOOKUP($B$1,'Assumptions (Inputs)'!$A$7:$F$24,2,FALSE)</f>
        <v>Battery Installation (2 MWs by 2017)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10</v>
      </c>
    </row>
    <row r="4" spans="1:67" ht="15" customHeight="1">
      <c r="A4" s="60" t="s">
        <v>1</v>
      </c>
      <c r="B4" s="62" t="str">
        <f>VLOOKUP($B$1,'Assumptions (Inputs)'!$A$7:$F$24,5,FALSE)</f>
        <v>7N</v>
      </c>
      <c r="C4" s="62"/>
    </row>
    <row r="5" spans="1:67" ht="15" customHeight="1">
      <c r="A5" s="60" t="s">
        <v>67</v>
      </c>
      <c r="B5" s="211">
        <f>VLOOKUP($B$1,'Assumptions (Inputs)'!$A$7:$I$24,9,FALSE)</f>
        <v>0</v>
      </c>
    </row>
    <row r="6" spans="1:67" ht="15" customHeight="1">
      <c r="A6" s="60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N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0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(Escalated)'!E9</f>
        <v>0</v>
      </c>
      <c r="C13" s="129">
        <f>'CapEx (Escalated)'!F9</f>
        <v>0</v>
      </c>
      <c r="D13" s="129">
        <f>'CapEx (Escalated)'!G9</f>
        <v>4.2981582399999994</v>
      </c>
      <c r="E13" s="129">
        <f>'CapEx (Escalated)'!H9</f>
        <v>8.9109416631679981</v>
      </c>
      <c r="F13" s="129">
        <f>'CapEx (Escalated)'!I9</f>
        <v>0</v>
      </c>
      <c r="G13" s="129">
        <f>'CapEx (Escalated)'!J9</f>
        <v>0</v>
      </c>
      <c r="H13" s="129">
        <f>'CapEx (Escalated)'!K9</f>
        <v>0</v>
      </c>
      <c r="I13" s="129">
        <f>'CapEx (Escalated)'!L9</f>
        <v>0</v>
      </c>
      <c r="J13" s="129">
        <f>'CapEx (Escalated)'!M9</f>
        <v>0</v>
      </c>
      <c r="K13" s="129">
        <f>'CapEx (Escalated)'!N9</f>
        <v>0</v>
      </c>
      <c r="L13" s="129">
        <f>'CapEx (Escalated)'!O9</f>
        <v>0</v>
      </c>
      <c r="M13" s="129">
        <f>'CapEx (Escalated)'!P9</f>
        <v>0</v>
      </c>
      <c r="N13" s="129">
        <f>'CapEx (Escalated)'!Q9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13.209099903167997</v>
      </c>
      <c r="BO13" s="337"/>
    </row>
    <row r="14" spans="1:67" s="38" customFormat="1" ht="15" customHeight="1">
      <c r="A14" s="67" t="s">
        <v>27</v>
      </c>
      <c r="B14" s="129"/>
      <c r="C14" s="129">
        <f>-C13</f>
        <v>0</v>
      </c>
      <c r="D14" s="129">
        <f>-D13</f>
        <v>-4.2981582399999994</v>
      </c>
      <c r="E14" s="129">
        <f>-E13</f>
        <v>-8.9109416631679981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-13.209099903167997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0</v>
      </c>
      <c r="D15" s="68">
        <f t="shared" si="2"/>
        <v>0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</v>
      </c>
      <c r="D16" s="69">
        <f t="shared" si="4"/>
        <v>0</v>
      </c>
      <c r="E16" s="69">
        <f t="shared" si="4"/>
        <v>0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4.2981582399999994</v>
      </c>
      <c r="F19" s="75">
        <f t="shared" si="5"/>
        <v>13.209099903167997</v>
      </c>
      <c r="G19" s="75">
        <f t="shared" si="5"/>
        <v>13.209099903167997</v>
      </c>
      <c r="H19" s="75">
        <f t="shared" si="5"/>
        <v>13.209099903167997</v>
      </c>
      <c r="I19" s="75">
        <f t="shared" si="5"/>
        <v>13.209099903167997</v>
      </c>
      <c r="J19" s="75">
        <f t="shared" si="5"/>
        <v>13.209099903167997</v>
      </c>
      <c r="K19" s="75">
        <f t="shared" si="5"/>
        <v>13.209099903167997</v>
      </c>
      <c r="L19" s="75">
        <f t="shared" si="5"/>
        <v>13.209099903167997</v>
      </c>
      <c r="M19" s="75">
        <f t="shared" si="5"/>
        <v>13.209099903167997</v>
      </c>
      <c r="N19" s="75">
        <f t="shared" si="5"/>
        <v>8.9109416631679981</v>
      </c>
      <c r="O19" s="75">
        <f t="shared" si="5"/>
        <v>0</v>
      </c>
      <c r="P19" s="75">
        <f t="shared" si="5"/>
        <v>0</v>
      </c>
      <c r="Q19" s="75">
        <f t="shared" si="5"/>
        <v>0</v>
      </c>
      <c r="R19" s="75">
        <f t="shared" si="5"/>
        <v>0</v>
      </c>
      <c r="S19" s="75">
        <f t="shared" si="5"/>
        <v>0</v>
      </c>
      <c r="T19" s="75">
        <f t="shared" si="5"/>
        <v>0</v>
      </c>
      <c r="U19" s="75">
        <f t="shared" si="5"/>
        <v>0</v>
      </c>
      <c r="V19" s="75">
        <f t="shared" si="5"/>
        <v>0</v>
      </c>
      <c r="W19" s="75">
        <f t="shared" si="5"/>
        <v>0</v>
      </c>
      <c r="X19" s="75">
        <f t="shared" si="5"/>
        <v>0</v>
      </c>
      <c r="Y19" s="75">
        <f t="shared" si="5"/>
        <v>0</v>
      </c>
      <c r="Z19" s="75">
        <f t="shared" si="5"/>
        <v>0</v>
      </c>
      <c r="AA19" s="75">
        <f t="shared" si="5"/>
        <v>0</v>
      </c>
      <c r="AB19" s="75">
        <f t="shared" si="5"/>
        <v>0</v>
      </c>
      <c r="AC19" s="75">
        <f t="shared" si="5"/>
        <v>0</v>
      </c>
      <c r="AD19" s="75">
        <f t="shared" si="5"/>
        <v>0</v>
      </c>
      <c r="AE19" s="75">
        <f t="shared" si="5"/>
        <v>0</v>
      </c>
      <c r="AF19" s="75">
        <f t="shared" si="5"/>
        <v>0</v>
      </c>
      <c r="AG19" s="75">
        <f t="shared" si="5"/>
        <v>0</v>
      </c>
      <c r="AH19" s="75">
        <f t="shared" si="5"/>
        <v>0</v>
      </c>
      <c r="AI19" s="75">
        <f t="shared" si="5"/>
        <v>0</v>
      </c>
      <c r="AJ19" s="75">
        <f t="shared" si="5"/>
        <v>0</v>
      </c>
      <c r="AK19" s="75">
        <f t="shared" si="5"/>
        <v>0</v>
      </c>
      <c r="AL19" s="75">
        <f t="shared" si="5"/>
        <v>0</v>
      </c>
      <c r="AM19" s="75">
        <f t="shared" si="5"/>
        <v>0</v>
      </c>
      <c r="AN19" s="75">
        <f t="shared" si="5"/>
        <v>0</v>
      </c>
      <c r="AO19" s="75">
        <f t="shared" si="5"/>
        <v>0</v>
      </c>
      <c r="AP19" s="75">
        <f t="shared" si="5"/>
        <v>0</v>
      </c>
      <c r="AQ19" s="75">
        <f t="shared" si="5"/>
        <v>0</v>
      </c>
      <c r="AR19" s="75">
        <f t="shared" si="5"/>
        <v>0</v>
      </c>
      <c r="AS19" s="75">
        <f t="shared" si="5"/>
        <v>0</v>
      </c>
      <c r="AT19" s="75">
        <f t="shared" si="5"/>
        <v>0</v>
      </c>
      <c r="AU19" s="75">
        <f t="shared" si="5"/>
        <v>0</v>
      </c>
      <c r="AV19" s="75">
        <f t="shared" si="5"/>
        <v>0</v>
      </c>
      <c r="AW19" s="75">
        <f t="shared" si="5"/>
        <v>0</v>
      </c>
      <c r="AX19" s="75">
        <f t="shared" si="5"/>
        <v>0</v>
      </c>
      <c r="AY19" s="75">
        <f t="shared" si="5"/>
        <v>0</v>
      </c>
      <c r="AZ19" s="75">
        <f t="shared" si="5"/>
        <v>0</v>
      </c>
      <c r="BA19" s="75">
        <f t="shared" si="5"/>
        <v>0</v>
      </c>
      <c r="BB19" s="75">
        <f t="shared" si="5"/>
        <v>0</v>
      </c>
      <c r="BC19" s="75">
        <f t="shared" si="5"/>
        <v>0</v>
      </c>
      <c r="BD19" s="75">
        <f t="shared" si="5"/>
        <v>0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38" customFormat="1" ht="15" customHeight="1">
      <c r="A20" s="362" t="s">
        <v>25</v>
      </c>
      <c r="B20" s="75">
        <f>-B14</f>
        <v>0</v>
      </c>
      <c r="C20" s="75">
        <f t="shared" ref="C20:K20" si="6">-C14</f>
        <v>0</v>
      </c>
      <c r="D20" s="75">
        <f t="shared" si="6"/>
        <v>4.2981582399999994</v>
      </c>
      <c r="E20" s="75">
        <f t="shared" si="6"/>
        <v>8.9109416631679981</v>
      </c>
      <c r="F20" s="75">
        <f t="shared" si="6"/>
        <v>0</v>
      </c>
      <c r="G20" s="75">
        <f t="shared" si="6"/>
        <v>0</v>
      </c>
      <c r="H20" s="75">
        <f t="shared" si="6"/>
        <v>0</v>
      </c>
      <c r="I20" s="75">
        <f t="shared" si="6"/>
        <v>0</v>
      </c>
      <c r="J20" s="75">
        <f t="shared" si="6"/>
        <v>0</v>
      </c>
      <c r="K20" s="75">
        <f t="shared" si="6"/>
        <v>0</v>
      </c>
      <c r="L20" s="55">
        <f>-C13</f>
        <v>0</v>
      </c>
      <c r="M20" s="333">
        <f>-D20</f>
        <v>-4.2981582399999994</v>
      </c>
      <c r="N20" s="333">
        <f>-E20</f>
        <v>-8.9109416631679981</v>
      </c>
      <c r="O20" s="75">
        <f t="shared" ref="O20:AZ20" si="7">-O14</f>
        <v>0</v>
      </c>
      <c r="P20" s="75">
        <f t="shared" si="7"/>
        <v>0</v>
      </c>
      <c r="Q20" s="75">
        <f t="shared" si="7"/>
        <v>0</v>
      </c>
      <c r="R20" s="75">
        <f t="shared" si="7"/>
        <v>0</v>
      </c>
      <c r="S20" s="75">
        <f t="shared" si="7"/>
        <v>0</v>
      </c>
      <c r="T20" s="75">
        <f t="shared" si="7"/>
        <v>0</v>
      </c>
      <c r="U20" s="75">
        <f t="shared" si="7"/>
        <v>0</v>
      </c>
      <c r="V20" s="75">
        <f t="shared" si="7"/>
        <v>0</v>
      </c>
      <c r="W20" s="75">
        <f t="shared" si="7"/>
        <v>0</v>
      </c>
      <c r="X20" s="75">
        <f t="shared" si="7"/>
        <v>0</v>
      </c>
      <c r="Y20" s="75">
        <f t="shared" si="7"/>
        <v>0</v>
      </c>
      <c r="Z20" s="75">
        <f t="shared" si="7"/>
        <v>0</v>
      </c>
      <c r="AA20" s="75">
        <f t="shared" si="7"/>
        <v>0</v>
      </c>
      <c r="AB20" s="75">
        <f t="shared" si="7"/>
        <v>0</v>
      </c>
      <c r="AC20" s="75">
        <f t="shared" si="7"/>
        <v>0</v>
      </c>
      <c r="AD20" s="75">
        <f t="shared" si="7"/>
        <v>0</v>
      </c>
      <c r="AE20" s="75">
        <f t="shared" si="7"/>
        <v>0</v>
      </c>
      <c r="AF20" s="75">
        <f t="shared" si="7"/>
        <v>0</v>
      </c>
      <c r="AG20" s="75">
        <f t="shared" si="7"/>
        <v>0</v>
      </c>
      <c r="AH20" s="75">
        <f t="shared" si="7"/>
        <v>0</v>
      </c>
      <c r="AI20" s="75">
        <f t="shared" si="7"/>
        <v>0</v>
      </c>
      <c r="AJ20" s="75">
        <f t="shared" si="7"/>
        <v>0</v>
      </c>
      <c r="AK20" s="75">
        <f t="shared" si="7"/>
        <v>0</v>
      </c>
      <c r="AL20" s="75">
        <f t="shared" si="7"/>
        <v>0</v>
      </c>
      <c r="AM20" s="75">
        <f t="shared" si="7"/>
        <v>0</v>
      </c>
      <c r="AN20" s="75">
        <f t="shared" si="7"/>
        <v>0</v>
      </c>
      <c r="AO20" s="75">
        <f t="shared" si="7"/>
        <v>0</v>
      </c>
      <c r="AP20" s="75">
        <f t="shared" si="7"/>
        <v>0</v>
      </c>
      <c r="AQ20" s="75">
        <f t="shared" si="7"/>
        <v>0</v>
      </c>
      <c r="AR20" s="75">
        <f t="shared" si="7"/>
        <v>0</v>
      </c>
      <c r="AS20" s="75">
        <f t="shared" si="7"/>
        <v>0</v>
      </c>
      <c r="AT20" s="75">
        <f t="shared" si="7"/>
        <v>0</v>
      </c>
      <c r="AU20" s="75">
        <f t="shared" si="7"/>
        <v>0</v>
      </c>
      <c r="AV20" s="75">
        <f t="shared" si="7"/>
        <v>0</v>
      </c>
      <c r="AW20" s="75">
        <f t="shared" si="7"/>
        <v>0</v>
      </c>
      <c r="AX20" s="75">
        <f t="shared" si="7"/>
        <v>0</v>
      </c>
      <c r="AY20" s="75">
        <f t="shared" si="7"/>
        <v>0</v>
      </c>
      <c r="AZ20" s="75">
        <f t="shared" si="7"/>
        <v>0</v>
      </c>
      <c r="BA20" s="55"/>
      <c r="BB20" s="75"/>
      <c r="BC20" s="75"/>
      <c r="BD20" s="55">
        <f>-G20</f>
        <v>0</v>
      </c>
      <c r="BE20" s="75"/>
      <c r="BF20" s="75"/>
      <c r="BG20" s="75"/>
      <c r="BH20" s="75"/>
      <c r="BI20" s="55"/>
      <c r="BJ20" s="75"/>
      <c r="BK20" s="55"/>
      <c r="BL20" s="75"/>
      <c r="BM20" s="37"/>
      <c r="BN20" s="75">
        <f>SUM(B20:BM20)</f>
        <v>0</v>
      </c>
      <c r="BO20" s="337"/>
    </row>
    <row r="21" spans="1:67" s="38" customFormat="1" ht="15" customHeight="1">
      <c r="A21" s="36" t="s">
        <v>28</v>
      </c>
      <c r="B21" s="75">
        <f t="shared" ref="B21:BL21" si="8">SUM(B19:B20)</f>
        <v>0</v>
      </c>
      <c r="C21" s="75">
        <f t="shared" si="8"/>
        <v>0</v>
      </c>
      <c r="D21" s="75">
        <f t="shared" si="8"/>
        <v>4.2981582399999994</v>
      </c>
      <c r="E21" s="75">
        <f t="shared" si="8"/>
        <v>13.209099903167997</v>
      </c>
      <c r="F21" s="75">
        <f t="shared" si="8"/>
        <v>13.209099903167997</v>
      </c>
      <c r="G21" s="75">
        <f t="shared" si="8"/>
        <v>13.209099903167997</v>
      </c>
      <c r="H21" s="75">
        <f t="shared" si="8"/>
        <v>13.209099903167997</v>
      </c>
      <c r="I21" s="75">
        <f t="shared" si="8"/>
        <v>13.209099903167997</v>
      </c>
      <c r="J21" s="75">
        <f t="shared" si="8"/>
        <v>13.209099903167997</v>
      </c>
      <c r="K21" s="75">
        <f t="shared" si="8"/>
        <v>13.209099903167997</v>
      </c>
      <c r="L21" s="75">
        <f t="shared" si="8"/>
        <v>13.209099903167997</v>
      </c>
      <c r="M21" s="75">
        <f t="shared" si="8"/>
        <v>8.9109416631679981</v>
      </c>
      <c r="N21" s="75">
        <f t="shared" si="8"/>
        <v>0</v>
      </c>
      <c r="O21" s="75">
        <f t="shared" si="8"/>
        <v>0</v>
      </c>
      <c r="P21" s="75">
        <f t="shared" si="8"/>
        <v>0</v>
      </c>
      <c r="Q21" s="75">
        <f t="shared" si="8"/>
        <v>0</v>
      </c>
      <c r="R21" s="75">
        <f t="shared" si="8"/>
        <v>0</v>
      </c>
      <c r="S21" s="75">
        <f t="shared" si="8"/>
        <v>0</v>
      </c>
      <c r="T21" s="75">
        <f t="shared" si="8"/>
        <v>0</v>
      </c>
      <c r="U21" s="75">
        <f t="shared" si="8"/>
        <v>0</v>
      </c>
      <c r="V21" s="75">
        <f t="shared" si="8"/>
        <v>0</v>
      </c>
      <c r="W21" s="75">
        <f t="shared" si="8"/>
        <v>0</v>
      </c>
      <c r="X21" s="75">
        <f t="shared" si="8"/>
        <v>0</v>
      </c>
      <c r="Y21" s="75">
        <f t="shared" si="8"/>
        <v>0</v>
      </c>
      <c r="Z21" s="75">
        <f t="shared" si="8"/>
        <v>0</v>
      </c>
      <c r="AA21" s="75">
        <f t="shared" si="8"/>
        <v>0</v>
      </c>
      <c r="AB21" s="75">
        <f t="shared" si="8"/>
        <v>0</v>
      </c>
      <c r="AC21" s="75">
        <f t="shared" si="8"/>
        <v>0</v>
      </c>
      <c r="AD21" s="75">
        <f t="shared" si="8"/>
        <v>0</v>
      </c>
      <c r="AE21" s="75">
        <f t="shared" si="8"/>
        <v>0</v>
      </c>
      <c r="AF21" s="75">
        <f t="shared" si="8"/>
        <v>0</v>
      </c>
      <c r="AG21" s="75">
        <f t="shared" si="8"/>
        <v>0</v>
      </c>
      <c r="AH21" s="75">
        <f t="shared" si="8"/>
        <v>0</v>
      </c>
      <c r="AI21" s="75">
        <f t="shared" si="8"/>
        <v>0</v>
      </c>
      <c r="AJ21" s="75">
        <f t="shared" si="8"/>
        <v>0</v>
      </c>
      <c r="AK21" s="75">
        <f t="shared" si="8"/>
        <v>0</v>
      </c>
      <c r="AL21" s="75">
        <f t="shared" si="8"/>
        <v>0</v>
      </c>
      <c r="AM21" s="75">
        <f t="shared" si="8"/>
        <v>0</v>
      </c>
      <c r="AN21" s="75">
        <f t="shared" si="8"/>
        <v>0</v>
      </c>
      <c r="AO21" s="75">
        <f t="shared" si="8"/>
        <v>0</v>
      </c>
      <c r="AP21" s="75">
        <f t="shared" si="8"/>
        <v>0</v>
      </c>
      <c r="AQ21" s="75">
        <f t="shared" si="8"/>
        <v>0</v>
      </c>
      <c r="AR21" s="75">
        <f t="shared" si="8"/>
        <v>0</v>
      </c>
      <c r="AS21" s="75">
        <f t="shared" si="8"/>
        <v>0</v>
      </c>
      <c r="AT21" s="75">
        <f t="shared" si="8"/>
        <v>0</v>
      </c>
      <c r="AU21" s="75">
        <f t="shared" si="8"/>
        <v>0</v>
      </c>
      <c r="AV21" s="75">
        <f t="shared" si="8"/>
        <v>0</v>
      </c>
      <c r="AW21" s="75">
        <f t="shared" si="8"/>
        <v>0</v>
      </c>
      <c r="AX21" s="75">
        <f t="shared" si="8"/>
        <v>0</v>
      </c>
      <c r="AY21" s="75">
        <f t="shared" si="8"/>
        <v>0</v>
      </c>
      <c r="AZ21" s="75">
        <f t="shared" si="8"/>
        <v>0</v>
      </c>
      <c r="BA21" s="75">
        <f t="shared" si="8"/>
        <v>0</v>
      </c>
      <c r="BB21" s="75">
        <f t="shared" si="8"/>
        <v>0</v>
      </c>
      <c r="BC21" s="75">
        <f t="shared" si="8"/>
        <v>0</v>
      </c>
      <c r="BD21" s="75">
        <f t="shared" si="8"/>
        <v>0</v>
      </c>
      <c r="BE21" s="75">
        <f t="shared" si="8"/>
        <v>0</v>
      </c>
      <c r="BF21" s="75">
        <f t="shared" si="8"/>
        <v>0</v>
      </c>
      <c r="BG21" s="75">
        <f t="shared" si="8"/>
        <v>0</v>
      </c>
      <c r="BH21" s="75">
        <f t="shared" si="8"/>
        <v>0</v>
      </c>
      <c r="BI21" s="75">
        <f t="shared" si="8"/>
        <v>0</v>
      </c>
      <c r="BJ21" s="75">
        <f t="shared" si="8"/>
        <v>0</v>
      </c>
      <c r="BK21" s="75">
        <f t="shared" si="8"/>
        <v>0</v>
      </c>
      <c r="BL21" s="75">
        <f t="shared" si="8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9">AVERAGE(B19,B21)</f>
        <v>0</v>
      </c>
      <c r="C22" s="69">
        <f t="shared" si="9"/>
        <v>0</v>
      </c>
      <c r="D22" s="69">
        <f t="shared" si="9"/>
        <v>2.1490791199999997</v>
      </c>
      <c r="E22" s="69">
        <f t="shared" si="9"/>
        <v>8.7536290715839975</v>
      </c>
      <c r="F22" s="69">
        <f t="shared" si="9"/>
        <v>13.209099903167997</v>
      </c>
      <c r="G22" s="69">
        <f t="shared" si="9"/>
        <v>13.209099903167997</v>
      </c>
      <c r="H22" s="69">
        <f t="shared" si="9"/>
        <v>13.209099903167997</v>
      </c>
      <c r="I22" s="69">
        <f t="shared" si="9"/>
        <v>13.209099903167997</v>
      </c>
      <c r="J22" s="69">
        <f t="shared" si="9"/>
        <v>13.209099903167997</v>
      </c>
      <c r="K22" s="69">
        <f t="shared" si="9"/>
        <v>13.209099903167997</v>
      </c>
      <c r="L22" s="69">
        <f t="shared" si="9"/>
        <v>13.209099903167997</v>
      </c>
      <c r="M22" s="69">
        <f t="shared" si="9"/>
        <v>11.060020783167998</v>
      </c>
      <c r="N22" s="69">
        <f t="shared" si="9"/>
        <v>4.455470831583999</v>
      </c>
      <c r="O22" s="69">
        <f t="shared" si="9"/>
        <v>0</v>
      </c>
      <c r="P22" s="69">
        <f t="shared" si="9"/>
        <v>0</v>
      </c>
      <c r="Q22" s="69">
        <f t="shared" si="9"/>
        <v>0</v>
      </c>
      <c r="R22" s="69">
        <f t="shared" si="9"/>
        <v>0</v>
      </c>
      <c r="S22" s="69">
        <f t="shared" si="9"/>
        <v>0</v>
      </c>
      <c r="T22" s="69">
        <f t="shared" si="9"/>
        <v>0</v>
      </c>
      <c r="U22" s="69">
        <f t="shared" si="9"/>
        <v>0</v>
      </c>
      <c r="V22" s="69">
        <f t="shared" si="9"/>
        <v>0</v>
      </c>
      <c r="W22" s="69">
        <f t="shared" si="9"/>
        <v>0</v>
      </c>
      <c r="X22" s="69">
        <f t="shared" si="9"/>
        <v>0</v>
      </c>
      <c r="Y22" s="69">
        <f t="shared" si="9"/>
        <v>0</v>
      </c>
      <c r="Z22" s="69">
        <f t="shared" si="9"/>
        <v>0</v>
      </c>
      <c r="AA22" s="69">
        <f t="shared" si="9"/>
        <v>0</v>
      </c>
      <c r="AB22" s="69">
        <f t="shared" si="9"/>
        <v>0</v>
      </c>
      <c r="AC22" s="69">
        <f t="shared" si="9"/>
        <v>0</v>
      </c>
      <c r="AD22" s="69">
        <f t="shared" si="9"/>
        <v>0</v>
      </c>
      <c r="AE22" s="69">
        <f t="shared" si="9"/>
        <v>0</v>
      </c>
      <c r="AF22" s="69">
        <f t="shared" si="9"/>
        <v>0</v>
      </c>
      <c r="AG22" s="69">
        <f t="shared" si="9"/>
        <v>0</v>
      </c>
      <c r="AH22" s="69">
        <f t="shared" si="9"/>
        <v>0</v>
      </c>
      <c r="AI22" s="69">
        <f t="shared" si="9"/>
        <v>0</v>
      </c>
      <c r="AJ22" s="69">
        <f t="shared" si="9"/>
        <v>0</v>
      </c>
      <c r="AK22" s="69">
        <f t="shared" si="9"/>
        <v>0</v>
      </c>
      <c r="AL22" s="69">
        <f t="shared" si="9"/>
        <v>0</v>
      </c>
      <c r="AM22" s="69">
        <f t="shared" si="9"/>
        <v>0</v>
      </c>
      <c r="AN22" s="69">
        <f t="shared" si="9"/>
        <v>0</v>
      </c>
      <c r="AO22" s="69">
        <f t="shared" si="9"/>
        <v>0</v>
      </c>
      <c r="AP22" s="69">
        <f t="shared" si="9"/>
        <v>0</v>
      </c>
      <c r="AQ22" s="69">
        <f t="shared" si="9"/>
        <v>0</v>
      </c>
      <c r="AR22" s="69">
        <f t="shared" si="9"/>
        <v>0</v>
      </c>
      <c r="AS22" s="69">
        <f t="shared" si="9"/>
        <v>0</v>
      </c>
      <c r="AT22" s="69">
        <f t="shared" si="9"/>
        <v>0</v>
      </c>
      <c r="AU22" s="69">
        <f t="shared" si="9"/>
        <v>0</v>
      </c>
      <c r="AV22" s="69">
        <f t="shared" si="9"/>
        <v>0</v>
      </c>
      <c r="AW22" s="69">
        <f t="shared" si="9"/>
        <v>0</v>
      </c>
      <c r="AX22" s="69">
        <f t="shared" si="9"/>
        <v>0</v>
      </c>
      <c r="AY22" s="69">
        <f t="shared" si="9"/>
        <v>0</v>
      </c>
      <c r="AZ22" s="69">
        <f t="shared" si="9"/>
        <v>0</v>
      </c>
      <c r="BA22" s="69">
        <f t="shared" si="9"/>
        <v>0</v>
      </c>
      <c r="BB22" s="69">
        <f t="shared" si="9"/>
        <v>0</v>
      </c>
      <c r="BC22" s="69">
        <f t="shared" si="9"/>
        <v>0</v>
      </c>
      <c r="BD22" s="69">
        <f t="shared" si="9"/>
        <v>0</v>
      </c>
      <c r="BE22" s="69">
        <f t="shared" si="9"/>
        <v>0</v>
      </c>
      <c r="BF22" s="69">
        <f t="shared" si="9"/>
        <v>0</v>
      </c>
      <c r="BG22" s="69">
        <f t="shared" si="9"/>
        <v>0</v>
      </c>
      <c r="BH22" s="69">
        <f t="shared" si="9"/>
        <v>0</v>
      </c>
      <c r="BI22" s="69">
        <f t="shared" si="9"/>
        <v>0</v>
      </c>
      <c r="BJ22" s="69">
        <f t="shared" si="9"/>
        <v>0</v>
      </c>
      <c r="BK22" s="69">
        <f t="shared" si="9"/>
        <v>0</v>
      </c>
      <c r="BL22" s="69">
        <f t="shared" si="9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0">B28</f>
        <v>0</v>
      </c>
      <c r="D25" s="75">
        <f t="shared" si="10"/>
        <v>0</v>
      </c>
      <c r="E25" s="75">
        <f t="shared" si="10"/>
        <v>1.2279838091679998</v>
      </c>
      <c r="F25" s="75">
        <f t="shared" si="10"/>
        <v>5.8790777482870968</v>
      </c>
      <c r="G25" s="75">
        <f t="shared" si="10"/>
        <v>11.747410616753182</v>
      </c>
      <c r="H25" s="75">
        <f t="shared" si="10"/>
        <v>15.939102411205138</v>
      </c>
      <c r="I25" s="75">
        <f t="shared" si="10"/>
        <v>18.93316797867082</v>
      </c>
      <c r="J25" s="75">
        <f t="shared" si="10"/>
        <v>21.290992311386308</v>
      </c>
      <c r="K25" s="75">
        <f t="shared" si="10"/>
        <v>23.648816644101796</v>
      </c>
      <c r="L25" s="75">
        <f t="shared" si="10"/>
        <v>25.623073335479685</v>
      </c>
      <c r="M25" s="75">
        <f t="shared" si="10"/>
        <v>26.418463988334057</v>
      </c>
      <c r="N25" s="75">
        <f t="shared" si="10"/>
        <v>26.418463988334057</v>
      </c>
      <c r="O25" s="75">
        <f t="shared" si="10"/>
        <v>26.418463988334057</v>
      </c>
      <c r="P25" s="75">
        <f t="shared" si="10"/>
        <v>26.418463988334057</v>
      </c>
      <c r="Q25" s="75">
        <f t="shared" si="10"/>
        <v>26.418463988334057</v>
      </c>
      <c r="R25" s="75">
        <f t="shared" si="10"/>
        <v>26.418463988334057</v>
      </c>
      <c r="S25" s="75">
        <f t="shared" si="10"/>
        <v>26.418463988334057</v>
      </c>
      <c r="T25" s="75">
        <f t="shared" si="10"/>
        <v>26.418463988334057</v>
      </c>
      <c r="U25" s="75">
        <f t="shared" si="10"/>
        <v>26.418463988334057</v>
      </c>
      <c r="V25" s="75">
        <f t="shared" si="10"/>
        <v>26.418463988334057</v>
      </c>
      <c r="W25" s="75">
        <f t="shared" si="10"/>
        <v>26.418463988334057</v>
      </c>
      <c r="X25" s="75">
        <f t="shared" si="10"/>
        <v>26.418463988334057</v>
      </c>
      <c r="Y25" s="75">
        <f t="shared" si="10"/>
        <v>26.418463988334057</v>
      </c>
      <c r="Z25" s="75">
        <f t="shared" si="10"/>
        <v>26.418463988334057</v>
      </c>
      <c r="AA25" s="75">
        <f t="shared" si="10"/>
        <v>26.418463988334057</v>
      </c>
      <c r="AB25" s="75">
        <f t="shared" si="10"/>
        <v>26.418463988334057</v>
      </c>
      <c r="AC25" s="75">
        <f t="shared" si="10"/>
        <v>26.418463988334057</v>
      </c>
      <c r="AD25" s="75">
        <f t="shared" si="10"/>
        <v>26.418463988334057</v>
      </c>
      <c r="AE25" s="75">
        <f t="shared" si="10"/>
        <v>26.418463988334057</v>
      </c>
      <c r="AF25" s="75">
        <f t="shared" si="10"/>
        <v>26.418463988334057</v>
      </c>
      <c r="AG25" s="75">
        <f t="shared" si="10"/>
        <v>26.418463988334057</v>
      </c>
      <c r="AH25" s="75">
        <f t="shared" si="10"/>
        <v>26.418463988334057</v>
      </c>
      <c r="AI25" s="75">
        <f t="shared" si="10"/>
        <v>26.418463988334057</v>
      </c>
      <c r="AJ25" s="75">
        <f t="shared" si="10"/>
        <v>26.418463988334057</v>
      </c>
      <c r="AK25" s="75">
        <f t="shared" si="10"/>
        <v>26.418463988334057</v>
      </c>
      <c r="AL25" s="75">
        <f t="shared" si="10"/>
        <v>26.418463988334057</v>
      </c>
      <c r="AM25" s="75">
        <f t="shared" si="10"/>
        <v>26.418463988334057</v>
      </c>
      <c r="AN25" s="75">
        <f t="shared" si="10"/>
        <v>26.418463988334057</v>
      </c>
      <c r="AO25" s="75">
        <f t="shared" si="10"/>
        <v>26.418463988334057</v>
      </c>
      <c r="AP25" s="75">
        <f t="shared" si="10"/>
        <v>26.418463988334057</v>
      </c>
      <c r="AQ25" s="75">
        <f t="shared" si="10"/>
        <v>26.418463988334057</v>
      </c>
      <c r="AR25" s="75">
        <f t="shared" si="10"/>
        <v>26.418463988334057</v>
      </c>
      <c r="AS25" s="75">
        <f t="shared" si="10"/>
        <v>26.418463988334057</v>
      </c>
      <c r="AT25" s="75">
        <f t="shared" si="10"/>
        <v>26.418463988334057</v>
      </c>
      <c r="AU25" s="75">
        <f t="shared" si="10"/>
        <v>26.418463988334057</v>
      </c>
      <c r="AV25" s="75">
        <f t="shared" si="10"/>
        <v>26.418463988334057</v>
      </c>
      <c r="AW25" s="75">
        <f t="shared" si="10"/>
        <v>26.418463988334057</v>
      </c>
      <c r="AX25" s="75">
        <f t="shared" si="10"/>
        <v>26.418463988334057</v>
      </c>
      <c r="AY25" s="75">
        <f t="shared" si="10"/>
        <v>26.418463988334057</v>
      </c>
      <c r="AZ25" s="75">
        <f t="shared" si="10"/>
        <v>26.418463988334057</v>
      </c>
      <c r="BA25" s="75">
        <f t="shared" si="10"/>
        <v>26.418463988334057</v>
      </c>
      <c r="BB25" s="75">
        <f t="shared" si="10"/>
        <v>26.418463988334057</v>
      </c>
      <c r="BC25" s="75">
        <f t="shared" si="10"/>
        <v>26.418463988334057</v>
      </c>
      <c r="BD25" s="75">
        <f t="shared" si="10"/>
        <v>26.418463988334057</v>
      </c>
      <c r="BE25" s="75">
        <f t="shared" si="10"/>
        <v>26.418463988334057</v>
      </c>
      <c r="BF25" s="75">
        <f t="shared" si="10"/>
        <v>26.418463988334057</v>
      </c>
      <c r="BG25" s="75">
        <f t="shared" si="10"/>
        <v>26.418463988334057</v>
      </c>
      <c r="BH25" s="75">
        <f t="shared" si="10"/>
        <v>26.418463988334057</v>
      </c>
      <c r="BI25" s="75">
        <f t="shared" si="10"/>
        <v>26.418463988334057</v>
      </c>
      <c r="BJ25" s="75">
        <f t="shared" si="10"/>
        <v>26.418463988334057</v>
      </c>
      <c r="BK25" s="75">
        <f t="shared" si="10"/>
        <v>26.418463988334057</v>
      </c>
      <c r="BL25" s="75">
        <f t="shared" si="10"/>
        <v>26.418463988334057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1">C75</f>
        <v>0</v>
      </c>
      <c r="D26" s="75">
        <f t="shared" si="11"/>
        <v>0.61399190458399988</v>
      </c>
      <c r="E26" s="75">
        <f t="shared" si="11"/>
        <v>2.3255469695595483</v>
      </c>
      <c r="F26" s="75">
        <f t="shared" si="11"/>
        <v>2.9341664342330427</v>
      </c>
      <c r="G26" s="75">
        <f t="shared" si="11"/>
        <v>2.0958458972259777</v>
      </c>
      <c r="H26" s="75">
        <f t="shared" si="11"/>
        <v>1.4970327837328412</v>
      </c>
      <c r="I26" s="75">
        <f t="shared" si="11"/>
        <v>1.1789121663577438</v>
      </c>
      <c r="J26" s="75">
        <f t="shared" si="11"/>
        <v>1.1789121663577438</v>
      </c>
      <c r="K26" s="75">
        <f t="shared" si="11"/>
        <v>0.98712834568894381</v>
      </c>
      <c r="L26" s="75">
        <f t="shared" si="11"/>
        <v>0.3976953264271878</v>
      </c>
      <c r="M26" s="75">
        <f t="shared" si="11"/>
        <v>0</v>
      </c>
      <c r="N26" s="75">
        <f t="shared" si="11"/>
        <v>0</v>
      </c>
      <c r="O26" s="75">
        <f t="shared" si="11"/>
        <v>0</v>
      </c>
      <c r="P26" s="75">
        <f t="shared" si="11"/>
        <v>0</v>
      </c>
      <c r="Q26" s="75">
        <f t="shared" si="11"/>
        <v>0</v>
      </c>
      <c r="R26" s="75">
        <f t="shared" si="11"/>
        <v>0</v>
      </c>
      <c r="S26" s="75">
        <f t="shared" si="11"/>
        <v>0</v>
      </c>
      <c r="T26" s="75">
        <f t="shared" si="11"/>
        <v>0</v>
      </c>
      <c r="U26" s="75">
        <f t="shared" si="11"/>
        <v>0</v>
      </c>
      <c r="V26" s="75">
        <f t="shared" si="11"/>
        <v>0</v>
      </c>
      <c r="W26" s="75">
        <f t="shared" si="11"/>
        <v>0</v>
      </c>
      <c r="X26" s="75">
        <f t="shared" si="11"/>
        <v>0</v>
      </c>
      <c r="Y26" s="75">
        <f t="shared" si="11"/>
        <v>0</v>
      </c>
      <c r="Z26" s="75">
        <f t="shared" si="11"/>
        <v>0</v>
      </c>
      <c r="AA26" s="75">
        <f t="shared" si="11"/>
        <v>0</v>
      </c>
      <c r="AB26" s="75">
        <f t="shared" si="11"/>
        <v>0</v>
      </c>
      <c r="AC26" s="75">
        <f t="shared" si="11"/>
        <v>0</v>
      </c>
      <c r="AD26" s="75">
        <f t="shared" si="11"/>
        <v>0</v>
      </c>
      <c r="AE26" s="75">
        <f t="shared" si="11"/>
        <v>0</v>
      </c>
      <c r="AF26" s="75">
        <f t="shared" si="11"/>
        <v>0</v>
      </c>
      <c r="AG26" s="75">
        <f t="shared" si="11"/>
        <v>0</v>
      </c>
      <c r="AH26" s="75">
        <f t="shared" si="11"/>
        <v>0</v>
      </c>
      <c r="AI26" s="75">
        <f t="shared" si="11"/>
        <v>0</v>
      </c>
      <c r="AJ26" s="75">
        <f t="shared" si="11"/>
        <v>0</v>
      </c>
      <c r="AK26" s="75">
        <f t="shared" si="11"/>
        <v>0</v>
      </c>
      <c r="AL26" s="75">
        <f t="shared" si="11"/>
        <v>0</v>
      </c>
      <c r="AM26" s="75">
        <f t="shared" si="11"/>
        <v>0</v>
      </c>
      <c r="AN26" s="75">
        <f t="shared" si="11"/>
        <v>0</v>
      </c>
      <c r="AO26" s="75">
        <f t="shared" si="11"/>
        <v>0</v>
      </c>
      <c r="AP26" s="75">
        <f t="shared" si="11"/>
        <v>0</v>
      </c>
      <c r="AQ26" s="75">
        <f t="shared" si="11"/>
        <v>0</v>
      </c>
      <c r="AR26" s="75">
        <f t="shared" si="11"/>
        <v>0</v>
      </c>
      <c r="AS26" s="75">
        <f t="shared" si="11"/>
        <v>0</v>
      </c>
      <c r="AT26" s="75">
        <f t="shared" si="11"/>
        <v>0</v>
      </c>
      <c r="AU26" s="75">
        <f t="shared" si="11"/>
        <v>0</v>
      </c>
      <c r="AV26" s="75">
        <f t="shared" si="11"/>
        <v>0</v>
      </c>
      <c r="AW26" s="75">
        <f t="shared" si="11"/>
        <v>0</v>
      </c>
      <c r="AX26" s="75">
        <f t="shared" si="11"/>
        <v>0</v>
      </c>
      <c r="AY26" s="75">
        <f t="shared" si="11"/>
        <v>0</v>
      </c>
      <c r="AZ26" s="75">
        <f t="shared" si="11"/>
        <v>0</v>
      </c>
      <c r="BA26" s="75">
        <f t="shared" si="11"/>
        <v>0</v>
      </c>
      <c r="BB26" s="75">
        <f t="shared" si="11"/>
        <v>0</v>
      </c>
      <c r="BC26" s="75">
        <f t="shared" si="11"/>
        <v>0</v>
      </c>
      <c r="BD26" s="75">
        <f t="shared" si="11"/>
        <v>0</v>
      </c>
      <c r="BE26" s="75">
        <f t="shared" si="11"/>
        <v>0</v>
      </c>
      <c r="BF26" s="75">
        <f t="shared" si="11"/>
        <v>0</v>
      </c>
      <c r="BG26" s="75">
        <f t="shared" si="11"/>
        <v>0</v>
      </c>
      <c r="BH26" s="75">
        <f t="shared" si="11"/>
        <v>0</v>
      </c>
      <c r="BI26" s="75">
        <f t="shared" si="11"/>
        <v>0</v>
      </c>
      <c r="BJ26" s="75">
        <f t="shared" si="11"/>
        <v>0</v>
      </c>
      <c r="BK26" s="75">
        <f t="shared" si="11"/>
        <v>0</v>
      </c>
      <c r="BL26" s="75">
        <f t="shared" si="11"/>
        <v>0</v>
      </c>
      <c r="BM26" s="37"/>
      <c r="BN26" s="75">
        <f>SUM(B26:BM26)</f>
        <v>13.20923199416703</v>
      </c>
      <c r="BO26" s="337"/>
    </row>
    <row r="27" spans="1:67" s="38" customFormat="1" ht="15" customHeight="1">
      <c r="A27" s="36" t="s">
        <v>79</v>
      </c>
      <c r="B27" s="75">
        <f t="shared" ref="B27:BL27" si="12">B82</f>
        <v>0</v>
      </c>
      <c r="C27" s="75">
        <f t="shared" si="12"/>
        <v>0</v>
      </c>
      <c r="D27" s="75">
        <f t="shared" si="12"/>
        <v>0.61399190458399988</v>
      </c>
      <c r="E27" s="75">
        <f t="shared" si="12"/>
        <v>2.3255469695595483</v>
      </c>
      <c r="F27" s="75">
        <f t="shared" si="12"/>
        <v>2.9341664342330427</v>
      </c>
      <c r="G27" s="75">
        <f t="shared" si="12"/>
        <v>2.0958458972259777</v>
      </c>
      <c r="H27" s="75">
        <f t="shared" si="12"/>
        <v>1.4970327837328412</v>
      </c>
      <c r="I27" s="75">
        <f t="shared" si="12"/>
        <v>1.1789121663577438</v>
      </c>
      <c r="J27" s="75">
        <f t="shared" si="12"/>
        <v>1.1789121663577438</v>
      </c>
      <c r="K27" s="75">
        <f t="shared" si="12"/>
        <v>0.98712834568894381</v>
      </c>
      <c r="L27" s="75">
        <f t="shared" si="12"/>
        <v>0.3976953264271878</v>
      </c>
      <c r="M27" s="75">
        <f t="shared" si="12"/>
        <v>0</v>
      </c>
      <c r="N27" s="75">
        <f t="shared" si="12"/>
        <v>0</v>
      </c>
      <c r="O27" s="75">
        <f t="shared" si="12"/>
        <v>0</v>
      </c>
      <c r="P27" s="75">
        <f t="shared" si="12"/>
        <v>0</v>
      </c>
      <c r="Q27" s="75">
        <f t="shared" si="12"/>
        <v>0</v>
      </c>
      <c r="R27" s="75">
        <f t="shared" si="12"/>
        <v>0</v>
      </c>
      <c r="S27" s="75">
        <f t="shared" si="12"/>
        <v>0</v>
      </c>
      <c r="T27" s="75">
        <f t="shared" si="12"/>
        <v>0</v>
      </c>
      <c r="U27" s="75">
        <f t="shared" si="12"/>
        <v>0</v>
      </c>
      <c r="V27" s="75">
        <f t="shared" si="12"/>
        <v>0</v>
      </c>
      <c r="W27" s="75">
        <f t="shared" si="12"/>
        <v>0</v>
      </c>
      <c r="X27" s="75">
        <f t="shared" si="12"/>
        <v>0</v>
      </c>
      <c r="Y27" s="75">
        <f t="shared" si="12"/>
        <v>0</v>
      </c>
      <c r="Z27" s="75">
        <f t="shared" si="12"/>
        <v>0</v>
      </c>
      <c r="AA27" s="75">
        <f t="shared" si="12"/>
        <v>0</v>
      </c>
      <c r="AB27" s="75">
        <f t="shared" si="12"/>
        <v>0</v>
      </c>
      <c r="AC27" s="75">
        <f t="shared" si="12"/>
        <v>0</v>
      </c>
      <c r="AD27" s="75">
        <f t="shared" si="12"/>
        <v>0</v>
      </c>
      <c r="AE27" s="75">
        <f t="shared" si="12"/>
        <v>0</v>
      </c>
      <c r="AF27" s="75">
        <f t="shared" si="12"/>
        <v>0</v>
      </c>
      <c r="AG27" s="75">
        <f t="shared" si="12"/>
        <v>0</v>
      </c>
      <c r="AH27" s="75">
        <f t="shared" si="12"/>
        <v>0</v>
      </c>
      <c r="AI27" s="75">
        <f t="shared" si="12"/>
        <v>0</v>
      </c>
      <c r="AJ27" s="75">
        <f t="shared" si="12"/>
        <v>0</v>
      </c>
      <c r="AK27" s="75">
        <f t="shared" si="12"/>
        <v>0</v>
      </c>
      <c r="AL27" s="75">
        <f t="shared" si="12"/>
        <v>0</v>
      </c>
      <c r="AM27" s="75">
        <f t="shared" si="12"/>
        <v>0</v>
      </c>
      <c r="AN27" s="75">
        <f t="shared" si="12"/>
        <v>0</v>
      </c>
      <c r="AO27" s="75">
        <f t="shared" si="12"/>
        <v>0</v>
      </c>
      <c r="AP27" s="75">
        <f t="shared" si="12"/>
        <v>0</v>
      </c>
      <c r="AQ27" s="75">
        <f t="shared" si="12"/>
        <v>0</v>
      </c>
      <c r="AR27" s="75">
        <f t="shared" si="12"/>
        <v>0</v>
      </c>
      <c r="AS27" s="75">
        <f t="shared" si="12"/>
        <v>0</v>
      </c>
      <c r="AT27" s="75">
        <f t="shared" si="12"/>
        <v>0</v>
      </c>
      <c r="AU27" s="75">
        <f t="shared" si="12"/>
        <v>0</v>
      </c>
      <c r="AV27" s="75">
        <f t="shared" si="12"/>
        <v>0</v>
      </c>
      <c r="AW27" s="75">
        <f t="shared" si="12"/>
        <v>0</v>
      </c>
      <c r="AX27" s="75">
        <f t="shared" si="12"/>
        <v>0</v>
      </c>
      <c r="AY27" s="75">
        <f t="shared" si="12"/>
        <v>0</v>
      </c>
      <c r="AZ27" s="75">
        <f t="shared" si="12"/>
        <v>0</v>
      </c>
      <c r="BA27" s="75">
        <f t="shared" si="12"/>
        <v>0</v>
      </c>
      <c r="BB27" s="75">
        <f t="shared" si="12"/>
        <v>0</v>
      </c>
      <c r="BC27" s="75">
        <f t="shared" si="12"/>
        <v>0</v>
      </c>
      <c r="BD27" s="75">
        <f t="shared" si="12"/>
        <v>0</v>
      </c>
      <c r="BE27" s="75">
        <f t="shared" si="12"/>
        <v>0</v>
      </c>
      <c r="BF27" s="75">
        <f t="shared" si="12"/>
        <v>0</v>
      </c>
      <c r="BG27" s="75">
        <f t="shared" si="12"/>
        <v>0</v>
      </c>
      <c r="BH27" s="75">
        <f t="shared" si="12"/>
        <v>0</v>
      </c>
      <c r="BI27" s="75">
        <f t="shared" si="12"/>
        <v>0</v>
      </c>
      <c r="BJ27" s="75">
        <f t="shared" si="12"/>
        <v>0</v>
      </c>
      <c r="BK27" s="75">
        <f t="shared" si="12"/>
        <v>0</v>
      </c>
      <c r="BL27" s="75">
        <f t="shared" si="12"/>
        <v>0</v>
      </c>
      <c r="BM27" s="37"/>
      <c r="BN27" s="75">
        <f>SUM(B27:BM27)</f>
        <v>13.20923199416703</v>
      </c>
      <c r="BO27" s="337"/>
    </row>
    <row r="28" spans="1:67" s="38" customFormat="1" ht="15" customHeight="1">
      <c r="A28" s="36" t="s">
        <v>28</v>
      </c>
      <c r="B28" s="75">
        <f t="shared" ref="B28:BL28" si="13">SUM(B25:B27)</f>
        <v>0</v>
      </c>
      <c r="C28" s="75">
        <f t="shared" si="13"/>
        <v>0</v>
      </c>
      <c r="D28" s="75">
        <f t="shared" si="13"/>
        <v>1.2279838091679998</v>
      </c>
      <c r="E28" s="75">
        <f t="shared" si="13"/>
        <v>5.8790777482870968</v>
      </c>
      <c r="F28" s="75">
        <f t="shared" si="13"/>
        <v>11.747410616753182</v>
      </c>
      <c r="G28" s="75">
        <f t="shared" si="13"/>
        <v>15.939102411205138</v>
      </c>
      <c r="H28" s="75">
        <f t="shared" si="13"/>
        <v>18.93316797867082</v>
      </c>
      <c r="I28" s="75">
        <f t="shared" si="13"/>
        <v>21.290992311386308</v>
      </c>
      <c r="J28" s="75">
        <f t="shared" si="13"/>
        <v>23.648816644101796</v>
      </c>
      <c r="K28" s="75">
        <f t="shared" si="13"/>
        <v>25.623073335479685</v>
      </c>
      <c r="L28" s="75">
        <f t="shared" si="13"/>
        <v>26.418463988334057</v>
      </c>
      <c r="M28" s="75">
        <f t="shared" si="13"/>
        <v>26.418463988334057</v>
      </c>
      <c r="N28" s="75">
        <f t="shared" si="13"/>
        <v>26.418463988334057</v>
      </c>
      <c r="O28" s="75">
        <f t="shared" si="13"/>
        <v>26.418463988334057</v>
      </c>
      <c r="P28" s="75">
        <f t="shared" si="13"/>
        <v>26.418463988334057</v>
      </c>
      <c r="Q28" s="75">
        <f t="shared" si="13"/>
        <v>26.418463988334057</v>
      </c>
      <c r="R28" s="75">
        <f t="shared" si="13"/>
        <v>26.418463988334057</v>
      </c>
      <c r="S28" s="75">
        <f t="shared" si="13"/>
        <v>26.418463988334057</v>
      </c>
      <c r="T28" s="75">
        <f t="shared" si="13"/>
        <v>26.418463988334057</v>
      </c>
      <c r="U28" s="75">
        <f t="shared" si="13"/>
        <v>26.418463988334057</v>
      </c>
      <c r="V28" s="75">
        <f t="shared" si="13"/>
        <v>26.418463988334057</v>
      </c>
      <c r="W28" s="75">
        <f t="shared" si="13"/>
        <v>26.418463988334057</v>
      </c>
      <c r="X28" s="75">
        <f t="shared" si="13"/>
        <v>26.418463988334057</v>
      </c>
      <c r="Y28" s="75">
        <f t="shared" si="13"/>
        <v>26.418463988334057</v>
      </c>
      <c r="Z28" s="75">
        <f t="shared" si="13"/>
        <v>26.418463988334057</v>
      </c>
      <c r="AA28" s="75">
        <f t="shared" si="13"/>
        <v>26.418463988334057</v>
      </c>
      <c r="AB28" s="75">
        <f t="shared" si="13"/>
        <v>26.418463988334057</v>
      </c>
      <c r="AC28" s="75">
        <f t="shared" si="13"/>
        <v>26.418463988334057</v>
      </c>
      <c r="AD28" s="75">
        <f t="shared" si="13"/>
        <v>26.418463988334057</v>
      </c>
      <c r="AE28" s="75">
        <f t="shared" si="13"/>
        <v>26.418463988334057</v>
      </c>
      <c r="AF28" s="75">
        <f t="shared" si="13"/>
        <v>26.418463988334057</v>
      </c>
      <c r="AG28" s="75">
        <f t="shared" si="13"/>
        <v>26.418463988334057</v>
      </c>
      <c r="AH28" s="75">
        <f t="shared" si="13"/>
        <v>26.418463988334057</v>
      </c>
      <c r="AI28" s="75">
        <f t="shared" si="13"/>
        <v>26.418463988334057</v>
      </c>
      <c r="AJ28" s="75">
        <f t="shared" si="13"/>
        <v>26.418463988334057</v>
      </c>
      <c r="AK28" s="75">
        <f t="shared" si="13"/>
        <v>26.418463988334057</v>
      </c>
      <c r="AL28" s="75">
        <f t="shared" si="13"/>
        <v>26.418463988334057</v>
      </c>
      <c r="AM28" s="75">
        <f t="shared" si="13"/>
        <v>26.418463988334057</v>
      </c>
      <c r="AN28" s="75">
        <f t="shared" si="13"/>
        <v>26.418463988334057</v>
      </c>
      <c r="AO28" s="75">
        <f t="shared" si="13"/>
        <v>26.418463988334057</v>
      </c>
      <c r="AP28" s="75">
        <f t="shared" si="13"/>
        <v>26.418463988334057</v>
      </c>
      <c r="AQ28" s="75">
        <f t="shared" si="13"/>
        <v>26.418463988334057</v>
      </c>
      <c r="AR28" s="75">
        <f t="shared" si="13"/>
        <v>26.418463988334057</v>
      </c>
      <c r="AS28" s="75">
        <f t="shared" si="13"/>
        <v>26.418463988334057</v>
      </c>
      <c r="AT28" s="75">
        <f t="shared" si="13"/>
        <v>26.418463988334057</v>
      </c>
      <c r="AU28" s="75">
        <f t="shared" si="13"/>
        <v>26.418463988334057</v>
      </c>
      <c r="AV28" s="75">
        <f t="shared" si="13"/>
        <v>26.418463988334057</v>
      </c>
      <c r="AW28" s="75">
        <f t="shared" si="13"/>
        <v>26.418463988334057</v>
      </c>
      <c r="AX28" s="75">
        <f t="shared" si="13"/>
        <v>26.418463988334057</v>
      </c>
      <c r="AY28" s="75">
        <f t="shared" si="13"/>
        <v>26.418463988334057</v>
      </c>
      <c r="AZ28" s="75">
        <f t="shared" si="13"/>
        <v>26.418463988334057</v>
      </c>
      <c r="BA28" s="75">
        <f t="shared" si="13"/>
        <v>26.418463988334057</v>
      </c>
      <c r="BB28" s="75">
        <f t="shared" si="13"/>
        <v>26.418463988334057</v>
      </c>
      <c r="BC28" s="75">
        <f t="shared" si="13"/>
        <v>26.418463988334057</v>
      </c>
      <c r="BD28" s="75">
        <f t="shared" si="13"/>
        <v>26.418463988334057</v>
      </c>
      <c r="BE28" s="75">
        <f t="shared" si="13"/>
        <v>26.418463988334057</v>
      </c>
      <c r="BF28" s="75">
        <f t="shared" si="13"/>
        <v>26.418463988334057</v>
      </c>
      <c r="BG28" s="75">
        <f t="shared" si="13"/>
        <v>26.418463988334057</v>
      </c>
      <c r="BH28" s="75">
        <f t="shared" si="13"/>
        <v>26.418463988334057</v>
      </c>
      <c r="BI28" s="75">
        <f t="shared" si="13"/>
        <v>26.418463988334057</v>
      </c>
      <c r="BJ28" s="75">
        <f t="shared" si="13"/>
        <v>26.418463988334057</v>
      </c>
      <c r="BK28" s="75">
        <f t="shared" si="13"/>
        <v>26.418463988334057</v>
      </c>
      <c r="BL28" s="75">
        <f t="shared" si="13"/>
        <v>26.418463988334057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4">AVERAGE(B25,B28)</f>
        <v>0</v>
      </c>
      <c r="C29" s="69">
        <f t="shared" si="14"/>
        <v>0</v>
      </c>
      <c r="D29" s="69">
        <f t="shared" si="14"/>
        <v>0.61399190458399988</v>
      </c>
      <c r="E29" s="69">
        <f t="shared" si="14"/>
        <v>3.5535307787275485</v>
      </c>
      <c r="F29" s="69">
        <f t="shared" si="14"/>
        <v>8.8132441825201404</v>
      </c>
      <c r="G29" s="69">
        <f>AVERAGE(G25,G28)</f>
        <v>13.84325651397916</v>
      </c>
      <c r="H29" s="69">
        <f t="shared" si="14"/>
        <v>17.436135194937979</v>
      </c>
      <c r="I29" s="69">
        <f t="shared" si="14"/>
        <v>20.112080145028564</v>
      </c>
      <c r="J29" s="69">
        <f t="shared" si="14"/>
        <v>22.469904477744052</v>
      </c>
      <c r="K29" s="69">
        <f t="shared" si="14"/>
        <v>24.63594498979074</v>
      </c>
      <c r="L29" s="69">
        <f t="shared" si="14"/>
        <v>26.020768661906871</v>
      </c>
      <c r="M29" s="69">
        <f t="shared" si="14"/>
        <v>26.418463988334057</v>
      </c>
      <c r="N29" s="69">
        <f t="shared" si="14"/>
        <v>26.418463988334057</v>
      </c>
      <c r="O29" s="69">
        <f t="shared" si="14"/>
        <v>26.418463988334057</v>
      </c>
      <c r="P29" s="69">
        <f t="shared" si="14"/>
        <v>26.418463988334057</v>
      </c>
      <c r="Q29" s="69">
        <f t="shared" si="14"/>
        <v>26.418463988334057</v>
      </c>
      <c r="R29" s="69">
        <f t="shared" si="14"/>
        <v>26.418463988334057</v>
      </c>
      <c r="S29" s="69">
        <f t="shared" si="14"/>
        <v>26.418463988334057</v>
      </c>
      <c r="T29" s="69">
        <f t="shared" si="14"/>
        <v>26.418463988334057</v>
      </c>
      <c r="U29" s="69">
        <f t="shared" si="14"/>
        <v>26.418463988334057</v>
      </c>
      <c r="V29" s="69">
        <f t="shared" si="14"/>
        <v>26.418463988334057</v>
      </c>
      <c r="W29" s="69">
        <f t="shared" si="14"/>
        <v>26.418463988334057</v>
      </c>
      <c r="X29" s="69">
        <f t="shared" si="14"/>
        <v>26.418463988334057</v>
      </c>
      <c r="Y29" s="69">
        <f t="shared" si="14"/>
        <v>26.418463988334057</v>
      </c>
      <c r="Z29" s="69">
        <f t="shared" si="14"/>
        <v>26.418463988334057</v>
      </c>
      <c r="AA29" s="69">
        <f t="shared" si="14"/>
        <v>26.418463988334057</v>
      </c>
      <c r="AB29" s="69">
        <f t="shared" si="14"/>
        <v>26.418463988334057</v>
      </c>
      <c r="AC29" s="69">
        <f t="shared" si="14"/>
        <v>26.418463988334057</v>
      </c>
      <c r="AD29" s="69">
        <f t="shared" si="14"/>
        <v>26.418463988334057</v>
      </c>
      <c r="AE29" s="69">
        <f t="shared" si="14"/>
        <v>26.418463988334057</v>
      </c>
      <c r="AF29" s="69">
        <f t="shared" si="14"/>
        <v>26.418463988334057</v>
      </c>
      <c r="AG29" s="69">
        <f t="shared" si="14"/>
        <v>26.418463988334057</v>
      </c>
      <c r="AH29" s="69">
        <f t="shared" si="14"/>
        <v>26.418463988334057</v>
      </c>
      <c r="AI29" s="69">
        <f t="shared" si="14"/>
        <v>26.418463988334057</v>
      </c>
      <c r="AJ29" s="69">
        <f t="shared" si="14"/>
        <v>26.418463988334057</v>
      </c>
      <c r="AK29" s="69">
        <f t="shared" si="14"/>
        <v>26.418463988334057</v>
      </c>
      <c r="AL29" s="69">
        <f t="shared" si="14"/>
        <v>26.418463988334057</v>
      </c>
      <c r="AM29" s="69">
        <f t="shared" si="14"/>
        <v>26.418463988334057</v>
      </c>
      <c r="AN29" s="69">
        <f t="shared" si="14"/>
        <v>26.418463988334057</v>
      </c>
      <c r="AO29" s="69">
        <f t="shared" si="14"/>
        <v>26.418463988334057</v>
      </c>
      <c r="AP29" s="69">
        <f t="shared" si="14"/>
        <v>26.418463988334057</v>
      </c>
      <c r="AQ29" s="69">
        <f t="shared" si="14"/>
        <v>26.418463988334057</v>
      </c>
      <c r="AR29" s="69">
        <f t="shared" si="14"/>
        <v>26.418463988334057</v>
      </c>
      <c r="AS29" s="69">
        <f t="shared" si="14"/>
        <v>26.418463988334057</v>
      </c>
      <c r="AT29" s="69">
        <f t="shared" si="14"/>
        <v>26.418463988334057</v>
      </c>
      <c r="AU29" s="69">
        <f t="shared" si="14"/>
        <v>26.418463988334057</v>
      </c>
      <c r="AV29" s="69">
        <f t="shared" si="14"/>
        <v>26.418463988334057</v>
      </c>
      <c r="AW29" s="69">
        <f t="shared" si="14"/>
        <v>26.418463988334057</v>
      </c>
      <c r="AX29" s="69">
        <f t="shared" si="14"/>
        <v>26.418463988334057</v>
      </c>
      <c r="AY29" s="69">
        <f t="shared" si="14"/>
        <v>26.418463988334057</v>
      </c>
      <c r="AZ29" s="69">
        <f t="shared" si="14"/>
        <v>26.418463988334057</v>
      </c>
      <c r="BA29" s="69">
        <f t="shared" si="14"/>
        <v>26.418463988334057</v>
      </c>
      <c r="BB29" s="69">
        <f t="shared" si="14"/>
        <v>26.418463988334057</v>
      </c>
      <c r="BC29" s="69">
        <f t="shared" si="14"/>
        <v>26.418463988334057</v>
      </c>
      <c r="BD29" s="69">
        <f t="shared" si="14"/>
        <v>26.418463988334057</v>
      </c>
      <c r="BE29" s="69">
        <f t="shared" si="14"/>
        <v>26.418463988334057</v>
      </c>
      <c r="BF29" s="69">
        <f t="shared" si="14"/>
        <v>26.418463988334057</v>
      </c>
      <c r="BG29" s="69">
        <f t="shared" si="14"/>
        <v>26.418463988334057</v>
      </c>
      <c r="BH29" s="69">
        <f t="shared" si="14"/>
        <v>26.418463988334057</v>
      </c>
      <c r="BI29" s="69">
        <f t="shared" si="14"/>
        <v>26.418463988334057</v>
      </c>
      <c r="BJ29" s="69">
        <f t="shared" si="14"/>
        <v>26.418463988334057</v>
      </c>
      <c r="BK29" s="69">
        <f t="shared" si="14"/>
        <v>26.418463988334057</v>
      </c>
      <c r="BL29" s="69">
        <f t="shared" si="14"/>
        <v>26.418463988334057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5">B35</f>
        <v>0</v>
      </c>
      <c r="D32" s="75">
        <f t="shared" si="15"/>
        <v>0</v>
      </c>
      <c r="E32" s="75">
        <f t="shared" si="15"/>
        <v>0.42981582399999996</v>
      </c>
      <c r="F32" s="75">
        <f t="shared" si="15"/>
        <v>1.7507258143167999</v>
      </c>
      <c r="G32" s="75">
        <f t="shared" si="15"/>
        <v>3.0716358046335994</v>
      </c>
      <c r="H32" s="75">
        <f t="shared" si="15"/>
        <v>4.392545794950399</v>
      </c>
      <c r="I32" s="75">
        <f t="shared" si="15"/>
        <v>5.7134557852671986</v>
      </c>
      <c r="J32" s="75">
        <f t="shared" si="15"/>
        <v>7.0343657755839981</v>
      </c>
      <c r="K32" s="75">
        <f t="shared" si="15"/>
        <v>8.3552757659007977</v>
      </c>
      <c r="L32" s="75">
        <f t="shared" si="15"/>
        <v>9.6761857562175972</v>
      </c>
      <c r="M32" s="75">
        <f t="shared" si="15"/>
        <v>10.997095746534397</v>
      </c>
      <c r="N32" s="75">
        <f t="shared" si="15"/>
        <v>8.019847496851197</v>
      </c>
      <c r="O32" s="75">
        <f t="shared" si="15"/>
        <v>0</v>
      </c>
      <c r="P32" s="75">
        <f t="shared" si="15"/>
        <v>0</v>
      </c>
      <c r="Q32" s="75">
        <f t="shared" si="15"/>
        <v>0</v>
      </c>
      <c r="R32" s="75">
        <f t="shared" si="15"/>
        <v>0</v>
      </c>
      <c r="S32" s="75">
        <f t="shared" si="15"/>
        <v>0</v>
      </c>
      <c r="T32" s="75">
        <f t="shared" si="15"/>
        <v>0</v>
      </c>
      <c r="U32" s="75">
        <f t="shared" si="15"/>
        <v>0</v>
      </c>
      <c r="V32" s="75">
        <f t="shared" si="15"/>
        <v>0</v>
      </c>
      <c r="W32" s="75">
        <f t="shared" si="15"/>
        <v>0</v>
      </c>
      <c r="X32" s="75">
        <f t="shared" si="15"/>
        <v>0</v>
      </c>
      <c r="Y32" s="75">
        <f t="shared" si="15"/>
        <v>0</v>
      </c>
      <c r="Z32" s="75">
        <f t="shared" si="15"/>
        <v>0</v>
      </c>
      <c r="AA32" s="75">
        <f t="shared" si="15"/>
        <v>0</v>
      </c>
      <c r="AB32" s="75">
        <f t="shared" si="15"/>
        <v>0</v>
      </c>
      <c r="AC32" s="75">
        <f t="shared" si="15"/>
        <v>0</v>
      </c>
      <c r="AD32" s="75">
        <f t="shared" si="15"/>
        <v>0</v>
      </c>
      <c r="AE32" s="75">
        <f t="shared" si="15"/>
        <v>0</v>
      </c>
      <c r="AF32" s="75">
        <f t="shared" si="15"/>
        <v>0</v>
      </c>
      <c r="AG32" s="75">
        <f t="shared" si="15"/>
        <v>0</v>
      </c>
      <c r="AH32" s="75">
        <f t="shared" si="15"/>
        <v>0</v>
      </c>
      <c r="AI32" s="75">
        <f t="shared" si="15"/>
        <v>0</v>
      </c>
      <c r="AJ32" s="75">
        <f t="shared" si="15"/>
        <v>0</v>
      </c>
      <c r="AK32" s="75">
        <f t="shared" si="15"/>
        <v>0</v>
      </c>
      <c r="AL32" s="75">
        <f t="shared" si="15"/>
        <v>0</v>
      </c>
      <c r="AM32" s="75">
        <f t="shared" si="15"/>
        <v>0</v>
      </c>
      <c r="AN32" s="75">
        <f t="shared" si="15"/>
        <v>0</v>
      </c>
      <c r="AO32" s="75">
        <f t="shared" si="15"/>
        <v>0</v>
      </c>
      <c r="AP32" s="75">
        <f t="shared" si="15"/>
        <v>0</v>
      </c>
      <c r="AQ32" s="75">
        <f t="shared" si="15"/>
        <v>0</v>
      </c>
      <c r="AR32" s="75">
        <f t="shared" si="15"/>
        <v>0</v>
      </c>
      <c r="AS32" s="75">
        <f t="shared" si="15"/>
        <v>0</v>
      </c>
      <c r="AT32" s="75">
        <f t="shared" si="15"/>
        <v>0</v>
      </c>
      <c r="AU32" s="75">
        <f t="shared" si="15"/>
        <v>0</v>
      </c>
      <c r="AV32" s="75">
        <f t="shared" si="15"/>
        <v>0</v>
      </c>
      <c r="AW32" s="75">
        <f t="shared" si="15"/>
        <v>0</v>
      </c>
      <c r="AX32" s="75">
        <f t="shared" si="15"/>
        <v>0</v>
      </c>
      <c r="AY32" s="75">
        <f t="shared" si="15"/>
        <v>0</v>
      </c>
      <c r="AZ32" s="75">
        <f t="shared" si="15"/>
        <v>0</v>
      </c>
      <c r="BA32" s="75">
        <f t="shared" si="15"/>
        <v>0</v>
      </c>
      <c r="BB32" s="75">
        <f t="shared" si="15"/>
        <v>0</v>
      </c>
      <c r="BC32" s="75">
        <f t="shared" si="15"/>
        <v>0</v>
      </c>
      <c r="BD32" s="75">
        <f t="shared" si="15"/>
        <v>0</v>
      </c>
      <c r="BE32" s="75">
        <f t="shared" si="15"/>
        <v>0</v>
      </c>
      <c r="BF32" s="75">
        <f t="shared" si="15"/>
        <v>0</v>
      </c>
      <c r="BG32" s="75">
        <f t="shared" si="15"/>
        <v>0</v>
      </c>
      <c r="BH32" s="75">
        <f t="shared" si="15"/>
        <v>0</v>
      </c>
      <c r="BI32" s="75">
        <f t="shared" si="15"/>
        <v>0</v>
      </c>
      <c r="BJ32" s="75">
        <f t="shared" si="15"/>
        <v>0</v>
      </c>
      <c r="BK32" s="75">
        <f t="shared" si="15"/>
        <v>0</v>
      </c>
      <c r="BL32" s="75">
        <f t="shared" si="15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6">B98</f>
        <v>0</v>
      </c>
      <c r="C33" s="75">
        <f t="shared" si="16"/>
        <v>0</v>
      </c>
      <c r="D33" s="75">
        <f t="shared" si="16"/>
        <v>0.42981582399999996</v>
      </c>
      <c r="E33" s="75">
        <f t="shared" si="16"/>
        <v>1.3209099903167998</v>
      </c>
      <c r="F33" s="75">
        <f t="shared" si="16"/>
        <v>1.3209099903167998</v>
      </c>
      <c r="G33" s="75">
        <f t="shared" si="16"/>
        <v>1.3209099903167998</v>
      </c>
      <c r="H33" s="75">
        <f t="shared" si="16"/>
        <v>1.3209099903167998</v>
      </c>
      <c r="I33" s="75">
        <f t="shared" si="16"/>
        <v>1.3209099903167998</v>
      </c>
      <c r="J33" s="75">
        <f t="shared" si="16"/>
        <v>1.3209099903167998</v>
      </c>
      <c r="K33" s="75">
        <f t="shared" si="16"/>
        <v>1.3209099903167998</v>
      </c>
      <c r="L33" s="75">
        <f t="shared" si="16"/>
        <v>1.3209099903167998</v>
      </c>
      <c r="M33" s="75">
        <f t="shared" si="16"/>
        <v>1.3209099903167998</v>
      </c>
      <c r="N33" s="75">
        <f t="shared" si="16"/>
        <v>0.89109416631679983</v>
      </c>
      <c r="O33" s="75">
        <f t="shared" si="16"/>
        <v>0</v>
      </c>
      <c r="P33" s="75">
        <f t="shared" si="16"/>
        <v>0</v>
      </c>
      <c r="Q33" s="75">
        <f t="shared" si="16"/>
        <v>0</v>
      </c>
      <c r="R33" s="75">
        <f t="shared" si="16"/>
        <v>0</v>
      </c>
      <c r="S33" s="75">
        <f t="shared" si="16"/>
        <v>0</v>
      </c>
      <c r="T33" s="75">
        <f t="shared" si="16"/>
        <v>0</v>
      </c>
      <c r="U33" s="75">
        <f t="shared" si="16"/>
        <v>0</v>
      </c>
      <c r="V33" s="75">
        <f t="shared" si="16"/>
        <v>0</v>
      </c>
      <c r="W33" s="75">
        <f t="shared" si="16"/>
        <v>0</v>
      </c>
      <c r="X33" s="75">
        <f t="shared" si="16"/>
        <v>0</v>
      </c>
      <c r="Y33" s="75">
        <f t="shared" si="16"/>
        <v>0</v>
      </c>
      <c r="Z33" s="75">
        <f t="shared" si="16"/>
        <v>0</v>
      </c>
      <c r="AA33" s="75">
        <f t="shared" si="16"/>
        <v>0</v>
      </c>
      <c r="AB33" s="75">
        <f t="shared" si="16"/>
        <v>0</v>
      </c>
      <c r="AC33" s="75">
        <f t="shared" si="16"/>
        <v>0</v>
      </c>
      <c r="AD33" s="75">
        <f t="shared" si="16"/>
        <v>0</v>
      </c>
      <c r="AE33" s="75">
        <f t="shared" si="16"/>
        <v>0</v>
      </c>
      <c r="AF33" s="75">
        <f t="shared" si="16"/>
        <v>0</v>
      </c>
      <c r="AG33" s="75">
        <f t="shared" si="16"/>
        <v>0</v>
      </c>
      <c r="AH33" s="75">
        <f t="shared" si="16"/>
        <v>0</v>
      </c>
      <c r="AI33" s="75">
        <f t="shared" si="16"/>
        <v>0</v>
      </c>
      <c r="AJ33" s="75">
        <f t="shared" si="16"/>
        <v>0</v>
      </c>
      <c r="AK33" s="75">
        <f t="shared" si="16"/>
        <v>0</v>
      </c>
      <c r="AL33" s="75">
        <f t="shared" si="16"/>
        <v>0</v>
      </c>
      <c r="AM33" s="75">
        <f t="shared" si="16"/>
        <v>0</v>
      </c>
      <c r="AN33" s="75">
        <f t="shared" si="16"/>
        <v>0</v>
      </c>
      <c r="AO33" s="75">
        <f t="shared" si="16"/>
        <v>0</v>
      </c>
      <c r="AP33" s="75">
        <f t="shared" si="16"/>
        <v>0</v>
      </c>
      <c r="AQ33" s="75">
        <f t="shared" si="16"/>
        <v>0</v>
      </c>
      <c r="AR33" s="75">
        <f t="shared" si="16"/>
        <v>0</v>
      </c>
      <c r="AS33" s="75">
        <f t="shared" si="16"/>
        <v>0</v>
      </c>
      <c r="AT33" s="75">
        <f t="shared" si="16"/>
        <v>0</v>
      </c>
      <c r="AU33" s="75">
        <f t="shared" si="16"/>
        <v>0</v>
      </c>
      <c r="AV33" s="75">
        <f t="shared" si="16"/>
        <v>0</v>
      </c>
      <c r="AW33" s="75">
        <f t="shared" si="16"/>
        <v>0</v>
      </c>
      <c r="AX33" s="75">
        <f t="shared" si="16"/>
        <v>0</v>
      </c>
      <c r="AY33" s="75">
        <f t="shared" si="16"/>
        <v>0</v>
      </c>
      <c r="AZ33" s="75">
        <f t="shared" si="16"/>
        <v>0</v>
      </c>
      <c r="BA33" s="75">
        <f t="shared" si="16"/>
        <v>0</v>
      </c>
      <c r="BB33" s="75">
        <f t="shared" si="16"/>
        <v>0</v>
      </c>
      <c r="BC33" s="75">
        <f t="shared" si="16"/>
        <v>0</v>
      </c>
      <c r="BD33" s="75">
        <f t="shared" si="16"/>
        <v>0</v>
      </c>
      <c r="BE33" s="75">
        <f t="shared" si="16"/>
        <v>0</v>
      </c>
      <c r="BF33" s="75">
        <f t="shared" si="16"/>
        <v>0</v>
      </c>
      <c r="BG33" s="75">
        <f t="shared" si="16"/>
        <v>0</v>
      </c>
      <c r="BH33" s="75">
        <f t="shared" si="16"/>
        <v>0</v>
      </c>
      <c r="BI33" s="75">
        <f t="shared" si="16"/>
        <v>0</v>
      </c>
      <c r="BJ33" s="75">
        <f t="shared" si="16"/>
        <v>0</v>
      </c>
      <c r="BK33" s="75">
        <f t="shared" si="16"/>
        <v>0</v>
      </c>
      <c r="BL33" s="75">
        <f t="shared" si="16"/>
        <v>0</v>
      </c>
      <c r="BM33" s="37"/>
      <c r="BN33" s="75">
        <f>SUM(B33:BM33)</f>
        <v>13.209099903167996</v>
      </c>
      <c r="BO33" s="337"/>
    </row>
    <row r="34" spans="1:107" s="38" customFormat="1" ht="15" customHeight="1">
      <c r="A34" s="362" t="s">
        <v>302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55">
        <f>-BN86</f>
        <v>0</v>
      </c>
      <c r="M34" s="333">
        <f>-BN87</f>
        <v>-4.2981582399999994</v>
      </c>
      <c r="N34" s="333">
        <f>-BN88</f>
        <v>-8.9109416631679981</v>
      </c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55"/>
      <c r="BB34" s="75"/>
      <c r="BC34" s="75"/>
      <c r="BD34" s="55">
        <f>-BN90</f>
        <v>0</v>
      </c>
      <c r="BE34" s="75"/>
      <c r="BF34" s="75"/>
      <c r="BG34" s="75"/>
      <c r="BH34" s="75"/>
      <c r="BI34" s="75"/>
      <c r="BJ34" s="75"/>
      <c r="BK34" s="55">
        <f>-BN97</f>
        <v>0</v>
      </c>
      <c r="BL34" s="75"/>
      <c r="BM34" s="37"/>
      <c r="BN34" s="75">
        <f>SUM(B34:BM34)</f>
        <v>-13.209099903167997</v>
      </c>
      <c r="BO34" s="337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7">SUM(C32:C34)</f>
        <v>0</v>
      </c>
      <c r="D35" s="75">
        <f t="shared" si="17"/>
        <v>0.42981582399999996</v>
      </c>
      <c r="E35" s="75">
        <f t="shared" si="17"/>
        <v>1.7507258143167999</v>
      </c>
      <c r="F35" s="75">
        <f t="shared" si="17"/>
        <v>3.0716358046335994</v>
      </c>
      <c r="G35" s="75">
        <f t="shared" si="17"/>
        <v>4.392545794950399</v>
      </c>
      <c r="H35" s="75">
        <f t="shared" si="17"/>
        <v>5.7134557852671986</v>
      </c>
      <c r="I35" s="75">
        <f t="shared" si="17"/>
        <v>7.0343657755839981</v>
      </c>
      <c r="J35" s="75">
        <f t="shared" si="17"/>
        <v>8.3552757659007977</v>
      </c>
      <c r="K35" s="75">
        <f t="shared" si="17"/>
        <v>9.6761857562175972</v>
      </c>
      <c r="L35" s="75">
        <f t="shared" si="17"/>
        <v>10.997095746534397</v>
      </c>
      <c r="M35" s="75">
        <f t="shared" si="17"/>
        <v>8.019847496851197</v>
      </c>
      <c r="N35" s="75">
        <f t="shared" si="17"/>
        <v>0</v>
      </c>
      <c r="O35" s="75">
        <f t="shared" si="17"/>
        <v>0</v>
      </c>
      <c r="P35" s="75">
        <f t="shared" si="17"/>
        <v>0</v>
      </c>
      <c r="Q35" s="75">
        <f t="shared" si="17"/>
        <v>0</v>
      </c>
      <c r="R35" s="75">
        <f t="shared" si="17"/>
        <v>0</v>
      </c>
      <c r="S35" s="75">
        <f t="shared" si="17"/>
        <v>0</v>
      </c>
      <c r="T35" s="75">
        <f t="shared" si="17"/>
        <v>0</v>
      </c>
      <c r="U35" s="75">
        <f t="shared" si="17"/>
        <v>0</v>
      </c>
      <c r="V35" s="75">
        <f t="shared" si="17"/>
        <v>0</v>
      </c>
      <c r="W35" s="75">
        <f t="shared" si="17"/>
        <v>0</v>
      </c>
      <c r="X35" s="75">
        <f t="shared" si="17"/>
        <v>0</v>
      </c>
      <c r="Y35" s="75">
        <f t="shared" si="17"/>
        <v>0</v>
      </c>
      <c r="Z35" s="75">
        <f t="shared" si="17"/>
        <v>0</v>
      </c>
      <c r="AA35" s="75">
        <f t="shared" si="17"/>
        <v>0</v>
      </c>
      <c r="AB35" s="75">
        <f t="shared" si="17"/>
        <v>0</v>
      </c>
      <c r="AC35" s="75">
        <f t="shared" si="17"/>
        <v>0</v>
      </c>
      <c r="AD35" s="75">
        <f t="shared" si="17"/>
        <v>0</v>
      </c>
      <c r="AE35" s="75">
        <f t="shared" si="17"/>
        <v>0</v>
      </c>
      <c r="AF35" s="75">
        <f t="shared" si="17"/>
        <v>0</v>
      </c>
      <c r="AG35" s="75">
        <f t="shared" si="17"/>
        <v>0</v>
      </c>
      <c r="AH35" s="75">
        <f t="shared" si="17"/>
        <v>0</v>
      </c>
      <c r="AI35" s="75">
        <f t="shared" si="17"/>
        <v>0</v>
      </c>
      <c r="AJ35" s="75">
        <f t="shared" si="17"/>
        <v>0</v>
      </c>
      <c r="AK35" s="75">
        <f t="shared" si="17"/>
        <v>0</v>
      </c>
      <c r="AL35" s="75">
        <f t="shared" si="17"/>
        <v>0</v>
      </c>
      <c r="AM35" s="75">
        <f t="shared" si="17"/>
        <v>0</v>
      </c>
      <c r="AN35" s="75">
        <f t="shared" si="17"/>
        <v>0</v>
      </c>
      <c r="AO35" s="75">
        <f t="shared" si="17"/>
        <v>0</v>
      </c>
      <c r="AP35" s="75">
        <f t="shared" si="17"/>
        <v>0</v>
      </c>
      <c r="AQ35" s="75">
        <f t="shared" si="17"/>
        <v>0</v>
      </c>
      <c r="AR35" s="75">
        <f t="shared" si="17"/>
        <v>0</v>
      </c>
      <c r="AS35" s="75">
        <f t="shared" si="17"/>
        <v>0</v>
      </c>
      <c r="AT35" s="75">
        <f t="shared" si="17"/>
        <v>0</v>
      </c>
      <c r="AU35" s="75">
        <f t="shared" si="17"/>
        <v>0</v>
      </c>
      <c r="AV35" s="75">
        <f t="shared" si="17"/>
        <v>0</v>
      </c>
      <c r="AW35" s="75">
        <f t="shared" si="17"/>
        <v>0</v>
      </c>
      <c r="AX35" s="75">
        <f t="shared" si="17"/>
        <v>0</v>
      </c>
      <c r="AY35" s="75">
        <f t="shared" si="17"/>
        <v>0</v>
      </c>
      <c r="AZ35" s="75">
        <f t="shared" si="17"/>
        <v>0</v>
      </c>
      <c r="BA35" s="75">
        <f t="shared" si="17"/>
        <v>0</v>
      </c>
      <c r="BB35" s="75">
        <f t="shared" si="17"/>
        <v>0</v>
      </c>
      <c r="BC35" s="75">
        <f t="shared" si="17"/>
        <v>0</v>
      </c>
      <c r="BD35" s="75">
        <f t="shared" si="17"/>
        <v>0</v>
      </c>
      <c r="BE35" s="75">
        <f t="shared" si="17"/>
        <v>0</v>
      </c>
      <c r="BF35" s="75">
        <f t="shared" si="17"/>
        <v>0</v>
      </c>
      <c r="BG35" s="75">
        <f t="shared" si="17"/>
        <v>0</v>
      </c>
      <c r="BH35" s="75">
        <f t="shared" si="17"/>
        <v>0</v>
      </c>
      <c r="BI35" s="75">
        <f t="shared" si="17"/>
        <v>0</v>
      </c>
      <c r="BJ35" s="75">
        <f t="shared" si="17"/>
        <v>0</v>
      </c>
      <c r="BK35" s="75">
        <f t="shared" si="17"/>
        <v>0</v>
      </c>
      <c r="BL35" s="75">
        <f t="shared" si="17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8">AVERAGE(B32,B35)</f>
        <v>0</v>
      </c>
      <c r="C36" s="69">
        <f t="shared" si="18"/>
        <v>0</v>
      </c>
      <c r="D36" s="69">
        <f t="shared" si="18"/>
        <v>0.21490791199999998</v>
      </c>
      <c r="E36" s="69">
        <f t="shared" si="18"/>
        <v>1.0902708191583999</v>
      </c>
      <c r="F36" s="69">
        <f t="shared" si="18"/>
        <v>2.4111808094751996</v>
      </c>
      <c r="G36" s="69">
        <f t="shared" si="18"/>
        <v>3.7320907997919992</v>
      </c>
      <c r="H36" s="69">
        <f t="shared" si="18"/>
        <v>5.0530007901087988</v>
      </c>
      <c r="I36" s="69">
        <f t="shared" si="18"/>
        <v>6.3739107804255983</v>
      </c>
      <c r="J36" s="69">
        <f t="shared" si="18"/>
        <v>7.6948207707423979</v>
      </c>
      <c r="K36" s="69">
        <f t="shared" si="18"/>
        <v>9.0157307610591975</v>
      </c>
      <c r="L36" s="69">
        <f t="shared" si="18"/>
        <v>10.336640751375997</v>
      </c>
      <c r="M36" s="69">
        <f t="shared" si="18"/>
        <v>9.5084716216927969</v>
      </c>
      <c r="N36" s="69">
        <f t="shared" si="18"/>
        <v>4.0099237484255985</v>
      </c>
      <c r="O36" s="69">
        <f t="shared" si="18"/>
        <v>0</v>
      </c>
      <c r="P36" s="69">
        <f t="shared" si="18"/>
        <v>0</v>
      </c>
      <c r="Q36" s="69">
        <f t="shared" si="18"/>
        <v>0</v>
      </c>
      <c r="R36" s="69">
        <f t="shared" si="18"/>
        <v>0</v>
      </c>
      <c r="S36" s="69">
        <f t="shared" si="18"/>
        <v>0</v>
      </c>
      <c r="T36" s="69">
        <f t="shared" si="18"/>
        <v>0</v>
      </c>
      <c r="U36" s="69">
        <f t="shared" si="18"/>
        <v>0</v>
      </c>
      <c r="V36" s="69">
        <f t="shared" si="18"/>
        <v>0</v>
      </c>
      <c r="W36" s="69">
        <f t="shared" si="18"/>
        <v>0</v>
      </c>
      <c r="X36" s="69">
        <f t="shared" si="18"/>
        <v>0</v>
      </c>
      <c r="Y36" s="69">
        <f t="shared" si="18"/>
        <v>0</v>
      </c>
      <c r="Z36" s="69">
        <f t="shared" si="18"/>
        <v>0</v>
      </c>
      <c r="AA36" s="69">
        <f t="shared" si="18"/>
        <v>0</v>
      </c>
      <c r="AB36" s="69">
        <f t="shared" si="18"/>
        <v>0</v>
      </c>
      <c r="AC36" s="69">
        <f t="shared" si="18"/>
        <v>0</v>
      </c>
      <c r="AD36" s="69">
        <f t="shared" si="18"/>
        <v>0</v>
      </c>
      <c r="AE36" s="69">
        <f t="shared" si="18"/>
        <v>0</v>
      </c>
      <c r="AF36" s="69">
        <f t="shared" si="18"/>
        <v>0</v>
      </c>
      <c r="AG36" s="69">
        <f t="shared" si="18"/>
        <v>0</v>
      </c>
      <c r="AH36" s="69">
        <f t="shared" si="18"/>
        <v>0</v>
      </c>
      <c r="AI36" s="69">
        <f t="shared" si="18"/>
        <v>0</v>
      </c>
      <c r="AJ36" s="69">
        <f t="shared" si="18"/>
        <v>0</v>
      </c>
      <c r="AK36" s="69">
        <f t="shared" si="18"/>
        <v>0</v>
      </c>
      <c r="AL36" s="69">
        <f t="shared" si="18"/>
        <v>0</v>
      </c>
      <c r="AM36" s="69">
        <f t="shared" si="18"/>
        <v>0</v>
      </c>
      <c r="AN36" s="69">
        <f t="shared" si="18"/>
        <v>0</v>
      </c>
      <c r="AO36" s="69">
        <f t="shared" si="18"/>
        <v>0</v>
      </c>
      <c r="AP36" s="69">
        <f t="shared" si="18"/>
        <v>0</v>
      </c>
      <c r="AQ36" s="69">
        <f t="shared" si="18"/>
        <v>0</v>
      </c>
      <c r="AR36" s="69">
        <f t="shared" si="18"/>
        <v>0</v>
      </c>
      <c r="AS36" s="69">
        <f t="shared" si="18"/>
        <v>0</v>
      </c>
      <c r="AT36" s="69">
        <f t="shared" si="18"/>
        <v>0</v>
      </c>
      <c r="AU36" s="69">
        <f t="shared" si="18"/>
        <v>0</v>
      </c>
      <c r="AV36" s="69">
        <f t="shared" si="18"/>
        <v>0</v>
      </c>
      <c r="AW36" s="69">
        <f t="shared" si="18"/>
        <v>0</v>
      </c>
      <c r="AX36" s="69">
        <f t="shared" si="18"/>
        <v>0</v>
      </c>
      <c r="AY36" s="69">
        <f t="shared" si="18"/>
        <v>0</v>
      </c>
      <c r="AZ36" s="69">
        <f t="shared" si="18"/>
        <v>0</v>
      </c>
      <c r="BA36" s="69">
        <f t="shared" si="18"/>
        <v>0</v>
      </c>
      <c r="BB36" s="69">
        <f t="shared" si="18"/>
        <v>0</v>
      </c>
      <c r="BC36" s="69">
        <f t="shared" si="18"/>
        <v>0</v>
      </c>
      <c r="BD36" s="69">
        <f t="shared" si="18"/>
        <v>0</v>
      </c>
      <c r="BE36" s="69">
        <f t="shared" si="18"/>
        <v>0</v>
      </c>
      <c r="BF36" s="69">
        <f t="shared" si="18"/>
        <v>0</v>
      </c>
      <c r="BG36" s="69">
        <f t="shared" si="18"/>
        <v>0</v>
      </c>
      <c r="BH36" s="69">
        <f t="shared" si="18"/>
        <v>0</v>
      </c>
      <c r="BI36" s="69">
        <f t="shared" si="18"/>
        <v>0</v>
      </c>
      <c r="BJ36" s="69">
        <f t="shared" si="18"/>
        <v>0</v>
      </c>
      <c r="BK36" s="69">
        <f t="shared" si="18"/>
        <v>0</v>
      </c>
      <c r="BL36" s="69">
        <f t="shared" si="18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19">B41</f>
        <v>0</v>
      </c>
      <c r="D39" s="75">
        <f t="shared" si="19"/>
        <v>0</v>
      </c>
      <c r="E39" s="75">
        <f t="shared" si="19"/>
        <v>6.4461628204399976E-2</v>
      </c>
      <c r="F39" s="75">
        <f t="shared" si="19"/>
        <v>0.41608457093936196</v>
      </c>
      <c r="G39" s="75">
        <f t="shared" si="19"/>
        <v>0.98072432631004691</v>
      </c>
      <c r="H39" s="75">
        <f t="shared" si="19"/>
        <v>1.2519518937282592</v>
      </c>
      <c r="I39" s="75">
        <f t="shared" si="19"/>
        <v>1.3135948714238737</v>
      </c>
      <c r="J39" s="75">
        <f t="shared" si="19"/>
        <v>1.2638956330382041</v>
      </c>
      <c r="K39" s="75">
        <f t="shared" si="19"/>
        <v>1.2141963946525345</v>
      </c>
      <c r="L39" s="75">
        <f t="shared" si="19"/>
        <v>1.0973728190327849</v>
      </c>
      <c r="M39" s="75">
        <f t="shared" si="19"/>
        <v>0.77424768667142074</v>
      </c>
      <c r="N39" s="75">
        <f t="shared" si="19"/>
        <v>0.31192919006054087</v>
      </c>
      <c r="O39" s="75">
        <f t="shared" si="19"/>
        <v>4.6231849660960389E-5</v>
      </c>
      <c r="P39" s="75">
        <f t="shared" si="19"/>
        <v>4.6231849660960389E-5</v>
      </c>
      <c r="Q39" s="75">
        <f t="shared" si="19"/>
        <v>4.6231849660960389E-5</v>
      </c>
      <c r="R39" s="75">
        <f t="shared" si="19"/>
        <v>4.6231849660960389E-5</v>
      </c>
      <c r="S39" s="75">
        <f t="shared" si="19"/>
        <v>4.6231849660960389E-5</v>
      </c>
      <c r="T39" s="75">
        <f t="shared" si="19"/>
        <v>4.6231849660960389E-5</v>
      </c>
      <c r="U39" s="75">
        <f t="shared" si="19"/>
        <v>4.6231849660960389E-5</v>
      </c>
      <c r="V39" s="75">
        <f t="shared" si="19"/>
        <v>4.6231849660960389E-5</v>
      </c>
      <c r="W39" s="75">
        <f t="shared" si="19"/>
        <v>4.6231849660960389E-5</v>
      </c>
      <c r="X39" s="75">
        <f t="shared" si="19"/>
        <v>4.6231849660960389E-5</v>
      </c>
      <c r="Y39" s="75">
        <f t="shared" si="19"/>
        <v>4.6231849660960389E-5</v>
      </c>
      <c r="Z39" s="75">
        <f t="shared" si="19"/>
        <v>4.6231849660960389E-5</v>
      </c>
      <c r="AA39" s="75">
        <f t="shared" si="19"/>
        <v>4.6231849660960389E-5</v>
      </c>
      <c r="AB39" s="75">
        <f t="shared" si="19"/>
        <v>4.6231849660960389E-5</v>
      </c>
      <c r="AC39" s="75">
        <f t="shared" si="19"/>
        <v>4.6231849660960389E-5</v>
      </c>
      <c r="AD39" s="75">
        <f t="shared" si="19"/>
        <v>4.6231849660960389E-5</v>
      </c>
      <c r="AE39" s="75">
        <f t="shared" si="19"/>
        <v>4.6231849660960389E-5</v>
      </c>
      <c r="AF39" s="75">
        <f t="shared" si="19"/>
        <v>4.6231849660960389E-5</v>
      </c>
      <c r="AG39" s="75">
        <f t="shared" si="19"/>
        <v>4.6231849660960389E-5</v>
      </c>
      <c r="AH39" s="75">
        <f t="shared" si="19"/>
        <v>4.6231849660960389E-5</v>
      </c>
      <c r="AI39" s="75">
        <f t="shared" si="19"/>
        <v>4.6231849660960389E-5</v>
      </c>
      <c r="AJ39" s="75">
        <f t="shared" si="19"/>
        <v>4.6231849660960389E-5</v>
      </c>
      <c r="AK39" s="75">
        <f t="shared" si="19"/>
        <v>4.6231849660960389E-5</v>
      </c>
      <c r="AL39" s="75">
        <f t="shared" si="19"/>
        <v>4.6231849660960389E-5</v>
      </c>
      <c r="AM39" s="75">
        <f t="shared" si="19"/>
        <v>4.6231849660960389E-5</v>
      </c>
      <c r="AN39" s="75">
        <f t="shared" si="19"/>
        <v>4.6231849660960389E-5</v>
      </c>
      <c r="AO39" s="75">
        <f t="shared" si="19"/>
        <v>4.6231849660960389E-5</v>
      </c>
      <c r="AP39" s="75">
        <f t="shared" si="19"/>
        <v>4.6231849660960389E-5</v>
      </c>
      <c r="AQ39" s="75">
        <f t="shared" si="19"/>
        <v>4.6231849660960389E-5</v>
      </c>
      <c r="AR39" s="75">
        <f t="shared" si="19"/>
        <v>4.6231849660960389E-5</v>
      </c>
      <c r="AS39" s="75">
        <f t="shared" si="19"/>
        <v>4.6231849660960389E-5</v>
      </c>
      <c r="AT39" s="75">
        <f t="shared" si="19"/>
        <v>4.6231849660960389E-5</v>
      </c>
      <c r="AU39" s="75">
        <f t="shared" si="19"/>
        <v>4.6231849660960389E-5</v>
      </c>
      <c r="AV39" s="75">
        <f t="shared" si="19"/>
        <v>4.6231849660960389E-5</v>
      </c>
      <c r="AW39" s="75">
        <f t="shared" si="19"/>
        <v>4.6231849660960389E-5</v>
      </c>
      <c r="AX39" s="75">
        <f t="shared" si="19"/>
        <v>4.6231849660960389E-5</v>
      </c>
      <c r="AY39" s="75">
        <f t="shared" si="19"/>
        <v>4.6231849660960389E-5</v>
      </c>
      <c r="AZ39" s="75">
        <f t="shared" si="19"/>
        <v>4.6231849660960389E-5</v>
      </c>
      <c r="BA39" s="75">
        <f t="shared" si="19"/>
        <v>4.6231849660960389E-5</v>
      </c>
      <c r="BB39" s="75">
        <f t="shared" si="19"/>
        <v>4.6231849660960389E-5</v>
      </c>
      <c r="BC39" s="75">
        <f t="shared" si="19"/>
        <v>4.6231849660960389E-5</v>
      </c>
      <c r="BD39" s="75">
        <f t="shared" si="19"/>
        <v>4.6231849660960389E-5</v>
      </c>
      <c r="BE39" s="75">
        <f t="shared" si="19"/>
        <v>4.6231849660960389E-5</v>
      </c>
      <c r="BF39" s="75">
        <f t="shared" si="19"/>
        <v>4.6231849660960389E-5</v>
      </c>
      <c r="BG39" s="75">
        <f t="shared" si="19"/>
        <v>4.6231849660960389E-5</v>
      </c>
      <c r="BH39" s="75">
        <f t="shared" si="19"/>
        <v>4.6231849660960389E-5</v>
      </c>
      <c r="BI39" s="75">
        <f t="shared" si="19"/>
        <v>4.6231849660960389E-5</v>
      </c>
      <c r="BJ39" s="75">
        <f t="shared" si="19"/>
        <v>4.6231849660960389E-5</v>
      </c>
      <c r="BK39" s="75">
        <f t="shared" si="19"/>
        <v>4.6231849660960389E-5</v>
      </c>
      <c r="BL39" s="75">
        <f t="shared" si="19"/>
        <v>4.6231849660960389E-5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6.4461628204399976E-2</v>
      </c>
      <c r="E40" s="77">
        <f>(E26-E114)*'Assumptions (Inputs)'!$C$29</f>
        <v>0.35162294273496197</v>
      </c>
      <c r="F40" s="77">
        <f>(F26-F114)*'Assumptions (Inputs)'!$C$29</f>
        <v>0.564639755370685</v>
      </c>
      <c r="G40" s="77">
        <f>(G26-G114)*'Assumptions (Inputs)'!$C$29</f>
        <v>0.27122756741821225</v>
      </c>
      <c r="H40" s="77">
        <f>(H26-H114)*'Assumptions (Inputs)'!$C$29</f>
        <v>6.1642977695614491E-2</v>
      </c>
      <c r="I40" s="77">
        <f>(I26-I114)*'Assumptions (Inputs)'!$C$29</f>
        <v>-4.9699238385669607E-2</v>
      </c>
      <c r="J40" s="77">
        <f>(J26-J114)*'Assumptions (Inputs)'!$C$29</f>
        <v>-4.9699238385669607E-2</v>
      </c>
      <c r="K40" s="77">
        <f>(K26-K114)*'Assumptions (Inputs)'!$C$29</f>
        <v>-0.11682357561974958</v>
      </c>
      <c r="L40" s="77">
        <f>(L26-L114)*'Assumptions (Inputs)'!$C$29</f>
        <v>-0.32312513236136414</v>
      </c>
      <c r="M40" s="77">
        <f>(M26-M114)*'Assumptions (Inputs)'!$C$29</f>
        <v>-0.46231849661087987</v>
      </c>
      <c r="N40" s="77">
        <f>(N26-N114)*'Assumptions (Inputs)'!$C$29</f>
        <v>-0.31188295821087991</v>
      </c>
      <c r="O40" s="77">
        <f>(O26-O114)*'Assumptions (Inputs)'!$C$29</f>
        <v>0</v>
      </c>
      <c r="P40" s="77">
        <f>(P26-P114)*'Assumptions (Inputs)'!$C$29</f>
        <v>0</v>
      </c>
      <c r="Q40" s="77">
        <f>(Q26-Q114)*'Assumptions (Inputs)'!$C$29</f>
        <v>0</v>
      </c>
      <c r="R40" s="77">
        <f>(R26-R114)*'Assumptions (Inputs)'!$C$29</f>
        <v>0</v>
      </c>
      <c r="S40" s="77">
        <f>(S26-S114)*'Assumptions (Inputs)'!$C$29</f>
        <v>0</v>
      </c>
      <c r="T40" s="77">
        <f>(T26-T114)*'Assumptions (Inputs)'!$C$29</f>
        <v>0</v>
      </c>
      <c r="U40" s="77">
        <f>(U26-U114)*'Assumptions (Inputs)'!$C$29</f>
        <v>0</v>
      </c>
      <c r="V40" s="77">
        <f>(V26-V114)*'Assumptions (Inputs)'!$C$29</f>
        <v>0</v>
      </c>
      <c r="W40" s="77">
        <f>(W26-W114)*'Assumptions (Inputs)'!$C$29</f>
        <v>0</v>
      </c>
      <c r="X40" s="77">
        <f>(X26-X114)*'Assumptions (Inputs)'!$C$29</f>
        <v>0</v>
      </c>
      <c r="Y40" s="77">
        <f>(Y26-Y114)*'Assumptions (Inputs)'!$C$29</f>
        <v>0</v>
      </c>
      <c r="Z40" s="77">
        <f>(Z26-Z114)*'Assumptions (Inputs)'!$C$29</f>
        <v>0</v>
      </c>
      <c r="AA40" s="77">
        <f>(AA26-AA114)*'Assumptions (Inputs)'!$C$29</f>
        <v>0</v>
      </c>
      <c r="AB40" s="77">
        <f>(AB26-AB114)*'Assumptions (Inputs)'!$C$29</f>
        <v>0</v>
      </c>
      <c r="AC40" s="77">
        <f>(AC26-AC114)*'Assumptions (Inputs)'!$C$29</f>
        <v>0</v>
      </c>
      <c r="AD40" s="77">
        <f>(AD26-AD114)*'Assumptions (Inputs)'!$C$29</f>
        <v>0</v>
      </c>
      <c r="AE40" s="77">
        <f>(AE26-AE114)*'Assumptions (Inputs)'!$C$29</f>
        <v>0</v>
      </c>
      <c r="AF40" s="77">
        <f>(AF26-AF114)*'Assumptions (Inputs)'!$C$29</f>
        <v>0</v>
      </c>
      <c r="AG40" s="77">
        <f>(AG26-AG114)*'Assumptions (Inputs)'!$C$29</f>
        <v>0</v>
      </c>
      <c r="AH40" s="77">
        <f>(AH26-AH114)*'Assumptions (Inputs)'!$C$29</f>
        <v>0</v>
      </c>
      <c r="AI40" s="77">
        <f>(AI26-AI114)*'Assumptions (Inputs)'!$C$29</f>
        <v>0</v>
      </c>
      <c r="AJ40" s="77">
        <f>(AJ26-AJ114)*'Assumptions (Inputs)'!$C$29</f>
        <v>0</v>
      </c>
      <c r="AK40" s="77">
        <f>(AK26-AK114)*'Assumptions (Inputs)'!$C$29</f>
        <v>0</v>
      </c>
      <c r="AL40" s="77">
        <f>(AL26-AL114)*'Assumptions (Inputs)'!$C$29</f>
        <v>0</v>
      </c>
      <c r="AM40" s="77">
        <f>(AM26-AM114)*'Assumptions (Inputs)'!$C$29</f>
        <v>0</v>
      </c>
      <c r="AN40" s="77">
        <f>(AN26-AN114)*'Assumptions (Inputs)'!$C$29</f>
        <v>0</v>
      </c>
      <c r="AO40" s="77">
        <f>(AO26-AO114)*'Assumptions (Inputs)'!$C$29</f>
        <v>0</v>
      </c>
      <c r="AP40" s="77">
        <f>(AP26-AP114)*'Assumptions (Inputs)'!$C$29</f>
        <v>0</v>
      </c>
      <c r="AQ40" s="77">
        <f>(AQ26-AQ114)*'Assumptions (Inputs)'!$C$29</f>
        <v>0</v>
      </c>
      <c r="AR40" s="77">
        <f>(AR26-AR114)*'Assumptions (Inputs)'!$C$29</f>
        <v>0</v>
      </c>
      <c r="AS40" s="77">
        <f>(AS26-AS114)*'Assumptions (Inputs)'!$C$29</f>
        <v>0</v>
      </c>
      <c r="AT40" s="77">
        <f>(AT26-AT114)*'Assumptions (Inputs)'!$C$29</f>
        <v>0</v>
      </c>
      <c r="AU40" s="77">
        <f>(AU26-AU114)*'Assumptions (Inputs)'!$C$29</f>
        <v>0</v>
      </c>
      <c r="AV40" s="77">
        <f>(AV26-AV114)*'Assumptions (Inputs)'!$C$29</f>
        <v>0</v>
      </c>
      <c r="AW40" s="77">
        <f>(AW26-AW114)*'Assumptions (Inputs)'!$C$29</f>
        <v>0</v>
      </c>
      <c r="AX40" s="77">
        <f>(AX26-AX114)*'Assumptions (Inputs)'!$C$29</f>
        <v>0</v>
      </c>
      <c r="AY40" s="77">
        <f>(AY26-AY114)*'Assumptions (Inputs)'!$C$29</f>
        <v>0</v>
      </c>
      <c r="AZ40" s="77">
        <f>(AZ26-AZ114)*'Assumptions (Inputs)'!$C$29</f>
        <v>0</v>
      </c>
      <c r="BA40" s="77">
        <f>(BA26-BA114)*'Assumptions (Inputs)'!$C$29</f>
        <v>0</v>
      </c>
      <c r="BB40" s="77">
        <f>(BB26-BB114)*'Assumptions (Inputs)'!$C$29</f>
        <v>0</v>
      </c>
      <c r="BC40" s="77">
        <f>(BC26-BC114)*'Assumptions (Inputs)'!$C$29</f>
        <v>0</v>
      </c>
      <c r="BD40" s="77">
        <f>(BD26-BD114)*'Assumptions (Inputs)'!$C$29</f>
        <v>0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4.6231849660960389E-5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0">SUM(C39:C40)</f>
        <v>0</v>
      </c>
      <c r="D41" s="75">
        <f t="shared" si="20"/>
        <v>6.4461628204399976E-2</v>
      </c>
      <c r="E41" s="75">
        <f t="shared" si="20"/>
        <v>0.41608457093936196</v>
      </c>
      <c r="F41" s="75">
        <f t="shared" si="20"/>
        <v>0.98072432631004691</v>
      </c>
      <c r="G41" s="75">
        <f t="shared" si="20"/>
        <v>1.2519518937282592</v>
      </c>
      <c r="H41" s="75">
        <f t="shared" si="20"/>
        <v>1.3135948714238737</v>
      </c>
      <c r="I41" s="75">
        <f t="shared" si="20"/>
        <v>1.2638956330382041</v>
      </c>
      <c r="J41" s="75">
        <f t="shared" si="20"/>
        <v>1.2141963946525345</v>
      </c>
      <c r="K41" s="75">
        <f t="shared" si="20"/>
        <v>1.0973728190327849</v>
      </c>
      <c r="L41" s="75">
        <f t="shared" si="20"/>
        <v>0.77424768667142074</v>
      </c>
      <c r="M41" s="75">
        <f t="shared" si="20"/>
        <v>0.31192919006054087</v>
      </c>
      <c r="N41" s="75">
        <f t="shared" si="20"/>
        <v>4.6231849660960389E-5</v>
      </c>
      <c r="O41" s="75">
        <f t="shared" si="20"/>
        <v>4.6231849660960389E-5</v>
      </c>
      <c r="P41" s="75">
        <f t="shared" si="20"/>
        <v>4.6231849660960389E-5</v>
      </c>
      <c r="Q41" s="75">
        <f t="shared" si="20"/>
        <v>4.6231849660960389E-5</v>
      </c>
      <c r="R41" s="75">
        <f t="shared" si="20"/>
        <v>4.6231849660960389E-5</v>
      </c>
      <c r="S41" s="75">
        <f t="shared" si="20"/>
        <v>4.6231849660960389E-5</v>
      </c>
      <c r="T41" s="75">
        <f t="shared" si="20"/>
        <v>4.6231849660960389E-5</v>
      </c>
      <c r="U41" s="75">
        <f t="shared" si="20"/>
        <v>4.6231849660960389E-5</v>
      </c>
      <c r="V41" s="75">
        <f t="shared" si="20"/>
        <v>4.6231849660960389E-5</v>
      </c>
      <c r="W41" s="75">
        <f t="shared" si="20"/>
        <v>4.6231849660960389E-5</v>
      </c>
      <c r="X41" s="75">
        <f t="shared" si="20"/>
        <v>4.6231849660960389E-5</v>
      </c>
      <c r="Y41" s="75">
        <f t="shared" si="20"/>
        <v>4.6231849660960389E-5</v>
      </c>
      <c r="Z41" s="75">
        <f t="shared" si="20"/>
        <v>4.6231849660960389E-5</v>
      </c>
      <c r="AA41" s="75">
        <f t="shared" si="20"/>
        <v>4.6231849660960389E-5</v>
      </c>
      <c r="AB41" s="75">
        <f t="shared" si="20"/>
        <v>4.6231849660960389E-5</v>
      </c>
      <c r="AC41" s="75">
        <f t="shared" si="20"/>
        <v>4.6231849660960389E-5</v>
      </c>
      <c r="AD41" s="75">
        <f t="shared" si="20"/>
        <v>4.6231849660960389E-5</v>
      </c>
      <c r="AE41" s="75">
        <f t="shared" si="20"/>
        <v>4.6231849660960389E-5</v>
      </c>
      <c r="AF41" s="75">
        <f t="shared" si="20"/>
        <v>4.6231849660960389E-5</v>
      </c>
      <c r="AG41" s="75">
        <f t="shared" si="20"/>
        <v>4.6231849660960389E-5</v>
      </c>
      <c r="AH41" s="75">
        <f t="shared" si="20"/>
        <v>4.6231849660960389E-5</v>
      </c>
      <c r="AI41" s="75">
        <f t="shared" si="20"/>
        <v>4.6231849660960389E-5</v>
      </c>
      <c r="AJ41" s="75">
        <f t="shared" si="20"/>
        <v>4.6231849660960389E-5</v>
      </c>
      <c r="AK41" s="75">
        <f t="shared" si="20"/>
        <v>4.6231849660960389E-5</v>
      </c>
      <c r="AL41" s="75">
        <f t="shared" si="20"/>
        <v>4.6231849660960389E-5</v>
      </c>
      <c r="AM41" s="75">
        <f t="shared" si="20"/>
        <v>4.6231849660960389E-5</v>
      </c>
      <c r="AN41" s="75">
        <f t="shared" si="20"/>
        <v>4.6231849660960389E-5</v>
      </c>
      <c r="AO41" s="75">
        <f t="shared" si="20"/>
        <v>4.6231849660960389E-5</v>
      </c>
      <c r="AP41" s="75">
        <f t="shared" si="20"/>
        <v>4.6231849660960389E-5</v>
      </c>
      <c r="AQ41" s="75">
        <f t="shared" si="20"/>
        <v>4.6231849660960389E-5</v>
      </c>
      <c r="AR41" s="75">
        <f t="shared" si="20"/>
        <v>4.6231849660960389E-5</v>
      </c>
      <c r="AS41" s="75">
        <f t="shared" si="20"/>
        <v>4.6231849660960389E-5</v>
      </c>
      <c r="AT41" s="75">
        <f t="shared" si="20"/>
        <v>4.6231849660960389E-5</v>
      </c>
      <c r="AU41" s="75">
        <f t="shared" si="20"/>
        <v>4.6231849660960389E-5</v>
      </c>
      <c r="AV41" s="75">
        <f t="shared" si="20"/>
        <v>4.6231849660960389E-5</v>
      </c>
      <c r="AW41" s="75">
        <f t="shared" si="20"/>
        <v>4.6231849660960389E-5</v>
      </c>
      <c r="AX41" s="75">
        <f t="shared" si="20"/>
        <v>4.6231849660960389E-5</v>
      </c>
      <c r="AY41" s="75">
        <f t="shared" si="20"/>
        <v>4.6231849660960389E-5</v>
      </c>
      <c r="AZ41" s="75">
        <f t="shared" si="20"/>
        <v>4.6231849660960389E-5</v>
      </c>
      <c r="BA41" s="75">
        <f t="shared" si="20"/>
        <v>4.6231849660960389E-5</v>
      </c>
      <c r="BB41" s="75">
        <f t="shared" si="20"/>
        <v>4.6231849660960389E-5</v>
      </c>
      <c r="BC41" s="75">
        <f t="shared" si="20"/>
        <v>4.6231849660960389E-5</v>
      </c>
      <c r="BD41" s="75">
        <f t="shared" si="20"/>
        <v>4.6231849660960389E-5</v>
      </c>
      <c r="BE41" s="75">
        <f t="shared" si="20"/>
        <v>4.6231849660960389E-5</v>
      </c>
      <c r="BF41" s="75">
        <f t="shared" si="20"/>
        <v>4.6231849660960389E-5</v>
      </c>
      <c r="BG41" s="75">
        <f t="shared" si="20"/>
        <v>4.6231849660960389E-5</v>
      </c>
      <c r="BH41" s="75">
        <f t="shared" si="20"/>
        <v>4.6231849660960389E-5</v>
      </c>
      <c r="BI41" s="75">
        <f t="shared" si="20"/>
        <v>4.6231849660960389E-5</v>
      </c>
      <c r="BJ41" s="75">
        <f t="shared" si="20"/>
        <v>4.6231849660960389E-5</v>
      </c>
      <c r="BK41" s="75">
        <f t="shared" si="20"/>
        <v>4.6231849660960389E-5</v>
      </c>
      <c r="BL41" s="75">
        <f t="shared" si="20"/>
        <v>4.6231849660960389E-5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1">AVERAGE(C39,C41)</f>
        <v>0</v>
      </c>
      <c r="D42" s="69">
        <f t="shared" si="21"/>
        <v>3.2230814102199988E-2</v>
      </c>
      <c r="E42" s="69">
        <f t="shared" si="21"/>
        <v>0.24027309957188098</v>
      </c>
      <c r="F42" s="69">
        <f>AVERAGE(F39,F41)</f>
        <v>0.69840444862470441</v>
      </c>
      <c r="G42" s="69">
        <f t="shared" si="21"/>
        <v>1.1163381100191532</v>
      </c>
      <c r="H42" s="69">
        <f t="shared" si="21"/>
        <v>1.2827733825760665</v>
      </c>
      <c r="I42" s="69">
        <f t="shared" si="21"/>
        <v>1.2887452522310388</v>
      </c>
      <c r="J42" s="69">
        <f t="shared" si="21"/>
        <v>1.2390460138453694</v>
      </c>
      <c r="K42" s="69">
        <f t="shared" si="21"/>
        <v>1.1557846068426598</v>
      </c>
      <c r="L42" s="69">
        <f t="shared" si="21"/>
        <v>0.93581025285210284</v>
      </c>
      <c r="M42" s="69">
        <f t="shared" si="21"/>
        <v>0.54308843836598086</v>
      </c>
      <c r="N42" s="69">
        <f t="shared" si="21"/>
        <v>0.15598771095510092</v>
      </c>
      <c r="O42" s="69">
        <f t="shared" si="21"/>
        <v>4.6231849660960389E-5</v>
      </c>
      <c r="P42" s="69">
        <f t="shared" si="21"/>
        <v>4.6231849660960389E-5</v>
      </c>
      <c r="Q42" s="69">
        <f t="shared" si="21"/>
        <v>4.6231849660960389E-5</v>
      </c>
      <c r="R42" s="69">
        <f t="shared" si="21"/>
        <v>4.6231849660960389E-5</v>
      </c>
      <c r="S42" s="69">
        <f t="shared" si="21"/>
        <v>4.6231849660960389E-5</v>
      </c>
      <c r="T42" s="69">
        <f t="shared" si="21"/>
        <v>4.6231849660960389E-5</v>
      </c>
      <c r="U42" s="69">
        <f t="shared" si="21"/>
        <v>4.6231849660960389E-5</v>
      </c>
      <c r="V42" s="69">
        <f t="shared" si="21"/>
        <v>4.6231849660960389E-5</v>
      </c>
      <c r="W42" s="69">
        <f t="shared" si="21"/>
        <v>4.6231849660960389E-5</v>
      </c>
      <c r="X42" s="69">
        <f t="shared" si="21"/>
        <v>4.6231849660960389E-5</v>
      </c>
      <c r="Y42" s="69">
        <f t="shared" si="21"/>
        <v>4.6231849660960389E-5</v>
      </c>
      <c r="Z42" s="69">
        <f t="shared" si="21"/>
        <v>4.6231849660960389E-5</v>
      </c>
      <c r="AA42" s="69">
        <f t="shared" si="21"/>
        <v>4.6231849660960389E-5</v>
      </c>
      <c r="AB42" s="69">
        <f t="shared" si="21"/>
        <v>4.6231849660960389E-5</v>
      </c>
      <c r="AC42" s="69">
        <f t="shared" si="21"/>
        <v>4.6231849660960389E-5</v>
      </c>
      <c r="AD42" s="69">
        <f t="shared" si="21"/>
        <v>4.6231849660960389E-5</v>
      </c>
      <c r="AE42" s="69">
        <f t="shared" si="21"/>
        <v>4.6231849660960389E-5</v>
      </c>
      <c r="AF42" s="69">
        <f t="shared" si="21"/>
        <v>4.6231849660960389E-5</v>
      </c>
      <c r="AG42" s="69">
        <f t="shared" si="21"/>
        <v>4.6231849660960389E-5</v>
      </c>
      <c r="AH42" s="69">
        <f t="shared" si="21"/>
        <v>4.6231849660960389E-5</v>
      </c>
      <c r="AI42" s="69">
        <f t="shared" si="21"/>
        <v>4.6231849660960389E-5</v>
      </c>
      <c r="AJ42" s="69">
        <f t="shared" si="21"/>
        <v>4.6231849660960389E-5</v>
      </c>
      <c r="AK42" s="69">
        <f t="shared" si="21"/>
        <v>4.6231849660960389E-5</v>
      </c>
      <c r="AL42" s="69">
        <f t="shared" si="21"/>
        <v>4.6231849660960389E-5</v>
      </c>
      <c r="AM42" s="69">
        <f t="shared" si="21"/>
        <v>4.6231849660960389E-5</v>
      </c>
      <c r="AN42" s="69">
        <f t="shared" si="21"/>
        <v>4.6231849660960389E-5</v>
      </c>
      <c r="AO42" s="69">
        <f t="shared" si="21"/>
        <v>4.6231849660960389E-5</v>
      </c>
      <c r="AP42" s="69">
        <f t="shared" si="21"/>
        <v>4.6231849660960389E-5</v>
      </c>
      <c r="AQ42" s="69">
        <f t="shared" si="21"/>
        <v>4.6231849660960389E-5</v>
      </c>
      <c r="AR42" s="69">
        <f t="shared" si="21"/>
        <v>4.6231849660960389E-5</v>
      </c>
      <c r="AS42" s="69">
        <f t="shared" si="21"/>
        <v>4.6231849660960389E-5</v>
      </c>
      <c r="AT42" s="69">
        <f t="shared" si="21"/>
        <v>4.6231849660960389E-5</v>
      </c>
      <c r="AU42" s="69">
        <f t="shared" si="21"/>
        <v>4.6231849660960389E-5</v>
      </c>
      <c r="AV42" s="69">
        <f t="shared" si="21"/>
        <v>4.6231849660960389E-5</v>
      </c>
      <c r="AW42" s="69">
        <f t="shared" si="21"/>
        <v>4.6231849660960389E-5</v>
      </c>
      <c r="AX42" s="69">
        <f t="shared" si="21"/>
        <v>4.6231849660960389E-5</v>
      </c>
      <c r="AY42" s="69">
        <f t="shared" si="21"/>
        <v>4.6231849660960389E-5</v>
      </c>
      <c r="AZ42" s="69">
        <f t="shared" si="21"/>
        <v>4.6231849660960389E-5</v>
      </c>
      <c r="BA42" s="69">
        <f t="shared" si="21"/>
        <v>4.6231849660960389E-5</v>
      </c>
      <c r="BB42" s="69">
        <f t="shared" si="21"/>
        <v>4.6231849660960389E-5</v>
      </c>
      <c r="BC42" s="69">
        <f t="shared" si="21"/>
        <v>4.6231849660960389E-5</v>
      </c>
      <c r="BD42" s="69">
        <f t="shared" si="21"/>
        <v>4.6231849660960389E-5</v>
      </c>
      <c r="BE42" s="69">
        <f t="shared" si="21"/>
        <v>4.6231849660960389E-5</v>
      </c>
      <c r="BF42" s="69">
        <f t="shared" si="21"/>
        <v>4.6231849660960389E-5</v>
      </c>
      <c r="BG42" s="69">
        <f t="shared" si="21"/>
        <v>4.6231849660960389E-5</v>
      </c>
      <c r="BH42" s="69">
        <f t="shared" si="21"/>
        <v>4.6231849660960389E-5</v>
      </c>
      <c r="BI42" s="69">
        <f t="shared" si="21"/>
        <v>4.6231849660960389E-5</v>
      </c>
      <c r="BJ42" s="69">
        <f t="shared" si="21"/>
        <v>4.6231849660960389E-5</v>
      </c>
      <c r="BK42" s="69">
        <f t="shared" si="21"/>
        <v>4.6231849660960389E-5</v>
      </c>
      <c r="BL42" s="69">
        <f t="shared" si="21"/>
        <v>4.6231849660960389E-5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2">B47</f>
        <v>0</v>
      </c>
      <c r="D45" s="56">
        <f t="shared" si="22"/>
        <v>0</v>
      </c>
      <c r="E45" s="56">
        <f t="shared" si="22"/>
        <v>1.1971445237959996E-2</v>
      </c>
      <c r="F45" s="56">
        <f t="shared" si="22"/>
        <v>7.7272848888738657E-2</v>
      </c>
      <c r="G45" s="56">
        <f t="shared" si="22"/>
        <v>0.18213451774329445</v>
      </c>
      <c r="H45" s="56">
        <f t="shared" si="22"/>
        <v>0.232505351692391</v>
      </c>
      <c r="I45" s="56">
        <f t="shared" si="22"/>
        <v>0.24395333326443369</v>
      </c>
      <c r="J45" s="56">
        <f t="shared" si="22"/>
        <v>0.23472347470709504</v>
      </c>
      <c r="K45" s="56">
        <f t="shared" si="22"/>
        <v>0.22549361614975638</v>
      </c>
      <c r="L45" s="56">
        <f t="shared" si="22"/>
        <v>0.20379780924894575</v>
      </c>
      <c r="M45" s="56">
        <f t="shared" si="22"/>
        <v>0.14378885609612096</v>
      </c>
      <c r="N45" s="56">
        <f t="shared" si="22"/>
        <v>5.7929706725528982E-2</v>
      </c>
      <c r="O45" s="56">
        <f t="shared" si="22"/>
        <v>8.5859149369926779E-6</v>
      </c>
      <c r="P45" s="56">
        <f t="shared" si="22"/>
        <v>8.5859149369926779E-6</v>
      </c>
      <c r="Q45" s="56">
        <f t="shared" si="22"/>
        <v>8.5859149369926779E-6</v>
      </c>
      <c r="R45" s="56">
        <f t="shared" si="22"/>
        <v>8.5859149369926779E-6</v>
      </c>
      <c r="S45" s="56">
        <f t="shared" si="22"/>
        <v>8.5859149369926779E-6</v>
      </c>
      <c r="T45" s="56">
        <f t="shared" si="22"/>
        <v>8.5859149369926779E-6</v>
      </c>
      <c r="U45" s="56">
        <f t="shared" si="22"/>
        <v>8.5859149369926779E-6</v>
      </c>
      <c r="V45" s="56">
        <f t="shared" si="22"/>
        <v>8.5859149369926779E-6</v>
      </c>
      <c r="W45" s="56">
        <f t="shared" si="22"/>
        <v>8.5859149369926779E-6</v>
      </c>
      <c r="X45" s="56">
        <f t="shared" si="22"/>
        <v>8.5859149369926779E-6</v>
      </c>
      <c r="Y45" s="56">
        <f t="shared" si="22"/>
        <v>8.5859149369926779E-6</v>
      </c>
      <c r="Z45" s="56">
        <f t="shared" si="22"/>
        <v>8.5859149369926779E-6</v>
      </c>
      <c r="AA45" s="56">
        <f t="shared" si="22"/>
        <v>8.5859149369926779E-6</v>
      </c>
      <c r="AB45" s="56">
        <f t="shared" si="22"/>
        <v>8.5859149369926779E-6</v>
      </c>
      <c r="AC45" s="56">
        <f t="shared" si="22"/>
        <v>8.5859149369926779E-6</v>
      </c>
      <c r="AD45" s="56">
        <f t="shared" si="22"/>
        <v>8.5859149369926779E-6</v>
      </c>
      <c r="AE45" s="56">
        <f t="shared" si="22"/>
        <v>8.5859149369926779E-6</v>
      </c>
      <c r="AF45" s="56">
        <f t="shared" si="22"/>
        <v>8.5859149369926779E-6</v>
      </c>
      <c r="AG45" s="56">
        <f t="shared" si="22"/>
        <v>8.5859149369926779E-6</v>
      </c>
      <c r="AH45" s="56">
        <f t="shared" si="22"/>
        <v>8.5859149369926779E-6</v>
      </c>
      <c r="AI45" s="56">
        <f t="shared" si="22"/>
        <v>8.5859149369926779E-6</v>
      </c>
      <c r="AJ45" s="56">
        <f t="shared" si="22"/>
        <v>8.5859149369926779E-6</v>
      </c>
      <c r="AK45" s="56">
        <f t="shared" si="22"/>
        <v>8.5859149369926779E-6</v>
      </c>
      <c r="AL45" s="56">
        <f t="shared" si="22"/>
        <v>8.5859149369926779E-6</v>
      </c>
      <c r="AM45" s="56">
        <f t="shared" si="22"/>
        <v>8.5859149369926779E-6</v>
      </c>
      <c r="AN45" s="56">
        <f t="shared" si="22"/>
        <v>8.5859149369926779E-6</v>
      </c>
      <c r="AO45" s="56">
        <f t="shared" si="22"/>
        <v>8.5859149369926779E-6</v>
      </c>
      <c r="AP45" s="56">
        <f t="shared" si="22"/>
        <v>8.5859149369926779E-6</v>
      </c>
      <c r="AQ45" s="56">
        <f t="shared" si="22"/>
        <v>8.5859149369926779E-6</v>
      </c>
      <c r="AR45" s="56">
        <f t="shared" si="22"/>
        <v>8.5859149369926779E-6</v>
      </c>
      <c r="AS45" s="56">
        <f t="shared" si="22"/>
        <v>8.5859149369926779E-6</v>
      </c>
      <c r="AT45" s="56">
        <f t="shared" si="22"/>
        <v>8.5859149369926779E-6</v>
      </c>
      <c r="AU45" s="56">
        <f t="shared" si="22"/>
        <v>8.5859149369926779E-6</v>
      </c>
      <c r="AV45" s="56">
        <f t="shared" si="22"/>
        <v>8.5859149369926779E-6</v>
      </c>
      <c r="AW45" s="56">
        <f t="shared" si="22"/>
        <v>8.5859149369926779E-6</v>
      </c>
      <c r="AX45" s="56">
        <f t="shared" si="22"/>
        <v>8.5859149369926779E-6</v>
      </c>
      <c r="AY45" s="56">
        <f t="shared" si="22"/>
        <v>8.5859149369926779E-6</v>
      </c>
      <c r="AZ45" s="56">
        <f t="shared" si="22"/>
        <v>8.5859149369926779E-6</v>
      </c>
      <c r="BA45" s="56">
        <f t="shared" si="22"/>
        <v>8.5859149369926779E-6</v>
      </c>
      <c r="BB45" s="56">
        <f t="shared" si="22"/>
        <v>8.5859149369926779E-6</v>
      </c>
      <c r="BC45" s="56">
        <f t="shared" si="22"/>
        <v>8.5859149369926779E-6</v>
      </c>
      <c r="BD45" s="56">
        <f t="shared" si="22"/>
        <v>8.5859149369926779E-6</v>
      </c>
      <c r="BE45" s="56">
        <f t="shared" si="22"/>
        <v>8.5859149369926779E-6</v>
      </c>
      <c r="BF45" s="56">
        <f t="shared" si="22"/>
        <v>8.5859149369926779E-6</v>
      </c>
      <c r="BG45" s="56">
        <f t="shared" si="22"/>
        <v>8.5859149369926779E-6</v>
      </c>
      <c r="BH45" s="56">
        <f t="shared" si="22"/>
        <v>8.5859149369926779E-6</v>
      </c>
      <c r="BI45" s="56">
        <f t="shared" si="22"/>
        <v>8.5859149369926779E-6</v>
      </c>
      <c r="BJ45" s="56">
        <f t="shared" si="22"/>
        <v>8.5859149369926779E-6</v>
      </c>
      <c r="BK45" s="56">
        <f t="shared" si="22"/>
        <v>8.5859149369926779E-6</v>
      </c>
      <c r="BL45" s="56">
        <f t="shared" si="22"/>
        <v>8.5859149369926779E-6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1.1971445237959996E-2</v>
      </c>
      <c r="E46" s="56">
        <f>(E27-E114)*'Assumptions (Inputs)'!$C$26</f>
        <v>6.5301403650778661E-2</v>
      </c>
      <c r="F46" s="56">
        <f>(F27-F114)*'Assumptions (Inputs)'!$C$26</f>
        <v>0.10486166885455579</v>
      </c>
      <c r="G46" s="56">
        <f>(G27-G114)*'Assumptions (Inputs)'!$C$26</f>
        <v>5.0370833949096569E-2</v>
      </c>
      <c r="H46" s="56">
        <f>(H27-H114)*'Assumptions (Inputs)'!$C$26</f>
        <v>1.1447981572042692E-2</v>
      </c>
      <c r="I46" s="56">
        <f>(I27-I114)*'Assumptions (Inputs)'!$C$26</f>
        <v>-9.2298585573386428E-3</v>
      </c>
      <c r="J46" s="56">
        <f>(J27-J114)*'Assumptions (Inputs)'!$C$26</f>
        <v>-9.2298585573386428E-3</v>
      </c>
      <c r="K46" s="56">
        <f>(K27-K114)*'Assumptions (Inputs)'!$C$26</f>
        <v>-2.1695806900810639E-2</v>
      </c>
      <c r="L46" s="56">
        <f>(L27-L114)*'Assumptions (Inputs)'!$C$26</f>
        <v>-6.0008953152824777E-2</v>
      </c>
      <c r="M46" s="56">
        <f>(M27-M114)*'Assumptions (Inputs)'!$C$26</f>
        <v>-8.5859149370591983E-2</v>
      </c>
      <c r="N46" s="56">
        <f>(N27-N114)*'Assumptions (Inputs)'!$C$26</f>
        <v>-5.7921120810591989E-2</v>
      </c>
      <c r="O46" s="56">
        <f>(O27-O114)*'Assumptions (Inputs)'!$C$26</f>
        <v>0</v>
      </c>
      <c r="P46" s="56">
        <f>(P27-P114)*'Assumptions (Inputs)'!$C$26</f>
        <v>0</v>
      </c>
      <c r="Q46" s="56">
        <f>(Q27-Q114)*'Assumptions (Inputs)'!$C$26</f>
        <v>0</v>
      </c>
      <c r="R46" s="56">
        <f>(R27-R114)*'Assumptions (Inputs)'!$C$26</f>
        <v>0</v>
      </c>
      <c r="S46" s="56">
        <f>(S27-S114)*'Assumptions (Inputs)'!$C$26</f>
        <v>0</v>
      </c>
      <c r="T46" s="56">
        <f>(T27-T114)*'Assumptions (Inputs)'!$C$26</f>
        <v>0</v>
      </c>
      <c r="U46" s="56">
        <f>(U27-U114)*'Assumptions (Inputs)'!$C$26</f>
        <v>0</v>
      </c>
      <c r="V46" s="56">
        <f>(V27-V114)*'Assumptions (Inputs)'!$C$26</f>
        <v>0</v>
      </c>
      <c r="W46" s="56">
        <f>(W27-W114)*'Assumptions (Inputs)'!$C$26</f>
        <v>0</v>
      </c>
      <c r="X46" s="56">
        <f>(X27-X114)*'Assumptions (Inputs)'!$C$26</f>
        <v>0</v>
      </c>
      <c r="Y46" s="56">
        <f>(Y27-Y114)*'Assumptions (Inputs)'!$C$26</f>
        <v>0</v>
      </c>
      <c r="Z46" s="56">
        <f>(Z27-Z114)*'Assumptions (Inputs)'!$C$26</f>
        <v>0</v>
      </c>
      <c r="AA46" s="56">
        <f>(AA27-AA114)*'Assumptions (Inputs)'!$C$26</f>
        <v>0</v>
      </c>
      <c r="AB46" s="56">
        <f>(AB27-AB114)*'Assumptions (Inputs)'!$C$26</f>
        <v>0</v>
      </c>
      <c r="AC46" s="56">
        <f>(AC27-AC114)*'Assumptions (Inputs)'!$C$26</f>
        <v>0</v>
      </c>
      <c r="AD46" s="56">
        <f>(AD27-AD114)*'Assumptions (Inputs)'!$C$26</f>
        <v>0</v>
      </c>
      <c r="AE46" s="56">
        <f>(AE27-AE114)*'Assumptions (Inputs)'!$C$26</f>
        <v>0</v>
      </c>
      <c r="AF46" s="56">
        <f>(AF27-AF114)*'Assumptions (Inputs)'!$C$26</f>
        <v>0</v>
      </c>
      <c r="AG46" s="56">
        <f>(AG27-AG114)*'Assumptions (Inputs)'!$C$26</f>
        <v>0</v>
      </c>
      <c r="AH46" s="56">
        <f>(AH27-AH114)*'Assumptions (Inputs)'!$C$26</f>
        <v>0</v>
      </c>
      <c r="AI46" s="56">
        <f>(AI27-AI114)*'Assumptions (Inputs)'!$C$26</f>
        <v>0</v>
      </c>
      <c r="AJ46" s="56">
        <f>(AJ27-AJ114)*'Assumptions (Inputs)'!$C$26</f>
        <v>0</v>
      </c>
      <c r="AK46" s="56">
        <f>(AK27-AK114)*'Assumptions (Inputs)'!$C$26</f>
        <v>0</v>
      </c>
      <c r="AL46" s="56">
        <f>(AL27-AL114)*'Assumptions (Inputs)'!$C$26</f>
        <v>0</v>
      </c>
      <c r="AM46" s="56">
        <f>(AM27-AM114)*'Assumptions (Inputs)'!$C$26</f>
        <v>0</v>
      </c>
      <c r="AN46" s="56">
        <f>(AN27-AN114)*'Assumptions (Inputs)'!$C$26</f>
        <v>0</v>
      </c>
      <c r="AO46" s="56">
        <f>(AO27-AO114)*'Assumptions (Inputs)'!$C$26</f>
        <v>0</v>
      </c>
      <c r="AP46" s="56">
        <f>(AP27-AP114)*'Assumptions (Inputs)'!$C$26</f>
        <v>0</v>
      </c>
      <c r="AQ46" s="56">
        <f>(AQ27-AQ114)*'Assumptions (Inputs)'!$C$26</f>
        <v>0</v>
      </c>
      <c r="AR46" s="56">
        <f>(AR27-AR114)*'Assumptions (Inputs)'!$C$26</f>
        <v>0</v>
      </c>
      <c r="AS46" s="56">
        <f>(AS27-AS114)*'Assumptions (Inputs)'!$C$26</f>
        <v>0</v>
      </c>
      <c r="AT46" s="56">
        <f>(AT27-AT114)*'Assumptions (Inputs)'!$C$26</f>
        <v>0</v>
      </c>
      <c r="AU46" s="56">
        <f>(AU27-AU114)*'Assumptions (Inputs)'!$C$26</f>
        <v>0</v>
      </c>
      <c r="AV46" s="56">
        <f>(AV27-AV114)*'Assumptions (Inputs)'!$C$26</f>
        <v>0</v>
      </c>
      <c r="AW46" s="56">
        <f>(AW27-AW114)*'Assumptions (Inputs)'!$C$26</f>
        <v>0</v>
      </c>
      <c r="AX46" s="56">
        <f>(AX27-AX114)*'Assumptions (Inputs)'!$C$26</f>
        <v>0</v>
      </c>
      <c r="AY46" s="56">
        <f>(AY27-AY114)*'Assumptions (Inputs)'!$C$26</f>
        <v>0</v>
      </c>
      <c r="AZ46" s="56">
        <f>(AZ27-AZ114)*'Assumptions (Inputs)'!$C$26</f>
        <v>0</v>
      </c>
      <c r="BA46" s="56">
        <f>(BA27-BA114)*'Assumptions (Inputs)'!$C$26</f>
        <v>0</v>
      </c>
      <c r="BB46" s="56">
        <f>(BB27-BB114)*'Assumptions (Inputs)'!$C$26</f>
        <v>0</v>
      </c>
      <c r="BC46" s="56">
        <f>(BC27-BC114)*'Assumptions (Inputs)'!$C$26</f>
        <v>0</v>
      </c>
      <c r="BD46" s="56">
        <f>(BD27-BD114)*'Assumptions (Inputs)'!$C$26</f>
        <v>0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8.5859149369926779E-6</v>
      </c>
      <c r="BO46" s="337"/>
    </row>
    <row r="47" spans="1:107" s="79" customFormat="1" ht="15" customHeight="1">
      <c r="A47" s="36" t="s">
        <v>28</v>
      </c>
      <c r="B47" s="78">
        <f t="shared" ref="B47:BL47" si="23">SUM(B45:B46)</f>
        <v>0</v>
      </c>
      <c r="C47" s="78">
        <f t="shared" si="23"/>
        <v>0</v>
      </c>
      <c r="D47" s="78">
        <f>SUM(D45:D46)</f>
        <v>1.1971445237959996E-2</v>
      </c>
      <c r="E47" s="78">
        <f>SUM(E45:E46)</f>
        <v>7.7272848888738657E-2</v>
      </c>
      <c r="F47" s="78">
        <f t="shared" si="23"/>
        <v>0.18213451774329445</v>
      </c>
      <c r="G47" s="78">
        <f t="shared" si="23"/>
        <v>0.232505351692391</v>
      </c>
      <c r="H47" s="78">
        <f t="shared" si="23"/>
        <v>0.24395333326443369</v>
      </c>
      <c r="I47" s="78">
        <f t="shared" si="23"/>
        <v>0.23472347470709504</v>
      </c>
      <c r="J47" s="78">
        <f t="shared" si="23"/>
        <v>0.22549361614975638</v>
      </c>
      <c r="K47" s="78">
        <f t="shared" si="23"/>
        <v>0.20379780924894575</v>
      </c>
      <c r="L47" s="78">
        <f t="shared" si="23"/>
        <v>0.14378885609612096</v>
      </c>
      <c r="M47" s="78">
        <f t="shared" si="23"/>
        <v>5.7929706725528982E-2</v>
      </c>
      <c r="N47" s="78">
        <f t="shared" si="23"/>
        <v>8.5859149369926779E-6</v>
      </c>
      <c r="O47" s="78">
        <f t="shared" si="23"/>
        <v>8.5859149369926779E-6</v>
      </c>
      <c r="P47" s="78">
        <f t="shared" si="23"/>
        <v>8.5859149369926779E-6</v>
      </c>
      <c r="Q47" s="78">
        <f t="shared" si="23"/>
        <v>8.5859149369926779E-6</v>
      </c>
      <c r="R47" s="78">
        <f t="shared" si="23"/>
        <v>8.5859149369926779E-6</v>
      </c>
      <c r="S47" s="78">
        <f t="shared" si="23"/>
        <v>8.5859149369926779E-6</v>
      </c>
      <c r="T47" s="78">
        <f t="shared" si="23"/>
        <v>8.5859149369926779E-6</v>
      </c>
      <c r="U47" s="78">
        <f t="shared" si="23"/>
        <v>8.5859149369926779E-6</v>
      </c>
      <c r="V47" s="78">
        <f t="shared" si="23"/>
        <v>8.5859149369926779E-6</v>
      </c>
      <c r="W47" s="78">
        <f t="shared" si="23"/>
        <v>8.5859149369926779E-6</v>
      </c>
      <c r="X47" s="78">
        <f t="shared" si="23"/>
        <v>8.5859149369926779E-6</v>
      </c>
      <c r="Y47" s="78">
        <f t="shared" si="23"/>
        <v>8.5859149369926779E-6</v>
      </c>
      <c r="Z47" s="78">
        <f t="shared" si="23"/>
        <v>8.5859149369926779E-6</v>
      </c>
      <c r="AA47" s="78">
        <f t="shared" si="23"/>
        <v>8.5859149369926779E-6</v>
      </c>
      <c r="AB47" s="78">
        <f t="shared" si="23"/>
        <v>8.5859149369926779E-6</v>
      </c>
      <c r="AC47" s="78">
        <f t="shared" si="23"/>
        <v>8.5859149369926779E-6</v>
      </c>
      <c r="AD47" s="78">
        <f t="shared" si="23"/>
        <v>8.5859149369926779E-6</v>
      </c>
      <c r="AE47" s="78">
        <f t="shared" si="23"/>
        <v>8.5859149369926779E-6</v>
      </c>
      <c r="AF47" s="78">
        <f t="shared" si="23"/>
        <v>8.5859149369926779E-6</v>
      </c>
      <c r="AG47" s="78">
        <f t="shared" si="23"/>
        <v>8.5859149369926779E-6</v>
      </c>
      <c r="AH47" s="78">
        <f t="shared" si="23"/>
        <v>8.5859149369926779E-6</v>
      </c>
      <c r="AI47" s="78">
        <f t="shared" si="23"/>
        <v>8.5859149369926779E-6</v>
      </c>
      <c r="AJ47" s="78">
        <f t="shared" si="23"/>
        <v>8.5859149369926779E-6</v>
      </c>
      <c r="AK47" s="78">
        <f t="shared" si="23"/>
        <v>8.5859149369926779E-6</v>
      </c>
      <c r="AL47" s="78">
        <f t="shared" si="23"/>
        <v>8.5859149369926779E-6</v>
      </c>
      <c r="AM47" s="78">
        <f t="shared" si="23"/>
        <v>8.5859149369926779E-6</v>
      </c>
      <c r="AN47" s="78">
        <f t="shared" si="23"/>
        <v>8.5859149369926779E-6</v>
      </c>
      <c r="AO47" s="78">
        <f t="shared" si="23"/>
        <v>8.5859149369926779E-6</v>
      </c>
      <c r="AP47" s="78">
        <f t="shared" si="23"/>
        <v>8.5859149369926779E-6</v>
      </c>
      <c r="AQ47" s="78">
        <f t="shared" si="23"/>
        <v>8.5859149369926779E-6</v>
      </c>
      <c r="AR47" s="78">
        <f t="shared" si="23"/>
        <v>8.5859149369926779E-6</v>
      </c>
      <c r="AS47" s="78">
        <f t="shared" si="23"/>
        <v>8.5859149369926779E-6</v>
      </c>
      <c r="AT47" s="78">
        <f t="shared" si="23"/>
        <v>8.5859149369926779E-6</v>
      </c>
      <c r="AU47" s="78">
        <f t="shared" si="23"/>
        <v>8.5859149369926779E-6</v>
      </c>
      <c r="AV47" s="78">
        <f t="shared" si="23"/>
        <v>8.5859149369926779E-6</v>
      </c>
      <c r="AW47" s="78">
        <f t="shared" si="23"/>
        <v>8.5859149369926779E-6</v>
      </c>
      <c r="AX47" s="78">
        <f t="shared" si="23"/>
        <v>8.5859149369926779E-6</v>
      </c>
      <c r="AY47" s="78">
        <f t="shared" si="23"/>
        <v>8.5859149369926779E-6</v>
      </c>
      <c r="AZ47" s="78">
        <f t="shared" si="23"/>
        <v>8.5859149369926779E-6</v>
      </c>
      <c r="BA47" s="78">
        <f t="shared" si="23"/>
        <v>8.5859149369926779E-6</v>
      </c>
      <c r="BB47" s="78">
        <f t="shared" si="23"/>
        <v>8.5859149369926779E-6</v>
      </c>
      <c r="BC47" s="78">
        <f t="shared" si="23"/>
        <v>8.5859149369926779E-6</v>
      </c>
      <c r="BD47" s="78">
        <f t="shared" si="23"/>
        <v>8.5859149369926779E-6</v>
      </c>
      <c r="BE47" s="78">
        <f t="shared" si="23"/>
        <v>8.5859149369926779E-6</v>
      </c>
      <c r="BF47" s="78">
        <f t="shared" si="23"/>
        <v>8.5859149369926779E-6</v>
      </c>
      <c r="BG47" s="78">
        <f t="shared" si="23"/>
        <v>8.5859149369926779E-6</v>
      </c>
      <c r="BH47" s="78">
        <f t="shared" si="23"/>
        <v>8.5859149369926779E-6</v>
      </c>
      <c r="BI47" s="78">
        <f t="shared" si="23"/>
        <v>8.5859149369926779E-6</v>
      </c>
      <c r="BJ47" s="78">
        <f t="shared" si="23"/>
        <v>8.5859149369926779E-6</v>
      </c>
      <c r="BK47" s="78">
        <f t="shared" si="23"/>
        <v>8.5859149369926779E-6</v>
      </c>
      <c r="BL47" s="78">
        <f t="shared" si="23"/>
        <v>8.5859149369926779E-6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4">AVERAGE(B45,B47)</f>
        <v>0</v>
      </c>
      <c r="C48" s="69">
        <f t="shared" si="24"/>
        <v>0</v>
      </c>
      <c r="D48" s="69">
        <f t="shared" si="24"/>
        <v>5.9857226189799981E-3</v>
      </c>
      <c r="E48" s="69">
        <f>AVERAGE(E45,E47)</f>
        <v>4.4622147063349327E-2</v>
      </c>
      <c r="F48" s="69">
        <f t="shared" si="24"/>
        <v>0.12970368331601656</v>
      </c>
      <c r="G48" s="69">
        <f>AVERAGE(G45,G47)</f>
        <v>0.20731993471784271</v>
      </c>
      <c r="H48" s="69">
        <f t="shared" si="24"/>
        <v>0.23822934247841235</v>
      </c>
      <c r="I48" s="69">
        <f t="shared" si="24"/>
        <v>0.23933840398576436</v>
      </c>
      <c r="J48" s="69">
        <f t="shared" si="24"/>
        <v>0.23010854542842571</v>
      </c>
      <c r="K48" s="69">
        <f t="shared" si="24"/>
        <v>0.21464571269935107</v>
      </c>
      <c r="L48" s="69">
        <f>AVERAGE(L45,L47)</f>
        <v>0.17379333267253336</v>
      </c>
      <c r="M48" s="69">
        <f>AVERAGE(M45,M47)</f>
        <v>0.10085928141082498</v>
      </c>
      <c r="N48" s="69">
        <f>AVERAGE(N45,N47)</f>
        <v>2.8969146320232987E-2</v>
      </c>
      <c r="O48" s="69">
        <f t="shared" ref="O48:BL48" si="25">AVERAGE(O45,O47)</f>
        <v>8.5859149369926779E-6</v>
      </c>
      <c r="P48" s="69">
        <f t="shared" si="25"/>
        <v>8.5859149369926779E-6</v>
      </c>
      <c r="Q48" s="69">
        <f t="shared" si="25"/>
        <v>8.5859149369926779E-6</v>
      </c>
      <c r="R48" s="69">
        <f t="shared" si="25"/>
        <v>8.5859149369926779E-6</v>
      </c>
      <c r="S48" s="69">
        <f t="shared" si="25"/>
        <v>8.5859149369926779E-6</v>
      </c>
      <c r="T48" s="69">
        <f t="shared" si="25"/>
        <v>8.5859149369926779E-6</v>
      </c>
      <c r="U48" s="69">
        <f t="shared" si="25"/>
        <v>8.5859149369926779E-6</v>
      </c>
      <c r="V48" s="69">
        <f t="shared" si="25"/>
        <v>8.5859149369926779E-6</v>
      </c>
      <c r="W48" s="69">
        <f t="shared" si="25"/>
        <v>8.5859149369926779E-6</v>
      </c>
      <c r="X48" s="69">
        <f t="shared" si="25"/>
        <v>8.5859149369926779E-6</v>
      </c>
      <c r="Y48" s="69">
        <f t="shared" si="25"/>
        <v>8.5859149369926779E-6</v>
      </c>
      <c r="Z48" s="69">
        <f t="shared" si="25"/>
        <v>8.5859149369926779E-6</v>
      </c>
      <c r="AA48" s="69">
        <f t="shared" si="25"/>
        <v>8.5859149369926779E-6</v>
      </c>
      <c r="AB48" s="69">
        <f t="shared" si="25"/>
        <v>8.5859149369926779E-6</v>
      </c>
      <c r="AC48" s="69">
        <f t="shared" si="25"/>
        <v>8.5859149369926779E-6</v>
      </c>
      <c r="AD48" s="69">
        <f t="shared" si="25"/>
        <v>8.5859149369926779E-6</v>
      </c>
      <c r="AE48" s="69">
        <f t="shared" si="25"/>
        <v>8.5859149369926779E-6</v>
      </c>
      <c r="AF48" s="69">
        <f t="shared" si="25"/>
        <v>8.5859149369926779E-6</v>
      </c>
      <c r="AG48" s="69">
        <f t="shared" si="25"/>
        <v>8.5859149369926779E-6</v>
      </c>
      <c r="AH48" s="69">
        <f t="shared" si="25"/>
        <v>8.5859149369926779E-6</v>
      </c>
      <c r="AI48" s="69">
        <f t="shared" si="25"/>
        <v>8.5859149369926779E-6</v>
      </c>
      <c r="AJ48" s="69">
        <f t="shared" si="25"/>
        <v>8.5859149369926779E-6</v>
      </c>
      <c r="AK48" s="69">
        <f t="shared" si="25"/>
        <v>8.5859149369926779E-6</v>
      </c>
      <c r="AL48" s="69">
        <f t="shared" si="25"/>
        <v>8.5859149369926779E-6</v>
      </c>
      <c r="AM48" s="69">
        <f t="shared" si="25"/>
        <v>8.5859149369926779E-6</v>
      </c>
      <c r="AN48" s="69">
        <f t="shared" si="25"/>
        <v>8.5859149369926779E-6</v>
      </c>
      <c r="AO48" s="69">
        <f t="shared" si="25"/>
        <v>8.5859149369926779E-6</v>
      </c>
      <c r="AP48" s="69">
        <f t="shared" si="25"/>
        <v>8.5859149369926779E-6</v>
      </c>
      <c r="AQ48" s="69">
        <f t="shared" si="25"/>
        <v>8.5859149369926779E-6</v>
      </c>
      <c r="AR48" s="69">
        <f t="shared" si="25"/>
        <v>8.5859149369926779E-6</v>
      </c>
      <c r="AS48" s="69">
        <f t="shared" si="25"/>
        <v>8.5859149369926779E-6</v>
      </c>
      <c r="AT48" s="69">
        <f t="shared" si="25"/>
        <v>8.5859149369926779E-6</v>
      </c>
      <c r="AU48" s="69">
        <f t="shared" si="25"/>
        <v>8.5859149369926779E-6</v>
      </c>
      <c r="AV48" s="69">
        <f t="shared" si="25"/>
        <v>8.5859149369926779E-6</v>
      </c>
      <c r="AW48" s="69">
        <f t="shared" si="25"/>
        <v>8.5859149369926779E-6</v>
      </c>
      <c r="AX48" s="69">
        <f t="shared" si="25"/>
        <v>8.5859149369926779E-6</v>
      </c>
      <c r="AY48" s="69">
        <f t="shared" si="25"/>
        <v>8.5859149369926779E-6</v>
      </c>
      <c r="AZ48" s="69">
        <f t="shared" si="25"/>
        <v>8.5859149369926779E-6</v>
      </c>
      <c r="BA48" s="69">
        <f t="shared" si="25"/>
        <v>8.5859149369926779E-6</v>
      </c>
      <c r="BB48" s="69">
        <f t="shared" si="25"/>
        <v>8.5859149369926779E-6</v>
      </c>
      <c r="BC48" s="69">
        <f t="shared" si="25"/>
        <v>8.5859149369926779E-6</v>
      </c>
      <c r="BD48" s="69">
        <f t="shared" si="25"/>
        <v>8.5859149369926779E-6</v>
      </c>
      <c r="BE48" s="69">
        <f t="shared" si="25"/>
        <v>8.5859149369926779E-6</v>
      </c>
      <c r="BF48" s="69">
        <f t="shared" si="25"/>
        <v>8.5859149369926779E-6</v>
      </c>
      <c r="BG48" s="69">
        <f t="shared" si="25"/>
        <v>8.5859149369926779E-6</v>
      </c>
      <c r="BH48" s="69">
        <f t="shared" si="25"/>
        <v>8.5859149369926779E-6</v>
      </c>
      <c r="BI48" s="69">
        <f t="shared" si="25"/>
        <v>8.5859149369926779E-6</v>
      </c>
      <c r="BJ48" s="69">
        <f t="shared" si="25"/>
        <v>8.5859149369926779E-6</v>
      </c>
      <c r="BK48" s="69">
        <f t="shared" si="25"/>
        <v>8.5859149369926779E-6</v>
      </c>
      <c r="BL48" s="69">
        <f t="shared" si="25"/>
        <v>8.5859149369926779E-6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6">C22-C36-C42-C48</f>
        <v>0</v>
      </c>
      <c r="D50" s="72">
        <f t="shared" si="26"/>
        <v>1.8959546712788198</v>
      </c>
      <c r="E50" s="72">
        <f t="shared" si="26"/>
        <v>7.3784630057903673</v>
      </c>
      <c r="F50" s="72">
        <f t="shared" si="26"/>
        <v>9.9698109617520778</v>
      </c>
      <c r="G50" s="72">
        <f t="shared" si="26"/>
        <v>8.1533510586390019</v>
      </c>
      <c r="H50" s="72">
        <f t="shared" si="26"/>
        <v>6.6350963880047198</v>
      </c>
      <c r="I50" s="72">
        <f t="shared" si="26"/>
        <v>5.3071054665255968</v>
      </c>
      <c r="J50" s="72">
        <f t="shared" si="26"/>
        <v>4.0451245731518046</v>
      </c>
      <c r="K50" s="72">
        <f t="shared" si="26"/>
        <v>2.8229388225667891</v>
      </c>
      <c r="L50" s="72">
        <f t="shared" si="26"/>
        <v>1.7628555662673642</v>
      </c>
      <c r="M50" s="72">
        <f t="shared" si="26"/>
        <v>0.90760144169839496</v>
      </c>
      <c r="N50" s="72">
        <f t="shared" si="26"/>
        <v>0.26059022588306663</v>
      </c>
      <c r="O50" s="72">
        <f t="shared" si="26"/>
        <v>-5.4817764597953067E-5</v>
      </c>
      <c r="P50" s="72">
        <f t="shared" si="26"/>
        <v>-5.4817764597953067E-5</v>
      </c>
      <c r="Q50" s="72">
        <f t="shared" si="26"/>
        <v>-5.4817764597953067E-5</v>
      </c>
      <c r="R50" s="72">
        <f t="shared" si="26"/>
        <v>-5.4817764597953067E-5</v>
      </c>
      <c r="S50" s="72">
        <f t="shared" si="26"/>
        <v>-5.4817764597953067E-5</v>
      </c>
      <c r="T50" s="72">
        <f t="shared" si="26"/>
        <v>-5.4817764597953067E-5</v>
      </c>
      <c r="U50" s="72">
        <f t="shared" si="26"/>
        <v>-5.4817764597953067E-5</v>
      </c>
      <c r="V50" s="72">
        <f t="shared" si="26"/>
        <v>-5.4817764597953067E-5</v>
      </c>
      <c r="W50" s="72">
        <f t="shared" si="26"/>
        <v>-5.4817764597953067E-5</v>
      </c>
      <c r="X50" s="72">
        <f t="shared" si="26"/>
        <v>-5.4817764597953067E-5</v>
      </c>
      <c r="Y50" s="72">
        <f t="shared" si="26"/>
        <v>-5.4817764597953067E-5</v>
      </c>
      <c r="Z50" s="72">
        <f t="shared" si="26"/>
        <v>-5.4817764597953067E-5</v>
      </c>
      <c r="AA50" s="72">
        <f t="shared" si="26"/>
        <v>-5.4817764597953067E-5</v>
      </c>
      <c r="AB50" s="72">
        <f t="shared" si="26"/>
        <v>-5.4817764597953067E-5</v>
      </c>
      <c r="AC50" s="72">
        <f t="shared" si="26"/>
        <v>-5.4817764597953067E-5</v>
      </c>
      <c r="AD50" s="72">
        <f t="shared" si="26"/>
        <v>-5.4817764597953067E-5</v>
      </c>
      <c r="AE50" s="72">
        <f t="shared" si="26"/>
        <v>-5.4817764597953067E-5</v>
      </c>
      <c r="AF50" s="72">
        <f t="shared" si="26"/>
        <v>-5.4817764597953067E-5</v>
      </c>
      <c r="AG50" s="72">
        <f t="shared" si="26"/>
        <v>-5.4817764597953067E-5</v>
      </c>
      <c r="AH50" s="72">
        <f t="shared" si="26"/>
        <v>-5.4817764597953067E-5</v>
      </c>
      <c r="AI50" s="72">
        <f t="shared" si="26"/>
        <v>-5.4817764597953067E-5</v>
      </c>
      <c r="AJ50" s="72">
        <f t="shared" si="26"/>
        <v>-5.4817764597953067E-5</v>
      </c>
      <c r="AK50" s="72">
        <f t="shared" si="26"/>
        <v>-5.4817764597953067E-5</v>
      </c>
      <c r="AL50" s="72">
        <f t="shared" si="26"/>
        <v>-5.4817764597953067E-5</v>
      </c>
      <c r="AM50" s="72">
        <f t="shared" si="26"/>
        <v>-5.4817764597953067E-5</v>
      </c>
      <c r="AN50" s="72">
        <f t="shared" si="26"/>
        <v>-5.4817764597953067E-5</v>
      </c>
      <c r="AO50" s="72">
        <f t="shared" si="26"/>
        <v>-5.4817764597953067E-5</v>
      </c>
      <c r="AP50" s="72">
        <f t="shared" si="26"/>
        <v>-5.4817764597953067E-5</v>
      </c>
      <c r="AQ50" s="72">
        <f t="shared" si="26"/>
        <v>-5.4817764597953067E-5</v>
      </c>
      <c r="AR50" s="72">
        <f t="shared" si="26"/>
        <v>-5.4817764597953067E-5</v>
      </c>
      <c r="AS50" s="72">
        <f t="shared" si="26"/>
        <v>-5.4817764597953067E-5</v>
      </c>
      <c r="AT50" s="72">
        <f t="shared" si="26"/>
        <v>-5.4817764597953067E-5</v>
      </c>
      <c r="AU50" s="72">
        <f t="shared" si="26"/>
        <v>-5.4817764597953067E-5</v>
      </c>
      <c r="AV50" s="72">
        <f t="shared" si="26"/>
        <v>-5.4817764597953067E-5</v>
      </c>
      <c r="AW50" s="72">
        <f t="shared" si="26"/>
        <v>-5.4817764597953067E-5</v>
      </c>
      <c r="AX50" s="72">
        <f t="shared" si="26"/>
        <v>-5.4817764597953067E-5</v>
      </c>
      <c r="AY50" s="72">
        <f t="shared" si="26"/>
        <v>-5.4817764597953067E-5</v>
      </c>
      <c r="AZ50" s="72">
        <f t="shared" si="26"/>
        <v>-5.4817764597953067E-5</v>
      </c>
      <c r="BA50" s="72">
        <f t="shared" si="26"/>
        <v>-5.4817764597953067E-5</v>
      </c>
      <c r="BB50" s="72">
        <f t="shared" si="26"/>
        <v>-5.4817764597953067E-5</v>
      </c>
      <c r="BC50" s="72">
        <f t="shared" si="26"/>
        <v>-5.4817764597953067E-5</v>
      </c>
      <c r="BD50" s="72">
        <f>BD22-BD36-BD42-BD48</f>
        <v>-5.4817764597953067E-5</v>
      </c>
      <c r="BE50" s="72">
        <f t="shared" si="26"/>
        <v>-5.4817764597953067E-5</v>
      </c>
      <c r="BF50" s="72">
        <f t="shared" si="26"/>
        <v>-5.4817764597953067E-5</v>
      </c>
      <c r="BG50" s="72">
        <f t="shared" si="26"/>
        <v>-5.4817764597953067E-5</v>
      </c>
      <c r="BH50" s="72">
        <f t="shared" si="26"/>
        <v>-5.4817764597953067E-5</v>
      </c>
      <c r="BI50" s="72">
        <f>BI22-BI36-BI42-BI48</f>
        <v>-5.4817764597953067E-5</v>
      </c>
      <c r="BJ50" s="72">
        <f>BJ22-BJ36-BJ42-BJ48</f>
        <v>-5.4817764597953067E-5</v>
      </c>
      <c r="BK50" s="72">
        <f>BK22-BK36-BK42-BK48</f>
        <v>-5.4817764597953067E-5</v>
      </c>
      <c r="BL50" s="72">
        <f>BL22-BL36-BL42-BL48</f>
        <v>-5.4817764597953067E-5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0</v>
      </c>
      <c r="E53" s="81">
        <f>(+E33-E114)*'Assumptions (Inputs)'!$D$31/'Assumptions (Inputs)'!$D$30</f>
        <v>0</v>
      </c>
      <c r="F53" s="81">
        <f>(+F33-F114)*'Assumptions (Inputs)'!$D$31/'Assumptions (Inputs)'!$D$30</f>
        <v>0</v>
      </c>
      <c r="G53" s="81">
        <f>(+G33-G114)*'Assumptions (Inputs)'!$D$31/'Assumptions (Inputs)'!$D$30</f>
        <v>0</v>
      </c>
      <c r="H53" s="81">
        <f>(+H33-H114)*'Assumptions (Inputs)'!$D$31/'Assumptions (Inputs)'!$D$30</f>
        <v>0</v>
      </c>
      <c r="I53" s="81">
        <f>(+I33-I114)*'Assumptions (Inputs)'!$D$31/'Assumptions (Inputs)'!$D$30</f>
        <v>0</v>
      </c>
      <c r="J53" s="81">
        <f>(+J33-J114)*'Assumptions (Inputs)'!$D$31/'Assumptions (Inputs)'!$D$30</f>
        <v>0</v>
      </c>
      <c r="K53" s="81">
        <f>(+K33-K114)*'Assumptions (Inputs)'!$D$31/'Assumptions (Inputs)'!$D$30</f>
        <v>0</v>
      </c>
      <c r="L53" s="81">
        <f>(+L33-L114)*'Assumptions (Inputs)'!$D$31/'Assumptions (Inputs)'!$D$30</f>
        <v>0</v>
      </c>
      <c r="M53" s="81">
        <f>(+M33-M114)*'Assumptions (Inputs)'!$D$31/'Assumptions (Inputs)'!$D$30</f>
        <v>0</v>
      </c>
      <c r="N53" s="81">
        <f>(+N33-N114)*'Assumptions (Inputs)'!$D$31/'Assumptions (Inputs)'!$D$30</f>
        <v>0</v>
      </c>
      <c r="O53" s="81">
        <f>(+O33-O114)*'Assumptions (Inputs)'!$D$31/'Assumptions (Inputs)'!$D$30</f>
        <v>0</v>
      </c>
      <c r="P53" s="81">
        <f>(+P33-P114)*'Assumptions (Inputs)'!$D$31/'Assumptions (Inputs)'!$D$30</f>
        <v>0</v>
      </c>
      <c r="Q53" s="81">
        <f>(+Q33-Q114)*'Assumptions (Inputs)'!$D$31/'Assumptions (Inputs)'!$D$30</f>
        <v>0</v>
      </c>
      <c r="R53" s="81">
        <f>(+R33-R114)*'Assumptions (Inputs)'!$D$31/'Assumptions (Inputs)'!$D$30</f>
        <v>0</v>
      </c>
      <c r="S53" s="81">
        <f>(+S33-S114)*'Assumptions (Inputs)'!$D$31/'Assumptions (Inputs)'!$D$30</f>
        <v>0</v>
      </c>
      <c r="T53" s="81">
        <f>(+T33-T114)*'Assumptions (Inputs)'!$D$31/'Assumptions (Inputs)'!$D$30</f>
        <v>0</v>
      </c>
      <c r="U53" s="81">
        <f>(+U33-U114)*'Assumptions (Inputs)'!$D$31/'Assumptions (Inputs)'!$D$30</f>
        <v>0</v>
      </c>
      <c r="V53" s="81">
        <f>(+V33-V114)*'Assumptions (Inputs)'!$D$31/'Assumptions (Inputs)'!$D$30</f>
        <v>0</v>
      </c>
      <c r="W53" s="81">
        <f>(+W33-W114)*'Assumptions (Inputs)'!$D$31/'Assumptions (Inputs)'!$D$30</f>
        <v>0</v>
      </c>
      <c r="X53" s="81">
        <f>(+X33-X114)*'Assumptions (Inputs)'!$D$31/'Assumptions (Inputs)'!$D$30</f>
        <v>0</v>
      </c>
      <c r="Y53" s="81">
        <f>(+Y33-Y114)*'Assumptions (Inputs)'!$D$31/'Assumptions (Inputs)'!$D$30</f>
        <v>0</v>
      </c>
      <c r="Z53" s="81">
        <f>(+Z33-Z114)*'Assumptions (Inputs)'!$D$31/'Assumptions (Inputs)'!$D$30</f>
        <v>0</v>
      </c>
      <c r="AA53" s="81">
        <f>(+AA33-AA114)*'Assumptions (Inputs)'!$D$31/'Assumptions (Inputs)'!$D$30</f>
        <v>0</v>
      </c>
      <c r="AB53" s="81">
        <f>(+AB33-AB114)*'Assumptions (Inputs)'!$D$31/'Assumptions (Inputs)'!$D$30</f>
        <v>0</v>
      </c>
      <c r="AC53" s="81">
        <f>(+AC33-AC114)*'Assumptions (Inputs)'!$D$31/'Assumptions (Inputs)'!$D$30</f>
        <v>0</v>
      </c>
      <c r="AD53" s="81">
        <f>(+AD33-AD114)*'Assumptions (Inputs)'!$D$31/'Assumptions (Inputs)'!$D$30</f>
        <v>0</v>
      </c>
      <c r="AE53" s="81">
        <f>(+AE33-AE114)*'Assumptions (Inputs)'!$D$31/'Assumptions (Inputs)'!$D$30</f>
        <v>0</v>
      </c>
      <c r="AF53" s="81">
        <f>(+AF33-AF114)*'Assumptions (Inputs)'!$D$31/'Assumptions (Inputs)'!$D$30</f>
        <v>0</v>
      </c>
      <c r="AG53" s="81">
        <f>(+AG33-AG114)*'Assumptions (Inputs)'!$D$31/'Assumptions (Inputs)'!$D$30</f>
        <v>0</v>
      </c>
      <c r="AH53" s="81">
        <f>(+AH33-AH114)*'Assumptions (Inputs)'!$D$31/'Assumptions (Inputs)'!$D$30</f>
        <v>0</v>
      </c>
      <c r="AI53" s="81">
        <f>(+AI33-AI114)*'Assumptions (Inputs)'!$D$31/'Assumptions (Inputs)'!$D$30</f>
        <v>0</v>
      </c>
      <c r="AJ53" s="81">
        <f>(+AJ33-AJ114)*'Assumptions (Inputs)'!$D$31/'Assumptions (Inputs)'!$D$30</f>
        <v>0</v>
      </c>
      <c r="AK53" s="81">
        <f>(+AK33-AK114)*'Assumptions (Inputs)'!$D$31/'Assumptions (Inputs)'!$D$30</f>
        <v>0</v>
      </c>
      <c r="AL53" s="81">
        <f>(+AL33-AL114)*'Assumptions (Inputs)'!$D$31/'Assumptions (Inputs)'!$D$30</f>
        <v>0</v>
      </c>
      <c r="AM53" s="81">
        <f>(+AM33-AM114)*'Assumptions (Inputs)'!$D$31/'Assumptions (Inputs)'!$D$30</f>
        <v>0</v>
      </c>
      <c r="AN53" s="81">
        <f>(+AN33-AN114)*'Assumptions (Inputs)'!$D$31/'Assumptions (Inputs)'!$D$30</f>
        <v>0</v>
      </c>
      <c r="AO53" s="81">
        <f>(+AO33-AO114)*'Assumptions (Inputs)'!$D$31/'Assumptions (Inputs)'!$D$30</f>
        <v>0</v>
      </c>
      <c r="AP53" s="81">
        <f>(+AP33-AP114)*'Assumptions (Inputs)'!$D$31/'Assumptions (Inputs)'!$D$30</f>
        <v>0</v>
      </c>
      <c r="AQ53" s="81">
        <f>(+AQ33-AQ114)*'Assumptions (Inputs)'!$D$31/'Assumptions (Inputs)'!$D$30</f>
        <v>0</v>
      </c>
      <c r="AR53" s="81">
        <f>(+AR33-AR114)*'Assumptions (Inputs)'!$D$31/'Assumptions (Inputs)'!$D$30</f>
        <v>0</v>
      </c>
      <c r="AS53" s="81">
        <f>(+AS33-AS114)*'Assumptions (Inputs)'!$D$31/'Assumptions (Inputs)'!$D$30</f>
        <v>0</v>
      </c>
      <c r="AT53" s="81">
        <f>(+AT33-AT114)*'Assumptions (Inputs)'!$D$31/'Assumptions (Inputs)'!$D$30</f>
        <v>0</v>
      </c>
      <c r="AU53" s="81">
        <f>(+AU33-AU114)*'Assumptions (Inputs)'!$D$31/'Assumptions (Inputs)'!$D$30</f>
        <v>0</v>
      </c>
      <c r="AV53" s="81">
        <f>(+AV33-AV114)*'Assumptions (Inputs)'!$D$31/'Assumptions (Inputs)'!$D$30</f>
        <v>0</v>
      </c>
      <c r="AW53" s="81">
        <f>(+AW33-AW114)*'Assumptions (Inputs)'!$D$31/'Assumptions (Inputs)'!$D$30</f>
        <v>0</v>
      </c>
      <c r="AX53" s="81">
        <f>(+AX33-AX114)*'Assumptions (Inputs)'!$D$31/'Assumptions (Inputs)'!$D$30</f>
        <v>0</v>
      </c>
      <c r="AY53" s="81">
        <f>(+AY33-AY114)*'Assumptions (Inputs)'!$D$31/'Assumptions (Inputs)'!$D$30</f>
        <v>0</v>
      </c>
      <c r="AZ53" s="81">
        <f>(+AZ33-AZ114)*'Assumptions (Inputs)'!$D$31/'Assumptions (Inputs)'!$D$30</f>
        <v>0</v>
      </c>
      <c r="BA53" s="81">
        <f>(+BA33-BA114)*'Assumptions (Inputs)'!$D$31/'Assumptions (Inputs)'!$D$30</f>
        <v>0</v>
      </c>
      <c r="BB53" s="81">
        <f>(+BB33-BB114)*'Assumptions (Inputs)'!$D$31/'Assumptions (Inputs)'!$D$30</f>
        <v>0</v>
      </c>
      <c r="BC53" s="81">
        <f>(+BC33-BC114)*'Assumptions (Inputs)'!$D$31/'Assumptions (Inputs)'!$D$30</f>
        <v>0</v>
      </c>
      <c r="BD53" s="81">
        <f>(+BD33-BD114)*'Assumptions (Inputs)'!$D$31/'Assumptions (Inputs)'!$D$30</f>
        <v>0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0</v>
      </c>
      <c r="BO53" s="343"/>
    </row>
    <row r="54" spans="1:107" s="38" customFormat="1" ht="15" customHeight="1">
      <c r="A54" s="36" t="s">
        <v>53</v>
      </c>
      <c r="B54" s="75">
        <f t="shared" ref="B54:BL54" si="27">B33</f>
        <v>0</v>
      </c>
      <c r="C54" s="75">
        <f t="shared" si="27"/>
        <v>0</v>
      </c>
      <c r="D54" s="75">
        <f t="shared" si="27"/>
        <v>0.42981582399999996</v>
      </c>
      <c r="E54" s="75">
        <f t="shared" si="27"/>
        <v>1.3209099903167998</v>
      </c>
      <c r="F54" s="75">
        <f t="shared" si="27"/>
        <v>1.3209099903167998</v>
      </c>
      <c r="G54" s="75">
        <f t="shared" si="27"/>
        <v>1.3209099903167998</v>
      </c>
      <c r="H54" s="75">
        <f t="shared" si="27"/>
        <v>1.3209099903167998</v>
      </c>
      <c r="I54" s="75">
        <f t="shared" si="27"/>
        <v>1.3209099903167998</v>
      </c>
      <c r="J54" s="75">
        <f t="shared" si="27"/>
        <v>1.3209099903167998</v>
      </c>
      <c r="K54" s="75">
        <f t="shared" si="27"/>
        <v>1.3209099903167998</v>
      </c>
      <c r="L54" s="75">
        <f t="shared" si="27"/>
        <v>1.3209099903167998</v>
      </c>
      <c r="M54" s="75">
        <f t="shared" si="27"/>
        <v>1.3209099903167998</v>
      </c>
      <c r="N54" s="75">
        <f t="shared" si="27"/>
        <v>0.89109416631679983</v>
      </c>
      <c r="O54" s="75">
        <f t="shared" si="27"/>
        <v>0</v>
      </c>
      <c r="P54" s="75">
        <f t="shared" si="27"/>
        <v>0</v>
      </c>
      <c r="Q54" s="75">
        <f t="shared" si="27"/>
        <v>0</v>
      </c>
      <c r="R54" s="75">
        <f t="shared" si="27"/>
        <v>0</v>
      </c>
      <c r="S54" s="75">
        <f t="shared" si="27"/>
        <v>0</v>
      </c>
      <c r="T54" s="75">
        <f t="shared" si="27"/>
        <v>0</v>
      </c>
      <c r="U54" s="75">
        <f t="shared" si="27"/>
        <v>0</v>
      </c>
      <c r="V54" s="75">
        <f t="shared" si="27"/>
        <v>0</v>
      </c>
      <c r="W54" s="75">
        <f t="shared" si="27"/>
        <v>0</v>
      </c>
      <c r="X54" s="75">
        <f t="shared" si="27"/>
        <v>0</v>
      </c>
      <c r="Y54" s="75">
        <f t="shared" si="27"/>
        <v>0</v>
      </c>
      <c r="Z54" s="75">
        <f t="shared" si="27"/>
        <v>0</v>
      </c>
      <c r="AA54" s="75">
        <f t="shared" si="27"/>
        <v>0</v>
      </c>
      <c r="AB54" s="75">
        <f t="shared" si="27"/>
        <v>0</v>
      </c>
      <c r="AC54" s="75">
        <f t="shared" si="27"/>
        <v>0</v>
      </c>
      <c r="AD54" s="75">
        <f t="shared" si="27"/>
        <v>0</v>
      </c>
      <c r="AE54" s="75">
        <f t="shared" si="27"/>
        <v>0</v>
      </c>
      <c r="AF54" s="75">
        <f t="shared" si="27"/>
        <v>0</v>
      </c>
      <c r="AG54" s="75">
        <f t="shared" si="27"/>
        <v>0</v>
      </c>
      <c r="AH54" s="75">
        <f t="shared" si="27"/>
        <v>0</v>
      </c>
      <c r="AI54" s="75">
        <f t="shared" si="27"/>
        <v>0</v>
      </c>
      <c r="AJ54" s="75">
        <f t="shared" si="27"/>
        <v>0</v>
      </c>
      <c r="AK54" s="75">
        <f t="shared" si="27"/>
        <v>0</v>
      </c>
      <c r="AL54" s="75">
        <f t="shared" si="27"/>
        <v>0</v>
      </c>
      <c r="AM54" s="75">
        <f t="shared" si="27"/>
        <v>0</v>
      </c>
      <c r="AN54" s="75">
        <f t="shared" si="27"/>
        <v>0</v>
      </c>
      <c r="AO54" s="75">
        <f t="shared" si="27"/>
        <v>0</v>
      </c>
      <c r="AP54" s="75">
        <f t="shared" si="27"/>
        <v>0</v>
      </c>
      <c r="AQ54" s="75">
        <f t="shared" si="27"/>
        <v>0</v>
      </c>
      <c r="AR54" s="75">
        <f t="shared" si="27"/>
        <v>0</v>
      </c>
      <c r="AS54" s="75">
        <f t="shared" si="27"/>
        <v>0</v>
      </c>
      <c r="AT54" s="75">
        <f t="shared" si="27"/>
        <v>0</v>
      </c>
      <c r="AU54" s="75">
        <f t="shared" si="27"/>
        <v>0</v>
      </c>
      <c r="AV54" s="75">
        <f t="shared" si="27"/>
        <v>0</v>
      </c>
      <c r="AW54" s="75">
        <f t="shared" si="27"/>
        <v>0</v>
      </c>
      <c r="AX54" s="75">
        <f t="shared" si="27"/>
        <v>0</v>
      </c>
      <c r="AY54" s="75">
        <f t="shared" si="27"/>
        <v>0</v>
      </c>
      <c r="AZ54" s="75">
        <f t="shared" si="27"/>
        <v>0</v>
      </c>
      <c r="BA54" s="75">
        <f t="shared" si="27"/>
        <v>0</v>
      </c>
      <c r="BB54" s="75">
        <f t="shared" si="27"/>
        <v>0</v>
      </c>
      <c r="BC54" s="75">
        <f t="shared" si="27"/>
        <v>0</v>
      </c>
      <c r="BD54" s="75">
        <f t="shared" si="27"/>
        <v>0</v>
      </c>
      <c r="BE54" s="75">
        <f t="shared" si="27"/>
        <v>0</v>
      </c>
      <c r="BF54" s="75">
        <f t="shared" si="27"/>
        <v>0</v>
      </c>
      <c r="BG54" s="75">
        <f t="shared" si="27"/>
        <v>0</v>
      </c>
      <c r="BH54" s="75">
        <f t="shared" si="27"/>
        <v>0</v>
      </c>
      <c r="BI54" s="75">
        <f t="shared" si="27"/>
        <v>0</v>
      </c>
      <c r="BJ54" s="75">
        <f t="shared" si="27"/>
        <v>0</v>
      </c>
      <c r="BK54" s="75">
        <f t="shared" si="27"/>
        <v>0</v>
      </c>
      <c r="BL54" s="75">
        <f t="shared" si="27"/>
        <v>0</v>
      </c>
      <c r="BM54" s="37"/>
      <c r="BN54" s="75">
        <f>SUM(B54:BM54)</f>
        <v>13.209099903167996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0.21490791199999998</v>
      </c>
      <c r="E55" s="68">
        <f>E21*'Assumptions (Inputs)'!$C$42</f>
        <v>0.66045499515839989</v>
      </c>
      <c r="F55" s="68">
        <f>F21*'Assumptions (Inputs)'!$C$42</f>
        <v>0.66045499515839989</v>
      </c>
      <c r="G55" s="68">
        <f>G21*'Assumptions (Inputs)'!$C$42</f>
        <v>0.66045499515839989</v>
      </c>
      <c r="H55" s="68">
        <f>H21*'Assumptions (Inputs)'!$C$42</f>
        <v>0.66045499515839989</v>
      </c>
      <c r="I55" s="68">
        <f>I21*'Assumptions (Inputs)'!$C$42</f>
        <v>0.66045499515839989</v>
      </c>
      <c r="J55" s="68">
        <f>J21*'Assumptions (Inputs)'!$C$42</f>
        <v>0.66045499515839989</v>
      </c>
      <c r="K55" s="68">
        <f>K21*'Assumptions (Inputs)'!$C$42</f>
        <v>0.66045499515839989</v>
      </c>
      <c r="L55" s="68">
        <f>L21*'Assumptions (Inputs)'!$C$42</f>
        <v>0.66045499515839989</v>
      </c>
      <c r="M55" s="68">
        <f>M21*'Assumptions (Inputs)'!$C$42</f>
        <v>0.44554708315839991</v>
      </c>
      <c r="N55" s="68">
        <f>N21*'Assumptions (Inputs)'!$C$42</f>
        <v>0</v>
      </c>
      <c r="O55" s="68">
        <f>O21*'Assumptions (Inputs)'!$C$42</f>
        <v>0</v>
      </c>
      <c r="P55" s="68">
        <f>P21*'Assumptions (Inputs)'!$C$42</f>
        <v>0</v>
      </c>
      <c r="Q55" s="68">
        <f>Q21*'Assumptions (Inputs)'!$C$42</f>
        <v>0</v>
      </c>
      <c r="R55" s="68">
        <f>R21*'Assumptions (Inputs)'!$C$42</f>
        <v>0</v>
      </c>
      <c r="S55" s="68">
        <f>S21*'Assumptions (Inputs)'!$C$42</f>
        <v>0</v>
      </c>
      <c r="T55" s="68">
        <f>T21*'Assumptions (Inputs)'!$C$42</f>
        <v>0</v>
      </c>
      <c r="U55" s="68">
        <f>U21*'Assumptions (Inputs)'!$C$42</f>
        <v>0</v>
      </c>
      <c r="V55" s="68">
        <f>V21*'Assumptions (Inputs)'!$C$42</f>
        <v>0</v>
      </c>
      <c r="W55" s="68">
        <f>W21*'Assumptions (Inputs)'!$C$42</f>
        <v>0</v>
      </c>
      <c r="X55" s="68">
        <f>X21*'Assumptions (Inputs)'!$C$42</f>
        <v>0</v>
      </c>
      <c r="Y55" s="68">
        <f>Y21*'Assumptions (Inputs)'!$C$42</f>
        <v>0</v>
      </c>
      <c r="Z55" s="68">
        <f>Z21*'Assumptions (Inputs)'!$C$42</f>
        <v>0</v>
      </c>
      <c r="AA55" s="68">
        <f>AA21*'Assumptions (Inputs)'!$C$42</f>
        <v>0</v>
      </c>
      <c r="AB55" s="68">
        <f>AB21*'Assumptions (Inputs)'!$C$42</f>
        <v>0</v>
      </c>
      <c r="AC55" s="68">
        <f>AC21*'Assumptions (Inputs)'!$C$42</f>
        <v>0</v>
      </c>
      <c r="AD55" s="68">
        <f>AD21*'Assumptions (Inputs)'!$C$42</f>
        <v>0</v>
      </c>
      <c r="AE55" s="68">
        <f>AE21*'Assumptions (Inputs)'!$C$42</f>
        <v>0</v>
      </c>
      <c r="AF55" s="68">
        <f>AF21*'Assumptions (Inputs)'!$C$42</f>
        <v>0</v>
      </c>
      <c r="AG55" s="68">
        <f>AG21*'Assumptions (Inputs)'!$C$42</f>
        <v>0</v>
      </c>
      <c r="AH55" s="68">
        <f>AH21*'Assumptions (Inputs)'!$C$42</f>
        <v>0</v>
      </c>
      <c r="AI55" s="68">
        <f>AI21*'Assumptions (Inputs)'!$C$42</f>
        <v>0</v>
      </c>
      <c r="AJ55" s="68">
        <f>AJ21*'Assumptions (Inputs)'!$C$42</f>
        <v>0</v>
      </c>
      <c r="AK55" s="68">
        <f>AK21*'Assumptions (Inputs)'!$C$42</f>
        <v>0</v>
      </c>
      <c r="AL55" s="68">
        <f>AL21*'Assumptions (Inputs)'!$C$42</f>
        <v>0</v>
      </c>
      <c r="AM55" s="68">
        <f>AM21*'Assumptions (Inputs)'!$C$42</f>
        <v>0</v>
      </c>
      <c r="AN55" s="68">
        <f>AN21*'Assumptions (Inputs)'!$C$42</f>
        <v>0</v>
      </c>
      <c r="AO55" s="68">
        <f>AO21*'Assumptions (Inputs)'!$C$42</f>
        <v>0</v>
      </c>
      <c r="AP55" s="68">
        <f>AP21*'Assumptions (Inputs)'!$C$42</f>
        <v>0</v>
      </c>
      <c r="AQ55" s="68">
        <f>AQ21*'Assumptions (Inputs)'!$C$42</f>
        <v>0</v>
      </c>
      <c r="AR55" s="68">
        <f>AR21*'Assumptions (Inputs)'!$C$42</f>
        <v>0</v>
      </c>
      <c r="AS55" s="68">
        <f>AS21*'Assumptions (Inputs)'!$C$42</f>
        <v>0</v>
      </c>
      <c r="AT55" s="68">
        <f>AT21*'Assumptions (Inputs)'!$C$42</f>
        <v>0</v>
      </c>
      <c r="AU55" s="68">
        <f>AU21*'Assumptions (Inputs)'!$C$42</f>
        <v>0</v>
      </c>
      <c r="AV55" s="68">
        <f>AV21*'Assumptions (Inputs)'!$C$42</f>
        <v>0</v>
      </c>
      <c r="AW55" s="68">
        <f>AW21*'Assumptions (Inputs)'!$C$42</f>
        <v>0</v>
      </c>
      <c r="AX55" s="68">
        <f>AX21*'Assumptions (Inputs)'!$C$42</f>
        <v>0</v>
      </c>
      <c r="AY55" s="68">
        <f>AY21*'Assumptions (Inputs)'!$C$42</f>
        <v>0</v>
      </c>
      <c r="AZ55" s="68">
        <f>AZ21*'Assumptions (Inputs)'!$C$42</f>
        <v>0</v>
      </c>
      <c r="BA55" s="68">
        <f>BA21*'Assumptions (Inputs)'!$C$42</f>
        <v>0</v>
      </c>
      <c r="BB55" s="68">
        <f>BB21*'Assumptions (Inputs)'!$C$42</f>
        <v>0</v>
      </c>
      <c r="BC55" s="68">
        <f>BC21*'Assumptions (Inputs)'!$C$42</f>
        <v>0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5.944094956425598</v>
      </c>
      <c r="BO55" s="337"/>
    </row>
    <row r="56" spans="1:107" s="38" customFormat="1" ht="15" customHeight="1" thickBot="1">
      <c r="A56" s="36" t="s">
        <v>100</v>
      </c>
      <c r="B56" s="69">
        <f t="shared" ref="B56:BL56" si="28">SUM(B53:B55)</f>
        <v>0</v>
      </c>
      <c r="C56" s="69">
        <f t="shared" si="28"/>
        <v>0</v>
      </c>
      <c r="D56" s="69">
        <f t="shared" si="28"/>
        <v>0.64472373599999999</v>
      </c>
      <c r="E56" s="69">
        <f t="shared" si="28"/>
        <v>1.9813649854751998</v>
      </c>
      <c r="F56" s="69">
        <f t="shared" si="28"/>
        <v>1.9813649854751998</v>
      </c>
      <c r="G56" s="69">
        <f t="shared" si="28"/>
        <v>1.9813649854751998</v>
      </c>
      <c r="H56" s="69">
        <f t="shared" si="28"/>
        <v>1.9813649854751998</v>
      </c>
      <c r="I56" s="69">
        <f t="shared" si="28"/>
        <v>1.9813649854751998</v>
      </c>
      <c r="J56" s="69">
        <f t="shared" si="28"/>
        <v>1.9813649854751998</v>
      </c>
      <c r="K56" s="69">
        <f t="shared" si="28"/>
        <v>1.9813649854751998</v>
      </c>
      <c r="L56" s="69">
        <f t="shared" si="28"/>
        <v>1.9813649854751998</v>
      </c>
      <c r="M56" s="69">
        <f t="shared" si="28"/>
        <v>1.7664570734751996</v>
      </c>
      <c r="N56" s="69">
        <f t="shared" si="28"/>
        <v>0.89109416631679983</v>
      </c>
      <c r="O56" s="69">
        <f t="shared" si="28"/>
        <v>0</v>
      </c>
      <c r="P56" s="69">
        <f t="shared" si="28"/>
        <v>0</v>
      </c>
      <c r="Q56" s="69">
        <f t="shared" si="28"/>
        <v>0</v>
      </c>
      <c r="R56" s="69">
        <f t="shared" si="28"/>
        <v>0</v>
      </c>
      <c r="S56" s="69">
        <f t="shared" si="28"/>
        <v>0</v>
      </c>
      <c r="T56" s="69">
        <f t="shared" si="28"/>
        <v>0</v>
      </c>
      <c r="U56" s="69">
        <f t="shared" si="28"/>
        <v>0</v>
      </c>
      <c r="V56" s="69">
        <f t="shared" si="28"/>
        <v>0</v>
      </c>
      <c r="W56" s="69">
        <f t="shared" si="28"/>
        <v>0</v>
      </c>
      <c r="X56" s="69">
        <f t="shared" si="28"/>
        <v>0</v>
      </c>
      <c r="Y56" s="69">
        <f t="shared" si="28"/>
        <v>0</v>
      </c>
      <c r="Z56" s="69">
        <f t="shared" si="28"/>
        <v>0</v>
      </c>
      <c r="AA56" s="69">
        <f t="shared" si="28"/>
        <v>0</v>
      </c>
      <c r="AB56" s="69">
        <f t="shared" si="28"/>
        <v>0</v>
      </c>
      <c r="AC56" s="69">
        <f t="shared" si="28"/>
        <v>0</v>
      </c>
      <c r="AD56" s="69">
        <f t="shared" si="28"/>
        <v>0</v>
      </c>
      <c r="AE56" s="69">
        <f t="shared" si="28"/>
        <v>0</v>
      </c>
      <c r="AF56" s="69">
        <f t="shared" si="28"/>
        <v>0</v>
      </c>
      <c r="AG56" s="69">
        <f t="shared" si="28"/>
        <v>0</v>
      </c>
      <c r="AH56" s="69">
        <f t="shared" si="28"/>
        <v>0</v>
      </c>
      <c r="AI56" s="69">
        <f t="shared" si="28"/>
        <v>0</v>
      </c>
      <c r="AJ56" s="69">
        <f t="shared" si="28"/>
        <v>0</v>
      </c>
      <c r="AK56" s="69">
        <f t="shared" si="28"/>
        <v>0</v>
      </c>
      <c r="AL56" s="69">
        <f t="shared" si="28"/>
        <v>0</v>
      </c>
      <c r="AM56" s="69">
        <f t="shared" si="28"/>
        <v>0</v>
      </c>
      <c r="AN56" s="69">
        <f t="shared" si="28"/>
        <v>0</v>
      </c>
      <c r="AO56" s="69">
        <f t="shared" si="28"/>
        <v>0</v>
      </c>
      <c r="AP56" s="69">
        <f t="shared" si="28"/>
        <v>0</v>
      </c>
      <c r="AQ56" s="69">
        <f t="shared" si="28"/>
        <v>0</v>
      </c>
      <c r="AR56" s="69">
        <f t="shared" si="28"/>
        <v>0</v>
      </c>
      <c r="AS56" s="69">
        <f t="shared" si="28"/>
        <v>0</v>
      </c>
      <c r="AT56" s="69">
        <f t="shared" si="28"/>
        <v>0</v>
      </c>
      <c r="AU56" s="69">
        <f t="shared" si="28"/>
        <v>0</v>
      </c>
      <c r="AV56" s="69">
        <f t="shared" si="28"/>
        <v>0</v>
      </c>
      <c r="AW56" s="69">
        <f t="shared" si="28"/>
        <v>0</v>
      </c>
      <c r="AX56" s="69">
        <f t="shared" si="28"/>
        <v>0</v>
      </c>
      <c r="AY56" s="69">
        <f t="shared" si="28"/>
        <v>0</v>
      </c>
      <c r="AZ56" s="69">
        <f t="shared" si="28"/>
        <v>0</v>
      </c>
      <c r="BA56" s="69">
        <f t="shared" si="28"/>
        <v>0</v>
      </c>
      <c r="BB56" s="69">
        <f t="shared" si="28"/>
        <v>0</v>
      </c>
      <c r="BC56" s="69">
        <f t="shared" si="28"/>
        <v>0</v>
      </c>
      <c r="BD56" s="69">
        <f t="shared" si="28"/>
        <v>0</v>
      </c>
      <c r="BE56" s="69">
        <f t="shared" si="28"/>
        <v>0</v>
      </c>
      <c r="BF56" s="69">
        <f t="shared" si="28"/>
        <v>0</v>
      </c>
      <c r="BG56" s="69">
        <f t="shared" si="28"/>
        <v>0</v>
      </c>
      <c r="BH56" s="69">
        <f t="shared" si="28"/>
        <v>0</v>
      </c>
      <c r="BI56" s="69">
        <f t="shared" si="28"/>
        <v>0</v>
      </c>
      <c r="BJ56" s="69">
        <f t="shared" si="28"/>
        <v>0</v>
      </c>
      <c r="BK56" s="69">
        <f t="shared" si="28"/>
        <v>0</v>
      </c>
      <c r="BL56" s="69">
        <f t="shared" si="28"/>
        <v>0</v>
      </c>
      <c r="BM56" s="37"/>
      <c r="BN56" s="75">
        <f>SUM(B56:BM56)</f>
        <v>19.153194859593597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29">B50</f>
        <v>0</v>
      </c>
      <c r="C59" s="75">
        <f t="shared" si="29"/>
        <v>0</v>
      </c>
      <c r="D59" s="75">
        <f t="shared" si="29"/>
        <v>1.8959546712788198</v>
      </c>
      <c r="E59" s="75">
        <f t="shared" si="29"/>
        <v>7.3784630057903673</v>
      </c>
      <c r="F59" s="75">
        <f t="shared" si="29"/>
        <v>9.9698109617520778</v>
      </c>
      <c r="G59" s="75">
        <f t="shared" si="29"/>
        <v>8.1533510586390019</v>
      </c>
      <c r="H59" s="75">
        <f t="shared" si="29"/>
        <v>6.6350963880047198</v>
      </c>
      <c r="I59" s="75">
        <f t="shared" si="29"/>
        <v>5.3071054665255968</v>
      </c>
      <c r="J59" s="75">
        <f t="shared" si="29"/>
        <v>4.0451245731518046</v>
      </c>
      <c r="K59" s="75">
        <f t="shared" si="29"/>
        <v>2.8229388225667891</v>
      </c>
      <c r="L59" s="75">
        <f t="shared" si="29"/>
        <v>1.7628555662673642</v>
      </c>
      <c r="M59" s="75">
        <f t="shared" si="29"/>
        <v>0.90760144169839496</v>
      </c>
      <c r="N59" s="75">
        <f t="shared" si="29"/>
        <v>0.26059022588306663</v>
      </c>
      <c r="O59" s="75">
        <f t="shared" si="29"/>
        <v>-5.4817764597953067E-5</v>
      </c>
      <c r="P59" s="75">
        <f t="shared" si="29"/>
        <v>-5.4817764597953067E-5</v>
      </c>
      <c r="Q59" s="75">
        <f t="shared" si="29"/>
        <v>-5.4817764597953067E-5</v>
      </c>
      <c r="R59" s="75">
        <f t="shared" si="29"/>
        <v>-5.4817764597953067E-5</v>
      </c>
      <c r="S59" s="75">
        <f t="shared" si="29"/>
        <v>-5.4817764597953067E-5</v>
      </c>
      <c r="T59" s="75">
        <f t="shared" si="29"/>
        <v>-5.4817764597953067E-5</v>
      </c>
      <c r="U59" s="75">
        <f t="shared" si="29"/>
        <v>-5.4817764597953067E-5</v>
      </c>
      <c r="V59" s="75">
        <f t="shared" si="29"/>
        <v>-5.4817764597953067E-5</v>
      </c>
      <c r="W59" s="75">
        <f t="shared" si="29"/>
        <v>-5.4817764597953067E-5</v>
      </c>
      <c r="X59" s="75">
        <f t="shared" si="29"/>
        <v>-5.4817764597953067E-5</v>
      </c>
      <c r="Y59" s="75">
        <f t="shared" si="29"/>
        <v>-5.4817764597953067E-5</v>
      </c>
      <c r="Z59" s="75">
        <f t="shared" si="29"/>
        <v>-5.4817764597953067E-5</v>
      </c>
      <c r="AA59" s="75">
        <f t="shared" si="29"/>
        <v>-5.4817764597953067E-5</v>
      </c>
      <c r="AB59" s="75">
        <f t="shared" si="29"/>
        <v>-5.4817764597953067E-5</v>
      </c>
      <c r="AC59" s="75">
        <f t="shared" si="29"/>
        <v>-5.4817764597953067E-5</v>
      </c>
      <c r="AD59" s="75">
        <f t="shared" si="29"/>
        <v>-5.4817764597953067E-5</v>
      </c>
      <c r="AE59" s="75">
        <f t="shared" si="29"/>
        <v>-5.4817764597953067E-5</v>
      </c>
      <c r="AF59" s="75">
        <f t="shared" si="29"/>
        <v>-5.4817764597953067E-5</v>
      </c>
      <c r="AG59" s="75">
        <f t="shared" si="29"/>
        <v>-5.4817764597953067E-5</v>
      </c>
      <c r="AH59" s="75">
        <f t="shared" si="29"/>
        <v>-5.4817764597953067E-5</v>
      </c>
      <c r="AI59" s="75">
        <f t="shared" si="29"/>
        <v>-5.4817764597953067E-5</v>
      </c>
      <c r="AJ59" s="75">
        <f t="shared" si="29"/>
        <v>-5.4817764597953067E-5</v>
      </c>
      <c r="AK59" s="75">
        <f t="shared" si="29"/>
        <v>-5.4817764597953067E-5</v>
      </c>
      <c r="AL59" s="75">
        <f t="shared" si="29"/>
        <v>-5.4817764597953067E-5</v>
      </c>
      <c r="AM59" s="75">
        <f t="shared" si="29"/>
        <v>-5.4817764597953067E-5</v>
      </c>
      <c r="AN59" s="75">
        <f t="shared" si="29"/>
        <v>-5.4817764597953067E-5</v>
      </c>
      <c r="AO59" s="75">
        <f t="shared" si="29"/>
        <v>-5.4817764597953067E-5</v>
      </c>
      <c r="AP59" s="75">
        <f t="shared" si="29"/>
        <v>-5.4817764597953067E-5</v>
      </c>
      <c r="AQ59" s="75">
        <f t="shared" si="29"/>
        <v>-5.4817764597953067E-5</v>
      </c>
      <c r="AR59" s="75">
        <f t="shared" si="29"/>
        <v>-5.4817764597953067E-5</v>
      </c>
      <c r="AS59" s="75">
        <f t="shared" si="29"/>
        <v>-5.4817764597953067E-5</v>
      </c>
      <c r="AT59" s="75">
        <f t="shared" si="29"/>
        <v>-5.4817764597953067E-5</v>
      </c>
      <c r="AU59" s="75">
        <f t="shared" si="29"/>
        <v>-5.4817764597953067E-5</v>
      </c>
      <c r="AV59" s="75">
        <f t="shared" si="29"/>
        <v>-5.4817764597953067E-5</v>
      </c>
      <c r="AW59" s="75">
        <f t="shared" si="29"/>
        <v>-5.4817764597953067E-5</v>
      </c>
      <c r="AX59" s="75">
        <f t="shared" si="29"/>
        <v>-5.4817764597953067E-5</v>
      </c>
      <c r="AY59" s="75">
        <f t="shared" si="29"/>
        <v>-5.4817764597953067E-5</v>
      </c>
      <c r="AZ59" s="75">
        <f t="shared" si="29"/>
        <v>-5.4817764597953067E-5</v>
      </c>
      <c r="BA59" s="75">
        <f t="shared" si="29"/>
        <v>-5.4817764597953067E-5</v>
      </c>
      <c r="BB59" s="75">
        <f t="shared" si="29"/>
        <v>-5.4817764597953067E-5</v>
      </c>
      <c r="BC59" s="75">
        <f t="shared" si="29"/>
        <v>-5.4817764597953067E-5</v>
      </c>
      <c r="BD59" s="75">
        <f t="shared" si="29"/>
        <v>-5.4817764597953067E-5</v>
      </c>
      <c r="BE59" s="75">
        <f t="shared" si="29"/>
        <v>-5.4817764597953067E-5</v>
      </c>
      <c r="BF59" s="75">
        <f t="shared" si="29"/>
        <v>-5.4817764597953067E-5</v>
      </c>
      <c r="BG59" s="75">
        <f t="shared" si="29"/>
        <v>-5.4817764597953067E-5</v>
      </c>
      <c r="BH59" s="75">
        <f t="shared" si="29"/>
        <v>-5.4817764597953067E-5</v>
      </c>
      <c r="BI59" s="75">
        <f t="shared" si="29"/>
        <v>-5.4817764597953067E-5</v>
      </c>
      <c r="BJ59" s="75">
        <f t="shared" si="29"/>
        <v>-5.4817764597953067E-5</v>
      </c>
      <c r="BK59" s="75">
        <f t="shared" si="29"/>
        <v>-5.4817764597953067E-5</v>
      </c>
      <c r="BL59" s="75">
        <f t="shared" si="29"/>
        <v>-5.4817764597953067E-5</v>
      </c>
      <c r="BM59" s="37"/>
      <c r="BN59" s="75">
        <f>SUM(B59:BM59)</f>
        <v>49.13615129332802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0">E60</f>
        <v>9.7000000000000003E-2</v>
      </c>
      <c r="G60" s="369">
        <f t="shared" si="30"/>
        <v>9.7000000000000003E-2</v>
      </c>
      <c r="H60" s="369">
        <f t="shared" si="30"/>
        <v>9.7000000000000003E-2</v>
      </c>
      <c r="I60" s="369">
        <f t="shared" si="30"/>
        <v>9.7000000000000003E-2</v>
      </c>
      <c r="J60" s="369">
        <f t="shared" si="30"/>
        <v>9.7000000000000003E-2</v>
      </c>
      <c r="K60" s="369">
        <f t="shared" si="30"/>
        <v>9.7000000000000003E-2</v>
      </c>
      <c r="L60" s="369">
        <f t="shared" si="30"/>
        <v>9.7000000000000003E-2</v>
      </c>
      <c r="M60" s="369">
        <f t="shared" si="30"/>
        <v>9.7000000000000003E-2</v>
      </c>
      <c r="N60" s="369">
        <f t="shared" si="30"/>
        <v>9.7000000000000003E-2</v>
      </c>
      <c r="O60" s="369">
        <f t="shared" si="30"/>
        <v>9.7000000000000003E-2</v>
      </c>
      <c r="P60" s="369">
        <f t="shared" si="30"/>
        <v>9.7000000000000003E-2</v>
      </c>
      <c r="Q60" s="369">
        <f t="shared" si="30"/>
        <v>9.7000000000000003E-2</v>
      </c>
      <c r="R60" s="369">
        <f t="shared" si="30"/>
        <v>9.7000000000000003E-2</v>
      </c>
      <c r="S60" s="369">
        <f t="shared" si="30"/>
        <v>9.7000000000000003E-2</v>
      </c>
      <c r="T60" s="369">
        <f t="shared" si="30"/>
        <v>9.7000000000000003E-2</v>
      </c>
      <c r="U60" s="369">
        <f t="shared" si="30"/>
        <v>9.7000000000000003E-2</v>
      </c>
      <c r="V60" s="369">
        <f t="shared" si="30"/>
        <v>9.7000000000000003E-2</v>
      </c>
      <c r="W60" s="369">
        <f t="shared" si="30"/>
        <v>9.7000000000000003E-2</v>
      </c>
      <c r="X60" s="369">
        <f t="shared" si="30"/>
        <v>9.7000000000000003E-2</v>
      </c>
      <c r="Y60" s="369">
        <f t="shared" si="30"/>
        <v>9.7000000000000003E-2</v>
      </c>
      <c r="Z60" s="369">
        <f t="shared" si="30"/>
        <v>9.7000000000000003E-2</v>
      </c>
      <c r="AA60" s="369">
        <f t="shared" si="30"/>
        <v>9.7000000000000003E-2</v>
      </c>
      <c r="AB60" s="369">
        <f t="shared" si="30"/>
        <v>9.7000000000000003E-2</v>
      </c>
      <c r="AC60" s="369">
        <f t="shared" si="30"/>
        <v>9.7000000000000003E-2</v>
      </c>
      <c r="AD60" s="369">
        <f t="shared" si="30"/>
        <v>9.7000000000000003E-2</v>
      </c>
      <c r="AE60" s="369">
        <f t="shared" si="30"/>
        <v>9.7000000000000003E-2</v>
      </c>
      <c r="AF60" s="369">
        <f t="shared" si="30"/>
        <v>9.7000000000000003E-2</v>
      </c>
      <c r="AG60" s="369">
        <f t="shared" si="30"/>
        <v>9.7000000000000003E-2</v>
      </c>
      <c r="AH60" s="369">
        <f t="shared" si="30"/>
        <v>9.7000000000000003E-2</v>
      </c>
      <c r="AI60" s="369">
        <f t="shared" si="30"/>
        <v>9.7000000000000003E-2</v>
      </c>
      <c r="AJ60" s="369">
        <f t="shared" si="30"/>
        <v>9.7000000000000003E-2</v>
      </c>
      <c r="AK60" s="369">
        <f t="shared" si="30"/>
        <v>9.7000000000000003E-2</v>
      </c>
      <c r="AL60" s="369">
        <f t="shared" si="30"/>
        <v>9.7000000000000003E-2</v>
      </c>
      <c r="AM60" s="369">
        <f t="shared" si="30"/>
        <v>9.7000000000000003E-2</v>
      </c>
      <c r="AN60" s="369">
        <f t="shared" si="30"/>
        <v>9.7000000000000003E-2</v>
      </c>
      <c r="AO60" s="369">
        <f t="shared" si="30"/>
        <v>9.7000000000000003E-2</v>
      </c>
      <c r="AP60" s="369">
        <f t="shared" si="30"/>
        <v>9.7000000000000003E-2</v>
      </c>
      <c r="AQ60" s="369">
        <f t="shared" si="30"/>
        <v>9.7000000000000003E-2</v>
      </c>
      <c r="AR60" s="369">
        <f t="shared" si="30"/>
        <v>9.7000000000000003E-2</v>
      </c>
      <c r="AS60" s="369">
        <f t="shared" si="30"/>
        <v>9.7000000000000003E-2</v>
      </c>
      <c r="AT60" s="369">
        <f t="shared" si="30"/>
        <v>9.7000000000000003E-2</v>
      </c>
      <c r="AU60" s="369">
        <f t="shared" si="30"/>
        <v>9.7000000000000003E-2</v>
      </c>
      <c r="AV60" s="369">
        <f t="shared" si="30"/>
        <v>9.7000000000000003E-2</v>
      </c>
      <c r="AW60" s="369">
        <f t="shared" si="30"/>
        <v>9.7000000000000003E-2</v>
      </c>
      <c r="AX60" s="369">
        <f t="shared" si="30"/>
        <v>9.7000000000000003E-2</v>
      </c>
      <c r="AY60" s="369">
        <f t="shared" si="30"/>
        <v>9.7000000000000003E-2</v>
      </c>
      <c r="AZ60" s="369">
        <f t="shared" si="30"/>
        <v>9.7000000000000003E-2</v>
      </c>
      <c r="BA60" s="369">
        <f t="shared" si="30"/>
        <v>9.7000000000000003E-2</v>
      </c>
      <c r="BB60" s="369">
        <f t="shared" si="30"/>
        <v>9.7000000000000003E-2</v>
      </c>
      <c r="BC60" s="369">
        <f t="shared" si="30"/>
        <v>9.7000000000000003E-2</v>
      </c>
      <c r="BD60" s="369">
        <f t="shared" si="30"/>
        <v>9.7000000000000003E-2</v>
      </c>
      <c r="BE60" s="369">
        <f t="shared" si="30"/>
        <v>9.7000000000000003E-2</v>
      </c>
      <c r="BF60" s="369">
        <f t="shared" si="30"/>
        <v>9.7000000000000003E-2</v>
      </c>
      <c r="BG60" s="369">
        <f t="shared" si="30"/>
        <v>9.7000000000000003E-2</v>
      </c>
      <c r="BH60" s="369">
        <f t="shared" si="30"/>
        <v>9.7000000000000003E-2</v>
      </c>
      <c r="BI60" s="369">
        <f t="shared" si="30"/>
        <v>9.7000000000000003E-2</v>
      </c>
      <c r="BJ60" s="369">
        <f t="shared" si="30"/>
        <v>9.7000000000000003E-2</v>
      </c>
      <c r="BK60" s="369">
        <f t="shared" si="30"/>
        <v>9.7000000000000003E-2</v>
      </c>
      <c r="BL60" s="369">
        <f t="shared" si="30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1">+B59*B60</f>
        <v>0</v>
      </c>
      <c r="C61" s="75">
        <f t="shared" si="31"/>
        <v>0</v>
      </c>
      <c r="D61" s="75">
        <f t="shared" si="31"/>
        <v>0.18390760311404553</v>
      </c>
      <c r="E61" s="75">
        <f t="shared" si="31"/>
        <v>0.71571091156166566</v>
      </c>
      <c r="F61" s="75">
        <f>+F59*F60</f>
        <v>0.96707166328995153</v>
      </c>
      <c r="G61" s="75">
        <f t="shared" ref="G61:BL61" si="32">+G59*G60</f>
        <v>0.79087505268798319</v>
      </c>
      <c r="H61" s="75">
        <f t="shared" si="32"/>
        <v>0.64360434963645785</v>
      </c>
      <c r="I61" s="75">
        <f t="shared" si="32"/>
        <v>0.51478923025298295</v>
      </c>
      <c r="J61" s="75">
        <f t="shared" si="32"/>
        <v>0.39237708359572504</v>
      </c>
      <c r="K61" s="75">
        <f t="shared" si="32"/>
        <v>0.27382506578897853</v>
      </c>
      <c r="L61" s="75">
        <f t="shared" si="32"/>
        <v>0.17099698992793433</v>
      </c>
      <c r="M61" s="75">
        <f t="shared" si="32"/>
        <v>8.8037339844744308E-2</v>
      </c>
      <c r="N61" s="75">
        <f t="shared" si="32"/>
        <v>2.5277251910657463E-2</v>
      </c>
      <c r="O61" s="75">
        <f t="shared" si="32"/>
        <v>-5.3173231660014479E-6</v>
      </c>
      <c r="P61" s="75">
        <f t="shared" si="32"/>
        <v>-5.3173231660014479E-6</v>
      </c>
      <c r="Q61" s="75">
        <f t="shared" si="32"/>
        <v>-5.3173231660014479E-6</v>
      </c>
      <c r="R61" s="75">
        <f t="shared" si="32"/>
        <v>-5.3173231660014479E-6</v>
      </c>
      <c r="S61" s="75">
        <f t="shared" si="32"/>
        <v>-5.3173231660014479E-6</v>
      </c>
      <c r="T61" s="75">
        <f t="shared" si="32"/>
        <v>-5.3173231660014479E-6</v>
      </c>
      <c r="U61" s="75">
        <f t="shared" si="32"/>
        <v>-5.3173231660014479E-6</v>
      </c>
      <c r="V61" s="75">
        <f t="shared" si="32"/>
        <v>-5.3173231660014479E-6</v>
      </c>
      <c r="W61" s="75">
        <f t="shared" si="32"/>
        <v>-5.3173231660014479E-6</v>
      </c>
      <c r="X61" s="75">
        <f t="shared" si="32"/>
        <v>-5.3173231660014479E-6</v>
      </c>
      <c r="Y61" s="75">
        <f t="shared" si="32"/>
        <v>-5.3173231660014479E-6</v>
      </c>
      <c r="Z61" s="75">
        <f t="shared" si="32"/>
        <v>-5.3173231660014479E-6</v>
      </c>
      <c r="AA61" s="75">
        <f t="shared" si="32"/>
        <v>-5.3173231660014479E-6</v>
      </c>
      <c r="AB61" s="75">
        <f t="shared" si="32"/>
        <v>-5.3173231660014479E-6</v>
      </c>
      <c r="AC61" s="75">
        <f t="shared" si="32"/>
        <v>-5.3173231660014479E-6</v>
      </c>
      <c r="AD61" s="75">
        <f t="shared" si="32"/>
        <v>-5.3173231660014479E-6</v>
      </c>
      <c r="AE61" s="75">
        <f t="shared" si="32"/>
        <v>-5.3173231660014479E-6</v>
      </c>
      <c r="AF61" s="75">
        <f t="shared" si="32"/>
        <v>-5.3173231660014479E-6</v>
      </c>
      <c r="AG61" s="75">
        <f t="shared" si="32"/>
        <v>-5.3173231660014479E-6</v>
      </c>
      <c r="AH61" s="75">
        <f t="shared" si="32"/>
        <v>-5.3173231660014479E-6</v>
      </c>
      <c r="AI61" s="75">
        <f t="shared" si="32"/>
        <v>-5.3173231660014479E-6</v>
      </c>
      <c r="AJ61" s="75">
        <f t="shared" si="32"/>
        <v>-5.3173231660014479E-6</v>
      </c>
      <c r="AK61" s="75">
        <f t="shared" si="32"/>
        <v>-5.3173231660014479E-6</v>
      </c>
      <c r="AL61" s="75">
        <f t="shared" si="32"/>
        <v>-5.3173231660014479E-6</v>
      </c>
      <c r="AM61" s="75">
        <f t="shared" si="32"/>
        <v>-5.3173231660014479E-6</v>
      </c>
      <c r="AN61" s="75">
        <f t="shared" si="32"/>
        <v>-5.3173231660014479E-6</v>
      </c>
      <c r="AO61" s="75">
        <f t="shared" si="32"/>
        <v>-5.3173231660014479E-6</v>
      </c>
      <c r="AP61" s="75">
        <f t="shared" si="32"/>
        <v>-5.3173231660014479E-6</v>
      </c>
      <c r="AQ61" s="75">
        <f t="shared" si="32"/>
        <v>-5.3173231660014479E-6</v>
      </c>
      <c r="AR61" s="75">
        <f t="shared" si="32"/>
        <v>-5.3173231660014479E-6</v>
      </c>
      <c r="AS61" s="75">
        <f t="shared" si="32"/>
        <v>-5.3173231660014479E-6</v>
      </c>
      <c r="AT61" s="75">
        <f t="shared" si="32"/>
        <v>-5.3173231660014479E-6</v>
      </c>
      <c r="AU61" s="75">
        <f t="shared" si="32"/>
        <v>-5.3173231660014479E-6</v>
      </c>
      <c r="AV61" s="75">
        <f t="shared" si="32"/>
        <v>-5.3173231660014479E-6</v>
      </c>
      <c r="AW61" s="75">
        <f t="shared" si="32"/>
        <v>-5.3173231660014479E-6</v>
      </c>
      <c r="AX61" s="75">
        <f t="shared" si="32"/>
        <v>-5.3173231660014479E-6</v>
      </c>
      <c r="AY61" s="75">
        <f t="shared" si="32"/>
        <v>-5.3173231660014479E-6</v>
      </c>
      <c r="AZ61" s="75">
        <f t="shared" si="32"/>
        <v>-5.3173231660014479E-6</v>
      </c>
      <c r="BA61" s="75">
        <f t="shared" si="32"/>
        <v>-5.3173231660014479E-6</v>
      </c>
      <c r="BB61" s="75">
        <f t="shared" si="32"/>
        <v>-5.3173231660014479E-6</v>
      </c>
      <c r="BC61" s="75">
        <f t="shared" si="32"/>
        <v>-5.3173231660014479E-6</v>
      </c>
      <c r="BD61" s="75">
        <f t="shared" si="32"/>
        <v>-5.3173231660014479E-6</v>
      </c>
      <c r="BE61" s="75">
        <f t="shared" si="32"/>
        <v>-5.3173231660014479E-6</v>
      </c>
      <c r="BF61" s="75">
        <f t="shared" si="32"/>
        <v>-5.3173231660014479E-6</v>
      </c>
      <c r="BG61" s="75">
        <f t="shared" si="32"/>
        <v>-5.3173231660014479E-6</v>
      </c>
      <c r="BH61" s="75">
        <f t="shared" si="32"/>
        <v>-5.3173231660014479E-6</v>
      </c>
      <c r="BI61" s="75">
        <f t="shared" si="32"/>
        <v>-5.3173231660014479E-6</v>
      </c>
      <c r="BJ61" s="75">
        <f t="shared" si="32"/>
        <v>-5.3173231660014479E-6</v>
      </c>
      <c r="BK61" s="75">
        <f t="shared" si="32"/>
        <v>-5.3173231660014479E-6</v>
      </c>
      <c r="BL61" s="75">
        <f t="shared" si="32"/>
        <v>-5.3173231660014479E-6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3">B56</f>
        <v>0</v>
      </c>
      <c r="C62" s="68">
        <f t="shared" si="33"/>
        <v>0</v>
      </c>
      <c r="D62" s="68">
        <f t="shared" si="33"/>
        <v>0.64472373599999999</v>
      </c>
      <c r="E62" s="68">
        <f t="shared" si="33"/>
        <v>1.9813649854751998</v>
      </c>
      <c r="F62" s="68">
        <f t="shared" si="33"/>
        <v>1.9813649854751998</v>
      </c>
      <c r="G62" s="68">
        <f t="shared" si="33"/>
        <v>1.9813649854751998</v>
      </c>
      <c r="H62" s="68">
        <f t="shared" si="33"/>
        <v>1.9813649854751998</v>
      </c>
      <c r="I62" s="68">
        <f t="shared" si="33"/>
        <v>1.9813649854751998</v>
      </c>
      <c r="J62" s="68">
        <f t="shared" si="33"/>
        <v>1.9813649854751998</v>
      </c>
      <c r="K62" s="68">
        <f t="shared" si="33"/>
        <v>1.9813649854751998</v>
      </c>
      <c r="L62" s="68">
        <f t="shared" si="33"/>
        <v>1.9813649854751998</v>
      </c>
      <c r="M62" s="68">
        <f t="shared" si="33"/>
        <v>1.7664570734751996</v>
      </c>
      <c r="N62" s="68">
        <f t="shared" si="33"/>
        <v>0.89109416631679983</v>
      </c>
      <c r="O62" s="68">
        <f t="shared" si="33"/>
        <v>0</v>
      </c>
      <c r="P62" s="68">
        <f t="shared" si="33"/>
        <v>0</v>
      </c>
      <c r="Q62" s="68">
        <f t="shared" si="33"/>
        <v>0</v>
      </c>
      <c r="R62" s="68">
        <f t="shared" si="33"/>
        <v>0</v>
      </c>
      <c r="S62" s="68">
        <f t="shared" si="33"/>
        <v>0</v>
      </c>
      <c r="T62" s="68">
        <f t="shared" si="33"/>
        <v>0</v>
      </c>
      <c r="U62" s="68">
        <f t="shared" si="33"/>
        <v>0</v>
      </c>
      <c r="V62" s="68">
        <f t="shared" si="33"/>
        <v>0</v>
      </c>
      <c r="W62" s="68">
        <f t="shared" si="33"/>
        <v>0</v>
      </c>
      <c r="X62" s="68">
        <f t="shared" si="33"/>
        <v>0</v>
      </c>
      <c r="Y62" s="68">
        <f t="shared" si="33"/>
        <v>0</v>
      </c>
      <c r="Z62" s="68">
        <f t="shared" si="33"/>
        <v>0</v>
      </c>
      <c r="AA62" s="68">
        <f t="shared" si="33"/>
        <v>0</v>
      </c>
      <c r="AB62" s="68">
        <f t="shared" si="33"/>
        <v>0</v>
      </c>
      <c r="AC62" s="68">
        <f t="shared" si="33"/>
        <v>0</v>
      </c>
      <c r="AD62" s="68">
        <f t="shared" si="33"/>
        <v>0</v>
      </c>
      <c r="AE62" s="68">
        <f t="shared" si="33"/>
        <v>0</v>
      </c>
      <c r="AF62" s="68">
        <f t="shared" si="33"/>
        <v>0</v>
      </c>
      <c r="AG62" s="68">
        <f t="shared" si="33"/>
        <v>0</v>
      </c>
      <c r="AH62" s="68">
        <f t="shared" si="33"/>
        <v>0</v>
      </c>
      <c r="AI62" s="68">
        <f t="shared" si="33"/>
        <v>0</v>
      </c>
      <c r="AJ62" s="68">
        <f t="shared" si="33"/>
        <v>0</v>
      </c>
      <c r="AK62" s="68">
        <f t="shared" si="33"/>
        <v>0</v>
      </c>
      <c r="AL62" s="68">
        <f t="shared" si="33"/>
        <v>0</v>
      </c>
      <c r="AM62" s="68">
        <f t="shared" si="33"/>
        <v>0</v>
      </c>
      <c r="AN62" s="68">
        <f t="shared" si="33"/>
        <v>0</v>
      </c>
      <c r="AO62" s="68">
        <f t="shared" si="33"/>
        <v>0</v>
      </c>
      <c r="AP62" s="68">
        <f t="shared" si="33"/>
        <v>0</v>
      </c>
      <c r="AQ62" s="68">
        <f t="shared" si="33"/>
        <v>0</v>
      </c>
      <c r="AR62" s="68">
        <f t="shared" si="33"/>
        <v>0</v>
      </c>
      <c r="AS62" s="68">
        <f t="shared" si="33"/>
        <v>0</v>
      </c>
      <c r="AT62" s="68">
        <f t="shared" si="33"/>
        <v>0</v>
      </c>
      <c r="AU62" s="68">
        <f t="shared" si="33"/>
        <v>0</v>
      </c>
      <c r="AV62" s="68">
        <f t="shared" si="33"/>
        <v>0</v>
      </c>
      <c r="AW62" s="68">
        <f t="shared" si="33"/>
        <v>0</v>
      </c>
      <c r="AX62" s="68">
        <f t="shared" si="33"/>
        <v>0</v>
      </c>
      <c r="AY62" s="68">
        <f t="shared" si="33"/>
        <v>0</v>
      </c>
      <c r="AZ62" s="68">
        <f t="shared" si="33"/>
        <v>0</v>
      </c>
      <c r="BA62" s="68">
        <f t="shared" si="33"/>
        <v>0</v>
      </c>
      <c r="BB62" s="68">
        <f t="shared" si="33"/>
        <v>0</v>
      </c>
      <c r="BC62" s="68">
        <f t="shared" si="33"/>
        <v>0</v>
      </c>
      <c r="BD62" s="68">
        <f t="shared" si="33"/>
        <v>0</v>
      </c>
      <c r="BE62" s="68">
        <f t="shared" si="33"/>
        <v>0</v>
      </c>
      <c r="BF62" s="68">
        <f t="shared" si="33"/>
        <v>0</v>
      </c>
      <c r="BG62" s="68">
        <f t="shared" si="33"/>
        <v>0</v>
      </c>
      <c r="BH62" s="68">
        <f t="shared" si="33"/>
        <v>0</v>
      </c>
      <c r="BI62" s="68">
        <f t="shared" si="33"/>
        <v>0</v>
      </c>
      <c r="BJ62" s="68">
        <f t="shared" si="33"/>
        <v>0</v>
      </c>
      <c r="BK62" s="68">
        <f t="shared" si="33"/>
        <v>0</v>
      </c>
      <c r="BL62" s="68">
        <f t="shared" si="33"/>
        <v>0</v>
      </c>
      <c r="BM62" s="37"/>
      <c r="BN62" s="75">
        <f>SUM(B62:BM62)</f>
        <v>19.153194859593597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4">SUM(C61:C62)</f>
        <v>0</v>
      </c>
      <c r="D63" s="75">
        <f t="shared" si="34"/>
        <v>0.82863133911404552</v>
      </c>
      <c r="E63" s="75">
        <f t="shared" si="34"/>
        <v>2.6970758970368656</v>
      </c>
      <c r="F63" s="75">
        <f t="shared" si="34"/>
        <v>2.9484366487651514</v>
      </c>
      <c r="G63" s="75">
        <f t="shared" si="34"/>
        <v>2.7722400381631829</v>
      </c>
      <c r="H63" s="75">
        <f t="shared" si="34"/>
        <v>2.6249693351116576</v>
      </c>
      <c r="I63" s="75">
        <f t="shared" si="34"/>
        <v>2.4961542157281826</v>
      </c>
      <c r="J63" s="75">
        <f t="shared" si="34"/>
        <v>2.373742069070925</v>
      </c>
      <c r="K63" s="75">
        <f t="shared" si="34"/>
        <v>2.2551900512641785</v>
      </c>
      <c r="L63" s="75">
        <f t="shared" si="34"/>
        <v>2.1523619754031342</v>
      </c>
      <c r="M63" s="75">
        <f t="shared" si="34"/>
        <v>1.8544944133199439</v>
      </c>
      <c r="N63" s="75">
        <f t="shared" si="34"/>
        <v>0.91637141822745727</v>
      </c>
      <c r="O63" s="75">
        <f t="shared" si="34"/>
        <v>-5.3173231660014479E-6</v>
      </c>
      <c r="P63" s="75">
        <f t="shared" si="34"/>
        <v>-5.3173231660014479E-6</v>
      </c>
      <c r="Q63" s="75">
        <f t="shared" si="34"/>
        <v>-5.3173231660014479E-6</v>
      </c>
      <c r="R63" s="75">
        <f t="shared" si="34"/>
        <v>-5.3173231660014479E-6</v>
      </c>
      <c r="S63" s="75">
        <f t="shared" si="34"/>
        <v>-5.3173231660014479E-6</v>
      </c>
      <c r="T63" s="75">
        <f t="shared" si="34"/>
        <v>-5.3173231660014479E-6</v>
      </c>
      <c r="U63" s="75">
        <f t="shared" si="34"/>
        <v>-5.3173231660014479E-6</v>
      </c>
      <c r="V63" s="75">
        <f t="shared" si="34"/>
        <v>-5.3173231660014479E-6</v>
      </c>
      <c r="W63" s="75">
        <f t="shared" si="34"/>
        <v>-5.3173231660014479E-6</v>
      </c>
      <c r="X63" s="75">
        <f t="shared" si="34"/>
        <v>-5.3173231660014479E-6</v>
      </c>
      <c r="Y63" s="75">
        <f t="shared" si="34"/>
        <v>-5.3173231660014479E-6</v>
      </c>
      <c r="Z63" s="75">
        <f t="shared" si="34"/>
        <v>-5.3173231660014479E-6</v>
      </c>
      <c r="AA63" s="75">
        <f t="shared" si="34"/>
        <v>-5.3173231660014479E-6</v>
      </c>
      <c r="AB63" s="75">
        <f t="shared" si="34"/>
        <v>-5.3173231660014479E-6</v>
      </c>
      <c r="AC63" s="75">
        <f t="shared" si="34"/>
        <v>-5.3173231660014479E-6</v>
      </c>
      <c r="AD63" s="75">
        <f t="shared" si="34"/>
        <v>-5.3173231660014479E-6</v>
      </c>
      <c r="AE63" s="75">
        <f t="shared" si="34"/>
        <v>-5.3173231660014479E-6</v>
      </c>
      <c r="AF63" s="75">
        <f t="shared" si="34"/>
        <v>-5.3173231660014479E-6</v>
      </c>
      <c r="AG63" s="75">
        <f t="shared" si="34"/>
        <v>-5.3173231660014479E-6</v>
      </c>
      <c r="AH63" s="75">
        <f t="shared" si="34"/>
        <v>-5.3173231660014479E-6</v>
      </c>
      <c r="AI63" s="75">
        <f t="shared" si="34"/>
        <v>-5.3173231660014479E-6</v>
      </c>
      <c r="AJ63" s="75">
        <f t="shared" si="34"/>
        <v>-5.3173231660014479E-6</v>
      </c>
      <c r="AK63" s="75">
        <f t="shared" si="34"/>
        <v>-5.3173231660014479E-6</v>
      </c>
      <c r="AL63" s="75">
        <f t="shared" si="34"/>
        <v>-5.3173231660014479E-6</v>
      </c>
      <c r="AM63" s="75">
        <f t="shared" si="34"/>
        <v>-5.3173231660014479E-6</v>
      </c>
      <c r="AN63" s="75">
        <f t="shared" si="34"/>
        <v>-5.3173231660014479E-6</v>
      </c>
      <c r="AO63" s="75">
        <f t="shared" si="34"/>
        <v>-5.3173231660014479E-6</v>
      </c>
      <c r="AP63" s="75">
        <f t="shared" si="34"/>
        <v>-5.3173231660014479E-6</v>
      </c>
      <c r="AQ63" s="75">
        <f t="shared" si="34"/>
        <v>-5.3173231660014479E-6</v>
      </c>
      <c r="AR63" s="75">
        <f t="shared" si="34"/>
        <v>-5.3173231660014479E-6</v>
      </c>
      <c r="AS63" s="75">
        <f t="shared" si="34"/>
        <v>-5.3173231660014479E-6</v>
      </c>
      <c r="AT63" s="75">
        <f t="shared" si="34"/>
        <v>-5.3173231660014479E-6</v>
      </c>
      <c r="AU63" s="75">
        <f t="shared" si="34"/>
        <v>-5.3173231660014479E-6</v>
      </c>
      <c r="AV63" s="75">
        <f t="shared" si="34"/>
        <v>-5.3173231660014479E-6</v>
      </c>
      <c r="AW63" s="75">
        <f t="shared" si="34"/>
        <v>-5.3173231660014479E-6</v>
      </c>
      <c r="AX63" s="75">
        <f t="shared" si="34"/>
        <v>-5.3173231660014479E-6</v>
      </c>
      <c r="AY63" s="75">
        <f t="shared" si="34"/>
        <v>-5.3173231660014479E-6</v>
      </c>
      <c r="AZ63" s="75">
        <f t="shared" si="34"/>
        <v>-5.3173231660014479E-6</v>
      </c>
      <c r="BA63" s="75">
        <f t="shared" si="34"/>
        <v>-5.3173231660014479E-6</v>
      </c>
      <c r="BB63" s="75">
        <f t="shared" si="34"/>
        <v>-5.3173231660014479E-6</v>
      </c>
      <c r="BC63" s="75">
        <f t="shared" si="34"/>
        <v>-5.3173231660014479E-6</v>
      </c>
      <c r="BD63" s="75">
        <f t="shared" si="34"/>
        <v>-5.3173231660014479E-6</v>
      </c>
      <c r="BE63" s="75">
        <f t="shared" si="34"/>
        <v>-5.3173231660014479E-6</v>
      </c>
      <c r="BF63" s="75">
        <f t="shared" si="34"/>
        <v>-5.3173231660014479E-6</v>
      </c>
      <c r="BG63" s="75">
        <f t="shared" si="34"/>
        <v>-5.3173231660014479E-6</v>
      </c>
      <c r="BH63" s="75">
        <f t="shared" si="34"/>
        <v>-5.3173231660014479E-6</v>
      </c>
      <c r="BI63" s="75">
        <f t="shared" si="34"/>
        <v>-5.3173231660014479E-6</v>
      </c>
      <c r="BJ63" s="75">
        <f t="shared" si="34"/>
        <v>-5.3173231660014479E-6</v>
      </c>
      <c r="BK63" s="75">
        <f t="shared" si="34"/>
        <v>-5.3173231660014479E-6</v>
      </c>
      <c r="BL63" s="75">
        <f t="shared" si="34"/>
        <v>-5.3173231660014479E-6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5">C63*C64</f>
        <v>0</v>
      </c>
      <c r="D65" s="119">
        <f t="shared" si="35"/>
        <v>0.85792963618993168</v>
      </c>
      <c r="E65" s="119">
        <f t="shared" si="35"/>
        <v>2.7924376425292388</v>
      </c>
      <c r="F65" s="119">
        <f t="shared" si="35"/>
        <v>3.0526858712689871</v>
      </c>
      <c r="G65" s="119">
        <f t="shared" si="35"/>
        <v>2.870259396555555</v>
      </c>
      <c r="H65" s="119">
        <f t="shared" si="35"/>
        <v>2.7177815759296551</v>
      </c>
      <c r="I65" s="119">
        <f t="shared" si="35"/>
        <v>2.58441188148075</v>
      </c>
      <c r="J65" s="119">
        <f t="shared" si="35"/>
        <v>2.4576715525919397</v>
      </c>
      <c r="K65" s="119">
        <f t="shared" si="35"/>
        <v>2.3349278368941122</v>
      </c>
      <c r="L65" s="119">
        <f t="shared" si="35"/>
        <v>2.2284640217457516</v>
      </c>
      <c r="M65" s="119">
        <f t="shared" si="35"/>
        <v>1.9200646200962301</v>
      </c>
      <c r="N65" s="119">
        <f t="shared" si="35"/>
        <v>0.94877198139199381</v>
      </c>
      <c r="O65" s="119">
        <f t="shared" si="35"/>
        <v>-5.5053301920603069E-6</v>
      </c>
      <c r="P65" s="119">
        <f t="shared" si="35"/>
        <v>-5.5053301920603069E-6</v>
      </c>
      <c r="Q65" s="119">
        <f t="shared" si="35"/>
        <v>-5.5053301920603069E-6</v>
      </c>
      <c r="R65" s="119">
        <f t="shared" si="35"/>
        <v>-5.5053301920603069E-6</v>
      </c>
      <c r="S65" s="119">
        <f t="shared" si="35"/>
        <v>-5.5053301920603069E-6</v>
      </c>
      <c r="T65" s="119">
        <f t="shared" si="35"/>
        <v>-5.5053301920603069E-6</v>
      </c>
      <c r="U65" s="119">
        <f t="shared" si="35"/>
        <v>-5.5053301920603069E-6</v>
      </c>
      <c r="V65" s="119">
        <f t="shared" si="35"/>
        <v>-5.5053301920603069E-6</v>
      </c>
      <c r="W65" s="119">
        <f t="shared" si="35"/>
        <v>-5.5053301920603069E-6</v>
      </c>
      <c r="X65" s="119">
        <f t="shared" si="35"/>
        <v>-5.5053301920603069E-6</v>
      </c>
      <c r="Y65" s="119">
        <f t="shared" si="35"/>
        <v>-5.5053301920603069E-6</v>
      </c>
      <c r="Z65" s="119">
        <f t="shared" si="35"/>
        <v>-5.5053301920603069E-6</v>
      </c>
      <c r="AA65" s="119">
        <f t="shared" si="35"/>
        <v>-5.5053301920603069E-6</v>
      </c>
      <c r="AB65" s="119">
        <f t="shared" si="35"/>
        <v>-5.5053301920603069E-6</v>
      </c>
      <c r="AC65" s="119">
        <f t="shared" si="35"/>
        <v>-5.5053301920603069E-6</v>
      </c>
      <c r="AD65" s="119">
        <f t="shared" si="35"/>
        <v>-5.5053301920603069E-6</v>
      </c>
      <c r="AE65" s="119">
        <f t="shared" si="35"/>
        <v>-5.5053301920603069E-6</v>
      </c>
      <c r="AF65" s="119">
        <f t="shared" si="35"/>
        <v>-5.5053301920603069E-6</v>
      </c>
      <c r="AG65" s="119">
        <f t="shared" si="35"/>
        <v>-5.5053301920603069E-6</v>
      </c>
      <c r="AH65" s="119">
        <f t="shared" si="35"/>
        <v>-5.5053301920603069E-6</v>
      </c>
      <c r="AI65" s="119">
        <f t="shared" si="35"/>
        <v>-5.5053301920603069E-6</v>
      </c>
      <c r="AJ65" s="119">
        <f t="shared" si="35"/>
        <v>-5.5053301920603069E-6</v>
      </c>
      <c r="AK65" s="119">
        <f t="shared" si="35"/>
        <v>-5.5053301920603069E-6</v>
      </c>
      <c r="AL65" s="119">
        <f t="shared" si="35"/>
        <v>-5.5053301920603069E-6</v>
      </c>
      <c r="AM65" s="119">
        <f t="shared" si="35"/>
        <v>-5.5053301920603069E-6</v>
      </c>
      <c r="AN65" s="119">
        <f t="shared" si="35"/>
        <v>-5.5053301920603069E-6</v>
      </c>
      <c r="AO65" s="119">
        <f t="shared" si="35"/>
        <v>-5.5053301920603069E-6</v>
      </c>
      <c r="AP65" s="119">
        <f t="shared" si="35"/>
        <v>-5.5053301920603069E-6</v>
      </c>
      <c r="AQ65" s="119">
        <f t="shared" si="35"/>
        <v>-5.5053301920603069E-6</v>
      </c>
      <c r="AR65" s="119">
        <f t="shared" si="35"/>
        <v>-5.5053301920603069E-6</v>
      </c>
      <c r="AS65" s="119">
        <f t="shared" si="35"/>
        <v>-5.5053301920603069E-6</v>
      </c>
      <c r="AT65" s="119">
        <f t="shared" si="35"/>
        <v>-5.5053301920603069E-6</v>
      </c>
      <c r="AU65" s="119">
        <f t="shared" si="35"/>
        <v>-5.5053301920603069E-6</v>
      </c>
      <c r="AV65" s="119">
        <f t="shared" si="35"/>
        <v>-5.5053301920603069E-6</v>
      </c>
      <c r="AW65" s="119">
        <f t="shared" si="35"/>
        <v>-5.5053301920603069E-6</v>
      </c>
      <c r="AX65" s="119">
        <f t="shared" si="35"/>
        <v>-5.5053301920603069E-6</v>
      </c>
      <c r="AY65" s="119">
        <f t="shared" si="35"/>
        <v>-5.5053301920603069E-6</v>
      </c>
      <c r="AZ65" s="119">
        <f t="shared" si="35"/>
        <v>-5.5053301920603069E-6</v>
      </c>
      <c r="BA65" s="119">
        <f t="shared" si="35"/>
        <v>-5.5053301920603069E-6</v>
      </c>
      <c r="BB65" s="119">
        <f t="shared" si="35"/>
        <v>-5.5053301920603069E-6</v>
      </c>
      <c r="BC65" s="119">
        <f t="shared" si="35"/>
        <v>-5.5053301920603069E-6</v>
      </c>
      <c r="BD65" s="119">
        <f t="shared" si="35"/>
        <v>-5.5053301920603069E-6</v>
      </c>
      <c r="BE65" s="119">
        <f t="shared" si="35"/>
        <v>-5.5053301920603069E-6</v>
      </c>
      <c r="BF65" s="119">
        <f t="shared" si="35"/>
        <v>-5.5053301920603069E-6</v>
      </c>
      <c r="BG65" s="119">
        <f t="shared" si="35"/>
        <v>-5.5053301920603069E-6</v>
      </c>
      <c r="BH65" s="119">
        <f t="shared" si="35"/>
        <v>-5.5053301920603069E-6</v>
      </c>
      <c r="BI65" s="119">
        <f t="shared" si="35"/>
        <v>-5.5053301920603069E-6</v>
      </c>
      <c r="BJ65" s="119">
        <f t="shared" si="35"/>
        <v>-5.5053301920603069E-6</v>
      </c>
      <c r="BK65" s="119">
        <f t="shared" si="35"/>
        <v>-5.5053301920603069E-6</v>
      </c>
      <c r="BL65" s="119">
        <f t="shared" si="35"/>
        <v>-5.5053301920603069E-6</v>
      </c>
      <c r="BM65" s="113"/>
      <c r="BN65" s="316">
        <f>SUM(B65:BM65)</f>
        <v>24.76513075016447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6">B20</f>
        <v>0</v>
      </c>
      <c r="C71" s="87">
        <f t="shared" si="36"/>
        <v>0</v>
      </c>
      <c r="D71" s="87">
        <f t="shared" si="36"/>
        <v>4.2981582399999994</v>
      </c>
      <c r="E71" s="87">
        <f t="shared" si="36"/>
        <v>8.9109416631679981</v>
      </c>
      <c r="F71" s="87">
        <f t="shared" si="36"/>
        <v>0</v>
      </c>
      <c r="G71" s="87">
        <f t="shared" si="36"/>
        <v>0</v>
      </c>
      <c r="H71" s="87">
        <f t="shared" si="36"/>
        <v>0</v>
      </c>
      <c r="I71" s="87">
        <f t="shared" si="36"/>
        <v>0</v>
      </c>
      <c r="J71" s="87">
        <f t="shared" si="36"/>
        <v>0</v>
      </c>
      <c r="K71" s="87">
        <f t="shared" si="36"/>
        <v>0</v>
      </c>
      <c r="L71" s="87">
        <f t="shared" si="36"/>
        <v>0</v>
      </c>
      <c r="M71" s="87">
        <f t="shared" si="36"/>
        <v>-4.2981582399999994</v>
      </c>
      <c r="N71" s="87">
        <f t="shared" si="36"/>
        <v>-8.9109416631679981</v>
      </c>
      <c r="O71" s="87">
        <f t="shared" si="36"/>
        <v>0</v>
      </c>
      <c r="P71" s="87">
        <f t="shared" si="36"/>
        <v>0</v>
      </c>
      <c r="Q71" s="87">
        <f t="shared" si="36"/>
        <v>0</v>
      </c>
      <c r="R71" s="87">
        <f t="shared" si="36"/>
        <v>0</v>
      </c>
      <c r="S71" s="87">
        <f t="shared" si="36"/>
        <v>0</v>
      </c>
      <c r="T71" s="87">
        <f t="shared" si="36"/>
        <v>0</v>
      </c>
      <c r="U71" s="87">
        <f t="shared" si="36"/>
        <v>0</v>
      </c>
      <c r="V71" s="87">
        <f t="shared" si="36"/>
        <v>0</v>
      </c>
      <c r="W71" s="87">
        <f t="shared" si="36"/>
        <v>0</v>
      </c>
      <c r="X71" s="87">
        <f t="shared" si="36"/>
        <v>0</v>
      </c>
      <c r="Y71" s="87">
        <f t="shared" si="36"/>
        <v>0</v>
      </c>
      <c r="Z71" s="87">
        <f t="shared" si="36"/>
        <v>0</v>
      </c>
      <c r="AA71" s="87">
        <f t="shared" si="36"/>
        <v>0</v>
      </c>
      <c r="AB71" s="87">
        <f t="shared" si="36"/>
        <v>0</v>
      </c>
      <c r="AC71" s="87">
        <f t="shared" si="36"/>
        <v>0</v>
      </c>
      <c r="AD71" s="87">
        <f t="shared" si="36"/>
        <v>0</v>
      </c>
      <c r="AE71" s="87">
        <f t="shared" si="36"/>
        <v>0</v>
      </c>
      <c r="AF71" s="87">
        <f t="shared" si="36"/>
        <v>0</v>
      </c>
      <c r="AG71" s="87">
        <f t="shared" si="36"/>
        <v>0</v>
      </c>
      <c r="AH71" s="87">
        <f t="shared" si="36"/>
        <v>0</v>
      </c>
      <c r="AI71" s="87">
        <f t="shared" si="36"/>
        <v>0</v>
      </c>
      <c r="AJ71" s="87">
        <f t="shared" si="36"/>
        <v>0</v>
      </c>
      <c r="AK71" s="87">
        <f t="shared" si="36"/>
        <v>0</v>
      </c>
      <c r="AL71" s="87">
        <f t="shared" si="36"/>
        <v>0</v>
      </c>
      <c r="AM71" s="87">
        <f t="shared" si="36"/>
        <v>0</v>
      </c>
      <c r="AN71" s="87">
        <f t="shared" si="36"/>
        <v>0</v>
      </c>
      <c r="AO71" s="87">
        <f t="shared" si="36"/>
        <v>0</v>
      </c>
      <c r="AP71" s="87">
        <f t="shared" si="36"/>
        <v>0</v>
      </c>
      <c r="AQ71" s="87">
        <f t="shared" si="36"/>
        <v>0</v>
      </c>
      <c r="AR71" s="87">
        <f t="shared" si="36"/>
        <v>0</v>
      </c>
      <c r="AS71" s="87">
        <f t="shared" si="36"/>
        <v>0</v>
      </c>
      <c r="AT71" s="87">
        <f t="shared" si="36"/>
        <v>0</v>
      </c>
      <c r="AU71" s="87">
        <f t="shared" si="36"/>
        <v>0</v>
      </c>
      <c r="AV71" s="87">
        <f t="shared" si="36"/>
        <v>0</v>
      </c>
      <c r="AW71" s="87">
        <f t="shared" si="36"/>
        <v>0</v>
      </c>
      <c r="AX71" s="87">
        <f t="shared" si="36"/>
        <v>0</v>
      </c>
      <c r="AY71" s="87">
        <f t="shared" si="36"/>
        <v>0</v>
      </c>
      <c r="AZ71" s="87">
        <f t="shared" si="36"/>
        <v>0</v>
      </c>
      <c r="BA71" s="87">
        <f t="shared" si="36"/>
        <v>0</v>
      </c>
      <c r="BB71" s="87">
        <f t="shared" si="36"/>
        <v>0</v>
      </c>
      <c r="BC71" s="87">
        <f t="shared" si="36"/>
        <v>0</v>
      </c>
      <c r="BD71" s="87">
        <f t="shared" si="36"/>
        <v>0</v>
      </c>
      <c r="BE71" s="87">
        <f t="shared" si="36"/>
        <v>0</v>
      </c>
      <c r="BF71" s="87">
        <f t="shared" si="36"/>
        <v>0</v>
      </c>
      <c r="BG71" s="87">
        <f t="shared" si="36"/>
        <v>0</v>
      </c>
      <c r="BH71" s="87">
        <f t="shared" si="36"/>
        <v>0</v>
      </c>
      <c r="BI71" s="87">
        <f t="shared" si="36"/>
        <v>0</v>
      </c>
      <c r="BJ71" s="87">
        <f t="shared" si="36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4.2981582399999994</v>
      </c>
      <c r="E73" s="87">
        <f>SUM($B$71:E71)-SUM($B$72:E72)</f>
        <v>13.209099903167997</v>
      </c>
      <c r="F73" s="87">
        <f>SUM($B$71:F71)-SUM($B$72:F72)</f>
        <v>13.209099903167997</v>
      </c>
      <c r="G73" s="87">
        <f>SUM($B$71:G71)-SUM($B$72:G72)</f>
        <v>13.209099903167997</v>
      </c>
      <c r="H73" s="87">
        <f>SUM($B$71:H71)-SUM($B$72:H72)</f>
        <v>13.209099903167997</v>
      </c>
      <c r="I73" s="87">
        <f>SUM($B$71:I71)-SUM($B$72:I72)</f>
        <v>13.209099903167997</v>
      </c>
      <c r="J73" s="87">
        <f>SUM($B$71:J71)-SUM($B$72:J72)</f>
        <v>13.209099903167997</v>
      </c>
      <c r="K73" s="87">
        <f>SUM($B$71:K71)-SUM($B$72:K72)</f>
        <v>13.209099903167997</v>
      </c>
      <c r="L73" s="87">
        <f>SUM($B$71:L71)-SUM($B$72:L72)</f>
        <v>13.209099903167997</v>
      </c>
      <c r="M73" s="87">
        <f>SUM($B$71:M71)-SUM($B$72:M72)</f>
        <v>8.9109416631679981</v>
      </c>
      <c r="N73" s="87">
        <f>SUM($B$71:N71)-SUM($B$72:N72)</f>
        <v>0</v>
      </c>
      <c r="O73" s="87">
        <f>SUM($B$71:O71)-SUM($B$72:O72)</f>
        <v>0</v>
      </c>
      <c r="P73" s="87">
        <f>SUM($B$71:P71)-SUM($B$72:P72)</f>
        <v>0</v>
      </c>
      <c r="Q73" s="87">
        <f>SUM($B$71:Q71)-SUM($B$72:Q72)</f>
        <v>0</v>
      </c>
      <c r="R73" s="87">
        <f>SUM($B$71:R71)-SUM($B$72:R72)</f>
        <v>0</v>
      </c>
      <c r="S73" s="87">
        <f>SUM($B$71:S71)-SUM($B$72:S72)</f>
        <v>0</v>
      </c>
      <c r="T73" s="87">
        <f>SUM($B$71:T71)-SUM($B$72:T72)</f>
        <v>0</v>
      </c>
      <c r="U73" s="87">
        <f>SUM($B$71:U71)-SUM($B$72:U72)</f>
        <v>0</v>
      </c>
      <c r="V73" s="87">
        <f>SUM($B$71:V71)-SUM($B$72:V72)</f>
        <v>0</v>
      </c>
      <c r="W73" s="87">
        <f>SUM($B$71:W71)-SUM($B$72:W72)</f>
        <v>0</v>
      </c>
      <c r="X73" s="87">
        <f>SUM($B$71:X71)-SUM($B$72:X72)</f>
        <v>0</v>
      </c>
      <c r="Y73" s="87">
        <f>SUM($B$71:Y71)-SUM($B$72:Y72)</f>
        <v>0</v>
      </c>
      <c r="Z73" s="87">
        <f>SUM($B$71:Z71)-SUM($B$72:Z72)</f>
        <v>0</v>
      </c>
      <c r="AA73" s="87">
        <f>SUM($B$71:AA71)-SUM($B$72:AA72)</f>
        <v>0</v>
      </c>
      <c r="AB73" s="87">
        <f>SUM($B$71:AB71)-SUM($B$72:AB72)</f>
        <v>0</v>
      </c>
      <c r="AC73" s="87">
        <f>SUM($B$71:AC71)-SUM($B$72:AC72)</f>
        <v>0</v>
      </c>
      <c r="AD73" s="87">
        <f>SUM($B$71:AD71)-SUM($B$72:AD72)</f>
        <v>0</v>
      </c>
      <c r="AE73" s="87">
        <f>SUM($B$71:AE71)-SUM($B$72:AE72)</f>
        <v>0</v>
      </c>
      <c r="AF73" s="87">
        <f>SUM($B$71:AF71)-SUM($B$72:AF72)</f>
        <v>0</v>
      </c>
      <c r="AG73" s="87">
        <f>SUM($B$71:AG71)-SUM($B$72:AG72)</f>
        <v>0</v>
      </c>
      <c r="AH73" s="87">
        <f>SUM($B$71:AH71)-SUM($B$72:AH72)</f>
        <v>0</v>
      </c>
      <c r="AI73" s="87">
        <f>SUM($B$71:AI71)-SUM($B$72:AI72)</f>
        <v>0</v>
      </c>
      <c r="AJ73" s="87">
        <f>SUM($B$71:AJ71)-SUM($B$72:AJ72)</f>
        <v>0</v>
      </c>
      <c r="AK73" s="87">
        <f>SUM($B$71:AK71)-SUM($B$72:AK72)</f>
        <v>0</v>
      </c>
      <c r="AL73" s="87">
        <f>SUM($B$71:AL71)-SUM($B$72:AL72)</f>
        <v>0</v>
      </c>
      <c r="AM73" s="87">
        <f>SUM($B$71:AM71)-SUM($B$72:AM72)</f>
        <v>0</v>
      </c>
      <c r="AN73" s="87">
        <f>SUM($B$71:AN71)-SUM($B$72:AN72)</f>
        <v>0</v>
      </c>
      <c r="AO73" s="87">
        <f>SUM($B$71:AO71)-SUM($B$72:AO72)</f>
        <v>0</v>
      </c>
      <c r="AP73" s="87">
        <f>SUM($B$71:AP71)-SUM($B$72:AP72)</f>
        <v>0</v>
      </c>
      <c r="AQ73" s="87">
        <f>SUM($B$71:AQ71)-SUM($B$72:AQ72)</f>
        <v>0</v>
      </c>
      <c r="AR73" s="87">
        <f>SUM($B$71:AR71)-SUM($B$72:AR72)</f>
        <v>0</v>
      </c>
      <c r="AS73" s="87">
        <f>SUM($B$71:AS71)-SUM($B$72:AS72)</f>
        <v>0</v>
      </c>
      <c r="AT73" s="87">
        <f>SUM($B$71:AT71)-SUM($B$72:AT72)</f>
        <v>0</v>
      </c>
      <c r="AU73" s="87">
        <f>SUM($B$71:AU71)-SUM($B$72:AU72)</f>
        <v>0</v>
      </c>
      <c r="AV73" s="87">
        <f>SUM($B$71:AV71)-SUM($B$72:AV72)</f>
        <v>0</v>
      </c>
      <c r="AW73" s="87">
        <f>SUM($B$71:AW71)-SUM($B$72:AW72)</f>
        <v>0</v>
      </c>
      <c r="AX73" s="87">
        <f>SUM($B$71:AX71)-SUM($B$72:AX72)</f>
        <v>0</v>
      </c>
      <c r="AY73" s="87">
        <f>SUM($B$71:AY71)-SUM($B$72:AY72)</f>
        <v>0</v>
      </c>
      <c r="AZ73" s="87">
        <f>SUM($B$71:AZ71)-SUM($B$72:AZ72)</f>
        <v>0</v>
      </c>
      <c r="BA73" s="87">
        <f>SUM($B$71:BA71)-SUM($B$72:BA72)</f>
        <v>0</v>
      </c>
      <c r="BB73" s="87">
        <f>SUM($B$71:BB71)-SUM($B$72:BB72)</f>
        <v>0</v>
      </c>
      <c r="BC73" s="87">
        <f>SUM($B$71:BC71)-SUM($B$72:BC72)</f>
        <v>0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>
        <v>0</v>
      </c>
      <c r="C74" s="128">
        <f>($C$71*TaxDepr!B$32)</f>
        <v>0</v>
      </c>
      <c r="D74" s="331">
        <f>($D$71*TaxDepr!B$32)</f>
        <v>0.61399190458399988</v>
      </c>
      <c r="E74" s="331">
        <f>($D$71*TaxDepr!C$32)+($E$71*TaxDepr!B$32)</f>
        <v>2.3255469695595483</v>
      </c>
      <c r="F74" s="331">
        <f>($D$71*TaxDepr!D$32)+($E$71*TaxDepr!C$32)</f>
        <v>2.9341664342330427</v>
      </c>
      <c r="G74" s="331">
        <f>($D$71*TaxDepr!E$32)+($E$71*TaxDepr!D$32)</f>
        <v>2.0958458972259777</v>
      </c>
      <c r="H74" s="331">
        <f>($D$71*TaxDepr!F$32)+($E$71*TaxDepr!E$32)</f>
        <v>1.4970327837328412</v>
      </c>
      <c r="I74" s="331">
        <f>($D$71*TaxDepr!G$32)+($E$71*TaxDepr!F$32)</f>
        <v>1.1789121663577438</v>
      </c>
      <c r="J74" s="331">
        <f>($D$71*TaxDepr!H$32)+($E$71*TaxDepr!G$32)</f>
        <v>1.1789121663577438</v>
      </c>
      <c r="K74" s="331">
        <f>($D$71*TaxDepr!I$32)+($E$71*TaxDepr!H$32)</f>
        <v>0.98712834568894381</v>
      </c>
      <c r="L74" s="331">
        <f>($D$71*TaxDepr!J$32)+($E$71*TaxDepr!I$32)</f>
        <v>0.3976953264271878</v>
      </c>
      <c r="M74" s="331"/>
      <c r="N74" s="331"/>
      <c r="O74" s="331"/>
      <c r="P74" s="331"/>
      <c r="Q74" s="331"/>
      <c r="R74" s="331"/>
      <c r="S74" s="331"/>
      <c r="T74" s="331"/>
      <c r="U74" s="331"/>
      <c r="V74" s="331"/>
      <c r="W74" s="331"/>
      <c r="X74" s="331"/>
      <c r="Y74" s="331"/>
      <c r="Z74" s="331"/>
      <c r="AA74" s="331"/>
      <c r="AB74" s="331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13.20923199416703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7">C72+C74</f>
        <v>0</v>
      </c>
      <c r="D75" s="95">
        <f t="shared" si="37"/>
        <v>0.61399190458399988</v>
      </c>
      <c r="E75" s="95">
        <f t="shared" si="37"/>
        <v>2.3255469695595483</v>
      </c>
      <c r="F75" s="95">
        <f t="shared" si="37"/>
        <v>2.9341664342330427</v>
      </c>
      <c r="G75" s="95">
        <f t="shared" si="37"/>
        <v>2.0958458972259777</v>
      </c>
      <c r="H75" s="95">
        <f t="shared" si="37"/>
        <v>1.4970327837328412</v>
      </c>
      <c r="I75" s="95">
        <f t="shared" si="37"/>
        <v>1.1789121663577438</v>
      </c>
      <c r="J75" s="95">
        <f t="shared" si="37"/>
        <v>1.1789121663577438</v>
      </c>
      <c r="K75" s="95">
        <f t="shared" si="37"/>
        <v>0.98712834568894381</v>
      </c>
      <c r="L75" s="95">
        <f t="shared" si="37"/>
        <v>0.3976953264271878</v>
      </c>
      <c r="M75" s="95">
        <f t="shared" si="37"/>
        <v>0</v>
      </c>
      <c r="N75" s="95">
        <f t="shared" si="37"/>
        <v>0</v>
      </c>
      <c r="O75" s="95">
        <f t="shared" si="37"/>
        <v>0</v>
      </c>
      <c r="P75" s="95">
        <f t="shared" si="37"/>
        <v>0</v>
      </c>
      <c r="Q75" s="95">
        <f t="shared" si="37"/>
        <v>0</v>
      </c>
      <c r="R75" s="95">
        <f t="shared" si="37"/>
        <v>0</v>
      </c>
      <c r="S75" s="95">
        <f t="shared" si="37"/>
        <v>0</v>
      </c>
      <c r="T75" s="95">
        <f t="shared" si="37"/>
        <v>0</v>
      </c>
      <c r="U75" s="95">
        <f t="shared" si="37"/>
        <v>0</v>
      </c>
      <c r="V75" s="95">
        <f t="shared" si="37"/>
        <v>0</v>
      </c>
      <c r="W75" s="95">
        <f t="shared" si="37"/>
        <v>0</v>
      </c>
      <c r="X75" s="95">
        <f t="shared" si="37"/>
        <v>0</v>
      </c>
      <c r="Y75" s="95">
        <f t="shared" si="37"/>
        <v>0</v>
      </c>
      <c r="Z75" s="95">
        <f t="shared" si="37"/>
        <v>0</v>
      </c>
      <c r="AA75" s="95">
        <f t="shared" si="37"/>
        <v>0</v>
      </c>
      <c r="AB75" s="95">
        <f t="shared" si="37"/>
        <v>0</v>
      </c>
      <c r="AC75" s="95">
        <f t="shared" si="37"/>
        <v>0</v>
      </c>
      <c r="AD75" s="95">
        <f t="shared" si="37"/>
        <v>0</v>
      </c>
      <c r="AE75" s="95">
        <f t="shared" si="37"/>
        <v>0</v>
      </c>
      <c r="AF75" s="95">
        <f t="shared" si="37"/>
        <v>0</v>
      </c>
      <c r="AG75" s="95">
        <f t="shared" si="37"/>
        <v>0</v>
      </c>
      <c r="AH75" s="95">
        <f t="shared" si="37"/>
        <v>0</v>
      </c>
      <c r="AI75" s="95">
        <f t="shared" si="37"/>
        <v>0</v>
      </c>
      <c r="AJ75" s="95">
        <f t="shared" si="37"/>
        <v>0</v>
      </c>
      <c r="AK75" s="95">
        <f t="shared" si="37"/>
        <v>0</v>
      </c>
      <c r="AL75" s="95">
        <f t="shared" si="37"/>
        <v>0</v>
      </c>
      <c r="AM75" s="95">
        <f t="shared" si="37"/>
        <v>0</v>
      </c>
      <c r="AN75" s="95">
        <f t="shared" si="37"/>
        <v>0</v>
      </c>
      <c r="AO75" s="95">
        <f t="shared" si="37"/>
        <v>0</v>
      </c>
      <c r="AP75" s="95">
        <f t="shared" si="37"/>
        <v>0</v>
      </c>
      <c r="AQ75" s="95">
        <f t="shared" si="37"/>
        <v>0</v>
      </c>
      <c r="AR75" s="95">
        <f t="shared" si="37"/>
        <v>0</v>
      </c>
      <c r="AS75" s="95">
        <f t="shared" si="37"/>
        <v>0</v>
      </c>
      <c r="AT75" s="95">
        <f t="shared" si="37"/>
        <v>0</v>
      </c>
      <c r="AU75" s="95">
        <f t="shared" si="37"/>
        <v>0</v>
      </c>
      <c r="AV75" s="95">
        <f t="shared" si="37"/>
        <v>0</v>
      </c>
      <c r="AW75" s="95">
        <f t="shared" si="37"/>
        <v>0</v>
      </c>
      <c r="AX75" s="95">
        <f t="shared" si="37"/>
        <v>0</v>
      </c>
      <c r="AY75" s="95">
        <f t="shared" si="37"/>
        <v>0</v>
      </c>
      <c r="AZ75" s="95">
        <f t="shared" si="37"/>
        <v>0</v>
      </c>
      <c r="BA75" s="95">
        <f t="shared" si="37"/>
        <v>0</v>
      </c>
      <c r="BB75" s="95">
        <f t="shared" si="37"/>
        <v>0</v>
      </c>
      <c r="BC75" s="95">
        <f t="shared" si="37"/>
        <v>0</v>
      </c>
      <c r="BD75" s="95">
        <f t="shared" si="37"/>
        <v>0</v>
      </c>
      <c r="BE75" s="95">
        <f t="shared" si="37"/>
        <v>0</v>
      </c>
      <c r="BF75" s="95">
        <f t="shared" si="37"/>
        <v>0</v>
      </c>
      <c r="BG75" s="95">
        <f t="shared" si="37"/>
        <v>0</v>
      </c>
      <c r="BH75" s="95">
        <f t="shared" si="37"/>
        <v>0</v>
      </c>
      <c r="BI75" s="95">
        <f t="shared" si="37"/>
        <v>0</v>
      </c>
      <c r="BJ75" s="95">
        <f t="shared" si="37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8">B20</f>
        <v>0</v>
      </c>
      <c r="C78" s="87">
        <f t="shared" si="38"/>
        <v>0</v>
      </c>
      <c r="D78" s="87">
        <f t="shared" si="38"/>
        <v>4.2981582399999994</v>
      </c>
      <c r="E78" s="87">
        <f t="shared" si="38"/>
        <v>8.9109416631679981</v>
      </c>
      <c r="F78" s="87">
        <f t="shared" si="38"/>
        <v>0</v>
      </c>
      <c r="G78" s="87">
        <f t="shared" si="38"/>
        <v>0</v>
      </c>
      <c r="H78" s="87">
        <f t="shared" si="38"/>
        <v>0</v>
      </c>
      <c r="I78" s="87">
        <f t="shared" si="38"/>
        <v>0</v>
      </c>
      <c r="J78" s="87">
        <f t="shared" si="38"/>
        <v>0</v>
      </c>
      <c r="K78" s="87">
        <f t="shared" si="38"/>
        <v>0</v>
      </c>
      <c r="L78" s="87">
        <f t="shared" si="38"/>
        <v>0</v>
      </c>
      <c r="M78" s="87">
        <f t="shared" si="38"/>
        <v>-4.2981582399999994</v>
      </c>
      <c r="N78" s="87">
        <f t="shared" si="38"/>
        <v>-8.9109416631679981</v>
      </c>
      <c r="O78" s="87">
        <f t="shared" si="38"/>
        <v>0</v>
      </c>
      <c r="P78" s="87">
        <f t="shared" si="38"/>
        <v>0</v>
      </c>
      <c r="Q78" s="87">
        <f t="shared" si="38"/>
        <v>0</v>
      </c>
      <c r="R78" s="87">
        <f t="shared" si="38"/>
        <v>0</v>
      </c>
      <c r="S78" s="87">
        <f t="shared" si="38"/>
        <v>0</v>
      </c>
      <c r="T78" s="87">
        <f t="shared" si="38"/>
        <v>0</v>
      </c>
      <c r="U78" s="87">
        <f t="shared" si="38"/>
        <v>0</v>
      </c>
      <c r="V78" s="87">
        <f t="shared" si="38"/>
        <v>0</v>
      </c>
      <c r="W78" s="87">
        <f t="shared" si="38"/>
        <v>0</v>
      </c>
      <c r="X78" s="87">
        <f t="shared" si="38"/>
        <v>0</v>
      </c>
      <c r="Y78" s="87">
        <f t="shared" si="38"/>
        <v>0</v>
      </c>
      <c r="Z78" s="87">
        <f t="shared" si="38"/>
        <v>0</v>
      </c>
      <c r="AA78" s="87">
        <f t="shared" si="38"/>
        <v>0</v>
      </c>
      <c r="AB78" s="87">
        <f t="shared" si="38"/>
        <v>0</v>
      </c>
      <c r="AC78" s="87">
        <f t="shared" si="38"/>
        <v>0</v>
      </c>
      <c r="AD78" s="87">
        <f t="shared" si="38"/>
        <v>0</v>
      </c>
      <c r="AE78" s="87">
        <f t="shared" si="38"/>
        <v>0</v>
      </c>
      <c r="AF78" s="87">
        <f t="shared" si="38"/>
        <v>0</v>
      </c>
      <c r="AG78" s="87">
        <f t="shared" si="38"/>
        <v>0</v>
      </c>
      <c r="AH78" s="87">
        <f t="shared" si="38"/>
        <v>0</v>
      </c>
      <c r="AI78" s="87">
        <f t="shared" si="38"/>
        <v>0</v>
      </c>
      <c r="AJ78" s="87">
        <f t="shared" si="38"/>
        <v>0</v>
      </c>
      <c r="AK78" s="87">
        <f t="shared" si="38"/>
        <v>0</v>
      </c>
      <c r="AL78" s="87">
        <f t="shared" si="38"/>
        <v>0</v>
      </c>
      <c r="AM78" s="87">
        <f t="shared" si="38"/>
        <v>0</v>
      </c>
      <c r="AN78" s="87">
        <f t="shared" si="38"/>
        <v>0</v>
      </c>
      <c r="AO78" s="87">
        <f t="shared" si="38"/>
        <v>0</v>
      </c>
      <c r="AP78" s="87">
        <f t="shared" si="38"/>
        <v>0</v>
      </c>
      <c r="AQ78" s="87">
        <f t="shared" si="38"/>
        <v>0</v>
      </c>
      <c r="AR78" s="87">
        <f t="shared" si="38"/>
        <v>0</v>
      </c>
      <c r="AS78" s="87">
        <f t="shared" si="38"/>
        <v>0</v>
      </c>
      <c r="AT78" s="87">
        <f t="shared" si="38"/>
        <v>0</v>
      </c>
      <c r="AU78" s="87">
        <f t="shared" si="38"/>
        <v>0</v>
      </c>
      <c r="AV78" s="87">
        <f t="shared" si="38"/>
        <v>0</v>
      </c>
      <c r="AW78" s="87">
        <f t="shared" si="38"/>
        <v>0</v>
      </c>
      <c r="AX78" s="87">
        <f t="shared" si="38"/>
        <v>0</v>
      </c>
      <c r="AY78" s="87">
        <f t="shared" si="38"/>
        <v>0</v>
      </c>
      <c r="AZ78" s="87">
        <f t="shared" si="38"/>
        <v>0</v>
      </c>
      <c r="BA78" s="87">
        <f t="shared" si="38"/>
        <v>0</v>
      </c>
      <c r="BB78" s="87">
        <f t="shared" si="38"/>
        <v>0</v>
      </c>
      <c r="BC78" s="87">
        <f t="shared" si="38"/>
        <v>0</v>
      </c>
      <c r="BD78" s="87">
        <f t="shared" si="38"/>
        <v>0</v>
      </c>
      <c r="BE78" s="87">
        <f t="shared" si="38"/>
        <v>0</v>
      </c>
      <c r="BF78" s="87">
        <f t="shared" si="38"/>
        <v>0</v>
      </c>
      <c r="BG78" s="87">
        <f t="shared" si="38"/>
        <v>0</v>
      </c>
      <c r="BH78" s="87">
        <f t="shared" si="38"/>
        <v>0</v>
      </c>
      <c r="BI78" s="87">
        <f t="shared" si="38"/>
        <v>0</v>
      </c>
      <c r="BJ78" s="87">
        <f t="shared" si="38"/>
        <v>0</v>
      </c>
      <c r="BK78" s="87">
        <f t="shared" si="38"/>
        <v>0</v>
      </c>
      <c r="BL78" s="87">
        <f t="shared" si="38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4.2981582399999994</v>
      </c>
      <c r="E80" s="87">
        <f>SUM($B$78:E78)</f>
        <v>13.209099903167997</v>
      </c>
      <c r="F80" s="87">
        <f>SUM($B$78:F78)</f>
        <v>13.209099903167997</v>
      </c>
      <c r="G80" s="87">
        <f>SUM($B$78:G78)</f>
        <v>13.209099903167997</v>
      </c>
      <c r="H80" s="87">
        <f>SUM($B$78:H78)</f>
        <v>13.209099903167997</v>
      </c>
      <c r="I80" s="87">
        <f>SUM($B$78:I78)</f>
        <v>13.209099903167997</v>
      </c>
      <c r="J80" s="87">
        <f>SUM($B$78:J78)</f>
        <v>13.209099903167997</v>
      </c>
      <c r="K80" s="87">
        <f>SUM($B$78:K78)</f>
        <v>13.209099903167997</v>
      </c>
      <c r="L80" s="87">
        <f>SUM($B$78:L78)</f>
        <v>13.209099903167997</v>
      </c>
      <c r="M80" s="87">
        <f>SUM($B$78:M78)</f>
        <v>8.9109416631679981</v>
      </c>
      <c r="N80" s="87">
        <f>SUM($B$78:N78)</f>
        <v>0</v>
      </c>
      <c r="O80" s="87">
        <f>SUM($B$78:O78)</f>
        <v>0</v>
      </c>
      <c r="P80" s="87">
        <f>SUM($B$78:P78)</f>
        <v>0</v>
      </c>
      <c r="Q80" s="87">
        <f>SUM($B$78:Q78)</f>
        <v>0</v>
      </c>
      <c r="R80" s="87">
        <f>SUM($B$78:R78)</f>
        <v>0</v>
      </c>
      <c r="S80" s="87">
        <f>SUM($B$78:S78)</f>
        <v>0</v>
      </c>
      <c r="T80" s="87">
        <f>SUM($B$78:T78)</f>
        <v>0</v>
      </c>
      <c r="U80" s="87">
        <f>SUM($B$78:U78)</f>
        <v>0</v>
      </c>
      <c r="V80" s="87">
        <f>SUM($B$78:V78)</f>
        <v>0</v>
      </c>
      <c r="W80" s="87">
        <f>SUM($B$78:W78)</f>
        <v>0</v>
      </c>
      <c r="X80" s="87">
        <f>SUM($B$78:X78)</f>
        <v>0</v>
      </c>
      <c r="Y80" s="87">
        <f>SUM($B$78:Y78)</f>
        <v>0</v>
      </c>
      <c r="Z80" s="87">
        <f>SUM($B$78:Z78)</f>
        <v>0</v>
      </c>
      <c r="AA80" s="87">
        <f>SUM($B$78:AA78)</f>
        <v>0</v>
      </c>
      <c r="AB80" s="87">
        <f>SUM($B$78:AB78)</f>
        <v>0</v>
      </c>
      <c r="AC80" s="87">
        <f>SUM($B$78:AC78)</f>
        <v>0</v>
      </c>
      <c r="AD80" s="87">
        <f>SUM($B$78:AD78)</f>
        <v>0</v>
      </c>
      <c r="AE80" s="87">
        <f>SUM($B$78:AE78)</f>
        <v>0</v>
      </c>
      <c r="AF80" s="87">
        <f>SUM($B$78:AF78)</f>
        <v>0</v>
      </c>
      <c r="AG80" s="87">
        <f>SUM($B$78:AG78)</f>
        <v>0</v>
      </c>
      <c r="AH80" s="87">
        <f>SUM($B$78:AH78)</f>
        <v>0</v>
      </c>
      <c r="AI80" s="87">
        <f>SUM($B$78:AI78)</f>
        <v>0</v>
      </c>
      <c r="AJ80" s="87">
        <f>SUM($B$78:AJ78)</f>
        <v>0</v>
      </c>
      <c r="AK80" s="87">
        <f>SUM($B$78:AK78)</f>
        <v>0</v>
      </c>
      <c r="AL80" s="87">
        <f>SUM($B$78:AL78)</f>
        <v>0</v>
      </c>
      <c r="AM80" s="87">
        <f>SUM($B$78:AM78)</f>
        <v>0</v>
      </c>
      <c r="AN80" s="87">
        <f>SUM($B$78:AN78)</f>
        <v>0</v>
      </c>
      <c r="AO80" s="87">
        <f>SUM($B$78:AO78)</f>
        <v>0</v>
      </c>
      <c r="AP80" s="87">
        <f>SUM($B$78:AP78)</f>
        <v>0</v>
      </c>
      <c r="AQ80" s="87">
        <f>SUM($B$78:AQ78)</f>
        <v>0</v>
      </c>
      <c r="AR80" s="87">
        <f>SUM($B$78:AR78)</f>
        <v>0</v>
      </c>
      <c r="AS80" s="87">
        <f>SUM($B$78:AS78)</f>
        <v>0</v>
      </c>
      <c r="AT80" s="87">
        <f>SUM($B$78:AT78)</f>
        <v>0</v>
      </c>
      <c r="AU80" s="87">
        <f>SUM($B$78:AU78)</f>
        <v>0</v>
      </c>
      <c r="AV80" s="87">
        <f>SUM($B$78:AV78)</f>
        <v>0</v>
      </c>
      <c r="AW80" s="87">
        <f>SUM($B$78:AW78)</f>
        <v>0</v>
      </c>
      <c r="AX80" s="87">
        <f>SUM($B$78:AX78)</f>
        <v>0</v>
      </c>
      <c r="AY80" s="87">
        <f>SUM($B$78:AY78)</f>
        <v>0</v>
      </c>
      <c r="AZ80" s="87">
        <f>SUM($B$78:AZ78)</f>
        <v>0</v>
      </c>
      <c r="BA80" s="87">
        <f>SUM($B$78:BA78)</f>
        <v>0</v>
      </c>
      <c r="BB80" s="87">
        <f>SUM($B$78:BB78)</f>
        <v>0</v>
      </c>
      <c r="BC80" s="87">
        <f>SUM($B$78:BC78)</f>
        <v>0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f>C74</f>
        <v>0</v>
      </c>
      <c r="D81" s="330">
        <f>D74</f>
        <v>0.61399190458399988</v>
      </c>
      <c r="E81" s="330">
        <f t="shared" ref="E81:BL81" si="39">E74</f>
        <v>2.3255469695595483</v>
      </c>
      <c r="F81" s="330">
        <f t="shared" si="39"/>
        <v>2.9341664342330427</v>
      </c>
      <c r="G81" s="330">
        <f t="shared" si="39"/>
        <v>2.0958458972259777</v>
      </c>
      <c r="H81" s="330">
        <f t="shared" si="39"/>
        <v>1.4970327837328412</v>
      </c>
      <c r="I81" s="330">
        <f t="shared" si="39"/>
        <v>1.1789121663577438</v>
      </c>
      <c r="J81" s="330">
        <f t="shared" si="39"/>
        <v>1.1789121663577438</v>
      </c>
      <c r="K81" s="330">
        <f t="shared" si="39"/>
        <v>0.98712834568894381</v>
      </c>
      <c r="L81" s="330">
        <f t="shared" si="39"/>
        <v>0.3976953264271878</v>
      </c>
      <c r="M81" s="330">
        <f t="shared" si="39"/>
        <v>0</v>
      </c>
      <c r="N81" s="330">
        <f t="shared" si="39"/>
        <v>0</v>
      </c>
      <c r="O81" s="330">
        <f t="shared" si="39"/>
        <v>0</v>
      </c>
      <c r="P81" s="330">
        <f t="shared" si="39"/>
        <v>0</v>
      </c>
      <c r="Q81" s="330">
        <f t="shared" si="39"/>
        <v>0</v>
      </c>
      <c r="R81" s="330">
        <f t="shared" si="39"/>
        <v>0</v>
      </c>
      <c r="S81" s="330">
        <f t="shared" si="39"/>
        <v>0</v>
      </c>
      <c r="T81" s="330">
        <f t="shared" si="39"/>
        <v>0</v>
      </c>
      <c r="U81" s="330">
        <f t="shared" si="39"/>
        <v>0</v>
      </c>
      <c r="V81" s="330">
        <f t="shared" si="39"/>
        <v>0</v>
      </c>
      <c r="W81" s="330">
        <f t="shared" si="39"/>
        <v>0</v>
      </c>
      <c r="X81" s="330">
        <f t="shared" si="39"/>
        <v>0</v>
      </c>
      <c r="Y81" s="330">
        <f t="shared" si="39"/>
        <v>0</v>
      </c>
      <c r="Z81" s="330">
        <f t="shared" si="39"/>
        <v>0</v>
      </c>
      <c r="AA81" s="330">
        <f t="shared" si="39"/>
        <v>0</v>
      </c>
      <c r="AB81" s="330">
        <f t="shared" si="39"/>
        <v>0</v>
      </c>
      <c r="AC81" s="330">
        <f t="shared" si="39"/>
        <v>0</v>
      </c>
      <c r="AD81" s="330">
        <f t="shared" si="39"/>
        <v>0</v>
      </c>
      <c r="AE81" s="330">
        <f t="shared" si="39"/>
        <v>0</v>
      </c>
      <c r="AF81" s="330">
        <f t="shared" si="39"/>
        <v>0</v>
      </c>
      <c r="AG81" s="330">
        <f t="shared" si="39"/>
        <v>0</v>
      </c>
      <c r="AH81" s="330">
        <f t="shared" si="39"/>
        <v>0</v>
      </c>
      <c r="AI81" s="330">
        <f t="shared" si="39"/>
        <v>0</v>
      </c>
      <c r="AJ81" s="330">
        <f t="shared" si="39"/>
        <v>0</v>
      </c>
      <c r="AK81" s="330">
        <f t="shared" si="39"/>
        <v>0</v>
      </c>
      <c r="AL81" s="330">
        <f t="shared" si="39"/>
        <v>0</v>
      </c>
      <c r="AM81" s="330">
        <f t="shared" si="39"/>
        <v>0</v>
      </c>
      <c r="AN81" s="330">
        <f t="shared" si="39"/>
        <v>0</v>
      </c>
      <c r="AO81" s="330">
        <f t="shared" si="39"/>
        <v>0</v>
      </c>
      <c r="AP81" s="330">
        <f t="shared" si="39"/>
        <v>0</v>
      </c>
      <c r="AQ81" s="330">
        <f t="shared" si="39"/>
        <v>0</v>
      </c>
      <c r="AR81" s="330">
        <f t="shared" si="39"/>
        <v>0</v>
      </c>
      <c r="AS81" s="330">
        <f t="shared" si="39"/>
        <v>0</v>
      </c>
      <c r="AT81" s="330">
        <f t="shared" si="39"/>
        <v>0</v>
      </c>
      <c r="AU81" s="330">
        <f t="shared" si="39"/>
        <v>0</v>
      </c>
      <c r="AV81" s="330">
        <f t="shared" si="39"/>
        <v>0</v>
      </c>
      <c r="AW81" s="330">
        <f t="shared" si="39"/>
        <v>0</v>
      </c>
      <c r="AX81" s="330">
        <f t="shared" si="39"/>
        <v>0</v>
      </c>
      <c r="AY81" s="330">
        <f t="shared" si="39"/>
        <v>0</v>
      </c>
      <c r="AZ81" s="330">
        <f t="shared" si="39"/>
        <v>0</v>
      </c>
      <c r="BA81" s="330">
        <f t="shared" si="39"/>
        <v>0</v>
      </c>
      <c r="BB81" s="330">
        <f t="shared" si="39"/>
        <v>0</v>
      </c>
      <c r="BC81" s="330">
        <f t="shared" si="39"/>
        <v>0</v>
      </c>
      <c r="BD81" s="330">
        <f t="shared" si="39"/>
        <v>0</v>
      </c>
      <c r="BE81" s="330">
        <f t="shared" si="39"/>
        <v>0</v>
      </c>
      <c r="BF81" s="330">
        <f t="shared" si="39"/>
        <v>0</v>
      </c>
      <c r="BG81" s="330">
        <f t="shared" si="39"/>
        <v>0</v>
      </c>
      <c r="BH81" s="330">
        <f t="shared" si="39"/>
        <v>0</v>
      </c>
      <c r="BI81" s="330">
        <f t="shared" si="39"/>
        <v>0</v>
      </c>
      <c r="BJ81" s="330">
        <f t="shared" si="39"/>
        <v>0</v>
      </c>
      <c r="BK81" s="330">
        <f t="shared" si="39"/>
        <v>0</v>
      </c>
      <c r="BL81" s="330">
        <f t="shared" si="39"/>
        <v>0</v>
      </c>
      <c r="BM81" s="37"/>
      <c r="BN81" s="75">
        <f>SUM(B81:BM81)</f>
        <v>13.20923199416703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0">C79+C81</f>
        <v>0</v>
      </c>
      <c r="D82" s="95">
        <f t="shared" si="40"/>
        <v>0.61399190458399988</v>
      </c>
      <c r="E82" s="95">
        <f t="shared" si="40"/>
        <v>2.3255469695595483</v>
      </c>
      <c r="F82" s="95">
        <f t="shared" si="40"/>
        <v>2.9341664342330427</v>
      </c>
      <c r="G82" s="95">
        <f t="shared" si="40"/>
        <v>2.0958458972259777</v>
      </c>
      <c r="H82" s="95">
        <f t="shared" si="40"/>
        <v>1.4970327837328412</v>
      </c>
      <c r="I82" s="95">
        <f t="shared" si="40"/>
        <v>1.1789121663577438</v>
      </c>
      <c r="J82" s="95">
        <f t="shared" si="40"/>
        <v>1.1789121663577438</v>
      </c>
      <c r="K82" s="95">
        <f t="shared" si="40"/>
        <v>0.98712834568894381</v>
      </c>
      <c r="L82" s="95">
        <f t="shared" si="40"/>
        <v>0.3976953264271878</v>
      </c>
      <c r="M82" s="95">
        <f t="shared" si="40"/>
        <v>0</v>
      </c>
      <c r="N82" s="95">
        <f t="shared" si="40"/>
        <v>0</v>
      </c>
      <c r="O82" s="95">
        <f t="shared" si="40"/>
        <v>0</v>
      </c>
      <c r="P82" s="95">
        <f t="shared" si="40"/>
        <v>0</v>
      </c>
      <c r="Q82" s="95">
        <f t="shared" si="40"/>
        <v>0</v>
      </c>
      <c r="R82" s="95">
        <f t="shared" si="40"/>
        <v>0</v>
      </c>
      <c r="S82" s="95">
        <f t="shared" si="40"/>
        <v>0</v>
      </c>
      <c r="T82" s="95">
        <f t="shared" si="40"/>
        <v>0</v>
      </c>
      <c r="U82" s="95">
        <f t="shared" si="40"/>
        <v>0</v>
      </c>
      <c r="V82" s="95">
        <f t="shared" si="40"/>
        <v>0</v>
      </c>
      <c r="W82" s="95">
        <f t="shared" si="40"/>
        <v>0</v>
      </c>
      <c r="X82" s="95">
        <f t="shared" si="40"/>
        <v>0</v>
      </c>
      <c r="Y82" s="95">
        <f t="shared" si="40"/>
        <v>0</v>
      </c>
      <c r="Z82" s="95">
        <f t="shared" si="40"/>
        <v>0</v>
      </c>
      <c r="AA82" s="95">
        <f t="shared" si="40"/>
        <v>0</v>
      </c>
      <c r="AB82" s="95">
        <f t="shared" si="40"/>
        <v>0</v>
      </c>
      <c r="AC82" s="95">
        <f t="shared" si="40"/>
        <v>0</v>
      </c>
      <c r="AD82" s="95">
        <f t="shared" si="40"/>
        <v>0</v>
      </c>
      <c r="AE82" s="95">
        <f t="shared" si="40"/>
        <v>0</v>
      </c>
      <c r="AF82" s="95">
        <f t="shared" si="40"/>
        <v>0</v>
      </c>
      <c r="AG82" s="95">
        <f t="shared" si="40"/>
        <v>0</v>
      </c>
      <c r="AH82" s="95">
        <f t="shared" si="40"/>
        <v>0</v>
      </c>
      <c r="AI82" s="95">
        <f t="shared" si="40"/>
        <v>0</v>
      </c>
      <c r="AJ82" s="95">
        <f t="shared" si="40"/>
        <v>0</v>
      </c>
      <c r="AK82" s="95">
        <f t="shared" si="40"/>
        <v>0</v>
      </c>
      <c r="AL82" s="95">
        <f t="shared" si="40"/>
        <v>0</v>
      </c>
      <c r="AM82" s="95">
        <f t="shared" si="40"/>
        <v>0</v>
      </c>
      <c r="AN82" s="95">
        <f t="shared" si="40"/>
        <v>0</v>
      </c>
      <c r="AO82" s="95">
        <f t="shared" si="40"/>
        <v>0</v>
      </c>
      <c r="AP82" s="95">
        <f t="shared" si="40"/>
        <v>0</v>
      </c>
      <c r="AQ82" s="95">
        <f t="shared" si="40"/>
        <v>0</v>
      </c>
      <c r="AR82" s="95">
        <f t="shared" si="40"/>
        <v>0</v>
      </c>
      <c r="AS82" s="95">
        <f t="shared" si="40"/>
        <v>0</v>
      </c>
      <c r="AT82" s="95">
        <f t="shared" si="40"/>
        <v>0</v>
      </c>
      <c r="AU82" s="95">
        <f t="shared" si="40"/>
        <v>0</v>
      </c>
      <c r="AV82" s="95">
        <f t="shared" si="40"/>
        <v>0</v>
      </c>
      <c r="AW82" s="95">
        <f t="shared" si="40"/>
        <v>0</v>
      </c>
      <c r="AX82" s="95">
        <f t="shared" si="40"/>
        <v>0</v>
      </c>
      <c r="AY82" s="95">
        <f t="shared" si="40"/>
        <v>0</v>
      </c>
      <c r="AZ82" s="95">
        <f t="shared" si="40"/>
        <v>0</v>
      </c>
      <c r="BA82" s="95">
        <f t="shared" si="40"/>
        <v>0</v>
      </c>
      <c r="BB82" s="95">
        <f t="shared" si="40"/>
        <v>0</v>
      </c>
      <c r="BC82" s="95">
        <f t="shared" si="40"/>
        <v>0</v>
      </c>
      <c r="BD82" s="95">
        <f t="shared" si="40"/>
        <v>0</v>
      </c>
      <c r="BE82" s="95">
        <f t="shared" si="40"/>
        <v>0</v>
      </c>
      <c r="BF82" s="95">
        <f t="shared" si="40"/>
        <v>0</v>
      </c>
      <c r="BG82" s="95">
        <f t="shared" si="40"/>
        <v>0</v>
      </c>
      <c r="BH82" s="95">
        <f t="shared" si="40"/>
        <v>0</v>
      </c>
      <c r="BI82" s="95">
        <f t="shared" si="40"/>
        <v>0</v>
      </c>
      <c r="BJ82" s="95">
        <f t="shared" si="40"/>
        <v>0</v>
      </c>
      <c r="BK82" s="95">
        <f t="shared" si="40"/>
        <v>0</v>
      </c>
      <c r="BL82" s="95">
        <f t="shared" si="40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BJ85" si="41">$B$20*(1-$B$5)/$B$3</f>
        <v>0</v>
      </c>
      <c r="C85" s="75">
        <f t="shared" si="41"/>
        <v>0</v>
      </c>
      <c r="D85" s="75">
        <f t="shared" si="41"/>
        <v>0</v>
      </c>
      <c r="E85" s="75">
        <f t="shared" si="41"/>
        <v>0</v>
      </c>
      <c r="F85" s="75">
        <f t="shared" si="41"/>
        <v>0</v>
      </c>
      <c r="G85" s="75">
        <f t="shared" si="41"/>
        <v>0</v>
      </c>
      <c r="H85" s="75">
        <f t="shared" si="41"/>
        <v>0</v>
      </c>
      <c r="I85" s="75">
        <f t="shared" si="41"/>
        <v>0</v>
      </c>
      <c r="J85" s="75">
        <f t="shared" si="41"/>
        <v>0</v>
      </c>
      <c r="K85" s="75">
        <f t="shared" si="41"/>
        <v>0</v>
      </c>
      <c r="L85" s="75">
        <f t="shared" si="41"/>
        <v>0</v>
      </c>
      <c r="M85" s="75">
        <f t="shared" si="41"/>
        <v>0</v>
      </c>
      <c r="N85" s="75">
        <f t="shared" si="41"/>
        <v>0</v>
      </c>
      <c r="O85" s="75">
        <f t="shared" si="41"/>
        <v>0</v>
      </c>
      <c r="P85" s="75">
        <f t="shared" si="41"/>
        <v>0</v>
      </c>
      <c r="Q85" s="75">
        <f t="shared" si="41"/>
        <v>0</v>
      </c>
      <c r="R85" s="75">
        <f t="shared" si="41"/>
        <v>0</v>
      </c>
      <c r="S85" s="75">
        <f t="shared" si="41"/>
        <v>0</v>
      </c>
      <c r="T85" s="75">
        <f t="shared" si="41"/>
        <v>0</v>
      </c>
      <c r="U85" s="75">
        <f t="shared" si="41"/>
        <v>0</v>
      </c>
      <c r="V85" s="75">
        <f t="shared" si="41"/>
        <v>0</v>
      </c>
      <c r="W85" s="75">
        <f t="shared" si="41"/>
        <v>0</v>
      </c>
      <c r="X85" s="75">
        <f t="shared" si="41"/>
        <v>0</v>
      </c>
      <c r="Y85" s="75">
        <f t="shared" si="41"/>
        <v>0</v>
      </c>
      <c r="Z85" s="75">
        <f t="shared" si="41"/>
        <v>0</v>
      </c>
      <c r="AA85" s="75">
        <f t="shared" si="41"/>
        <v>0</v>
      </c>
      <c r="AB85" s="75">
        <f t="shared" si="41"/>
        <v>0</v>
      </c>
      <c r="AC85" s="75">
        <f t="shared" si="41"/>
        <v>0</v>
      </c>
      <c r="AD85" s="75">
        <f t="shared" si="41"/>
        <v>0</v>
      </c>
      <c r="AE85" s="75">
        <f t="shared" si="41"/>
        <v>0</v>
      </c>
      <c r="AF85" s="75">
        <f t="shared" si="41"/>
        <v>0</v>
      </c>
      <c r="AG85" s="75">
        <f t="shared" si="41"/>
        <v>0</v>
      </c>
      <c r="AH85" s="75">
        <f t="shared" si="41"/>
        <v>0</v>
      </c>
      <c r="AI85" s="75">
        <f t="shared" si="41"/>
        <v>0</v>
      </c>
      <c r="AJ85" s="75">
        <f t="shared" si="41"/>
        <v>0</v>
      </c>
      <c r="AK85" s="75">
        <f t="shared" si="41"/>
        <v>0</v>
      </c>
      <c r="AL85" s="75">
        <f t="shared" si="41"/>
        <v>0</v>
      </c>
      <c r="AM85" s="75">
        <f t="shared" si="41"/>
        <v>0</v>
      </c>
      <c r="AN85" s="75">
        <f t="shared" si="41"/>
        <v>0</v>
      </c>
      <c r="AO85" s="75">
        <f t="shared" si="41"/>
        <v>0</v>
      </c>
      <c r="AP85" s="75">
        <f t="shared" si="41"/>
        <v>0</v>
      </c>
      <c r="AQ85" s="75">
        <f t="shared" si="41"/>
        <v>0</v>
      </c>
      <c r="AR85" s="75">
        <f t="shared" si="41"/>
        <v>0</v>
      </c>
      <c r="AS85" s="75">
        <f t="shared" si="41"/>
        <v>0</v>
      </c>
      <c r="AT85" s="75">
        <f t="shared" si="41"/>
        <v>0</v>
      </c>
      <c r="AU85" s="75">
        <f t="shared" si="41"/>
        <v>0</v>
      </c>
      <c r="AV85" s="75">
        <f t="shared" si="41"/>
        <v>0</v>
      </c>
      <c r="AW85" s="75">
        <f t="shared" si="41"/>
        <v>0</v>
      </c>
      <c r="AX85" s="75">
        <f t="shared" si="41"/>
        <v>0</v>
      </c>
      <c r="AY85" s="75">
        <f t="shared" si="41"/>
        <v>0</v>
      </c>
      <c r="AZ85" s="75">
        <f t="shared" si="41"/>
        <v>0</v>
      </c>
      <c r="BA85" s="75">
        <f t="shared" si="41"/>
        <v>0</v>
      </c>
      <c r="BB85" s="75">
        <f t="shared" si="41"/>
        <v>0</v>
      </c>
      <c r="BC85" s="75">
        <f t="shared" si="41"/>
        <v>0</v>
      </c>
      <c r="BD85" s="75">
        <f t="shared" si="41"/>
        <v>0</v>
      </c>
      <c r="BE85" s="75">
        <f t="shared" si="41"/>
        <v>0</v>
      </c>
      <c r="BF85" s="75">
        <f t="shared" si="41"/>
        <v>0</v>
      </c>
      <c r="BG85" s="75">
        <f t="shared" si="41"/>
        <v>0</v>
      </c>
      <c r="BH85" s="75">
        <f t="shared" si="41"/>
        <v>0</v>
      </c>
      <c r="BI85" s="75">
        <f t="shared" si="41"/>
        <v>0</v>
      </c>
      <c r="BJ85" s="75">
        <f t="shared" si="41"/>
        <v>0</v>
      </c>
      <c r="BK85" s="75"/>
      <c r="BL85" s="75"/>
      <c r="BM85" s="37"/>
      <c r="BN85" s="75">
        <f t="shared" ref="BN85:BN97" si="42">SUM(B85:BM85)</f>
        <v>0</v>
      </c>
      <c r="BO85" s="334" t="s">
        <v>301</v>
      </c>
    </row>
    <row r="86" spans="1:75" s="38" customFormat="1" ht="15" customHeight="1">
      <c r="A86" s="109">
        <v>2015</v>
      </c>
      <c r="B86" s="75"/>
      <c r="C86" s="75">
        <f t="shared" ref="C86:L86" si="43">$C$20*(1-$B$5)/$B$3</f>
        <v>0</v>
      </c>
      <c r="D86" s="75">
        <f t="shared" si="43"/>
        <v>0</v>
      </c>
      <c r="E86" s="75">
        <f t="shared" si="43"/>
        <v>0</v>
      </c>
      <c r="F86" s="75">
        <f t="shared" si="43"/>
        <v>0</v>
      </c>
      <c r="G86" s="75">
        <f t="shared" si="43"/>
        <v>0</v>
      </c>
      <c r="H86" s="75">
        <f t="shared" si="43"/>
        <v>0</v>
      </c>
      <c r="I86" s="75">
        <f t="shared" si="43"/>
        <v>0</v>
      </c>
      <c r="J86" s="75">
        <f t="shared" si="43"/>
        <v>0</v>
      </c>
      <c r="K86" s="75">
        <f t="shared" si="43"/>
        <v>0</v>
      </c>
      <c r="L86" s="75">
        <f t="shared" si="43"/>
        <v>0</v>
      </c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2"/>
        <v>0</v>
      </c>
      <c r="BO86" s="335">
        <f>BN102*(1-0)</f>
        <v>0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0.42981582399999996</v>
      </c>
      <c r="E87" s="75">
        <f t="shared" ref="E87:M87" si="44">$D$20*(1-$B$5)/$B$3</f>
        <v>0.42981582399999996</v>
      </c>
      <c r="F87" s="75">
        <f t="shared" si="44"/>
        <v>0.42981582399999996</v>
      </c>
      <c r="G87" s="75">
        <f t="shared" si="44"/>
        <v>0.42981582399999996</v>
      </c>
      <c r="H87" s="75">
        <f t="shared" si="44"/>
        <v>0.42981582399999996</v>
      </c>
      <c r="I87" s="75">
        <f t="shared" si="44"/>
        <v>0.42981582399999996</v>
      </c>
      <c r="J87" s="75">
        <f t="shared" si="44"/>
        <v>0.42981582399999996</v>
      </c>
      <c r="K87" s="75">
        <f t="shared" si="44"/>
        <v>0.42981582399999996</v>
      </c>
      <c r="L87" s="75">
        <f t="shared" si="44"/>
        <v>0.42981582399999996</v>
      </c>
      <c r="M87" s="75">
        <f t="shared" si="44"/>
        <v>0.42981582399999996</v>
      </c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2"/>
        <v>4.2981582399999994</v>
      </c>
      <c r="BO87" s="335">
        <f>BN103*(1-0)</f>
        <v>4.2981582399999994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N88" si="45">$E$20*(1-$B$5)/$B$3</f>
        <v>0.89109416631679983</v>
      </c>
      <c r="F88" s="75">
        <f t="shared" si="45"/>
        <v>0.89109416631679983</v>
      </c>
      <c r="G88" s="75">
        <f t="shared" si="45"/>
        <v>0.89109416631679983</v>
      </c>
      <c r="H88" s="75">
        <f t="shared" si="45"/>
        <v>0.89109416631679983</v>
      </c>
      <c r="I88" s="75">
        <f t="shared" si="45"/>
        <v>0.89109416631679983</v>
      </c>
      <c r="J88" s="75">
        <f t="shared" si="45"/>
        <v>0.89109416631679983</v>
      </c>
      <c r="K88" s="75">
        <f t="shared" si="45"/>
        <v>0.89109416631679983</v>
      </c>
      <c r="L88" s="75">
        <f t="shared" si="45"/>
        <v>0.89109416631679983</v>
      </c>
      <c r="M88" s="75">
        <f t="shared" si="45"/>
        <v>0.89109416631679983</v>
      </c>
      <c r="N88" s="75">
        <f t="shared" si="45"/>
        <v>0.89109416631679983</v>
      </c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2"/>
        <v>8.9109416631679981</v>
      </c>
      <c r="BO88" s="335"/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J89" si="46">$F$20*(1-$B$5)/$B$3</f>
        <v>0</v>
      </c>
      <c r="G89" s="75">
        <f t="shared" si="46"/>
        <v>0</v>
      </c>
      <c r="H89" s="75">
        <f t="shared" si="46"/>
        <v>0</v>
      </c>
      <c r="I89" s="75">
        <f t="shared" si="46"/>
        <v>0</v>
      </c>
      <c r="J89" s="75">
        <f t="shared" si="46"/>
        <v>0</v>
      </c>
      <c r="K89" s="75">
        <f t="shared" si="46"/>
        <v>0</v>
      </c>
      <c r="L89" s="75">
        <f t="shared" si="46"/>
        <v>0</v>
      </c>
      <c r="M89" s="75">
        <f t="shared" si="46"/>
        <v>0</v>
      </c>
      <c r="N89" s="75">
        <f t="shared" si="46"/>
        <v>0</v>
      </c>
      <c r="O89" s="75">
        <f t="shared" si="46"/>
        <v>0</v>
      </c>
      <c r="P89" s="75">
        <f t="shared" si="46"/>
        <v>0</v>
      </c>
      <c r="Q89" s="75">
        <f t="shared" si="46"/>
        <v>0</v>
      </c>
      <c r="R89" s="75">
        <f t="shared" si="46"/>
        <v>0</v>
      </c>
      <c r="S89" s="75">
        <f t="shared" si="46"/>
        <v>0</v>
      </c>
      <c r="T89" s="75">
        <f t="shared" si="46"/>
        <v>0</v>
      </c>
      <c r="U89" s="75">
        <f t="shared" si="46"/>
        <v>0</v>
      </c>
      <c r="V89" s="75">
        <f t="shared" si="46"/>
        <v>0</v>
      </c>
      <c r="W89" s="75">
        <f t="shared" si="46"/>
        <v>0</v>
      </c>
      <c r="X89" s="75">
        <f t="shared" si="46"/>
        <v>0</v>
      </c>
      <c r="Y89" s="75">
        <f t="shared" si="46"/>
        <v>0</v>
      </c>
      <c r="Z89" s="75">
        <f t="shared" si="46"/>
        <v>0</v>
      </c>
      <c r="AA89" s="75">
        <f t="shared" si="46"/>
        <v>0</v>
      </c>
      <c r="AB89" s="75">
        <f t="shared" si="46"/>
        <v>0</v>
      </c>
      <c r="AC89" s="75">
        <f t="shared" si="46"/>
        <v>0</v>
      </c>
      <c r="AD89" s="75">
        <f t="shared" si="46"/>
        <v>0</v>
      </c>
      <c r="AE89" s="75">
        <f t="shared" si="46"/>
        <v>0</v>
      </c>
      <c r="AF89" s="75">
        <f t="shared" si="46"/>
        <v>0</v>
      </c>
      <c r="AG89" s="75">
        <f t="shared" si="46"/>
        <v>0</v>
      </c>
      <c r="AH89" s="75">
        <f t="shared" si="46"/>
        <v>0</v>
      </c>
      <c r="AI89" s="75">
        <f t="shared" si="46"/>
        <v>0</v>
      </c>
      <c r="AJ89" s="75">
        <f t="shared" si="46"/>
        <v>0</v>
      </c>
      <c r="AK89" s="75">
        <f t="shared" si="46"/>
        <v>0</v>
      </c>
      <c r="AL89" s="75">
        <f t="shared" si="46"/>
        <v>0</v>
      </c>
      <c r="AM89" s="75">
        <f t="shared" si="46"/>
        <v>0</v>
      </c>
      <c r="AN89" s="75">
        <f t="shared" si="46"/>
        <v>0</v>
      </c>
      <c r="AO89" s="75">
        <f t="shared" si="46"/>
        <v>0</v>
      </c>
      <c r="AP89" s="75">
        <f t="shared" si="46"/>
        <v>0</v>
      </c>
      <c r="AQ89" s="75">
        <f t="shared" si="46"/>
        <v>0</v>
      </c>
      <c r="AR89" s="75">
        <f t="shared" si="46"/>
        <v>0</v>
      </c>
      <c r="AS89" s="75">
        <f t="shared" si="46"/>
        <v>0</v>
      </c>
      <c r="AT89" s="75">
        <f t="shared" si="46"/>
        <v>0</v>
      </c>
      <c r="AU89" s="75">
        <f t="shared" si="46"/>
        <v>0</v>
      </c>
      <c r="AV89" s="75">
        <f t="shared" si="46"/>
        <v>0</v>
      </c>
      <c r="AW89" s="75">
        <f t="shared" si="46"/>
        <v>0</v>
      </c>
      <c r="AX89" s="75">
        <f t="shared" si="46"/>
        <v>0</v>
      </c>
      <c r="AY89" s="75">
        <f t="shared" si="46"/>
        <v>0</v>
      </c>
      <c r="AZ89" s="75">
        <f t="shared" si="46"/>
        <v>0</v>
      </c>
      <c r="BA89" s="75">
        <f t="shared" si="46"/>
        <v>0</v>
      </c>
      <c r="BB89" s="75">
        <f t="shared" si="46"/>
        <v>0</v>
      </c>
      <c r="BC89" s="75">
        <f t="shared" si="46"/>
        <v>0</v>
      </c>
      <c r="BD89" s="75">
        <f t="shared" si="46"/>
        <v>0</v>
      </c>
      <c r="BE89" s="75">
        <f t="shared" si="46"/>
        <v>0</v>
      </c>
      <c r="BF89" s="75">
        <f t="shared" si="46"/>
        <v>0</v>
      </c>
      <c r="BG89" s="75">
        <f t="shared" si="46"/>
        <v>0</v>
      </c>
      <c r="BH89" s="75">
        <f t="shared" si="46"/>
        <v>0</v>
      </c>
      <c r="BI89" s="75">
        <f t="shared" si="46"/>
        <v>0</v>
      </c>
      <c r="BJ89" s="75">
        <f t="shared" si="46"/>
        <v>0</v>
      </c>
      <c r="BK89" s="75"/>
      <c r="BL89" s="75"/>
      <c r="BM89" s="37"/>
      <c r="BN89" s="75">
        <f t="shared" si="42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7">$G$20*(1-$B$5)/$B$3</f>
        <v>0</v>
      </c>
      <c r="H90" s="75">
        <f t="shared" si="47"/>
        <v>0</v>
      </c>
      <c r="I90" s="75">
        <f t="shared" si="47"/>
        <v>0</v>
      </c>
      <c r="J90" s="75">
        <f t="shared" si="47"/>
        <v>0</v>
      </c>
      <c r="K90" s="75">
        <f t="shared" si="47"/>
        <v>0</v>
      </c>
      <c r="L90" s="75">
        <f t="shared" si="47"/>
        <v>0</v>
      </c>
      <c r="M90" s="75">
        <f t="shared" si="47"/>
        <v>0</v>
      </c>
      <c r="N90" s="75">
        <f t="shared" si="47"/>
        <v>0</v>
      </c>
      <c r="O90" s="75">
        <f t="shared" si="47"/>
        <v>0</v>
      </c>
      <c r="P90" s="75">
        <f t="shared" si="47"/>
        <v>0</v>
      </c>
      <c r="Q90" s="75">
        <f t="shared" si="47"/>
        <v>0</v>
      </c>
      <c r="R90" s="75">
        <f t="shared" si="47"/>
        <v>0</v>
      </c>
      <c r="S90" s="75">
        <f t="shared" si="47"/>
        <v>0</v>
      </c>
      <c r="T90" s="75">
        <f t="shared" si="47"/>
        <v>0</v>
      </c>
      <c r="U90" s="75">
        <f t="shared" si="47"/>
        <v>0</v>
      </c>
      <c r="V90" s="75">
        <f t="shared" si="47"/>
        <v>0</v>
      </c>
      <c r="W90" s="75">
        <f t="shared" si="47"/>
        <v>0</v>
      </c>
      <c r="X90" s="75">
        <f t="shared" si="47"/>
        <v>0</v>
      </c>
      <c r="Y90" s="75">
        <f t="shared" si="47"/>
        <v>0</v>
      </c>
      <c r="Z90" s="75">
        <f t="shared" si="47"/>
        <v>0</v>
      </c>
      <c r="AA90" s="75">
        <f t="shared" si="47"/>
        <v>0</v>
      </c>
      <c r="AB90" s="75">
        <f t="shared" si="47"/>
        <v>0</v>
      </c>
      <c r="AC90" s="75">
        <f t="shared" si="47"/>
        <v>0</v>
      </c>
      <c r="AD90" s="75">
        <f t="shared" si="47"/>
        <v>0</v>
      </c>
      <c r="AE90" s="75">
        <f t="shared" si="47"/>
        <v>0</v>
      </c>
      <c r="AF90" s="75">
        <f t="shared" si="47"/>
        <v>0</v>
      </c>
      <c r="AG90" s="75">
        <f t="shared" si="47"/>
        <v>0</v>
      </c>
      <c r="AH90" s="75">
        <f t="shared" si="47"/>
        <v>0</v>
      </c>
      <c r="AI90" s="75">
        <f t="shared" si="47"/>
        <v>0</v>
      </c>
      <c r="AJ90" s="75">
        <f t="shared" si="47"/>
        <v>0</v>
      </c>
      <c r="AK90" s="75">
        <f t="shared" si="47"/>
        <v>0</v>
      </c>
      <c r="AL90" s="75">
        <f t="shared" si="47"/>
        <v>0</v>
      </c>
      <c r="AM90" s="75">
        <f t="shared" si="47"/>
        <v>0</v>
      </c>
      <c r="AN90" s="75">
        <f t="shared" si="47"/>
        <v>0</v>
      </c>
      <c r="AO90" s="75">
        <f t="shared" si="47"/>
        <v>0</v>
      </c>
      <c r="AP90" s="75">
        <f t="shared" si="47"/>
        <v>0</v>
      </c>
      <c r="AQ90" s="75">
        <f t="shared" si="47"/>
        <v>0</v>
      </c>
      <c r="AR90" s="75">
        <f t="shared" si="47"/>
        <v>0</v>
      </c>
      <c r="AS90" s="75">
        <f t="shared" si="47"/>
        <v>0</v>
      </c>
      <c r="AT90" s="75">
        <f t="shared" si="47"/>
        <v>0</v>
      </c>
      <c r="AU90" s="75">
        <f t="shared" si="47"/>
        <v>0</v>
      </c>
      <c r="AV90" s="75">
        <f t="shared" si="47"/>
        <v>0</v>
      </c>
      <c r="AW90" s="75">
        <f t="shared" si="47"/>
        <v>0</v>
      </c>
      <c r="AX90" s="75">
        <f t="shared" si="47"/>
        <v>0</v>
      </c>
      <c r="AY90" s="75">
        <f t="shared" si="47"/>
        <v>0</v>
      </c>
      <c r="AZ90" s="75">
        <f t="shared" si="47"/>
        <v>0</v>
      </c>
      <c r="BA90" s="75">
        <f t="shared" si="47"/>
        <v>0</v>
      </c>
      <c r="BB90" s="75">
        <f t="shared" si="47"/>
        <v>0</v>
      </c>
      <c r="BC90" s="75">
        <f t="shared" si="47"/>
        <v>0</v>
      </c>
      <c r="BD90" s="75">
        <f t="shared" si="47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2"/>
        <v>0</v>
      </c>
      <c r="BO90" s="335"/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J91" si="48">$H$20*(1-$B$5)/$B$3</f>
        <v>0</v>
      </c>
      <c r="I91" s="75">
        <f t="shared" si="48"/>
        <v>0</v>
      </c>
      <c r="J91" s="75">
        <f t="shared" si="48"/>
        <v>0</v>
      </c>
      <c r="K91" s="75">
        <f t="shared" si="48"/>
        <v>0</v>
      </c>
      <c r="L91" s="75">
        <f t="shared" si="48"/>
        <v>0</v>
      </c>
      <c r="M91" s="75">
        <f t="shared" si="48"/>
        <v>0</v>
      </c>
      <c r="N91" s="75">
        <f t="shared" si="48"/>
        <v>0</v>
      </c>
      <c r="O91" s="75">
        <f t="shared" si="48"/>
        <v>0</v>
      </c>
      <c r="P91" s="75">
        <f t="shared" si="48"/>
        <v>0</v>
      </c>
      <c r="Q91" s="75">
        <f t="shared" si="48"/>
        <v>0</v>
      </c>
      <c r="R91" s="75">
        <f t="shared" si="48"/>
        <v>0</v>
      </c>
      <c r="S91" s="75">
        <f t="shared" si="48"/>
        <v>0</v>
      </c>
      <c r="T91" s="75">
        <f t="shared" si="48"/>
        <v>0</v>
      </c>
      <c r="U91" s="75">
        <f t="shared" si="48"/>
        <v>0</v>
      </c>
      <c r="V91" s="75">
        <f t="shared" si="48"/>
        <v>0</v>
      </c>
      <c r="W91" s="75">
        <f t="shared" si="48"/>
        <v>0</v>
      </c>
      <c r="X91" s="75">
        <f t="shared" si="48"/>
        <v>0</v>
      </c>
      <c r="Y91" s="75">
        <f t="shared" si="48"/>
        <v>0</v>
      </c>
      <c r="Z91" s="75">
        <f t="shared" si="48"/>
        <v>0</v>
      </c>
      <c r="AA91" s="75">
        <f t="shared" si="48"/>
        <v>0</v>
      </c>
      <c r="AB91" s="75">
        <f t="shared" si="48"/>
        <v>0</v>
      </c>
      <c r="AC91" s="75">
        <f t="shared" si="48"/>
        <v>0</v>
      </c>
      <c r="AD91" s="75">
        <f t="shared" si="48"/>
        <v>0</v>
      </c>
      <c r="AE91" s="75">
        <f t="shared" si="48"/>
        <v>0</v>
      </c>
      <c r="AF91" s="75">
        <f t="shared" si="48"/>
        <v>0</v>
      </c>
      <c r="AG91" s="75">
        <f t="shared" si="48"/>
        <v>0</v>
      </c>
      <c r="AH91" s="75">
        <f t="shared" si="48"/>
        <v>0</v>
      </c>
      <c r="AI91" s="75">
        <f t="shared" si="48"/>
        <v>0</v>
      </c>
      <c r="AJ91" s="75">
        <f t="shared" si="48"/>
        <v>0</v>
      </c>
      <c r="AK91" s="75">
        <f t="shared" si="48"/>
        <v>0</v>
      </c>
      <c r="AL91" s="75">
        <f t="shared" si="48"/>
        <v>0</v>
      </c>
      <c r="AM91" s="75">
        <f t="shared" si="48"/>
        <v>0</v>
      </c>
      <c r="AN91" s="75">
        <f t="shared" si="48"/>
        <v>0</v>
      </c>
      <c r="AO91" s="75">
        <f t="shared" si="48"/>
        <v>0</v>
      </c>
      <c r="AP91" s="75">
        <f t="shared" si="48"/>
        <v>0</v>
      </c>
      <c r="AQ91" s="75">
        <f t="shared" si="48"/>
        <v>0</v>
      </c>
      <c r="AR91" s="75">
        <f t="shared" si="48"/>
        <v>0</v>
      </c>
      <c r="AS91" s="75">
        <f t="shared" si="48"/>
        <v>0</v>
      </c>
      <c r="AT91" s="75">
        <f t="shared" si="48"/>
        <v>0</v>
      </c>
      <c r="AU91" s="75">
        <f t="shared" si="48"/>
        <v>0</v>
      </c>
      <c r="AV91" s="75">
        <f t="shared" si="48"/>
        <v>0</v>
      </c>
      <c r="AW91" s="75">
        <f t="shared" si="48"/>
        <v>0</v>
      </c>
      <c r="AX91" s="75">
        <f t="shared" si="48"/>
        <v>0</v>
      </c>
      <c r="AY91" s="75">
        <f t="shared" si="48"/>
        <v>0</v>
      </c>
      <c r="AZ91" s="75">
        <f t="shared" si="48"/>
        <v>0</v>
      </c>
      <c r="BA91" s="75">
        <f t="shared" si="48"/>
        <v>0</v>
      </c>
      <c r="BB91" s="75">
        <f t="shared" si="48"/>
        <v>0</v>
      </c>
      <c r="BC91" s="75">
        <f t="shared" si="48"/>
        <v>0</v>
      </c>
      <c r="BD91" s="75">
        <f t="shared" si="48"/>
        <v>0</v>
      </c>
      <c r="BE91" s="75">
        <f t="shared" si="48"/>
        <v>0</v>
      </c>
      <c r="BF91" s="75">
        <f t="shared" si="48"/>
        <v>0</v>
      </c>
      <c r="BG91" s="75">
        <f t="shared" si="48"/>
        <v>0</v>
      </c>
      <c r="BH91" s="75">
        <f t="shared" si="48"/>
        <v>0</v>
      </c>
      <c r="BI91" s="75">
        <f t="shared" si="48"/>
        <v>0</v>
      </c>
      <c r="BJ91" s="75">
        <f t="shared" si="48"/>
        <v>0</v>
      </c>
      <c r="BK91" s="75"/>
      <c r="BL91" s="75"/>
      <c r="BM91" s="37"/>
      <c r="BN91" s="75">
        <f t="shared" si="42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J92" si="49">$I$20*(1-$B$5)/$B$3</f>
        <v>0</v>
      </c>
      <c r="J92" s="75">
        <f t="shared" si="49"/>
        <v>0</v>
      </c>
      <c r="K92" s="75">
        <f t="shared" si="49"/>
        <v>0</v>
      </c>
      <c r="L92" s="75">
        <f t="shared" si="49"/>
        <v>0</v>
      </c>
      <c r="M92" s="75">
        <f t="shared" si="49"/>
        <v>0</v>
      </c>
      <c r="N92" s="75">
        <f t="shared" si="49"/>
        <v>0</v>
      </c>
      <c r="O92" s="75">
        <f t="shared" si="49"/>
        <v>0</v>
      </c>
      <c r="P92" s="75">
        <f t="shared" si="49"/>
        <v>0</v>
      </c>
      <c r="Q92" s="75">
        <f t="shared" si="49"/>
        <v>0</v>
      </c>
      <c r="R92" s="75">
        <f t="shared" si="49"/>
        <v>0</v>
      </c>
      <c r="S92" s="75">
        <f t="shared" si="49"/>
        <v>0</v>
      </c>
      <c r="T92" s="75">
        <f t="shared" si="49"/>
        <v>0</v>
      </c>
      <c r="U92" s="75">
        <f t="shared" si="49"/>
        <v>0</v>
      </c>
      <c r="V92" s="75">
        <f t="shared" si="49"/>
        <v>0</v>
      </c>
      <c r="W92" s="75">
        <f t="shared" si="49"/>
        <v>0</v>
      </c>
      <c r="X92" s="75">
        <f t="shared" si="49"/>
        <v>0</v>
      </c>
      <c r="Y92" s="75">
        <f t="shared" si="49"/>
        <v>0</v>
      </c>
      <c r="Z92" s="75">
        <f t="shared" si="49"/>
        <v>0</v>
      </c>
      <c r="AA92" s="75">
        <f t="shared" si="49"/>
        <v>0</v>
      </c>
      <c r="AB92" s="75">
        <f t="shared" si="49"/>
        <v>0</v>
      </c>
      <c r="AC92" s="75">
        <f t="shared" si="49"/>
        <v>0</v>
      </c>
      <c r="AD92" s="75">
        <f t="shared" si="49"/>
        <v>0</v>
      </c>
      <c r="AE92" s="75">
        <f t="shared" si="49"/>
        <v>0</v>
      </c>
      <c r="AF92" s="75">
        <f t="shared" si="49"/>
        <v>0</v>
      </c>
      <c r="AG92" s="75">
        <f t="shared" si="49"/>
        <v>0</v>
      </c>
      <c r="AH92" s="75">
        <f t="shared" si="49"/>
        <v>0</v>
      </c>
      <c r="AI92" s="75">
        <f t="shared" si="49"/>
        <v>0</v>
      </c>
      <c r="AJ92" s="75">
        <f t="shared" si="49"/>
        <v>0</v>
      </c>
      <c r="AK92" s="75">
        <f t="shared" si="49"/>
        <v>0</v>
      </c>
      <c r="AL92" s="75">
        <f t="shared" si="49"/>
        <v>0</v>
      </c>
      <c r="AM92" s="75">
        <f t="shared" si="49"/>
        <v>0</v>
      </c>
      <c r="AN92" s="75">
        <f t="shared" si="49"/>
        <v>0</v>
      </c>
      <c r="AO92" s="75">
        <f t="shared" si="49"/>
        <v>0</v>
      </c>
      <c r="AP92" s="75">
        <f t="shared" si="49"/>
        <v>0</v>
      </c>
      <c r="AQ92" s="75">
        <f t="shared" si="49"/>
        <v>0</v>
      </c>
      <c r="AR92" s="75">
        <f t="shared" si="49"/>
        <v>0</v>
      </c>
      <c r="AS92" s="75">
        <f t="shared" si="49"/>
        <v>0</v>
      </c>
      <c r="AT92" s="75">
        <f t="shared" si="49"/>
        <v>0</v>
      </c>
      <c r="AU92" s="75">
        <f t="shared" si="49"/>
        <v>0</v>
      </c>
      <c r="AV92" s="75">
        <f t="shared" si="49"/>
        <v>0</v>
      </c>
      <c r="AW92" s="75">
        <f t="shared" si="49"/>
        <v>0</v>
      </c>
      <c r="AX92" s="75">
        <f t="shared" si="49"/>
        <v>0</v>
      </c>
      <c r="AY92" s="75">
        <f t="shared" si="49"/>
        <v>0</v>
      </c>
      <c r="AZ92" s="75">
        <f t="shared" si="49"/>
        <v>0</v>
      </c>
      <c r="BA92" s="75">
        <f t="shared" si="49"/>
        <v>0</v>
      </c>
      <c r="BB92" s="75">
        <f t="shared" si="49"/>
        <v>0</v>
      </c>
      <c r="BC92" s="75">
        <f t="shared" si="49"/>
        <v>0</v>
      </c>
      <c r="BD92" s="75">
        <f t="shared" si="49"/>
        <v>0</v>
      </c>
      <c r="BE92" s="75">
        <f t="shared" si="49"/>
        <v>0</v>
      </c>
      <c r="BF92" s="75">
        <f t="shared" si="49"/>
        <v>0</v>
      </c>
      <c r="BG92" s="75">
        <f t="shared" si="49"/>
        <v>0</v>
      </c>
      <c r="BH92" s="75">
        <f t="shared" si="49"/>
        <v>0</v>
      </c>
      <c r="BI92" s="75">
        <f t="shared" si="49"/>
        <v>0</v>
      </c>
      <c r="BJ92" s="75">
        <f t="shared" si="49"/>
        <v>0</v>
      </c>
      <c r="BK92" s="75"/>
      <c r="BL92" s="75"/>
      <c r="BM92" s="37"/>
      <c r="BN92" s="75">
        <f t="shared" si="42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J93" si="50">$J$20*(1-$B$5)/$B$3</f>
        <v>0</v>
      </c>
      <c r="P93" s="75">
        <f t="shared" si="50"/>
        <v>0</v>
      </c>
      <c r="Q93" s="75">
        <f t="shared" si="50"/>
        <v>0</v>
      </c>
      <c r="R93" s="75">
        <f t="shared" si="50"/>
        <v>0</v>
      </c>
      <c r="S93" s="75">
        <f t="shared" si="50"/>
        <v>0</v>
      </c>
      <c r="T93" s="75">
        <f t="shared" si="50"/>
        <v>0</v>
      </c>
      <c r="U93" s="75">
        <f t="shared" si="50"/>
        <v>0</v>
      </c>
      <c r="V93" s="75">
        <f t="shared" si="50"/>
        <v>0</v>
      </c>
      <c r="W93" s="75">
        <f t="shared" si="50"/>
        <v>0</v>
      </c>
      <c r="X93" s="75">
        <f t="shared" si="50"/>
        <v>0</v>
      </c>
      <c r="Y93" s="75">
        <f t="shared" si="50"/>
        <v>0</v>
      </c>
      <c r="Z93" s="75">
        <f t="shared" si="50"/>
        <v>0</v>
      </c>
      <c r="AA93" s="75">
        <f t="shared" si="50"/>
        <v>0</v>
      </c>
      <c r="AB93" s="75">
        <f t="shared" si="50"/>
        <v>0</v>
      </c>
      <c r="AC93" s="75">
        <f t="shared" si="50"/>
        <v>0</v>
      </c>
      <c r="AD93" s="75">
        <f t="shared" si="50"/>
        <v>0</v>
      </c>
      <c r="AE93" s="75">
        <f t="shared" si="50"/>
        <v>0</v>
      </c>
      <c r="AF93" s="75">
        <f t="shared" si="50"/>
        <v>0</v>
      </c>
      <c r="AG93" s="75">
        <f t="shared" si="50"/>
        <v>0</v>
      </c>
      <c r="AH93" s="75">
        <f t="shared" si="50"/>
        <v>0</v>
      </c>
      <c r="AI93" s="75">
        <f t="shared" si="50"/>
        <v>0</v>
      </c>
      <c r="AJ93" s="75">
        <f t="shared" si="50"/>
        <v>0</v>
      </c>
      <c r="AK93" s="75">
        <f t="shared" si="50"/>
        <v>0</v>
      </c>
      <c r="AL93" s="75">
        <f t="shared" si="50"/>
        <v>0</v>
      </c>
      <c r="AM93" s="75">
        <f t="shared" si="50"/>
        <v>0</v>
      </c>
      <c r="AN93" s="75">
        <f t="shared" si="50"/>
        <v>0</v>
      </c>
      <c r="AO93" s="75">
        <f t="shared" si="50"/>
        <v>0</v>
      </c>
      <c r="AP93" s="75">
        <f t="shared" si="50"/>
        <v>0</v>
      </c>
      <c r="AQ93" s="75">
        <f t="shared" si="50"/>
        <v>0</v>
      </c>
      <c r="AR93" s="75">
        <f t="shared" si="50"/>
        <v>0</v>
      </c>
      <c r="AS93" s="75">
        <f t="shared" si="50"/>
        <v>0</v>
      </c>
      <c r="AT93" s="75">
        <f t="shared" si="50"/>
        <v>0</v>
      </c>
      <c r="AU93" s="75">
        <f t="shared" si="50"/>
        <v>0</v>
      </c>
      <c r="AV93" s="75">
        <f t="shared" si="50"/>
        <v>0</v>
      </c>
      <c r="AW93" s="75">
        <f t="shared" si="50"/>
        <v>0</v>
      </c>
      <c r="AX93" s="75">
        <f t="shared" si="50"/>
        <v>0</v>
      </c>
      <c r="AY93" s="75">
        <f t="shared" si="50"/>
        <v>0</v>
      </c>
      <c r="AZ93" s="75">
        <f t="shared" si="50"/>
        <v>0</v>
      </c>
      <c r="BA93" s="75">
        <f t="shared" si="50"/>
        <v>0</v>
      </c>
      <c r="BB93" s="75">
        <f t="shared" si="50"/>
        <v>0</v>
      </c>
      <c r="BC93" s="75">
        <f t="shared" si="50"/>
        <v>0</v>
      </c>
      <c r="BD93" s="75">
        <f t="shared" si="50"/>
        <v>0</v>
      </c>
      <c r="BE93" s="75">
        <f t="shared" si="50"/>
        <v>0</v>
      </c>
      <c r="BF93" s="75">
        <f t="shared" si="50"/>
        <v>0</v>
      </c>
      <c r="BG93" s="75">
        <f t="shared" si="50"/>
        <v>0</v>
      </c>
      <c r="BH93" s="75">
        <f t="shared" si="50"/>
        <v>0</v>
      </c>
      <c r="BI93" s="75">
        <f t="shared" si="50"/>
        <v>0</v>
      </c>
      <c r="BJ93" s="75">
        <f t="shared" si="50"/>
        <v>0</v>
      </c>
      <c r="BK93" s="75"/>
      <c r="BL93" s="75"/>
      <c r="BM93" s="37"/>
      <c r="BN93" s="75">
        <f t="shared" si="42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J94" si="51">$K$20*(1-$B$5)/$B$3</f>
        <v>0</v>
      </c>
      <c r="P94" s="75">
        <f t="shared" si="51"/>
        <v>0</v>
      </c>
      <c r="Q94" s="75">
        <f t="shared" si="51"/>
        <v>0</v>
      </c>
      <c r="R94" s="75">
        <f t="shared" si="51"/>
        <v>0</v>
      </c>
      <c r="S94" s="75">
        <f t="shared" si="51"/>
        <v>0</v>
      </c>
      <c r="T94" s="75">
        <f t="shared" si="51"/>
        <v>0</v>
      </c>
      <c r="U94" s="75">
        <f t="shared" si="51"/>
        <v>0</v>
      </c>
      <c r="V94" s="75">
        <f t="shared" si="51"/>
        <v>0</v>
      </c>
      <c r="W94" s="75">
        <f t="shared" si="51"/>
        <v>0</v>
      </c>
      <c r="X94" s="75">
        <f t="shared" si="51"/>
        <v>0</v>
      </c>
      <c r="Y94" s="75">
        <f t="shared" si="51"/>
        <v>0</v>
      </c>
      <c r="Z94" s="75">
        <f t="shared" si="51"/>
        <v>0</v>
      </c>
      <c r="AA94" s="75">
        <f t="shared" si="51"/>
        <v>0</v>
      </c>
      <c r="AB94" s="75">
        <f t="shared" si="51"/>
        <v>0</v>
      </c>
      <c r="AC94" s="75">
        <f t="shared" si="51"/>
        <v>0</v>
      </c>
      <c r="AD94" s="75">
        <f t="shared" si="51"/>
        <v>0</v>
      </c>
      <c r="AE94" s="75">
        <f t="shared" si="51"/>
        <v>0</v>
      </c>
      <c r="AF94" s="75">
        <f t="shared" si="51"/>
        <v>0</v>
      </c>
      <c r="AG94" s="75">
        <f t="shared" si="51"/>
        <v>0</v>
      </c>
      <c r="AH94" s="75">
        <f t="shared" si="51"/>
        <v>0</v>
      </c>
      <c r="AI94" s="75">
        <f t="shared" si="51"/>
        <v>0</v>
      </c>
      <c r="AJ94" s="75">
        <f t="shared" si="51"/>
        <v>0</v>
      </c>
      <c r="AK94" s="75">
        <f t="shared" si="51"/>
        <v>0</v>
      </c>
      <c r="AL94" s="75">
        <f t="shared" si="51"/>
        <v>0</v>
      </c>
      <c r="AM94" s="75">
        <f t="shared" si="51"/>
        <v>0</v>
      </c>
      <c r="AN94" s="75">
        <f t="shared" si="51"/>
        <v>0</v>
      </c>
      <c r="AO94" s="75">
        <f t="shared" si="51"/>
        <v>0</v>
      </c>
      <c r="AP94" s="75">
        <f t="shared" si="51"/>
        <v>0</v>
      </c>
      <c r="AQ94" s="75">
        <f t="shared" si="51"/>
        <v>0</v>
      </c>
      <c r="AR94" s="75">
        <f t="shared" si="51"/>
        <v>0</v>
      </c>
      <c r="AS94" s="75">
        <f t="shared" si="51"/>
        <v>0</v>
      </c>
      <c r="AT94" s="75">
        <f t="shared" si="51"/>
        <v>0</v>
      </c>
      <c r="AU94" s="75">
        <f t="shared" si="51"/>
        <v>0</v>
      </c>
      <c r="AV94" s="75">
        <f t="shared" si="51"/>
        <v>0</v>
      </c>
      <c r="AW94" s="75">
        <f t="shared" si="51"/>
        <v>0</v>
      </c>
      <c r="AX94" s="75">
        <f t="shared" si="51"/>
        <v>0</v>
      </c>
      <c r="AY94" s="75">
        <f t="shared" si="51"/>
        <v>0</v>
      </c>
      <c r="AZ94" s="75">
        <f t="shared" si="51"/>
        <v>0</v>
      </c>
      <c r="BA94" s="75">
        <f t="shared" si="51"/>
        <v>0</v>
      </c>
      <c r="BB94" s="75">
        <f t="shared" si="51"/>
        <v>0</v>
      </c>
      <c r="BC94" s="75">
        <f t="shared" si="51"/>
        <v>0</v>
      </c>
      <c r="BD94" s="75">
        <f t="shared" si="51"/>
        <v>0</v>
      </c>
      <c r="BE94" s="75">
        <f t="shared" si="51"/>
        <v>0</v>
      </c>
      <c r="BF94" s="75">
        <f t="shared" si="51"/>
        <v>0</v>
      </c>
      <c r="BG94" s="75">
        <f t="shared" si="51"/>
        <v>0</v>
      </c>
      <c r="BH94" s="75">
        <f t="shared" si="51"/>
        <v>0</v>
      </c>
      <c r="BI94" s="75">
        <f t="shared" si="51"/>
        <v>0</v>
      </c>
      <c r="BJ94" s="75">
        <f t="shared" si="51"/>
        <v>0</v>
      </c>
      <c r="BK94" s="75"/>
      <c r="BL94" s="75"/>
      <c r="BM94" s="37"/>
      <c r="BN94" s="75">
        <f t="shared" si="42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37"/>
      <c r="BN95" s="75">
        <f t="shared" si="42"/>
        <v>0</v>
      </c>
      <c r="BO95" s="335"/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37"/>
      <c r="BN96" s="75">
        <f t="shared" si="42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37"/>
      <c r="BN97" s="75">
        <f t="shared" si="42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2">SUM(C85:C97)</f>
        <v>0</v>
      </c>
      <c r="D98" s="104">
        <f t="shared" si="52"/>
        <v>0.42981582399999996</v>
      </c>
      <c r="E98" s="104">
        <f t="shared" si="52"/>
        <v>1.3209099903167998</v>
      </c>
      <c r="F98" s="104">
        <f t="shared" si="52"/>
        <v>1.3209099903167998</v>
      </c>
      <c r="G98" s="104">
        <f t="shared" si="52"/>
        <v>1.3209099903167998</v>
      </c>
      <c r="H98" s="104">
        <f t="shared" si="52"/>
        <v>1.3209099903167998</v>
      </c>
      <c r="I98" s="104">
        <f t="shared" si="52"/>
        <v>1.3209099903167998</v>
      </c>
      <c r="J98" s="104">
        <f t="shared" si="52"/>
        <v>1.3209099903167998</v>
      </c>
      <c r="K98" s="104">
        <f t="shared" si="52"/>
        <v>1.3209099903167998</v>
      </c>
      <c r="L98" s="104">
        <f t="shared" si="52"/>
        <v>1.3209099903167998</v>
      </c>
      <c r="M98" s="104">
        <f t="shared" si="52"/>
        <v>1.3209099903167998</v>
      </c>
      <c r="N98" s="104">
        <f t="shared" si="52"/>
        <v>0.89109416631679983</v>
      </c>
      <c r="O98" s="104">
        <f t="shared" si="52"/>
        <v>0</v>
      </c>
      <c r="P98" s="104">
        <f t="shared" si="52"/>
        <v>0</v>
      </c>
      <c r="Q98" s="104">
        <f t="shared" si="52"/>
        <v>0</v>
      </c>
      <c r="R98" s="104">
        <f t="shared" si="52"/>
        <v>0</v>
      </c>
      <c r="S98" s="104">
        <f t="shared" si="52"/>
        <v>0</v>
      </c>
      <c r="T98" s="104">
        <f t="shared" si="52"/>
        <v>0</v>
      </c>
      <c r="U98" s="104">
        <f t="shared" si="52"/>
        <v>0</v>
      </c>
      <c r="V98" s="104">
        <f t="shared" si="52"/>
        <v>0</v>
      </c>
      <c r="W98" s="104">
        <f t="shared" si="52"/>
        <v>0</v>
      </c>
      <c r="X98" s="104">
        <f t="shared" si="52"/>
        <v>0</v>
      </c>
      <c r="Y98" s="104">
        <f t="shared" si="52"/>
        <v>0</v>
      </c>
      <c r="Z98" s="104">
        <f t="shared" si="52"/>
        <v>0</v>
      </c>
      <c r="AA98" s="104">
        <f t="shared" si="52"/>
        <v>0</v>
      </c>
      <c r="AB98" s="104">
        <f t="shared" si="52"/>
        <v>0</v>
      </c>
      <c r="AC98" s="104">
        <f t="shared" si="52"/>
        <v>0</v>
      </c>
      <c r="AD98" s="104">
        <f t="shared" si="52"/>
        <v>0</v>
      </c>
      <c r="AE98" s="104">
        <f t="shared" si="52"/>
        <v>0</v>
      </c>
      <c r="AF98" s="104">
        <f t="shared" si="52"/>
        <v>0</v>
      </c>
      <c r="AG98" s="104">
        <f t="shared" si="52"/>
        <v>0</v>
      </c>
      <c r="AH98" s="104">
        <f t="shared" si="52"/>
        <v>0</v>
      </c>
      <c r="AI98" s="104">
        <f t="shared" si="52"/>
        <v>0</v>
      </c>
      <c r="AJ98" s="104">
        <f t="shared" si="52"/>
        <v>0</v>
      </c>
      <c r="AK98" s="104">
        <f t="shared" si="52"/>
        <v>0</v>
      </c>
      <c r="AL98" s="104">
        <f t="shared" si="52"/>
        <v>0</v>
      </c>
      <c r="AM98" s="104">
        <f t="shared" si="52"/>
        <v>0</v>
      </c>
      <c r="AN98" s="104">
        <f t="shared" si="52"/>
        <v>0</v>
      </c>
      <c r="AO98" s="104">
        <f t="shared" si="52"/>
        <v>0</v>
      </c>
      <c r="AP98" s="104">
        <f t="shared" si="52"/>
        <v>0</v>
      </c>
      <c r="AQ98" s="104">
        <f t="shared" si="52"/>
        <v>0</v>
      </c>
      <c r="AR98" s="104">
        <f t="shared" si="52"/>
        <v>0</v>
      </c>
      <c r="AS98" s="104">
        <f t="shared" si="52"/>
        <v>0</v>
      </c>
      <c r="AT98" s="104">
        <f t="shared" si="52"/>
        <v>0</v>
      </c>
      <c r="AU98" s="104">
        <f t="shared" si="52"/>
        <v>0</v>
      </c>
      <c r="AV98" s="104">
        <f t="shared" si="52"/>
        <v>0</v>
      </c>
      <c r="AW98" s="104">
        <f t="shared" si="52"/>
        <v>0</v>
      </c>
      <c r="AX98" s="104">
        <f t="shared" si="52"/>
        <v>0</v>
      </c>
      <c r="AY98" s="104">
        <f t="shared" si="52"/>
        <v>0</v>
      </c>
      <c r="AZ98" s="104">
        <f t="shared" si="52"/>
        <v>0</v>
      </c>
      <c r="BA98" s="104">
        <f t="shared" si="52"/>
        <v>0</v>
      </c>
      <c r="BB98" s="104">
        <f t="shared" si="52"/>
        <v>0</v>
      </c>
      <c r="BC98" s="104">
        <f t="shared" si="52"/>
        <v>0</v>
      </c>
      <c r="BD98" s="104">
        <f t="shared" si="52"/>
        <v>0</v>
      </c>
      <c r="BE98" s="104">
        <f t="shared" si="52"/>
        <v>0</v>
      </c>
      <c r="BF98" s="104">
        <f t="shared" si="52"/>
        <v>0</v>
      </c>
      <c r="BG98" s="104">
        <f t="shared" si="52"/>
        <v>0</v>
      </c>
      <c r="BH98" s="104">
        <f t="shared" si="52"/>
        <v>0</v>
      </c>
      <c r="BI98" s="104">
        <f t="shared" si="52"/>
        <v>0</v>
      </c>
      <c r="BJ98" s="104">
        <f t="shared" si="52"/>
        <v>0</v>
      </c>
      <c r="BK98" s="104">
        <f t="shared" si="52"/>
        <v>0</v>
      </c>
      <c r="BL98" s="104">
        <f t="shared" si="52"/>
        <v>0</v>
      </c>
      <c r="BM98" s="344"/>
      <c r="BN98" s="58">
        <f>SUM(BN85:BN97)</f>
        <v>13.209099903167997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J101" si="53">$B$20/$B$3</f>
        <v>0</v>
      </c>
      <c r="C101" s="75">
        <f t="shared" si="53"/>
        <v>0</v>
      </c>
      <c r="D101" s="75">
        <f t="shared" si="53"/>
        <v>0</v>
      </c>
      <c r="E101" s="75">
        <f t="shared" si="53"/>
        <v>0</v>
      </c>
      <c r="F101" s="75">
        <f t="shared" si="53"/>
        <v>0</v>
      </c>
      <c r="G101" s="75">
        <f t="shared" si="53"/>
        <v>0</v>
      </c>
      <c r="H101" s="75">
        <f t="shared" si="53"/>
        <v>0</v>
      </c>
      <c r="I101" s="75">
        <f t="shared" si="53"/>
        <v>0</v>
      </c>
      <c r="J101" s="75">
        <f t="shared" si="53"/>
        <v>0</v>
      </c>
      <c r="K101" s="75">
        <f t="shared" si="53"/>
        <v>0</v>
      </c>
      <c r="L101" s="75">
        <f t="shared" si="53"/>
        <v>0</v>
      </c>
      <c r="M101" s="75">
        <f t="shared" si="53"/>
        <v>0</v>
      </c>
      <c r="N101" s="75">
        <f t="shared" si="53"/>
        <v>0</v>
      </c>
      <c r="O101" s="75">
        <f t="shared" si="53"/>
        <v>0</v>
      </c>
      <c r="P101" s="75">
        <f t="shared" si="53"/>
        <v>0</v>
      </c>
      <c r="Q101" s="75">
        <f t="shared" si="53"/>
        <v>0</v>
      </c>
      <c r="R101" s="75">
        <f t="shared" si="53"/>
        <v>0</v>
      </c>
      <c r="S101" s="75">
        <f t="shared" si="53"/>
        <v>0</v>
      </c>
      <c r="T101" s="75">
        <f t="shared" si="53"/>
        <v>0</v>
      </c>
      <c r="U101" s="75">
        <f t="shared" si="53"/>
        <v>0</v>
      </c>
      <c r="V101" s="75">
        <f t="shared" si="53"/>
        <v>0</v>
      </c>
      <c r="W101" s="75">
        <f t="shared" si="53"/>
        <v>0</v>
      </c>
      <c r="X101" s="75">
        <f t="shared" si="53"/>
        <v>0</v>
      </c>
      <c r="Y101" s="75">
        <f t="shared" si="53"/>
        <v>0</v>
      </c>
      <c r="Z101" s="75">
        <f t="shared" si="53"/>
        <v>0</v>
      </c>
      <c r="AA101" s="75">
        <f t="shared" si="53"/>
        <v>0</v>
      </c>
      <c r="AB101" s="75">
        <f t="shared" si="53"/>
        <v>0</v>
      </c>
      <c r="AC101" s="75">
        <f t="shared" si="53"/>
        <v>0</v>
      </c>
      <c r="AD101" s="75">
        <f t="shared" si="53"/>
        <v>0</v>
      </c>
      <c r="AE101" s="75">
        <f t="shared" si="53"/>
        <v>0</v>
      </c>
      <c r="AF101" s="75">
        <f t="shared" si="53"/>
        <v>0</v>
      </c>
      <c r="AG101" s="75">
        <f t="shared" si="53"/>
        <v>0</v>
      </c>
      <c r="AH101" s="75">
        <f t="shared" si="53"/>
        <v>0</v>
      </c>
      <c r="AI101" s="75">
        <f t="shared" si="53"/>
        <v>0</v>
      </c>
      <c r="AJ101" s="75">
        <f t="shared" si="53"/>
        <v>0</v>
      </c>
      <c r="AK101" s="75">
        <f t="shared" si="53"/>
        <v>0</v>
      </c>
      <c r="AL101" s="75">
        <f t="shared" si="53"/>
        <v>0</v>
      </c>
      <c r="AM101" s="75">
        <f t="shared" si="53"/>
        <v>0</v>
      </c>
      <c r="AN101" s="75">
        <f t="shared" si="53"/>
        <v>0</v>
      </c>
      <c r="AO101" s="75">
        <f t="shared" si="53"/>
        <v>0</v>
      </c>
      <c r="AP101" s="75">
        <f t="shared" si="53"/>
        <v>0</v>
      </c>
      <c r="AQ101" s="75">
        <f t="shared" si="53"/>
        <v>0</v>
      </c>
      <c r="AR101" s="75">
        <f t="shared" si="53"/>
        <v>0</v>
      </c>
      <c r="AS101" s="75">
        <f t="shared" si="53"/>
        <v>0</v>
      </c>
      <c r="AT101" s="75">
        <f t="shared" si="53"/>
        <v>0</v>
      </c>
      <c r="AU101" s="75">
        <f t="shared" si="53"/>
        <v>0</v>
      </c>
      <c r="AV101" s="75">
        <f t="shared" si="53"/>
        <v>0</v>
      </c>
      <c r="AW101" s="75">
        <f t="shared" si="53"/>
        <v>0</v>
      </c>
      <c r="AX101" s="75">
        <f t="shared" si="53"/>
        <v>0</v>
      </c>
      <c r="AY101" s="75">
        <f t="shared" si="53"/>
        <v>0</v>
      </c>
      <c r="AZ101" s="75">
        <f t="shared" si="53"/>
        <v>0</v>
      </c>
      <c r="BA101" s="75">
        <f t="shared" si="53"/>
        <v>0</v>
      </c>
      <c r="BB101" s="75">
        <f t="shared" si="53"/>
        <v>0</v>
      </c>
      <c r="BC101" s="75">
        <f t="shared" si="53"/>
        <v>0</v>
      </c>
      <c r="BD101" s="75">
        <f t="shared" si="53"/>
        <v>0</v>
      </c>
      <c r="BE101" s="75">
        <f t="shared" si="53"/>
        <v>0</v>
      </c>
      <c r="BF101" s="75">
        <f t="shared" si="53"/>
        <v>0</v>
      </c>
      <c r="BG101" s="75">
        <f t="shared" si="53"/>
        <v>0</v>
      </c>
      <c r="BH101" s="75">
        <f t="shared" si="53"/>
        <v>0</v>
      </c>
      <c r="BI101" s="75">
        <f t="shared" si="53"/>
        <v>0</v>
      </c>
      <c r="BJ101" s="75">
        <f t="shared" si="53"/>
        <v>0</v>
      </c>
      <c r="BK101" s="75"/>
      <c r="BL101" s="75"/>
      <c r="BM101" s="37"/>
      <c r="BN101" s="75">
        <f t="shared" ref="BN101:BN113" si="54">SUM(B101:BM101)</f>
        <v>0</v>
      </c>
      <c r="BO101" s="334" t="s">
        <v>301</v>
      </c>
    </row>
    <row r="102" spans="1:67" s="38" customFormat="1" ht="15" customHeight="1">
      <c r="A102" s="109">
        <v>2015</v>
      </c>
      <c r="B102" s="75"/>
      <c r="C102" s="75">
        <f t="shared" ref="C102:L102" si="55">$C$20/$B$3</f>
        <v>0</v>
      </c>
      <c r="D102" s="75">
        <f t="shared" si="55"/>
        <v>0</v>
      </c>
      <c r="E102" s="75">
        <f t="shared" si="55"/>
        <v>0</v>
      </c>
      <c r="F102" s="75">
        <f t="shared" si="55"/>
        <v>0</v>
      </c>
      <c r="G102" s="75">
        <f t="shared" si="55"/>
        <v>0</v>
      </c>
      <c r="H102" s="75">
        <f t="shared" si="55"/>
        <v>0</v>
      </c>
      <c r="I102" s="75">
        <f t="shared" si="55"/>
        <v>0</v>
      </c>
      <c r="J102" s="75">
        <f t="shared" si="55"/>
        <v>0</v>
      </c>
      <c r="K102" s="75">
        <f t="shared" si="55"/>
        <v>0</v>
      </c>
      <c r="L102" s="75">
        <f t="shared" si="55"/>
        <v>0</v>
      </c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4"/>
        <v>0</v>
      </c>
      <c r="BO102" s="335">
        <f>D19</f>
        <v>0</v>
      </c>
    </row>
    <row r="103" spans="1:67" s="38" customFormat="1" ht="15" customHeight="1">
      <c r="A103" s="109">
        <v>2016</v>
      </c>
      <c r="B103" s="75"/>
      <c r="C103" s="75"/>
      <c r="D103" s="75">
        <f t="shared" ref="D103:M103" si="56">$D$20/$B$3</f>
        <v>0.42981582399999996</v>
      </c>
      <c r="E103" s="75">
        <f t="shared" si="56"/>
        <v>0.42981582399999996</v>
      </c>
      <c r="F103" s="75">
        <f t="shared" si="56"/>
        <v>0.42981582399999996</v>
      </c>
      <c r="G103" s="75">
        <f t="shared" si="56"/>
        <v>0.42981582399999996</v>
      </c>
      <c r="H103" s="75">
        <f t="shared" si="56"/>
        <v>0.42981582399999996</v>
      </c>
      <c r="I103" s="75">
        <f t="shared" si="56"/>
        <v>0.42981582399999996</v>
      </c>
      <c r="J103" s="75">
        <f t="shared" si="56"/>
        <v>0.42981582399999996</v>
      </c>
      <c r="K103" s="75">
        <f t="shared" si="56"/>
        <v>0.42981582399999996</v>
      </c>
      <c r="L103" s="75">
        <f t="shared" si="56"/>
        <v>0.42981582399999996</v>
      </c>
      <c r="M103" s="75">
        <f t="shared" si="56"/>
        <v>0.42981582399999996</v>
      </c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4"/>
        <v>4.2981582399999994</v>
      </c>
      <c r="BO103" s="335">
        <f>D20</f>
        <v>4.2981582399999994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N104" si="57">$E$20/$B$3</f>
        <v>0.89109416631679983</v>
      </c>
      <c r="F104" s="75">
        <f t="shared" si="57"/>
        <v>0.89109416631679983</v>
      </c>
      <c r="G104" s="75">
        <f t="shared" si="57"/>
        <v>0.89109416631679983</v>
      </c>
      <c r="H104" s="75">
        <f t="shared" si="57"/>
        <v>0.89109416631679983</v>
      </c>
      <c r="I104" s="75">
        <f t="shared" si="57"/>
        <v>0.89109416631679983</v>
      </c>
      <c r="J104" s="75">
        <f t="shared" si="57"/>
        <v>0.89109416631679983</v>
      </c>
      <c r="K104" s="75">
        <f t="shared" si="57"/>
        <v>0.89109416631679983</v>
      </c>
      <c r="L104" s="75">
        <f t="shared" si="57"/>
        <v>0.89109416631679983</v>
      </c>
      <c r="M104" s="75">
        <f t="shared" si="57"/>
        <v>0.89109416631679983</v>
      </c>
      <c r="N104" s="75">
        <f t="shared" si="57"/>
        <v>0.89109416631679983</v>
      </c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4"/>
        <v>8.9109416631679981</v>
      </c>
      <c r="BO104" s="335"/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J105" si="58">$F$20/$B$3</f>
        <v>0</v>
      </c>
      <c r="G105" s="75">
        <f t="shared" si="58"/>
        <v>0</v>
      </c>
      <c r="H105" s="75">
        <f t="shared" si="58"/>
        <v>0</v>
      </c>
      <c r="I105" s="75">
        <f t="shared" si="58"/>
        <v>0</v>
      </c>
      <c r="J105" s="75">
        <f t="shared" si="58"/>
        <v>0</v>
      </c>
      <c r="K105" s="75">
        <f t="shared" si="58"/>
        <v>0</v>
      </c>
      <c r="L105" s="75">
        <f t="shared" si="58"/>
        <v>0</v>
      </c>
      <c r="M105" s="75">
        <f t="shared" si="58"/>
        <v>0</v>
      </c>
      <c r="N105" s="75">
        <f t="shared" si="58"/>
        <v>0</v>
      </c>
      <c r="O105" s="75">
        <f t="shared" si="58"/>
        <v>0</v>
      </c>
      <c r="P105" s="75">
        <f t="shared" si="58"/>
        <v>0</v>
      </c>
      <c r="Q105" s="75">
        <f t="shared" si="58"/>
        <v>0</v>
      </c>
      <c r="R105" s="75">
        <f t="shared" si="58"/>
        <v>0</v>
      </c>
      <c r="S105" s="75">
        <f t="shared" si="58"/>
        <v>0</v>
      </c>
      <c r="T105" s="75">
        <f t="shared" si="58"/>
        <v>0</v>
      </c>
      <c r="U105" s="75">
        <f t="shared" si="58"/>
        <v>0</v>
      </c>
      <c r="V105" s="75">
        <f t="shared" si="58"/>
        <v>0</v>
      </c>
      <c r="W105" s="75">
        <f t="shared" si="58"/>
        <v>0</v>
      </c>
      <c r="X105" s="75">
        <f t="shared" si="58"/>
        <v>0</v>
      </c>
      <c r="Y105" s="75">
        <f t="shared" si="58"/>
        <v>0</v>
      </c>
      <c r="Z105" s="75">
        <f t="shared" si="58"/>
        <v>0</v>
      </c>
      <c r="AA105" s="75">
        <f t="shared" si="58"/>
        <v>0</v>
      </c>
      <c r="AB105" s="75">
        <f t="shared" si="58"/>
        <v>0</v>
      </c>
      <c r="AC105" s="75">
        <f t="shared" si="58"/>
        <v>0</v>
      </c>
      <c r="AD105" s="75">
        <f t="shared" si="58"/>
        <v>0</v>
      </c>
      <c r="AE105" s="75">
        <f t="shared" si="58"/>
        <v>0</v>
      </c>
      <c r="AF105" s="75">
        <f t="shared" si="58"/>
        <v>0</v>
      </c>
      <c r="AG105" s="75">
        <f t="shared" si="58"/>
        <v>0</v>
      </c>
      <c r="AH105" s="75">
        <f t="shared" si="58"/>
        <v>0</v>
      </c>
      <c r="AI105" s="75">
        <f t="shared" si="58"/>
        <v>0</v>
      </c>
      <c r="AJ105" s="75">
        <f t="shared" si="58"/>
        <v>0</v>
      </c>
      <c r="AK105" s="75">
        <f t="shared" si="58"/>
        <v>0</v>
      </c>
      <c r="AL105" s="75">
        <f t="shared" si="58"/>
        <v>0</v>
      </c>
      <c r="AM105" s="75">
        <f t="shared" si="58"/>
        <v>0</v>
      </c>
      <c r="AN105" s="75">
        <f t="shared" si="58"/>
        <v>0</v>
      </c>
      <c r="AO105" s="75">
        <f t="shared" si="58"/>
        <v>0</v>
      </c>
      <c r="AP105" s="75">
        <f t="shared" si="58"/>
        <v>0</v>
      </c>
      <c r="AQ105" s="75">
        <f t="shared" si="58"/>
        <v>0</v>
      </c>
      <c r="AR105" s="75">
        <f t="shared" si="58"/>
        <v>0</v>
      </c>
      <c r="AS105" s="75">
        <f t="shared" si="58"/>
        <v>0</v>
      </c>
      <c r="AT105" s="75">
        <f t="shared" si="58"/>
        <v>0</v>
      </c>
      <c r="AU105" s="75">
        <f t="shared" si="58"/>
        <v>0</v>
      </c>
      <c r="AV105" s="75">
        <f t="shared" si="58"/>
        <v>0</v>
      </c>
      <c r="AW105" s="75">
        <f t="shared" si="58"/>
        <v>0</v>
      </c>
      <c r="AX105" s="75">
        <f t="shared" si="58"/>
        <v>0</v>
      </c>
      <c r="AY105" s="75">
        <f t="shared" si="58"/>
        <v>0</v>
      </c>
      <c r="AZ105" s="75">
        <f t="shared" si="58"/>
        <v>0</v>
      </c>
      <c r="BA105" s="75">
        <f t="shared" si="58"/>
        <v>0</v>
      </c>
      <c r="BB105" s="75">
        <f t="shared" si="58"/>
        <v>0</v>
      </c>
      <c r="BC105" s="75">
        <f t="shared" si="58"/>
        <v>0</v>
      </c>
      <c r="BD105" s="75">
        <f t="shared" si="58"/>
        <v>0</v>
      </c>
      <c r="BE105" s="75">
        <f t="shared" si="58"/>
        <v>0</v>
      </c>
      <c r="BF105" s="75">
        <f t="shared" si="58"/>
        <v>0</v>
      </c>
      <c r="BG105" s="75">
        <f t="shared" si="58"/>
        <v>0</v>
      </c>
      <c r="BH105" s="75">
        <f t="shared" si="58"/>
        <v>0</v>
      </c>
      <c r="BI105" s="75">
        <f t="shared" si="58"/>
        <v>0</v>
      </c>
      <c r="BJ105" s="75">
        <f t="shared" si="58"/>
        <v>0</v>
      </c>
      <c r="BK105" s="75"/>
      <c r="BL105" s="75"/>
      <c r="BM105" s="37"/>
      <c r="BN105" s="75">
        <f t="shared" si="54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59">$G$20/$B$3</f>
        <v>0</v>
      </c>
      <c r="H106" s="75">
        <f t="shared" si="59"/>
        <v>0</v>
      </c>
      <c r="I106" s="75">
        <f t="shared" si="59"/>
        <v>0</v>
      </c>
      <c r="J106" s="75">
        <f t="shared" si="59"/>
        <v>0</v>
      </c>
      <c r="K106" s="75">
        <f t="shared" si="59"/>
        <v>0</v>
      </c>
      <c r="L106" s="75">
        <f t="shared" si="59"/>
        <v>0</v>
      </c>
      <c r="M106" s="75">
        <f t="shared" si="59"/>
        <v>0</v>
      </c>
      <c r="N106" s="75">
        <f t="shared" si="59"/>
        <v>0</v>
      </c>
      <c r="O106" s="75">
        <f t="shared" si="59"/>
        <v>0</v>
      </c>
      <c r="P106" s="75">
        <f t="shared" si="59"/>
        <v>0</v>
      </c>
      <c r="Q106" s="75">
        <f t="shared" si="59"/>
        <v>0</v>
      </c>
      <c r="R106" s="75">
        <f t="shared" si="59"/>
        <v>0</v>
      </c>
      <c r="S106" s="75">
        <f t="shared" si="59"/>
        <v>0</v>
      </c>
      <c r="T106" s="75">
        <f t="shared" si="59"/>
        <v>0</v>
      </c>
      <c r="U106" s="75">
        <f t="shared" si="59"/>
        <v>0</v>
      </c>
      <c r="V106" s="75">
        <f t="shared" si="59"/>
        <v>0</v>
      </c>
      <c r="W106" s="75">
        <f t="shared" si="59"/>
        <v>0</v>
      </c>
      <c r="X106" s="75">
        <f t="shared" si="59"/>
        <v>0</v>
      </c>
      <c r="Y106" s="75">
        <f t="shared" si="59"/>
        <v>0</v>
      </c>
      <c r="Z106" s="75">
        <f t="shared" si="59"/>
        <v>0</v>
      </c>
      <c r="AA106" s="75">
        <f t="shared" si="59"/>
        <v>0</v>
      </c>
      <c r="AB106" s="75">
        <f t="shared" si="59"/>
        <v>0</v>
      </c>
      <c r="AC106" s="75">
        <f t="shared" si="59"/>
        <v>0</v>
      </c>
      <c r="AD106" s="75">
        <f t="shared" si="59"/>
        <v>0</v>
      </c>
      <c r="AE106" s="75">
        <f t="shared" si="59"/>
        <v>0</v>
      </c>
      <c r="AF106" s="75">
        <f t="shared" si="59"/>
        <v>0</v>
      </c>
      <c r="AG106" s="75">
        <f t="shared" si="59"/>
        <v>0</v>
      </c>
      <c r="AH106" s="75">
        <f t="shared" si="59"/>
        <v>0</v>
      </c>
      <c r="AI106" s="75">
        <f t="shared" si="59"/>
        <v>0</v>
      </c>
      <c r="AJ106" s="75">
        <f t="shared" si="59"/>
        <v>0</v>
      </c>
      <c r="AK106" s="75">
        <f t="shared" si="59"/>
        <v>0</v>
      </c>
      <c r="AL106" s="75">
        <f t="shared" si="59"/>
        <v>0</v>
      </c>
      <c r="AM106" s="75">
        <f t="shared" si="59"/>
        <v>0</v>
      </c>
      <c r="AN106" s="75">
        <f t="shared" si="59"/>
        <v>0</v>
      </c>
      <c r="AO106" s="75">
        <f t="shared" si="59"/>
        <v>0</v>
      </c>
      <c r="AP106" s="75">
        <f t="shared" si="59"/>
        <v>0</v>
      </c>
      <c r="AQ106" s="75">
        <f t="shared" si="59"/>
        <v>0</v>
      </c>
      <c r="AR106" s="75">
        <f t="shared" si="59"/>
        <v>0</v>
      </c>
      <c r="AS106" s="75">
        <f t="shared" si="59"/>
        <v>0</v>
      </c>
      <c r="AT106" s="75">
        <f t="shared" si="59"/>
        <v>0</v>
      </c>
      <c r="AU106" s="75">
        <f t="shared" si="59"/>
        <v>0</v>
      </c>
      <c r="AV106" s="75">
        <f t="shared" si="59"/>
        <v>0</v>
      </c>
      <c r="AW106" s="75">
        <f t="shared" si="59"/>
        <v>0</v>
      </c>
      <c r="AX106" s="75">
        <f t="shared" si="59"/>
        <v>0</v>
      </c>
      <c r="AY106" s="75">
        <f t="shared" si="59"/>
        <v>0</v>
      </c>
      <c r="AZ106" s="75">
        <f t="shared" si="59"/>
        <v>0</v>
      </c>
      <c r="BA106" s="75">
        <f t="shared" si="59"/>
        <v>0</v>
      </c>
      <c r="BB106" s="75">
        <f t="shared" si="59"/>
        <v>0</v>
      </c>
      <c r="BC106" s="75">
        <f t="shared" si="59"/>
        <v>0</v>
      </c>
      <c r="BD106" s="75">
        <f t="shared" si="59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4"/>
        <v>0</v>
      </c>
      <c r="BO106" s="335"/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J107" si="60">$H$20/$B$3</f>
        <v>0</v>
      </c>
      <c r="I107" s="75">
        <f t="shared" si="60"/>
        <v>0</v>
      </c>
      <c r="J107" s="75">
        <f t="shared" si="60"/>
        <v>0</v>
      </c>
      <c r="K107" s="75">
        <f t="shared" si="60"/>
        <v>0</v>
      </c>
      <c r="L107" s="75">
        <f t="shared" si="60"/>
        <v>0</v>
      </c>
      <c r="M107" s="75">
        <f t="shared" si="60"/>
        <v>0</v>
      </c>
      <c r="N107" s="75">
        <f t="shared" si="60"/>
        <v>0</v>
      </c>
      <c r="O107" s="75">
        <f t="shared" si="60"/>
        <v>0</v>
      </c>
      <c r="P107" s="75">
        <f t="shared" si="60"/>
        <v>0</v>
      </c>
      <c r="Q107" s="75">
        <f t="shared" si="60"/>
        <v>0</v>
      </c>
      <c r="R107" s="75">
        <f t="shared" si="60"/>
        <v>0</v>
      </c>
      <c r="S107" s="75">
        <f t="shared" si="60"/>
        <v>0</v>
      </c>
      <c r="T107" s="75">
        <f t="shared" si="60"/>
        <v>0</v>
      </c>
      <c r="U107" s="75">
        <f t="shared" si="60"/>
        <v>0</v>
      </c>
      <c r="V107" s="75">
        <f t="shared" si="60"/>
        <v>0</v>
      </c>
      <c r="W107" s="75">
        <f t="shared" si="60"/>
        <v>0</v>
      </c>
      <c r="X107" s="75">
        <f t="shared" si="60"/>
        <v>0</v>
      </c>
      <c r="Y107" s="75">
        <f t="shared" si="60"/>
        <v>0</v>
      </c>
      <c r="Z107" s="75">
        <f t="shared" si="60"/>
        <v>0</v>
      </c>
      <c r="AA107" s="75">
        <f t="shared" si="60"/>
        <v>0</v>
      </c>
      <c r="AB107" s="75">
        <f t="shared" si="60"/>
        <v>0</v>
      </c>
      <c r="AC107" s="75">
        <f t="shared" si="60"/>
        <v>0</v>
      </c>
      <c r="AD107" s="75">
        <f t="shared" si="60"/>
        <v>0</v>
      </c>
      <c r="AE107" s="75">
        <f t="shared" si="60"/>
        <v>0</v>
      </c>
      <c r="AF107" s="75">
        <f t="shared" si="60"/>
        <v>0</v>
      </c>
      <c r="AG107" s="75">
        <f t="shared" si="60"/>
        <v>0</v>
      </c>
      <c r="AH107" s="75">
        <f t="shared" si="60"/>
        <v>0</v>
      </c>
      <c r="AI107" s="75">
        <f t="shared" si="60"/>
        <v>0</v>
      </c>
      <c r="AJ107" s="75">
        <f t="shared" si="60"/>
        <v>0</v>
      </c>
      <c r="AK107" s="75">
        <f t="shared" si="60"/>
        <v>0</v>
      </c>
      <c r="AL107" s="75">
        <f t="shared" si="60"/>
        <v>0</v>
      </c>
      <c r="AM107" s="75">
        <f t="shared" si="60"/>
        <v>0</v>
      </c>
      <c r="AN107" s="75">
        <f t="shared" si="60"/>
        <v>0</v>
      </c>
      <c r="AO107" s="75">
        <f t="shared" si="60"/>
        <v>0</v>
      </c>
      <c r="AP107" s="75">
        <f t="shared" si="60"/>
        <v>0</v>
      </c>
      <c r="AQ107" s="75">
        <f t="shared" si="60"/>
        <v>0</v>
      </c>
      <c r="AR107" s="75">
        <f t="shared" si="60"/>
        <v>0</v>
      </c>
      <c r="AS107" s="75">
        <f t="shared" si="60"/>
        <v>0</v>
      </c>
      <c r="AT107" s="75">
        <f t="shared" si="60"/>
        <v>0</v>
      </c>
      <c r="AU107" s="75">
        <f t="shared" si="60"/>
        <v>0</v>
      </c>
      <c r="AV107" s="75">
        <f t="shared" si="60"/>
        <v>0</v>
      </c>
      <c r="AW107" s="75">
        <f t="shared" si="60"/>
        <v>0</v>
      </c>
      <c r="AX107" s="75">
        <f t="shared" si="60"/>
        <v>0</v>
      </c>
      <c r="AY107" s="75">
        <f t="shared" si="60"/>
        <v>0</v>
      </c>
      <c r="AZ107" s="75">
        <f t="shared" si="60"/>
        <v>0</v>
      </c>
      <c r="BA107" s="75">
        <f t="shared" si="60"/>
        <v>0</v>
      </c>
      <c r="BB107" s="75">
        <f t="shared" si="60"/>
        <v>0</v>
      </c>
      <c r="BC107" s="75">
        <f t="shared" si="60"/>
        <v>0</v>
      </c>
      <c r="BD107" s="75">
        <f t="shared" si="60"/>
        <v>0</v>
      </c>
      <c r="BE107" s="75">
        <f t="shared" si="60"/>
        <v>0</v>
      </c>
      <c r="BF107" s="75">
        <f t="shared" si="60"/>
        <v>0</v>
      </c>
      <c r="BG107" s="75">
        <f t="shared" si="60"/>
        <v>0</v>
      </c>
      <c r="BH107" s="75">
        <f t="shared" si="60"/>
        <v>0</v>
      </c>
      <c r="BI107" s="75">
        <f t="shared" si="60"/>
        <v>0</v>
      </c>
      <c r="BJ107" s="75">
        <f t="shared" si="60"/>
        <v>0</v>
      </c>
      <c r="BK107" s="75"/>
      <c r="BL107" s="75"/>
      <c r="BM107" s="37"/>
      <c r="BN107" s="75">
        <f t="shared" si="54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J108" si="61">$I$20/$B$3</f>
        <v>0</v>
      </c>
      <c r="J108" s="75">
        <f t="shared" si="61"/>
        <v>0</v>
      </c>
      <c r="K108" s="75">
        <f t="shared" si="61"/>
        <v>0</v>
      </c>
      <c r="L108" s="75">
        <f t="shared" si="61"/>
        <v>0</v>
      </c>
      <c r="M108" s="75">
        <f t="shared" si="61"/>
        <v>0</v>
      </c>
      <c r="N108" s="75">
        <f t="shared" si="61"/>
        <v>0</v>
      </c>
      <c r="O108" s="75">
        <f t="shared" si="61"/>
        <v>0</v>
      </c>
      <c r="P108" s="75">
        <f t="shared" si="61"/>
        <v>0</v>
      </c>
      <c r="Q108" s="75">
        <f t="shared" si="61"/>
        <v>0</v>
      </c>
      <c r="R108" s="75">
        <f t="shared" si="61"/>
        <v>0</v>
      </c>
      <c r="S108" s="75">
        <f t="shared" si="61"/>
        <v>0</v>
      </c>
      <c r="T108" s="75">
        <f t="shared" si="61"/>
        <v>0</v>
      </c>
      <c r="U108" s="75">
        <f t="shared" si="61"/>
        <v>0</v>
      </c>
      <c r="V108" s="75">
        <f t="shared" si="61"/>
        <v>0</v>
      </c>
      <c r="W108" s="75">
        <f t="shared" si="61"/>
        <v>0</v>
      </c>
      <c r="X108" s="75">
        <f t="shared" si="61"/>
        <v>0</v>
      </c>
      <c r="Y108" s="75">
        <f t="shared" si="61"/>
        <v>0</v>
      </c>
      <c r="Z108" s="75">
        <f t="shared" si="61"/>
        <v>0</v>
      </c>
      <c r="AA108" s="75">
        <f t="shared" si="61"/>
        <v>0</v>
      </c>
      <c r="AB108" s="75">
        <f t="shared" si="61"/>
        <v>0</v>
      </c>
      <c r="AC108" s="75">
        <f t="shared" si="61"/>
        <v>0</v>
      </c>
      <c r="AD108" s="75">
        <f t="shared" si="61"/>
        <v>0</v>
      </c>
      <c r="AE108" s="75">
        <f t="shared" si="61"/>
        <v>0</v>
      </c>
      <c r="AF108" s="75">
        <f t="shared" si="61"/>
        <v>0</v>
      </c>
      <c r="AG108" s="75">
        <f t="shared" si="61"/>
        <v>0</v>
      </c>
      <c r="AH108" s="75">
        <f t="shared" si="61"/>
        <v>0</v>
      </c>
      <c r="AI108" s="75">
        <f t="shared" si="61"/>
        <v>0</v>
      </c>
      <c r="AJ108" s="75">
        <f t="shared" si="61"/>
        <v>0</v>
      </c>
      <c r="AK108" s="75">
        <f t="shared" si="61"/>
        <v>0</v>
      </c>
      <c r="AL108" s="75">
        <f t="shared" si="61"/>
        <v>0</v>
      </c>
      <c r="AM108" s="75">
        <f t="shared" si="61"/>
        <v>0</v>
      </c>
      <c r="AN108" s="75">
        <f t="shared" si="61"/>
        <v>0</v>
      </c>
      <c r="AO108" s="75">
        <f t="shared" si="61"/>
        <v>0</v>
      </c>
      <c r="AP108" s="75">
        <f t="shared" si="61"/>
        <v>0</v>
      </c>
      <c r="AQ108" s="75">
        <f t="shared" si="61"/>
        <v>0</v>
      </c>
      <c r="AR108" s="75">
        <f t="shared" si="61"/>
        <v>0</v>
      </c>
      <c r="AS108" s="75">
        <f t="shared" si="61"/>
        <v>0</v>
      </c>
      <c r="AT108" s="75">
        <f t="shared" si="61"/>
        <v>0</v>
      </c>
      <c r="AU108" s="75">
        <f t="shared" si="61"/>
        <v>0</v>
      </c>
      <c r="AV108" s="75">
        <f t="shared" si="61"/>
        <v>0</v>
      </c>
      <c r="AW108" s="75">
        <f t="shared" si="61"/>
        <v>0</v>
      </c>
      <c r="AX108" s="75">
        <f t="shared" si="61"/>
        <v>0</v>
      </c>
      <c r="AY108" s="75">
        <f t="shared" si="61"/>
        <v>0</v>
      </c>
      <c r="AZ108" s="75">
        <f t="shared" si="61"/>
        <v>0</v>
      </c>
      <c r="BA108" s="75">
        <f t="shared" si="61"/>
        <v>0</v>
      </c>
      <c r="BB108" s="75">
        <f t="shared" si="61"/>
        <v>0</v>
      </c>
      <c r="BC108" s="75">
        <f t="shared" si="61"/>
        <v>0</v>
      </c>
      <c r="BD108" s="75">
        <f t="shared" si="61"/>
        <v>0</v>
      </c>
      <c r="BE108" s="75">
        <f t="shared" si="61"/>
        <v>0</v>
      </c>
      <c r="BF108" s="75">
        <f t="shared" si="61"/>
        <v>0</v>
      </c>
      <c r="BG108" s="75">
        <f t="shared" si="61"/>
        <v>0</v>
      </c>
      <c r="BH108" s="75">
        <f t="shared" si="61"/>
        <v>0</v>
      </c>
      <c r="BI108" s="75">
        <f t="shared" si="61"/>
        <v>0</v>
      </c>
      <c r="BJ108" s="75">
        <f t="shared" si="61"/>
        <v>0</v>
      </c>
      <c r="BK108" s="75"/>
      <c r="BL108" s="75"/>
      <c r="BM108" s="37"/>
      <c r="BN108" s="75">
        <f t="shared" si="54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J109" si="62">$J$20/$B$3</f>
        <v>0</v>
      </c>
      <c r="P109" s="75">
        <f t="shared" si="62"/>
        <v>0</v>
      </c>
      <c r="Q109" s="75">
        <f t="shared" si="62"/>
        <v>0</v>
      </c>
      <c r="R109" s="75">
        <f t="shared" si="62"/>
        <v>0</v>
      </c>
      <c r="S109" s="75">
        <f t="shared" si="62"/>
        <v>0</v>
      </c>
      <c r="T109" s="75">
        <f t="shared" si="62"/>
        <v>0</v>
      </c>
      <c r="U109" s="75">
        <f t="shared" si="62"/>
        <v>0</v>
      </c>
      <c r="V109" s="75">
        <f t="shared" si="62"/>
        <v>0</v>
      </c>
      <c r="W109" s="75">
        <f t="shared" si="62"/>
        <v>0</v>
      </c>
      <c r="X109" s="75">
        <f t="shared" si="62"/>
        <v>0</v>
      </c>
      <c r="Y109" s="75">
        <f t="shared" si="62"/>
        <v>0</v>
      </c>
      <c r="Z109" s="75">
        <f t="shared" si="62"/>
        <v>0</v>
      </c>
      <c r="AA109" s="75">
        <f t="shared" si="62"/>
        <v>0</v>
      </c>
      <c r="AB109" s="75">
        <f t="shared" si="62"/>
        <v>0</v>
      </c>
      <c r="AC109" s="75">
        <f t="shared" si="62"/>
        <v>0</v>
      </c>
      <c r="AD109" s="75">
        <f t="shared" si="62"/>
        <v>0</v>
      </c>
      <c r="AE109" s="75">
        <f t="shared" si="62"/>
        <v>0</v>
      </c>
      <c r="AF109" s="75">
        <f t="shared" si="62"/>
        <v>0</v>
      </c>
      <c r="AG109" s="75">
        <f t="shared" si="62"/>
        <v>0</v>
      </c>
      <c r="AH109" s="75">
        <f t="shared" si="62"/>
        <v>0</v>
      </c>
      <c r="AI109" s="75">
        <f t="shared" si="62"/>
        <v>0</v>
      </c>
      <c r="AJ109" s="75">
        <f t="shared" si="62"/>
        <v>0</v>
      </c>
      <c r="AK109" s="75">
        <f t="shared" si="62"/>
        <v>0</v>
      </c>
      <c r="AL109" s="75">
        <f t="shared" si="62"/>
        <v>0</v>
      </c>
      <c r="AM109" s="75">
        <f t="shared" si="62"/>
        <v>0</v>
      </c>
      <c r="AN109" s="75">
        <f t="shared" si="62"/>
        <v>0</v>
      </c>
      <c r="AO109" s="75">
        <f t="shared" si="62"/>
        <v>0</v>
      </c>
      <c r="AP109" s="75">
        <f t="shared" si="62"/>
        <v>0</v>
      </c>
      <c r="AQ109" s="75">
        <f t="shared" si="62"/>
        <v>0</v>
      </c>
      <c r="AR109" s="75">
        <f t="shared" si="62"/>
        <v>0</v>
      </c>
      <c r="AS109" s="75">
        <f t="shared" si="62"/>
        <v>0</v>
      </c>
      <c r="AT109" s="75">
        <f t="shared" si="62"/>
        <v>0</v>
      </c>
      <c r="AU109" s="75">
        <f t="shared" si="62"/>
        <v>0</v>
      </c>
      <c r="AV109" s="75">
        <f t="shared" si="62"/>
        <v>0</v>
      </c>
      <c r="AW109" s="75">
        <f t="shared" si="62"/>
        <v>0</v>
      </c>
      <c r="AX109" s="75">
        <f t="shared" si="62"/>
        <v>0</v>
      </c>
      <c r="AY109" s="75">
        <f t="shared" si="62"/>
        <v>0</v>
      </c>
      <c r="AZ109" s="75">
        <f t="shared" si="62"/>
        <v>0</v>
      </c>
      <c r="BA109" s="75">
        <f t="shared" si="62"/>
        <v>0</v>
      </c>
      <c r="BB109" s="75">
        <f t="shared" si="62"/>
        <v>0</v>
      </c>
      <c r="BC109" s="75">
        <f t="shared" si="62"/>
        <v>0</v>
      </c>
      <c r="BD109" s="75">
        <f t="shared" si="62"/>
        <v>0</v>
      </c>
      <c r="BE109" s="75">
        <f t="shared" si="62"/>
        <v>0</v>
      </c>
      <c r="BF109" s="75">
        <f t="shared" si="62"/>
        <v>0</v>
      </c>
      <c r="BG109" s="75">
        <f t="shared" si="62"/>
        <v>0</v>
      </c>
      <c r="BH109" s="75">
        <f t="shared" si="62"/>
        <v>0</v>
      </c>
      <c r="BI109" s="75">
        <f t="shared" si="62"/>
        <v>0</v>
      </c>
      <c r="BJ109" s="75">
        <f t="shared" si="62"/>
        <v>0</v>
      </c>
      <c r="BK109" s="75"/>
      <c r="BL109" s="75"/>
      <c r="BM109" s="37"/>
      <c r="BN109" s="75">
        <f t="shared" si="54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J110" si="63">$K$20/$B$3</f>
        <v>0</v>
      </c>
      <c r="P110" s="75">
        <f t="shared" si="63"/>
        <v>0</v>
      </c>
      <c r="Q110" s="75">
        <f t="shared" si="63"/>
        <v>0</v>
      </c>
      <c r="R110" s="75">
        <f t="shared" si="63"/>
        <v>0</v>
      </c>
      <c r="S110" s="75">
        <f t="shared" si="63"/>
        <v>0</v>
      </c>
      <c r="T110" s="75">
        <f t="shared" si="63"/>
        <v>0</v>
      </c>
      <c r="U110" s="75">
        <f t="shared" si="63"/>
        <v>0</v>
      </c>
      <c r="V110" s="75">
        <f t="shared" si="63"/>
        <v>0</v>
      </c>
      <c r="W110" s="75">
        <f t="shared" si="63"/>
        <v>0</v>
      </c>
      <c r="X110" s="75">
        <f t="shared" si="63"/>
        <v>0</v>
      </c>
      <c r="Y110" s="75">
        <f t="shared" si="63"/>
        <v>0</v>
      </c>
      <c r="Z110" s="75">
        <f t="shared" si="63"/>
        <v>0</v>
      </c>
      <c r="AA110" s="75">
        <f t="shared" si="63"/>
        <v>0</v>
      </c>
      <c r="AB110" s="75">
        <f t="shared" si="63"/>
        <v>0</v>
      </c>
      <c r="AC110" s="75">
        <f t="shared" si="63"/>
        <v>0</v>
      </c>
      <c r="AD110" s="75">
        <f t="shared" si="63"/>
        <v>0</v>
      </c>
      <c r="AE110" s="75">
        <f t="shared" si="63"/>
        <v>0</v>
      </c>
      <c r="AF110" s="75">
        <f t="shared" si="63"/>
        <v>0</v>
      </c>
      <c r="AG110" s="75">
        <f t="shared" si="63"/>
        <v>0</v>
      </c>
      <c r="AH110" s="75">
        <f t="shared" si="63"/>
        <v>0</v>
      </c>
      <c r="AI110" s="75">
        <f t="shared" si="63"/>
        <v>0</v>
      </c>
      <c r="AJ110" s="75">
        <f t="shared" si="63"/>
        <v>0</v>
      </c>
      <c r="AK110" s="75">
        <f t="shared" si="63"/>
        <v>0</v>
      </c>
      <c r="AL110" s="75">
        <f t="shared" si="63"/>
        <v>0</v>
      </c>
      <c r="AM110" s="75">
        <f t="shared" si="63"/>
        <v>0</v>
      </c>
      <c r="AN110" s="75">
        <f t="shared" si="63"/>
        <v>0</v>
      </c>
      <c r="AO110" s="75">
        <f t="shared" si="63"/>
        <v>0</v>
      </c>
      <c r="AP110" s="75">
        <f t="shared" si="63"/>
        <v>0</v>
      </c>
      <c r="AQ110" s="75">
        <f t="shared" si="63"/>
        <v>0</v>
      </c>
      <c r="AR110" s="75">
        <f t="shared" si="63"/>
        <v>0</v>
      </c>
      <c r="AS110" s="75">
        <f t="shared" si="63"/>
        <v>0</v>
      </c>
      <c r="AT110" s="75">
        <f t="shared" si="63"/>
        <v>0</v>
      </c>
      <c r="AU110" s="75">
        <f t="shared" si="63"/>
        <v>0</v>
      </c>
      <c r="AV110" s="75">
        <f t="shared" si="63"/>
        <v>0</v>
      </c>
      <c r="AW110" s="75">
        <f t="shared" si="63"/>
        <v>0</v>
      </c>
      <c r="AX110" s="75">
        <f t="shared" si="63"/>
        <v>0</v>
      </c>
      <c r="AY110" s="75">
        <f t="shared" si="63"/>
        <v>0</v>
      </c>
      <c r="AZ110" s="75">
        <f t="shared" si="63"/>
        <v>0</v>
      </c>
      <c r="BA110" s="75">
        <f t="shared" si="63"/>
        <v>0</v>
      </c>
      <c r="BB110" s="75">
        <f t="shared" si="63"/>
        <v>0</v>
      </c>
      <c r="BC110" s="75">
        <f t="shared" si="63"/>
        <v>0</v>
      </c>
      <c r="BD110" s="75">
        <f t="shared" si="63"/>
        <v>0</v>
      </c>
      <c r="BE110" s="75">
        <f t="shared" si="63"/>
        <v>0</v>
      </c>
      <c r="BF110" s="75">
        <f t="shared" si="63"/>
        <v>0</v>
      </c>
      <c r="BG110" s="75">
        <f t="shared" si="63"/>
        <v>0</v>
      </c>
      <c r="BH110" s="75">
        <f t="shared" si="63"/>
        <v>0</v>
      </c>
      <c r="BI110" s="75">
        <f t="shared" si="63"/>
        <v>0</v>
      </c>
      <c r="BJ110" s="75">
        <f t="shared" si="63"/>
        <v>0</v>
      </c>
      <c r="BK110" s="75"/>
      <c r="BL110" s="75"/>
      <c r="BM110" s="37"/>
      <c r="BN110" s="75">
        <f t="shared" si="54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37"/>
      <c r="BN111" s="75">
        <f t="shared" si="54"/>
        <v>0</v>
      </c>
      <c r="BO111" s="335"/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37"/>
      <c r="BN112" s="75">
        <f t="shared" si="54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37"/>
      <c r="BN113" s="75">
        <f t="shared" si="54"/>
        <v>0</v>
      </c>
      <c r="BO113" s="335"/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64">SUM(C101:C113)</f>
        <v>0</v>
      </c>
      <c r="D114" s="69">
        <f t="shared" si="64"/>
        <v>0.42981582399999996</v>
      </c>
      <c r="E114" s="69">
        <f t="shared" si="64"/>
        <v>1.3209099903167998</v>
      </c>
      <c r="F114" s="69">
        <f t="shared" si="64"/>
        <v>1.3209099903167998</v>
      </c>
      <c r="G114" s="69">
        <f t="shared" si="64"/>
        <v>1.3209099903167998</v>
      </c>
      <c r="H114" s="69">
        <f t="shared" si="64"/>
        <v>1.3209099903167998</v>
      </c>
      <c r="I114" s="69">
        <f t="shared" si="64"/>
        <v>1.3209099903167998</v>
      </c>
      <c r="J114" s="69">
        <f t="shared" si="64"/>
        <v>1.3209099903167998</v>
      </c>
      <c r="K114" s="69">
        <f t="shared" si="64"/>
        <v>1.3209099903167998</v>
      </c>
      <c r="L114" s="69">
        <f t="shared" si="64"/>
        <v>1.3209099903167998</v>
      </c>
      <c r="M114" s="69">
        <f t="shared" si="64"/>
        <v>1.3209099903167998</v>
      </c>
      <c r="N114" s="69">
        <f t="shared" si="64"/>
        <v>0.89109416631679983</v>
      </c>
      <c r="O114" s="69">
        <f t="shared" si="64"/>
        <v>0</v>
      </c>
      <c r="P114" s="69">
        <f t="shared" si="64"/>
        <v>0</v>
      </c>
      <c r="Q114" s="69">
        <f t="shared" si="64"/>
        <v>0</v>
      </c>
      <c r="R114" s="69">
        <f t="shared" si="64"/>
        <v>0</v>
      </c>
      <c r="S114" s="69">
        <f t="shared" si="64"/>
        <v>0</v>
      </c>
      <c r="T114" s="69">
        <f t="shared" si="64"/>
        <v>0</v>
      </c>
      <c r="U114" s="69">
        <f t="shared" si="64"/>
        <v>0</v>
      </c>
      <c r="V114" s="69">
        <f t="shared" si="64"/>
        <v>0</v>
      </c>
      <c r="W114" s="69">
        <f t="shared" si="64"/>
        <v>0</v>
      </c>
      <c r="X114" s="69">
        <f t="shared" si="64"/>
        <v>0</v>
      </c>
      <c r="Y114" s="69">
        <f t="shared" si="64"/>
        <v>0</v>
      </c>
      <c r="Z114" s="69">
        <f t="shared" si="64"/>
        <v>0</v>
      </c>
      <c r="AA114" s="69">
        <f t="shared" si="64"/>
        <v>0</v>
      </c>
      <c r="AB114" s="69">
        <f t="shared" si="64"/>
        <v>0</v>
      </c>
      <c r="AC114" s="69">
        <f t="shared" si="64"/>
        <v>0</v>
      </c>
      <c r="AD114" s="69">
        <f t="shared" si="64"/>
        <v>0</v>
      </c>
      <c r="AE114" s="69">
        <f t="shared" si="64"/>
        <v>0</v>
      </c>
      <c r="AF114" s="69">
        <f t="shared" si="64"/>
        <v>0</v>
      </c>
      <c r="AG114" s="69">
        <f t="shared" si="64"/>
        <v>0</v>
      </c>
      <c r="AH114" s="69">
        <f t="shared" si="64"/>
        <v>0</v>
      </c>
      <c r="AI114" s="69">
        <f t="shared" si="64"/>
        <v>0</v>
      </c>
      <c r="AJ114" s="69">
        <f t="shared" si="64"/>
        <v>0</v>
      </c>
      <c r="AK114" s="69">
        <f t="shared" si="64"/>
        <v>0</v>
      </c>
      <c r="AL114" s="69">
        <f t="shared" si="64"/>
        <v>0</v>
      </c>
      <c r="AM114" s="69">
        <f t="shared" si="64"/>
        <v>0</v>
      </c>
      <c r="AN114" s="69">
        <f t="shared" si="64"/>
        <v>0</v>
      </c>
      <c r="AO114" s="69">
        <f t="shared" si="64"/>
        <v>0</v>
      </c>
      <c r="AP114" s="69">
        <f t="shared" si="64"/>
        <v>0</v>
      </c>
      <c r="AQ114" s="69">
        <f t="shared" si="64"/>
        <v>0</v>
      </c>
      <c r="AR114" s="69">
        <f t="shared" si="64"/>
        <v>0</v>
      </c>
      <c r="AS114" s="69">
        <f t="shared" si="64"/>
        <v>0</v>
      </c>
      <c r="AT114" s="69">
        <f t="shared" si="64"/>
        <v>0</v>
      </c>
      <c r="AU114" s="69">
        <f t="shared" si="64"/>
        <v>0</v>
      </c>
      <c r="AV114" s="69">
        <f t="shared" si="64"/>
        <v>0</v>
      </c>
      <c r="AW114" s="69">
        <f t="shared" si="64"/>
        <v>0</v>
      </c>
      <c r="AX114" s="69">
        <f t="shared" si="64"/>
        <v>0</v>
      </c>
      <c r="AY114" s="69">
        <f t="shared" si="64"/>
        <v>0</v>
      </c>
      <c r="AZ114" s="69">
        <f t="shared" si="64"/>
        <v>0</v>
      </c>
      <c r="BA114" s="69">
        <f t="shared" si="64"/>
        <v>0</v>
      </c>
      <c r="BB114" s="69">
        <f t="shared" si="64"/>
        <v>0</v>
      </c>
      <c r="BC114" s="69">
        <f t="shared" si="64"/>
        <v>0</v>
      </c>
      <c r="BD114" s="69">
        <f t="shared" si="64"/>
        <v>0</v>
      </c>
      <c r="BE114" s="69">
        <f t="shared" si="64"/>
        <v>0</v>
      </c>
      <c r="BF114" s="69">
        <f t="shared" si="64"/>
        <v>0</v>
      </c>
      <c r="BG114" s="69">
        <f t="shared" si="64"/>
        <v>0</v>
      </c>
      <c r="BH114" s="69">
        <f t="shared" si="64"/>
        <v>0</v>
      </c>
      <c r="BI114" s="69">
        <f t="shared" si="64"/>
        <v>0</v>
      </c>
      <c r="BJ114" s="69">
        <f t="shared" si="64"/>
        <v>0</v>
      </c>
      <c r="BK114" s="69">
        <f t="shared" si="64"/>
        <v>0</v>
      </c>
      <c r="BL114" s="69">
        <f t="shared" si="64"/>
        <v>0</v>
      </c>
      <c r="BM114" s="37"/>
      <c r="BN114" s="58">
        <f>SUM(BN101:BN113)</f>
        <v>13.209099903167997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G51" activePane="bottomRight" state="frozen"/>
      <selection activeCell="N7" sqref="N7"/>
      <selection pane="topRight" activeCell="N7" sqref="N7"/>
      <selection pane="bottomLeft" activeCell="N7" sqref="N7"/>
      <selection pane="bottomRight" activeCell="BV49" sqref="BV49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324</v>
      </c>
    </row>
    <row r="2" spans="1:67" ht="15" customHeight="1">
      <c r="A2" s="60" t="s">
        <v>21</v>
      </c>
      <c r="B2" s="108" t="str">
        <f>VLOOKUP($B$1,'Assumptions (Inputs)'!$A$7:$F$24,2,FALSE)</f>
        <v>Battery Installation (2 MWs by 2017)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10</v>
      </c>
    </row>
    <row r="4" spans="1:67" ht="15" customHeight="1">
      <c r="A4" s="60" t="s">
        <v>1</v>
      </c>
      <c r="B4" s="62" t="str">
        <f>VLOOKUP($B$1,'Assumptions (Inputs)'!$A$7:$F$24,5,FALSE)</f>
        <v>7N</v>
      </c>
      <c r="C4" s="62"/>
    </row>
    <row r="5" spans="1:67" ht="15" customHeight="1">
      <c r="A5" s="60" t="s">
        <v>67</v>
      </c>
      <c r="B5" s="211">
        <f>VLOOKUP($B$1,'Assumptions (Inputs)'!$A$7:$I$24,9,FALSE)</f>
        <v>0</v>
      </c>
    </row>
    <row r="6" spans="1:67" ht="15" customHeight="1">
      <c r="A6" s="60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N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0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(Escalated)'!E9</f>
        <v>0</v>
      </c>
      <c r="C13" s="129">
        <f>'CapEx (Escalated)'!F9</f>
        <v>0</v>
      </c>
      <c r="D13" s="129">
        <f>'CapEx (Escalated)'!G9</f>
        <v>4.2981582399999994</v>
      </c>
      <c r="E13" s="129">
        <f>'CapEx (Escalated)'!H9</f>
        <v>8.9109416631679981</v>
      </c>
      <c r="F13" s="129">
        <f>'CapEx (Escalated)'!I9</f>
        <v>0</v>
      </c>
      <c r="G13" s="129">
        <f>'CapEx (Escalated)'!J9</f>
        <v>0</v>
      </c>
      <c r="H13" s="129">
        <f>'CapEx (Escalated)'!K9</f>
        <v>0</v>
      </c>
      <c r="I13" s="129">
        <f>'CapEx (Escalated)'!L9</f>
        <v>0</v>
      </c>
      <c r="J13" s="129">
        <f>'CapEx (Escalated)'!M9</f>
        <v>0</v>
      </c>
      <c r="K13" s="129">
        <f>'CapEx (Escalated)'!N9</f>
        <v>0</v>
      </c>
      <c r="L13" s="129">
        <f>'CapEx (Escalated)'!O9</f>
        <v>0</v>
      </c>
      <c r="M13" s="129">
        <f>'CapEx (Escalated)'!P9</f>
        <v>0</v>
      </c>
      <c r="N13" s="129">
        <f>'CapEx (Escalated)'!Q9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13.209099903167997</v>
      </c>
      <c r="BO13" s="337"/>
    </row>
    <row r="14" spans="1:67" s="38" customFormat="1" ht="15" customHeight="1">
      <c r="A14" s="67" t="s">
        <v>27</v>
      </c>
      <c r="B14" s="129"/>
      <c r="C14" s="129">
        <f>-C13</f>
        <v>0</v>
      </c>
      <c r="D14" s="129">
        <f>-D13</f>
        <v>-4.2981582399999994</v>
      </c>
      <c r="E14" s="129">
        <f>-E13</f>
        <v>-8.9109416631679981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-13.209099903167997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0</v>
      </c>
      <c r="D15" s="68">
        <f t="shared" si="2"/>
        <v>0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</v>
      </c>
      <c r="D16" s="69">
        <f t="shared" si="4"/>
        <v>0</v>
      </c>
      <c r="E16" s="69">
        <f t="shared" si="4"/>
        <v>0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4.2981582399999994</v>
      </c>
      <c r="F19" s="75">
        <f t="shared" si="5"/>
        <v>13.209099903167997</v>
      </c>
      <c r="G19" s="75">
        <f t="shared" si="5"/>
        <v>13.209099903167997</v>
      </c>
      <c r="H19" s="75">
        <f t="shared" si="5"/>
        <v>13.209099903167997</v>
      </c>
      <c r="I19" s="75">
        <f t="shared" si="5"/>
        <v>13.209099903167997</v>
      </c>
      <c r="J19" s="75">
        <f t="shared" si="5"/>
        <v>13.209099903167997</v>
      </c>
      <c r="K19" s="75">
        <f t="shared" si="5"/>
        <v>13.209099903167997</v>
      </c>
      <c r="L19" s="75">
        <f t="shared" si="5"/>
        <v>13.209099903167997</v>
      </c>
      <c r="M19" s="75">
        <f t="shared" si="5"/>
        <v>13.209099903167997</v>
      </c>
      <c r="N19" s="75">
        <f t="shared" si="5"/>
        <v>8.9109416631679981</v>
      </c>
      <c r="O19" s="75">
        <f t="shared" si="5"/>
        <v>0</v>
      </c>
      <c r="P19" s="75">
        <f t="shared" si="5"/>
        <v>0</v>
      </c>
      <c r="Q19" s="75">
        <f t="shared" si="5"/>
        <v>0</v>
      </c>
      <c r="R19" s="75">
        <f t="shared" si="5"/>
        <v>0</v>
      </c>
      <c r="S19" s="75">
        <f t="shared" si="5"/>
        <v>0</v>
      </c>
      <c r="T19" s="75">
        <f t="shared" si="5"/>
        <v>0</v>
      </c>
      <c r="U19" s="75">
        <f t="shared" si="5"/>
        <v>0</v>
      </c>
      <c r="V19" s="75">
        <f t="shared" si="5"/>
        <v>0</v>
      </c>
      <c r="W19" s="75">
        <f t="shared" si="5"/>
        <v>0</v>
      </c>
      <c r="X19" s="75">
        <f t="shared" si="5"/>
        <v>0</v>
      </c>
      <c r="Y19" s="75">
        <f t="shared" si="5"/>
        <v>0</v>
      </c>
      <c r="Z19" s="75">
        <f t="shared" si="5"/>
        <v>0</v>
      </c>
      <c r="AA19" s="75">
        <f t="shared" si="5"/>
        <v>0</v>
      </c>
      <c r="AB19" s="75">
        <f t="shared" si="5"/>
        <v>0</v>
      </c>
      <c r="AC19" s="75">
        <f t="shared" si="5"/>
        <v>0</v>
      </c>
      <c r="AD19" s="75">
        <f t="shared" si="5"/>
        <v>0</v>
      </c>
      <c r="AE19" s="75">
        <f t="shared" si="5"/>
        <v>0</v>
      </c>
      <c r="AF19" s="75">
        <f t="shared" si="5"/>
        <v>0</v>
      </c>
      <c r="AG19" s="75">
        <f t="shared" si="5"/>
        <v>0</v>
      </c>
      <c r="AH19" s="75">
        <f t="shared" si="5"/>
        <v>0</v>
      </c>
      <c r="AI19" s="75">
        <f t="shared" si="5"/>
        <v>0</v>
      </c>
      <c r="AJ19" s="75">
        <f t="shared" si="5"/>
        <v>0</v>
      </c>
      <c r="AK19" s="75">
        <f t="shared" si="5"/>
        <v>0</v>
      </c>
      <c r="AL19" s="75">
        <f t="shared" si="5"/>
        <v>0</v>
      </c>
      <c r="AM19" s="75">
        <f t="shared" si="5"/>
        <v>0</v>
      </c>
      <c r="AN19" s="75">
        <f t="shared" si="5"/>
        <v>0</v>
      </c>
      <c r="AO19" s="75">
        <f t="shared" si="5"/>
        <v>0</v>
      </c>
      <c r="AP19" s="75">
        <f t="shared" si="5"/>
        <v>0</v>
      </c>
      <c r="AQ19" s="75">
        <f t="shared" si="5"/>
        <v>0</v>
      </c>
      <c r="AR19" s="75">
        <f t="shared" si="5"/>
        <v>0</v>
      </c>
      <c r="AS19" s="75">
        <f t="shared" si="5"/>
        <v>0</v>
      </c>
      <c r="AT19" s="75">
        <f t="shared" si="5"/>
        <v>0</v>
      </c>
      <c r="AU19" s="75">
        <f t="shared" si="5"/>
        <v>0</v>
      </c>
      <c r="AV19" s="75">
        <f t="shared" si="5"/>
        <v>0</v>
      </c>
      <c r="AW19" s="75">
        <f t="shared" si="5"/>
        <v>0</v>
      </c>
      <c r="AX19" s="75">
        <f t="shared" si="5"/>
        <v>0</v>
      </c>
      <c r="AY19" s="75">
        <f t="shared" si="5"/>
        <v>0</v>
      </c>
      <c r="AZ19" s="75">
        <f t="shared" si="5"/>
        <v>0</v>
      </c>
      <c r="BA19" s="75">
        <f t="shared" si="5"/>
        <v>0</v>
      </c>
      <c r="BB19" s="75">
        <f t="shared" si="5"/>
        <v>0</v>
      </c>
      <c r="BC19" s="75">
        <f t="shared" si="5"/>
        <v>0</v>
      </c>
      <c r="BD19" s="75">
        <f t="shared" si="5"/>
        <v>0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38" customFormat="1" ht="15" customHeight="1">
      <c r="A20" s="362" t="s">
        <v>25</v>
      </c>
      <c r="B20" s="75">
        <f>-B14</f>
        <v>0</v>
      </c>
      <c r="C20" s="75">
        <f t="shared" ref="C20:K20" si="6">-C14</f>
        <v>0</v>
      </c>
      <c r="D20" s="75">
        <f t="shared" si="6"/>
        <v>4.2981582399999994</v>
      </c>
      <c r="E20" s="75">
        <f t="shared" si="6"/>
        <v>8.9109416631679981</v>
      </c>
      <c r="F20" s="75">
        <f t="shared" si="6"/>
        <v>0</v>
      </c>
      <c r="G20" s="75">
        <f t="shared" si="6"/>
        <v>0</v>
      </c>
      <c r="H20" s="75">
        <f t="shared" si="6"/>
        <v>0</v>
      </c>
      <c r="I20" s="75">
        <f t="shared" si="6"/>
        <v>0</v>
      </c>
      <c r="J20" s="75">
        <f t="shared" si="6"/>
        <v>0</v>
      </c>
      <c r="K20" s="75">
        <f t="shared" si="6"/>
        <v>0</v>
      </c>
      <c r="L20" s="55">
        <f>-C13</f>
        <v>0</v>
      </c>
      <c r="M20" s="333">
        <f>-D20</f>
        <v>-4.2981582399999994</v>
      </c>
      <c r="N20" s="333">
        <f>-E20</f>
        <v>-8.9109416631679981</v>
      </c>
      <c r="O20" s="75">
        <f t="shared" ref="O20:AZ20" si="7">-O14</f>
        <v>0</v>
      </c>
      <c r="P20" s="75">
        <f t="shared" si="7"/>
        <v>0</v>
      </c>
      <c r="Q20" s="75">
        <f t="shared" si="7"/>
        <v>0</v>
      </c>
      <c r="R20" s="75">
        <f t="shared" si="7"/>
        <v>0</v>
      </c>
      <c r="S20" s="75">
        <f t="shared" si="7"/>
        <v>0</v>
      </c>
      <c r="T20" s="75">
        <f t="shared" si="7"/>
        <v>0</v>
      </c>
      <c r="U20" s="75">
        <f t="shared" si="7"/>
        <v>0</v>
      </c>
      <c r="V20" s="75">
        <f t="shared" si="7"/>
        <v>0</v>
      </c>
      <c r="W20" s="75">
        <f t="shared" si="7"/>
        <v>0</v>
      </c>
      <c r="X20" s="75">
        <f t="shared" si="7"/>
        <v>0</v>
      </c>
      <c r="Y20" s="75">
        <f t="shared" si="7"/>
        <v>0</v>
      </c>
      <c r="Z20" s="75">
        <f t="shared" si="7"/>
        <v>0</v>
      </c>
      <c r="AA20" s="75">
        <f t="shared" si="7"/>
        <v>0</v>
      </c>
      <c r="AB20" s="75">
        <f t="shared" si="7"/>
        <v>0</v>
      </c>
      <c r="AC20" s="75">
        <f t="shared" si="7"/>
        <v>0</v>
      </c>
      <c r="AD20" s="75">
        <f t="shared" si="7"/>
        <v>0</v>
      </c>
      <c r="AE20" s="75">
        <f t="shared" si="7"/>
        <v>0</v>
      </c>
      <c r="AF20" s="75">
        <f t="shared" si="7"/>
        <v>0</v>
      </c>
      <c r="AG20" s="75">
        <f t="shared" si="7"/>
        <v>0</v>
      </c>
      <c r="AH20" s="75">
        <f t="shared" si="7"/>
        <v>0</v>
      </c>
      <c r="AI20" s="75">
        <f t="shared" si="7"/>
        <v>0</v>
      </c>
      <c r="AJ20" s="75">
        <f t="shared" si="7"/>
        <v>0</v>
      </c>
      <c r="AK20" s="75">
        <f t="shared" si="7"/>
        <v>0</v>
      </c>
      <c r="AL20" s="75">
        <f t="shared" si="7"/>
        <v>0</v>
      </c>
      <c r="AM20" s="75">
        <f t="shared" si="7"/>
        <v>0</v>
      </c>
      <c r="AN20" s="75">
        <f t="shared" si="7"/>
        <v>0</v>
      </c>
      <c r="AO20" s="75">
        <f t="shared" si="7"/>
        <v>0</v>
      </c>
      <c r="AP20" s="75">
        <f t="shared" si="7"/>
        <v>0</v>
      </c>
      <c r="AQ20" s="75">
        <f t="shared" si="7"/>
        <v>0</v>
      </c>
      <c r="AR20" s="75">
        <f t="shared" si="7"/>
        <v>0</v>
      </c>
      <c r="AS20" s="75">
        <f t="shared" si="7"/>
        <v>0</v>
      </c>
      <c r="AT20" s="75">
        <f t="shared" si="7"/>
        <v>0</v>
      </c>
      <c r="AU20" s="75">
        <f t="shared" si="7"/>
        <v>0</v>
      </c>
      <c r="AV20" s="75">
        <f t="shared" si="7"/>
        <v>0</v>
      </c>
      <c r="AW20" s="75">
        <f t="shared" si="7"/>
        <v>0</v>
      </c>
      <c r="AX20" s="75">
        <f t="shared" si="7"/>
        <v>0</v>
      </c>
      <c r="AY20" s="75">
        <f t="shared" si="7"/>
        <v>0</v>
      </c>
      <c r="AZ20" s="75">
        <f t="shared" si="7"/>
        <v>0</v>
      </c>
      <c r="BA20" s="55"/>
      <c r="BB20" s="75"/>
      <c r="BC20" s="75"/>
      <c r="BD20" s="55">
        <f>-G20</f>
        <v>0</v>
      </c>
      <c r="BE20" s="75"/>
      <c r="BF20" s="75"/>
      <c r="BG20" s="75"/>
      <c r="BH20" s="75"/>
      <c r="BI20" s="55"/>
      <c r="BJ20" s="75"/>
      <c r="BK20" s="55"/>
      <c r="BL20" s="75"/>
      <c r="BM20" s="37"/>
      <c r="BN20" s="75">
        <f>SUM(B20:BM20)</f>
        <v>0</v>
      </c>
      <c r="BO20" s="337"/>
    </row>
    <row r="21" spans="1:67" s="38" customFormat="1" ht="15" customHeight="1">
      <c r="A21" s="36" t="s">
        <v>28</v>
      </c>
      <c r="B21" s="75">
        <f t="shared" ref="B21:BL21" si="8">SUM(B19:B20)</f>
        <v>0</v>
      </c>
      <c r="C21" s="75">
        <f t="shared" si="8"/>
        <v>0</v>
      </c>
      <c r="D21" s="75">
        <f t="shared" si="8"/>
        <v>4.2981582399999994</v>
      </c>
      <c r="E21" s="75">
        <f t="shared" si="8"/>
        <v>13.209099903167997</v>
      </c>
      <c r="F21" s="75">
        <f t="shared" si="8"/>
        <v>13.209099903167997</v>
      </c>
      <c r="G21" s="75">
        <f t="shared" si="8"/>
        <v>13.209099903167997</v>
      </c>
      <c r="H21" s="75">
        <f t="shared" si="8"/>
        <v>13.209099903167997</v>
      </c>
      <c r="I21" s="75">
        <f t="shared" si="8"/>
        <v>13.209099903167997</v>
      </c>
      <c r="J21" s="75">
        <f t="shared" si="8"/>
        <v>13.209099903167997</v>
      </c>
      <c r="K21" s="75">
        <f t="shared" si="8"/>
        <v>13.209099903167997</v>
      </c>
      <c r="L21" s="75">
        <f t="shared" si="8"/>
        <v>13.209099903167997</v>
      </c>
      <c r="M21" s="75">
        <f t="shared" si="8"/>
        <v>8.9109416631679981</v>
      </c>
      <c r="N21" s="75">
        <f t="shared" si="8"/>
        <v>0</v>
      </c>
      <c r="O21" s="75">
        <f t="shared" si="8"/>
        <v>0</v>
      </c>
      <c r="P21" s="75">
        <f t="shared" si="8"/>
        <v>0</v>
      </c>
      <c r="Q21" s="75">
        <f t="shared" si="8"/>
        <v>0</v>
      </c>
      <c r="R21" s="75">
        <f t="shared" si="8"/>
        <v>0</v>
      </c>
      <c r="S21" s="75">
        <f t="shared" si="8"/>
        <v>0</v>
      </c>
      <c r="T21" s="75">
        <f t="shared" si="8"/>
        <v>0</v>
      </c>
      <c r="U21" s="75">
        <f t="shared" si="8"/>
        <v>0</v>
      </c>
      <c r="V21" s="75">
        <f t="shared" si="8"/>
        <v>0</v>
      </c>
      <c r="W21" s="75">
        <f t="shared" si="8"/>
        <v>0</v>
      </c>
      <c r="X21" s="75">
        <f t="shared" si="8"/>
        <v>0</v>
      </c>
      <c r="Y21" s="75">
        <f t="shared" si="8"/>
        <v>0</v>
      </c>
      <c r="Z21" s="75">
        <f t="shared" si="8"/>
        <v>0</v>
      </c>
      <c r="AA21" s="75">
        <f t="shared" si="8"/>
        <v>0</v>
      </c>
      <c r="AB21" s="75">
        <f t="shared" si="8"/>
        <v>0</v>
      </c>
      <c r="AC21" s="75">
        <f t="shared" si="8"/>
        <v>0</v>
      </c>
      <c r="AD21" s="75">
        <f t="shared" si="8"/>
        <v>0</v>
      </c>
      <c r="AE21" s="75">
        <f t="shared" si="8"/>
        <v>0</v>
      </c>
      <c r="AF21" s="75">
        <f t="shared" si="8"/>
        <v>0</v>
      </c>
      <c r="AG21" s="75">
        <f t="shared" si="8"/>
        <v>0</v>
      </c>
      <c r="AH21" s="75">
        <f t="shared" si="8"/>
        <v>0</v>
      </c>
      <c r="AI21" s="75">
        <f t="shared" si="8"/>
        <v>0</v>
      </c>
      <c r="AJ21" s="75">
        <f t="shared" si="8"/>
        <v>0</v>
      </c>
      <c r="AK21" s="75">
        <f t="shared" si="8"/>
        <v>0</v>
      </c>
      <c r="AL21" s="75">
        <f t="shared" si="8"/>
        <v>0</v>
      </c>
      <c r="AM21" s="75">
        <f t="shared" si="8"/>
        <v>0</v>
      </c>
      <c r="AN21" s="75">
        <f t="shared" si="8"/>
        <v>0</v>
      </c>
      <c r="AO21" s="75">
        <f t="shared" si="8"/>
        <v>0</v>
      </c>
      <c r="AP21" s="75">
        <f t="shared" si="8"/>
        <v>0</v>
      </c>
      <c r="AQ21" s="75">
        <f t="shared" si="8"/>
        <v>0</v>
      </c>
      <c r="AR21" s="75">
        <f t="shared" si="8"/>
        <v>0</v>
      </c>
      <c r="AS21" s="75">
        <f t="shared" si="8"/>
        <v>0</v>
      </c>
      <c r="AT21" s="75">
        <f t="shared" si="8"/>
        <v>0</v>
      </c>
      <c r="AU21" s="75">
        <f t="shared" si="8"/>
        <v>0</v>
      </c>
      <c r="AV21" s="75">
        <f t="shared" si="8"/>
        <v>0</v>
      </c>
      <c r="AW21" s="75">
        <f t="shared" si="8"/>
        <v>0</v>
      </c>
      <c r="AX21" s="75">
        <f t="shared" si="8"/>
        <v>0</v>
      </c>
      <c r="AY21" s="75">
        <f t="shared" si="8"/>
        <v>0</v>
      </c>
      <c r="AZ21" s="75">
        <f t="shared" si="8"/>
        <v>0</v>
      </c>
      <c r="BA21" s="75">
        <f t="shared" si="8"/>
        <v>0</v>
      </c>
      <c r="BB21" s="75">
        <f t="shared" si="8"/>
        <v>0</v>
      </c>
      <c r="BC21" s="75">
        <f t="shared" si="8"/>
        <v>0</v>
      </c>
      <c r="BD21" s="75">
        <f t="shared" si="8"/>
        <v>0</v>
      </c>
      <c r="BE21" s="75">
        <f t="shared" si="8"/>
        <v>0</v>
      </c>
      <c r="BF21" s="75">
        <f t="shared" si="8"/>
        <v>0</v>
      </c>
      <c r="BG21" s="75">
        <f t="shared" si="8"/>
        <v>0</v>
      </c>
      <c r="BH21" s="75">
        <f t="shared" si="8"/>
        <v>0</v>
      </c>
      <c r="BI21" s="75">
        <f t="shared" si="8"/>
        <v>0</v>
      </c>
      <c r="BJ21" s="75">
        <f t="shared" si="8"/>
        <v>0</v>
      </c>
      <c r="BK21" s="75">
        <f t="shared" si="8"/>
        <v>0</v>
      </c>
      <c r="BL21" s="75">
        <f t="shared" si="8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9">AVERAGE(B19,B21)</f>
        <v>0</v>
      </c>
      <c r="C22" s="69">
        <f t="shared" si="9"/>
        <v>0</v>
      </c>
      <c r="D22" s="69">
        <f t="shared" si="9"/>
        <v>2.1490791199999997</v>
      </c>
      <c r="E22" s="69">
        <f t="shared" si="9"/>
        <v>8.7536290715839975</v>
      </c>
      <c r="F22" s="69">
        <f t="shared" si="9"/>
        <v>13.209099903167997</v>
      </c>
      <c r="G22" s="69">
        <f t="shared" si="9"/>
        <v>13.209099903167997</v>
      </c>
      <c r="H22" s="69">
        <f t="shared" si="9"/>
        <v>13.209099903167997</v>
      </c>
      <c r="I22" s="69">
        <f t="shared" si="9"/>
        <v>13.209099903167997</v>
      </c>
      <c r="J22" s="69">
        <f t="shared" si="9"/>
        <v>13.209099903167997</v>
      </c>
      <c r="K22" s="69">
        <f t="shared" si="9"/>
        <v>13.209099903167997</v>
      </c>
      <c r="L22" s="69">
        <f t="shared" si="9"/>
        <v>13.209099903167997</v>
      </c>
      <c r="M22" s="69">
        <f t="shared" si="9"/>
        <v>11.060020783167998</v>
      </c>
      <c r="N22" s="69">
        <f t="shared" si="9"/>
        <v>4.455470831583999</v>
      </c>
      <c r="O22" s="69">
        <f t="shared" si="9"/>
        <v>0</v>
      </c>
      <c r="P22" s="69">
        <f t="shared" si="9"/>
        <v>0</v>
      </c>
      <c r="Q22" s="69">
        <f t="shared" si="9"/>
        <v>0</v>
      </c>
      <c r="R22" s="69">
        <f t="shared" si="9"/>
        <v>0</v>
      </c>
      <c r="S22" s="69">
        <f t="shared" si="9"/>
        <v>0</v>
      </c>
      <c r="T22" s="69">
        <f t="shared" si="9"/>
        <v>0</v>
      </c>
      <c r="U22" s="69">
        <f t="shared" si="9"/>
        <v>0</v>
      </c>
      <c r="V22" s="69">
        <f t="shared" si="9"/>
        <v>0</v>
      </c>
      <c r="W22" s="69">
        <f t="shared" si="9"/>
        <v>0</v>
      </c>
      <c r="X22" s="69">
        <f t="shared" si="9"/>
        <v>0</v>
      </c>
      <c r="Y22" s="69">
        <f t="shared" si="9"/>
        <v>0</v>
      </c>
      <c r="Z22" s="69">
        <f t="shared" si="9"/>
        <v>0</v>
      </c>
      <c r="AA22" s="69">
        <f t="shared" si="9"/>
        <v>0</v>
      </c>
      <c r="AB22" s="69">
        <f t="shared" si="9"/>
        <v>0</v>
      </c>
      <c r="AC22" s="69">
        <f t="shared" si="9"/>
        <v>0</v>
      </c>
      <c r="AD22" s="69">
        <f t="shared" si="9"/>
        <v>0</v>
      </c>
      <c r="AE22" s="69">
        <f t="shared" si="9"/>
        <v>0</v>
      </c>
      <c r="AF22" s="69">
        <f t="shared" si="9"/>
        <v>0</v>
      </c>
      <c r="AG22" s="69">
        <f t="shared" si="9"/>
        <v>0</v>
      </c>
      <c r="AH22" s="69">
        <f t="shared" si="9"/>
        <v>0</v>
      </c>
      <c r="AI22" s="69">
        <f t="shared" si="9"/>
        <v>0</v>
      </c>
      <c r="AJ22" s="69">
        <f t="shared" si="9"/>
        <v>0</v>
      </c>
      <c r="AK22" s="69">
        <f t="shared" si="9"/>
        <v>0</v>
      </c>
      <c r="AL22" s="69">
        <f t="shared" si="9"/>
        <v>0</v>
      </c>
      <c r="AM22" s="69">
        <f t="shared" si="9"/>
        <v>0</v>
      </c>
      <c r="AN22" s="69">
        <f t="shared" si="9"/>
        <v>0</v>
      </c>
      <c r="AO22" s="69">
        <f t="shared" si="9"/>
        <v>0</v>
      </c>
      <c r="AP22" s="69">
        <f t="shared" si="9"/>
        <v>0</v>
      </c>
      <c r="AQ22" s="69">
        <f t="shared" si="9"/>
        <v>0</v>
      </c>
      <c r="AR22" s="69">
        <f t="shared" si="9"/>
        <v>0</v>
      </c>
      <c r="AS22" s="69">
        <f t="shared" si="9"/>
        <v>0</v>
      </c>
      <c r="AT22" s="69">
        <f t="shared" si="9"/>
        <v>0</v>
      </c>
      <c r="AU22" s="69">
        <f t="shared" si="9"/>
        <v>0</v>
      </c>
      <c r="AV22" s="69">
        <f t="shared" si="9"/>
        <v>0</v>
      </c>
      <c r="AW22" s="69">
        <f t="shared" si="9"/>
        <v>0</v>
      </c>
      <c r="AX22" s="69">
        <f t="shared" si="9"/>
        <v>0</v>
      </c>
      <c r="AY22" s="69">
        <f t="shared" si="9"/>
        <v>0</v>
      </c>
      <c r="AZ22" s="69">
        <f t="shared" si="9"/>
        <v>0</v>
      </c>
      <c r="BA22" s="69">
        <f t="shared" si="9"/>
        <v>0</v>
      </c>
      <c r="BB22" s="69">
        <f t="shared" si="9"/>
        <v>0</v>
      </c>
      <c r="BC22" s="69">
        <f t="shared" si="9"/>
        <v>0</v>
      </c>
      <c r="BD22" s="69">
        <f t="shared" si="9"/>
        <v>0</v>
      </c>
      <c r="BE22" s="69">
        <f t="shared" si="9"/>
        <v>0</v>
      </c>
      <c r="BF22" s="69">
        <f t="shared" si="9"/>
        <v>0</v>
      </c>
      <c r="BG22" s="69">
        <f t="shared" si="9"/>
        <v>0</v>
      </c>
      <c r="BH22" s="69">
        <f t="shared" si="9"/>
        <v>0</v>
      </c>
      <c r="BI22" s="69">
        <f t="shared" si="9"/>
        <v>0</v>
      </c>
      <c r="BJ22" s="69">
        <f t="shared" si="9"/>
        <v>0</v>
      </c>
      <c r="BK22" s="69">
        <f t="shared" si="9"/>
        <v>0</v>
      </c>
      <c r="BL22" s="69">
        <f t="shared" si="9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0">B28</f>
        <v>0</v>
      </c>
      <c r="D25" s="75">
        <f t="shared" si="10"/>
        <v>0</v>
      </c>
      <c r="E25" s="75">
        <f t="shared" si="10"/>
        <v>1.2279838091679998</v>
      </c>
      <c r="F25" s="75">
        <f t="shared" si="10"/>
        <v>5.8790777482870968</v>
      </c>
      <c r="G25" s="75">
        <f t="shared" si="10"/>
        <v>11.747410616753182</v>
      </c>
      <c r="H25" s="75">
        <f t="shared" si="10"/>
        <v>15.939102411205138</v>
      </c>
      <c r="I25" s="75">
        <f t="shared" si="10"/>
        <v>18.93316797867082</v>
      </c>
      <c r="J25" s="75">
        <f t="shared" si="10"/>
        <v>21.290992311386308</v>
      </c>
      <c r="K25" s="75">
        <f t="shared" si="10"/>
        <v>23.648816644101796</v>
      </c>
      <c r="L25" s="75">
        <f t="shared" si="10"/>
        <v>25.623073335479685</v>
      </c>
      <c r="M25" s="75">
        <f t="shared" si="10"/>
        <v>26.418463988334057</v>
      </c>
      <c r="N25" s="75">
        <f t="shared" si="10"/>
        <v>26.418463988334057</v>
      </c>
      <c r="O25" s="75">
        <f t="shared" si="10"/>
        <v>26.418463988334057</v>
      </c>
      <c r="P25" s="75">
        <f t="shared" si="10"/>
        <v>26.418463988334057</v>
      </c>
      <c r="Q25" s="75">
        <f t="shared" si="10"/>
        <v>26.418463988334057</v>
      </c>
      <c r="R25" s="75">
        <f t="shared" si="10"/>
        <v>26.418463988334057</v>
      </c>
      <c r="S25" s="75">
        <f t="shared" si="10"/>
        <v>26.418463988334057</v>
      </c>
      <c r="T25" s="75">
        <f t="shared" si="10"/>
        <v>26.418463988334057</v>
      </c>
      <c r="U25" s="75">
        <f t="shared" si="10"/>
        <v>26.418463988334057</v>
      </c>
      <c r="V25" s="75">
        <f t="shared" si="10"/>
        <v>26.418463988334057</v>
      </c>
      <c r="W25" s="75">
        <f t="shared" si="10"/>
        <v>26.418463988334057</v>
      </c>
      <c r="X25" s="75">
        <f t="shared" si="10"/>
        <v>26.418463988334057</v>
      </c>
      <c r="Y25" s="75">
        <f t="shared" si="10"/>
        <v>26.418463988334057</v>
      </c>
      <c r="Z25" s="75">
        <f t="shared" si="10"/>
        <v>26.418463988334057</v>
      </c>
      <c r="AA25" s="75">
        <f t="shared" si="10"/>
        <v>26.418463988334057</v>
      </c>
      <c r="AB25" s="75">
        <f t="shared" si="10"/>
        <v>26.418463988334057</v>
      </c>
      <c r="AC25" s="75">
        <f t="shared" si="10"/>
        <v>26.418463988334057</v>
      </c>
      <c r="AD25" s="75">
        <f t="shared" si="10"/>
        <v>26.418463988334057</v>
      </c>
      <c r="AE25" s="75">
        <f t="shared" si="10"/>
        <v>26.418463988334057</v>
      </c>
      <c r="AF25" s="75">
        <f t="shared" si="10"/>
        <v>26.418463988334057</v>
      </c>
      <c r="AG25" s="75">
        <f t="shared" si="10"/>
        <v>26.418463988334057</v>
      </c>
      <c r="AH25" s="75">
        <f t="shared" si="10"/>
        <v>26.418463988334057</v>
      </c>
      <c r="AI25" s="75">
        <f t="shared" si="10"/>
        <v>26.418463988334057</v>
      </c>
      <c r="AJ25" s="75">
        <f t="shared" si="10"/>
        <v>26.418463988334057</v>
      </c>
      <c r="AK25" s="75">
        <f t="shared" si="10"/>
        <v>26.418463988334057</v>
      </c>
      <c r="AL25" s="75">
        <f t="shared" si="10"/>
        <v>26.418463988334057</v>
      </c>
      <c r="AM25" s="75">
        <f t="shared" si="10"/>
        <v>26.418463988334057</v>
      </c>
      <c r="AN25" s="75">
        <f t="shared" si="10"/>
        <v>26.418463988334057</v>
      </c>
      <c r="AO25" s="75">
        <f t="shared" si="10"/>
        <v>26.418463988334057</v>
      </c>
      <c r="AP25" s="75">
        <f t="shared" si="10"/>
        <v>26.418463988334057</v>
      </c>
      <c r="AQ25" s="75">
        <f t="shared" si="10"/>
        <v>26.418463988334057</v>
      </c>
      <c r="AR25" s="75">
        <f t="shared" si="10"/>
        <v>26.418463988334057</v>
      </c>
      <c r="AS25" s="75">
        <f t="shared" si="10"/>
        <v>26.418463988334057</v>
      </c>
      <c r="AT25" s="75">
        <f t="shared" si="10"/>
        <v>26.418463988334057</v>
      </c>
      <c r="AU25" s="75">
        <f t="shared" si="10"/>
        <v>26.418463988334057</v>
      </c>
      <c r="AV25" s="75">
        <f t="shared" si="10"/>
        <v>26.418463988334057</v>
      </c>
      <c r="AW25" s="75">
        <f t="shared" si="10"/>
        <v>26.418463988334057</v>
      </c>
      <c r="AX25" s="75">
        <f t="shared" si="10"/>
        <v>26.418463988334057</v>
      </c>
      <c r="AY25" s="75">
        <f t="shared" si="10"/>
        <v>26.418463988334057</v>
      </c>
      <c r="AZ25" s="75">
        <f t="shared" si="10"/>
        <v>26.418463988334057</v>
      </c>
      <c r="BA25" s="75">
        <f t="shared" si="10"/>
        <v>26.418463988334057</v>
      </c>
      <c r="BB25" s="75">
        <f t="shared" si="10"/>
        <v>26.418463988334057</v>
      </c>
      <c r="BC25" s="75">
        <f t="shared" si="10"/>
        <v>26.418463988334057</v>
      </c>
      <c r="BD25" s="75">
        <f t="shared" si="10"/>
        <v>26.418463988334057</v>
      </c>
      <c r="BE25" s="75">
        <f t="shared" si="10"/>
        <v>26.418463988334057</v>
      </c>
      <c r="BF25" s="75">
        <f t="shared" si="10"/>
        <v>26.418463988334057</v>
      </c>
      <c r="BG25" s="75">
        <f t="shared" si="10"/>
        <v>26.418463988334057</v>
      </c>
      <c r="BH25" s="75">
        <f t="shared" si="10"/>
        <v>26.418463988334057</v>
      </c>
      <c r="BI25" s="75">
        <f t="shared" si="10"/>
        <v>26.418463988334057</v>
      </c>
      <c r="BJ25" s="75">
        <f t="shared" si="10"/>
        <v>26.418463988334057</v>
      </c>
      <c r="BK25" s="75">
        <f t="shared" si="10"/>
        <v>26.418463988334057</v>
      </c>
      <c r="BL25" s="75">
        <f t="shared" si="10"/>
        <v>26.418463988334057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1">C75</f>
        <v>0</v>
      </c>
      <c r="D26" s="75">
        <f t="shared" si="11"/>
        <v>0.61399190458399988</v>
      </c>
      <c r="E26" s="75">
        <f t="shared" si="11"/>
        <v>2.3255469695595483</v>
      </c>
      <c r="F26" s="75">
        <f t="shared" si="11"/>
        <v>2.9341664342330427</v>
      </c>
      <c r="G26" s="75">
        <f t="shared" si="11"/>
        <v>2.0958458972259777</v>
      </c>
      <c r="H26" s="75">
        <f t="shared" si="11"/>
        <v>1.4970327837328412</v>
      </c>
      <c r="I26" s="75">
        <f t="shared" si="11"/>
        <v>1.1789121663577438</v>
      </c>
      <c r="J26" s="75">
        <f t="shared" si="11"/>
        <v>1.1789121663577438</v>
      </c>
      <c r="K26" s="75">
        <f t="shared" si="11"/>
        <v>0.98712834568894381</v>
      </c>
      <c r="L26" s="75">
        <f t="shared" si="11"/>
        <v>0.3976953264271878</v>
      </c>
      <c r="M26" s="75">
        <f t="shared" si="11"/>
        <v>0</v>
      </c>
      <c r="N26" s="75">
        <f t="shared" si="11"/>
        <v>0</v>
      </c>
      <c r="O26" s="75">
        <f t="shared" si="11"/>
        <v>0</v>
      </c>
      <c r="P26" s="75">
        <f t="shared" si="11"/>
        <v>0</v>
      </c>
      <c r="Q26" s="75">
        <f t="shared" si="11"/>
        <v>0</v>
      </c>
      <c r="R26" s="75">
        <f t="shared" si="11"/>
        <v>0</v>
      </c>
      <c r="S26" s="75">
        <f t="shared" si="11"/>
        <v>0</v>
      </c>
      <c r="T26" s="75">
        <f t="shared" si="11"/>
        <v>0</v>
      </c>
      <c r="U26" s="75">
        <f t="shared" si="11"/>
        <v>0</v>
      </c>
      <c r="V26" s="75">
        <f t="shared" si="11"/>
        <v>0</v>
      </c>
      <c r="W26" s="75">
        <f t="shared" si="11"/>
        <v>0</v>
      </c>
      <c r="X26" s="75">
        <f t="shared" si="11"/>
        <v>0</v>
      </c>
      <c r="Y26" s="75">
        <f t="shared" si="11"/>
        <v>0</v>
      </c>
      <c r="Z26" s="75">
        <f t="shared" si="11"/>
        <v>0</v>
      </c>
      <c r="AA26" s="75">
        <f t="shared" si="11"/>
        <v>0</v>
      </c>
      <c r="AB26" s="75">
        <f t="shared" si="11"/>
        <v>0</v>
      </c>
      <c r="AC26" s="75">
        <f t="shared" si="11"/>
        <v>0</v>
      </c>
      <c r="AD26" s="75">
        <f t="shared" si="11"/>
        <v>0</v>
      </c>
      <c r="AE26" s="75">
        <f t="shared" si="11"/>
        <v>0</v>
      </c>
      <c r="AF26" s="75">
        <f t="shared" si="11"/>
        <v>0</v>
      </c>
      <c r="AG26" s="75">
        <f t="shared" si="11"/>
        <v>0</v>
      </c>
      <c r="AH26" s="75">
        <f t="shared" si="11"/>
        <v>0</v>
      </c>
      <c r="AI26" s="75">
        <f t="shared" si="11"/>
        <v>0</v>
      </c>
      <c r="AJ26" s="75">
        <f t="shared" si="11"/>
        <v>0</v>
      </c>
      <c r="AK26" s="75">
        <f t="shared" si="11"/>
        <v>0</v>
      </c>
      <c r="AL26" s="75">
        <f t="shared" si="11"/>
        <v>0</v>
      </c>
      <c r="AM26" s="75">
        <f t="shared" si="11"/>
        <v>0</v>
      </c>
      <c r="AN26" s="75">
        <f t="shared" si="11"/>
        <v>0</v>
      </c>
      <c r="AO26" s="75">
        <f t="shared" si="11"/>
        <v>0</v>
      </c>
      <c r="AP26" s="75">
        <f t="shared" si="11"/>
        <v>0</v>
      </c>
      <c r="AQ26" s="75">
        <f t="shared" si="11"/>
        <v>0</v>
      </c>
      <c r="AR26" s="75">
        <f t="shared" si="11"/>
        <v>0</v>
      </c>
      <c r="AS26" s="75">
        <f t="shared" si="11"/>
        <v>0</v>
      </c>
      <c r="AT26" s="75">
        <f t="shared" si="11"/>
        <v>0</v>
      </c>
      <c r="AU26" s="75">
        <f t="shared" si="11"/>
        <v>0</v>
      </c>
      <c r="AV26" s="75">
        <f t="shared" si="11"/>
        <v>0</v>
      </c>
      <c r="AW26" s="75">
        <f t="shared" si="11"/>
        <v>0</v>
      </c>
      <c r="AX26" s="75">
        <f t="shared" si="11"/>
        <v>0</v>
      </c>
      <c r="AY26" s="75">
        <f t="shared" si="11"/>
        <v>0</v>
      </c>
      <c r="AZ26" s="75">
        <f t="shared" si="11"/>
        <v>0</v>
      </c>
      <c r="BA26" s="75">
        <f t="shared" si="11"/>
        <v>0</v>
      </c>
      <c r="BB26" s="75">
        <f t="shared" si="11"/>
        <v>0</v>
      </c>
      <c r="BC26" s="75">
        <f t="shared" si="11"/>
        <v>0</v>
      </c>
      <c r="BD26" s="75">
        <f t="shared" si="11"/>
        <v>0</v>
      </c>
      <c r="BE26" s="75">
        <f t="shared" si="11"/>
        <v>0</v>
      </c>
      <c r="BF26" s="75">
        <f t="shared" si="11"/>
        <v>0</v>
      </c>
      <c r="BG26" s="75">
        <f t="shared" si="11"/>
        <v>0</v>
      </c>
      <c r="BH26" s="75">
        <f t="shared" si="11"/>
        <v>0</v>
      </c>
      <c r="BI26" s="75">
        <f t="shared" si="11"/>
        <v>0</v>
      </c>
      <c r="BJ26" s="75">
        <f t="shared" si="11"/>
        <v>0</v>
      </c>
      <c r="BK26" s="75">
        <f t="shared" si="11"/>
        <v>0</v>
      </c>
      <c r="BL26" s="75">
        <f t="shared" si="11"/>
        <v>0</v>
      </c>
      <c r="BM26" s="37"/>
      <c r="BN26" s="75">
        <f>SUM(B26:BM26)</f>
        <v>13.20923199416703</v>
      </c>
      <c r="BO26" s="337"/>
    </row>
    <row r="27" spans="1:67" s="38" customFormat="1" ht="15" customHeight="1">
      <c r="A27" s="36" t="s">
        <v>79</v>
      </c>
      <c r="B27" s="75">
        <f t="shared" ref="B27:BL27" si="12">B82</f>
        <v>0</v>
      </c>
      <c r="C27" s="75">
        <f t="shared" si="12"/>
        <v>0</v>
      </c>
      <c r="D27" s="75">
        <f t="shared" si="12"/>
        <v>0.61399190458399988</v>
      </c>
      <c r="E27" s="75">
        <f t="shared" si="12"/>
        <v>2.3255469695595483</v>
      </c>
      <c r="F27" s="75">
        <f t="shared" si="12"/>
        <v>2.9341664342330427</v>
      </c>
      <c r="G27" s="75">
        <f t="shared" si="12"/>
        <v>2.0958458972259777</v>
      </c>
      <c r="H27" s="75">
        <f t="shared" si="12"/>
        <v>1.4970327837328412</v>
      </c>
      <c r="I27" s="75">
        <f t="shared" si="12"/>
        <v>1.1789121663577438</v>
      </c>
      <c r="J27" s="75">
        <f t="shared" si="12"/>
        <v>1.1789121663577438</v>
      </c>
      <c r="K27" s="75">
        <f t="shared" si="12"/>
        <v>0.98712834568894381</v>
      </c>
      <c r="L27" s="75">
        <f t="shared" si="12"/>
        <v>0.3976953264271878</v>
      </c>
      <c r="M27" s="75">
        <f t="shared" si="12"/>
        <v>0</v>
      </c>
      <c r="N27" s="75">
        <f t="shared" si="12"/>
        <v>0</v>
      </c>
      <c r="O27" s="75">
        <f t="shared" si="12"/>
        <v>0</v>
      </c>
      <c r="P27" s="75">
        <f t="shared" si="12"/>
        <v>0</v>
      </c>
      <c r="Q27" s="75">
        <f t="shared" si="12"/>
        <v>0</v>
      </c>
      <c r="R27" s="75">
        <f t="shared" si="12"/>
        <v>0</v>
      </c>
      <c r="S27" s="75">
        <f t="shared" si="12"/>
        <v>0</v>
      </c>
      <c r="T27" s="75">
        <f t="shared" si="12"/>
        <v>0</v>
      </c>
      <c r="U27" s="75">
        <f t="shared" si="12"/>
        <v>0</v>
      </c>
      <c r="V27" s="75">
        <f t="shared" si="12"/>
        <v>0</v>
      </c>
      <c r="W27" s="75">
        <f t="shared" si="12"/>
        <v>0</v>
      </c>
      <c r="X27" s="75">
        <f t="shared" si="12"/>
        <v>0</v>
      </c>
      <c r="Y27" s="75">
        <f t="shared" si="12"/>
        <v>0</v>
      </c>
      <c r="Z27" s="75">
        <f t="shared" si="12"/>
        <v>0</v>
      </c>
      <c r="AA27" s="75">
        <f t="shared" si="12"/>
        <v>0</v>
      </c>
      <c r="AB27" s="75">
        <f t="shared" si="12"/>
        <v>0</v>
      </c>
      <c r="AC27" s="75">
        <f t="shared" si="12"/>
        <v>0</v>
      </c>
      <c r="AD27" s="75">
        <f t="shared" si="12"/>
        <v>0</v>
      </c>
      <c r="AE27" s="75">
        <f t="shared" si="12"/>
        <v>0</v>
      </c>
      <c r="AF27" s="75">
        <f t="shared" si="12"/>
        <v>0</v>
      </c>
      <c r="AG27" s="75">
        <f t="shared" si="12"/>
        <v>0</v>
      </c>
      <c r="AH27" s="75">
        <f t="shared" si="12"/>
        <v>0</v>
      </c>
      <c r="AI27" s="75">
        <f t="shared" si="12"/>
        <v>0</v>
      </c>
      <c r="AJ27" s="75">
        <f t="shared" si="12"/>
        <v>0</v>
      </c>
      <c r="AK27" s="75">
        <f t="shared" si="12"/>
        <v>0</v>
      </c>
      <c r="AL27" s="75">
        <f t="shared" si="12"/>
        <v>0</v>
      </c>
      <c r="AM27" s="75">
        <f t="shared" si="12"/>
        <v>0</v>
      </c>
      <c r="AN27" s="75">
        <f t="shared" si="12"/>
        <v>0</v>
      </c>
      <c r="AO27" s="75">
        <f t="shared" si="12"/>
        <v>0</v>
      </c>
      <c r="AP27" s="75">
        <f t="shared" si="12"/>
        <v>0</v>
      </c>
      <c r="AQ27" s="75">
        <f t="shared" si="12"/>
        <v>0</v>
      </c>
      <c r="AR27" s="75">
        <f t="shared" si="12"/>
        <v>0</v>
      </c>
      <c r="AS27" s="75">
        <f t="shared" si="12"/>
        <v>0</v>
      </c>
      <c r="AT27" s="75">
        <f t="shared" si="12"/>
        <v>0</v>
      </c>
      <c r="AU27" s="75">
        <f t="shared" si="12"/>
        <v>0</v>
      </c>
      <c r="AV27" s="75">
        <f t="shared" si="12"/>
        <v>0</v>
      </c>
      <c r="AW27" s="75">
        <f t="shared" si="12"/>
        <v>0</v>
      </c>
      <c r="AX27" s="75">
        <f t="shared" si="12"/>
        <v>0</v>
      </c>
      <c r="AY27" s="75">
        <f t="shared" si="12"/>
        <v>0</v>
      </c>
      <c r="AZ27" s="75">
        <f t="shared" si="12"/>
        <v>0</v>
      </c>
      <c r="BA27" s="75">
        <f t="shared" si="12"/>
        <v>0</v>
      </c>
      <c r="BB27" s="75">
        <f t="shared" si="12"/>
        <v>0</v>
      </c>
      <c r="BC27" s="75">
        <f t="shared" si="12"/>
        <v>0</v>
      </c>
      <c r="BD27" s="75">
        <f t="shared" si="12"/>
        <v>0</v>
      </c>
      <c r="BE27" s="75">
        <f t="shared" si="12"/>
        <v>0</v>
      </c>
      <c r="BF27" s="75">
        <f t="shared" si="12"/>
        <v>0</v>
      </c>
      <c r="BG27" s="75">
        <f t="shared" si="12"/>
        <v>0</v>
      </c>
      <c r="BH27" s="75">
        <f t="shared" si="12"/>
        <v>0</v>
      </c>
      <c r="BI27" s="75">
        <f t="shared" si="12"/>
        <v>0</v>
      </c>
      <c r="BJ27" s="75">
        <f t="shared" si="12"/>
        <v>0</v>
      </c>
      <c r="BK27" s="75">
        <f t="shared" si="12"/>
        <v>0</v>
      </c>
      <c r="BL27" s="75">
        <f t="shared" si="12"/>
        <v>0</v>
      </c>
      <c r="BM27" s="37"/>
      <c r="BN27" s="75">
        <f>SUM(B27:BM27)</f>
        <v>13.20923199416703</v>
      </c>
      <c r="BO27" s="337"/>
    </row>
    <row r="28" spans="1:67" s="38" customFormat="1" ht="15" customHeight="1">
      <c r="A28" s="36" t="s">
        <v>28</v>
      </c>
      <c r="B28" s="75">
        <f t="shared" ref="B28:BL28" si="13">SUM(B25:B27)</f>
        <v>0</v>
      </c>
      <c r="C28" s="75">
        <f t="shared" si="13"/>
        <v>0</v>
      </c>
      <c r="D28" s="75">
        <f t="shared" si="13"/>
        <v>1.2279838091679998</v>
      </c>
      <c r="E28" s="75">
        <f t="shared" si="13"/>
        <v>5.8790777482870968</v>
      </c>
      <c r="F28" s="75">
        <f t="shared" si="13"/>
        <v>11.747410616753182</v>
      </c>
      <c r="G28" s="75">
        <f t="shared" si="13"/>
        <v>15.939102411205138</v>
      </c>
      <c r="H28" s="75">
        <f t="shared" si="13"/>
        <v>18.93316797867082</v>
      </c>
      <c r="I28" s="75">
        <f t="shared" si="13"/>
        <v>21.290992311386308</v>
      </c>
      <c r="J28" s="75">
        <f t="shared" si="13"/>
        <v>23.648816644101796</v>
      </c>
      <c r="K28" s="75">
        <f t="shared" si="13"/>
        <v>25.623073335479685</v>
      </c>
      <c r="L28" s="75">
        <f t="shared" si="13"/>
        <v>26.418463988334057</v>
      </c>
      <c r="M28" s="75">
        <f t="shared" si="13"/>
        <v>26.418463988334057</v>
      </c>
      <c r="N28" s="75">
        <f t="shared" si="13"/>
        <v>26.418463988334057</v>
      </c>
      <c r="O28" s="75">
        <f t="shared" si="13"/>
        <v>26.418463988334057</v>
      </c>
      <c r="P28" s="75">
        <f t="shared" si="13"/>
        <v>26.418463988334057</v>
      </c>
      <c r="Q28" s="75">
        <f t="shared" si="13"/>
        <v>26.418463988334057</v>
      </c>
      <c r="R28" s="75">
        <f t="shared" si="13"/>
        <v>26.418463988334057</v>
      </c>
      <c r="S28" s="75">
        <f t="shared" si="13"/>
        <v>26.418463988334057</v>
      </c>
      <c r="T28" s="75">
        <f t="shared" si="13"/>
        <v>26.418463988334057</v>
      </c>
      <c r="U28" s="75">
        <f t="shared" si="13"/>
        <v>26.418463988334057</v>
      </c>
      <c r="V28" s="75">
        <f t="shared" si="13"/>
        <v>26.418463988334057</v>
      </c>
      <c r="W28" s="75">
        <f t="shared" si="13"/>
        <v>26.418463988334057</v>
      </c>
      <c r="X28" s="75">
        <f t="shared" si="13"/>
        <v>26.418463988334057</v>
      </c>
      <c r="Y28" s="75">
        <f t="shared" si="13"/>
        <v>26.418463988334057</v>
      </c>
      <c r="Z28" s="75">
        <f t="shared" si="13"/>
        <v>26.418463988334057</v>
      </c>
      <c r="AA28" s="75">
        <f t="shared" si="13"/>
        <v>26.418463988334057</v>
      </c>
      <c r="AB28" s="75">
        <f t="shared" si="13"/>
        <v>26.418463988334057</v>
      </c>
      <c r="AC28" s="75">
        <f t="shared" si="13"/>
        <v>26.418463988334057</v>
      </c>
      <c r="AD28" s="75">
        <f t="shared" si="13"/>
        <v>26.418463988334057</v>
      </c>
      <c r="AE28" s="75">
        <f t="shared" si="13"/>
        <v>26.418463988334057</v>
      </c>
      <c r="AF28" s="75">
        <f t="shared" si="13"/>
        <v>26.418463988334057</v>
      </c>
      <c r="AG28" s="75">
        <f t="shared" si="13"/>
        <v>26.418463988334057</v>
      </c>
      <c r="AH28" s="75">
        <f t="shared" si="13"/>
        <v>26.418463988334057</v>
      </c>
      <c r="AI28" s="75">
        <f t="shared" si="13"/>
        <v>26.418463988334057</v>
      </c>
      <c r="AJ28" s="75">
        <f t="shared" si="13"/>
        <v>26.418463988334057</v>
      </c>
      <c r="AK28" s="75">
        <f t="shared" si="13"/>
        <v>26.418463988334057</v>
      </c>
      <c r="AL28" s="75">
        <f t="shared" si="13"/>
        <v>26.418463988334057</v>
      </c>
      <c r="AM28" s="75">
        <f t="shared" si="13"/>
        <v>26.418463988334057</v>
      </c>
      <c r="AN28" s="75">
        <f t="shared" si="13"/>
        <v>26.418463988334057</v>
      </c>
      <c r="AO28" s="75">
        <f t="shared" si="13"/>
        <v>26.418463988334057</v>
      </c>
      <c r="AP28" s="75">
        <f t="shared" si="13"/>
        <v>26.418463988334057</v>
      </c>
      <c r="AQ28" s="75">
        <f t="shared" si="13"/>
        <v>26.418463988334057</v>
      </c>
      <c r="AR28" s="75">
        <f t="shared" si="13"/>
        <v>26.418463988334057</v>
      </c>
      <c r="AS28" s="75">
        <f t="shared" si="13"/>
        <v>26.418463988334057</v>
      </c>
      <c r="AT28" s="75">
        <f t="shared" si="13"/>
        <v>26.418463988334057</v>
      </c>
      <c r="AU28" s="75">
        <f t="shared" si="13"/>
        <v>26.418463988334057</v>
      </c>
      <c r="AV28" s="75">
        <f t="shared" si="13"/>
        <v>26.418463988334057</v>
      </c>
      <c r="AW28" s="75">
        <f t="shared" si="13"/>
        <v>26.418463988334057</v>
      </c>
      <c r="AX28" s="75">
        <f t="shared" si="13"/>
        <v>26.418463988334057</v>
      </c>
      <c r="AY28" s="75">
        <f t="shared" si="13"/>
        <v>26.418463988334057</v>
      </c>
      <c r="AZ28" s="75">
        <f t="shared" si="13"/>
        <v>26.418463988334057</v>
      </c>
      <c r="BA28" s="75">
        <f t="shared" si="13"/>
        <v>26.418463988334057</v>
      </c>
      <c r="BB28" s="75">
        <f t="shared" si="13"/>
        <v>26.418463988334057</v>
      </c>
      <c r="BC28" s="75">
        <f t="shared" si="13"/>
        <v>26.418463988334057</v>
      </c>
      <c r="BD28" s="75">
        <f t="shared" si="13"/>
        <v>26.418463988334057</v>
      </c>
      <c r="BE28" s="75">
        <f t="shared" si="13"/>
        <v>26.418463988334057</v>
      </c>
      <c r="BF28" s="75">
        <f t="shared" si="13"/>
        <v>26.418463988334057</v>
      </c>
      <c r="BG28" s="75">
        <f t="shared" si="13"/>
        <v>26.418463988334057</v>
      </c>
      <c r="BH28" s="75">
        <f t="shared" si="13"/>
        <v>26.418463988334057</v>
      </c>
      <c r="BI28" s="75">
        <f t="shared" si="13"/>
        <v>26.418463988334057</v>
      </c>
      <c r="BJ28" s="75">
        <f t="shared" si="13"/>
        <v>26.418463988334057</v>
      </c>
      <c r="BK28" s="75">
        <f t="shared" si="13"/>
        <v>26.418463988334057</v>
      </c>
      <c r="BL28" s="75">
        <f t="shared" si="13"/>
        <v>26.418463988334057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4">AVERAGE(B25,B28)</f>
        <v>0</v>
      </c>
      <c r="C29" s="69">
        <f t="shared" si="14"/>
        <v>0</v>
      </c>
      <c r="D29" s="69">
        <f t="shared" si="14"/>
        <v>0.61399190458399988</v>
      </c>
      <c r="E29" s="69">
        <f t="shared" si="14"/>
        <v>3.5535307787275485</v>
      </c>
      <c r="F29" s="69">
        <f t="shared" si="14"/>
        <v>8.8132441825201404</v>
      </c>
      <c r="G29" s="69">
        <f>AVERAGE(G25,G28)</f>
        <v>13.84325651397916</v>
      </c>
      <c r="H29" s="69">
        <f t="shared" si="14"/>
        <v>17.436135194937979</v>
      </c>
      <c r="I29" s="69">
        <f t="shared" si="14"/>
        <v>20.112080145028564</v>
      </c>
      <c r="J29" s="69">
        <f t="shared" si="14"/>
        <v>22.469904477744052</v>
      </c>
      <c r="K29" s="69">
        <f t="shared" si="14"/>
        <v>24.63594498979074</v>
      </c>
      <c r="L29" s="69">
        <f t="shared" si="14"/>
        <v>26.020768661906871</v>
      </c>
      <c r="M29" s="69">
        <f t="shared" si="14"/>
        <v>26.418463988334057</v>
      </c>
      <c r="N29" s="69">
        <f t="shared" si="14"/>
        <v>26.418463988334057</v>
      </c>
      <c r="O29" s="69">
        <f t="shared" si="14"/>
        <v>26.418463988334057</v>
      </c>
      <c r="P29" s="69">
        <f t="shared" si="14"/>
        <v>26.418463988334057</v>
      </c>
      <c r="Q29" s="69">
        <f t="shared" si="14"/>
        <v>26.418463988334057</v>
      </c>
      <c r="R29" s="69">
        <f t="shared" si="14"/>
        <v>26.418463988334057</v>
      </c>
      <c r="S29" s="69">
        <f t="shared" si="14"/>
        <v>26.418463988334057</v>
      </c>
      <c r="T29" s="69">
        <f t="shared" si="14"/>
        <v>26.418463988334057</v>
      </c>
      <c r="U29" s="69">
        <f t="shared" si="14"/>
        <v>26.418463988334057</v>
      </c>
      <c r="V29" s="69">
        <f t="shared" si="14"/>
        <v>26.418463988334057</v>
      </c>
      <c r="W29" s="69">
        <f t="shared" si="14"/>
        <v>26.418463988334057</v>
      </c>
      <c r="X29" s="69">
        <f t="shared" si="14"/>
        <v>26.418463988334057</v>
      </c>
      <c r="Y29" s="69">
        <f t="shared" si="14"/>
        <v>26.418463988334057</v>
      </c>
      <c r="Z29" s="69">
        <f t="shared" si="14"/>
        <v>26.418463988334057</v>
      </c>
      <c r="AA29" s="69">
        <f t="shared" si="14"/>
        <v>26.418463988334057</v>
      </c>
      <c r="AB29" s="69">
        <f t="shared" si="14"/>
        <v>26.418463988334057</v>
      </c>
      <c r="AC29" s="69">
        <f t="shared" si="14"/>
        <v>26.418463988334057</v>
      </c>
      <c r="AD29" s="69">
        <f t="shared" si="14"/>
        <v>26.418463988334057</v>
      </c>
      <c r="AE29" s="69">
        <f t="shared" si="14"/>
        <v>26.418463988334057</v>
      </c>
      <c r="AF29" s="69">
        <f t="shared" si="14"/>
        <v>26.418463988334057</v>
      </c>
      <c r="AG29" s="69">
        <f t="shared" si="14"/>
        <v>26.418463988334057</v>
      </c>
      <c r="AH29" s="69">
        <f t="shared" si="14"/>
        <v>26.418463988334057</v>
      </c>
      <c r="AI29" s="69">
        <f t="shared" si="14"/>
        <v>26.418463988334057</v>
      </c>
      <c r="AJ29" s="69">
        <f t="shared" si="14"/>
        <v>26.418463988334057</v>
      </c>
      <c r="AK29" s="69">
        <f t="shared" si="14"/>
        <v>26.418463988334057</v>
      </c>
      <c r="AL29" s="69">
        <f t="shared" si="14"/>
        <v>26.418463988334057</v>
      </c>
      <c r="AM29" s="69">
        <f t="shared" si="14"/>
        <v>26.418463988334057</v>
      </c>
      <c r="AN29" s="69">
        <f t="shared" si="14"/>
        <v>26.418463988334057</v>
      </c>
      <c r="AO29" s="69">
        <f t="shared" si="14"/>
        <v>26.418463988334057</v>
      </c>
      <c r="AP29" s="69">
        <f t="shared" si="14"/>
        <v>26.418463988334057</v>
      </c>
      <c r="AQ29" s="69">
        <f t="shared" si="14"/>
        <v>26.418463988334057</v>
      </c>
      <c r="AR29" s="69">
        <f t="shared" si="14"/>
        <v>26.418463988334057</v>
      </c>
      <c r="AS29" s="69">
        <f t="shared" si="14"/>
        <v>26.418463988334057</v>
      </c>
      <c r="AT29" s="69">
        <f t="shared" si="14"/>
        <v>26.418463988334057</v>
      </c>
      <c r="AU29" s="69">
        <f t="shared" si="14"/>
        <v>26.418463988334057</v>
      </c>
      <c r="AV29" s="69">
        <f t="shared" si="14"/>
        <v>26.418463988334057</v>
      </c>
      <c r="AW29" s="69">
        <f t="shared" si="14"/>
        <v>26.418463988334057</v>
      </c>
      <c r="AX29" s="69">
        <f t="shared" si="14"/>
        <v>26.418463988334057</v>
      </c>
      <c r="AY29" s="69">
        <f t="shared" si="14"/>
        <v>26.418463988334057</v>
      </c>
      <c r="AZ29" s="69">
        <f t="shared" si="14"/>
        <v>26.418463988334057</v>
      </c>
      <c r="BA29" s="69">
        <f t="shared" si="14"/>
        <v>26.418463988334057</v>
      </c>
      <c r="BB29" s="69">
        <f t="shared" si="14"/>
        <v>26.418463988334057</v>
      </c>
      <c r="BC29" s="69">
        <f t="shared" si="14"/>
        <v>26.418463988334057</v>
      </c>
      <c r="BD29" s="69">
        <f t="shared" si="14"/>
        <v>26.418463988334057</v>
      </c>
      <c r="BE29" s="69">
        <f t="shared" si="14"/>
        <v>26.418463988334057</v>
      </c>
      <c r="BF29" s="69">
        <f t="shared" si="14"/>
        <v>26.418463988334057</v>
      </c>
      <c r="BG29" s="69">
        <f t="shared" si="14"/>
        <v>26.418463988334057</v>
      </c>
      <c r="BH29" s="69">
        <f t="shared" si="14"/>
        <v>26.418463988334057</v>
      </c>
      <c r="BI29" s="69">
        <f t="shared" si="14"/>
        <v>26.418463988334057</v>
      </c>
      <c r="BJ29" s="69">
        <f t="shared" si="14"/>
        <v>26.418463988334057</v>
      </c>
      <c r="BK29" s="69">
        <f t="shared" si="14"/>
        <v>26.418463988334057</v>
      </c>
      <c r="BL29" s="69">
        <f t="shared" si="14"/>
        <v>26.418463988334057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5">B35</f>
        <v>0</v>
      </c>
      <c r="D32" s="75">
        <f t="shared" si="15"/>
        <v>0</v>
      </c>
      <c r="E32" s="75">
        <f t="shared" si="15"/>
        <v>0.42981582399999996</v>
      </c>
      <c r="F32" s="75">
        <f t="shared" si="15"/>
        <v>1.7507258143167999</v>
      </c>
      <c r="G32" s="75">
        <f t="shared" si="15"/>
        <v>3.0716358046335994</v>
      </c>
      <c r="H32" s="75">
        <f t="shared" si="15"/>
        <v>4.392545794950399</v>
      </c>
      <c r="I32" s="75">
        <f t="shared" si="15"/>
        <v>5.7134557852671986</v>
      </c>
      <c r="J32" s="75">
        <f t="shared" si="15"/>
        <v>7.0343657755839981</v>
      </c>
      <c r="K32" s="75">
        <f t="shared" si="15"/>
        <v>8.3552757659007977</v>
      </c>
      <c r="L32" s="75">
        <f t="shared" si="15"/>
        <v>9.6761857562175972</v>
      </c>
      <c r="M32" s="75">
        <f t="shared" si="15"/>
        <v>10.997095746534397</v>
      </c>
      <c r="N32" s="75">
        <f t="shared" si="15"/>
        <v>8.019847496851197</v>
      </c>
      <c r="O32" s="75">
        <f t="shared" si="15"/>
        <v>0</v>
      </c>
      <c r="P32" s="75">
        <f t="shared" si="15"/>
        <v>0</v>
      </c>
      <c r="Q32" s="75">
        <f t="shared" si="15"/>
        <v>0</v>
      </c>
      <c r="R32" s="75">
        <f t="shared" si="15"/>
        <v>0</v>
      </c>
      <c r="S32" s="75">
        <f t="shared" si="15"/>
        <v>0</v>
      </c>
      <c r="T32" s="75">
        <f t="shared" si="15"/>
        <v>0</v>
      </c>
      <c r="U32" s="75">
        <f t="shared" si="15"/>
        <v>0</v>
      </c>
      <c r="V32" s="75">
        <f t="shared" si="15"/>
        <v>0</v>
      </c>
      <c r="W32" s="75">
        <f t="shared" si="15"/>
        <v>0</v>
      </c>
      <c r="X32" s="75">
        <f t="shared" si="15"/>
        <v>0</v>
      </c>
      <c r="Y32" s="75">
        <f t="shared" si="15"/>
        <v>0</v>
      </c>
      <c r="Z32" s="75">
        <f t="shared" si="15"/>
        <v>0</v>
      </c>
      <c r="AA32" s="75">
        <f t="shared" si="15"/>
        <v>0</v>
      </c>
      <c r="AB32" s="75">
        <f t="shared" si="15"/>
        <v>0</v>
      </c>
      <c r="AC32" s="75">
        <f t="shared" si="15"/>
        <v>0</v>
      </c>
      <c r="AD32" s="75">
        <f t="shared" si="15"/>
        <v>0</v>
      </c>
      <c r="AE32" s="75">
        <f t="shared" si="15"/>
        <v>0</v>
      </c>
      <c r="AF32" s="75">
        <f t="shared" si="15"/>
        <v>0</v>
      </c>
      <c r="AG32" s="75">
        <f t="shared" si="15"/>
        <v>0</v>
      </c>
      <c r="AH32" s="75">
        <f t="shared" si="15"/>
        <v>0</v>
      </c>
      <c r="AI32" s="75">
        <f t="shared" si="15"/>
        <v>0</v>
      </c>
      <c r="AJ32" s="75">
        <f t="shared" si="15"/>
        <v>0</v>
      </c>
      <c r="AK32" s="75">
        <f t="shared" si="15"/>
        <v>0</v>
      </c>
      <c r="AL32" s="75">
        <f t="shared" si="15"/>
        <v>0</v>
      </c>
      <c r="AM32" s="75">
        <f t="shared" si="15"/>
        <v>0</v>
      </c>
      <c r="AN32" s="75">
        <f t="shared" si="15"/>
        <v>0</v>
      </c>
      <c r="AO32" s="75">
        <f t="shared" si="15"/>
        <v>0</v>
      </c>
      <c r="AP32" s="75">
        <f t="shared" si="15"/>
        <v>0</v>
      </c>
      <c r="AQ32" s="75">
        <f t="shared" si="15"/>
        <v>0</v>
      </c>
      <c r="AR32" s="75">
        <f t="shared" si="15"/>
        <v>0</v>
      </c>
      <c r="AS32" s="75">
        <f t="shared" si="15"/>
        <v>0</v>
      </c>
      <c r="AT32" s="75">
        <f t="shared" si="15"/>
        <v>0</v>
      </c>
      <c r="AU32" s="75">
        <f t="shared" si="15"/>
        <v>0</v>
      </c>
      <c r="AV32" s="75">
        <f t="shared" si="15"/>
        <v>0</v>
      </c>
      <c r="AW32" s="75">
        <f t="shared" si="15"/>
        <v>0</v>
      </c>
      <c r="AX32" s="75">
        <f t="shared" si="15"/>
        <v>0</v>
      </c>
      <c r="AY32" s="75">
        <f t="shared" si="15"/>
        <v>0</v>
      </c>
      <c r="AZ32" s="75">
        <f t="shared" si="15"/>
        <v>0</v>
      </c>
      <c r="BA32" s="75">
        <f t="shared" si="15"/>
        <v>0</v>
      </c>
      <c r="BB32" s="75">
        <f t="shared" si="15"/>
        <v>0</v>
      </c>
      <c r="BC32" s="75">
        <f t="shared" si="15"/>
        <v>0</v>
      </c>
      <c r="BD32" s="75">
        <f t="shared" si="15"/>
        <v>0</v>
      </c>
      <c r="BE32" s="75">
        <f t="shared" si="15"/>
        <v>0</v>
      </c>
      <c r="BF32" s="75">
        <f t="shared" si="15"/>
        <v>0</v>
      </c>
      <c r="BG32" s="75">
        <f t="shared" si="15"/>
        <v>0</v>
      </c>
      <c r="BH32" s="75">
        <f t="shared" si="15"/>
        <v>0</v>
      </c>
      <c r="BI32" s="75">
        <f t="shared" si="15"/>
        <v>0</v>
      </c>
      <c r="BJ32" s="75">
        <f t="shared" si="15"/>
        <v>0</v>
      </c>
      <c r="BK32" s="75">
        <f t="shared" si="15"/>
        <v>0</v>
      </c>
      <c r="BL32" s="75">
        <f t="shared" si="15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6">B98</f>
        <v>0</v>
      </c>
      <c r="C33" s="75">
        <f t="shared" si="16"/>
        <v>0</v>
      </c>
      <c r="D33" s="75">
        <f t="shared" si="16"/>
        <v>0.42981582399999996</v>
      </c>
      <c r="E33" s="75">
        <f t="shared" si="16"/>
        <v>1.3209099903167998</v>
      </c>
      <c r="F33" s="75">
        <f t="shared" si="16"/>
        <v>1.3209099903167998</v>
      </c>
      <c r="G33" s="75">
        <f t="shared" si="16"/>
        <v>1.3209099903167998</v>
      </c>
      <c r="H33" s="75">
        <f t="shared" si="16"/>
        <v>1.3209099903167998</v>
      </c>
      <c r="I33" s="75">
        <f t="shared" si="16"/>
        <v>1.3209099903167998</v>
      </c>
      <c r="J33" s="75">
        <f t="shared" si="16"/>
        <v>1.3209099903167998</v>
      </c>
      <c r="K33" s="75">
        <f t="shared" si="16"/>
        <v>1.3209099903167998</v>
      </c>
      <c r="L33" s="75">
        <f t="shared" si="16"/>
        <v>1.3209099903167998</v>
      </c>
      <c r="M33" s="75">
        <f t="shared" si="16"/>
        <v>1.3209099903167998</v>
      </c>
      <c r="N33" s="75">
        <f t="shared" si="16"/>
        <v>0.89109416631679983</v>
      </c>
      <c r="O33" s="75">
        <f t="shared" si="16"/>
        <v>0</v>
      </c>
      <c r="P33" s="75">
        <f t="shared" si="16"/>
        <v>0</v>
      </c>
      <c r="Q33" s="75">
        <f t="shared" si="16"/>
        <v>0</v>
      </c>
      <c r="R33" s="75">
        <f t="shared" si="16"/>
        <v>0</v>
      </c>
      <c r="S33" s="75">
        <f t="shared" si="16"/>
        <v>0</v>
      </c>
      <c r="T33" s="75">
        <f t="shared" si="16"/>
        <v>0</v>
      </c>
      <c r="U33" s="75">
        <f t="shared" si="16"/>
        <v>0</v>
      </c>
      <c r="V33" s="75">
        <f t="shared" si="16"/>
        <v>0</v>
      </c>
      <c r="W33" s="75">
        <f t="shared" si="16"/>
        <v>0</v>
      </c>
      <c r="X33" s="75">
        <f t="shared" si="16"/>
        <v>0</v>
      </c>
      <c r="Y33" s="75">
        <f t="shared" si="16"/>
        <v>0</v>
      </c>
      <c r="Z33" s="75">
        <f t="shared" si="16"/>
        <v>0</v>
      </c>
      <c r="AA33" s="75">
        <f t="shared" si="16"/>
        <v>0</v>
      </c>
      <c r="AB33" s="75">
        <f t="shared" si="16"/>
        <v>0</v>
      </c>
      <c r="AC33" s="75">
        <f t="shared" si="16"/>
        <v>0</v>
      </c>
      <c r="AD33" s="75">
        <f t="shared" si="16"/>
        <v>0</v>
      </c>
      <c r="AE33" s="75">
        <f t="shared" si="16"/>
        <v>0</v>
      </c>
      <c r="AF33" s="75">
        <f t="shared" si="16"/>
        <v>0</v>
      </c>
      <c r="AG33" s="75">
        <f t="shared" si="16"/>
        <v>0</v>
      </c>
      <c r="AH33" s="75">
        <f t="shared" si="16"/>
        <v>0</v>
      </c>
      <c r="AI33" s="75">
        <f t="shared" si="16"/>
        <v>0</v>
      </c>
      <c r="AJ33" s="75">
        <f t="shared" si="16"/>
        <v>0</v>
      </c>
      <c r="AK33" s="75">
        <f t="shared" si="16"/>
        <v>0</v>
      </c>
      <c r="AL33" s="75">
        <f t="shared" si="16"/>
        <v>0</v>
      </c>
      <c r="AM33" s="75">
        <f t="shared" si="16"/>
        <v>0</v>
      </c>
      <c r="AN33" s="75">
        <f t="shared" si="16"/>
        <v>0</v>
      </c>
      <c r="AO33" s="75">
        <f t="shared" si="16"/>
        <v>0</v>
      </c>
      <c r="AP33" s="75">
        <f t="shared" si="16"/>
        <v>0</v>
      </c>
      <c r="AQ33" s="75">
        <f t="shared" si="16"/>
        <v>0</v>
      </c>
      <c r="AR33" s="75">
        <f t="shared" si="16"/>
        <v>0</v>
      </c>
      <c r="AS33" s="75">
        <f t="shared" si="16"/>
        <v>0</v>
      </c>
      <c r="AT33" s="75">
        <f t="shared" si="16"/>
        <v>0</v>
      </c>
      <c r="AU33" s="75">
        <f t="shared" si="16"/>
        <v>0</v>
      </c>
      <c r="AV33" s="75">
        <f t="shared" si="16"/>
        <v>0</v>
      </c>
      <c r="AW33" s="75">
        <f t="shared" si="16"/>
        <v>0</v>
      </c>
      <c r="AX33" s="75">
        <f t="shared" si="16"/>
        <v>0</v>
      </c>
      <c r="AY33" s="75">
        <f t="shared" si="16"/>
        <v>0</v>
      </c>
      <c r="AZ33" s="75">
        <f t="shared" si="16"/>
        <v>0</v>
      </c>
      <c r="BA33" s="75">
        <f t="shared" si="16"/>
        <v>0</v>
      </c>
      <c r="BB33" s="75">
        <f t="shared" si="16"/>
        <v>0</v>
      </c>
      <c r="BC33" s="75">
        <f t="shared" si="16"/>
        <v>0</v>
      </c>
      <c r="BD33" s="75">
        <f t="shared" si="16"/>
        <v>0</v>
      </c>
      <c r="BE33" s="75">
        <f t="shared" si="16"/>
        <v>0</v>
      </c>
      <c r="BF33" s="75">
        <f t="shared" si="16"/>
        <v>0</v>
      </c>
      <c r="BG33" s="75">
        <f t="shared" si="16"/>
        <v>0</v>
      </c>
      <c r="BH33" s="75">
        <f t="shared" si="16"/>
        <v>0</v>
      </c>
      <c r="BI33" s="75">
        <f t="shared" si="16"/>
        <v>0</v>
      </c>
      <c r="BJ33" s="75">
        <f t="shared" si="16"/>
        <v>0</v>
      </c>
      <c r="BK33" s="75">
        <f t="shared" si="16"/>
        <v>0</v>
      </c>
      <c r="BL33" s="75">
        <f t="shared" si="16"/>
        <v>0</v>
      </c>
      <c r="BM33" s="37"/>
      <c r="BN33" s="75">
        <f>SUM(B33:BM33)</f>
        <v>13.209099903167996</v>
      </c>
      <c r="BO33" s="337"/>
    </row>
    <row r="34" spans="1:107" s="38" customFormat="1" ht="15" customHeight="1">
      <c r="A34" s="362" t="s">
        <v>302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55">
        <f>-BN86</f>
        <v>0</v>
      </c>
      <c r="M34" s="333">
        <f>-BN87</f>
        <v>-4.2981582399999994</v>
      </c>
      <c r="N34" s="333">
        <f>-BN88</f>
        <v>-8.9109416631679981</v>
      </c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55"/>
      <c r="BB34" s="75"/>
      <c r="BC34" s="75"/>
      <c r="BD34" s="55">
        <f>-BN90</f>
        <v>0</v>
      </c>
      <c r="BE34" s="75"/>
      <c r="BF34" s="75"/>
      <c r="BG34" s="75"/>
      <c r="BH34" s="75"/>
      <c r="BI34" s="75"/>
      <c r="BJ34" s="75"/>
      <c r="BK34" s="55">
        <f>-BN97</f>
        <v>0</v>
      </c>
      <c r="BL34" s="75"/>
      <c r="BM34" s="37"/>
      <c r="BN34" s="75">
        <f>SUM(B34:BM34)</f>
        <v>-13.209099903167997</v>
      </c>
      <c r="BO34" s="337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7">SUM(C32:C34)</f>
        <v>0</v>
      </c>
      <c r="D35" s="75">
        <f t="shared" si="17"/>
        <v>0.42981582399999996</v>
      </c>
      <c r="E35" s="75">
        <f t="shared" si="17"/>
        <v>1.7507258143167999</v>
      </c>
      <c r="F35" s="75">
        <f t="shared" si="17"/>
        <v>3.0716358046335994</v>
      </c>
      <c r="G35" s="75">
        <f t="shared" si="17"/>
        <v>4.392545794950399</v>
      </c>
      <c r="H35" s="75">
        <f t="shared" si="17"/>
        <v>5.7134557852671986</v>
      </c>
      <c r="I35" s="75">
        <f t="shared" si="17"/>
        <v>7.0343657755839981</v>
      </c>
      <c r="J35" s="75">
        <f t="shared" si="17"/>
        <v>8.3552757659007977</v>
      </c>
      <c r="K35" s="75">
        <f t="shared" si="17"/>
        <v>9.6761857562175972</v>
      </c>
      <c r="L35" s="75">
        <f t="shared" si="17"/>
        <v>10.997095746534397</v>
      </c>
      <c r="M35" s="75">
        <f t="shared" si="17"/>
        <v>8.019847496851197</v>
      </c>
      <c r="N35" s="75">
        <f t="shared" si="17"/>
        <v>0</v>
      </c>
      <c r="O35" s="75">
        <f t="shared" si="17"/>
        <v>0</v>
      </c>
      <c r="P35" s="75">
        <f t="shared" si="17"/>
        <v>0</v>
      </c>
      <c r="Q35" s="75">
        <f t="shared" si="17"/>
        <v>0</v>
      </c>
      <c r="R35" s="75">
        <f t="shared" si="17"/>
        <v>0</v>
      </c>
      <c r="S35" s="75">
        <f t="shared" si="17"/>
        <v>0</v>
      </c>
      <c r="T35" s="75">
        <f t="shared" si="17"/>
        <v>0</v>
      </c>
      <c r="U35" s="75">
        <f t="shared" si="17"/>
        <v>0</v>
      </c>
      <c r="V35" s="75">
        <f t="shared" si="17"/>
        <v>0</v>
      </c>
      <c r="W35" s="75">
        <f t="shared" si="17"/>
        <v>0</v>
      </c>
      <c r="X35" s="75">
        <f t="shared" si="17"/>
        <v>0</v>
      </c>
      <c r="Y35" s="75">
        <f t="shared" si="17"/>
        <v>0</v>
      </c>
      <c r="Z35" s="75">
        <f t="shared" si="17"/>
        <v>0</v>
      </c>
      <c r="AA35" s="75">
        <f t="shared" si="17"/>
        <v>0</v>
      </c>
      <c r="AB35" s="75">
        <f t="shared" si="17"/>
        <v>0</v>
      </c>
      <c r="AC35" s="75">
        <f t="shared" si="17"/>
        <v>0</v>
      </c>
      <c r="AD35" s="75">
        <f t="shared" si="17"/>
        <v>0</v>
      </c>
      <c r="AE35" s="75">
        <f t="shared" si="17"/>
        <v>0</v>
      </c>
      <c r="AF35" s="75">
        <f t="shared" si="17"/>
        <v>0</v>
      </c>
      <c r="AG35" s="75">
        <f t="shared" si="17"/>
        <v>0</v>
      </c>
      <c r="AH35" s="75">
        <f t="shared" si="17"/>
        <v>0</v>
      </c>
      <c r="AI35" s="75">
        <f t="shared" si="17"/>
        <v>0</v>
      </c>
      <c r="AJ35" s="75">
        <f t="shared" si="17"/>
        <v>0</v>
      </c>
      <c r="AK35" s="75">
        <f t="shared" si="17"/>
        <v>0</v>
      </c>
      <c r="AL35" s="75">
        <f t="shared" si="17"/>
        <v>0</v>
      </c>
      <c r="AM35" s="75">
        <f t="shared" si="17"/>
        <v>0</v>
      </c>
      <c r="AN35" s="75">
        <f t="shared" si="17"/>
        <v>0</v>
      </c>
      <c r="AO35" s="75">
        <f t="shared" si="17"/>
        <v>0</v>
      </c>
      <c r="AP35" s="75">
        <f t="shared" si="17"/>
        <v>0</v>
      </c>
      <c r="AQ35" s="75">
        <f t="shared" si="17"/>
        <v>0</v>
      </c>
      <c r="AR35" s="75">
        <f t="shared" si="17"/>
        <v>0</v>
      </c>
      <c r="AS35" s="75">
        <f t="shared" si="17"/>
        <v>0</v>
      </c>
      <c r="AT35" s="75">
        <f t="shared" si="17"/>
        <v>0</v>
      </c>
      <c r="AU35" s="75">
        <f t="shared" si="17"/>
        <v>0</v>
      </c>
      <c r="AV35" s="75">
        <f t="shared" si="17"/>
        <v>0</v>
      </c>
      <c r="AW35" s="75">
        <f t="shared" si="17"/>
        <v>0</v>
      </c>
      <c r="AX35" s="75">
        <f t="shared" si="17"/>
        <v>0</v>
      </c>
      <c r="AY35" s="75">
        <f t="shared" si="17"/>
        <v>0</v>
      </c>
      <c r="AZ35" s="75">
        <f t="shared" si="17"/>
        <v>0</v>
      </c>
      <c r="BA35" s="75">
        <f t="shared" si="17"/>
        <v>0</v>
      </c>
      <c r="BB35" s="75">
        <f t="shared" si="17"/>
        <v>0</v>
      </c>
      <c r="BC35" s="75">
        <f t="shared" si="17"/>
        <v>0</v>
      </c>
      <c r="BD35" s="75">
        <f t="shared" si="17"/>
        <v>0</v>
      </c>
      <c r="BE35" s="75">
        <f t="shared" si="17"/>
        <v>0</v>
      </c>
      <c r="BF35" s="75">
        <f t="shared" si="17"/>
        <v>0</v>
      </c>
      <c r="BG35" s="75">
        <f t="shared" si="17"/>
        <v>0</v>
      </c>
      <c r="BH35" s="75">
        <f t="shared" si="17"/>
        <v>0</v>
      </c>
      <c r="BI35" s="75">
        <f t="shared" si="17"/>
        <v>0</v>
      </c>
      <c r="BJ35" s="75">
        <f t="shared" si="17"/>
        <v>0</v>
      </c>
      <c r="BK35" s="75">
        <f t="shared" si="17"/>
        <v>0</v>
      </c>
      <c r="BL35" s="75">
        <f t="shared" si="17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8">AVERAGE(B32,B35)</f>
        <v>0</v>
      </c>
      <c r="C36" s="69">
        <f t="shared" si="18"/>
        <v>0</v>
      </c>
      <c r="D36" s="69">
        <f t="shared" si="18"/>
        <v>0.21490791199999998</v>
      </c>
      <c r="E36" s="69">
        <f t="shared" si="18"/>
        <v>1.0902708191583999</v>
      </c>
      <c r="F36" s="69">
        <f t="shared" si="18"/>
        <v>2.4111808094751996</v>
      </c>
      <c r="G36" s="69">
        <f t="shared" si="18"/>
        <v>3.7320907997919992</v>
      </c>
      <c r="H36" s="69">
        <f t="shared" si="18"/>
        <v>5.0530007901087988</v>
      </c>
      <c r="I36" s="69">
        <f t="shared" si="18"/>
        <v>6.3739107804255983</v>
      </c>
      <c r="J36" s="69">
        <f t="shared" si="18"/>
        <v>7.6948207707423979</v>
      </c>
      <c r="K36" s="69">
        <f t="shared" si="18"/>
        <v>9.0157307610591975</v>
      </c>
      <c r="L36" s="69">
        <f t="shared" si="18"/>
        <v>10.336640751375997</v>
      </c>
      <c r="M36" s="69">
        <f t="shared" si="18"/>
        <v>9.5084716216927969</v>
      </c>
      <c r="N36" s="69">
        <f t="shared" si="18"/>
        <v>4.0099237484255985</v>
      </c>
      <c r="O36" s="69">
        <f t="shared" si="18"/>
        <v>0</v>
      </c>
      <c r="P36" s="69">
        <f t="shared" si="18"/>
        <v>0</v>
      </c>
      <c r="Q36" s="69">
        <f t="shared" si="18"/>
        <v>0</v>
      </c>
      <c r="R36" s="69">
        <f t="shared" si="18"/>
        <v>0</v>
      </c>
      <c r="S36" s="69">
        <f t="shared" si="18"/>
        <v>0</v>
      </c>
      <c r="T36" s="69">
        <f t="shared" si="18"/>
        <v>0</v>
      </c>
      <c r="U36" s="69">
        <f t="shared" si="18"/>
        <v>0</v>
      </c>
      <c r="V36" s="69">
        <f t="shared" si="18"/>
        <v>0</v>
      </c>
      <c r="W36" s="69">
        <f t="shared" si="18"/>
        <v>0</v>
      </c>
      <c r="X36" s="69">
        <f t="shared" si="18"/>
        <v>0</v>
      </c>
      <c r="Y36" s="69">
        <f t="shared" si="18"/>
        <v>0</v>
      </c>
      <c r="Z36" s="69">
        <f t="shared" si="18"/>
        <v>0</v>
      </c>
      <c r="AA36" s="69">
        <f t="shared" si="18"/>
        <v>0</v>
      </c>
      <c r="AB36" s="69">
        <f t="shared" si="18"/>
        <v>0</v>
      </c>
      <c r="AC36" s="69">
        <f t="shared" si="18"/>
        <v>0</v>
      </c>
      <c r="AD36" s="69">
        <f t="shared" si="18"/>
        <v>0</v>
      </c>
      <c r="AE36" s="69">
        <f t="shared" si="18"/>
        <v>0</v>
      </c>
      <c r="AF36" s="69">
        <f t="shared" si="18"/>
        <v>0</v>
      </c>
      <c r="AG36" s="69">
        <f t="shared" si="18"/>
        <v>0</v>
      </c>
      <c r="AH36" s="69">
        <f t="shared" si="18"/>
        <v>0</v>
      </c>
      <c r="AI36" s="69">
        <f t="shared" si="18"/>
        <v>0</v>
      </c>
      <c r="AJ36" s="69">
        <f t="shared" si="18"/>
        <v>0</v>
      </c>
      <c r="AK36" s="69">
        <f t="shared" si="18"/>
        <v>0</v>
      </c>
      <c r="AL36" s="69">
        <f t="shared" si="18"/>
        <v>0</v>
      </c>
      <c r="AM36" s="69">
        <f t="shared" si="18"/>
        <v>0</v>
      </c>
      <c r="AN36" s="69">
        <f t="shared" si="18"/>
        <v>0</v>
      </c>
      <c r="AO36" s="69">
        <f t="shared" si="18"/>
        <v>0</v>
      </c>
      <c r="AP36" s="69">
        <f t="shared" si="18"/>
        <v>0</v>
      </c>
      <c r="AQ36" s="69">
        <f t="shared" si="18"/>
        <v>0</v>
      </c>
      <c r="AR36" s="69">
        <f t="shared" si="18"/>
        <v>0</v>
      </c>
      <c r="AS36" s="69">
        <f t="shared" si="18"/>
        <v>0</v>
      </c>
      <c r="AT36" s="69">
        <f t="shared" si="18"/>
        <v>0</v>
      </c>
      <c r="AU36" s="69">
        <f t="shared" si="18"/>
        <v>0</v>
      </c>
      <c r="AV36" s="69">
        <f t="shared" si="18"/>
        <v>0</v>
      </c>
      <c r="AW36" s="69">
        <f t="shared" si="18"/>
        <v>0</v>
      </c>
      <c r="AX36" s="69">
        <f t="shared" si="18"/>
        <v>0</v>
      </c>
      <c r="AY36" s="69">
        <f t="shared" si="18"/>
        <v>0</v>
      </c>
      <c r="AZ36" s="69">
        <f t="shared" si="18"/>
        <v>0</v>
      </c>
      <c r="BA36" s="69">
        <f t="shared" si="18"/>
        <v>0</v>
      </c>
      <c r="BB36" s="69">
        <f t="shared" si="18"/>
        <v>0</v>
      </c>
      <c r="BC36" s="69">
        <f t="shared" si="18"/>
        <v>0</v>
      </c>
      <c r="BD36" s="69">
        <f t="shared" si="18"/>
        <v>0</v>
      </c>
      <c r="BE36" s="69">
        <f t="shared" si="18"/>
        <v>0</v>
      </c>
      <c r="BF36" s="69">
        <f t="shared" si="18"/>
        <v>0</v>
      </c>
      <c r="BG36" s="69">
        <f t="shared" si="18"/>
        <v>0</v>
      </c>
      <c r="BH36" s="69">
        <f t="shared" si="18"/>
        <v>0</v>
      </c>
      <c r="BI36" s="69">
        <f t="shared" si="18"/>
        <v>0</v>
      </c>
      <c r="BJ36" s="69">
        <f t="shared" si="18"/>
        <v>0</v>
      </c>
      <c r="BK36" s="69">
        <f t="shared" si="18"/>
        <v>0</v>
      </c>
      <c r="BL36" s="69">
        <f t="shared" si="18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19">B41</f>
        <v>0</v>
      </c>
      <c r="D39" s="75">
        <f t="shared" si="19"/>
        <v>0</v>
      </c>
      <c r="E39" s="75">
        <f t="shared" si="19"/>
        <v>6.4461628204399976E-2</v>
      </c>
      <c r="F39" s="75">
        <f t="shared" si="19"/>
        <v>0.41608457093936196</v>
      </c>
      <c r="G39" s="75">
        <f t="shared" si="19"/>
        <v>0.98072432631004691</v>
      </c>
      <c r="H39" s="75">
        <f t="shared" si="19"/>
        <v>1.2519518937282592</v>
      </c>
      <c r="I39" s="75">
        <f t="shared" si="19"/>
        <v>1.3135948714238737</v>
      </c>
      <c r="J39" s="75">
        <f t="shared" si="19"/>
        <v>1.2638956330382041</v>
      </c>
      <c r="K39" s="75">
        <f t="shared" si="19"/>
        <v>1.2141963946525345</v>
      </c>
      <c r="L39" s="75">
        <f t="shared" si="19"/>
        <v>1.0973728190327849</v>
      </c>
      <c r="M39" s="75">
        <f t="shared" si="19"/>
        <v>0.77424768667142074</v>
      </c>
      <c r="N39" s="75">
        <f t="shared" si="19"/>
        <v>0.31192919006054087</v>
      </c>
      <c r="O39" s="75">
        <f t="shared" si="19"/>
        <v>4.6231849660960389E-5</v>
      </c>
      <c r="P39" s="75">
        <f t="shared" si="19"/>
        <v>4.6231849660960389E-5</v>
      </c>
      <c r="Q39" s="75">
        <f t="shared" si="19"/>
        <v>4.6231849660960389E-5</v>
      </c>
      <c r="R39" s="75">
        <f t="shared" si="19"/>
        <v>4.6231849660960389E-5</v>
      </c>
      <c r="S39" s="75">
        <f t="shared" si="19"/>
        <v>4.6231849660960389E-5</v>
      </c>
      <c r="T39" s="75">
        <f t="shared" si="19"/>
        <v>4.6231849660960389E-5</v>
      </c>
      <c r="U39" s="75">
        <f t="shared" si="19"/>
        <v>4.6231849660960389E-5</v>
      </c>
      <c r="V39" s="75">
        <f t="shared" si="19"/>
        <v>4.6231849660960389E-5</v>
      </c>
      <c r="W39" s="75">
        <f t="shared" si="19"/>
        <v>4.6231849660960389E-5</v>
      </c>
      <c r="X39" s="75">
        <f t="shared" si="19"/>
        <v>4.6231849660960389E-5</v>
      </c>
      <c r="Y39" s="75">
        <f t="shared" si="19"/>
        <v>4.6231849660960389E-5</v>
      </c>
      <c r="Z39" s="75">
        <f t="shared" si="19"/>
        <v>4.6231849660960389E-5</v>
      </c>
      <c r="AA39" s="75">
        <f t="shared" si="19"/>
        <v>4.6231849660960389E-5</v>
      </c>
      <c r="AB39" s="75">
        <f t="shared" si="19"/>
        <v>4.6231849660960389E-5</v>
      </c>
      <c r="AC39" s="75">
        <f t="shared" si="19"/>
        <v>4.6231849660960389E-5</v>
      </c>
      <c r="AD39" s="75">
        <f t="shared" si="19"/>
        <v>4.6231849660960389E-5</v>
      </c>
      <c r="AE39" s="75">
        <f t="shared" si="19"/>
        <v>4.6231849660960389E-5</v>
      </c>
      <c r="AF39" s="75">
        <f t="shared" si="19"/>
        <v>4.6231849660960389E-5</v>
      </c>
      <c r="AG39" s="75">
        <f t="shared" si="19"/>
        <v>4.6231849660960389E-5</v>
      </c>
      <c r="AH39" s="75">
        <f t="shared" si="19"/>
        <v>4.6231849660960389E-5</v>
      </c>
      <c r="AI39" s="75">
        <f t="shared" si="19"/>
        <v>4.6231849660960389E-5</v>
      </c>
      <c r="AJ39" s="75">
        <f t="shared" si="19"/>
        <v>4.6231849660960389E-5</v>
      </c>
      <c r="AK39" s="75">
        <f t="shared" si="19"/>
        <v>4.6231849660960389E-5</v>
      </c>
      <c r="AL39" s="75">
        <f t="shared" si="19"/>
        <v>4.6231849660960389E-5</v>
      </c>
      <c r="AM39" s="75">
        <f t="shared" si="19"/>
        <v>4.6231849660960389E-5</v>
      </c>
      <c r="AN39" s="75">
        <f t="shared" si="19"/>
        <v>4.6231849660960389E-5</v>
      </c>
      <c r="AO39" s="75">
        <f t="shared" si="19"/>
        <v>4.6231849660960389E-5</v>
      </c>
      <c r="AP39" s="75">
        <f t="shared" si="19"/>
        <v>4.6231849660960389E-5</v>
      </c>
      <c r="AQ39" s="75">
        <f t="shared" si="19"/>
        <v>4.6231849660960389E-5</v>
      </c>
      <c r="AR39" s="75">
        <f t="shared" si="19"/>
        <v>4.6231849660960389E-5</v>
      </c>
      <c r="AS39" s="75">
        <f t="shared" si="19"/>
        <v>4.6231849660960389E-5</v>
      </c>
      <c r="AT39" s="75">
        <f t="shared" si="19"/>
        <v>4.6231849660960389E-5</v>
      </c>
      <c r="AU39" s="75">
        <f t="shared" si="19"/>
        <v>4.6231849660960389E-5</v>
      </c>
      <c r="AV39" s="75">
        <f t="shared" si="19"/>
        <v>4.6231849660960389E-5</v>
      </c>
      <c r="AW39" s="75">
        <f t="shared" si="19"/>
        <v>4.6231849660960389E-5</v>
      </c>
      <c r="AX39" s="75">
        <f t="shared" si="19"/>
        <v>4.6231849660960389E-5</v>
      </c>
      <c r="AY39" s="75">
        <f t="shared" si="19"/>
        <v>4.6231849660960389E-5</v>
      </c>
      <c r="AZ39" s="75">
        <f t="shared" si="19"/>
        <v>4.6231849660960389E-5</v>
      </c>
      <c r="BA39" s="75">
        <f t="shared" si="19"/>
        <v>4.6231849660960389E-5</v>
      </c>
      <c r="BB39" s="75">
        <f t="shared" si="19"/>
        <v>4.6231849660960389E-5</v>
      </c>
      <c r="BC39" s="75">
        <f t="shared" si="19"/>
        <v>4.6231849660960389E-5</v>
      </c>
      <c r="BD39" s="75">
        <f t="shared" si="19"/>
        <v>4.6231849660960389E-5</v>
      </c>
      <c r="BE39" s="75">
        <f t="shared" si="19"/>
        <v>4.6231849660960389E-5</v>
      </c>
      <c r="BF39" s="75">
        <f t="shared" si="19"/>
        <v>4.6231849660960389E-5</v>
      </c>
      <c r="BG39" s="75">
        <f t="shared" si="19"/>
        <v>4.6231849660960389E-5</v>
      </c>
      <c r="BH39" s="75">
        <f t="shared" si="19"/>
        <v>4.6231849660960389E-5</v>
      </c>
      <c r="BI39" s="75">
        <f t="shared" si="19"/>
        <v>4.6231849660960389E-5</v>
      </c>
      <c r="BJ39" s="75">
        <f t="shared" si="19"/>
        <v>4.6231849660960389E-5</v>
      </c>
      <c r="BK39" s="75">
        <f t="shared" si="19"/>
        <v>4.6231849660960389E-5</v>
      </c>
      <c r="BL39" s="75">
        <f t="shared" si="19"/>
        <v>4.6231849660960389E-5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6.4461628204399976E-2</v>
      </c>
      <c r="E40" s="77">
        <f>(E26-E114)*'Assumptions (Inputs)'!$C$29</f>
        <v>0.35162294273496197</v>
      </c>
      <c r="F40" s="77">
        <f>(F26-F114)*'Assumptions (Inputs)'!$C$29</f>
        <v>0.564639755370685</v>
      </c>
      <c r="G40" s="77">
        <f>(G26-G114)*'Assumptions (Inputs)'!$C$29</f>
        <v>0.27122756741821225</v>
      </c>
      <c r="H40" s="77">
        <f>(H26-H114)*'Assumptions (Inputs)'!$C$29</f>
        <v>6.1642977695614491E-2</v>
      </c>
      <c r="I40" s="77">
        <f>(I26-I114)*'Assumptions (Inputs)'!$C$29</f>
        <v>-4.9699238385669607E-2</v>
      </c>
      <c r="J40" s="77">
        <f>(J26-J114)*'Assumptions (Inputs)'!$C$29</f>
        <v>-4.9699238385669607E-2</v>
      </c>
      <c r="K40" s="77">
        <f>(K26-K114)*'Assumptions (Inputs)'!$C$29</f>
        <v>-0.11682357561974958</v>
      </c>
      <c r="L40" s="77">
        <f>(L26-L114)*'Assumptions (Inputs)'!$C$29</f>
        <v>-0.32312513236136414</v>
      </c>
      <c r="M40" s="77">
        <f>(M26-M114)*'Assumptions (Inputs)'!$C$29</f>
        <v>-0.46231849661087987</v>
      </c>
      <c r="N40" s="77">
        <f>(N26-N114)*'Assumptions (Inputs)'!$C$29</f>
        <v>-0.31188295821087991</v>
      </c>
      <c r="O40" s="77">
        <f>(O26-O114)*'Assumptions (Inputs)'!$C$29</f>
        <v>0</v>
      </c>
      <c r="P40" s="77">
        <f>(P26-P114)*'Assumptions (Inputs)'!$C$29</f>
        <v>0</v>
      </c>
      <c r="Q40" s="77">
        <f>(Q26-Q114)*'Assumptions (Inputs)'!$C$29</f>
        <v>0</v>
      </c>
      <c r="R40" s="77">
        <f>(R26-R114)*'Assumptions (Inputs)'!$C$29</f>
        <v>0</v>
      </c>
      <c r="S40" s="77">
        <f>(S26-S114)*'Assumptions (Inputs)'!$C$29</f>
        <v>0</v>
      </c>
      <c r="T40" s="77">
        <f>(T26-T114)*'Assumptions (Inputs)'!$C$29</f>
        <v>0</v>
      </c>
      <c r="U40" s="77">
        <f>(U26-U114)*'Assumptions (Inputs)'!$C$29</f>
        <v>0</v>
      </c>
      <c r="V40" s="77">
        <f>(V26-V114)*'Assumptions (Inputs)'!$C$29</f>
        <v>0</v>
      </c>
      <c r="W40" s="77">
        <f>(W26-W114)*'Assumptions (Inputs)'!$C$29</f>
        <v>0</v>
      </c>
      <c r="X40" s="77">
        <f>(X26-X114)*'Assumptions (Inputs)'!$C$29</f>
        <v>0</v>
      </c>
      <c r="Y40" s="77">
        <f>(Y26-Y114)*'Assumptions (Inputs)'!$C$29</f>
        <v>0</v>
      </c>
      <c r="Z40" s="77">
        <f>(Z26-Z114)*'Assumptions (Inputs)'!$C$29</f>
        <v>0</v>
      </c>
      <c r="AA40" s="77">
        <f>(AA26-AA114)*'Assumptions (Inputs)'!$C$29</f>
        <v>0</v>
      </c>
      <c r="AB40" s="77">
        <f>(AB26-AB114)*'Assumptions (Inputs)'!$C$29</f>
        <v>0</v>
      </c>
      <c r="AC40" s="77">
        <f>(AC26-AC114)*'Assumptions (Inputs)'!$C$29</f>
        <v>0</v>
      </c>
      <c r="AD40" s="77">
        <f>(AD26-AD114)*'Assumptions (Inputs)'!$C$29</f>
        <v>0</v>
      </c>
      <c r="AE40" s="77">
        <f>(AE26-AE114)*'Assumptions (Inputs)'!$C$29</f>
        <v>0</v>
      </c>
      <c r="AF40" s="77">
        <f>(AF26-AF114)*'Assumptions (Inputs)'!$C$29</f>
        <v>0</v>
      </c>
      <c r="AG40" s="77">
        <f>(AG26-AG114)*'Assumptions (Inputs)'!$C$29</f>
        <v>0</v>
      </c>
      <c r="AH40" s="77">
        <f>(AH26-AH114)*'Assumptions (Inputs)'!$C$29</f>
        <v>0</v>
      </c>
      <c r="AI40" s="77">
        <f>(AI26-AI114)*'Assumptions (Inputs)'!$C$29</f>
        <v>0</v>
      </c>
      <c r="AJ40" s="77">
        <f>(AJ26-AJ114)*'Assumptions (Inputs)'!$C$29</f>
        <v>0</v>
      </c>
      <c r="AK40" s="77">
        <f>(AK26-AK114)*'Assumptions (Inputs)'!$C$29</f>
        <v>0</v>
      </c>
      <c r="AL40" s="77">
        <f>(AL26-AL114)*'Assumptions (Inputs)'!$C$29</f>
        <v>0</v>
      </c>
      <c r="AM40" s="77">
        <f>(AM26-AM114)*'Assumptions (Inputs)'!$C$29</f>
        <v>0</v>
      </c>
      <c r="AN40" s="77">
        <f>(AN26-AN114)*'Assumptions (Inputs)'!$C$29</f>
        <v>0</v>
      </c>
      <c r="AO40" s="77">
        <f>(AO26-AO114)*'Assumptions (Inputs)'!$C$29</f>
        <v>0</v>
      </c>
      <c r="AP40" s="77">
        <f>(AP26-AP114)*'Assumptions (Inputs)'!$C$29</f>
        <v>0</v>
      </c>
      <c r="AQ40" s="77">
        <f>(AQ26-AQ114)*'Assumptions (Inputs)'!$C$29</f>
        <v>0</v>
      </c>
      <c r="AR40" s="77">
        <f>(AR26-AR114)*'Assumptions (Inputs)'!$C$29</f>
        <v>0</v>
      </c>
      <c r="AS40" s="77">
        <f>(AS26-AS114)*'Assumptions (Inputs)'!$C$29</f>
        <v>0</v>
      </c>
      <c r="AT40" s="77">
        <f>(AT26-AT114)*'Assumptions (Inputs)'!$C$29</f>
        <v>0</v>
      </c>
      <c r="AU40" s="77">
        <f>(AU26-AU114)*'Assumptions (Inputs)'!$C$29</f>
        <v>0</v>
      </c>
      <c r="AV40" s="77">
        <f>(AV26-AV114)*'Assumptions (Inputs)'!$C$29</f>
        <v>0</v>
      </c>
      <c r="AW40" s="77">
        <f>(AW26-AW114)*'Assumptions (Inputs)'!$C$29</f>
        <v>0</v>
      </c>
      <c r="AX40" s="77">
        <f>(AX26-AX114)*'Assumptions (Inputs)'!$C$29</f>
        <v>0</v>
      </c>
      <c r="AY40" s="77">
        <f>(AY26-AY114)*'Assumptions (Inputs)'!$C$29</f>
        <v>0</v>
      </c>
      <c r="AZ40" s="77">
        <f>(AZ26-AZ114)*'Assumptions (Inputs)'!$C$29</f>
        <v>0</v>
      </c>
      <c r="BA40" s="77">
        <f>(BA26-BA114)*'Assumptions (Inputs)'!$C$29</f>
        <v>0</v>
      </c>
      <c r="BB40" s="77">
        <f>(BB26-BB114)*'Assumptions (Inputs)'!$C$29</f>
        <v>0</v>
      </c>
      <c r="BC40" s="77">
        <f>(BC26-BC114)*'Assumptions (Inputs)'!$C$29</f>
        <v>0</v>
      </c>
      <c r="BD40" s="77">
        <f>(BD26-BD114)*'Assumptions (Inputs)'!$C$29</f>
        <v>0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4.6231849660960389E-5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0">SUM(C39:C40)</f>
        <v>0</v>
      </c>
      <c r="D41" s="75">
        <f t="shared" si="20"/>
        <v>6.4461628204399976E-2</v>
      </c>
      <c r="E41" s="75">
        <f t="shared" si="20"/>
        <v>0.41608457093936196</v>
      </c>
      <c r="F41" s="75">
        <f t="shared" si="20"/>
        <v>0.98072432631004691</v>
      </c>
      <c r="G41" s="75">
        <f t="shared" si="20"/>
        <v>1.2519518937282592</v>
      </c>
      <c r="H41" s="75">
        <f t="shared" si="20"/>
        <v>1.3135948714238737</v>
      </c>
      <c r="I41" s="75">
        <f t="shared" si="20"/>
        <v>1.2638956330382041</v>
      </c>
      <c r="J41" s="75">
        <f t="shared" si="20"/>
        <v>1.2141963946525345</v>
      </c>
      <c r="K41" s="75">
        <f t="shared" si="20"/>
        <v>1.0973728190327849</v>
      </c>
      <c r="L41" s="75">
        <f t="shared" si="20"/>
        <v>0.77424768667142074</v>
      </c>
      <c r="M41" s="75">
        <f t="shared" si="20"/>
        <v>0.31192919006054087</v>
      </c>
      <c r="N41" s="75">
        <f t="shared" si="20"/>
        <v>4.6231849660960389E-5</v>
      </c>
      <c r="O41" s="75">
        <f t="shared" si="20"/>
        <v>4.6231849660960389E-5</v>
      </c>
      <c r="P41" s="75">
        <f t="shared" si="20"/>
        <v>4.6231849660960389E-5</v>
      </c>
      <c r="Q41" s="75">
        <f t="shared" si="20"/>
        <v>4.6231849660960389E-5</v>
      </c>
      <c r="R41" s="75">
        <f t="shared" si="20"/>
        <v>4.6231849660960389E-5</v>
      </c>
      <c r="S41" s="75">
        <f t="shared" si="20"/>
        <v>4.6231849660960389E-5</v>
      </c>
      <c r="T41" s="75">
        <f t="shared" si="20"/>
        <v>4.6231849660960389E-5</v>
      </c>
      <c r="U41" s="75">
        <f t="shared" si="20"/>
        <v>4.6231849660960389E-5</v>
      </c>
      <c r="V41" s="75">
        <f t="shared" si="20"/>
        <v>4.6231849660960389E-5</v>
      </c>
      <c r="W41" s="75">
        <f t="shared" si="20"/>
        <v>4.6231849660960389E-5</v>
      </c>
      <c r="X41" s="75">
        <f t="shared" si="20"/>
        <v>4.6231849660960389E-5</v>
      </c>
      <c r="Y41" s="75">
        <f t="shared" si="20"/>
        <v>4.6231849660960389E-5</v>
      </c>
      <c r="Z41" s="75">
        <f t="shared" si="20"/>
        <v>4.6231849660960389E-5</v>
      </c>
      <c r="AA41" s="75">
        <f t="shared" si="20"/>
        <v>4.6231849660960389E-5</v>
      </c>
      <c r="AB41" s="75">
        <f t="shared" si="20"/>
        <v>4.6231849660960389E-5</v>
      </c>
      <c r="AC41" s="75">
        <f t="shared" si="20"/>
        <v>4.6231849660960389E-5</v>
      </c>
      <c r="AD41" s="75">
        <f t="shared" si="20"/>
        <v>4.6231849660960389E-5</v>
      </c>
      <c r="AE41" s="75">
        <f t="shared" si="20"/>
        <v>4.6231849660960389E-5</v>
      </c>
      <c r="AF41" s="75">
        <f t="shared" si="20"/>
        <v>4.6231849660960389E-5</v>
      </c>
      <c r="AG41" s="75">
        <f t="shared" si="20"/>
        <v>4.6231849660960389E-5</v>
      </c>
      <c r="AH41" s="75">
        <f t="shared" si="20"/>
        <v>4.6231849660960389E-5</v>
      </c>
      <c r="AI41" s="75">
        <f t="shared" si="20"/>
        <v>4.6231849660960389E-5</v>
      </c>
      <c r="AJ41" s="75">
        <f t="shared" si="20"/>
        <v>4.6231849660960389E-5</v>
      </c>
      <c r="AK41" s="75">
        <f t="shared" si="20"/>
        <v>4.6231849660960389E-5</v>
      </c>
      <c r="AL41" s="75">
        <f t="shared" si="20"/>
        <v>4.6231849660960389E-5</v>
      </c>
      <c r="AM41" s="75">
        <f t="shared" si="20"/>
        <v>4.6231849660960389E-5</v>
      </c>
      <c r="AN41" s="75">
        <f t="shared" si="20"/>
        <v>4.6231849660960389E-5</v>
      </c>
      <c r="AO41" s="75">
        <f t="shared" si="20"/>
        <v>4.6231849660960389E-5</v>
      </c>
      <c r="AP41" s="75">
        <f t="shared" si="20"/>
        <v>4.6231849660960389E-5</v>
      </c>
      <c r="AQ41" s="75">
        <f t="shared" si="20"/>
        <v>4.6231849660960389E-5</v>
      </c>
      <c r="AR41" s="75">
        <f t="shared" si="20"/>
        <v>4.6231849660960389E-5</v>
      </c>
      <c r="AS41" s="75">
        <f t="shared" si="20"/>
        <v>4.6231849660960389E-5</v>
      </c>
      <c r="AT41" s="75">
        <f t="shared" si="20"/>
        <v>4.6231849660960389E-5</v>
      </c>
      <c r="AU41" s="75">
        <f t="shared" si="20"/>
        <v>4.6231849660960389E-5</v>
      </c>
      <c r="AV41" s="75">
        <f t="shared" si="20"/>
        <v>4.6231849660960389E-5</v>
      </c>
      <c r="AW41" s="75">
        <f t="shared" si="20"/>
        <v>4.6231849660960389E-5</v>
      </c>
      <c r="AX41" s="75">
        <f t="shared" si="20"/>
        <v>4.6231849660960389E-5</v>
      </c>
      <c r="AY41" s="75">
        <f t="shared" si="20"/>
        <v>4.6231849660960389E-5</v>
      </c>
      <c r="AZ41" s="75">
        <f t="shared" si="20"/>
        <v>4.6231849660960389E-5</v>
      </c>
      <c r="BA41" s="75">
        <f t="shared" si="20"/>
        <v>4.6231849660960389E-5</v>
      </c>
      <c r="BB41" s="75">
        <f t="shared" si="20"/>
        <v>4.6231849660960389E-5</v>
      </c>
      <c r="BC41" s="75">
        <f t="shared" si="20"/>
        <v>4.6231849660960389E-5</v>
      </c>
      <c r="BD41" s="75">
        <f t="shared" si="20"/>
        <v>4.6231849660960389E-5</v>
      </c>
      <c r="BE41" s="75">
        <f t="shared" si="20"/>
        <v>4.6231849660960389E-5</v>
      </c>
      <c r="BF41" s="75">
        <f t="shared" si="20"/>
        <v>4.6231849660960389E-5</v>
      </c>
      <c r="BG41" s="75">
        <f t="shared" si="20"/>
        <v>4.6231849660960389E-5</v>
      </c>
      <c r="BH41" s="75">
        <f t="shared" si="20"/>
        <v>4.6231849660960389E-5</v>
      </c>
      <c r="BI41" s="75">
        <f t="shared" si="20"/>
        <v>4.6231849660960389E-5</v>
      </c>
      <c r="BJ41" s="75">
        <f t="shared" si="20"/>
        <v>4.6231849660960389E-5</v>
      </c>
      <c r="BK41" s="75">
        <f t="shared" si="20"/>
        <v>4.6231849660960389E-5</v>
      </c>
      <c r="BL41" s="75">
        <f t="shared" si="20"/>
        <v>4.6231849660960389E-5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1">AVERAGE(C39,C41)</f>
        <v>0</v>
      </c>
      <c r="D42" s="69">
        <f t="shared" si="21"/>
        <v>3.2230814102199988E-2</v>
      </c>
      <c r="E42" s="69">
        <f t="shared" si="21"/>
        <v>0.24027309957188098</v>
      </c>
      <c r="F42" s="69">
        <f>AVERAGE(F39,F41)</f>
        <v>0.69840444862470441</v>
      </c>
      <c r="G42" s="69">
        <f t="shared" si="21"/>
        <v>1.1163381100191532</v>
      </c>
      <c r="H42" s="69">
        <f t="shared" si="21"/>
        <v>1.2827733825760665</v>
      </c>
      <c r="I42" s="69">
        <f t="shared" si="21"/>
        <v>1.2887452522310388</v>
      </c>
      <c r="J42" s="69">
        <f t="shared" si="21"/>
        <v>1.2390460138453694</v>
      </c>
      <c r="K42" s="69">
        <f t="shared" si="21"/>
        <v>1.1557846068426598</v>
      </c>
      <c r="L42" s="69">
        <f t="shared" si="21"/>
        <v>0.93581025285210284</v>
      </c>
      <c r="M42" s="69">
        <f t="shared" si="21"/>
        <v>0.54308843836598086</v>
      </c>
      <c r="N42" s="69">
        <f t="shared" si="21"/>
        <v>0.15598771095510092</v>
      </c>
      <c r="O42" s="69">
        <f t="shared" si="21"/>
        <v>4.6231849660960389E-5</v>
      </c>
      <c r="P42" s="69">
        <f t="shared" si="21"/>
        <v>4.6231849660960389E-5</v>
      </c>
      <c r="Q42" s="69">
        <f t="shared" si="21"/>
        <v>4.6231849660960389E-5</v>
      </c>
      <c r="R42" s="69">
        <f t="shared" si="21"/>
        <v>4.6231849660960389E-5</v>
      </c>
      <c r="S42" s="69">
        <f t="shared" si="21"/>
        <v>4.6231849660960389E-5</v>
      </c>
      <c r="T42" s="69">
        <f t="shared" si="21"/>
        <v>4.6231849660960389E-5</v>
      </c>
      <c r="U42" s="69">
        <f t="shared" si="21"/>
        <v>4.6231849660960389E-5</v>
      </c>
      <c r="V42" s="69">
        <f t="shared" si="21"/>
        <v>4.6231849660960389E-5</v>
      </c>
      <c r="W42" s="69">
        <f t="shared" si="21"/>
        <v>4.6231849660960389E-5</v>
      </c>
      <c r="X42" s="69">
        <f t="shared" si="21"/>
        <v>4.6231849660960389E-5</v>
      </c>
      <c r="Y42" s="69">
        <f t="shared" si="21"/>
        <v>4.6231849660960389E-5</v>
      </c>
      <c r="Z42" s="69">
        <f t="shared" si="21"/>
        <v>4.6231849660960389E-5</v>
      </c>
      <c r="AA42" s="69">
        <f t="shared" si="21"/>
        <v>4.6231849660960389E-5</v>
      </c>
      <c r="AB42" s="69">
        <f t="shared" si="21"/>
        <v>4.6231849660960389E-5</v>
      </c>
      <c r="AC42" s="69">
        <f t="shared" si="21"/>
        <v>4.6231849660960389E-5</v>
      </c>
      <c r="AD42" s="69">
        <f t="shared" si="21"/>
        <v>4.6231849660960389E-5</v>
      </c>
      <c r="AE42" s="69">
        <f t="shared" si="21"/>
        <v>4.6231849660960389E-5</v>
      </c>
      <c r="AF42" s="69">
        <f t="shared" si="21"/>
        <v>4.6231849660960389E-5</v>
      </c>
      <c r="AG42" s="69">
        <f t="shared" si="21"/>
        <v>4.6231849660960389E-5</v>
      </c>
      <c r="AH42" s="69">
        <f t="shared" si="21"/>
        <v>4.6231849660960389E-5</v>
      </c>
      <c r="AI42" s="69">
        <f t="shared" si="21"/>
        <v>4.6231849660960389E-5</v>
      </c>
      <c r="AJ42" s="69">
        <f t="shared" si="21"/>
        <v>4.6231849660960389E-5</v>
      </c>
      <c r="AK42" s="69">
        <f t="shared" si="21"/>
        <v>4.6231849660960389E-5</v>
      </c>
      <c r="AL42" s="69">
        <f t="shared" si="21"/>
        <v>4.6231849660960389E-5</v>
      </c>
      <c r="AM42" s="69">
        <f t="shared" si="21"/>
        <v>4.6231849660960389E-5</v>
      </c>
      <c r="AN42" s="69">
        <f t="shared" si="21"/>
        <v>4.6231849660960389E-5</v>
      </c>
      <c r="AO42" s="69">
        <f t="shared" si="21"/>
        <v>4.6231849660960389E-5</v>
      </c>
      <c r="AP42" s="69">
        <f t="shared" si="21"/>
        <v>4.6231849660960389E-5</v>
      </c>
      <c r="AQ42" s="69">
        <f t="shared" si="21"/>
        <v>4.6231849660960389E-5</v>
      </c>
      <c r="AR42" s="69">
        <f t="shared" si="21"/>
        <v>4.6231849660960389E-5</v>
      </c>
      <c r="AS42" s="69">
        <f t="shared" si="21"/>
        <v>4.6231849660960389E-5</v>
      </c>
      <c r="AT42" s="69">
        <f t="shared" si="21"/>
        <v>4.6231849660960389E-5</v>
      </c>
      <c r="AU42" s="69">
        <f t="shared" si="21"/>
        <v>4.6231849660960389E-5</v>
      </c>
      <c r="AV42" s="69">
        <f t="shared" si="21"/>
        <v>4.6231849660960389E-5</v>
      </c>
      <c r="AW42" s="69">
        <f t="shared" si="21"/>
        <v>4.6231849660960389E-5</v>
      </c>
      <c r="AX42" s="69">
        <f t="shared" si="21"/>
        <v>4.6231849660960389E-5</v>
      </c>
      <c r="AY42" s="69">
        <f t="shared" si="21"/>
        <v>4.6231849660960389E-5</v>
      </c>
      <c r="AZ42" s="69">
        <f t="shared" si="21"/>
        <v>4.6231849660960389E-5</v>
      </c>
      <c r="BA42" s="69">
        <f t="shared" si="21"/>
        <v>4.6231849660960389E-5</v>
      </c>
      <c r="BB42" s="69">
        <f t="shared" si="21"/>
        <v>4.6231849660960389E-5</v>
      </c>
      <c r="BC42" s="69">
        <f t="shared" si="21"/>
        <v>4.6231849660960389E-5</v>
      </c>
      <c r="BD42" s="69">
        <f t="shared" si="21"/>
        <v>4.6231849660960389E-5</v>
      </c>
      <c r="BE42" s="69">
        <f t="shared" si="21"/>
        <v>4.6231849660960389E-5</v>
      </c>
      <c r="BF42" s="69">
        <f t="shared" si="21"/>
        <v>4.6231849660960389E-5</v>
      </c>
      <c r="BG42" s="69">
        <f t="shared" si="21"/>
        <v>4.6231849660960389E-5</v>
      </c>
      <c r="BH42" s="69">
        <f t="shared" si="21"/>
        <v>4.6231849660960389E-5</v>
      </c>
      <c r="BI42" s="69">
        <f t="shared" si="21"/>
        <v>4.6231849660960389E-5</v>
      </c>
      <c r="BJ42" s="69">
        <f t="shared" si="21"/>
        <v>4.6231849660960389E-5</v>
      </c>
      <c r="BK42" s="69">
        <f t="shared" si="21"/>
        <v>4.6231849660960389E-5</v>
      </c>
      <c r="BL42" s="69">
        <f t="shared" si="21"/>
        <v>4.6231849660960389E-5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2">B47</f>
        <v>0</v>
      </c>
      <c r="D45" s="56">
        <f t="shared" si="22"/>
        <v>0</v>
      </c>
      <c r="E45" s="56">
        <f t="shared" si="22"/>
        <v>1.1971445237959996E-2</v>
      </c>
      <c r="F45" s="56">
        <f t="shared" si="22"/>
        <v>7.7272848888738657E-2</v>
      </c>
      <c r="G45" s="56">
        <f t="shared" si="22"/>
        <v>0.18213451774329445</v>
      </c>
      <c r="H45" s="56">
        <f t="shared" si="22"/>
        <v>0.232505351692391</v>
      </c>
      <c r="I45" s="56">
        <f t="shared" si="22"/>
        <v>0.24395333326443369</v>
      </c>
      <c r="J45" s="56">
        <f t="shared" si="22"/>
        <v>0.23472347470709504</v>
      </c>
      <c r="K45" s="56">
        <f t="shared" si="22"/>
        <v>0.22549361614975638</v>
      </c>
      <c r="L45" s="56">
        <f t="shared" si="22"/>
        <v>0.20379780924894575</v>
      </c>
      <c r="M45" s="56">
        <f t="shared" si="22"/>
        <v>0.14378885609612096</v>
      </c>
      <c r="N45" s="56">
        <f t="shared" si="22"/>
        <v>5.7929706725528982E-2</v>
      </c>
      <c r="O45" s="56">
        <f t="shared" si="22"/>
        <v>8.5859149369926779E-6</v>
      </c>
      <c r="P45" s="56">
        <f t="shared" si="22"/>
        <v>8.5859149369926779E-6</v>
      </c>
      <c r="Q45" s="56">
        <f t="shared" si="22"/>
        <v>8.5859149369926779E-6</v>
      </c>
      <c r="R45" s="56">
        <f t="shared" si="22"/>
        <v>8.5859149369926779E-6</v>
      </c>
      <c r="S45" s="56">
        <f t="shared" si="22"/>
        <v>8.5859149369926779E-6</v>
      </c>
      <c r="T45" s="56">
        <f t="shared" si="22"/>
        <v>8.5859149369926779E-6</v>
      </c>
      <c r="U45" s="56">
        <f t="shared" si="22"/>
        <v>8.5859149369926779E-6</v>
      </c>
      <c r="V45" s="56">
        <f t="shared" si="22"/>
        <v>8.5859149369926779E-6</v>
      </c>
      <c r="W45" s="56">
        <f t="shared" si="22"/>
        <v>8.5859149369926779E-6</v>
      </c>
      <c r="X45" s="56">
        <f t="shared" si="22"/>
        <v>8.5859149369926779E-6</v>
      </c>
      <c r="Y45" s="56">
        <f t="shared" si="22"/>
        <v>8.5859149369926779E-6</v>
      </c>
      <c r="Z45" s="56">
        <f t="shared" si="22"/>
        <v>8.5859149369926779E-6</v>
      </c>
      <c r="AA45" s="56">
        <f t="shared" si="22"/>
        <v>8.5859149369926779E-6</v>
      </c>
      <c r="AB45" s="56">
        <f t="shared" si="22"/>
        <v>8.5859149369926779E-6</v>
      </c>
      <c r="AC45" s="56">
        <f t="shared" si="22"/>
        <v>8.5859149369926779E-6</v>
      </c>
      <c r="AD45" s="56">
        <f t="shared" si="22"/>
        <v>8.5859149369926779E-6</v>
      </c>
      <c r="AE45" s="56">
        <f t="shared" si="22"/>
        <v>8.5859149369926779E-6</v>
      </c>
      <c r="AF45" s="56">
        <f t="shared" si="22"/>
        <v>8.5859149369926779E-6</v>
      </c>
      <c r="AG45" s="56">
        <f t="shared" si="22"/>
        <v>8.5859149369926779E-6</v>
      </c>
      <c r="AH45" s="56">
        <f t="shared" si="22"/>
        <v>8.5859149369926779E-6</v>
      </c>
      <c r="AI45" s="56">
        <f t="shared" si="22"/>
        <v>8.5859149369926779E-6</v>
      </c>
      <c r="AJ45" s="56">
        <f t="shared" si="22"/>
        <v>8.5859149369926779E-6</v>
      </c>
      <c r="AK45" s="56">
        <f t="shared" si="22"/>
        <v>8.5859149369926779E-6</v>
      </c>
      <c r="AL45" s="56">
        <f t="shared" si="22"/>
        <v>8.5859149369926779E-6</v>
      </c>
      <c r="AM45" s="56">
        <f t="shared" si="22"/>
        <v>8.5859149369926779E-6</v>
      </c>
      <c r="AN45" s="56">
        <f t="shared" si="22"/>
        <v>8.5859149369926779E-6</v>
      </c>
      <c r="AO45" s="56">
        <f t="shared" si="22"/>
        <v>8.5859149369926779E-6</v>
      </c>
      <c r="AP45" s="56">
        <f t="shared" si="22"/>
        <v>8.5859149369926779E-6</v>
      </c>
      <c r="AQ45" s="56">
        <f t="shared" si="22"/>
        <v>8.5859149369926779E-6</v>
      </c>
      <c r="AR45" s="56">
        <f t="shared" si="22"/>
        <v>8.5859149369926779E-6</v>
      </c>
      <c r="AS45" s="56">
        <f t="shared" si="22"/>
        <v>8.5859149369926779E-6</v>
      </c>
      <c r="AT45" s="56">
        <f t="shared" si="22"/>
        <v>8.5859149369926779E-6</v>
      </c>
      <c r="AU45" s="56">
        <f t="shared" si="22"/>
        <v>8.5859149369926779E-6</v>
      </c>
      <c r="AV45" s="56">
        <f t="shared" si="22"/>
        <v>8.5859149369926779E-6</v>
      </c>
      <c r="AW45" s="56">
        <f t="shared" si="22"/>
        <v>8.5859149369926779E-6</v>
      </c>
      <c r="AX45" s="56">
        <f t="shared" si="22"/>
        <v>8.5859149369926779E-6</v>
      </c>
      <c r="AY45" s="56">
        <f t="shared" si="22"/>
        <v>8.5859149369926779E-6</v>
      </c>
      <c r="AZ45" s="56">
        <f t="shared" si="22"/>
        <v>8.5859149369926779E-6</v>
      </c>
      <c r="BA45" s="56">
        <f t="shared" si="22"/>
        <v>8.5859149369926779E-6</v>
      </c>
      <c r="BB45" s="56">
        <f t="shared" si="22"/>
        <v>8.5859149369926779E-6</v>
      </c>
      <c r="BC45" s="56">
        <f t="shared" si="22"/>
        <v>8.5859149369926779E-6</v>
      </c>
      <c r="BD45" s="56">
        <f t="shared" si="22"/>
        <v>8.5859149369926779E-6</v>
      </c>
      <c r="BE45" s="56">
        <f t="shared" si="22"/>
        <v>8.5859149369926779E-6</v>
      </c>
      <c r="BF45" s="56">
        <f t="shared" si="22"/>
        <v>8.5859149369926779E-6</v>
      </c>
      <c r="BG45" s="56">
        <f t="shared" si="22"/>
        <v>8.5859149369926779E-6</v>
      </c>
      <c r="BH45" s="56">
        <f t="shared" si="22"/>
        <v>8.5859149369926779E-6</v>
      </c>
      <c r="BI45" s="56">
        <f t="shared" si="22"/>
        <v>8.5859149369926779E-6</v>
      </c>
      <c r="BJ45" s="56">
        <f t="shared" si="22"/>
        <v>8.5859149369926779E-6</v>
      </c>
      <c r="BK45" s="56">
        <f t="shared" si="22"/>
        <v>8.5859149369926779E-6</v>
      </c>
      <c r="BL45" s="56">
        <f t="shared" si="22"/>
        <v>8.5859149369926779E-6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1.1971445237959996E-2</v>
      </c>
      <c r="E46" s="56">
        <f>(E27-E114)*'Assumptions (Inputs)'!$C$26</f>
        <v>6.5301403650778661E-2</v>
      </c>
      <c r="F46" s="56">
        <f>(F27-F114)*'Assumptions (Inputs)'!$C$26</f>
        <v>0.10486166885455579</v>
      </c>
      <c r="G46" s="56">
        <f>(G27-G114)*'Assumptions (Inputs)'!$C$26</f>
        <v>5.0370833949096569E-2</v>
      </c>
      <c r="H46" s="56">
        <f>(H27-H114)*'Assumptions (Inputs)'!$C$26</f>
        <v>1.1447981572042692E-2</v>
      </c>
      <c r="I46" s="56">
        <f>(I27-I114)*'Assumptions (Inputs)'!$C$26</f>
        <v>-9.2298585573386428E-3</v>
      </c>
      <c r="J46" s="56">
        <f>(J27-J114)*'Assumptions (Inputs)'!$C$26</f>
        <v>-9.2298585573386428E-3</v>
      </c>
      <c r="K46" s="56">
        <f>(K27-K114)*'Assumptions (Inputs)'!$C$26</f>
        <v>-2.1695806900810639E-2</v>
      </c>
      <c r="L46" s="56">
        <f>(L27-L114)*'Assumptions (Inputs)'!$C$26</f>
        <v>-6.0008953152824777E-2</v>
      </c>
      <c r="M46" s="56">
        <f>(M27-M114)*'Assumptions (Inputs)'!$C$26</f>
        <v>-8.5859149370591983E-2</v>
      </c>
      <c r="N46" s="56">
        <f>(N27-N114)*'Assumptions (Inputs)'!$C$26</f>
        <v>-5.7921120810591989E-2</v>
      </c>
      <c r="O46" s="56">
        <f>(O27-O114)*'Assumptions (Inputs)'!$C$26</f>
        <v>0</v>
      </c>
      <c r="P46" s="56">
        <f>(P27-P114)*'Assumptions (Inputs)'!$C$26</f>
        <v>0</v>
      </c>
      <c r="Q46" s="56">
        <f>(Q27-Q114)*'Assumptions (Inputs)'!$C$26</f>
        <v>0</v>
      </c>
      <c r="R46" s="56">
        <f>(R27-R114)*'Assumptions (Inputs)'!$C$26</f>
        <v>0</v>
      </c>
      <c r="S46" s="56">
        <f>(S27-S114)*'Assumptions (Inputs)'!$C$26</f>
        <v>0</v>
      </c>
      <c r="T46" s="56">
        <f>(T27-T114)*'Assumptions (Inputs)'!$C$26</f>
        <v>0</v>
      </c>
      <c r="U46" s="56">
        <f>(U27-U114)*'Assumptions (Inputs)'!$C$26</f>
        <v>0</v>
      </c>
      <c r="V46" s="56">
        <f>(V27-V114)*'Assumptions (Inputs)'!$C$26</f>
        <v>0</v>
      </c>
      <c r="W46" s="56">
        <f>(W27-W114)*'Assumptions (Inputs)'!$C$26</f>
        <v>0</v>
      </c>
      <c r="X46" s="56">
        <f>(X27-X114)*'Assumptions (Inputs)'!$C$26</f>
        <v>0</v>
      </c>
      <c r="Y46" s="56">
        <f>(Y27-Y114)*'Assumptions (Inputs)'!$C$26</f>
        <v>0</v>
      </c>
      <c r="Z46" s="56">
        <f>(Z27-Z114)*'Assumptions (Inputs)'!$C$26</f>
        <v>0</v>
      </c>
      <c r="AA46" s="56">
        <f>(AA27-AA114)*'Assumptions (Inputs)'!$C$26</f>
        <v>0</v>
      </c>
      <c r="AB46" s="56">
        <f>(AB27-AB114)*'Assumptions (Inputs)'!$C$26</f>
        <v>0</v>
      </c>
      <c r="AC46" s="56">
        <f>(AC27-AC114)*'Assumptions (Inputs)'!$C$26</f>
        <v>0</v>
      </c>
      <c r="AD46" s="56">
        <f>(AD27-AD114)*'Assumptions (Inputs)'!$C$26</f>
        <v>0</v>
      </c>
      <c r="AE46" s="56">
        <f>(AE27-AE114)*'Assumptions (Inputs)'!$C$26</f>
        <v>0</v>
      </c>
      <c r="AF46" s="56">
        <f>(AF27-AF114)*'Assumptions (Inputs)'!$C$26</f>
        <v>0</v>
      </c>
      <c r="AG46" s="56">
        <f>(AG27-AG114)*'Assumptions (Inputs)'!$C$26</f>
        <v>0</v>
      </c>
      <c r="AH46" s="56">
        <f>(AH27-AH114)*'Assumptions (Inputs)'!$C$26</f>
        <v>0</v>
      </c>
      <c r="AI46" s="56">
        <f>(AI27-AI114)*'Assumptions (Inputs)'!$C$26</f>
        <v>0</v>
      </c>
      <c r="AJ46" s="56">
        <f>(AJ27-AJ114)*'Assumptions (Inputs)'!$C$26</f>
        <v>0</v>
      </c>
      <c r="AK46" s="56">
        <f>(AK27-AK114)*'Assumptions (Inputs)'!$C$26</f>
        <v>0</v>
      </c>
      <c r="AL46" s="56">
        <f>(AL27-AL114)*'Assumptions (Inputs)'!$C$26</f>
        <v>0</v>
      </c>
      <c r="AM46" s="56">
        <f>(AM27-AM114)*'Assumptions (Inputs)'!$C$26</f>
        <v>0</v>
      </c>
      <c r="AN46" s="56">
        <f>(AN27-AN114)*'Assumptions (Inputs)'!$C$26</f>
        <v>0</v>
      </c>
      <c r="AO46" s="56">
        <f>(AO27-AO114)*'Assumptions (Inputs)'!$C$26</f>
        <v>0</v>
      </c>
      <c r="AP46" s="56">
        <f>(AP27-AP114)*'Assumptions (Inputs)'!$C$26</f>
        <v>0</v>
      </c>
      <c r="AQ46" s="56">
        <f>(AQ27-AQ114)*'Assumptions (Inputs)'!$C$26</f>
        <v>0</v>
      </c>
      <c r="AR46" s="56">
        <f>(AR27-AR114)*'Assumptions (Inputs)'!$C$26</f>
        <v>0</v>
      </c>
      <c r="AS46" s="56">
        <f>(AS27-AS114)*'Assumptions (Inputs)'!$C$26</f>
        <v>0</v>
      </c>
      <c r="AT46" s="56">
        <f>(AT27-AT114)*'Assumptions (Inputs)'!$C$26</f>
        <v>0</v>
      </c>
      <c r="AU46" s="56">
        <f>(AU27-AU114)*'Assumptions (Inputs)'!$C$26</f>
        <v>0</v>
      </c>
      <c r="AV46" s="56">
        <f>(AV27-AV114)*'Assumptions (Inputs)'!$C$26</f>
        <v>0</v>
      </c>
      <c r="AW46" s="56">
        <f>(AW27-AW114)*'Assumptions (Inputs)'!$C$26</f>
        <v>0</v>
      </c>
      <c r="AX46" s="56">
        <f>(AX27-AX114)*'Assumptions (Inputs)'!$C$26</f>
        <v>0</v>
      </c>
      <c r="AY46" s="56">
        <f>(AY27-AY114)*'Assumptions (Inputs)'!$C$26</f>
        <v>0</v>
      </c>
      <c r="AZ46" s="56">
        <f>(AZ27-AZ114)*'Assumptions (Inputs)'!$C$26</f>
        <v>0</v>
      </c>
      <c r="BA46" s="56">
        <f>(BA27-BA114)*'Assumptions (Inputs)'!$C$26</f>
        <v>0</v>
      </c>
      <c r="BB46" s="56">
        <f>(BB27-BB114)*'Assumptions (Inputs)'!$C$26</f>
        <v>0</v>
      </c>
      <c r="BC46" s="56">
        <f>(BC27-BC114)*'Assumptions (Inputs)'!$C$26</f>
        <v>0</v>
      </c>
      <c r="BD46" s="56">
        <f>(BD27-BD114)*'Assumptions (Inputs)'!$C$26</f>
        <v>0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8.5859149369926779E-6</v>
      </c>
      <c r="BO46" s="337"/>
    </row>
    <row r="47" spans="1:107" s="79" customFormat="1" ht="15" customHeight="1">
      <c r="A47" s="36" t="s">
        <v>28</v>
      </c>
      <c r="B47" s="78">
        <f t="shared" ref="B47:BL47" si="23">SUM(B45:B46)</f>
        <v>0</v>
      </c>
      <c r="C47" s="78">
        <f t="shared" si="23"/>
        <v>0</v>
      </c>
      <c r="D47" s="78">
        <f>SUM(D45:D46)</f>
        <v>1.1971445237959996E-2</v>
      </c>
      <c r="E47" s="78">
        <f>SUM(E45:E46)</f>
        <v>7.7272848888738657E-2</v>
      </c>
      <c r="F47" s="78">
        <f t="shared" si="23"/>
        <v>0.18213451774329445</v>
      </c>
      <c r="G47" s="78">
        <f t="shared" si="23"/>
        <v>0.232505351692391</v>
      </c>
      <c r="H47" s="78">
        <f t="shared" si="23"/>
        <v>0.24395333326443369</v>
      </c>
      <c r="I47" s="78">
        <f t="shared" si="23"/>
        <v>0.23472347470709504</v>
      </c>
      <c r="J47" s="78">
        <f t="shared" si="23"/>
        <v>0.22549361614975638</v>
      </c>
      <c r="K47" s="78">
        <f t="shared" si="23"/>
        <v>0.20379780924894575</v>
      </c>
      <c r="L47" s="78">
        <f t="shared" si="23"/>
        <v>0.14378885609612096</v>
      </c>
      <c r="M47" s="78">
        <f t="shared" si="23"/>
        <v>5.7929706725528982E-2</v>
      </c>
      <c r="N47" s="78">
        <f t="shared" si="23"/>
        <v>8.5859149369926779E-6</v>
      </c>
      <c r="O47" s="78">
        <f t="shared" si="23"/>
        <v>8.5859149369926779E-6</v>
      </c>
      <c r="P47" s="78">
        <f t="shared" si="23"/>
        <v>8.5859149369926779E-6</v>
      </c>
      <c r="Q47" s="78">
        <f t="shared" si="23"/>
        <v>8.5859149369926779E-6</v>
      </c>
      <c r="R47" s="78">
        <f t="shared" si="23"/>
        <v>8.5859149369926779E-6</v>
      </c>
      <c r="S47" s="78">
        <f t="shared" si="23"/>
        <v>8.5859149369926779E-6</v>
      </c>
      <c r="T47" s="78">
        <f t="shared" si="23"/>
        <v>8.5859149369926779E-6</v>
      </c>
      <c r="U47" s="78">
        <f t="shared" si="23"/>
        <v>8.5859149369926779E-6</v>
      </c>
      <c r="V47" s="78">
        <f t="shared" si="23"/>
        <v>8.5859149369926779E-6</v>
      </c>
      <c r="W47" s="78">
        <f t="shared" si="23"/>
        <v>8.5859149369926779E-6</v>
      </c>
      <c r="X47" s="78">
        <f t="shared" si="23"/>
        <v>8.5859149369926779E-6</v>
      </c>
      <c r="Y47" s="78">
        <f t="shared" si="23"/>
        <v>8.5859149369926779E-6</v>
      </c>
      <c r="Z47" s="78">
        <f t="shared" si="23"/>
        <v>8.5859149369926779E-6</v>
      </c>
      <c r="AA47" s="78">
        <f t="shared" si="23"/>
        <v>8.5859149369926779E-6</v>
      </c>
      <c r="AB47" s="78">
        <f t="shared" si="23"/>
        <v>8.5859149369926779E-6</v>
      </c>
      <c r="AC47" s="78">
        <f t="shared" si="23"/>
        <v>8.5859149369926779E-6</v>
      </c>
      <c r="AD47" s="78">
        <f t="shared" si="23"/>
        <v>8.5859149369926779E-6</v>
      </c>
      <c r="AE47" s="78">
        <f t="shared" si="23"/>
        <v>8.5859149369926779E-6</v>
      </c>
      <c r="AF47" s="78">
        <f t="shared" si="23"/>
        <v>8.5859149369926779E-6</v>
      </c>
      <c r="AG47" s="78">
        <f t="shared" si="23"/>
        <v>8.5859149369926779E-6</v>
      </c>
      <c r="AH47" s="78">
        <f t="shared" si="23"/>
        <v>8.5859149369926779E-6</v>
      </c>
      <c r="AI47" s="78">
        <f t="shared" si="23"/>
        <v>8.5859149369926779E-6</v>
      </c>
      <c r="AJ47" s="78">
        <f t="shared" si="23"/>
        <v>8.5859149369926779E-6</v>
      </c>
      <c r="AK47" s="78">
        <f t="shared" si="23"/>
        <v>8.5859149369926779E-6</v>
      </c>
      <c r="AL47" s="78">
        <f t="shared" si="23"/>
        <v>8.5859149369926779E-6</v>
      </c>
      <c r="AM47" s="78">
        <f t="shared" si="23"/>
        <v>8.5859149369926779E-6</v>
      </c>
      <c r="AN47" s="78">
        <f t="shared" si="23"/>
        <v>8.5859149369926779E-6</v>
      </c>
      <c r="AO47" s="78">
        <f t="shared" si="23"/>
        <v>8.5859149369926779E-6</v>
      </c>
      <c r="AP47" s="78">
        <f t="shared" si="23"/>
        <v>8.5859149369926779E-6</v>
      </c>
      <c r="AQ47" s="78">
        <f t="shared" si="23"/>
        <v>8.5859149369926779E-6</v>
      </c>
      <c r="AR47" s="78">
        <f t="shared" si="23"/>
        <v>8.5859149369926779E-6</v>
      </c>
      <c r="AS47" s="78">
        <f t="shared" si="23"/>
        <v>8.5859149369926779E-6</v>
      </c>
      <c r="AT47" s="78">
        <f t="shared" si="23"/>
        <v>8.5859149369926779E-6</v>
      </c>
      <c r="AU47" s="78">
        <f t="shared" si="23"/>
        <v>8.5859149369926779E-6</v>
      </c>
      <c r="AV47" s="78">
        <f t="shared" si="23"/>
        <v>8.5859149369926779E-6</v>
      </c>
      <c r="AW47" s="78">
        <f t="shared" si="23"/>
        <v>8.5859149369926779E-6</v>
      </c>
      <c r="AX47" s="78">
        <f t="shared" si="23"/>
        <v>8.5859149369926779E-6</v>
      </c>
      <c r="AY47" s="78">
        <f t="shared" si="23"/>
        <v>8.5859149369926779E-6</v>
      </c>
      <c r="AZ47" s="78">
        <f t="shared" si="23"/>
        <v>8.5859149369926779E-6</v>
      </c>
      <c r="BA47" s="78">
        <f t="shared" si="23"/>
        <v>8.5859149369926779E-6</v>
      </c>
      <c r="BB47" s="78">
        <f t="shared" si="23"/>
        <v>8.5859149369926779E-6</v>
      </c>
      <c r="BC47" s="78">
        <f t="shared" si="23"/>
        <v>8.5859149369926779E-6</v>
      </c>
      <c r="BD47" s="78">
        <f t="shared" si="23"/>
        <v>8.5859149369926779E-6</v>
      </c>
      <c r="BE47" s="78">
        <f t="shared" si="23"/>
        <v>8.5859149369926779E-6</v>
      </c>
      <c r="BF47" s="78">
        <f t="shared" si="23"/>
        <v>8.5859149369926779E-6</v>
      </c>
      <c r="BG47" s="78">
        <f t="shared" si="23"/>
        <v>8.5859149369926779E-6</v>
      </c>
      <c r="BH47" s="78">
        <f t="shared" si="23"/>
        <v>8.5859149369926779E-6</v>
      </c>
      <c r="BI47" s="78">
        <f t="shared" si="23"/>
        <v>8.5859149369926779E-6</v>
      </c>
      <c r="BJ47" s="78">
        <f t="shared" si="23"/>
        <v>8.5859149369926779E-6</v>
      </c>
      <c r="BK47" s="78">
        <f t="shared" si="23"/>
        <v>8.5859149369926779E-6</v>
      </c>
      <c r="BL47" s="78">
        <f t="shared" si="23"/>
        <v>8.5859149369926779E-6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4">AVERAGE(B45,B47)</f>
        <v>0</v>
      </c>
      <c r="C48" s="69">
        <f t="shared" si="24"/>
        <v>0</v>
      </c>
      <c r="D48" s="69">
        <f t="shared" si="24"/>
        <v>5.9857226189799981E-3</v>
      </c>
      <c r="E48" s="69">
        <f>AVERAGE(E45,E47)</f>
        <v>4.4622147063349327E-2</v>
      </c>
      <c r="F48" s="69">
        <f t="shared" si="24"/>
        <v>0.12970368331601656</v>
      </c>
      <c r="G48" s="69">
        <f>AVERAGE(G45,G47)</f>
        <v>0.20731993471784271</v>
      </c>
      <c r="H48" s="69">
        <f t="shared" si="24"/>
        <v>0.23822934247841235</v>
      </c>
      <c r="I48" s="69">
        <f t="shared" si="24"/>
        <v>0.23933840398576436</v>
      </c>
      <c r="J48" s="69">
        <f t="shared" si="24"/>
        <v>0.23010854542842571</v>
      </c>
      <c r="K48" s="69">
        <f t="shared" si="24"/>
        <v>0.21464571269935107</v>
      </c>
      <c r="L48" s="69">
        <f>AVERAGE(L45,L47)</f>
        <v>0.17379333267253336</v>
      </c>
      <c r="M48" s="69">
        <f>AVERAGE(M45,M47)</f>
        <v>0.10085928141082498</v>
      </c>
      <c r="N48" s="69">
        <f>AVERAGE(N45,N47)</f>
        <v>2.8969146320232987E-2</v>
      </c>
      <c r="O48" s="69">
        <f t="shared" ref="O48:BL48" si="25">AVERAGE(O45,O47)</f>
        <v>8.5859149369926779E-6</v>
      </c>
      <c r="P48" s="69">
        <f t="shared" si="25"/>
        <v>8.5859149369926779E-6</v>
      </c>
      <c r="Q48" s="69">
        <f t="shared" si="25"/>
        <v>8.5859149369926779E-6</v>
      </c>
      <c r="R48" s="69">
        <f t="shared" si="25"/>
        <v>8.5859149369926779E-6</v>
      </c>
      <c r="S48" s="69">
        <f t="shared" si="25"/>
        <v>8.5859149369926779E-6</v>
      </c>
      <c r="T48" s="69">
        <f t="shared" si="25"/>
        <v>8.5859149369926779E-6</v>
      </c>
      <c r="U48" s="69">
        <f t="shared" si="25"/>
        <v>8.5859149369926779E-6</v>
      </c>
      <c r="V48" s="69">
        <f t="shared" si="25"/>
        <v>8.5859149369926779E-6</v>
      </c>
      <c r="W48" s="69">
        <f t="shared" si="25"/>
        <v>8.5859149369926779E-6</v>
      </c>
      <c r="X48" s="69">
        <f t="shared" si="25"/>
        <v>8.5859149369926779E-6</v>
      </c>
      <c r="Y48" s="69">
        <f t="shared" si="25"/>
        <v>8.5859149369926779E-6</v>
      </c>
      <c r="Z48" s="69">
        <f t="shared" si="25"/>
        <v>8.5859149369926779E-6</v>
      </c>
      <c r="AA48" s="69">
        <f t="shared" si="25"/>
        <v>8.5859149369926779E-6</v>
      </c>
      <c r="AB48" s="69">
        <f t="shared" si="25"/>
        <v>8.5859149369926779E-6</v>
      </c>
      <c r="AC48" s="69">
        <f t="shared" si="25"/>
        <v>8.5859149369926779E-6</v>
      </c>
      <c r="AD48" s="69">
        <f t="shared" si="25"/>
        <v>8.5859149369926779E-6</v>
      </c>
      <c r="AE48" s="69">
        <f t="shared" si="25"/>
        <v>8.5859149369926779E-6</v>
      </c>
      <c r="AF48" s="69">
        <f t="shared" si="25"/>
        <v>8.5859149369926779E-6</v>
      </c>
      <c r="AG48" s="69">
        <f t="shared" si="25"/>
        <v>8.5859149369926779E-6</v>
      </c>
      <c r="AH48" s="69">
        <f t="shared" si="25"/>
        <v>8.5859149369926779E-6</v>
      </c>
      <c r="AI48" s="69">
        <f t="shared" si="25"/>
        <v>8.5859149369926779E-6</v>
      </c>
      <c r="AJ48" s="69">
        <f t="shared" si="25"/>
        <v>8.5859149369926779E-6</v>
      </c>
      <c r="AK48" s="69">
        <f t="shared" si="25"/>
        <v>8.5859149369926779E-6</v>
      </c>
      <c r="AL48" s="69">
        <f t="shared" si="25"/>
        <v>8.5859149369926779E-6</v>
      </c>
      <c r="AM48" s="69">
        <f t="shared" si="25"/>
        <v>8.5859149369926779E-6</v>
      </c>
      <c r="AN48" s="69">
        <f t="shared" si="25"/>
        <v>8.5859149369926779E-6</v>
      </c>
      <c r="AO48" s="69">
        <f t="shared" si="25"/>
        <v>8.5859149369926779E-6</v>
      </c>
      <c r="AP48" s="69">
        <f t="shared" si="25"/>
        <v>8.5859149369926779E-6</v>
      </c>
      <c r="AQ48" s="69">
        <f t="shared" si="25"/>
        <v>8.5859149369926779E-6</v>
      </c>
      <c r="AR48" s="69">
        <f t="shared" si="25"/>
        <v>8.5859149369926779E-6</v>
      </c>
      <c r="AS48" s="69">
        <f t="shared" si="25"/>
        <v>8.5859149369926779E-6</v>
      </c>
      <c r="AT48" s="69">
        <f t="shared" si="25"/>
        <v>8.5859149369926779E-6</v>
      </c>
      <c r="AU48" s="69">
        <f t="shared" si="25"/>
        <v>8.5859149369926779E-6</v>
      </c>
      <c r="AV48" s="69">
        <f t="shared" si="25"/>
        <v>8.5859149369926779E-6</v>
      </c>
      <c r="AW48" s="69">
        <f t="shared" si="25"/>
        <v>8.5859149369926779E-6</v>
      </c>
      <c r="AX48" s="69">
        <f t="shared" si="25"/>
        <v>8.5859149369926779E-6</v>
      </c>
      <c r="AY48" s="69">
        <f t="shared" si="25"/>
        <v>8.5859149369926779E-6</v>
      </c>
      <c r="AZ48" s="69">
        <f t="shared" si="25"/>
        <v>8.5859149369926779E-6</v>
      </c>
      <c r="BA48" s="69">
        <f t="shared" si="25"/>
        <v>8.5859149369926779E-6</v>
      </c>
      <c r="BB48" s="69">
        <f t="shared" si="25"/>
        <v>8.5859149369926779E-6</v>
      </c>
      <c r="BC48" s="69">
        <f t="shared" si="25"/>
        <v>8.5859149369926779E-6</v>
      </c>
      <c r="BD48" s="69">
        <f t="shared" si="25"/>
        <v>8.5859149369926779E-6</v>
      </c>
      <c r="BE48" s="69">
        <f t="shared" si="25"/>
        <v>8.5859149369926779E-6</v>
      </c>
      <c r="BF48" s="69">
        <f t="shared" si="25"/>
        <v>8.5859149369926779E-6</v>
      </c>
      <c r="BG48" s="69">
        <f t="shared" si="25"/>
        <v>8.5859149369926779E-6</v>
      </c>
      <c r="BH48" s="69">
        <f t="shared" si="25"/>
        <v>8.5859149369926779E-6</v>
      </c>
      <c r="BI48" s="69">
        <f t="shared" si="25"/>
        <v>8.5859149369926779E-6</v>
      </c>
      <c r="BJ48" s="69">
        <f t="shared" si="25"/>
        <v>8.5859149369926779E-6</v>
      </c>
      <c r="BK48" s="69">
        <f t="shared" si="25"/>
        <v>8.5859149369926779E-6</v>
      </c>
      <c r="BL48" s="69">
        <f t="shared" si="25"/>
        <v>8.5859149369926779E-6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6">C22-C36-C42-C48</f>
        <v>0</v>
      </c>
      <c r="D50" s="72">
        <f t="shared" si="26"/>
        <v>1.8959546712788198</v>
      </c>
      <c r="E50" s="72">
        <f t="shared" si="26"/>
        <v>7.3784630057903673</v>
      </c>
      <c r="F50" s="72">
        <f t="shared" si="26"/>
        <v>9.9698109617520778</v>
      </c>
      <c r="G50" s="72">
        <f t="shared" si="26"/>
        <v>8.1533510586390019</v>
      </c>
      <c r="H50" s="72">
        <f t="shared" si="26"/>
        <v>6.6350963880047198</v>
      </c>
      <c r="I50" s="72">
        <f t="shared" si="26"/>
        <v>5.3071054665255968</v>
      </c>
      <c r="J50" s="72">
        <f t="shared" si="26"/>
        <v>4.0451245731518046</v>
      </c>
      <c r="K50" s="72">
        <f t="shared" si="26"/>
        <v>2.8229388225667891</v>
      </c>
      <c r="L50" s="72">
        <f t="shared" si="26"/>
        <v>1.7628555662673642</v>
      </c>
      <c r="M50" s="72">
        <f t="shared" si="26"/>
        <v>0.90760144169839496</v>
      </c>
      <c r="N50" s="72">
        <f t="shared" si="26"/>
        <v>0.26059022588306663</v>
      </c>
      <c r="O50" s="72">
        <f t="shared" si="26"/>
        <v>-5.4817764597953067E-5</v>
      </c>
      <c r="P50" s="72">
        <f t="shared" si="26"/>
        <v>-5.4817764597953067E-5</v>
      </c>
      <c r="Q50" s="72">
        <f t="shared" si="26"/>
        <v>-5.4817764597953067E-5</v>
      </c>
      <c r="R50" s="72">
        <f t="shared" si="26"/>
        <v>-5.4817764597953067E-5</v>
      </c>
      <c r="S50" s="72">
        <f t="shared" si="26"/>
        <v>-5.4817764597953067E-5</v>
      </c>
      <c r="T50" s="72">
        <f t="shared" si="26"/>
        <v>-5.4817764597953067E-5</v>
      </c>
      <c r="U50" s="72">
        <f t="shared" si="26"/>
        <v>-5.4817764597953067E-5</v>
      </c>
      <c r="V50" s="72">
        <f t="shared" si="26"/>
        <v>-5.4817764597953067E-5</v>
      </c>
      <c r="W50" s="72">
        <f t="shared" si="26"/>
        <v>-5.4817764597953067E-5</v>
      </c>
      <c r="X50" s="72">
        <f t="shared" si="26"/>
        <v>-5.4817764597953067E-5</v>
      </c>
      <c r="Y50" s="72">
        <f t="shared" si="26"/>
        <v>-5.4817764597953067E-5</v>
      </c>
      <c r="Z50" s="72">
        <f t="shared" si="26"/>
        <v>-5.4817764597953067E-5</v>
      </c>
      <c r="AA50" s="72">
        <f t="shared" si="26"/>
        <v>-5.4817764597953067E-5</v>
      </c>
      <c r="AB50" s="72">
        <f t="shared" si="26"/>
        <v>-5.4817764597953067E-5</v>
      </c>
      <c r="AC50" s="72">
        <f t="shared" si="26"/>
        <v>-5.4817764597953067E-5</v>
      </c>
      <c r="AD50" s="72">
        <f t="shared" si="26"/>
        <v>-5.4817764597953067E-5</v>
      </c>
      <c r="AE50" s="72">
        <f t="shared" si="26"/>
        <v>-5.4817764597953067E-5</v>
      </c>
      <c r="AF50" s="72">
        <f t="shared" si="26"/>
        <v>-5.4817764597953067E-5</v>
      </c>
      <c r="AG50" s="72">
        <f t="shared" si="26"/>
        <v>-5.4817764597953067E-5</v>
      </c>
      <c r="AH50" s="72">
        <f t="shared" si="26"/>
        <v>-5.4817764597953067E-5</v>
      </c>
      <c r="AI50" s="72">
        <f t="shared" si="26"/>
        <v>-5.4817764597953067E-5</v>
      </c>
      <c r="AJ50" s="72">
        <f t="shared" si="26"/>
        <v>-5.4817764597953067E-5</v>
      </c>
      <c r="AK50" s="72">
        <f t="shared" si="26"/>
        <v>-5.4817764597953067E-5</v>
      </c>
      <c r="AL50" s="72">
        <f t="shared" si="26"/>
        <v>-5.4817764597953067E-5</v>
      </c>
      <c r="AM50" s="72">
        <f t="shared" si="26"/>
        <v>-5.4817764597953067E-5</v>
      </c>
      <c r="AN50" s="72">
        <f t="shared" si="26"/>
        <v>-5.4817764597953067E-5</v>
      </c>
      <c r="AO50" s="72">
        <f t="shared" si="26"/>
        <v>-5.4817764597953067E-5</v>
      </c>
      <c r="AP50" s="72">
        <f t="shared" si="26"/>
        <v>-5.4817764597953067E-5</v>
      </c>
      <c r="AQ50" s="72">
        <f t="shared" si="26"/>
        <v>-5.4817764597953067E-5</v>
      </c>
      <c r="AR50" s="72">
        <f t="shared" si="26"/>
        <v>-5.4817764597953067E-5</v>
      </c>
      <c r="AS50" s="72">
        <f t="shared" si="26"/>
        <v>-5.4817764597953067E-5</v>
      </c>
      <c r="AT50" s="72">
        <f t="shared" si="26"/>
        <v>-5.4817764597953067E-5</v>
      </c>
      <c r="AU50" s="72">
        <f t="shared" si="26"/>
        <v>-5.4817764597953067E-5</v>
      </c>
      <c r="AV50" s="72">
        <f t="shared" si="26"/>
        <v>-5.4817764597953067E-5</v>
      </c>
      <c r="AW50" s="72">
        <f t="shared" si="26"/>
        <v>-5.4817764597953067E-5</v>
      </c>
      <c r="AX50" s="72">
        <f t="shared" si="26"/>
        <v>-5.4817764597953067E-5</v>
      </c>
      <c r="AY50" s="72">
        <f t="shared" si="26"/>
        <v>-5.4817764597953067E-5</v>
      </c>
      <c r="AZ50" s="72">
        <f t="shared" si="26"/>
        <v>-5.4817764597953067E-5</v>
      </c>
      <c r="BA50" s="72">
        <f t="shared" si="26"/>
        <v>-5.4817764597953067E-5</v>
      </c>
      <c r="BB50" s="72">
        <f t="shared" si="26"/>
        <v>-5.4817764597953067E-5</v>
      </c>
      <c r="BC50" s="72">
        <f t="shared" si="26"/>
        <v>-5.4817764597953067E-5</v>
      </c>
      <c r="BD50" s="72">
        <f>BD22-BD36-BD42-BD48</f>
        <v>-5.4817764597953067E-5</v>
      </c>
      <c r="BE50" s="72">
        <f t="shared" si="26"/>
        <v>-5.4817764597953067E-5</v>
      </c>
      <c r="BF50" s="72">
        <f t="shared" si="26"/>
        <v>-5.4817764597953067E-5</v>
      </c>
      <c r="BG50" s="72">
        <f t="shared" si="26"/>
        <v>-5.4817764597953067E-5</v>
      </c>
      <c r="BH50" s="72">
        <f t="shared" si="26"/>
        <v>-5.4817764597953067E-5</v>
      </c>
      <c r="BI50" s="72">
        <f>BI22-BI36-BI42-BI48</f>
        <v>-5.4817764597953067E-5</v>
      </c>
      <c r="BJ50" s="72">
        <f>BJ22-BJ36-BJ42-BJ48</f>
        <v>-5.4817764597953067E-5</v>
      </c>
      <c r="BK50" s="72">
        <f>BK22-BK36-BK42-BK48</f>
        <v>-5.4817764597953067E-5</v>
      </c>
      <c r="BL50" s="72">
        <f>BL22-BL36-BL42-BL48</f>
        <v>-5.4817764597953067E-5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0</v>
      </c>
      <c r="E53" s="81">
        <f>(+E33-E114)*'Assumptions (Inputs)'!$D$31/'Assumptions (Inputs)'!$D$30</f>
        <v>0</v>
      </c>
      <c r="F53" s="81">
        <f>(+F33-F114)*'Assumptions (Inputs)'!$D$31/'Assumptions (Inputs)'!$D$30</f>
        <v>0</v>
      </c>
      <c r="G53" s="81">
        <f>(+G33-G114)*'Assumptions (Inputs)'!$D$31/'Assumptions (Inputs)'!$D$30</f>
        <v>0</v>
      </c>
      <c r="H53" s="81">
        <f>(+H33-H114)*'Assumptions (Inputs)'!$D$31/'Assumptions (Inputs)'!$D$30</f>
        <v>0</v>
      </c>
      <c r="I53" s="81">
        <f>(+I33-I114)*'Assumptions (Inputs)'!$D$31/'Assumptions (Inputs)'!$D$30</f>
        <v>0</v>
      </c>
      <c r="J53" s="81">
        <f>(+J33-J114)*'Assumptions (Inputs)'!$D$31/'Assumptions (Inputs)'!$D$30</f>
        <v>0</v>
      </c>
      <c r="K53" s="81">
        <f>(+K33-K114)*'Assumptions (Inputs)'!$D$31/'Assumptions (Inputs)'!$D$30</f>
        <v>0</v>
      </c>
      <c r="L53" s="81">
        <f>(+L33-L114)*'Assumptions (Inputs)'!$D$31/'Assumptions (Inputs)'!$D$30</f>
        <v>0</v>
      </c>
      <c r="M53" s="81">
        <f>(+M33-M114)*'Assumptions (Inputs)'!$D$31/'Assumptions (Inputs)'!$D$30</f>
        <v>0</v>
      </c>
      <c r="N53" s="81">
        <f>(+N33-N114)*'Assumptions (Inputs)'!$D$31/'Assumptions (Inputs)'!$D$30</f>
        <v>0</v>
      </c>
      <c r="O53" s="81">
        <f>(+O33-O114)*'Assumptions (Inputs)'!$D$31/'Assumptions (Inputs)'!$D$30</f>
        <v>0</v>
      </c>
      <c r="P53" s="81">
        <f>(+P33-P114)*'Assumptions (Inputs)'!$D$31/'Assumptions (Inputs)'!$D$30</f>
        <v>0</v>
      </c>
      <c r="Q53" s="81">
        <f>(+Q33-Q114)*'Assumptions (Inputs)'!$D$31/'Assumptions (Inputs)'!$D$30</f>
        <v>0</v>
      </c>
      <c r="R53" s="81">
        <f>(+R33-R114)*'Assumptions (Inputs)'!$D$31/'Assumptions (Inputs)'!$D$30</f>
        <v>0</v>
      </c>
      <c r="S53" s="81">
        <f>(+S33-S114)*'Assumptions (Inputs)'!$D$31/'Assumptions (Inputs)'!$D$30</f>
        <v>0</v>
      </c>
      <c r="T53" s="81">
        <f>(+T33-T114)*'Assumptions (Inputs)'!$D$31/'Assumptions (Inputs)'!$D$30</f>
        <v>0</v>
      </c>
      <c r="U53" s="81">
        <f>(+U33-U114)*'Assumptions (Inputs)'!$D$31/'Assumptions (Inputs)'!$D$30</f>
        <v>0</v>
      </c>
      <c r="V53" s="81">
        <f>(+V33-V114)*'Assumptions (Inputs)'!$D$31/'Assumptions (Inputs)'!$D$30</f>
        <v>0</v>
      </c>
      <c r="W53" s="81">
        <f>(+W33-W114)*'Assumptions (Inputs)'!$D$31/'Assumptions (Inputs)'!$D$30</f>
        <v>0</v>
      </c>
      <c r="X53" s="81">
        <f>(+X33-X114)*'Assumptions (Inputs)'!$D$31/'Assumptions (Inputs)'!$D$30</f>
        <v>0</v>
      </c>
      <c r="Y53" s="81">
        <f>(+Y33-Y114)*'Assumptions (Inputs)'!$D$31/'Assumptions (Inputs)'!$D$30</f>
        <v>0</v>
      </c>
      <c r="Z53" s="81">
        <f>(+Z33-Z114)*'Assumptions (Inputs)'!$D$31/'Assumptions (Inputs)'!$D$30</f>
        <v>0</v>
      </c>
      <c r="AA53" s="81">
        <f>(+AA33-AA114)*'Assumptions (Inputs)'!$D$31/'Assumptions (Inputs)'!$D$30</f>
        <v>0</v>
      </c>
      <c r="AB53" s="81">
        <f>(+AB33-AB114)*'Assumptions (Inputs)'!$D$31/'Assumptions (Inputs)'!$D$30</f>
        <v>0</v>
      </c>
      <c r="AC53" s="81">
        <f>(+AC33-AC114)*'Assumptions (Inputs)'!$D$31/'Assumptions (Inputs)'!$D$30</f>
        <v>0</v>
      </c>
      <c r="AD53" s="81">
        <f>(+AD33-AD114)*'Assumptions (Inputs)'!$D$31/'Assumptions (Inputs)'!$D$30</f>
        <v>0</v>
      </c>
      <c r="AE53" s="81">
        <f>(+AE33-AE114)*'Assumptions (Inputs)'!$D$31/'Assumptions (Inputs)'!$D$30</f>
        <v>0</v>
      </c>
      <c r="AF53" s="81">
        <f>(+AF33-AF114)*'Assumptions (Inputs)'!$D$31/'Assumptions (Inputs)'!$D$30</f>
        <v>0</v>
      </c>
      <c r="AG53" s="81">
        <f>(+AG33-AG114)*'Assumptions (Inputs)'!$D$31/'Assumptions (Inputs)'!$D$30</f>
        <v>0</v>
      </c>
      <c r="AH53" s="81">
        <f>(+AH33-AH114)*'Assumptions (Inputs)'!$D$31/'Assumptions (Inputs)'!$D$30</f>
        <v>0</v>
      </c>
      <c r="AI53" s="81">
        <f>(+AI33-AI114)*'Assumptions (Inputs)'!$D$31/'Assumptions (Inputs)'!$D$30</f>
        <v>0</v>
      </c>
      <c r="AJ53" s="81">
        <f>(+AJ33-AJ114)*'Assumptions (Inputs)'!$D$31/'Assumptions (Inputs)'!$D$30</f>
        <v>0</v>
      </c>
      <c r="AK53" s="81">
        <f>(+AK33-AK114)*'Assumptions (Inputs)'!$D$31/'Assumptions (Inputs)'!$D$30</f>
        <v>0</v>
      </c>
      <c r="AL53" s="81">
        <f>(+AL33-AL114)*'Assumptions (Inputs)'!$D$31/'Assumptions (Inputs)'!$D$30</f>
        <v>0</v>
      </c>
      <c r="AM53" s="81">
        <f>(+AM33-AM114)*'Assumptions (Inputs)'!$D$31/'Assumptions (Inputs)'!$D$30</f>
        <v>0</v>
      </c>
      <c r="AN53" s="81">
        <f>(+AN33-AN114)*'Assumptions (Inputs)'!$D$31/'Assumptions (Inputs)'!$D$30</f>
        <v>0</v>
      </c>
      <c r="AO53" s="81">
        <f>(+AO33-AO114)*'Assumptions (Inputs)'!$D$31/'Assumptions (Inputs)'!$D$30</f>
        <v>0</v>
      </c>
      <c r="AP53" s="81">
        <f>(+AP33-AP114)*'Assumptions (Inputs)'!$D$31/'Assumptions (Inputs)'!$D$30</f>
        <v>0</v>
      </c>
      <c r="AQ53" s="81">
        <f>(+AQ33-AQ114)*'Assumptions (Inputs)'!$D$31/'Assumptions (Inputs)'!$D$30</f>
        <v>0</v>
      </c>
      <c r="AR53" s="81">
        <f>(+AR33-AR114)*'Assumptions (Inputs)'!$D$31/'Assumptions (Inputs)'!$D$30</f>
        <v>0</v>
      </c>
      <c r="AS53" s="81">
        <f>(+AS33-AS114)*'Assumptions (Inputs)'!$D$31/'Assumptions (Inputs)'!$D$30</f>
        <v>0</v>
      </c>
      <c r="AT53" s="81">
        <f>(+AT33-AT114)*'Assumptions (Inputs)'!$D$31/'Assumptions (Inputs)'!$D$30</f>
        <v>0</v>
      </c>
      <c r="AU53" s="81">
        <f>(+AU33-AU114)*'Assumptions (Inputs)'!$D$31/'Assumptions (Inputs)'!$D$30</f>
        <v>0</v>
      </c>
      <c r="AV53" s="81">
        <f>(+AV33-AV114)*'Assumptions (Inputs)'!$D$31/'Assumptions (Inputs)'!$D$30</f>
        <v>0</v>
      </c>
      <c r="AW53" s="81">
        <f>(+AW33-AW114)*'Assumptions (Inputs)'!$D$31/'Assumptions (Inputs)'!$D$30</f>
        <v>0</v>
      </c>
      <c r="AX53" s="81">
        <f>(+AX33-AX114)*'Assumptions (Inputs)'!$D$31/'Assumptions (Inputs)'!$D$30</f>
        <v>0</v>
      </c>
      <c r="AY53" s="81">
        <f>(+AY33-AY114)*'Assumptions (Inputs)'!$D$31/'Assumptions (Inputs)'!$D$30</f>
        <v>0</v>
      </c>
      <c r="AZ53" s="81">
        <f>(+AZ33-AZ114)*'Assumptions (Inputs)'!$D$31/'Assumptions (Inputs)'!$D$30</f>
        <v>0</v>
      </c>
      <c r="BA53" s="81">
        <f>(+BA33-BA114)*'Assumptions (Inputs)'!$D$31/'Assumptions (Inputs)'!$D$30</f>
        <v>0</v>
      </c>
      <c r="BB53" s="81">
        <f>(+BB33-BB114)*'Assumptions (Inputs)'!$D$31/'Assumptions (Inputs)'!$D$30</f>
        <v>0</v>
      </c>
      <c r="BC53" s="81">
        <f>(+BC33-BC114)*'Assumptions (Inputs)'!$D$31/'Assumptions (Inputs)'!$D$30</f>
        <v>0</v>
      </c>
      <c r="BD53" s="81">
        <f>(+BD33-BD114)*'Assumptions (Inputs)'!$D$31/'Assumptions (Inputs)'!$D$30</f>
        <v>0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0</v>
      </c>
      <c r="BO53" s="343"/>
    </row>
    <row r="54" spans="1:107" s="38" customFormat="1" ht="15" customHeight="1">
      <c r="A54" s="36" t="s">
        <v>53</v>
      </c>
      <c r="B54" s="75">
        <f t="shared" ref="B54:BL54" si="27">B33</f>
        <v>0</v>
      </c>
      <c r="C54" s="75">
        <f t="shared" si="27"/>
        <v>0</v>
      </c>
      <c r="D54" s="75">
        <f t="shared" si="27"/>
        <v>0.42981582399999996</v>
      </c>
      <c r="E54" s="75">
        <f t="shared" si="27"/>
        <v>1.3209099903167998</v>
      </c>
      <c r="F54" s="75">
        <f t="shared" si="27"/>
        <v>1.3209099903167998</v>
      </c>
      <c r="G54" s="75">
        <f t="shared" si="27"/>
        <v>1.3209099903167998</v>
      </c>
      <c r="H54" s="75">
        <f t="shared" si="27"/>
        <v>1.3209099903167998</v>
      </c>
      <c r="I54" s="75">
        <f t="shared" si="27"/>
        <v>1.3209099903167998</v>
      </c>
      <c r="J54" s="75">
        <f t="shared" si="27"/>
        <v>1.3209099903167998</v>
      </c>
      <c r="K54" s="75">
        <f t="shared" si="27"/>
        <v>1.3209099903167998</v>
      </c>
      <c r="L54" s="75">
        <f t="shared" si="27"/>
        <v>1.3209099903167998</v>
      </c>
      <c r="M54" s="75">
        <f t="shared" si="27"/>
        <v>1.3209099903167998</v>
      </c>
      <c r="N54" s="75">
        <f t="shared" si="27"/>
        <v>0.89109416631679983</v>
      </c>
      <c r="O54" s="75">
        <f t="shared" si="27"/>
        <v>0</v>
      </c>
      <c r="P54" s="75">
        <f t="shared" si="27"/>
        <v>0</v>
      </c>
      <c r="Q54" s="75">
        <f t="shared" si="27"/>
        <v>0</v>
      </c>
      <c r="R54" s="75">
        <f t="shared" si="27"/>
        <v>0</v>
      </c>
      <c r="S54" s="75">
        <f t="shared" si="27"/>
        <v>0</v>
      </c>
      <c r="T54" s="75">
        <f t="shared" si="27"/>
        <v>0</v>
      </c>
      <c r="U54" s="75">
        <f t="shared" si="27"/>
        <v>0</v>
      </c>
      <c r="V54" s="75">
        <f t="shared" si="27"/>
        <v>0</v>
      </c>
      <c r="W54" s="75">
        <f t="shared" si="27"/>
        <v>0</v>
      </c>
      <c r="X54" s="75">
        <f t="shared" si="27"/>
        <v>0</v>
      </c>
      <c r="Y54" s="75">
        <f t="shared" si="27"/>
        <v>0</v>
      </c>
      <c r="Z54" s="75">
        <f t="shared" si="27"/>
        <v>0</v>
      </c>
      <c r="AA54" s="75">
        <f t="shared" si="27"/>
        <v>0</v>
      </c>
      <c r="AB54" s="75">
        <f t="shared" si="27"/>
        <v>0</v>
      </c>
      <c r="AC54" s="75">
        <f t="shared" si="27"/>
        <v>0</v>
      </c>
      <c r="AD54" s="75">
        <f t="shared" si="27"/>
        <v>0</v>
      </c>
      <c r="AE54" s="75">
        <f t="shared" si="27"/>
        <v>0</v>
      </c>
      <c r="AF54" s="75">
        <f t="shared" si="27"/>
        <v>0</v>
      </c>
      <c r="AG54" s="75">
        <f t="shared" si="27"/>
        <v>0</v>
      </c>
      <c r="AH54" s="75">
        <f t="shared" si="27"/>
        <v>0</v>
      </c>
      <c r="AI54" s="75">
        <f t="shared" si="27"/>
        <v>0</v>
      </c>
      <c r="AJ54" s="75">
        <f t="shared" si="27"/>
        <v>0</v>
      </c>
      <c r="AK54" s="75">
        <f t="shared" si="27"/>
        <v>0</v>
      </c>
      <c r="AL54" s="75">
        <f t="shared" si="27"/>
        <v>0</v>
      </c>
      <c r="AM54" s="75">
        <f t="shared" si="27"/>
        <v>0</v>
      </c>
      <c r="AN54" s="75">
        <f t="shared" si="27"/>
        <v>0</v>
      </c>
      <c r="AO54" s="75">
        <f t="shared" si="27"/>
        <v>0</v>
      </c>
      <c r="AP54" s="75">
        <f t="shared" si="27"/>
        <v>0</v>
      </c>
      <c r="AQ54" s="75">
        <f t="shared" si="27"/>
        <v>0</v>
      </c>
      <c r="AR54" s="75">
        <f t="shared" si="27"/>
        <v>0</v>
      </c>
      <c r="AS54" s="75">
        <f t="shared" si="27"/>
        <v>0</v>
      </c>
      <c r="AT54" s="75">
        <f t="shared" si="27"/>
        <v>0</v>
      </c>
      <c r="AU54" s="75">
        <f t="shared" si="27"/>
        <v>0</v>
      </c>
      <c r="AV54" s="75">
        <f t="shared" si="27"/>
        <v>0</v>
      </c>
      <c r="AW54" s="75">
        <f t="shared" si="27"/>
        <v>0</v>
      </c>
      <c r="AX54" s="75">
        <f t="shared" si="27"/>
        <v>0</v>
      </c>
      <c r="AY54" s="75">
        <f t="shared" si="27"/>
        <v>0</v>
      </c>
      <c r="AZ54" s="75">
        <f t="shared" si="27"/>
        <v>0</v>
      </c>
      <c r="BA54" s="75">
        <f t="shared" si="27"/>
        <v>0</v>
      </c>
      <c r="BB54" s="75">
        <f t="shared" si="27"/>
        <v>0</v>
      </c>
      <c r="BC54" s="75">
        <f t="shared" si="27"/>
        <v>0</v>
      </c>
      <c r="BD54" s="75">
        <f t="shared" si="27"/>
        <v>0</v>
      </c>
      <c r="BE54" s="75">
        <f t="shared" si="27"/>
        <v>0</v>
      </c>
      <c r="BF54" s="75">
        <f t="shared" si="27"/>
        <v>0</v>
      </c>
      <c r="BG54" s="75">
        <f t="shared" si="27"/>
        <v>0</v>
      </c>
      <c r="BH54" s="75">
        <f t="shared" si="27"/>
        <v>0</v>
      </c>
      <c r="BI54" s="75">
        <f t="shared" si="27"/>
        <v>0</v>
      </c>
      <c r="BJ54" s="75">
        <f t="shared" si="27"/>
        <v>0</v>
      </c>
      <c r="BK54" s="75">
        <f t="shared" si="27"/>
        <v>0</v>
      </c>
      <c r="BL54" s="75">
        <f t="shared" si="27"/>
        <v>0</v>
      </c>
      <c r="BM54" s="37"/>
      <c r="BN54" s="75">
        <f>SUM(B54:BM54)</f>
        <v>13.209099903167996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0.21490791199999998</v>
      </c>
      <c r="E55" s="68">
        <f>E21*'Assumptions (Inputs)'!$C$42</f>
        <v>0.66045499515839989</v>
      </c>
      <c r="F55" s="68">
        <f>F21*'Assumptions (Inputs)'!$C$42</f>
        <v>0.66045499515839989</v>
      </c>
      <c r="G55" s="68">
        <f>G21*'Assumptions (Inputs)'!$C$42</f>
        <v>0.66045499515839989</v>
      </c>
      <c r="H55" s="68">
        <f>H21*'Assumptions (Inputs)'!$C$42</f>
        <v>0.66045499515839989</v>
      </c>
      <c r="I55" s="68">
        <f>I21*'Assumptions (Inputs)'!$C$42</f>
        <v>0.66045499515839989</v>
      </c>
      <c r="J55" s="68">
        <f>J21*'Assumptions (Inputs)'!$C$42</f>
        <v>0.66045499515839989</v>
      </c>
      <c r="K55" s="68">
        <f>K21*'Assumptions (Inputs)'!$C$42</f>
        <v>0.66045499515839989</v>
      </c>
      <c r="L55" s="68">
        <f>L21*'Assumptions (Inputs)'!$C$42</f>
        <v>0.66045499515839989</v>
      </c>
      <c r="M55" s="68">
        <f>M21*'Assumptions (Inputs)'!$C$42</f>
        <v>0.44554708315839991</v>
      </c>
      <c r="N55" s="68">
        <f>N21*'Assumptions (Inputs)'!$C$42</f>
        <v>0</v>
      </c>
      <c r="O55" s="68">
        <f>O21*'Assumptions (Inputs)'!$C$42</f>
        <v>0</v>
      </c>
      <c r="P55" s="68">
        <f>P21*'Assumptions (Inputs)'!$C$42</f>
        <v>0</v>
      </c>
      <c r="Q55" s="68">
        <f>Q21*'Assumptions (Inputs)'!$C$42</f>
        <v>0</v>
      </c>
      <c r="R55" s="68">
        <f>R21*'Assumptions (Inputs)'!$C$42</f>
        <v>0</v>
      </c>
      <c r="S55" s="68">
        <f>S21*'Assumptions (Inputs)'!$C$42</f>
        <v>0</v>
      </c>
      <c r="T55" s="68">
        <f>T21*'Assumptions (Inputs)'!$C$42</f>
        <v>0</v>
      </c>
      <c r="U55" s="68">
        <f>U21*'Assumptions (Inputs)'!$C$42</f>
        <v>0</v>
      </c>
      <c r="V55" s="68">
        <f>V21*'Assumptions (Inputs)'!$C$42</f>
        <v>0</v>
      </c>
      <c r="W55" s="68">
        <f>W21*'Assumptions (Inputs)'!$C$42</f>
        <v>0</v>
      </c>
      <c r="X55" s="68">
        <f>X21*'Assumptions (Inputs)'!$C$42</f>
        <v>0</v>
      </c>
      <c r="Y55" s="68">
        <f>Y21*'Assumptions (Inputs)'!$C$42</f>
        <v>0</v>
      </c>
      <c r="Z55" s="68">
        <f>Z21*'Assumptions (Inputs)'!$C$42</f>
        <v>0</v>
      </c>
      <c r="AA55" s="68">
        <f>AA21*'Assumptions (Inputs)'!$C$42</f>
        <v>0</v>
      </c>
      <c r="AB55" s="68">
        <f>AB21*'Assumptions (Inputs)'!$C$42</f>
        <v>0</v>
      </c>
      <c r="AC55" s="68">
        <f>AC21*'Assumptions (Inputs)'!$C$42</f>
        <v>0</v>
      </c>
      <c r="AD55" s="68">
        <f>AD21*'Assumptions (Inputs)'!$C$42</f>
        <v>0</v>
      </c>
      <c r="AE55" s="68">
        <f>AE21*'Assumptions (Inputs)'!$C$42</f>
        <v>0</v>
      </c>
      <c r="AF55" s="68">
        <f>AF21*'Assumptions (Inputs)'!$C$42</f>
        <v>0</v>
      </c>
      <c r="AG55" s="68">
        <f>AG21*'Assumptions (Inputs)'!$C$42</f>
        <v>0</v>
      </c>
      <c r="AH55" s="68">
        <f>AH21*'Assumptions (Inputs)'!$C$42</f>
        <v>0</v>
      </c>
      <c r="AI55" s="68">
        <f>AI21*'Assumptions (Inputs)'!$C$42</f>
        <v>0</v>
      </c>
      <c r="AJ55" s="68">
        <f>AJ21*'Assumptions (Inputs)'!$C$42</f>
        <v>0</v>
      </c>
      <c r="AK55" s="68">
        <f>AK21*'Assumptions (Inputs)'!$C$42</f>
        <v>0</v>
      </c>
      <c r="AL55" s="68">
        <f>AL21*'Assumptions (Inputs)'!$C$42</f>
        <v>0</v>
      </c>
      <c r="AM55" s="68">
        <f>AM21*'Assumptions (Inputs)'!$C$42</f>
        <v>0</v>
      </c>
      <c r="AN55" s="68">
        <f>AN21*'Assumptions (Inputs)'!$C$42</f>
        <v>0</v>
      </c>
      <c r="AO55" s="68">
        <f>AO21*'Assumptions (Inputs)'!$C$42</f>
        <v>0</v>
      </c>
      <c r="AP55" s="68">
        <f>AP21*'Assumptions (Inputs)'!$C$42</f>
        <v>0</v>
      </c>
      <c r="AQ55" s="68">
        <f>AQ21*'Assumptions (Inputs)'!$C$42</f>
        <v>0</v>
      </c>
      <c r="AR55" s="68">
        <f>AR21*'Assumptions (Inputs)'!$C$42</f>
        <v>0</v>
      </c>
      <c r="AS55" s="68">
        <f>AS21*'Assumptions (Inputs)'!$C$42</f>
        <v>0</v>
      </c>
      <c r="AT55" s="68">
        <f>AT21*'Assumptions (Inputs)'!$C$42</f>
        <v>0</v>
      </c>
      <c r="AU55" s="68">
        <f>AU21*'Assumptions (Inputs)'!$C$42</f>
        <v>0</v>
      </c>
      <c r="AV55" s="68">
        <f>AV21*'Assumptions (Inputs)'!$C$42</f>
        <v>0</v>
      </c>
      <c r="AW55" s="68">
        <f>AW21*'Assumptions (Inputs)'!$C$42</f>
        <v>0</v>
      </c>
      <c r="AX55" s="68">
        <f>AX21*'Assumptions (Inputs)'!$C$42</f>
        <v>0</v>
      </c>
      <c r="AY55" s="68">
        <f>AY21*'Assumptions (Inputs)'!$C$42</f>
        <v>0</v>
      </c>
      <c r="AZ55" s="68">
        <f>AZ21*'Assumptions (Inputs)'!$C$42</f>
        <v>0</v>
      </c>
      <c r="BA55" s="68">
        <f>BA21*'Assumptions (Inputs)'!$C$42</f>
        <v>0</v>
      </c>
      <c r="BB55" s="68">
        <f>BB21*'Assumptions (Inputs)'!$C$42</f>
        <v>0</v>
      </c>
      <c r="BC55" s="68">
        <f>BC21*'Assumptions (Inputs)'!$C$42</f>
        <v>0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5.944094956425598</v>
      </c>
      <c r="BO55" s="337"/>
    </row>
    <row r="56" spans="1:107" s="38" customFormat="1" ht="15" customHeight="1" thickBot="1">
      <c r="A56" s="36" t="s">
        <v>100</v>
      </c>
      <c r="B56" s="69">
        <f t="shared" ref="B56:BL56" si="28">SUM(B53:B55)</f>
        <v>0</v>
      </c>
      <c r="C56" s="69">
        <f t="shared" si="28"/>
        <v>0</v>
      </c>
      <c r="D56" s="69">
        <f t="shared" si="28"/>
        <v>0.64472373599999999</v>
      </c>
      <c r="E56" s="69">
        <f t="shared" si="28"/>
        <v>1.9813649854751998</v>
      </c>
      <c r="F56" s="69">
        <f t="shared" si="28"/>
        <v>1.9813649854751998</v>
      </c>
      <c r="G56" s="69">
        <f t="shared" si="28"/>
        <v>1.9813649854751998</v>
      </c>
      <c r="H56" s="69">
        <f t="shared" si="28"/>
        <v>1.9813649854751998</v>
      </c>
      <c r="I56" s="69">
        <f t="shared" si="28"/>
        <v>1.9813649854751998</v>
      </c>
      <c r="J56" s="69">
        <f t="shared" si="28"/>
        <v>1.9813649854751998</v>
      </c>
      <c r="K56" s="69">
        <f t="shared" si="28"/>
        <v>1.9813649854751998</v>
      </c>
      <c r="L56" s="69">
        <f t="shared" si="28"/>
        <v>1.9813649854751998</v>
      </c>
      <c r="M56" s="69">
        <f t="shared" si="28"/>
        <v>1.7664570734751996</v>
      </c>
      <c r="N56" s="69">
        <f t="shared" si="28"/>
        <v>0.89109416631679983</v>
      </c>
      <c r="O56" s="69">
        <f t="shared" si="28"/>
        <v>0</v>
      </c>
      <c r="P56" s="69">
        <f t="shared" si="28"/>
        <v>0</v>
      </c>
      <c r="Q56" s="69">
        <f t="shared" si="28"/>
        <v>0</v>
      </c>
      <c r="R56" s="69">
        <f t="shared" si="28"/>
        <v>0</v>
      </c>
      <c r="S56" s="69">
        <f t="shared" si="28"/>
        <v>0</v>
      </c>
      <c r="T56" s="69">
        <f t="shared" si="28"/>
        <v>0</v>
      </c>
      <c r="U56" s="69">
        <f t="shared" si="28"/>
        <v>0</v>
      </c>
      <c r="V56" s="69">
        <f t="shared" si="28"/>
        <v>0</v>
      </c>
      <c r="W56" s="69">
        <f t="shared" si="28"/>
        <v>0</v>
      </c>
      <c r="X56" s="69">
        <f t="shared" si="28"/>
        <v>0</v>
      </c>
      <c r="Y56" s="69">
        <f t="shared" si="28"/>
        <v>0</v>
      </c>
      <c r="Z56" s="69">
        <f t="shared" si="28"/>
        <v>0</v>
      </c>
      <c r="AA56" s="69">
        <f t="shared" si="28"/>
        <v>0</v>
      </c>
      <c r="AB56" s="69">
        <f t="shared" si="28"/>
        <v>0</v>
      </c>
      <c r="AC56" s="69">
        <f t="shared" si="28"/>
        <v>0</v>
      </c>
      <c r="AD56" s="69">
        <f t="shared" si="28"/>
        <v>0</v>
      </c>
      <c r="AE56" s="69">
        <f t="shared" si="28"/>
        <v>0</v>
      </c>
      <c r="AF56" s="69">
        <f t="shared" si="28"/>
        <v>0</v>
      </c>
      <c r="AG56" s="69">
        <f t="shared" si="28"/>
        <v>0</v>
      </c>
      <c r="AH56" s="69">
        <f t="shared" si="28"/>
        <v>0</v>
      </c>
      <c r="AI56" s="69">
        <f t="shared" si="28"/>
        <v>0</v>
      </c>
      <c r="AJ56" s="69">
        <f t="shared" si="28"/>
        <v>0</v>
      </c>
      <c r="AK56" s="69">
        <f t="shared" si="28"/>
        <v>0</v>
      </c>
      <c r="AL56" s="69">
        <f t="shared" si="28"/>
        <v>0</v>
      </c>
      <c r="AM56" s="69">
        <f t="shared" si="28"/>
        <v>0</v>
      </c>
      <c r="AN56" s="69">
        <f t="shared" si="28"/>
        <v>0</v>
      </c>
      <c r="AO56" s="69">
        <f t="shared" si="28"/>
        <v>0</v>
      </c>
      <c r="AP56" s="69">
        <f t="shared" si="28"/>
        <v>0</v>
      </c>
      <c r="AQ56" s="69">
        <f t="shared" si="28"/>
        <v>0</v>
      </c>
      <c r="AR56" s="69">
        <f t="shared" si="28"/>
        <v>0</v>
      </c>
      <c r="AS56" s="69">
        <f t="shared" si="28"/>
        <v>0</v>
      </c>
      <c r="AT56" s="69">
        <f t="shared" si="28"/>
        <v>0</v>
      </c>
      <c r="AU56" s="69">
        <f t="shared" si="28"/>
        <v>0</v>
      </c>
      <c r="AV56" s="69">
        <f t="shared" si="28"/>
        <v>0</v>
      </c>
      <c r="AW56" s="69">
        <f t="shared" si="28"/>
        <v>0</v>
      </c>
      <c r="AX56" s="69">
        <f t="shared" si="28"/>
        <v>0</v>
      </c>
      <c r="AY56" s="69">
        <f t="shared" si="28"/>
        <v>0</v>
      </c>
      <c r="AZ56" s="69">
        <f t="shared" si="28"/>
        <v>0</v>
      </c>
      <c r="BA56" s="69">
        <f t="shared" si="28"/>
        <v>0</v>
      </c>
      <c r="BB56" s="69">
        <f t="shared" si="28"/>
        <v>0</v>
      </c>
      <c r="BC56" s="69">
        <f t="shared" si="28"/>
        <v>0</v>
      </c>
      <c r="BD56" s="69">
        <f t="shared" si="28"/>
        <v>0</v>
      </c>
      <c r="BE56" s="69">
        <f t="shared" si="28"/>
        <v>0</v>
      </c>
      <c r="BF56" s="69">
        <f t="shared" si="28"/>
        <v>0</v>
      </c>
      <c r="BG56" s="69">
        <f t="shared" si="28"/>
        <v>0</v>
      </c>
      <c r="BH56" s="69">
        <f t="shared" si="28"/>
        <v>0</v>
      </c>
      <c r="BI56" s="69">
        <f t="shared" si="28"/>
        <v>0</v>
      </c>
      <c r="BJ56" s="69">
        <f t="shared" si="28"/>
        <v>0</v>
      </c>
      <c r="BK56" s="69">
        <f t="shared" si="28"/>
        <v>0</v>
      </c>
      <c r="BL56" s="69">
        <f t="shared" si="28"/>
        <v>0</v>
      </c>
      <c r="BM56" s="37"/>
      <c r="BN56" s="75">
        <f>SUM(B56:BM56)</f>
        <v>19.153194859593597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29">B50</f>
        <v>0</v>
      </c>
      <c r="C59" s="75">
        <f t="shared" si="29"/>
        <v>0</v>
      </c>
      <c r="D59" s="75">
        <f t="shared" si="29"/>
        <v>1.8959546712788198</v>
      </c>
      <c r="E59" s="75">
        <f t="shared" si="29"/>
        <v>7.3784630057903673</v>
      </c>
      <c r="F59" s="75">
        <f t="shared" si="29"/>
        <v>9.9698109617520778</v>
      </c>
      <c r="G59" s="75">
        <f t="shared" si="29"/>
        <v>8.1533510586390019</v>
      </c>
      <c r="H59" s="75">
        <f t="shared" si="29"/>
        <v>6.6350963880047198</v>
      </c>
      <c r="I59" s="75">
        <f t="shared" si="29"/>
        <v>5.3071054665255968</v>
      </c>
      <c r="J59" s="75">
        <f t="shared" si="29"/>
        <v>4.0451245731518046</v>
      </c>
      <c r="K59" s="75">
        <f t="shared" si="29"/>
        <v>2.8229388225667891</v>
      </c>
      <c r="L59" s="75">
        <f t="shared" si="29"/>
        <v>1.7628555662673642</v>
      </c>
      <c r="M59" s="75">
        <f t="shared" si="29"/>
        <v>0.90760144169839496</v>
      </c>
      <c r="N59" s="75">
        <f t="shared" si="29"/>
        <v>0.26059022588306663</v>
      </c>
      <c r="O59" s="75">
        <f t="shared" si="29"/>
        <v>-5.4817764597953067E-5</v>
      </c>
      <c r="P59" s="75">
        <f t="shared" si="29"/>
        <v>-5.4817764597953067E-5</v>
      </c>
      <c r="Q59" s="75">
        <f t="shared" si="29"/>
        <v>-5.4817764597953067E-5</v>
      </c>
      <c r="R59" s="75">
        <f t="shared" si="29"/>
        <v>-5.4817764597953067E-5</v>
      </c>
      <c r="S59" s="75">
        <f t="shared" si="29"/>
        <v>-5.4817764597953067E-5</v>
      </c>
      <c r="T59" s="75">
        <f t="shared" si="29"/>
        <v>-5.4817764597953067E-5</v>
      </c>
      <c r="U59" s="75">
        <f t="shared" si="29"/>
        <v>-5.4817764597953067E-5</v>
      </c>
      <c r="V59" s="75">
        <f t="shared" si="29"/>
        <v>-5.4817764597953067E-5</v>
      </c>
      <c r="W59" s="75">
        <f t="shared" si="29"/>
        <v>-5.4817764597953067E-5</v>
      </c>
      <c r="X59" s="75">
        <f t="shared" si="29"/>
        <v>-5.4817764597953067E-5</v>
      </c>
      <c r="Y59" s="75">
        <f t="shared" si="29"/>
        <v>-5.4817764597953067E-5</v>
      </c>
      <c r="Z59" s="75">
        <f t="shared" si="29"/>
        <v>-5.4817764597953067E-5</v>
      </c>
      <c r="AA59" s="75">
        <f t="shared" si="29"/>
        <v>-5.4817764597953067E-5</v>
      </c>
      <c r="AB59" s="75">
        <f t="shared" si="29"/>
        <v>-5.4817764597953067E-5</v>
      </c>
      <c r="AC59" s="75">
        <f t="shared" si="29"/>
        <v>-5.4817764597953067E-5</v>
      </c>
      <c r="AD59" s="75">
        <f t="shared" si="29"/>
        <v>-5.4817764597953067E-5</v>
      </c>
      <c r="AE59" s="75">
        <f t="shared" si="29"/>
        <v>-5.4817764597953067E-5</v>
      </c>
      <c r="AF59" s="75">
        <f t="shared" si="29"/>
        <v>-5.4817764597953067E-5</v>
      </c>
      <c r="AG59" s="75">
        <f t="shared" si="29"/>
        <v>-5.4817764597953067E-5</v>
      </c>
      <c r="AH59" s="75">
        <f t="shared" si="29"/>
        <v>-5.4817764597953067E-5</v>
      </c>
      <c r="AI59" s="75">
        <f t="shared" si="29"/>
        <v>-5.4817764597953067E-5</v>
      </c>
      <c r="AJ59" s="75">
        <f t="shared" si="29"/>
        <v>-5.4817764597953067E-5</v>
      </c>
      <c r="AK59" s="75">
        <f t="shared" si="29"/>
        <v>-5.4817764597953067E-5</v>
      </c>
      <c r="AL59" s="75">
        <f t="shared" si="29"/>
        <v>-5.4817764597953067E-5</v>
      </c>
      <c r="AM59" s="75">
        <f t="shared" si="29"/>
        <v>-5.4817764597953067E-5</v>
      </c>
      <c r="AN59" s="75">
        <f t="shared" si="29"/>
        <v>-5.4817764597953067E-5</v>
      </c>
      <c r="AO59" s="75">
        <f t="shared" si="29"/>
        <v>-5.4817764597953067E-5</v>
      </c>
      <c r="AP59" s="75">
        <f t="shared" si="29"/>
        <v>-5.4817764597953067E-5</v>
      </c>
      <c r="AQ59" s="75">
        <f t="shared" si="29"/>
        <v>-5.4817764597953067E-5</v>
      </c>
      <c r="AR59" s="75">
        <f t="shared" si="29"/>
        <v>-5.4817764597953067E-5</v>
      </c>
      <c r="AS59" s="75">
        <f t="shared" si="29"/>
        <v>-5.4817764597953067E-5</v>
      </c>
      <c r="AT59" s="75">
        <f t="shared" si="29"/>
        <v>-5.4817764597953067E-5</v>
      </c>
      <c r="AU59" s="75">
        <f t="shared" si="29"/>
        <v>-5.4817764597953067E-5</v>
      </c>
      <c r="AV59" s="75">
        <f t="shared" si="29"/>
        <v>-5.4817764597953067E-5</v>
      </c>
      <c r="AW59" s="75">
        <f t="shared" si="29"/>
        <v>-5.4817764597953067E-5</v>
      </c>
      <c r="AX59" s="75">
        <f t="shared" si="29"/>
        <v>-5.4817764597953067E-5</v>
      </c>
      <c r="AY59" s="75">
        <f t="shared" si="29"/>
        <v>-5.4817764597953067E-5</v>
      </c>
      <c r="AZ59" s="75">
        <f t="shared" si="29"/>
        <v>-5.4817764597953067E-5</v>
      </c>
      <c r="BA59" s="75">
        <f t="shared" si="29"/>
        <v>-5.4817764597953067E-5</v>
      </c>
      <c r="BB59" s="75">
        <f t="shared" si="29"/>
        <v>-5.4817764597953067E-5</v>
      </c>
      <c r="BC59" s="75">
        <f t="shared" si="29"/>
        <v>-5.4817764597953067E-5</v>
      </c>
      <c r="BD59" s="75">
        <f t="shared" si="29"/>
        <v>-5.4817764597953067E-5</v>
      </c>
      <c r="BE59" s="75">
        <f t="shared" si="29"/>
        <v>-5.4817764597953067E-5</v>
      </c>
      <c r="BF59" s="75">
        <f t="shared" si="29"/>
        <v>-5.4817764597953067E-5</v>
      </c>
      <c r="BG59" s="75">
        <f t="shared" si="29"/>
        <v>-5.4817764597953067E-5</v>
      </c>
      <c r="BH59" s="75">
        <f t="shared" si="29"/>
        <v>-5.4817764597953067E-5</v>
      </c>
      <c r="BI59" s="75">
        <f t="shared" si="29"/>
        <v>-5.4817764597953067E-5</v>
      </c>
      <c r="BJ59" s="75">
        <f t="shared" si="29"/>
        <v>-5.4817764597953067E-5</v>
      </c>
      <c r="BK59" s="75">
        <f t="shared" si="29"/>
        <v>-5.4817764597953067E-5</v>
      </c>
      <c r="BL59" s="75">
        <f t="shared" si="29"/>
        <v>-5.4817764597953067E-5</v>
      </c>
      <c r="BM59" s="37"/>
      <c r="BN59" s="75">
        <f>SUM(B59:BM59)</f>
        <v>49.13615129332802</v>
      </c>
      <c r="BO59" s="337"/>
    </row>
    <row r="60" spans="1:107" ht="15" customHeight="1">
      <c r="A60" s="329" t="s">
        <v>297</v>
      </c>
      <c r="B60" s="369">
        <f>'Capital Structure'!E26</f>
        <v>0.1077</v>
      </c>
      <c r="C60" s="369">
        <f>B60</f>
        <v>0.1077</v>
      </c>
      <c r="D60" s="369">
        <f>'Capital Structure'!K26</f>
        <v>0.1061</v>
      </c>
      <c r="E60" s="369">
        <f t="shared" ref="E60:BL60" si="30">D60</f>
        <v>0.1061</v>
      </c>
      <c r="F60" s="369">
        <f t="shared" si="30"/>
        <v>0.1061</v>
      </c>
      <c r="G60" s="369">
        <f t="shared" si="30"/>
        <v>0.1061</v>
      </c>
      <c r="H60" s="369">
        <f t="shared" si="30"/>
        <v>0.1061</v>
      </c>
      <c r="I60" s="369">
        <f t="shared" si="30"/>
        <v>0.1061</v>
      </c>
      <c r="J60" s="369">
        <f t="shared" si="30"/>
        <v>0.1061</v>
      </c>
      <c r="K60" s="369">
        <f t="shared" si="30"/>
        <v>0.1061</v>
      </c>
      <c r="L60" s="369">
        <f t="shared" si="30"/>
        <v>0.1061</v>
      </c>
      <c r="M60" s="369">
        <f t="shared" si="30"/>
        <v>0.1061</v>
      </c>
      <c r="N60" s="369">
        <f t="shared" si="30"/>
        <v>0.1061</v>
      </c>
      <c r="O60" s="369">
        <f t="shared" si="30"/>
        <v>0.1061</v>
      </c>
      <c r="P60" s="369">
        <f t="shared" si="30"/>
        <v>0.1061</v>
      </c>
      <c r="Q60" s="369">
        <f t="shared" si="30"/>
        <v>0.1061</v>
      </c>
      <c r="R60" s="369">
        <f t="shared" si="30"/>
        <v>0.1061</v>
      </c>
      <c r="S60" s="369">
        <f t="shared" si="30"/>
        <v>0.1061</v>
      </c>
      <c r="T60" s="369">
        <f t="shared" si="30"/>
        <v>0.1061</v>
      </c>
      <c r="U60" s="369">
        <f t="shared" si="30"/>
        <v>0.1061</v>
      </c>
      <c r="V60" s="369">
        <f t="shared" si="30"/>
        <v>0.1061</v>
      </c>
      <c r="W60" s="369">
        <f t="shared" si="30"/>
        <v>0.1061</v>
      </c>
      <c r="X60" s="369">
        <f t="shared" si="30"/>
        <v>0.1061</v>
      </c>
      <c r="Y60" s="369">
        <f t="shared" si="30"/>
        <v>0.1061</v>
      </c>
      <c r="Z60" s="369">
        <f t="shared" si="30"/>
        <v>0.1061</v>
      </c>
      <c r="AA60" s="369">
        <f t="shared" si="30"/>
        <v>0.1061</v>
      </c>
      <c r="AB60" s="369">
        <f t="shared" si="30"/>
        <v>0.1061</v>
      </c>
      <c r="AC60" s="369">
        <f t="shared" si="30"/>
        <v>0.1061</v>
      </c>
      <c r="AD60" s="369">
        <f t="shared" si="30"/>
        <v>0.1061</v>
      </c>
      <c r="AE60" s="369">
        <f t="shared" si="30"/>
        <v>0.1061</v>
      </c>
      <c r="AF60" s="369">
        <f t="shared" si="30"/>
        <v>0.1061</v>
      </c>
      <c r="AG60" s="369">
        <f t="shared" si="30"/>
        <v>0.1061</v>
      </c>
      <c r="AH60" s="369">
        <f t="shared" si="30"/>
        <v>0.1061</v>
      </c>
      <c r="AI60" s="369">
        <f t="shared" si="30"/>
        <v>0.1061</v>
      </c>
      <c r="AJ60" s="369">
        <f t="shared" si="30"/>
        <v>0.1061</v>
      </c>
      <c r="AK60" s="369">
        <f t="shared" si="30"/>
        <v>0.1061</v>
      </c>
      <c r="AL60" s="369">
        <f t="shared" si="30"/>
        <v>0.1061</v>
      </c>
      <c r="AM60" s="369">
        <f t="shared" si="30"/>
        <v>0.1061</v>
      </c>
      <c r="AN60" s="369">
        <f t="shared" si="30"/>
        <v>0.1061</v>
      </c>
      <c r="AO60" s="369">
        <f t="shared" si="30"/>
        <v>0.1061</v>
      </c>
      <c r="AP60" s="369">
        <f t="shared" si="30"/>
        <v>0.1061</v>
      </c>
      <c r="AQ60" s="369">
        <f t="shared" si="30"/>
        <v>0.1061</v>
      </c>
      <c r="AR60" s="369">
        <f t="shared" si="30"/>
        <v>0.1061</v>
      </c>
      <c r="AS60" s="369">
        <f t="shared" si="30"/>
        <v>0.1061</v>
      </c>
      <c r="AT60" s="369">
        <f t="shared" si="30"/>
        <v>0.1061</v>
      </c>
      <c r="AU60" s="369">
        <f t="shared" si="30"/>
        <v>0.1061</v>
      </c>
      <c r="AV60" s="369">
        <f t="shared" si="30"/>
        <v>0.1061</v>
      </c>
      <c r="AW60" s="369">
        <f t="shared" si="30"/>
        <v>0.1061</v>
      </c>
      <c r="AX60" s="369">
        <f t="shared" si="30"/>
        <v>0.1061</v>
      </c>
      <c r="AY60" s="369">
        <f t="shared" si="30"/>
        <v>0.1061</v>
      </c>
      <c r="AZ60" s="369">
        <f t="shared" si="30"/>
        <v>0.1061</v>
      </c>
      <c r="BA60" s="369">
        <f t="shared" si="30"/>
        <v>0.1061</v>
      </c>
      <c r="BB60" s="369">
        <f t="shared" si="30"/>
        <v>0.1061</v>
      </c>
      <c r="BC60" s="369">
        <f t="shared" si="30"/>
        <v>0.1061</v>
      </c>
      <c r="BD60" s="369">
        <f t="shared" si="30"/>
        <v>0.1061</v>
      </c>
      <c r="BE60" s="369">
        <f t="shared" si="30"/>
        <v>0.1061</v>
      </c>
      <c r="BF60" s="369">
        <f t="shared" si="30"/>
        <v>0.1061</v>
      </c>
      <c r="BG60" s="369">
        <f t="shared" si="30"/>
        <v>0.1061</v>
      </c>
      <c r="BH60" s="369">
        <f t="shared" si="30"/>
        <v>0.1061</v>
      </c>
      <c r="BI60" s="369">
        <f t="shared" si="30"/>
        <v>0.1061</v>
      </c>
      <c r="BJ60" s="369">
        <f t="shared" si="30"/>
        <v>0.1061</v>
      </c>
      <c r="BK60" s="369">
        <f t="shared" si="30"/>
        <v>0.1061</v>
      </c>
      <c r="BL60" s="369">
        <f t="shared" si="30"/>
        <v>0.1061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1">+B59*B60</f>
        <v>0</v>
      </c>
      <c r="C61" s="75">
        <f t="shared" si="31"/>
        <v>0</v>
      </c>
      <c r="D61" s="75">
        <f t="shared" si="31"/>
        <v>0.20116079062268277</v>
      </c>
      <c r="E61" s="75">
        <f t="shared" si="31"/>
        <v>0.78285492491435793</v>
      </c>
      <c r="F61" s="75">
        <f>+F59*F60</f>
        <v>1.0577969430418954</v>
      </c>
      <c r="G61" s="75">
        <f t="shared" ref="G61:BL61" si="32">+G59*G60</f>
        <v>0.86507054732159805</v>
      </c>
      <c r="H61" s="75">
        <f t="shared" si="32"/>
        <v>0.70398372676730081</v>
      </c>
      <c r="I61" s="75">
        <f t="shared" si="32"/>
        <v>0.56308388999836578</v>
      </c>
      <c r="J61" s="75">
        <f t="shared" si="32"/>
        <v>0.42918771721140647</v>
      </c>
      <c r="K61" s="75">
        <f t="shared" si="32"/>
        <v>0.29951380907433633</v>
      </c>
      <c r="L61" s="75">
        <f t="shared" si="32"/>
        <v>0.18703897558096733</v>
      </c>
      <c r="M61" s="75">
        <f t="shared" si="32"/>
        <v>9.6296512964199707E-2</v>
      </c>
      <c r="N61" s="75">
        <f t="shared" si="32"/>
        <v>2.764862296619337E-2</v>
      </c>
      <c r="O61" s="75">
        <f t="shared" si="32"/>
        <v>-5.8161648238428201E-6</v>
      </c>
      <c r="P61" s="75">
        <f t="shared" si="32"/>
        <v>-5.8161648238428201E-6</v>
      </c>
      <c r="Q61" s="75">
        <f t="shared" si="32"/>
        <v>-5.8161648238428201E-6</v>
      </c>
      <c r="R61" s="75">
        <f t="shared" si="32"/>
        <v>-5.8161648238428201E-6</v>
      </c>
      <c r="S61" s="75">
        <f t="shared" si="32"/>
        <v>-5.8161648238428201E-6</v>
      </c>
      <c r="T61" s="75">
        <f t="shared" si="32"/>
        <v>-5.8161648238428201E-6</v>
      </c>
      <c r="U61" s="75">
        <f t="shared" si="32"/>
        <v>-5.8161648238428201E-6</v>
      </c>
      <c r="V61" s="75">
        <f t="shared" si="32"/>
        <v>-5.8161648238428201E-6</v>
      </c>
      <c r="W61" s="75">
        <f t="shared" si="32"/>
        <v>-5.8161648238428201E-6</v>
      </c>
      <c r="X61" s="75">
        <f t="shared" si="32"/>
        <v>-5.8161648238428201E-6</v>
      </c>
      <c r="Y61" s="75">
        <f t="shared" si="32"/>
        <v>-5.8161648238428201E-6</v>
      </c>
      <c r="Z61" s="75">
        <f t="shared" si="32"/>
        <v>-5.8161648238428201E-6</v>
      </c>
      <c r="AA61" s="75">
        <f t="shared" si="32"/>
        <v>-5.8161648238428201E-6</v>
      </c>
      <c r="AB61" s="75">
        <f t="shared" si="32"/>
        <v>-5.8161648238428201E-6</v>
      </c>
      <c r="AC61" s="75">
        <f t="shared" si="32"/>
        <v>-5.8161648238428201E-6</v>
      </c>
      <c r="AD61" s="75">
        <f t="shared" si="32"/>
        <v>-5.8161648238428201E-6</v>
      </c>
      <c r="AE61" s="75">
        <f t="shared" si="32"/>
        <v>-5.8161648238428201E-6</v>
      </c>
      <c r="AF61" s="75">
        <f t="shared" si="32"/>
        <v>-5.8161648238428201E-6</v>
      </c>
      <c r="AG61" s="75">
        <f t="shared" si="32"/>
        <v>-5.8161648238428201E-6</v>
      </c>
      <c r="AH61" s="75">
        <f t="shared" si="32"/>
        <v>-5.8161648238428201E-6</v>
      </c>
      <c r="AI61" s="75">
        <f t="shared" si="32"/>
        <v>-5.8161648238428201E-6</v>
      </c>
      <c r="AJ61" s="75">
        <f t="shared" si="32"/>
        <v>-5.8161648238428201E-6</v>
      </c>
      <c r="AK61" s="75">
        <f t="shared" si="32"/>
        <v>-5.8161648238428201E-6</v>
      </c>
      <c r="AL61" s="75">
        <f t="shared" si="32"/>
        <v>-5.8161648238428201E-6</v>
      </c>
      <c r="AM61" s="75">
        <f t="shared" si="32"/>
        <v>-5.8161648238428201E-6</v>
      </c>
      <c r="AN61" s="75">
        <f t="shared" si="32"/>
        <v>-5.8161648238428201E-6</v>
      </c>
      <c r="AO61" s="75">
        <f t="shared" si="32"/>
        <v>-5.8161648238428201E-6</v>
      </c>
      <c r="AP61" s="75">
        <f t="shared" si="32"/>
        <v>-5.8161648238428201E-6</v>
      </c>
      <c r="AQ61" s="75">
        <f t="shared" si="32"/>
        <v>-5.8161648238428201E-6</v>
      </c>
      <c r="AR61" s="75">
        <f t="shared" si="32"/>
        <v>-5.8161648238428201E-6</v>
      </c>
      <c r="AS61" s="75">
        <f t="shared" si="32"/>
        <v>-5.8161648238428201E-6</v>
      </c>
      <c r="AT61" s="75">
        <f t="shared" si="32"/>
        <v>-5.8161648238428201E-6</v>
      </c>
      <c r="AU61" s="75">
        <f t="shared" si="32"/>
        <v>-5.8161648238428201E-6</v>
      </c>
      <c r="AV61" s="75">
        <f t="shared" si="32"/>
        <v>-5.8161648238428201E-6</v>
      </c>
      <c r="AW61" s="75">
        <f t="shared" si="32"/>
        <v>-5.8161648238428201E-6</v>
      </c>
      <c r="AX61" s="75">
        <f t="shared" si="32"/>
        <v>-5.8161648238428201E-6</v>
      </c>
      <c r="AY61" s="75">
        <f t="shared" si="32"/>
        <v>-5.8161648238428201E-6</v>
      </c>
      <c r="AZ61" s="75">
        <f t="shared" si="32"/>
        <v>-5.8161648238428201E-6</v>
      </c>
      <c r="BA61" s="75">
        <f t="shared" si="32"/>
        <v>-5.8161648238428201E-6</v>
      </c>
      <c r="BB61" s="75">
        <f t="shared" si="32"/>
        <v>-5.8161648238428201E-6</v>
      </c>
      <c r="BC61" s="75">
        <f t="shared" si="32"/>
        <v>-5.8161648238428201E-6</v>
      </c>
      <c r="BD61" s="75">
        <f t="shared" si="32"/>
        <v>-5.8161648238428201E-6</v>
      </c>
      <c r="BE61" s="75">
        <f t="shared" si="32"/>
        <v>-5.8161648238428201E-6</v>
      </c>
      <c r="BF61" s="75">
        <f t="shared" si="32"/>
        <v>-5.8161648238428201E-6</v>
      </c>
      <c r="BG61" s="75">
        <f t="shared" si="32"/>
        <v>-5.8161648238428201E-6</v>
      </c>
      <c r="BH61" s="75">
        <f t="shared" si="32"/>
        <v>-5.8161648238428201E-6</v>
      </c>
      <c r="BI61" s="75">
        <f t="shared" si="32"/>
        <v>-5.8161648238428201E-6</v>
      </c>
      <c r="BJ61" s="75">
        <f t="shared" si="32"/>
        <v>-5.8161648238428201E-6</v>
      </c>
      <c r="BK61" s="75">
        <f t="shared" si="32"/>
        <v>-5.8161648238428201E-6</v>
      </c>
      <c r="BL61" s="75">
        <f t="shared" si="32"/>
        <v>-5.8161648238428201E-6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3">B56</f>
        <v>0</v>
      </c>
      <c r="C62" s="68">
        <f t="shared" si="33"/>
        <v>0</v>
      </c>
      <c r="D62" s="68">
        <f t="shared" si="33"/>
        <v>0.64472373599999999</v>
      </c>
      <c r="E62" s="68">
        <f t="shared" si="33"/>
        <v>1.9813649854751998</v>
      </c>
      <c r="F62" s="68">
        <f t="shared" si="33"/>
        <v>1.9813649854751998</v>
      </c>
      <c r="G62" s="68">
        <f t="shared" si="33"/>
        <v>1.9813649854751998</v>
      </c>
      <c r="H62" s="68">
        <f t="shared" si="33"/>
        <v>1.9813649854751998</v>
      </c>
      <c r="I62" s="68">
        <f t="shared" si="33"/>
        <v>1.9813649854751998</v>
      </c>
      <c r="J62" s="68">
        <f t="shared" si="33"/>
        <v>1.9813649854751998</v>
      </c>
      <c r="K62" s="68">
        <f t="shared" si="33"/>
        <v>1.9813649854751998</v>
      </c>
      <c r="L62" s="68">
        <f t="shared" si="33"/>
        <v>1.9813649854751998</v>
      </c>
      <c r="M62" s="68">
        <f t="shared" si="33"/>
        <v>1.7664570734751996</v>
      </c>
      <c r="N62" s="68">
        <f t="shared" si="33"/>
        <v>0.89109416631679983</v>
      </c>
      <c r="O62" s="68">
        <f t="shared" si="33"/>
        <v>0</v>
      </c>
      <c r="P62" s="68">
        <f t="shared" si="33"/>
        <v>0</v>
      </c>
      <c r="Q62" s="68">
        <f t="shared" si="33"/>
        <v>0</v>
      </c>
      <c r="R62" s="68">
        <f t="shared" si="33"/>
        <v>0</v>
      </c>
      <c r="S62" s="68">
        <f t="shared" si="33"/>
        <v>0</v>
      </c>
      <c r="T62" s="68">
        <f t="shared" si="33"/>
        <v>0</v>
      </c>
      <c r="U62" s="68">
        <f t="shared" si="33"/>
        <v>0</v>
      </c>
      <c r="V62" s="68">
        <f t="shared" si="33"/>
        <v>0</v>
      </c>
      <c r="W62" s="68">
        <f t="shared" si="33"/>
        <v>0</v>
      </c>
      <c r="X62" s="68">
        <f t="shared" si="33"/>
        <v>0</v>
      </c>
      <c r="Y62" s="68">
        <f t="shared" si="33"/>
        <v>0</v>
      </c>
      <c r="Z62" s="68">
        <f t="shared" si="33"/>
        <v>0</v>
      </c>
      <c r="AA62" s="68">
        <f t="shared" si="33"/>
        <v>0</v>
      </c>
      <c r="AB62" s="68">
        <f t="shared" si="33"/>
        <v>0</v>
      </c>
      <c r="AC62" s="68">
        <f t="shared" si="33"/>
        <v>0</v>
      </c>
      <c r="AD62" s="68">
        <f t="shared" si="33"/>
        <v>0</v>
      </c>
      <c r="AE62" s="68">
        <f t="shared" si="33"/>
        <v>0</v>
      </c>
      <c r="AF62" s="68">
        <f t="shared" si="33"/>
        <v>0</v>
      </c>
      <c r="AG62" s="68">
        <f t="shared" si="33"/>
        <v>0</v>
      </c>
      <c r="AH62" s="68">
        <f t="shared" si="33"/>
        <v>0</v>
      </c>
      <c r="AI62" s="68">
        <f t="shared" si="33"/>
        <v>0</v>
      </c>
      <c r="AJ62" s="68">
        <f t="shared" si="33"/>
        <v>0</v>
      </c>
      <c r="AK62" s="68">
        <f t="shared" si="33"/>
        <v>0</v>
      </c>
      <c r="AL62" s="68">
        <f t="shared" si="33"/>
        <v>0</v>
      </c>
      <c r="AM62" s="68">
        <f t="shared" si="33"/>
        <v>0</v>
      </c>
      <c r="AN62" s="68">
        <f t="shared" si="33"/>
        <v>0</v>
      </c>
      <c r="AO62" s="68">
        <f t="shared" si="33"/>
        <v>0</v>
      </c>
      <c r="AP62" s="68">
        <f t="shared" si="33"/>
        <v>0</v>
      </c>
      <c r="AQ62" s="68">
        <f t="shared" si="33"/>
        <v>0</v>
      </c>
      <c r="AR62" s="68">
        <f t="shared" si="33"/>
        <v>0</v>
      </c>
      <c r="AS62" s="68">
        <f t="shared" si="33"/>
        <v>0</v>
      </c>
      <c r="AT62" s="68">
        <f t="shared" si="33"/>
        <v>0</v>
      </c>
      <c r="AU62" s="68">
        <f t="shared" si="33"/>
        <v>0</v>
      </c>
      <c r="AV62" s="68">
        <f t="shared" si="33"/>
        <v>0</v>
      </c>
      <c r="AW62" s="68">
        <f t="shared" si="33"/>
        <v>0</v>
      </c>
      <c r="AX62" s="68">
        <f t="shared" si="33"/>
        <v>0</v>
      </c>
      <c r="AY62" s="68">
        <f t="shared" si="33"/>
        <v>0</v>
      </c>
      <c r="AZ62" s="68">
        <f t="shared" si="33"/>
        <v>0</v>
      </c>
      <c r="BA62" s="68">
        <f t="shared" si="33"/>
        <v>0</v>
      </c>
      <c r="BB62" s="68">
        <f t="shared" si="33"/>
        <v>0</v>
      </c>
      <c r="BC62" s="68">
        <f t="shared" si="33"/>
        <v>0</v>
      </c>
      <c r="BD62" s="68">
        <f t="shared" si="33"/>
        <v>0</v>
      </c>
      <c r="BE62" s="68">
        <f t="shared" si="33"/>
        <v>0</v>
      </c>
      <c r="BF62" s="68">
        <f t="shared" si="33"/>
        <v>0</v>
      </c>
      <c r="BG62" s="68">
        <f t="shared" si="33"/>
        <v>0</v>
      </c>
      <c r="BH62" s="68">
        <f t="shared" si="33"/>
        <v>0</v>
      </c>
      <c r="BI62" s="68">
        <f t="shared" si="33"/>
        <v>0</v>
      </c>
      <c r="BJ62" s="68">
        <f t="shared" si="33"/>
        <v>0</v>
      </c>
      <c r="BK62" s="68">
        <f t="shared" si="33"/>
        <v>0</v>
      </c>
      <c r="BL62" s="68">
        <f t="shared" si="33"/>
        <v>0</v>
      </c>
      <c r="BM62" s="37"/>
      <c r="BN62" s="75">
        <f>SUM(B62:BM62)</f>
        <v>19.153194859593597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4">SUM(C61:C62)</f>
        <v>0</v>
      </c>
      <c r="D63" s="75">
        <f t="shared" si="34"/>
        <v>0.84588452662268276</v>
      </c>
      <c r="E63" s="75">
        <f t="shared" si="34"/>
        <v>2.7642199103895577</v>
      </c>
      <c r="F63" s="75">
        <f t="shared" si="34"/>
        <v>3.0391619285170952</v>
      </c>
      <c r="G63" s="75">
        <f t="shared" si="34"/>
        <v>2.8464355327967978</v>
      </c>
      <c r="H63" s="75">
        <f t="shared" si="34"/>
        <v>2.6853487122425008</v>
      </c>
      <c r="I63" s="75">
        <f t="shared" si="34"/>
        <v>2.5444488754735657</v>
      </c>
      <c r="J63" s="75">
        <f t="shared" si="34"/>
        <v>2.4105527026866063</v>
      </c>
      <c r="K63" s="75">
        <f t="shared" si="34"/>
        <v>2.2808787945495359</v>
      </c>
      <c r="L63" s="75">
        <f t="shared" si="34"/>
        <v>2.1684039610561672</v>
      </c>
      <c r="M63" s="75">
        <f t="shared" si="34"/>
        <v>1.8627535864393994</v>
      </c>
      <c r="N63" s="75">
        <f t="shared" si="34"/>
        <v>0.91874278928299324</v>
      </c>
      <c r="O63" s="75">
        <f t="shared" si="34"/>
        <v>-5.8161648238428201E-6</v>
      </c>
      <c r="P63" s="75">
        <f t="shared" si="34"/>
        <v>-5.8161648238428201E-6</v>
      </c>
      <c r="Q63" s="75">
        <f t="shared" si="34"/>
        <v>-5.8161648238428201E-6</v>
      </c>
      <c r="R63" s="75">
        <f t="shared" si="34"/>
        <v>-5.8161648238428201E-6</v>
      </c>
      <c r="S63" s="75">
        <f t="shared" si="34"/>
        <v>-5.8161648238428201E-6</v>
      </c>
      <c r="T63" s="75">
        <f t="shared" si="34"/>
        <v>-5.8161648238428201E-6</v>
      </c>
      <c r="U63" s="75">
        <f t="shared" si="34"/>
        <v>-5.8161648238428201E-6</v>
      </c>
      <c r="V63" s="75">
        <f t="shared" si="34"/>
        <v>-5.8161648238428201E-6</v>
      </c>
      <c r="W63" s="75">
        <f t="shared" si="34"/>
        <v>-5.8161648238428201E-6</v>
      </c>
      <c r="X63" s="75">
        <f t="shared" si="34"/>
        <v>-5.8161648238428201E-6</v>
      </c>
      <c r="Y63" s="75">
        <f t="shared" si="34"/>
        <v>-5.8161648238428201E-6</v>
      </c>
      <c r="Z63" s="75">
        <f t="shared" si="34"/>
        <v>-5.8161648238428201E-6</v>
      </c>
      <c r="AA63" s="75">
        <f t="shared" si="34"/>
        <v>-5.8161648238428201E-6</v>
      </c>
      <c r="AB63" s="75">
        <f t="shared" si="34"/>
        <v>-5.8161648238428201E-6</v>
      </c>
      <c r="AC63" s="75">
        <f t="shared" si="34"/>
        <v>-5.8161648238428201E-6</v>
      </c>
      <c r="AD63" s="75">
        <f t="shared" si="34"/>
        <v>-5.8161648238428201E-6</v>
      </c>
      <c r="AE63" s="75">
        <f t="shared" si="34"/>
        <v>-5.8161648238428201E-6</v>
      </c>
      <c r="AF63" s="75">
        <f t="shared" si="34"/>
        <v>-5.8161648238428201E-6</v>
      </c>
      <c r="AG63" s="75">
        <f t="shared" si="34"/>
        <v>-5.8161648238428201E-6</v>
      </c>
      <c r="AH63" s="75">
        <f t="shared" si="34"/>
        <v>-5.8161648238428201E-6</v>
      </c>
      <c r="AI63" s="75">
        <f t="shared" si="34"/>
        <v>-5.8161648238428201E-6</v>
      </c>
      <c r="AJ63" s="75">
        <f t="shared" si="34"/>
        <v>-5.8161648238428201E-6</v>
      </c>
      <c r="AK63" s="75">
        <f t="shared" si="34"/>
        <v>-5.8161648238428201E-6</v>
      </c>
      <c r="AL63" s="75">
        <f t="shared" si="34"/>
        <v>-5.8161648238428201E-6</v>
      </c>
      <c r="AM63" s="75">
        <f t="shared" si="34"/>
        <v>-5.8161648238428201E-6</v>
      </c>
      <c r="AN63" s="75">
        <f t="shared" si="34"/>
        <v>-5.8161648238428201E-6</v>
      </c>
      <c r="AO63" s="75">
        <f t="shared" si="34"/>
        <v>-5.8161648238428201E-6</v>
      </c>
      <c r="AP63" s="75">
        <f t="shared" si="34"/>
        <v>-5.8161648238428201E-6</v>
      </c>
      <c r="AQ63" s="75">
        <f t="shared" si="34"/>
        <v>-5.8161648238428201E-6</v>
      </c>
      <c r="AR63" s="75">
        <f t="shared" si="34"/>
        <v>-5.8161648238428201E-6</v>
      </c>
      <c r="AS63" s="75">
        <f t="shared" si="34"/>
        <v>-5.8161648238428201E-6</v>
      </c>
      <c r="AT63" s="75">
        <f t="shared" si="34"/>
        <v>-5.8161648238428201E-6</v>
      </c>
      <c r="AU63" s="75">
        <f t="shared" si="34"/>
        <v>-5.8161648238428201E-6</v>
      </c>
      <c r="AV63" s="75">
        <f t="shared" si="34"/>
        <v>-5.8161648238428201E-6</v>
      </c>
      <c r="AW63" s="75">
        <f t="shared" si="34"/>
        <v>-5.8161648238428201E-6</v>
      </c>
      <c r="AX63" s="75">
        <f t="shared" si="34"/>
        <v>-5.8161648238428201E-6</v>
      </c>
      <c r="AY63" s="75">
        <f t="shared" si="34"/>
        <v>-5.8161648238428201E-6</v>
      </c>
      <c r="AZ63" s="75">
        <f t="shared" si="34"/>
        <v>-5.8161648238428201E-6</v>
      </c>
      <c r="BA63" s="75">
        <f t="shared" si="34"/>
        <v>-5.8161648238428201E-6</v>
      </c>
      <c r="BB63" s="75">
        <f t="shared" si="34"/>
        <v>-5.8161648238428201E-6</v>
      </c>
      <c r="BC63" s="75">
        <f t="shared" si="34"/>
        <v>-5.8161648238428201E-6</v>
      </c>
      <c r="BD63" s="75">
        <f t="shared" si="34"/>
        <v>-5.8161648238428201E-6</v>
      </c>
      <c r="BE63" s="75">
        <f t="shared" si="34"/>
        <v>-5.8161648238428201E-6</v>
      </c>
      <c r="BF63" s="75">
        <f t="shared" si="34"/>
        <v>-5.8161648238428201E-6</v>
      </c>
      <c r="BG63" s="75">
        <f t="shared" si="34"/>
        <v>-5.8161648238428201E-6</v>
      </c>
      <c r="BH63" s="75">
        <f t="shared" si="34"/>
        <v>-5.8161648238428201E-6</v>
      </c>
      <c r="BI63" s="75">
        <f t="shared" si="34"/>
        <v>-5.8161648238428201E-6</v>
      </c>
      <c r="BJ63" s="75">
        <f t="shared" si="34"/>
        <v>-5.8161648238428201E-6</v>
      </c>
      <c r="BK63" s="75">
        <f t="shared" si="34"/>
        <v>-5.8161648238428201E-6</v>
      </c>
      <c r="BL63" s="75">
        <f t="shared" si="34"/>
        <v>-5.8161648238428201E-6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5">C63*C64</f>
        <v>0</v>
      </c>
      <c r="D65" s="119">
        <f t="shared" si="35"/>
        <v>0.87579285253681494</v>
      </c>
      <c r="E65" s="119">
        <f t="shared" si="35"/>
        <v>2.8619556974577396</v>
      </c>
      <c r="F65" s="119">
        <f t="shared" si="35"/>
        <v>3.1466189662132784</v>
      </c>
      <c r="G65" s="119">
        <f t="shared" si="35"/>
        <v>2.9470782552122978</v>
      </c>
      <c r="H65" s="119">
        <f t="shared" si="35"/>
        <v>2.7802958143008758</v>
      </c>
      <c r="I65" s="119">
        <f t="shared" si="35"/>
        <v>2.6344141175892379</v>
      </c>
      <c r="J65" s="119">
        <f t="shared" si="35"/>
        <v>2.4957837166087966</v>
      </c>
      <c r="K65" s="119">
        <f t="shared" si="35"/>
        <v>2.3615248688197297</v>
      </c>
      <c r="L65" s="119">
        <f t="shared" si="35"/>
        <v>2.2450732112193066</v>
      </c>
      <c r="M65" s="119">
        <f t="shared" si="35"/>
        <v>1.928615816575451</v>
      </c>
      <c r="N65" s="119">
        <f t="shared" si="35"/>
        <v>0.95122719809804135</v>
      </c>
      <c r="O65" s="119">
        <f t="shared" si="35"/>
        <v>-6.0218096224494688E-6</v>
      </c>
      <c r="P65" s="119">
        <f t="shared" si="35"/>
        <v>-6.0218096224494688E-6</v>
      </c>
      <c r="Q65" s="119">
        <f t="shared" si="35"/>
        <v>-6.0218096224494688E-6</v>
      </c>
      <c r="R65" s="119">
        <f t="shared" si="35"/>
        <v>-6.0218096224494688E-6</v>
      </c>
      <c r="S65" s="119">
        <f t="shared" si="35"/>
        <v>-6.0218096224494688E-6</v>
      </c>
      <c r="T65" s="119">
        <f t="shared" si="35"/>
        <v>-6.0218096224494688E-6</v>
      </c>
      <c r="U65" s="119">
        <f t="shared" si="35"/>
        <v>-6.0218096224494688E-6</v>
      </c>
      <c r="V65" s="119">
        <f t="shared" si="35"/>
        <v>-6.0218096224494688E-6</v>
      </c>
      <c r="W65" s="119">
        <f t="shared" si="35"/>
        <v>-6.0218096224494688E-6</v>
      </c>
      <c r="X65" s="119">
        <f t="shared" si="35"/>
        <v>-6.0218096224494688E-6</v>
      </c>
      <c r="Y65" s="119">
        <f t="shared" si="35"/>
        <v>-6.0218096224494688E-6</v>
      </c>
      <c r="Z65" s="119">
        <f t="shared" si="35"/>
        <v>-6.0218096224494688E-6</v>
      </c>
      <c r="AA65" s="119">
        <f t="shared" si="35"/>
        <v>-6.0218096224494688E-6</v>
      </c>
      <c r="AB65" s="119">
        <f t="shared" si="35"/>
        <v>-6.0218096224494688E-6</v>
      </c>
      <c r="AC65" s="119">
        <f t="shared" si="35"/>
        <v>-6.0218096224494688E-6</v>
      </c>
      <c r="AD65" s="119">
        <f t="shared" si="35"/>
        <v>-6.0218096224494688E-6</v>
      </c>
      <c r="AE65" s="119">
        <f t="shared" si="35"/>
        <v>-6.0218096224494688E-6</v>
      </c>
      <c r="AF65" s="119">
        <f t="shared" si="35"/>
        <v>-6.0218096224494688E-6</v>
      </c>
      <c r="AG65" s="119">
        <f t="shared" si="35"/>
        <v>-6.0218096224494688E-6</v>
      </c>
      <c r="AH65" s="119">
        <f t="shared" si="35"/>
        <v>-6.0218096224494688E-6</v>
      </c>
      <c r="AI65" s="119">
        <f t="shared" si="35"/>
        <v>-6.0218096224494688E-6</v>
      </c>
      <c r="AJ65" s="119">
        <f t="shared" si="35"/>
        <v>-6.0218096224494688E-6</v>
      </c>
      <c r="AK65" s="119">
        <f t="shared" si="35"/>
        <v>-6.0218096224494688E-6</v>
      </c>
      <c r="AL65" s="119">
        <f t="shared" si="35"/>
        <v>-6.0218096224494688E-6</v>
      </c>
      <c r="AM65" s="119">
        <f t="shared" si="35"/>
        <v>-6.0218096224494688E-6</v>
      </c>
      <c r="AN65" s="119">
        <f t="shared" si="35"/>
        <v>-6.0218096224494688E-6</v>
      </c>
      <c r="AO65" s="119">
        <f t="shared" si="35"/>
        <v>-6.0218096224494688E-6</v>
      </c>
      <c r="AP65" s="119">
        <f t="shared" si="35"/>
        <v>-6.0218096224494688E-6</v>
      </c>
      <c r="AQ65" s="119">
        <f t="shared" si="35"/>
        <v>-6.0218096224494688E-6</v>
      </c>
      <c r="AR65" s="119">
        <f t="shared" si="35"/>
        <v>-6.0218096224494688E-6</v>
      </c>
      <c r="AS65" s="119">
        <f t="shared" si="35"/>
        <v>-6.0218096224494688E-6</v>
      </c>
      <c r="AT65" s="119">
        <f t="shared" si="35"/>
        <v>-6.0218096224494688E-6</v>
      </c>
      <c r="AU65" s="119">
        <f t="shared" si="35"/>
        <v>-6.0218096224494688E-6</v>
      </c>
      <c r="AV65" s="119">
        <f t="shared" si="35"/>
        <v>-6.0218096224494688E-6</v>
      </c>
      <c r="AW65" s="119">
        <f t="shared" si="35"/>
        <v>-6.0218096224494688E-6</v>
      </c>
      <c r="AX65" s="119">
        <f t="shared" si="35"/>
        <v>-6.0218096224494688E-6</v>
      </c>
      <c r="AY65" s="119">
        <f t="shared" si="35"/>
        <v>-6.0218096224494688E-6</v>
      </c>
      <c r="AZ65" s="119">
        <f t="shared" si="35"/>
        <v>-6.0218096224494688E-6</v>
      </c>
      <c r="BA65" s="119">
        <f t="shared" si="35"/>
        <v>-6.0218096224494688E-6</v>
      </c>
      <c r="BB65" s="119">
        <f t="shared" si="35"/>
        <v>-6.0218096224494688E-6</v>
      </c>
      <c r="BC65" s="119">
        <f t="shared" si="35"/>
        <v>-6.0218096224494688E-6</v>
      </c>
      <c r="BD65" s="119">
        <f t="shared" si="35"/>
        <v>-6.0218096224494688E-6</v>
      </c>
      <c r="BE65" s="119">
        <f t="shared" si="35"/>
        <v>-6.0218096224494688E-6</v>
      </c>
      <c r="BF65" s="119">
        <f t="shared" si="35"/>
        <v>-6.0218096224494688E-6</v>
      </c>
      <c r="BG65" s="119">
        <f t="shared" si="35"/>
        <v>-6.0218096224494688E-6</v>
      </c>
      <c r="BH65" s="119">
        <f t="shared" si="35"/>
        <v>-6.0218096224494688E-6</v>
      </c>
      <c r="BI65" s="119">
        <f t="shared" si="35"/>
        <v>-6.0218096224494688E-6</v>
      </c>
      <c r="BJ65" s="119">
        <f t="shared" si="35"/>
        <v>-6.0218096224494688E-6</v>
      </c>
      <c r="BK65" s="119">
        <f t="shared" si="35"/>
        <v>-6.0218096224494688E-6</v>
      </c>
      <c r="BL65" s="119">
        <f t="shared" si="35"/>
        <v>-6.0218096224494688E-6</v>
      </c>
      <c r="BM65" s="113"/>
      <c r="BN65" s="316">
        <f>SUM(B65:BM65)</f>
        <v>25.22807942415049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6">B20</f>
        <v>0</v>
      </c>
      <c r="C71" s="87">
        <f t="shared" si="36"/>
        <v>0</v>
      </c>
      <c r="D71" s="87">
        <f t="shared" si="36"/>
        <v>4.2981582399999994</v>
      </c>
      <c r="E71" s="87">
        <f t="shared" si="36"/>
        <v>8.9109416631679981</v>
      </c>
      <c r="F71" s="87">
        <f t="shared" si="36"/>
        <v>0</v>
      </c>
      <c r="G71" s="87">
        <f t="shared" si="36"/>
        <v>0</v>
      </c>
      <c r="H71" s="87">
        <f t="shared" si="36"/>
        <v>0</v>
      </c>
      <c r="I71" s="87">
        <f t="shared" si="36"/>
        <v>0</v>
      </c>
      <c r="J71" s="87">
        <f t="shared" si="36"/>
        <v>0</v>
      </c>
      <c r="K71" s="87">
        <f t="shared" si="36"/>
        <v>0</v>
      </c>
      <c r="L71" s="87">
        <f t="shared" si="36"/>
        <v>0</v>
      </c>
      <c r="M71" s="87">
        <f t="shared" si="36"/>
        <v>-4.2981582399999994</v>
      </c>
      <c r="N71" s="87">
        <f t="shared" si="36"/>
        <v>-8.9109416631679981</v>
      </c>
      <c r="O71" s="87">
        <f t="shared" si="36"/>
        <v>0</v>
      </c>
      <c r="P71" s="87">
        <f t="shared" si="36"/>
        <v>0</v>
      </c>
      <c r="Q71" s="87">
        <f t="shared" si="36"/>
        <v>0</v>
      </c>
      <c r="R71" s="87">
        <f t="shared" si="36"/>
        <v>0</v>
      </c>
      <c r="S71" s="87">
        <f t="shared" si="36"/>
        <v>0</v>
      </c>
      <c r="T71" s="87">
        <f t="shared" si="36"/>
        <v>0</v>
      </c>
      <c r="U71" s="87">
        <f t="shared" si="36"/>
        <v>0</v>
      </c>
      <c r="V71" s="87">
        <f t="shared" si="36"/>
        <v>0</v>
      </c>
      <c r="W71" s="87">
        <f t="shared" si="36"/>
        <v>0</v>
      </c>
      <c r="X71" s="87">
        <f t="shared" si="36"/>
        <v>0</v>
      </c>
      <c r="Y71" s="87">
        <f t="shared" si="36"/>
        <v>0</v>
      </c>
      <c r="Z71" s="87">
        <f t="shared" si="36"/>
        <v>0</v>
      </c>
      <c r="AA71" s="87">
        <f t="shared" si="36"/>
        <v>0</v>
      </c>
      <c r="AB71" s="87">
        <f t="shared" si="36"/>
        <v>0</v>
      </c>
      <c r="AC71" s="87">
        <f t="shared" si="36"/>
        <v>0</v>
      </c>
      <c r="AD71" s="87">
        <f t="shared" si="36"/>
        <v>0</v>
      </c>
      <c r="AE71" s="87">
        <f t="shared" si="36"/>
        <v>0</v>
      </c>
      <c r="AF71" s="87">
        <f t="shared" si="36"/>
        <v>0</v>
      </c>
      <c r="AG71" s="87">
        <f t="shared" si="36"/>
        <v>0</v>
      </c>
      <c r="AH71" s="87">
        <f t="shared" si="36"/>
        <v>0</v>
      </c>
      <c r="AI71" s="87">
        <f t="shared" si="36"/>
        <v>0</v>
      </c>
      <c r="AJ71" s="87">
        <f t="shared" si="36"/>
        <v>0</v>
      </c>
      <c r="AK71" s="87">
        <f t="shared" si="36"/>
        <v>0</v>
      </c>
      <c r="AL71" s="87">
        <f t="shared" si="36"/>
        <v>0</v>
      </c>
      <c r="AM71" s="87">
        <f t="shared" si="36"/>
        <v>0</v>
      </c>
      <c r="AN71" s="87">
        <f t="shared" si="36"/>
        <v>0</v>
      </c>
      <c r="AO71" s="87">
        <f t="shared" si="36"/>
        <v>0</v>
      </c>
      <c r="AP71" s="87">
        <f t="shared" si="36"/>
        <v>0</v>
      </c>
      <c r="AQ71" s="87">
        <f t="shared" si="36"/>
        <v>0</v>
      </c>
      <c r="AR71" s="87">
        <f t="shared" si="36"/>
        <v>0</v>
      </c>
      <c r="AS71" s="87">
        <f t="shared" si="36"/>
        <v>0</v>
      </c>
      <c r="AT71" s="87">
        <f t="shared" si="36"/>
        <v>0</v>
      </c>
      <c r="AU71" s="87">
        <f t="shared" si="36"/>
        <v>0</v>
      </c>
      <c r="AV71" s="87">
        <f t="shared" si="36"/>
        <v>0</v>
      </c>
      <c r="AW71" s="87">
        <f t="shared" si="36"/>
        <v>0</v>
      </c>
      <c r="AX71" s="87">
        <f t="shared" si="36"/>
        <v>0</v>
      </c>
      <c r="AY71" s="87">
        <f t="shared" si="36"/>
        <v>0</v>
      </c>
      <c r="AZ71" s="87">
        <f t="shared" si="36"/>
        <v>0</v>
      </c>
      <c r="BA71" s="87">
        <f t="shared" si="36"/>
        <v>0</v>
      </c>
      <c r="BB71" s="87">
        <f t="shared" si="36"/>
        <v>0</v>
      </c>
      <c r="BC71" s="87">
        <f t="shared" si="36"/>
        <v>0</v>
      </c>
      <c r="BD71" s="87">
        <f t="shared" si="36"/>
        <v>0</v>
      </c>
      <c r="BE71" s="87">
        <f t="shared" si="36"/>
        <v>0</v>
      </c>
      <c r="BF71" s="87">
        <f t="shared" si="36"/>
        <v>0</v>
      </c>
      <c r="BG71" s="87">
        <f t="shared" si="36"/>
        <v>0</v>
      </c>
      <c r="BH71" s="87">
        <f t="shared" si="36"/>
        <v>0</v>
      </c>
      <c r="BI71" s="87">
        <f t="shared" si="36"/>
        <v>0</v>
      </c>
      <c r="BJ71" s="87">
        <f t="shared" si="36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4.2981582399999994</v>
      </c>
      <c r="E73" s="87">
        <f>SUM($B$71:E71)-SUM($B$72:E72)</f>
        <v>13.209099903167997</v>
      </c>
      <c r="F73" s="87">
        <f>SUM($B$71:F71)-SUM($B$72:F72)</f>
        <v>13.209099903167997</v>
      </c>
      <c r="G73" s="87">
        <f>SUM($B$71:G71)-SUM($B$72:G72)</f>
        <v>13.209099903167997</v>
      </c>
      <c r="H73" s="87">
        <f>SUM($B$71:H71)-SUM($B$72:H72)</f>
        <v>13.209099903167997</v>
      </c>
      <c r="I73" s="87">
        <f>SUM($B$71:I71)-SUM($B$72:I72)</f>
        <v>13.209099903167997</v>
      </c>
      <c r="J73" s="87">
        <f>SUM($B$71:J71)-SUM($B$72:J72)</f>
        <v>13.209099903167997</v>
      </c>
      <c r="K73" s="87">
        <f>SUM($B$71:K71)-SUM($B$72:K72)</f>
        <v>13.209099903167997</v>
      </c>
      <c r="L73" s="87">
        <f>SUM($B$71:L71)-SUM($B$72:L72)</f>
        <v>13.209099903167997</v>
      </c>
      <c r="M73" s="87">
        <f>SUM($B$71:M71)-SUM($B$72:M72)</f>
        <v>8.9109416631679981</v>
      </c>
      <c r="N73" s="87">
        <f>SUM($B$71:N71)-SUM($B$72:N72)</f>
        <v>0</v>
      </c>
      <c r="O73" s="87">
        <f>SUM($B$71:O71)-SUM($B$72:O72)</f>
        <v>0</v>
      </c>
      <c r="P73" s="87">
        <f>SUM($B$71:P71)-SUM($B$72:P72)</f>
        <v>0</v>
      </c>
      <c r="Q73" s="87">
        <f>SUM($B$71:Q71)-SUM($B$72:Q72)</f>
        <v>0</v>
      </c>
      <c r="R73" s="87">
        <f>SUM($B$71:R71)-SUM($B$72:R72)</f>
        <v>0</v>
      </c>
      <c r="S73" s="87">
        <f>SUM($B$71:S71)-SUM($B$72:S72)</f>
        <v>0</v>
      </c>
      <c r="T73" s="87">
        <f>SUM($B$71:T71)-SUM($B$72:T72)</f>
        <v>0</v>
      </c>
      <c r="U73" s="87">
        <f>SUM($B$71:U71)-SUM($B$72:U72)</f>
        <v>0</v>
      </c>
      <c r="V73" s="87">
        <f>SUM($B$71:V71)-SUM($B$72:V72)</f>
        <v>0</v>
      </c>
      <c r="W73" s="87">
        <f>SUM($B$71:W71)-SUM($B$72:W72)</f>
        <v>0</v>
      </c>
      <c r="X73" s="87">
        <f>SUM($B$71:X71)-SUM($B$72:X72)</f>
        <v>0</v>
      </c>
      <c r="Y73" s="87">
        <f>SUM($B$71:Y71)-SUM($B$72:Y72)</f>
        <v>0</v>
      </c>
      <c r="Z73" s="87">
        <f>SUM($B$71:Z71)-SUM($B$72:Z72)</f>
        <v>0</v>
      </c>
      <c r="AA73" s="87">
        <f>SUM($B$71:AA71)-SUM($B$72:AA72)</f>
        <v>0</v>
      </c>
      <c r="AB73" s="87">
        <f>SUM($B$71:AB71)-SUM($B$72:AB72)</f>
        <v>0</v>
      </c>
      <c r="AC73" s="87">
        <f>SUM($B$71:AC71)-SUM($B$72:AC72)</f>
        <v>0</v>
      </c>
      <c r="AD73" s="87">
        <f>SUM($B$71:AD71)-SUM($B$72:AD72)</f>
        <v>0</v>
      </c>
      <c r="AE73" s="87">
        <f>SUM($B$71:AE71)-SUM($B$72:AE72)</f>
        <v>0</v>
      </c>
      <c r="AF73" s="87">
        <f>SUM($B$71:AF71)-SUM($B$72:AF72)</f>
        <v>0</v>
      </c>
      <c r="AG73" s="87">
        <f>SUM($B$71:AG71)-SUM($B$72:AG72)</f>
        <v>0</v>
      </c>
      <c r="AH73" s="87">
        <f>SUM($B$71:AH71)-SUM($B$72:AH72)</f>
        <v>0</v>
      </c>
      <c r="AI73" s="87">
        <f>SUM($B$71:AI71)-SUM($B$72:AI72)</f>
        <v>0</v>
      </c>
      <c r="AJ73" s="87">
        <f>SUM($B$71:AJ71)-SUM($B$72:AJ72)</f>
        <v>0</v>
      </c>
      <c r="AK73" s="87">
        <f>SUM($B$71:AK71)-SUM($B$72:AK72)</f>
        <v>0</v>
      </c>
      <c r="AL73" s="87">
        <f>SUM($B$71:AL71)-SUM($B$72:AL72)</f>
        <v>0</v>
      </c>
      <c r="AM73" s="87">
        <f>SUM($B$71:AM71)-SUM($B$72:AM72)</f>
        <v>0</v>
      </c>
      <c r="AN73" s="87">
        <f>SUM($B$71:AN71)-SUM($B$72:AN72)</f>
        <v>0</v>
      </c>
      <c r="AO73" s="87">
        <f>SUM($B$71:AO71)-SUM($B$72:AO72)</f>
        <v>0</v>
      </c>
      <c r="AP73" s="87">
        <f>SUM($B$71:AP71)-SUM($B$72:AP72)</f>
        <v>0</v>
      </c>
      <c r="AQ73" s="87">
        <f>SUM($B$71:AQ71)-SUM($B$72:AQ72)</f>
        <v>0</v>
      </c>
      <c r="AR73" s="87">
        <f>SUM($B$71:AR71)-SUM($B$72:AR72)</f>
        <v>0</v>
      </c>
      <c r="AS73" s="87">
        <f>SUM($B$71:AS71)-SUM($B$72:AS72)</f>
        <v>0</v>
      </c>
      <c r="AT73" s="87">
        <f>SUM($B$71:AT71)-SUM($B$72:AT72)</f>
        <v>0</v>
      </c>
      <c r="AU73" s="87">
        <f>SUM($B$71:AU71)-SUM($B$72:AU72)</f>
        <v>0</v>
      </c>
      <c r="AV73" s="87">
        <f>SUM($B$71:AV71)-SUM($B$72:AV72)</f>
        <v>0</v>
      </c>
      <c r="AW73" s="87">
        <f>SUM($B$71:AW71)-SUM($B$72:AW72)</f>
        <v>0</v>
      </c>
      <c r="AX73" s="87">
        <f>SUM($B$71:AX71)-SUM($B$72:AX72)</f>
        <v>0</v>
      </c>
      <c r="AY73" s="87">
        <f>SUM($B$71:AY71)-SUM($B$72:AY72)</f>
        <v>0</v>
      </c>
      <c r="AZ73" s="87">
        <f>SUM($B$71:AZ71)-SUM($B$72:AZ72)</f>
        <v>0</v>
      </c>
      <c r="BA73" s="87">
        <f>SUM($B$71:BA71)-SUM($B$72:BA72)</f>
        <v>0</v>
      </c>
      <c r="BB73" s="87">
        <f>SUM($B$71:BB71)-SUM($B$72:BB72)</f>
        <v>0</v>
      </c>
      <c r="BC73" s="87">
        <f>SUM($B$71:BC71)-SUM($B$72:BC72)</f>
        <v>0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>
        <v>0</v>
      </c>
      <c r="C74" s="128">
        <f>($C$71*TaxDepr!B$32)</f>
        <v>0</v>
      </c>
      <c r="D74" s="331">
        <f>($D$71*TaxDepr!B$32)</f>
        <v>0.61399190458399988</v>
      </c>
      <c r="E74" s="331">
        <f>($D$71*TaxDepr!C$32)+($E$71*TaxDepr!B$32)</f>
        <v>2.3255469695595483</v>
      </c>
      <c r="F74" s="331">
        <f>($D$71*TaxDepr!D$32)+($E$71*TaxDepr!C$32)</f>
        <v>2.9341664342330427</v>
      </c>
      <c r="G74" s="331">
        <f>($D$71*TaxDepr!E$32)+($E$71*TaxDepr!D$32)</f>
        <v>2.0958458972259777</v>
      </c>
      <c r="H74" s="331">
        <f>($D$71*TaxDepr!F$32)+($E$71*TaxDepr!E$32)</f>
        <v>1.4970327837328412</v>
      </c>
      <c r="I74" s="331">
        <f>($D$71*TaxDepr!G$32)+($E$71*TaxDepr!F$32)</f>
        <v>1.1789121663577438</v>
      </c>
      <c r="J74" s="331">
        <f>($D$71*TaxDepr!H$32)+($E$71*TaxDepr!G$32)</f>
        <v>1.1789121663577438</v>
      </c>
      <c r="K74" s="331">
        <f>($D$71*TaxDepr!I$32)+($E$71*TaxDepr!H$32)</f>
        <v>0.98712834568894381</v>
      </c>
      <c r="L74" s="331">
        <f>($D$71*TaxDepr!J$32)+($E$71*TaxDepr!I$32)</f>
        <v>0.3976953264271878</v>
      </c>
      <c r="M74" s="331"/>
      <c r="N74" s="331"/>
      <c r="O74" s="331"/>
      <c r="P74" s="331"/>
      <c r="Q74" s="331"/>
      <c r="R74" s="331"/>
      <c r="S74" s="331"/>
      <c r="T74" s="331"/>
      <c r="U74" s="331"/>
      <c r="V74" s="331"/>
      <c r="W74" s="331"/>
      <c r="X74" s="331"/>
      <c r="Y74" s="331"/>
      <c r="Z74" s="331"/>
      <c r="AA74" s="331"/>
      <c r="AB74" s="331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13.20923199416703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7">C72+C74</f>
        <v>0</v>
      </c>
      <c r="D75" s="95">
        <f t="shared" si="37"/>
        <v>0.61399190458399988</v>
      </c>
      <c r="E75" s="95">
        <f t="shared" si="37"/>
        <v>2.3255469695595483</v>
      </c>
      <c r="F75" s="95">
        <f t="shared" si="37"/>
        <v>2.9341664342330427</v>
      </c>
      <c r="G75" s="95">
        <f t="shared" si="37"/>
        <v>2.0958458972259777</v>
      </c>
      <c r="H75" s="95">
        <f t="shared" si="37"/>
        <v>1.4970327837328412</v>
      </c>
      <c r="I75" s="95">
        <f t="shared" si="37"/>
        <v>1.1789121663577438</v>
      </c>
      <c r="J75" s="95">
        <f t="shared" si="37"/>
        <v>1.1789121663577438</v>
      </c>
      <c r="K75" s="95">
        <f t="shared" si="37"/>
        <v>0.98712834568894381</v>
      </c>
      <c r="L75" s="95">
        <f t="shared" si="37"/>
        <v>0.3976953264271878</v>
      </c>
      <c r="M75" s="95">
        <f t="shared" si="37"/>
        <v>0</v>
      </c>
      <c r="N75" s="95">
        <f t="shared" si="37"/>
        <v>0</v>
      </c>
      <c r="O75" s="95">
        <f t="shared" si="37"/>
        <v>0</v>
      </c>
      <c r="P75" s="95">
        <f t="shared" si="37"/>
        <v>0</v>
      </c>
      <c r="Q75" s="95">
        <f t="shared" si="37"/>
        <v>0</v>
      </c>
      <c r="R75" s="95">
        <f t="shared" si="37"/>
        <v>0</v>
      </c>
      <c r="S75" s="95">
        <f t="shared" si="37"/>
        <v>0</v>
      </c>
      <c r="T75" s="95">
        <f t="shared" si="37"/>
        <v>0</v>
      </c>
      <c r="U75" s="95">
        <f t="shared" si="37"/>
        <v>0</v>
      </c>
      <c r="V75" s="95">
        <f t="shared" si="37"/>
        <v>0</v>
      </c>
      <c r="W75" s="95">
        <f t="shared" si="37"/>
        <v>0</v>
      </c>
      <c r="X75" s="95">
        <f t="shared" si="37"/>
        <v>0</v>
      </c>
      <c r="Y75" s="95">
        <f t="shared" si="37"/>
        <v>0</v>
      </c>
      <c r="Z75" s="95">
        <f t="shared" si="37"/>
        <v>0</v>
      </c>
      <c r="AA75" s="95">
        <f t="shared" si="37"/>
        <v>0</v>
      </c>
      <c r="AB75" s="95">
        <f t="shared" si="37"/>
        <v>0</v>
      </c>
      <c r="AC75" s="95">
        <f t="shared" si="37"/>
        <v>0</v>
      </c>
      <c r="AD75" s="95">
        <f t="shared" si="37"/>
        <v>0</v>
      </c>
      <c r="AE75" s="95">
        <f t="shared" si="37"/>
        <v>0</v>
      </c>
      <c r="AF75" s="95">
        <f t="shared" si="37"/>
        <v>0</v>
      </c>
      <c r="AG75" s="95">
        <f t="shared" si="37"/>
        <v>0</v>
      </c>
      <c r="AH75" s="95">
        <f t="shared" si="37"/>
        <v>0</v>
      </c>
      <c r="AI75" s="95">
        <f t="shared" si="37"/>
        <v>0</v>
      </c>
      <c r="AJ75" s="95">
        <f t="shared" si="37"/>
        <v>0</v>
      </c>
      <c r="AK75" s="95">
        <f t="shared" si="37"/>
        <v>0</v>
      </c>
      <c r="AL75" s="95">
        <f t="shared" si="37"/>
        <v>0</v>
      </c>
      <c r="AM75" s="95">
        <f t="shared" si="37"/>
        <v>0</v>
      </c>
      <c r="AN75" s="95">
        <f t="shared" si="37"/>
        <v>0</v>
      </c>
      <c r="AO75" s="95">
        <f t="shared" si="37"/>
        <v>0</v>
      </c>
      <c r="AP75" s="95">
        <f t="shared" si="37"/>
        <v>0</v>
      </c>
      <c r="AQ75" s="95">
        <f t="shared" si="37"/>
        <v>0</v>
      </c>
      <c r="AR75" s="95">
        <f t="shared" si="37"/>
        <v>0</v>
      </c>
      <c r="AS75" s="95">
        <f t="shared" si="37"/>
        <v>0</v>
      </c>
      <c r="AT75" s="95">
        <f t="shared" si="37"/>
        <v>0</v>
      </c>
      <c r="AU75" s="95">
        <f t="shared" si="37"/>
        <v>0</v>
      </c>
      <c r="AV75" s="95">
        <f t="shared" si="37"/>
        <v>0</v>
      </c>
      <c r="AW75" s="95">
        <f t="shared" si="37"/>
        <v>0</v>
      </c>
      <c r="AX75" s="95">
        <f t="shared" si="37"/>
        <v>0</v>
      </c>
      <c r="AY75" s="95">
        <f t="shared" si="37"/>
        <v>0</v>
      </c>
      <c r="AZ75" s="95">
        <f t="shared" si="37"/>
        <v>0</v>
      </c>
      <c r="BA75" s="95">
        <f t="shared" si="37"/>
        <v>0</v>
      </c>
      <c r="BB75" s="95">
        <f t="shared" si="37"/>
        <v>0</v>
      </c>
      <c r="BC75" s="95">
        <f t="shared" si="37"/>
        <v>0</v>
      </c>
      <c r="BD75" s="95">
        <f t="shared" si="37"/>
        <v>0</v>
      </c>
      <c r="BE75" s="95">
        <f t="shared" si="37"/>
        <v>0</v>
      </c>
      <c r="BF75" s="95">
        <f t="shared" si="37"/>
        <v>0</v>
      </c>
      <c r="BG75" s="95">
        <f t="shared" si="37"/>
        <v>0</v>
      </c>
      <c r="BH75" s="95">
        <f t="shared" si="37"/>
        <v>0</v>
      </c>
      <c r="BI75" s="95">
        <f t="shared" si="37"/>
        <v>0</v>
      </c>
      <c r="BJ75" s="95">
        <f t="shared" si="37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8">B20</f>
        <v>0</v>
      </c>
      <c r="C78" s="87">
        <f t="shared" si="38"/>
        <v>0</v>
      </c>
      <c r="D78" s="87">
        <f t="shared" si="38"/>
        <v>4.2981582399999994</v>
      </c>
      <c r="E78" s="87">
        <f t="shared" si="38"/>
        <v>8.9109416631679981</v>
      </c>
      <c r="F78" s="87">
        <f t="shared" si="38"/>
        <v>0</v>
      </c>
      <c r="G78" s="87">
        <f t="shared" si="38"/>
        <v>0</v>
      </c>
      <c r="H78" s="87">
        <f t="shared" si="38"/>
        <v>0</v>
      </c>
      <c r="I78" s="87">
        <f t="shared" si="38"/>
        <v>0</v>
      </c>
      <c r="J78" s="87">
        <f t="shared" si="38"/>
        <v>0</v>
      </c>
      <c r="K78" s="87">
        <f t="shared" si="38"/>
        <v>0</v>
      </c>
      <c r="L78" s="87">
        <f t="shared" si="38"/>
        <v>0</v>
      </c>
      <c r="M78" s="87">
        <f t="shared" si="38"/>
        <v>-4.2981582399999994</v>
      </c>
      <c r="N78" s="87">
        <f t="shared" si="38"/>
        <v>-8.9109416631679981</v>
      </c>
      <c r="O78" s="87">
        <f t="shared" si="38"/>
        <v>0</v>
      </c>
      <c r="P78" s="87">
        <f t="shared" si="38"/>
        <v>0</v>
      </c>
      <c r="Q78" s="87">
        <f t="shared" si="38"/>
        <v>0</v>
      </c>
      <c r="R78" s="87">
        <f t="shared" si="38"/>
        <v>0</v>
      </c>
      <c r="S78" s="87">
        <f t="shared" si="38"/>
        <v>0</v>
      </c>
      <c r="T78" s="87">
        <f t="shared" si="38"/>
        <v>0</v>
      </c>
      <c r="U78" s="87">
        <f t="shared" si="38"/>
        <v>0</v>
      </c>
      <c r="V78" s="87">
        <f t="shared" si="38"/>
        <v>0</v>
      </c>
      <c r="W78" s="87">
        <f t="shared" si="38"/>
        <v>0</v>
      </c>
      <c r="X78" s="87">
        <f t="shared" si="38"/>
        <v>0</v>
      </c>
      <c r="Y78" s="87">
        <f t="shared" si="38"/>
        <v>0</v>
      </c>
      <c r="Z78" s="87">
        <f t="shared" si="38"/>
        <v>0</v>
      </c>
      <c r="AA78" s="87">
        <f t="shared" si="38"/>
        <v>0</v>
      </c>
      <c r="AB78" s="87">
        <f t="shared" si="38"/>
        <v>0</v>
      </c>
      <c r="AC78" s="87">
        <f t="shared" si="38"/>
        <v>0</v>
      </c>
      <c r="AD78" s="87">
        <f t="shared" si="38"/>
        <v>0</v>
      </c>
      <c r="AE78" s="87">
        <f t="shared" si="38"/>
        <v>0</v>
      </c>
      <c r="AF78" s="87">
        <f t="shared" si="38"/>
        <v>0</v>
      </c>
      <c r="AG78" s="87">
        <f t="shared" si="38"/>
        <v>0</v>
      </c>
      <c r="AH78" s="87">
        <f t="shared" si="38"/>
        <v>0</v>
      </c>
      <c r="AI78" s="87">
        <f t="shared" si="38"/>
        <v>0</v>
      </c>
      <c r="AJ78" s="87">
        <f t="shared" si="38"/>
        <v>0</v>
      </c>
      <c r="AK78" s="87">
        <f t="shared" si="38"/>
        <v>0</v>
      </c>
      <c r="AL78" s="87">
        <f t="shared" si="38"/>
        <v>0</v>
      </c>
      <c r="AM78" s="87">
        <f t="shared" si="38"/>
        <v>0</v>
      </c>
      <c r="AN78" s="87">
        <f t="shared" si="38"/>
        <v>0</v>
      </c>
      <c r="AO78" s="87">
        <f t="shared" si="38"/>
        <v>0</v>
      </c>
      <c r="AP78" s="87">
        <f t="shared" si="38"/>
        <v>0</v>
      </c>
      <c r="AQ78" s="87">
        <f t="shared" si="38"/>
        <v>0</v>
      </c>
      <c r="AR78" s="87">
        <f t="shared" si="38"/>
        <v>0</v>
      </c>
      <c r="AS78" s="87">
        <f t="shared" si="38"/>
        <v>0</v>
      </c>
      <c r="AT78" s="87">
        <f t="shared" si="38"/>
        <v>0</v>
      </c>
      <c r="AU78" s="87">
        <f t="shared" si="38"/>
        <v>0</v>
      </c>
      <c r="AV78" s="87">
        <f t="shared" si="38"/>
        <v>0</v>
      </c>
      <c r="AW78" s="87">
        <f t="shared" si="38"/>
        <v>0</v>
      </c>
      <c r="AX78" s="87">
        <f t="shared" si="38"/>
        <v>0</v>
      </c>
      <c r="AY78" s="87">
        <f t="shared" si="38"/>
        <v>0</v>
      </c>
      <c r="AZ78" s="87">
        <f t="shared" si="38"/>
        <v>0</v>
      </c>
      <c r="BA78" s="87">
        <f t="shared" si="38"/>
        <v>0</v>
      </c>
      <c r="BB78" s="87">
        <f t="shared" si="38"/>
        <v>0</v>
      </c>
      <c r="BC78" s="87">
        <f t="shared" si="38"/>
        <v>0</v>
      </c>
      <c r="BD78" s="87">
        <f t="shared" si="38"/>
        <v>0</v>
      </c>
      <c r="BE78" s="87">
        <f t="shared" si="38"/>
        <v>0</v>
      </c>
      <c r="BF78" s="87">
        <f t="shared" si="38"/>
        <v>0</v>
      </c>
      <c r="BG78" s="87">
        <f t="shared" si="38"/>
        <v>0</v>
      </c>
      <c r="BH78" s="87">
        <f t="shared" si="38"/>
        <v>0</v>
      </c>
      <c r="BI78" s="87">
        <f t="shared" si="38"/>
        <v>0</v>
      </c>
      <c r="BJ78" s="87">
        <f t="shared" si="38"/>
        <v>0</v>
      </c>
      <c r="BK78" s="87">
        <f t="shared" si="38"/>
        <v>0</v>
      </c>
      <c r="BL78" s="87">
        <f t="shared" si="38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4.2981582399999994</v>
      </c>
      <c r="E80" s="87">
        <f>SUM($B$78:E78)</f>
        <v>13.209099903167997</v>
      </c>
      <c r="F80" s="87">
        <f>SUM($B$78:F78)</f>
        <v>13.209099903167997</v>
      </c>
      <c r="G80" s="87">
        <f>SUM($B$78:G78)</f>
        <v>13.209099903167997</v>
      </c>
      <c r="H80" s="87">
        <f>SUM($B$78:H78)</f>
        <v>13.209099903167997</v>
      </c>
      <c r="I80" s="87">
        <f>SUM($B$78:I78)</f>
        <v>13.209099903167997</v>
      </c>
      <c r="J80" s="87">
        <f>SUM($B$78:J78)</f>
        <v>13.209099903167997</v>
      </c>
      <c r="K80" s="87">
        <f>SUM($B$78:K78)</f>
        <v>13.209099903167997</v>
      </c>
      <c r="L80" s="87">
        <f>SUM($B$78:L78)</f>
        <v>13.209099903167997</v>
      </c>
      <c r="M80" s="87">
        <f>SUM($B$78:M78)</f>
        <v>8.9109416631679981</v>
      </c>
      <c r="N80" s="87">
        <f>SUM($B$78:N78)</f>
        <v>0</v>
      </c>
      <c r="O80" s="87">
        <f>SUM($B$78:O78)</f>
        <v>0</v>
      </c>
      <c r="P80" s="87">
        <f>SUM($B$78:P78)</f>
        <v>0</v>
      </c>
      <c r="Q80" s="87">
        <f>SUM($B$78:Q78)</f>
        <v>0</v>
      </c>
      <c r="R80" s="87">
        <f>SUM($B$78:R78)</f>
        <v>0</v>
      </c>
      <c r="S80" s="87">
        <f>SUM($B$78:S78)</f>
        <v>0</v>
      </c>
      <c r="T80" s="87">
        <f>SUM($B$78:T78)</f>
        <v>0</v>
      </c>
      <c r="U80" s="87">
        <f>SUM($B$78:U78)</f>
        <v>0</v>
      </c>
      <c r="V80" s="87">
        <f>SUM($B$78:V78)</f>
        <v>0</v>
      </c>
      <c r="W80" s="87">
        <f>SUM($B$78:W78)</f>
        <v>0</v>
      </c>
      <c r="X80" s="87">
        <f>SUM($B$78:X78)</f>
        <v>0</v>
      </c>
      <c r="Y80" s="87">
        <f>SUM($B$78:Y78)</f>
        <v>0</v>
      </c>
      <c r="Z80" s="87">
        <f>SUM($B$78:Z78)</f>
        <v>0</v>
      </c>
      <c r="AA80" s="87">
        <f>SUM($B$78:AA78)</f>
        <v>0</v>
      </c>
      <c r="AB80" s="87">
        <f>SUM($B$78:AB78)</f>
        <v>0</v>
      </c>
      <c r="AC80" s="87">
        <f>SUM($B$78:AC78)</f>
        <v>0</v>
      </c>
      <c r="AD80" s="87">
        <f>SUM($B$78:AD78)</f>
        <v>0</v>
      </c>
      <c r="AE80" s="87">
        <f>SUM($B$78:AE78)</f>
        <v>0</v>
      </c>
      <c r="AF80" s="87">
        <f>SUM($B$78:AF78)</f>
        <v>0</v>
      </c>
      <c r="AG80" s="87">
        <f>SUM($B$78:AG78)</f>
        <v>0</v>
      </c>
      <c r="AH80" s="87">
        <f>SUM($B$78:AH78)</f>
        <v>0</v>
      </c>
      <c r="AI80" s="87">
        <f>SUM($B$78:AI78)</f>
        <v>0</v>
      </c>
      <c r="AJ80" s="87">
        <f>SUM($B$78:AJ78)</f>
        <v>0</v>
      </c>
      <c r="AK80" s="87">
        <f>SUM($B$78:AK78)</f>
        <v>0</v>
      </c>
      <c r="AL80" s="87">
        <f>SUM($B$78:AL78)</f>
        <v>0</v>
      </c>
      <c r="AM80" s="87">
        <f>SUM($B$78:AM78)</f>
        <v>0</v>
      </c>
      <c r="AN80" s="87">
        <f>SUM($B$78:AN78)</f>
        <v>0</v>
      </c>
      <c r="AO80" s="87">
        <f>SUM($B$78:AO78)</f>
        <v>0</v>
      </c>
      <c r="AP80" s="87">
        <f>SUM($B$78:AP78)</f>
        <v>0</v>
      </c>
      <c r="AQ80" s="87">
        <f>SUM($B$78:AQ78)</f>
        <v>0</v>
      </c>
      <c r="AR80" s="87">
        <f>SUM($B$78:AR78)</f>
        <v>0</v>
      </c>
      <c r="AS80" s="87">
        <f>SUM($B$78:AS78)</f>
        <v>0</v>
      </c>
      <c r="AT80" s="87">
        <f>SUM($B$78:AT78)</f>
        <v>0</v>
      </c>
      <c r="AU80" s="87">
        <f>SUM($B$78:AU78)</f>
        <v>0</v>
      </c>
      <c r="AV80" s="87">
        <f>SUM($B$78:AV78)</f>
        <v>0</v>
      </c>
      <c r="AW80" s="87">
        <f>SUM($B$78:AW78)</f>
        <v>0</v>
      </c>
      <c r="AX80" s="87">
        <f>SUM($B$78:AX78)</f>
        <v>0</v>
      </c>
      <c r="AY80" s="87">
        <f>SUM($B$78:AY78)</f>
        <v>0</v>
      </c>
      <c r="AZ80" s="87">
        <f>SUM($B$78:AZ78)</f>
        <v>0</v>
      </c>
      <c r="BA80" s="87">
        <f>SUM($B$78:BA78)</f>
        <v>0</v>
      </c>
      <c r="BB80" s="87">
        <f>SUM($B$78:BB78)</f>
        <v>0</v>
      </c>
      <c r="BC80" s="87">
        <f>SUM($B$78:BC78)</f>
        <v>0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f>C74</f>
        <v>0</v>
      </c>
      <c r="D81" s="330">
        <f>D74</f>
        <v>0.61399190458399988</v>
      </c>
      <c r="E81" s="330">
        <f t="shared" ref="E81:BL81" si="39">E74</f>
        <v>2.3255469695595483</v>
      </c>
      <c r="F81" s="330">
        <f t="shared" si="39"/>
        <v>2.9341664342330427</v>
      </c>
      <c r="G81" s="330">
        <f t="shared" si="39"/>
        <v>2.0958458972259777</v>
      </c>
      <c r="H81" s="330">
        <f t="shared" si="39"/>
        <v>1.4970327837328412</v>
      </c>
      <c r="I81" s="330">
        <f t="shared" si="39"/>
        <v>1.1789121663577438</v>
      </c>
      <c r="J81" s="330">
        <f t="shared" si="39"/>
        <v>1.1789121663577438</v>
      </c>
      <c r="K81" s="330">
        <f t="shared" si="39"/>
        <v>0.98712834568894381</v>
      </c>
      <c r="L81" s="330">
        <f t="shared" si="39"/>
        <v>0.3976953264271878</v>
      </c>
      <c r="M81" s="330">
        <f t="shared" si="39"/>
        <v>0</v>
      </c>
      <c r="N81" s="330">
        <f t="shared" si="39"/>
        <v>0</v>
      </c>
      <c r="O81" s="330">
        <f t="shared" si="39"/>
        <v>0</v>
      </c>
      <c r="P81" s="330">
        <f t="shared" si="39"/>
        <v>0</v>
      </c>
      <c r="Q81" s="330">
        <f t="shared" si="39"/>
        <v>0</v>
      </c>
      <c r="R81" s="330">
        <f t="shared" si="39"/>
        <v>0</v>
      </c>
      <c r="S81" s="330">
        <f t="shared" si="39"/>
        <v>0</v>
      </c>
      <c r="T81" s="330">
        <f t="shared" si="39"/>
        <v>0</v>
      </c>
      <c r="U81" s="330">
        <f t="shared" si="39"/>
        <v>0</v>
      </c>
      <c r="V81" s="330">
        <f t="shared" si="39"/>
        <v>0</v>
      </c>
      <c r="W81" s="330">
        <f t="shared" si="39"/>
        <v>0</v>
      </c>
      <c r="X81" s="330">
        <f t="shared" si="39"/>
        <v>0</v>
      </c>
      <c r="Y81" s="330">
        <f t="shared" si="39"/>
        <v>0</v>
      </c>
      <c r="Z81" s="330">
        <f t="shared" si="39"/>
        <v>0</v>
      </c>
      <c r="AA81" s="330">
        <f t="shared" si="39"/>
        <v>0</v>
      </c>
      <c r="AB81" s="330">
        <f t="shared" si="39"/>
        <v>0</v>
      </c>
      <c r="AC81" s="330">
        <f t="shared" si="39"/>
        <v>0</v>
      </c>
      <c r="AD81" s="330">
        <f t="shared" si="39"/>
        <v>0</v>
      </c>
      <c r="AE81" s="330">
        <f t="shared" si="39"/>
        <v>0</v>
      </c>
      <c r="AF81" s="330">
        <f t="shared" si="39"/>
        <v>0</v>
      </c>
      <c r="AG81" s="330">
        <f t="shared" si="39"/>
        <v>0</v>
      </c>
      <c r="AH81" s="330">
        <f t="shared" si="39"/>
        <v>0</v>
      </c>
      <c r="AI81" s="330">
        <f t="shared" si="39"/>
        <v>0</v>
      </c>
      <c r="AJ81" s="330">
        <f t="shared" si="39"/>
        <v>0</v>
      </c>
      <c r="AK81" s="330">
        <f t="shared" si="39"/>
        <v>0</v>
      </c>
      <c r="AL81" s="330">
        <f t="shared" si="39"/>
        <v>0</v>
      </c>
      <c r="AM81" s="330">
        <f t="shared" si="39"/>
        <v>0</v>
      </c>
      <c r="AN81" s="330">
        <f t="shared" si="39"/>
        <v>0</v>
      </c>
      <c r="AO81" s="330">
        <f t="shared" si="39"/>
        <v>0</v>
      </c>
      <c r="AP81" s="330">
        <f t="shared" si="39"/>
        <v>0</v>
      </c>
      <c r="AQ81" s="330">
        <f t="shared" si="39"/>
        <v>0</v>
      </c>
      <c r="AR81" s="330">
        <f t="shared" si="39"/>
        <v>0</v>
      </c>
      <c r="AS81" s="330">
        <f t="shared" si="39"/>
        <v>0</v>
      </c>
      <c r="AT81" s="330">
        <f t="shared" si="39"/>
        <v>0</v>
      </c>
      <c r="AU81" s="330">
        <f t="shared" si="39"/>
        <v>0</v>
      </c>
      <c r="AV81" s="330">
        <f t="shared" si="39"/>
        <v>0</v>
      </c>
      <c r="AW81" s="330">
        <f t="shared" si="39"/>
        <v>0</v>
      </c>
      <c r="AX81" s="330">
        <f t="shared" si="39"/>
        <v>0</v>
      </c>
      <c r="AY81" s="330">
        <f t="shared" si="39"/>
        <v>0</v>
      </c>
      <c r="AZ81" s="330">
        <f t="shared" si="39"/>
        <v>0</v>
      </c>
      <c r="BA81" s="330">
        <f t="shared" si="39"/>
        <v>0</v>
      </c>
      <c r="BB81" s="330">
        <f t="shared" si="39"/>
        <v>0</v>
      </c>
      <c r="BC81" s="330">
        <f t="shared" si="39"/>
        <v>0</v>
      </c>
      <c r="BD81" s="330">
        <f t="shared" si="39"/>
        <v>0</v>
      </c>
      <c r="BE81" s="330">
        <f t="shared" si="39"/>
        <v>0</v>
      </c>
      <c r="BF81" s="330">
        <f t="shared" si="39"/>
        <v>0</v>
      </c>
      <c r="BG81" s="330">
        <f t="shared" si="39"/>
        <v>0</v>
      </c>
      <c r="BH81" s="330">
        <f t="shared" si="39"/>
        <v>0</v>
      </c>
      <c r="BI81" s="330">
        <f t="shared" si="39"/>
        <v>0</v>
      </c>
      <c r="BJ81" s="330">
        <f t="shared" si="39"/>
        <v>0</v>
      </c>
      <c r="BK81" s="330">
        <f t="shared" si="39"/>
        <v>0</v>
      </c>
      <c r="BL81" s="330">
        <f t="shared" si="39"/>
        <v>0</v>
      </c>
      <c r="BM81" s="37"/>
      <c r="BN81" s="75">
        <f>SUM(B81:BM81)</f>
        <v>13.20923199416703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0">C79+C81</f>
        <v>0</v>
      </c>
      <c r="D82" s="95">
        <f t="shared" si="40"/>
        <v>0.61399190458399988</v>
      </c>
      <c r="E82" s="95">
        <f t="shared" si="40"/>
        <v>2.3255469695595483</v>
      </c>
      <c r="F82" s="95">
        <f t="shared" si="40"/>
        <v>2.9341664342330427</v>
      </c>
      <c r="G82" s="95">
        <f t="shared" si="40"/>
        <v>2.0958458972259777</v>
      </c>
      <c r="H82" s="95">
        <f t="shared" si="40"/>
        <v>1.4970327837328412</v>
      </c>
      <c r="I82" s="95">
        <f t="shared" si="40"/>
        <v>1.1789121663577438</v>
      </c>
      <c r="J82" s="95">
        <f t="shared" si="40"/>
        <v>1.1789121663577438</v>
      </c>
      <c r="K82" s="95">
        <f t="shared" si="40"/>
        <v>0.98712834568894381</v>
      </c>
      <c r="L82" s="95">
        <f t="shared" si="40"/>
        <v>0.3976953264271878</v>
      </c>
      <c r="M82" s="95">
        <f t="shared" si="40"/>
        <v>0</v>
      </c>
      <c r="N82" s="95">
        <f t="shared" si="40"/>
        <v>0</v>
      </c>
      <c r="O82" s="95">
        <f t="shared" si="40"/>
        <v>0</v>
      </c>
      <c r="P82" s="95">
        <f t="shared" si="40"/>
        <v>0</v>
      </c>
      <c r="Q82" s="95">
        <f t="shared" si="40"/>
        <v>0</v>
      </c>
      <c r="R82" s="95">
        <f t="shared" si="40"/>
        <v>0</v>
      </c>
      <c r="S82" s="95">
        <f t="shared" si="40"/>
        <v>0</v>
      </c>
      <c r="T82" s="95">
        <f t="shared" si="40"/>
        <v>0</v>
      </c>
      <c r="U82" s="95">
        <f t="shared" si="40"/>
        <v>0</v>
      </c>
      <c r="V82" s="95">
        <f t="shared" si="40"/>
        <v>0</v>
      </c>
      <c r="W82" s="95">
        <f t="shared" si="40"/>
        <v>0</v>
      </c>
      <c r="X82" s="95">
        <f t="shared" si="40"/>
        <v>0</v>
      </c>
      <c r="Y82" s="95">
        <f t="shared" si="40"/>
        <v>0</v>
      </c>
      <c r="Z82" s="95">
        <f t="shared" si="40"/>
        <v>0</v>
      </c>
      <c r="AA82" s="95">
        <f t="shared" si="40"/>
        <v>0</v>
      </c>
      <c r="AB82" s="95">
        <f t="shared" si="40"/>
        <v>0</v>
      </c>
      <c r="AC82" s="95">
        <f t="shared" si="40"/>
        <v>0</v>
      </c>
      <c r="AD82" s="95">
        <f t="shared" si="40"/>
        <v>0</v>
      </c>
      <c r="AE82" s="95">
        <f t="shared" si="40"/>
        <v>0</v>
      </c>
      <c r="AF82" s="95">
        <f t="shared" si="40"/>
        <v>0</v>
      </c>
      <c r="AG82" s="95">
        <f t="shared" si="40"/>
        <v>0</v>
      </c>
      <c r="AH82" s="95">
        <f t="shared" si="40"/>
        <v>0</v>
      </c>
      <c r="AI82" s="95">
        <f t="shared" si="40"/>
        <v>0</v>
      </c>
      <c r="AJ82" s="95">
        <f t="shared" si="40"/>
        <v>0</v>
      </c>
      <c r="AK82" s="95">
        <f t="shared" si="40"/>
        <v>0</v>
      </c>
      <c r="AL82" s="95">
        <f t="shared" si="40"/>
        <v>0</v>
      </c>
      <c r="AM82" s="95">
        <f t="shared" si="40"/>
        <v>0</v>
      </c>
      <c r="AN82" s="95">
        <f t="shared" si="40"/>
        <v>0</v>
      </c>
      <c r="AO82" s="95">
        <f t="shared" si="40"/>
        <v>0</v>
      </c>
      <c r="AP82" s="95">
        <f t="shared" si="40"/>
        <v>0</v>
      </c>
      <c r="AQ82" s="95">
        <f t="shared" si="40"/>
        <v>0</v>
      </c>
      <c r="AR82" s="95">
        <f t="shared" si="40"/>
        <v>0</v>
      </c>
      <c r="AS82" s="95">
        <f t="shared" si="40"/>
        <v>0</v>
      </c>
      <c r="AT82" s="95">
        <f t="shared" si="40"/>
        <v>0</v>
      </c>
      <c r="AU82" s="95">
        <f t="shared" si="40"/>
        <v>0</v>
      </c>
      <c r="AV82" s="95">
        <f t="shared" si="40"/>
        <v>0</v>
      </c>
      <c r="AW82" s="95">
        <f t="shared" si="40"/>
        <v>0</v>
      </c>
      <c r="AX82" s="95">
        <f t="shared" si="40"/>
        <v>0</v>
      </c>
      <c r="AY82" s="95">
        <f t="shared" si="40"/>
        <v>0</v>
      </c>
      <c r="AZ82" s="95">
        <f t="shared" si="40"/>
        <v>0</v>
      </c>
      <c r="BA82" s="95">
        <f t="shared" si="40"/>
        <v>0</v>
      </c>
      <c r="BB82" s="95">
        <f t="shared" si="40"/>
        <v>0</v>
      </c>
      <c r="BC82" s="95">
        <f t="shared" si="40"/>
        <v>0</v>
      </c>
      <c r="BD82" s="95">
        <f t="shared" si="40"/>
        <v>0</v>
      </c>
      <c r="BE82" s="95">
        <f t="shared" si="40"/>
        <v>0</v>
      </c>
      <c r="BF82" s="95">
        <f t="shared" si="40"/>
        <v>0</v>
      </c>
      <c r="BG82" s="95">
        <f t="shared" si="40"/>
        <v>0</v>
      </c>
      <c r="BH82" s="95">
        <f t="shared" si="40"/>
        <v>0</v>
      </c>
      <c r="BI82" s="95">
        <f t="shared" si="40"/>
        <v>0</v>
      </c>
      <c r="BJ82" s="95">
        <f t="shared" si="40"/>
        <v>0</v>
      </c>
      <c r="BK82" s="95">
        <f t="shared" si="40"/>
        <v>0</v>
      </c>
      <c r="BL82" s="95">
        <f t="shared" si="40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BJ85" si="41">$B$20*(1-$B$5)/$B$3</f>
        <v>0</v>
      </c>
      <c r="C85" s="75">
        <f t="shared" si="41"/>
        <v>0</v>
      </c>
      <c r="D85" s="75">
        <f t="shared" si="41"/>
        <v>0</v>
      </c>
      <c r="E85" s="75">
        <f t="shared" si="41"/>
        <v>0</v>
      </c>
      <c r="F85" s="75">
        <f t="shared" si="41"/>
        <v>0</v>
      </c>
      <c r="G85" s="75">
        <f t="shared" si="41"/>
        <v>0</v>
      </c>
      <c r="H85" s="75">
        <f t="shared" si="41"/>
        <v>0</v>
      </c>
      <c r="I85" s="75">
        <f t="shared" si="41"/>
        <v>0</v>
      </c>
      <c r="J85" s="75">
        <f t="shared" si="41"/>
        <v>0</v>
      </c>
      <c r="K85" s="75">
        <f t="shared" si="41"/>
        <v>0</v>
      </c>
      <c r="L85" s="75">
        <f t="shared" si="41"/>
        <v>0</v>
      </c>
      <c r="M85" s="75">
        <f t="shared" si="41"/>
        <v>0</v>
      </c>
      <c r="N85" s="75">
        <f t="shared" si="41"/>
        <v>0</v>
      </c>
      <c r="O85" s="75">
        <f t="shared" si="41"/>
        <v>0</v>
      </c>
      <c r="P85" s="75">
        <f t="shared" si="41"/>
        <v>0</v>
      </c>
      <c r="Q85" s="75">
        <f t="shared" si="41"/>
        <v>0</v>
      </c>
      <c r="R85" s="75">
        <f t="shared" si="41"/>
        <v>0</v>
      </c>
      <c r="S85" s="75">
        <f t="shared" si="41"/>
        <v>0</v>
      </c>
      <c r="T85" s="75">
        <f t="shared" si="41"/>
        <v>0</v>
      </c>
      <c r="U85" s="75">
        <f t="shared" si="41"/>
        <v>0</v>
      </c>
      <c r="V85" s="75">
        <f t="shared" si="41"/>
        <v>0</v>
      </c>
      <c r="W85" s="75">
        <f t="shared" si="41"/>
        <v>0</v>
      </c>
      <c r="X85" s="75">
        <f t="shared" si="41"/>
        <v>0</v>
      </c>
      <c r="Y85" s="75">
        <f t="shared" si="41"/>
        <v>0</v>
      </c>
      <c r="Z85" s="75">
        <f t="shared" si="41"/>
        <v>0</v>
      </c>
      <c r="AA85" s="75">
        <f t="shared" si="41"/>
        <v>0</v>
      </c>
      <c r="AB85" s="75">
        <f t="shared" si="41"/>
        <v>0</v>
      </c>
      <c r="AC85" s="75">
        <f t="shared" si="41"/>
        <v>0</v>
      </c>
      <c r="AD85" s="75">
        <f t="shared" si="41"/>
        <v>0</v>
      </c>
      <c r="AE85" s="75">
        <f t="shared" si="41"/>
        <v>0</v>
      </c>
      <c r="AF85" s="75">
        <f t="shared" si="41"/>
        <v>0</v>
      </c>
      <c r="AG85" s="75">
        <f t="shared" si="41"/>
        <v>0</v>
      </c>
      <c r="AH85" s="75">
        <f t="shared" si="41"/>
        <v>0</v>
      </c>
      <c r="AI85" s="75">
        <f t="shared" si="41"/>
        <v>0</v>
      </c>
      <c r="AJ85" s="75">
        <f t="shared" si="41"/>
        <v>0</v>
      </c>
      <c r="AK85" s="75">
        <f t="shared" si="41"/>
        <v>0</v>
      </c>
      <c r="AL85" s="75">
        <f t="shared" si="41"/>
        <v>0</v>
      </c>
      <c r="AM85" s="75">
        <f t="shared" si="41"/>
        <v>0</v>
      </c>
      <c r="AN85" s="75">
        <f t="shared" si="41"/>
        <v>0</v>
      </c>
      <c r="AO85" s="75">
        <f t="shared" si="41"/>
        <v>0</v>
      </c>
      <c r="AP85" s="75">
        <f t="shared" si="41"/>
        <v>0</v>
      </c>
      <c r="AQ85" s="75">
        <f t="shared" si="41"/>
        <v>0</v>
      </c>
      <c r="AR85" s="75">
        <f t="shared" si="41"/>
        <v>0</v>
      </c>
      <c r="AS85" s="75">
        <f t="shared" si="41"/>
        <v>0</v>
      </c>
      <c r="AT85" s="75">
        <f t="shared" si="41"/>
        <v>0</v>
      </c>
      <c r="AU85" s="75">
        <f t="shared" si="41"/>
        <v>0</v>
      </c>
      <c r="AV85" s="75">
        <f t="shared" si="41"/>
        <v>0</v>
      </c>
      <c r="AW85" s="75">
        <f t="shared" si="41"/>
        <v>0</v>
      </c>
      <c r="AX85" s="75">
        <f t="shared" si="41"/>
        <v>0</v>
      </c>
      <c r="AY85" s="75">
        <f t="shared" si="41"/>
        <v>0</v>
      </c>
      <c r="AZ85" s="75">
        <f t="shared" si="41"/>
        <v>0</v>
      </c>
      <c r="BA85" s="75">
        <f t="shared" si="41"/>
        <v>0</v>
      </c>
      <c r="BB85" s="75">
        <f t="shared" si="41"/>
        <v>0</v>
      </c>
      <c r="BC85" s="75">
        <f t="shared" si="41"/>
        <v>0</v>
      </c>
      <c r="BD85" s="75">
        <f t="shared" si="41"/>
        <v>0</v>
      </c>
      <c r="BE85" s="75">
        <f t="shared" si="41"/>
        <v>0</v>
      </c>
      <c r="BF85" s="75">
        <f t="shared" si="41"/>
        <v>0</v>
      </c>
      <c r="BG85" s="75">
        <f t="shared" si="41"/>
        <v>0</v>
      </c>
      <c r="BH85" s="75">
        <f t="shared" si="41"/>
        <v>0</v>
      </c>
      <c r="BI85" s="75">
        <f t="shared" si="41"/>
        <v>0</v>
      </c>
      <c r="BJ85" s="75">
        <f t="shared" si="41"/>
        <v>0</v>
      </c>
      <c r="BK85" s="75"/>
      <c r="BL85" s="75"/>
      <c r="BM85" s="37"/>
      <c r="BN85" s="75">
        <f t="shared" ref="BN85:BN97" si="42">SUM(B85:BM85)</f>
        <v>0</v>
      </c>
      <c r="BO85" s="334" t="s">
        <v>301</v>
      </c>
    </row>
    <row r="86" spans="1:75" s="38" customFormat="1" ht="15" customHeight="1">
      <c r="A86" s="109">
        <v>2015</v>
      </c>
      <c r="B86" s="75"/>
      <c r="C86" s="75">
        <f t="shared" ref="C86:L86" si="43">$C$20*(1-$B$5)/$B$3</f>
        <v>0</v>
      </c>
      <c r="D86" s="75">
        <f t="shared" si="43"/>
        <v>0</v>
      </c>
      <c r="E86" s="75">
        <f t="shared" si="43"/>
        <v>0</v>
      </c>
      <c r="F86" s="75">
        <f t="shared" si="43"/>
        <v>0</v>
      </c>
      <c r="G86" s="75">
        <f t="shared" si="43"/>
        <v>0</v>
      </c>
      <c r="H86" s="75">
        <f t="shared" si="43"/>
        <v>0</v>
      </c>
      <c r="I86" s="75">
        <f t="shared" si="43"/>
        <v>0</v>
      </c>
      <c r="J86" s="75">
        <f t="shared" si="43"/>
        <v>0</v>
      </c>
      <c r="K86" s="75">
        <f t="shared" si="43"/>
        <v>0</v>
      </c>
      <c r="L86" s="75">
        <f t="shared" si="43"/>
        <v>0</v>
      </c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2"/>
        <v>0</v>
      </c>
      <c r="BO86" s="335">
        <f>BN102*(1-0)</f>
        <v>0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0.42981582399999996</v>
      </c>
      <c r="E87" s="75">
        <f t="shared" ref="E87:M87" si="44">$D$20*(1-$B$5)/$B$3</f>
        <v>0.42981582399999996</v>
      </c>
      <c r="F87" s="75">
        <f t="shared" si="44"/>
        <v>0.42981582399999996</v>
      </c>
      <c r="G87" s="75">
        <f t="shared" si="44"/>
        <v>0.42981582399999996</v>
      </c>
      <c r="H87" s="75">
        <f t="shared" si="44"/>
        <v>0.42981582399999996</v>
      </c>
      <c r="I87" s="75">
        <f t="shared" si="44"/>
        <v>0.42981582399999996</v>
      </c>
      <c r="J87" s="75">
        <f t="shared" si="44"/>
        <v>0.42981582399999996</v>
      </c>
      <c r="K87" s="75">
        <f t="shared" si="44"/>
        <v>0.42981582399999996</v>
      </c>
      <c r="L87" s="75">
        <f t="shared" si="44"/>
        <v>0.42981582399999996</v>
      </c>
      <c r="M87" s="75">
        <f t="shared" si="44"/>
        <v>0.42981582399999996</v>
      </c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2"/>
        <v>4.2981582399999994</v>
      </c>
      <c r="BO87" s="335">
        <f>BN103*(1-0)</f>
        <v>4.2981582399999994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N88" si="45">$E$20*(1-$B$5)/$B$3</f>
        <v>0.89109416631679983</v>
      </c>
      <c r="F88" s="75">
        <f t="shared" si="45"/>
        <v>0.89109416631679983</v>
      </c>
      <c r="G88" s="75">
        <f t="shared" si="45"/>
        <v>0.89109416631679983</v>
      </c>
      <c r="H88" s="75">
        <f t="shared" si="45"/>
        <v>0.89109416631679983</v>
      </c>
      <c r="I88" s="75">
        <f t="shared" si="45"/>
        <v>0.89109416631679983</v>
      </c>
      <c r="J88" s="75">
        <f t="shared" si="45"/>
        <v>0.89109416631679983</v>
      </c>
      <c r="K88" s="75">
        <f t="shared" si="45"/>
        <v>0.89109416631679983</v>
      </c>
      <c r="L88" s="75">
        <f t="shared" si="45"/>
        <v>0.89109416631679983</v>
      </c>
      <c r="M88" s="75">
        <f t="shared" si="45"/>
        <v>0.89109416631679983</v>
      </c>
      <c r="N88" s="75">
        <f t="shared" si="45"/>
        <v>0.89109416631679983</v>
      </c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2"/>
        <v>8.9109416631679981</v>
      </c>
      <c r="BO88" s="335">
        <f>BN104*(1-0)</f>
        <v>8.9109416631679981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J89" si="46">$F$20*(1-$B$5)/$B$3</f>
        <v>0</v>
      </c>
      <c r="G89" s="75">
        <f t="shared" si="46"/>
        <v>0</v>
      </c>
      <c r="H89" s="75">
        <f t="shared" si="46"/>
        <v>0</v>
      </c>
      <c r="I89" s="75">
        <f t="shared" si="46"/>
        <v>0</v>
      </c>
      <c r="J89" s="75">
        <f t="shared" si="46"/>
        <v>0</v>
      </c>
      <c r="K89" s="75">
        <f t="shared" si="46"/>
        <v>0</v>
      </c>
      <c r="L89" s="75">
        <f t="shared" si="46"/>
        <v>0</v>
      </c>
      <c r="M89" s="75">
        <f t="shared" si="46"/>
        <v>0</v>
      </c>
      <c r="N89" s="75">
        <f t="shared" si="46"/>
        <v>0</v>
      </c>
      <c r="O89" s="75">
        <f t="shared" si="46"/>
        <v>0</v>
      </c>
      <c r="P89" s="75">
        <f t="shared" si="46"/>
        <v>0</v>
      </c>
      <c r="Q89" s="75">
        <f t="shared" si="46"/>
        <v>0</v>
      </c>
      <c r="R89" s="75">
        <f t="shared" si="46"/>
        <v>0</v>
      </c>
      <c r="S89" s="75">
        <f t="shared" si="46"/>
        <v>0</v>
      </c>
      <c r="T89" s="75">
        <f t="shared" si="46"/>
        <v>0</v>
      </c>
      <c r="U89" s="75">
        <f t="shared" si="46"/>
        <v>0</v>
      </c>
      <c r="V89" s="75">
        <f t="shared" si="46"/>
        <v>0</v>
      </c>
      <c r="W89" s="75">
        <f t="shared" si="46"/>
        <v>0</v>
      </c>
      <c r="X89" s="75">
        <f t="shared" si="46"/>
        <v>0</v>
      </c>
      <c r="Y89" s="75">
        <f t="shared" si="46"/>
        <v>0</v>
      </c>
      <c r="Z89" s="75">
        <f t="shared" si="46"/>
        <v>0</v>
      </c>
      <c r="AA89" s="75">
        <f t="shared" si="46"/>
        <v>0</v>
      </c>
      <c r="AB89" s="75">
        <f t="shared" si="46"/>
        <v>0</v>
      </c>
      <c r="AC89" s="75">
        <f t="shared" si="46"/>
        <v>0</v>
      </c>
      <c r="AD89" s="75">
        <f t="shared" si="46"/>
        <v>0</v>
      </c>
      <c r="AE89" s="75">
        <f t="shared" si="46"/>
        <v>0</v>
      </c>
      <c r="AF89" s="75">
        <f t="shared" si="46"/>
        <v>0</v>
      </c>
      <c r="AG89" s="75">
        <f t="shared" si="46"/>
        <v>0</v>
      </c>
      <c r="AH89" s="75">
        <f t="shared" si="46"/>
        <v>0</v>
      </c>
      <c r="AI89" s="75">
        <f t="shared" si="46"/>
        <v>0</v>
      </c>
      <c r="AJ89" s="75">
        <f t="shared" si="46"/>
        <v>0</v>
      </c>
      <c r="AK89" s="75">
        <f t="shared" si="46"/>
        <v>0</v>
      </c>
      <c r="AL89" s="75">
        <f t="shared" si="46"/>
        <v>0</v>
      </c>
      <c r="AM89" s="75">
        <f t="shared" si="46"/>
        <v>0</v>
      </c>
      <c r="AN89" s="75">
        <f t="shared" si="46"/>
        <v>0</v>
      </c>
      <c r="AO89" s="75">
        <f t="shared" si="46"/>
        <v>0</v>
      </c>
      <c r="AP89" s="75">
        <f t="shared" si="46"/>
        <v>0</v>
      </c>
      <c r="AQ89" s="75">
        <f t="shared" si="46"/>
        <v>0</v>
      </c>
      <c r="AR89" s="75">
        <f t="shared" si="46"/>
        <v>0</v>
      </c>
      <c r="AS89" s="75">
        <f t="shared" si="46"/>
        <v>0</v>
      </c>
      <c r="AT89" s="75">
        <f t="shared" si="46"/>
        <v>0</v>
      </c>
      <c r="AU89" s="75">
        <f t="shared" si="46"/>
        <v>0</v>
      </c>
      <c r="AV89" s="75">
        <f t="shared" si="46"/>
        <v>0</v>
      </c>
      <c r="AW89" s="75">
        <f t="shared" si="46"/>
        <v>0</v>
      </c>
      <c r="AX89" s="75">
        <f t="shared" si="46"/>
        <v>0</v>
      </c>
      <c r="AY89" s="75">
        <f t="shared" si="46"/>
        <v>0</v>
      </c>
      <c r="AZ89" s="75">
        <f t="shared" si="46"/>
        <v>0</v>
      </c>
      <c r="BA89" s="75">
        <f t="shared" si="46"/>
        <v>0</v>
      </c>
      <c r="BB89" s="75">
        <f t="shared" si="46"/>
        <v>0</v>
      </c>
      <c r="BC89" s="75">
        <f t="shared" si="46"/>
        <v>0</v>
      </c>
      <c r="BD89" s="75">
        <f t="shared" si="46"/>
        <v>0</v>
      </c>
      <c r="BE89" s="75">
        <f t="shared" si="46"/>
        <v>0</v>
      </c>
      <c r="BF89" s="75">
        <f t="shared" si="46"/>
        <v>0</v>
      </c>
      <c r="BG89" s="75">
        <f t="shared" si="46"/>
        <v>0</v>
      </c>
      <c r="BH89" s="75">
        <f t="shared" si="46"/>
        <v>0</v>
      </c>
      <c r="BI89" s="75">
        <f t="shared" si="46"/>
        <v>0</v>
      </c>
      <c r="BJ89" s="75">
        <f t="shared" si="46"/>
        <v>0</v>
      </c>
      <c r="BK89" s="75"/>
      <c r="BL89" s="75"/>
      <c r="BM89" s="37"/>
      <c r="BN89" s="75">
        <f t="shared" si="42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7">$G$20*(1-$B$5)/$B$3</f>
        <v>0</v>
      </c>
      <c r="H90" s="75">
        <f t="shared" si="47"/>
        <v>0</v>
      </c>
      <c r="I90" s="75">
        <f t="shared" si="47"/>
        <v>0</v>
      </c>
      <c r="J90" s="75">
        <f t="shared" si="47"/>
        <v>0</v>
      </c>
      <c r="K90" s="75">
        <f t="shared" si="47"/>
        <v>0</v>
      </c>
      <c r="L90" s="75">
        <f t="shared" si="47"/>
        <v>0</v>
      </c>
      <c r="M90" s="75">
        <f t="shared" si="47"/>
        <v>0</v>
      </c>
      <c r="N90" s="75">
        <f t="shared" si="47"/>
        <v>0</v>
      </c>
      <c r="O90" s="75">
        <f t="shared" si="47"/>
        <v>0</v>
      </c>
      <c r="P90" s="75">
        <f t="shared" si="47"/>
        <v>0</v>
      </c>
      <c r="Q90" s="75">
        <f t="shared" si="47"/>
        <v>0</v>
      </c>
      <c r="R90" s="75">
        <f t="shared" si="47"/>
        <v>0</v>
      </c>
      <c r="S90" s="75">
        <f t="shared" si="47"/>
        <v>0</v>
      </c>
      <c r="T90" s="75">
        <f t="shared" si="47"/>
        <v>0</v>
      </c>
      <c r="U90" s="75">
        <f t="shared" si="47"/>
        <v>0</v>
      </c>
      <c r="V90" s="75">
        <f t="shared" si="47"/>
        <v>0</v>
      </c>
      <c r="W90" s="75">
        <f t="shared" si="47"/>
        <v>0</v>
      </c>
      <c r="X90" s="75">
        <f t="shared" si="47"/>
        <v>0</v>
      </c>
      <c r="Y90" s="75">
        <f t="shared" si="47"/>
        <v>0</v>
      </c>
      <c r="Z90" s="75">
        <f t="shared" si="47"/>
        <v>0</v>
      </c>
      <c r="AA90" s="75">
        <f t="shared" si="47"/>
        <v>0</v>
      </c>
      <c r="AB90" s="75">
        <f t="shared" si="47"/>
        <v>0</v>
      </c>
      <c r="AC90" s="75">
        <f t="shared" si="47"/>
        <v>0</v>
      </c>
      <c r="AD90" s="75">
        <f t="shared" si="47"/>
        <v>0</v>
      </c>
      <c r="AE90" s="75">
        <f t="shared" si="47"/>
        <v>0</v>
      </c>
      <c r="AF90" s="75">
        <f t="shared" si="47"/>
        <v>0</v>
      </c>
      <c r="AG90" s="75">
        <f t="shared" si="47"/>
        <v>0</v>
      </c>
      <c r="AH90" s="75">
        <f t="shared" si="47"/>
        <v>0</v>
      </c>
      <c r="AI90" s="75">
        <f t="shared" si="47"/>
        <v>0</v>
      </c>
      <c r="AJ90" s="75">
        <f t="shared" si="47"/>
        <v>0</v>
      </c>
      <c r="AK90" s="75">
        <f t="shared" si="47"/>
        <v>0</v>
      </c>
      <c r="AL90" s="75">
        <f t="shared" si="47"/>
        <v>0</v>
      </c>
      <c r="AM90" s="75">
        <f t="shared" si="47"/>
        <v>0</v>
      </c>
      <c r="AN90" s="75">
        <f t="shared" si="47"/>
        <v>0</v>
      </c>
      <c r="AO90" s="75">
        <f t="shared" si="47"/>
        <v>0</v>
      </c>
      <c r="AP90" s="75">
        <f t="shared" si="47"/>
        <v>0</v>
      </c>
      <c r="AQ90" s="75">
        <f t="shared" si="47"/>
        <v>0</v>
      </c>
      <c r="AR90" s="75">
        <f t="shared" si="47"/>
        <v>0</v>
      </c>
      <c r="AS90" s="75">
        <f t="shared" si="47"/>
        <v>0</v>
      </c>
      <c r="AT90" s="75">
        <f t="shared" si="47"/>
        <v>0</v>
      </c>
      <c r="AU90" s="75">
        <f t="shared" si="47"/>
        <v>0</v>
      </c>
      <c r="AV90" s="75">
        <f t="shared" si="47"/>
        <v>0</v>
      </c>
      <c r="AW90" s="75">
        <f t="shared" si="47"/>
        <v>0</v>
      </c>
      <c r="AX90" s="75">
        <f t="shared" si="47"/>
        <v>0</v>
      </c>
      <c r="AY90" s="75">
        <f t="shared" si="47"/>
        <v>0</v>
      </c>
      <c r="AZ90" s="75">
        <f t="shared" si="47"/>
        <v>0</v>
      </c>
      <c r="BA90" s="75">
        <f t="shared" si="47"/>
        <v>0</v>
      </c>
      <c r="BB90" s="75">
        <f t="shared" si="47"/>
        <v>0</v>
      </c>
      <c r="BC90" s="75">
        <f t="shared" si="47"/>
        <v>0</v>
      </c>
      <c r="BD90" s="75">
        <f t="shared" si="47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2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J91" si="48">$H$20*(1-$B$5)/$B$3</f>
        <v>0</v>
      </c>
      <c r="I91" s="75">
        <f t="shared" si="48"/>
        <v>0</v>
      </c>
      <c r="J91" s="75">
        <f t="shared" si="48"/>
        <v>0</v>
      </c>
      <c r="K91" s="75">
        <f t="shared" si="48"/>
        <v>0</v>
      </c>
      <c r="L91" s="75">
        <f t="shared" si="48"/>
        <v>0</v>
      </c>
      <c r="M91" s="75">
        <f t="shared" si="48"/>
        <v>0</v>
      </c>
      <c r="N91" s="75">
        <f t="shared" si="48"/>
        <v>0</v>
      </c>
      <c r="O91" s="75">
        <f t="shared" si="48"/>
        <v>0</v>
      </c>
      <c r="P91" s="75">
        <f t="shared" si="48"/>
        <v>0</v>
      </c>
      <c r="Q91" s="75">
        <f t="shared" si="48"/>
        <v>0</v>
      </c>
      <c r="R91" s="75">
        <f t="shared" si="48"/>
        <v>0</v>
      </c>
      <c r="S91" s="75">
        <f t="shared" si="48"/>
        <v>0</v>
      </c>
      <c r="T91" s="75">
        <f t="shared" si="48"/>
        <v>0</v>
      </c>
      <c r="U91" s="75">
        <f t="shared" si="48"/>
        <v>0</v>
      </c>
      <c r="V91" s="75">
        <f t="shared" si="48"/>
        <v>0</v>
      </c>
      <c r="W91" s="75">
        <f t="shared" si="48"/>
        <v>0</v>
      </c>
      <c r="X91" s="75">
        <f t="shared" si="48"/>
        <v>0</v>
      </c>
      <c r="Y91" s="75">
        <f t="shared" si="48"/>
        <v>0</v>
      </c>
      <c r="Z91" s="75">
        <f t="shared" si="48"/>
        <v>0</v>
      </c>
      <c r="AA91" s="75">
        <f t="shared" si="48"/>
        <v>0</v>
      </c>
      <c r="AB91" s="75">
        <f t="shared" si="48"/>
        <v>0</v>
      </c>
      <c r="AC91" s="75">
        <f t="shared" si="48"/>
        <v>0</v>
      </c>
      <c r="AD91" s="75">
        <f t="shared" si="48"/>
        <v>0</v>
      </c>
      <c r="AE91" s="75">
        <f t="shared" si="48"/>
        <v>0</v>
      </c>
      <c r="AF91" s="75">
        <f t="shared" si="48"/>
        <v>0</v>
      </c>
      <c r="AG91" s="75">
        <f t="shared" si="48"/>
        <v>0</v>
      </c>
      <c r="AH91" s="75">
        <f t="shared" si="48"/>
        <v>0</v>
      </c>
      <c r="AI91" s="75">
        <f t="shared" si="48"/>
        <v>0</v>
      </c>
      <c r="AJ91" s="75">
        <f t="shared" si="48"/>
        <v>0</v>
      </c>
      <c r="AK91" s="75">
        <f t="shared" si="48"/>
        <v>0</v>
      </c>
      <c r="AL91" s="75">
        <f t="shared" si="48"/>
        <v>0</v>
      </c>
      <c r="AM91" s="75">
        <f t="shared" si="48"/>
        <v>0</v>
      </c>
      <c r="AN91" s="75">
        <f t="shared" si="48"/>
        <v>0</v>
      </c>
      <c r="AO91" s="75">
        <f t="shared" si="48"/>
        <v>0</v>
      </c>
      <c r="AP91" s="75">
        <f t="shared" si="48"/>
        <v>0</v>
      </c>
      <c r="AQ91" s="75">
        <f t="shared" si="48"/>
        <v>0</v>
      </c>
      <c r="AR91" s="75">
        <f t="shared" si="48"/>
        <v>0</v>
      </c>
      <c r="AS91" s="75">
        <f t="shared" si="48"/>
        <v>0</v>
      </c>
      <c r="AT91" s="75">
        <f t="shared" si="48"/>
        <v>0</v>
      </c>
      <c r="AU91" s="75">
        <f t="shared" si="48"/>
        <v>0</v>
      </c>
      <c r="AV91" s="75">
        <f t="shared" si="48"/>
        <v>0</v>
      </c>
      <c r="AW91" s="75">
        <f t="shared" si="48"/>
        <v>0</v>
      </c>
      <c r="AX91" s="75">
        <f t="shared" si="48"/>
        <v>0</v>
      </c>
      <c r="AY91" s="75">
        <f t="shared" si="48"/>
        <v>0</v>
      </c>
      <c r="AZ91" s="75">
        <f t="shared" si="48"/>
        <v>0</v>
      </c>
      <c r="BA91" s="75">
        <f t="shared" si="48"/>
        <v>0</v>
      </c>
      <c r="BB91" s="75">
        <f t="shared" si="48"/>
        <v>0</v>
      </c>
      <c r="BC91" s="75">
        <f t="shared" si="48"/>
        <v>0</v>
      </c>
      <c r="BD91" s="75">
        <f t="shared" si="48"/>
        <v>0</v>
      </c>
      <c r="BE91" s="75">
        <f t="shared" si="48"/>
        <v>0</v>
      </c>
      <c r="BF91" s="75">
        <f t="shared" si="48"/>
        <v>0</v>
      </c>
      <c r="BG91" s="75">
        <f t="shared" si="48"/>
        <v>0</v>
      </c>
      <c r="BH91" s="75">
        <f t="shared" si="48"/>
        <v>0</v>
      </c>
      <c r="BI91" s="75">
        <f t="shared" si="48"/>
        <v>0</v>
      </c>
      <c r="BJ91" s="75">
        <f t="shared" si="48"/>
        <v>0</v>
      </c>
      <c r="BK91" s="75"/>
      <c r="BL91" s="75"/>
      <c r="BM91" s="37"/>
      <c r="BN91" s="75">
        <f t="shared" si="42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J92" si="49">$I$20*(1-$B$5)/$B$3</f>
        <v>0</v>
      </c>
      <c r="J92" s="75">
        <f t="shared" si="49"/>
        <v>0</v>
      </c>
      <c r="K92" s="75">
        <f t="shared" si="49"/>
        <v>0</v>
      </c>
      <c r="L92" s="75">
        <f t="shared" si="49"/>
        <v>0</v>
      </c>
      <c r="M92" s="75">
        <f t="shared" si="49"/>
        <v>0</v>
      </c>
      <c r="N92" s="75">
        <f t="shared" si="49"/>
        <v>0</v>
      </c>
      <c r="O92" s="75">
        <f t="shared" si="49"/>
        <v>0</v>
      </c>
      <c r="P92" s="75">
        <f t="shared" si="49"/>
        <v>0</v>
      </c>
      <c r="Q92" s="75">
        <f t="shared" si="49"/>
        <v>0</v>
      </c>
      <c r="R92" s="75">
        <f t="shared" si="49"/>
        <v>0</v>
      </c>
      <c r="S92" s="75">
        <f t="shared" si="49"/>
        <v>0</v>
      </c>
      <c r="T92" s="75">
        <f t="shared" si="49"/>
        <v>0</v>
      </c>
      <c r="U92" s="75">
        <f t="shared" si="49"/>
        <v>0</v>
      </c>
      <c r="V92" s="75">
        <f t="shared" si="49"/>
        <v>0</v>
      </c>
      <c r="W92" s="75">
        <f t="shared" si="49"/>
        <v>0</v>
      </c>
      <c r="X92" s="75">
        <f t="shared" si="49"/>
        <v>0</v>
      </c>
      <c r="Y92" s="75">
        <f t="shared" si="49"/>
        <v>0</v>
      </c>
      <c r="Z92" s="75">
        <f t="shared" si="49"/>
        <v>0</v>
      </c>
      <c r="AA92" s="75">
        <f t="shared" si="49"/>
        <v>0</v>
      </c>
      <c r="AB92" s="75">
        <f t="shared" si="49"/>
        <v>0</v>
      </c>
      <c r="AC92" s="75">
        <f t="shared" si="49"/>
        <v>0</v>
      </c>
      <c r="AD92" s="75">
        <f t="shared" si="49"/>
        <v>0</v>
      </c>
      <c r="AE92" s="75">
        <f t="shared" si="49"/>
        <v>0</v>
      </c>
      <c r="AF92" s="75">
        <f t="shared" si="49"/>
        <v>0</v>
      </c>
      <c r="AG92" s="75">
        <f t="shared" si="49"/>
        <v>0</v>
      </c>
      <c r="AH92" s="75">
        <f t="shared" si="49"/>
        <v>0</v>
      </c>
      <c r="AI92" s="75">
        <f t="shared" si="49"/>
        <v>0</v>
      </c>
      <c r="AJ92" s="75">
        <f t="shared" si="49"/>
        <v>0</v>
      </c>
      <c r="AK92" s="75">
        <f t="shared" si="49"/>
        <v>0</v>
      </c>
      <c r="AL92" s="75">
        <f t="shared" si="49"/>
        <v>0</v>
      </c>
      <c r="AM92" s="75">
        <f t="shared" si="49"/>
        <v>0</v>
      </c>
      <c r="AN92" s="75">
        <f t="shared" si="49"/>
        <v>0</v>
      </c>
      <c r="AO92" s="75">
        <f t="shared" si="49"/>
        <v>0</v>
      </c>
      <c r="AP92" s="75">
        <f t="shared" si="49"/>
        <v>0</v>
      </c>
      <c r="AQ92" s="75">
        <f t="shared" si="49"/>
        <v>0</v>
      </c>
      <c r="AR92" s="75">
        <f t="shared" si="49"/>
        <v>0</v>
      </c>
      <c r="AS92" s="75">
        <f t="shared" si="49"/>
        <v>0</v>
      </c>
      <c r="AT92" s="75">
        <f t="shared" si="49"/>
        <v>0</v>
      </c>
      <c r="AU92" s="75">
        <f t="shared" si="49"/>
        <v>0</v>
      </c>
      <c r="AV92" s="75">
        <f t="shared" si="49"/>
        <v>0</v>
      </c>
      <c r="AW92" s="75">
        <f t="shared" si="49"/>
        <v>0</v>
      </c>
      <c r="AX92" s="75">
        <f t="shared" si="49"/>
        <v>0</v>
      </c>
      <c r="AY92" s="75">
        <f t="shared" si="49"/>
        <v>0</v>
      </c>
      <c r="AZ92" s="75">
        <f t="shared" si="49"/>
        <v>0</v>
      </c>
      <c r="BA92" s="75">
        <f t="shared" si="49"/>
        <v>0</v>
      </c>
      <c r="BB92" s="75">
        <f t="shared" si="49"/>
        <v>0</v>
      </c>
      <c r="BC92" s="75">
        <f t="shared" si="49"/>
        <v>0</v>
      </c>
      <c r="BD92" s="75">
        <f t="shared" si="49"/>
        <v>0</v>
      </c>
      <c r="BE92" s="75">
        <f t="shared" si="49"/>
        <v>0</v>
      </c>
      <c r="BF92" s="75">
        <f t="shared" si="49"/>
        <v>0</v>
      </c>
      <c r="BG92" s="75">
        <f t="shared" si="49"/>
        <v>0</v>
      </c>
      <c r="BH92" s="75">
        <f t="shared" si="49"/>
        <v>0</v>
      </c>
      <c r="BI92" s="75">
        <f t="shared" si="49"/>
        <v>0</v>
      </c>
      <c r="BJ92" s="75">
        <f t="shared" si="49"/>
        <v>0</v>
      </c>
      <c r="BK92" s="75"/>
      <c r="BL92" s="75"/>
      <c r="BM92" s="37"/>
      <c r="BN92" s="75">
        <f t="shared" si="42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J93" si="50">$J$20*(1-$B$5)/$B$3</f>
        <v>0</v>
      </c>
      <c r="P93" s="75">
        <f t="shared" si="50"/>
        <v>0</v>
      </c>
      <c r="Q93" s="75">
        <f t="shared" si="50"/>
        <v>0</v>
      </c>
      <c r="R93" s="75">
        <f t="shared" si="50"/>
        <v>0</v>
      </c>
      <c r="S93" s="75">
        <f t="shared" si="50"/>
        <v>0</v>
      </c>
      <c r="T93" s="75">
        <f t="shared" si="50"/>
        <v>0</v>
      </c>
      <c r="U93" s="75">
        <f t="shared" si="50"/>
        <v>0</v>
      </c>
      <c r="V93" s="75">
        <f t="shared" si="50"/>
        <v>0</v>
      </c>
      <c r="W93" s="75">
        <f t="shared" si="50"/>
        <v>0</v>
      </c>
      <c r="X93" s="75">
        <f t="shared" si="50"/>
        <v>0</v>
      </c>
      <c r="Y93" s="75">
        <f t="shared" si="50"/>
        <v>0</v>
      </c>
      <c r="Z93" s="75">
        <f t="shared" si="50"/>
        <v>0</v>
      </c>
      <c r="AA93" s="75">
        <f t="shared" si="50"/>
        <v>0</v>
      </c>
      <c r="AB93" s="75">
        <f t="shared" si="50"/>
        <v>0</v>
      </c>
      <c r="AC93" s="75">
        <f t="shared" si="50"/>
        <v>0</v>
      </c>
      <c r="AD93" s="75">
        <f t="shared" si="50"/>
        <v>0</v>
      </c>
      <c r="AE93" s="75">
        <f t="shared" si="50"/>
        <v>0</v>
      </c>
      <c r="AF93" s="75">
        <f t="shared" si="50"/>
        <v>0</v>
      </c>
      <c r="AG93" s="75">
        <f t="shared" si="50"/>
        <v>0</v>
      </c>
      <c r="AH93" s="75">
        <f t="shared" si="50"/>
        <v>0</v>
      </c>
      <c r="AI93" s="75">
        <f t="shared" si="50"/>
        <v>0</v>
      </c>
      <c r="AJ93" s="75">
        <f t="shared" si="50"/>
        <v>0</v>
      </c>
      <c r="AK93" s="75">
        <f t="shared" si="50"/>
        <v>0</v>
      </c>
      <c r="AL93" s="75">
        <f t="shared" si="50"/>
        <v>0</v>
      </c>
      <c r="AM93" s="75">
        <f t="shared" si="50"/>
        <v>0</v>
      </c>
      <c r="AN93" s="75">
        <f t="shared" si="50"/>
        <v>0</v>
      </c>
      <c r="AO93" s="75">
        <f t="shared" si="50"/>
        <v>0</v>
      </c>
      <c r="AP93" s="75">
        <f t="shared" si="50"/>
        <v>0</v>
      </c>
      <c r="AQ93" s="75">
        <f t="shared" si="50"/>
        <v>0</v>
      </c>
      <c r="AR93" s="75">
        <f t="shared" si="50"/>
        <v>0</v>
      </c>
      <c r="AS93" s="75">
        <f t="shared" si="50"/>
        <v>0</v>
      </c>
      <c r="AT93" s="75">
        <f t="shared" si="50"/>
        <v>0</v>
      </c>
      <c r="AU93" s="75">
        <f t="shared" si="50"/>
        <v>0</v>
      </c>
      <c r="AV93" s="75">
        <f t="shared" si="50"/>
        <v>0</v>
      </c>
      <c r="AW93" s="75">
        <f t="shared" si="50"/>
        <v>0</v>
      </c>
      <c r="AX93" s="75">
        <f t="shared" si="50"/>
        <v>0</v>
      </c>
      <c r="AY93" s="75">
        <f t="shared" si="50"/>
        <v>0</v>
      </c>
      <c r="AZ93" s="75">
        <f t="shared" si="50"/>
        <v>0</v>
      </c>
      <c r="BA93" s="75">
        <f t="shared" si="50"/>
        <v>0</v>
      </c>
      <c r="BB93" s="75">
        <f t="shared" si="50"/>
        <v>0</v>
      </c>
      <c r="BC93" s="75">
        <f t="shared" si="50"/>
        <v>0</v>
      </c>
      <c r="BD93" s="75">
        <f t="shared" si="50"/>
        <v>0</v>
      </c>
      <c r="BE93" s="75">
        <f t="shared" si="50"/>
        <v>0</v>
      </c>
      <c r="BF93" s="75">
        <f t="shared" si="50"/>
        <v>0</v>
      </c>
      <c r="BG93" s="75">
        <f t="shared" si="50"/>
        <v>0</v>
      </c>
      <c r="BH93" s="75">
        <f t="shared" si="50"/>
        <v>0</v>
      </c>
      <c r="BI93" s="75">
        <f t="shared" si="50"/>
        <v>0</v>
      </c>
      <c r="BJ93" s="75">
        <f t="shared" si="50"/>
        <v>0</v>
      </c>
      <c r="BK93" s="75"/>
      <c r="BL93" s="75"/>
      <c r="BM93" s="37"/>
      <c r="BN93" s="75">
        <f t="shared" si="42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J94" si="51">$K$20*(1-$B$5)/$B$3</f>
        <v>0</v>
      </c>
      <c r="P94" s="75">
        <f t="shared" si="51"/>
        <v>0</v>
      </c>
      <c r="Q94" s="75">
        <f t="shared" si="51"/>
        <v>0</v>
      </c>
      <c r="R94" s="75">
        <f t="shared" si="51"/>
        <v>0</v>
      </c>
      <c r="S94" s="75">
        <f t="shared" si="51"/>
        <v>0</v>
      </c>
      <c r="T94" s="75">
        <f t="shared" si="51"/>
        <v>0</v>
      </c>
      <c r="U94" s="75">
        <f t="shared" si="51"/>
        <v>0</v>
      </c>
      <c r="V94" s="75">
        <f t="shared" si="51"/>
        <v>0</v>
      </c>
      <c r="W94" s="75">
        <f t="shared" si="51"/>
        <v>0</v>
      </c>
      <c r="X94" s="75">
        <f t="shared" si="51"/>
        <v>0</v>
      </c>
      <c r="Y94" s="75">
        <f t="shared" si="51"/>
        <v>0</v>
      </c>
      <c r="Z94" s="75">
        <f t="shared" si="51"/>
        <v>0</v>
      </c>
      <c r="AA94" s="75">
        <f t="shared" si="51"/>
        <v>0</v>
      </c>
      <c r="AB94" s="75">
        <f t="shared" si="51"/>
        <v>0</v>
      </c>
      <c r="AC94" s="75">
        <f t="shared" si="51"/>
        <v>0</v>
      </c>
      <c r="AD94" s="75">
        <f t="shared" si="51"/>
        <v>0</v>
      </c>
      <c r="AE94" s="75">
        <f t="shared" si="51"/>
        <v>0</v>
      </c>
      <c r="AF94" s="75">
        <f t="shared" si="51"/>
        <v>0</v>
      </c>
      <c r="AG94" s="75">
        <f t="shared" si="51"/>
        <v>0</v>
      </c>
      <c r="AH94" s="75">
        <f t="shared" si="51"/>
        <v>0</v>
      </c>
      <c r="AI94" s="75">
        <f t="shared" si="51"/>
        <v>0</v>
      </c>
      <c r="AJ94" s="75">
        <f t="shared" si="51"/>
        <v>0</v>
      </c>
      <c r="AK94" s="75">
        <f t="shared" si="51"/>
        <v>0</v>
      </c>
      <c r="AL94" s="75">
        <f t="shared" si="51"/>
        <v>0</v>
      </c>
      <c r="AM94" s="75">
        <f t="shared" si="51"/>
        <v>0</v>
      </c>
      <c r="AN94" s="75">
        <f t="shared" si="51"/>
        <v>0</v>
      </c>
      <c r="AO94" s="75">
        <f t="shared" si="51"/>
        <v>0</v>
      </c>
      <c r="AP94" s="75">
        <f t="shared" si="51"/>
        <v>0</v>
      </c>
      <c r="AQ94" s="75">
        <f t="shared" si="51"/>
        <v>0</v>
      </c>
      <c r="AR94" s="75">
        <f t="shared" si="51"/>
        <v>0</v>
      </c>
      <c r="AS94" s="75">
        <f t="shared" si="51"/>
        <v>0</v>
      </c>
      <c r="AT94" s="75">
        <f t="shared" si="51"/>
        <v>0</v>
      </c>
      <c r="AU94" s="75">
        <f t="shared" si="51"/>
        <v>0</v>
      </c>
      <c r="AV94" s="75">
        <f t="shared" si="51"/>
        <v>0</v>
      </c>
      <c r="AW94" s="75">
        <f t="shared" si="51"/>
        <v>0</v>
      </c>
      <c r="AX94" s="75">
        <f t="shared" si="51"/>
        <v>0</v>
      </c>
      <c r="AY94" s="75">
        <f t="shared" si="51"/>
        <v>0</v>
      </c>
      <c r="AZ94" s="75">
        <f t="shared" si="51"/>
        <v>0</v>
      </c>
      <c r="BA94" s="75">
        <f t="shared" si="51"/>
        <v>0</v>
      </c>
      <c r="BB94" s="75">
        <f t="shared" si="51"/>
        <v>0</v>
      </c>
      <c r="BC94" s="75">
        <f t="shared" si="51"/>
        <v>0</v>
      </c>
      <c r="BD94" s="75">
        <f t="shared" si="51"/>
        <v>0</v>
      </c>
      <c r="BE94" s="75">
        <f t="shared" si="51"/>
        <v>0</v>
      </c>
      <c r="BF94" s="75">
        <f t="shared" si="51"/>
        <v>0</v>
      </c>
      <c r="BG94" s="75">
        <f t="shared" si="51"/>
        <v>0</v>
      </c>
      <c r="BH94" s="75">
        <f t="shared" si="51"/>
        <v>0</v>
      </c>
      <c r="BI94" s="75">
        <f t="shared" si="51"/>
        <v>0</v>
      </c>
      <c r="BJ94" s="75">
        <f t="shared" si="51"/>
        <v>0</v>
      </c>
      <c r="BK94" s="75"/>
      <c r="BL94" s="75"/>
      <c r="BM94" s="37"/>
      <c r="BN94" s="75">
        <f t="shared" si="42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37"/>
      <c r="BN95" s="75">
        <f t="shared" si="42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37"/>
      <c r="BN96" s="75">
        <f t="shared" si="42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37"/>
      <c r="BN97" s="75">
        <f t="shared" si="42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2">SUM(C85:C97)</f>
        <v>0</v>
      </c>
      <c r="D98" s="104">
        <f t="shared" si="52"/>
        <v>0.42981582399999996</v>
      </c>
      <c r="E98" s="104">
        <f t="shared" si="52"/>
        <v>1.3209099903167998</v>
      </c>
      <c r="F98" s="104">
        <f t="shared" si="52"/>
        <v>1.3209099903167998</v>
      </c>
      <c r="G98" s="104">
        <f t="shared" si="52"/>
        <v>1.3209099903167998</v>
      </c>
      <c r="H98" s="104">
        <f t="shared" si="52"/>
        <v>1.3209099903167998</v>
      </c>
      <c r="I98" s="104">
        <f t="shared" si="52"/>
        <v>1.3209099903167998</v>
      </c>
      <c r="J98" s="104">
        <f t="shared" si="52"/>
        <v>1.3209099903167998</v>
      </c>
      <c r="K98" s="104">
        <f t="shared" si="52"/>
        <v>1.3209099903167998</v>
      </c>
      <c r="L98" s="104">
        <f t="shared" si="52"/>
        <v>1.3209099903167998</v>
      </c>
      <c r="M98" s="104">
        <f t="shared" si="52"/>
        <v>1.3209099903167998</v>
      </c>
      <c r="N98" s="104">
        <f t="shared" si="52"/>
        <v>0.89109416631679983</v>
      </c>
      <c r="O98" s="104">
        <f t="shared" si="52"/>
        <v>0</v>
      </c>
      <c r="P98" s="104">
        <f t="shared" si="52"/>
        <v>0</v>
      </c>
      <c r="Q98" s="104">
        <f t="shared" si="52"/>
        <v>0</v>
      </c>
      <c r="R98" s="104">
        <f t="shared" si="52"/>
        <v>0</v>
      </c>
      <c r="S98" s="104">
        <f t="shared" si="52"/>
        <v>0</v>
      </c>
      <c r="T98" s="104">
        <f t="shared" si="52"/>
        <v>0</v>
      </c>
      <c r="U98" s="104">
        <f t="shared" si="52"/>
        <v>0</v>
      </c>
      <c r="V98" s="104">
        <f t="shared" si="52"/>
        <v>0</v>
      </c>
      <c r="W98" s="104">
        <f t="shared" si="52"/>
        <v>0</v>
      </c>
      <c r="X98" s="104">
        <f t="shared" si="52"/>
        <v>0</v>
      </c>
      <c r="Y98" s="104">
        <f t="shared" si="52"/>
        <v>0</v>
      </c>
      <c r="Z98" s="104">
        <f t="shared" si="52"/>
        <v>0</v>
      </c>
      <c r="AA98" s="104">
        <f t="shared" si="52"/>
        <v>0</v>
      </c>
      <c r="AB98" s="104">
        <f t="shared" si="52"/>
        <v>0</v>
      </c>
      <c r="AC98" s="104">
        <f t="shared" si="52"/>
        <v>0</v>
      </c>
      <c r="AD98" s="104">
        <f t="shared" si="52"/>
        <v>0</v>
      </c>
      <c r="AE98" s="104">
        <f t="shared" si="52"/>
        <v>0</v>
      </c>
      <c r="AF98" s="104">
        <f t="shared" si="52"/>
        <v>0</v>
      </c>
      <c r="AG98" s="104">
        <f t="shared" si="52"/>
        <v>0</v>
      </c>
      <c r="AH98" s="104">
        <f t="shared" si="52"/>
        <v>0</v>
      </c>
      <c r="AI98" s="104">
        <f t="shared" si="52"/>
        <v>0</v>
      </c>
      <c r="AJ98" s="104">
        <f t="shared" si="52"/>
        <v>0</v>
      </c>
      <c r="AK98" s="104">
        <f t="shared" si="52"/>
        <v>0</v>
      </c>
      <c r="AL98" s="104">
        <f t="shared" si="52"/>
        <v>0</v>
      </c>
      <c r="AM98" s="104">
        <f t="shared" si="52"/>
        <v>0</v>
      </c>
      <c r="AN98" s="104">
        <f t="shared" si="52"/>
        <v>0</v>
      </c>
      <c r="AO98" s="104">
        <f t="shared" si="52"/>
        <v>0</v>
      </c>
      <c r="AP98" s="104">
        <f t="shared" si="52"/>
        <v>0</v>
      </c>
      <c r="AQ98" s="104">
        <f t="shared" si="52"/>
        <v>0</v>
      </c>
      <c r="AR98" s="104">
        <f t="shared" si="52"/>
        <v>0</v>
      </c>
      <c r="AS98" s="104">
        <f t="shared" si="52"/>
        <v>0</v>
      </c>
      <c r="AT98" s="104">
        <f t="shared" si="52"/>
        <v>0</v>
      </c>
      <c r="AU98" s="104">
        <f t="shared" si="52"/>
        <v>0</v>
      </c>
      <c r="AV98" s="104">
        <f t="shared" si="52"/>
        <v>0</v>
      </c>
      <c r="AW98" s="104">
        <f t="shared" si="52"/>
        <v>0</v>
      </c>
      <c r="AX98" s="104">
        <f t="shared" si="52"/>
        <v>0</v>
      </c>
      <c r="AY98" s="104">
        <f t="shared" si="52"/>
        <v>0</v>
      </c>
      <c r="AZ98" s="104">
        <f t="shared" si="52"/>
        <v>0</v>
      </c>
      <c r="BA98" s="104">
        <f t="shared" si="52"/>
        <v>0</v>
      </c>
      <c r="BB98" s="104">
        <f t="shared" si="52"/>
        <v>0</v>
      </c>
      <c r="BC98" s="104">
        <f t="shared" si="52"/>
        <v>0</v>
      </c>
      <c r="BD98" s="104">
        <f t="shared" si="52"/>
        <v>0</v>
      </c>
      <c r="BE98" s="104">
        <f t="shared" si="52"/>
        <v>0</v>
      </c>
      <c r="BF98" s="104">
        <f t="shared" si="52"/>
        <v>0</v>
      </c>
      <c r="BG98" s="104">
        <f t="shared" si="52"/>
        <v>0</v>
      </c>
      <c r="BH98" s="104">
        <f t="shared" si="52"/>
        <v>0</v>
      </c>
      <c r="BI98" s="104">
        <f t="shared" si="52"/>
        <v>0</v>
      </c>
      <c r="BJ98" s="104">
        <f t="shared" si="52"/>
        <v>0</v>
      </c>
      <c r="BK98" s="104">
        <f t="shared" si="52"/>
        <v>0</v>
      </c>
      <c r="BL98" s="104">
        <f t="shared" si="52"/>
        <v>0</v>
      </c>
      <c r="BM98" s="344"/>
      <c r="BN98" s="58">
        <f>SUM(BN85:BN97)</f>
        <v>13.209099903167997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J101" si="53">$B$20/$B$3</f>
        <v>0</v>
      </c>
      <c r="C101" s="75">
        <f t="shared" si="53"/>
        <v>0</v>
      </c>
      <c r="D101" s="75">
        <f t="shared" si="53"/>
        <v>0</v>
      </c>
      <c r="E101" s="75">
        <f t="shared" si="53"/>
        <v>0</v>
      </c>
      <c r="F101" s="75">
        <f t="shared" si="53"/>
        <v>0</v>
      </c>
      <c r="G101" s="75">
        <f t="shared" si="53"/>
        <v>0</v>
      </c>
      <c r="H101" s="75">
        <f t="shared" si="53"/>
        <v>0</v>
      </c>
      <c r="I101" s="75">
        <f t="shared" si="53"/>
        <v>0</v>
      </c>
      <c r="J101" s="75">
        <f t="shared" si="53"/>
        <v>0</v>
      </c>
      <c r="K101" s="75">
        <f t="shared" si="53"/>
        <v>0</v>
      </c>
      <c r="L101" s="75">
        <f t="shared" si="53"/>
        <v>0</v>
      </c>
      <c r="M101" s="75">
        <f t="shared" si="53"/>
        <v>0</v>
      </c>
      <c r="N101" s="75">
        <f t="shared" si="53"/>
        <v>0</v>
      </c>
      <c r="O101" s="75">
        <f t="shared" si="53"/>
        <v>0</v>
      </c>
      <c r="P101" s="75">
        <f t="shared" si="53"/>
        <v>0</v>
      </c>
      <c r="Q101" s="75">
        <f t="shared" si="53"/>
        <v>0</v>
      </c>
      <c r="R101" s="75">
        <f t="shared" si="53"/>
        <v>0</v>
      </c>
      <c r="S101" s="75">
        <f t="shared" si="53"/>
        <v>0</v>
      </c>
      <c r="T101" s="75">
        <f t="shared" si="53"/>
        <v>0</v>
      </c>
      <c r="U101" s="75">
        <f t="shared" si="53"/>
        <v>0</v>
      </c>
      <c r="V101" s="75">
        <f t="shared" si="53"/>
        <v>0</v>
      </c>
      <c r="W101" s="75">
        <f t="shared" si="53"/>
        <v>0</v>
      </c>
      <c r="X101" s="75">
        <f t="shared" si="53"/>
        <v>0</v>
      </c>
      <c r="Y101" s="75">
        <f t="shared" si="53"/>
        <v>0</v>
      </c>
      <c r="Z101" s="75">
        <f t="shared" si="53"/>
        <v>0</v>
      </c>
      <c r="AA101" s="75">
        <f t="shared" si="53"/>
        <v>0</v>
      </c>
      <c r="AB101" s="75">
        <f t="shared" si="53"/>
        <v>0</v>
      </c>
      <c r="AC101" s="75">
        <f t="shared" si="53"/>
        <v>0</v>
      </c>
      <c r="AD101" s="75">
        <f t="shared" si="53"/>
        <v>0</v>
      </c>
      <c r="AE101" s="75">
        <f t="shared" si="53"/>
        <v>0</v>
      </c>
      <c r="AF101" s="75">
        <f t="shared" si="53"/>
        <v>0</v>
      </c>
      <c r="AG101" s="75">
        <f t="shared" si="53"/>
        <v>0</v>
      </c>
      <c r="AH101" s="75">
        <f t="shared" si="53"/>
        <v>0</v>
      </c>
      <c r="AI101" s="75">
        <f t="shared" si="53"/>
        <v>0</v>
      </c>
      <c r="AJ101" s="75">
        <f t="shared" si="53"/>
        <v>0</v>
      </c>
      <c r="AK101" s="75">
        <f t="shared" si="53"/>
        <v>0</v>
      </c>
      <c r="AL101" s="75">
        <f t="shared" si="53"/>
        <v>0</v>
      </c>
      <c r="AM101" s="75">
        <f t="shared" si="53"/>
        <v>0</v>
      </c>
      <c r="AN101" s="75">
        <f t="shared" si="53"/>
        <v>0</v>
      </c>
      <c r="AO101" s="75">
        <f t="shared" si="53"/>
        <v>0</v>
      </c>
      <c r="AP101" s="75">
        <f t="shared" si="53"/>
        <v>0</v>
      </c>
      <c r="AQ101" s="75">
        <f t="shared" si="53"/>
        <v>0</v>
      </c>
      <c r="AR101" s="75">
        <f t="shared" si="53"/>
        <v>0</v>
      </c>
      <c r="AS101" s="75">
        <f t="shared" si="53"/>
        <v>0</v>
      </c>
      <c r="AT101" s="75">
        <f t="shared" si="53"/>
        <v>0</v>
      </c>
      <c r="AU101" s="75">
        <f t="shared" si="53"/>
        <v>0</v>
      </c>
      <c r="AV101" s="75">
        <f t="shared" si="53"/>
        <v>0</v>
      </c>
      <c r="AW101" s="75">
        <f t="shared" si="53"/>
        <v>0</v>
      </c>
      <c r="AX101" s="75">
        <f t="shared" si="53"/>
        <v>0</v>
      </c>
      <c r="AY101" s="75">
        <f t="shared" si="53"/>
        <v>0</v>
      </c>
      <c r="AZ101" s="75">
        <f t="shared" si="53"/>
        <v>0</v>
      </c>
      <c r="BA101" s="75">
        <f t="shared" si="53"/>
        <v>0</v>
      </c>
      <c r="BB101" s="75">
        <f t="shared" si="53"/>
        <v>0</v>
      </c>
      <c r="BC101" s="75">
        <f t="shared" si="53"/>
        <v>0</v>
      </c>
      <c r="BD101" s="75">
        <f t="shared" si="53"/>
        <v>0</v>
      </c>
      <c r="BE101" s="75">
        <f t="shared" si="53"/>
        <v>0</v>
      </c>
      <c r="BF101" s="75">
        <f t="shared" si="53"/>
        <v>0</v>
      </c>
      <c r="BG101" s="75">
        <f t="shared" si="53"/>
        <v>0</v>
      </c>
      <c r="BH101" s="75">
        <f t="shared" si="53"/>
        <v>0</v>
      </c>
      <c r="BI101" s="75">
        <f t="shared" si="53"/>
        <v>0</v>
      </c>
      <c r="BJ101" s="75">
        <f t="shared" si="53"/>
        <v>0</v>
      </c>
      <c r="BK101" s="75"/>
      <c r="BL101" s="75"/>
      <c r="BM101" s="37"/>
      <c r="BN101" s="75">
        <f t="shared" ref="BN101:BN113" si="54">SUM(B101:BM101)</f>
        <v>0</v>
      </c>
      <c r="BO101" s="334" t="s">
        <v>301</v>
      </c>
    </row>
    <row r="102" spans="1:67" s="38" customFormat="1" ht="15" customHeight="1">
      <c r="A102" s="109">
        <v>2015</v>
      </c>
      <c r="B102" s="75"/>
      <c r="C102" s="75">
        <f t="shared" ref="C102:L102" si="55">$C$20/$B$3</f>
        <v>0</v>
      </c>
      <c r="D102" s="75">
        <f t="shared" si="55"/>
        <v>0</v>
      </c>
      <c r="E102" s="75">
        <f t="shared" si="55"/>
        <v>0</v>
      </c>
      <c r="F102" s="75">
        <f t="shared" si="55"/>
        <v>0</v>
      </c>
      <c r="G102" s="75">
        <f t="shared" si="55"/>
        <v>0</v>
      </c>
      <c r="H102" s="75">
        <f t="shared" si="55"/>
        <v>0</v>
      </c>
      <c r="I102" s="75">
        <f t="shared" si="55"/>
        <v>0</v>
      </c>
      <c r="J102" s="75">
        <f t="shared" si="55"/>
        <v>0</v>
      </c>
      <c r="K102" s="75">
        <f t="shared" si="55"/>
        <v>0</v>
      </c>
      <c r="L102" s="75">
        <f t="shared" si="55"/>
        <v>0</v>
      </c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4"/>
        <v>0</v>
      </c>
      <c r="BO102" s="335">
        <f>D19</f>
        <v>0</v>
      </c>
    </row>
    <row r="103" spans="1:67" s="38" customFormat="1" ht="15" customHeight="1">
      <c r="A103" s="109">
        <v>2016</v>
      </c>
      <c r="B103" s="75"/>
      <c r="C103" s="75"/>
      <c r="D103" s="75">
        <f t="shared" ref="D103:M103" si="56">$D$20/$B$3</f>
        <v>0.42981582399999996</v>
      </c>
      <c r="E103" s="75">
        <f t="shared" si="56"/>
        <v>0.42981582399999996</v>
      </c>
      <c r="F103" s="75">
        <f t="shared" si="56"/>
        <v>0.42981582399999996</v>
      </c>
      <c r="G103" s="75">
        <f t="shared" si="56"/>
        <v>0.42981582399999996</v>
      </c>
      <c r="H103" s="75">
        <f t="shared" si="56"/>
        <v>0.42981582399999996</v>
      </c>
      <c r="I103" s="75">
        <f t="shared" si="56"/>
        <v>0.42981582399999996</v>
      </c>
      <c r="J103" s="75">
        <f t="shared" si="56"/>
        <v>0.42981582399999996</v>
      </c>
      <c r="K103" s="75">
        <f t="shared" si="56"/>
        <v>0.42981582399999996</v>
      </c>
      <c r="L103" s="75">
        <f t="shared" si="56"/>
        <v>0.42981582399999996</v>
      </c>
      <c r="M103" s="75">
        <f t="shared" si="56"/>
        <v>0.42981582399999996</v>
      </c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4"/>
        <v>4.2981582399999994</v>
      </c>
      <c r="BO103" s="335">
        <f>D20</f>
        <v>4.2981582399999994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N104" si="57">$E$20/$B$3</f>
        <v>0.89109416631679983</v>
      </c>
      <c r="F104" s="75">
        <f t="shared" si="57"/>
        <v>0.89109416631679983</v>
      </c>
      <c r="G104" s="75">
        <f t="shared" si="57"/>
        <v>0.89109416631679983</v>
      </c>
      <c r="H104" s="75">
        <f t="shared" si="57"/>
        <v>0.89109416631679983</v>
      </c>
      <c r="I104" s="75">
        <f t="shared" si="57"/>
        <v>0.89109416631679983</v>
      </c>
      <c r="J104" s="75">
        <f t="shared" si="57"/>
        <v>0.89109416631679983</v>
      </c>
      <c r="K104" s="75">
        <f t="shared" si="57"/>
        <v>0.89109416631679983</v>
      </c>
      <c r="L104" s="75">
        <f t="shared" si="57"/>
        <v>0.89109416631679983</v>
      </c>
      <c r="M104" s="75">
        <f t="shared" si="57"/>
        <v>0.89109416631679983</v>
      </c>
      <c r="N104" s="75">
        <f t="shared" si="57"/>
        <v>0.89109416631679983</v>
      </c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4"/>
        <v>8.9109416631679981</v>
      </c>
      <c r="BO104" s="335">
        <f>-E14</f>
        <v>8.9109416631679981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J105" si="58">$F$20/$B$3</f>
        <v>0</v>
      </c>
      <c r="G105" s="75">
        <f t="shared" si="58"/>
        <v>0</v>
      </c>
      <c r="H105" s="75">
        <f t="shared" si="58"/>
        <v>0</v>
      </c>
      <c r="I105" s="75">
        <f t="shared" si="58"/>
        <v>0</v>
      </c>
      <c r="J105" s="75">
        <f t="shared" si="58"/>
        <v>0</v>
      </c>
      <c r="K105" s="75">
        <f t="shared" si="58"/>
        <v>0</v>
      </c>
      <c r="L105" s="75">
        <f t="shared" si="58"/>
        <v>0</v>
      </c>
      <c r="M105" s="75">
        <f t="shared" si="58"/>
        <v>0</v>
      </c>
      <c r="N105" s="75">
        <f t="shared" si="58"/>
        <v>0</v>
      </c>
      <c r="O105" s="75">
        <f t="shared" si="58"/>
        <v>0</v>
      </c>
      <c r="P105" s="75">
        <f t="shared" si="58"/>
        <v>0</v>
      </c>
      <c r="Q105" s="75">
        <f t="shared" si="58"/>
        <v>0</v>
      </c>
      <c r="R105" s="75">
        <f t="shared" si="58"/>
        <v>0</v>
      </c>
      <c r="S105" s="75">
        <f t="shared" si="58"/>
        <v>0</v>
      </c>
      <c r="T105" s="75">
        <f t="shared" si="58"/>
        <v>0</v>
      </c>
      <c r="U105" s="75">
        <f t="shared" si="58"/>
        <v>0</v>
      </c>
      <c r="V105" s="75">
        <f t="shared" si="58"/>
        <v>0</v>
      </c>
      <c r="W105" s="75">
        <f t="shared" si="58"/>
        <v>0</v>
      </c>
      <c r="X105" s="75">
        <f t="shared" si="58"/>
        <v>0</v>
      </c>
      <c r="Y105" s="75">
        <f t="shared" si="58"/>
        <v>0</v>
      </c>
      <c r="Z105" s="75">
        <f t="shared" si="58"/>
        <v>0</v>
      </c>
      <c r="AA105" s="75">
        <f t="shared" si="58"/>
        <v>0</v>
      </c>
      <c r="AB105" s="75">
        <f t="shared" si="58"/>
        <v>0</v>
      </c>
      <c r="AC105" s="75">
        <f t="shared" si="58"/>
        <v>0</v>
      </c>
      <c r="AD105" s="75">
        <f t="shared" si="58"/>
        <v>0</v>
      </c>
      <c r="AE105" s="75">
        <f t="shared" si="58"/>
        <v>0</v>
      </c>
      <c r="AF105" s="75">
        <f t="shared" si="58"/>
        <v>0</v>
      </c>
      <c r="AG105" s="75">
        <f t="shared" si="58"/>
        <v>0</v>
      </c>
      <c r="AH105" s="75">
        <f t="shared" si="58"/>
        <v>0</v>
      </c>
      <c r="AI105" s="75">
        <f t="shared" si="58"/>
        <v>0</v>
      </c>
      <c r="AJ105" s="75">
        <f t="shared" si="58"/>
        <v>0</v>
      </c>
      <c r="AK105" s="75">
        <f t="shared" si="58"/>
        <v>0</v>
      </c>
      <c r="AL105" s="75">
        <f t="shared" si="58"/>
        <v>0</v>
      </c>
      <c r="AM105" s="75">
        <f t="shared" si="58"/>
        <v>0</v>
      </c>
      <c r="AN105" s="75">
        <f t="shared" si="58"/>
        <v>0</v>
      </c>
      <c r="AO105" s="75">
        <f t="shared" si="58"/>
        <v>0</v>
      </c>
      <c r="AP105" s="75">
        <f t="shared" si="58"/>
        <v>0</v>
      </c>
      <c r="AQ105" s="75">
        <f t="shared" si="58"/>
        <v>0</v>
      </c>
      <c r="AR105" s="75">
        <f t="shared" si="58"/>
        <v>0</v>
      </c>
      <c r="AS105" s="75">
        <f t="shared" si="58"/>
        <v>0</v>
      </c>
      <c r="AT105" s="75">
        <f t="shared" si="58"/>
        <v>0</v>
      </c>
      <c r="AU105" s="75">
        <f t="shared" si="58"/>
        <v>0</v>
      </c>
      <c r="AV105" s="75">
        <f t="shared" si="58"/>
        <v>0</v>
      </c>
      <c r="AW105" s="75">
        <f t="shared" si="58"/>
        <v>0</v>
      </c>
      <c r="AX105" s="75">
        <f t="shared" si="58"/>
        <v>0</v>
      </c>
      <c r="AY105" s="75">
        <f t="shared" si="58"/>
        <v>0</v>
      </c>
      <c r="AZ105" s="75">
        <f t="shared" si="58"/>
        <v>0</v>
      </c>
      <c r="BA105" s="75">
        <f t="shared" si="58"/>
        <v>0</v>
      </c>
      <c r="BB105" s="75">
        <f t="shared" si="58"/>
        <v>0</v>
      </c>
      <c r="BC105" s="75">
        <f t="shared" si="58"/>
        <v>0</v>
      </c>
      <c r="BD105" s="75">
        <f t="shared" si="58"/>
        <v>0</v>
      </c>
      <c r="BE105" s="75">
        <f t="shared" si="58"/>
        <v>0</v>
      </c>
      <c r="BF105" s="75">
        <f t="shared" si="58"/>
        <v>0</v>
      </c>
      <c r="BG105" s="75">
        <f t="shared" si="58"/>
        <v>0</v>
      </c>
      <c r="BH105" s="75">
        <f t="shared" si="58"/>
        <v>0</v>
      </c>
      <c r="BI105" s="75">
        <f t="shared" si="58"/>
        <v>0</v>
      </c>
      <c r="BJ105" s="75">
        <f t="shared" si="58"/>
        <v>0</v>
      </c>
      <c r="BK105" s="75"/>
      <c r="BL105" s="75"/>
      <c r="BM105" s="37"/>
      <c r="BN105" s="75">
        <f t="shared" si="54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59">$G$20/$B$3</f>
        <v>0</v>
      </c>
      <c r="H106" s="75">
        <f t="shared" si="59"/>
        <v>0</v>
      </c>
      <c r="I106" s="75">
        <f t="shared" si="59"/>
        <v>0</v>
      </c>
      <c r="J106" s="75">
        <f t="shared" si="59"/>
        <v>0</v>
      </c>
      <c r="K106" s="75">
        <f t="shared" si="59"/>
        <v>0</v>
      </c>
      <c r="L106" s="75">
        <f t="shared" si="59"/>
        <v>0</v>
      </c>
      <c r="M106" s="75">
        <f t="shared" si="59"/>
        <v>0</v>
      </c>
      <c r="N106" s="75">
        <f t="shared" si="59"/>
        <v>0</v>
      </c>
      <c r="O106" s="75">
        <f t="shared" si="59"/>
        <v>0</v>
      </c>
      <c r="P106" s="75">
        <f t="shared" si="59"/>
        <v>0</v>
      </c>
      <c r="Q106" s="75">
        <f t="shared" si="59"/>
        <v>0</v>
      </c>
      <c r="R106" s="75">
        <f t="shared" si="59"/>
        <v>0</v>
      </c>
      <c r="S106" s="75">
        <f t="shared" si="59"/>
        <v>0</v>
      </c>
      <c r="T106" s="75">
        <f t="shared" si="59"/>
        <v>0</v>
      </c>
      <c r="U106" s="75">
        <f t="shared" si="59"/>
        <v>0</v>
      </c>
      <c r="V106" s="75">
        <f t="shared" si="59"/>
        <v>0</v>
      </c>
      <c r="W106" s="75">
        <f t="shared" si="59"/>
        <v>0</v>
      </c>
      <c r="X106" s="75">
        <f t="shared" si="59"/>
        <v>0</v>
      </c>
      <c r="Y106" s="75">
        <f t="shared" si="59"/>
        <v>0</v>
      </c>
      <c r="Z106" s="75">
        <f t="shared" si="59"/>
        <v>0</v>
      </c>
      <c r="AA106" s="75">
        <f t="shared" si="59"/>
        <v>0</v>
      </c>
      <c r="AB106" s="75">
        <f t="shared" si="59"/>
        <v>0</v>
      </c>
      <c r="AC106" s="75">
        <f t="shared" si="59"/>
        <v>0</v>
      </c>
      <c r="AD106" s="75">
        <f t="shared" si="59"/>
        <v>0</v>
      </c>
      <c r="AE106" s="75">
        <f t="shared" si="59"/>
        <v>0</v>
      </c>
      <c r="AF106" s="75">
        <f t="shared" si="59"/>
        <v>0</v>
      </c>
      <c r="AG106" s="75">
        <f t="shared" si="59"/>
        <v>0</v>
      </c>
      <c r="AH106" s="75">
        <f t="shared" si="59"/>
        <v>0</v>
      </c>
      <c r="AI106" s="75">
        <f t="shared" si="59"/>
        <v>0</v>
      </c>
      <c r="AJ106" s="75">
        <f t="shared" si="59"/>
        <v>0</v>
      </c>
      <c r="AK106" s="75">
        <f t="shared" si="59"/>
        <v>0</v>
      </c>
      <c r="AL106" s="75">
        <f t="shared" si="59"/>
        <v>0</v>
      </c>
      <c r="AM106" s="75">
        <f t="shared" si="59"/>
        <v>0</v>
      </c>
      <c r="AN106" s="75">
        <f t="shared" si="59"/>
        <v>0</v>
      </c>
      <c r="AO106" s="75">
        <f t="shared" si="59"/>
        <v>0</v>
      </c>
      <c r="AP106" s="75">
        <f t="shared" si="59"/>
        <v>0</v>
      </c>
      <c r="AQ106" s="75">
        <f t="shared" si="59"/>
        <v>0</v>
      </c>
      <c r="AR106" s="75">
        <f t="shared" si="59"/>
        <v>0</v>
      </c>
      <c r="AS106" s="75">
        <f t="shared" si="59"/>
        <v>0</v>
      </c>
      <c r="AT106" s="75">
        <f t="shared" si="59"/>
        <v>0</v>
      </c>
      <c r="AU106" s="75">
        <f t="shared" si="59"/>
        <v>0</v>
      </c>
      <c r="AV106" s="75">
        <f t="shared" si="59"/>
        <v>0</v>
      </c>
      <c r="AW106" s="75">
        <f t="shared" si="59"/>
        <v>0</v>
      </c>
      <c r="AX106" s="75">
        <f t="shared" si="59"/>
        <v>0</v>
      </c>
      <c r="AY106" s="75">
        <f t="shared" si="59"/>
        <v>0</v>
      </c>
      <c r="AZ106" s="75">
        <f t="shared" si="59"/>
        <v>0</v>
      </c>
      <c r="BA106" s="75">
        <f t="shared" si="59"/>
        <v>0</v>
      </c>
      <c r="BB106" s="75">
        <f t="shared" si="59"/>
        <v>0</v>
      </c>
      <c r="BC106" s="75">
        <f t="shared" si="59"/>
        <v>0</v>
      </c>
      <c r="BD106" s="75">
        <f t="shared" si="59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4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J107" si="60">$H$20/$B$3</f>
        <v>0</v>
      </c>
      <c r="I107" s="75">
        <f t="shared" si="60"/>
        <v>0</v>
      </c>
      <c r="J107" s="75">
        <f t="shared" si="60"/>
        <v>0</v>
      </c>
      <c r="K107" s="75">
        <f t="shared" si="60"/>
        <v>0</v>
      </c>
      <c r="L107" s="75">
        <f t="shared" si="60"/>
        <v>0</v>
      </c>
      <c r="M107" s="75">
        <f t="shared" si="60"/>
        <v>0</v>
      </c>
      <c r="N107" s="75">
        <f t="shared" si="60"/>
        <v>0</v>
      </c>
      <c r="O107" s="75">
        <f t="shared" si="60"/>
        <v>0</v>
      </c>
      <c r="P107" s="75">
        <f t="shared" si="60"/>
        <v>0</v>
      </c>
      <c r="Q107" s="75">
        <f t="shared" si="60"/>
        <v>0</v>
      </c>
      <c r="R107" s="75">
        <f t="shared" si="60"/>
        <v>0</v>
      </c>
      <c r="S107" s="75">
        <f t="shared" si="60"/>
        <v>0</v>
      </c>
      <c r="T107" s="75">
        <f t="shared" si="60"/>
        <v>0</v>
      </c>
      <c r="U107" s="75">
        <f t="shared" si="60"/>
        <v>0</v>
      </c>
      <c r="V107" s="75">
        <f t="shared" si="60"/>
        <v>0</v>
      </c>
      <c r="W107" s="75">
        <f t="shared" si="60"/>
        <v>0</v>
      </c>
      <c r="X107" s="75">
        <f t="shared" si="60"/>
        <v>0</v>
      </c>
      <c r="Y107" s="75">
        <f t="shared" si="60"/>
        <v>0</v>
      </c>
      <c r="Z107" s="75">
        <f t="shared" si="60"/>
        <v>0</v>
      </c>
      <c r="AA107" s="75">
        <f t="shared" si="60"/>
        <v>0</v>
      </c>
      <c r="AB107" s="75">
        <f t="shared" si="60"/>
        <v>0</v>
      </c>
      <c r="AC107" s="75">
        <f t="shared" si="60"/>
        <v>0</v>
      </c>
      <c r="AD107" s="75">
        <f t="shared" si="60"/>
        <v>0</v>
      </c>
      <c r="AE107" s="75">
        <f t="shared" si="60"/>
        <v>0</v>
      </c>
      <c r="AF107" s="75">
        <f t="shared" si="60"/>
        <v>0</v>
      </c>
      <c r="AG107" s="75">
        <f t="shared" si="60"/>
        <v>0</v>
      </c>
      <c r="AH107" s="75">
        <f t="shared" si="60"/>
        <v>0</v>
      </c>
      <c r="AI107" s="75">
        <f t="shared" si="60"/>
        <v>0</v>
      </c>
      <c r="AJ107" s="75">
        <f t="shared" si="60"/>
        <v>0</v>
      </c>
      <c r="AK107" s="75">
        <f t="shared" si="60"/>
        <v>0</v>
      </c>
      <c r="AL107" s="75">
        <f t="shared" si="60"/>
        <v>0</v>
      </c>
      <c r="AM107" s="75">
        <f t="shared" si="60"/>
        <v>0</v>
      </c>
      <c r="AN107" s="75">
        <f t="shared" si="60"/>
        <v>0</v>
      </c>
      <c r="AO107" s="75">
        <f t="shared" si="60"/>
        <v>0</v>
      </c>
      <c r="AP107" s="75">
        <f t="shared" si="60"/>
        <v>0</v>
      </c>
      <c r="AQ107" s="75">
        <f t="shared" si="60"/>
        <v>0</v>
      </c>
      <c r="AR107" s="75">
        <f t="shared" si="60"/>
        <v>0</v>
      </c>
      <c r="AS107" s="75">
        <f t="shared" si="60"/>
        <v>0</v>
      </c>
      <c r="AT107" s="75">
        <f t="shared" si="60"/>
        <v>0</v>
      </c>
      <c r="AU107" s="75">
        <f t="shared" si="60"/>
        <v>0</v>
      </c>
      <c r="AV107" s="75">
        <f t="shared" si="60"/>
        <v>0</v>
      </c>
      <c r="AW107" s="75">
        <f t="shared" si="60"/>
        <v>0</v>
      </c>
      <c r="AX107" s="75">
        <f t="shared" si="60"/>
        <v>0</v>
      </c>
      <c r="AY107" s="75">
        <f t="shared" si="60"/>
        <v>0</v>
      </c>
      <c r="AZ107" s="75">
        <f t="shared" si="60"/>
        <v>0</v>
      </c>
      <c r="BA107" s="75">
        <f t="shared" si="60"/>
        <v>0</v>
      </c>
      <c r="BB107" s="75">
        <f t="shared" si="60"/>
        <v>0</v>
      </c>
      <c r="BC107" s="75">
        <f t="shared" si="60"/>
        <v>0</v>
      </c>
      <c r="BD107" s="75">
        <f t="shared" si="60"/>
        <v>0</v>
      </c>
      <c r="BE107" s="75">
        <f t="shared" si="60"/>
        <v>0</v>
      </c>
      <c r="BF107" s="75">
        <f t="shared" si="60"/>
        <v>0</v>
      </c>
      <c r="BG107" s="75">
        <f t="shared" si="60"/>
        <v>0</v>
      </c>
      <c r="BH107" s="75">
        <f t="shared" si="60"/>
        <v>0</v>
      </c>
      <c r="BI107" s="75">
        <f t="shared" si="60"/>
        <v>0</v>
      </c>
      <c r="BJ107" s="75">
        <f t="shared" si="60"/>
        <v>0</v>
      </c>
      <c r="BK107" s="75"/>
      <c r="BL107" s="75"/>
      <c r="BM107" s="37"/>
      <c r="BN107" s="75">
        <f t="shared" si="54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J108" si="61">$I$20/$B$3</f>
        <v>0</v>
      </c>
      <c r="J108" s="75">
        <f t="shared" si="61"/>
        <v>0</v>
      </c>
      <c r="K108" s="75">
        <f t="shared" si="61"/>
        <v>0</v>
      </c>
      <c r="L108" s="75">
        <f t="shared" si="61"/>
        <v>0</v>
      </c>
      <c r="M108" s="75">
        <f t="shared" si="61"/>
        <v>0</v>
      </c>
      <c r="N108" s="75">
        <f t="shared" si="61"/>
        <v>0</v>
      </c>
      <c r="O108" s="75">
        <f t="shared" si="61"/>
        <v>0</v>
      </c>
      <c r="P108" s="75">
        <f t="shared" si="61"/>
        <v>0</v>
      </c>
      <c r="Q108" s="75">
        <f t="shared" si="61"/>
        <v>0</v>
      </c>
      <c r="R108" s="75">
        <f t="shared" si="61"/>
        <v>0</v>
      </c>
      <c r="S108" s="75">
        <f t="shared" si="61"/>
        <v>0</v>
      </c>
      <c r="T108" s="75">
        <f t="shared" si="61"/>
        <v>0</v>
      </c>
      <c r="U108" s="75">
        <f t="shared" si="61"/>
        <v>0</v>
      </c>
      <c r="V108" s="75">
        <f t="shared" si="61"/>
        <v>0</v>
      </c>
      <c r="W108" s="75">
        <f t="shared" si="61"/>
        <v>0</v>
      </c>
      <c r="X108" s="75">
        <f t="shared" si="61"/>
        <v>0</v>
      </c>
      <c r="Y108" s="75">
        <f t="shared" si="61"/>
        <v>0</v>
      </c>
      <c r="Z108" s="75">
        <f t="shared" si="61"/>
        <v>0</v>
      </c>
      <c r="AA108" s="75">
        <f t="shared" si="61"/>
        <v>0</v>
      </c>
      <c r="AB108" s="75">
        <f t="shared" si="61"/>
        <v>0</v>
      </c>
      <c r="AC108" s="75">
        <f t="shared" si="61"/>
        <v>0</v>
      </c>
      <c r="AD108" s="75">
        <f t="shared" si="61"/>
        <v>0</v>
      </c>
      <c r="AE108" s="75">
        <f t="shared" si="61"/>
        <v>0</v>
      </c>
      <c r="AF108" s="75">
        <f t="shared" si="61"/>
        <v>0</v>
      </c>
      <c r="AG108" s="75">
        <f t="shared" si="61"/>
        <v>0</v>
      </c>
      <c r="AH108" s="75">
        <f t="shared" si="61"/>
        <v>0</v>
      </c>
      <c r="AI108" s="75">
        <f t="shared" si="61"/>
        <v>0</v>
      </c>
      <c r="AJ108" s="75">
        <f t="shared" si="61"/>
        <v>0</v>
      </c>
      <c r="AK108" s="75">
        <f t="shared" si="61"/>
        <v>0</v>
      </c>
      <c r="AL108" s="75">
        <f t="shared" si="61"/>
        <v>0</v>
      </c>
      <c r="AM108" s="75">
        <f t="shared" si="61"/>
        <v>0</v>
      </c>
      <c r="AN108" s="75">
        <f t="shared" si="61"/>
        <v>0</v>
      </c>
      <c r="AO108" s="75">
        <f t="shared" si="61"/>
        <v>0</v>
      </c>
      <c r="AP108" s="75">
        <f t="shared" si="61"/>
        <v>0</v>
      </c>
      <c r="AQ108" s="75">
        <f t="shared" si="61"/>
        <v>0</v>
      </c>
      <c r="AR108" s="75">
        <f t="shared" si="61"/>
        <v>0</v>
      </c>
      <c r="AS108" s="75">
        <f t="shared" si="61"/>
        <v>0</v>
      </c>
      <c r="AT108" s="75">
        <f t="shared" si="61"/>
        <v>0</v>
      </c>
      <c r="AU108" s="75">
        <f t="shared" si="61"/>
        <v>0</v>
      </c>
      <c r="AV108" s="75">
        <f t="shared" si="61"/>
        <v>0</v>
      </c>
      <c r="AW108" s="75">
        <f t="shared" si="61"/>
        <v>0</v>
      </c>
      <c r="AX108" s="75">
        <f t="shared" si="61"/>
        <v>0</v>
      </c>
      <c r="AY108" s="75">
        <f t="shared" si="61"/>
        <v>0</v>
      </c>
      <c r="AZ108" s="75">
        <f t="shared" si="61"/>
        <v>0</v>
      </c>
      <c r="BA108" s="75">
        <f t="shared" si="61"/>
        <v>0</v>
      </c>
      <c r="BB108" s="75">
        <f t="shared" si="61"/>
        <v>0</v>
      </c>
      <c r="BC108" s="75">
        <f t="shared" si="61"/>
        <v>0</v>
      </c>
      <c r="BD108" s="75">
        <f t="shared" si="61"/>
        <v>0</v>
      </c>
      <c r="BE108" s="75">
        <f t="shared" si="61"/>
        <v>0</v>
      </c>
      <c r="BF108" s="75">
        <f t="shared" si="61"/>
        <v>0</v>
      </c>
      <c r="BG108" s="75">
        <f t="shared" si="61"/>
        <v>0</v>
      </c>
      <c r="BH108" s="75">
        <f t="shared" si="61"/>
        <v>0</v>
      </c>
      <c r="BI108" s="75">
        <f t="shared" si="61"/>
        <v>0</v>
      </c>
      <c r="BJ108" s="75">
        <f t="shared" si="61"/>
        <v>0</v>
      </c>
      <c r="BK108" s="75"/>
      <c r="BL108" s="75"/>
      <c r="BM108" s="37"/>
      <c r="BN108" s="75">
        <f t="shared" si="54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J109" si="62">$J$20/$B$3</f>
        <v>0</v>
      </c>
      <c r="P109" s="75">
        <f t="shared" si="62"/>
        <v>0</v>
      </c>
      <c r="Q109" s="75">
        <f t="shared" si="62"/>
        <v>0</v>
      </c>
      <c r="R109" s="75">
        <f t="shared" si="62"/>
        <v>0</v>
      </c>
      <c r="S109" s="75">
        <f t="shared" si="62"/>
        <v>0</v>
      </c>
      <c r="T109" s="75">
        <f t="shared" si="62"/>
        <v>0</v>
      </c>
      <c r="U109" s="75">
        <f t="shared" si="62"/>
        <v>0</v>
      </c>
      <c r="V109" s="75">
        <f t="shared" si="62"/>
        <v>0</v>
      </c>
      <c r="W109" s="75">
        <f t="shared" si="62"/>
        <v>0</v>
      </c>
      <c r="X109" s="75">
        <f t="shared" si="62"/>
        <v>0</v>
      </c>
      <c r="Y109" s="75">
        <f t="shared" si="62"/>
        <v>0</v>
      </c>
      <c r="Z109" s="75">
        <f t="shared" si="62"/>
        <v>0</v>
      </c>
      <c r="AA109" s="75">
        <f t="shared" si="62"/>
        <v>0</v>
      </c>
      <c r="AB109" s="75">
        <f t="shared" si="62"/>
        <v>0</v>
      </c>
      <c r="AC109" s="75">
        <f t="shared" si="62"/>
        <v>0</v>
      </c>
      <c r="AD109" s="75">
        <f t="shared" si="62"/>
        <v>0</v>
      </c>
      <c r="AE109" s="75">
        <f t="shared" si="62"/>
        <v>0</v>
      </c>
      <c r="AF109" s="75">
        <f t="shared" si="62"/>
        <v>0</v>
      </c>
      <c r="AG109" s="75">
        <f t="shared" si="62"/>
        <v>0</v>
      </c>
      <c r="AH109" s="75">
        <f t="shared" si="62"/>
        <v>0</v>
      </c>
      <c r="AI109" s="75">
        <f t="shared" si="62"/>
        <v>0</v>
      </c>
      <c r="AJ109" s="75">
        <f t="shared" si="62"/>
        <v>0</v>
      </c>
      <c r="AK109" s="75">
        <f t="shared" si="62"/>
        <v>0</v>
      </c>
      <c r="AL109" s="75">
        <f t="shared" si="62"/>
        <v>0</v>
      </c>
      <c r="AM109" s="75">
        <f t="shared" si="62"/>
        <v>0</v>
      </c>
      <c r="AN109" s="75">
        <f t="shared" si="62"/>
        <v>0</v>
      </c>
      <c r="AO109" s="75">
        <f t="shared" si="62"/>
        <v>0</v>
      </c>
      <c r="AP109" s="75">
        <f t="shared" si="62"/>
        <v>0</v>
      </c>
      <c r="AQ109" s="75">
        <f t="shared" si="62"/>
        <v>0</v>
      </c>
      <c r="AR109" s="75">
        <f t="shared" si="62"/>
        <v>0</v>
      </c>
      <c r="AS109" s="75">
        <f t="shared" si="62"/>
        <v>0</v>
      </c>
      <c r="AT109" s="75">
        <f t="shared" si="62"/>
        <v>0</v>
      </c>
      <c r="AU109" s="75">
        <f t="shared" si="62"/>
        <v>0</v>
      </c>
      <c r="AV109" s="75">
        <f t="shared" si="62"/>
        <v>0</v>
      </c>
      <c r="AW109" s="75">
        <f t="shared" si="62"/>
        <v>0</v>
      </c>
      <c r="AX109" s="75">
        <f t="shared" si="62"/>
        <v>0</v>
      </c>
      <c r="AY109" s="75">
        <f t="shared" si="62"/>
        <v>0</v>
      </c>
      <c r="AZ109" s="75">
        <f t="shared" si="62"/>
        <v>0</v>
      </c>
      <c r="BA109" s="75">
        <f t="shared" si="62"/>
        <v>0</v>
      </c>
      <c r="BB109" s="75">
        <f t="shared" si="62"/>
        <v>0</v>
      </c>
      <c r="BC109" s="75">
        <f t="shared" si="62"/>
        <v>0</v>
      </c>
      <c r="BD109" s="75">
        <f t="shared" si="62"/>
        <v>0</v>
      </c>
      <c r="BE109" s="75">
        <f t="shared" si="62"/>
        <v>0</v>
      </c>
      <c r="BF109" s="75">
        <f t="shared" si="62"/>
        <v>0</v>
      </c>
      <c r="BG109" s="75">
        <f t="shared" si="62"/>
        <v>0</v>
      </c>
      <c r="BH109" s="75">
        <f t="shared" si="62"/>
        <v>0</v>
      </c>
      <c r="BI109" s="75">
        <f t="shared" si="62"/>
        <v>0</v>
      </c>
      <c r="BJ109" s="75">
        <f t="shared" si="62"/>
        <v>0</v>
      </c>
      <c r="BK109" s="75"/>
      <c r="BL109" s="75"/>
      <c r="BM109" s="37"/>
      <c r="BN109" s="75">
        <f t="shared" si="54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J110" si="63">$K$20/$B$3</f>
        <v>0</v>
      </c>
      <c r="P110" s="75">
        <f t="shared" si="63"/>
        <v>0</v>
      </c>
      <c r="Q110" s="75">
        <f t="shared" si="63"/>
        <v>0</v>
      </c>
      <c r="R110" s="75">
        <f t="shared" si="63"/>
        <v>0</v>
      </c>
      <c r="S110" s="75">
        <f t="shared" si="63"/>
        <v>0</v>
      </c>
      <c r="T110" s="75">
        <f t="shared" si="63"/>
        <v>0</v>
      </c>
      <c r="U110" s="75">
        <f t="shared" si="63"/>
        <v>0</v>
      </c>
      <c r="V110" s="75">
        <f t="shared" si="63"/>
        <v>0</v>
      </c>
      <c r="W110" s="75">
        <f t="shared" si="63"/>
        <v>0</v>
      </c>
      <c r="X110" s="75">
        <f t="shared" si="63"/>
        <v>0</v>
      </c>
      <c r="Y110" s="75">
        <f t="shared" si="63"/>
        <v>0</v>
      </c>
      <c r="Z110" s="75">
        <f t="shared" si="63"/>
        <v>0</v>
      </c>
      <c r="AA110" s="75">
        <f t="shared" si="63"/>
        <v>0</v>
      </c>
      <c r="AB110" s="75">
        <f t="shared" si="63"/>
        <v>0</v>
      </c>
      <c r="AC110" s="75">
        <f t="shared" si="63"/>
        <v>0</v>
      </c>
      <c r="AD110" s="75">
        <f t="shared" si="63"/>
        <v>0</v>
      </c>
      <c r="AE110" s="75">
        <f t="shared" si="63"/>
        <v>0</v>
      </c>
      <c r="AF110" s="75">
        <f t="shared" si="63"/>
        <v>0</v>
      </c>
      <c r="AG110" s="75">
        <f t="shared" si="63"/>
        <v>0</v>
      </c>
      <c r="AH110" s="75">
        <f t="shared" si="63"/>
        <v>0</v>
      </c>
      <c r="AI110" s="75">
        <f t="shared" si="63"/>
        <v>0</v>
      </c>
      <c r="AJ110" s="75">
        <f t="shared" si="63"/>
        <v>0</v>
      </c>
      <c r="AK110" s="75">
        <f t="shared" si="63"/>
        <v>0</v>
      </c>
      <c r="AL110" s="75">
        <f t="shared" si="63"/>
        <v>0</v>
      </c>
      <c r="AM110" s="75">
        <f t="shared" si="63"/>
        <v>0</v>
      </c>
      <c r="AN110" s="75">
        <f t="shared" si="63"/>
        <v>0</v>
      </c>
      <c r="AO110" s="75">
        <f t="shared" si="63"/>
        <v>0</v>
      </c>
      <c r="AP110" s="75">
        <f t="shared" si="63"/>
        <v>0</v>
      </c>
      <c r="AQ110" s="75">
        <f t="shared" si="63"/>
        <v>0</v>
      </c>
      <c r="AR110" s="75">
        <f t="shared" si="63"/>
        <v>0</v>
      </c>
      <c r="AS110" s="75">
        <f t="shared" si="63"/>
        <v>0</v>
      </c>
      <c r="AT110" s="75">
        <f t="shared" si="63"/>
        <v>0</v>
      </c>
      <c r="AU110" s="75">
        <f t="shared" si="63"/>
        <v>0</v>
      </c>
      <c r="AV110" s="75">
        <f t="shared" si="63"/>
        <v>0</v>
      </c>
      <c r="AW110" s="75">
        <f t="shared" si="63"/>
        <v>0</v>
      </c>
      <c r="AX110" s="75">
        <f t="shared" si="63"/>
        <v>0</v>
      </c>
      <c r="AY110" s="75">
        <f t="shared" si="63"/>
        <v>0</v>
      </c>
      <c r="AZ110" s="75">
        <f t="shared" si="63"/>
        <v>0</v>
      </c>
      <c r="BA110" s="75">
        <f t="shared" si="63"/>
        <v>0</v>
      </c>
      <c r="BB110" s="75">
        <f t="shared" si="63"/>
        <v>0</v>
      </c>
      <c r="BC110" s="75">
        <f t="shared" si="63"/>
        <v>0</v>
      </c>
      <c r="BD110" s="75">
        <f t="shared" si="63"/>
        <v>0</v>
      </c>
      <c r="BE110" s="75">
        <f t="shared" si="63"/>
        <v>0</v>
      </c>
      <c r="BF110" s="75">
        <f t="shared" si="63"/>
        <v>0</v>
      </c>
      <c r="BG110" s="75">
        <f t="shared" si="63"/>
        <v>0</v>
      </c>
      <c r="BH110" s="75">
        <f t="shared" si="63"/>
        <v>0</v>
      </c>
      <c r="BI110" s="75">
        <f t="shared" si="63"/>
        <v>0</v>
      </c>
      <c r="BJ110" s="75">
        <f t="shared" si="63"/>
        <v>0</v>
      </c>
      <c r="BK110" s="75"/>
      <c r="BL110" s="75"/>
      <c r="BM110" s="37"/>
      <c r="BN110" s="75">
        <f t="shared" si="54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37"/>
      <c r="BN111" s="75">
        <f t="shared" si="54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37"/>
      <c r="BN112" s="75">
        <f t="shared" si="54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37"/>
      <c r="BN113" s="75">
        <f t="shared" si="54"/>
        <v>0</v>
      </c>
      <c r="BO113" s="335">
        <f>N20</f>
        <v>-8.9109416631679981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64">SUM(C101:C113)</f>
        <v>0</v>
      </c>
      <c r="D114" s="69">
        <f t="shared" si="64"/>
        <v>0.42981582399999996</v>
      </c>
      <c r="E114" s="69">
        <f t="shared" si="64"/>
        <v>1.3209099903167998</v>
      </c>
      <c r="F114" s="69">
        <f t="shared" si="64"/>
        <v>1.3209099903167998</v>
      </c>
      <c r="G114" s="69">
        <f t="shared" si="64"/>
        <v>1.3209099903167998</v>
      </c>
      <c r="H114" s="69">
        <f t="shared" si="64"/>
        <v>1.3209099903167998</v>
      </c>
      <c r="I114" s="69">
        <f t="shared" si="64"/>
        <v>1.3209099903167998</v>
      </c>
      <c r="J114" s="69">
        <f t="shared" si="64"/>
        <v>1.3209099903167998</v>
      </c>
      <c r="K114" s="69">
        <f t="shared" si="64"/>
        <v>1.3209099903167998</v>
      </c>
      <c r="L114" s="69">
        <f t="shared" si="64"/>
        <v>1.3209099903167998</v>
      </c>
      <c r="M114" s="69">
        <f t="shared" si="64"/>
        <v>1.3209099903167998</v>
      </c>
      <c r="N114" s="69">
        <f t="shared" si="64"/>
        <v>0.89109416631679983</v>
      </c>
      <c r="O114" s="69">
        <f t="shared" si="64"/>
        <v>0</v>
      </c>
      <c r="P114" s="69">
        <f t="shared" si="64"/>
        <v>0</v>
      </c>
      <c r="Q114" s="69">
        <f t="shared" si="64"/>
        <v>0</v>
      </c>
      <c r="R114" s="69">
        <f t="shared" si="64"/>
        <v>0</v>
      </c>
      <c r="S114" s="69">
        <f t="shared" si="64"/>
        <v>0</v>
      </c>
      <c r="T114" s="69">
        <f t="shared" si="64"/>
        <v>0</v>
      </c>
      <c r="U114" s="69">
        <f t="shared" si="64"/>
        <v>0</v>
      </c>
      <c r="V114" s="69">
        <f t="shared" si="64"/>
        <v>0</v>
      </c>
      <c r="W114" s="69">
        <f t="shared" si="64"/>
        <v>0</v>
      </c>
      <c r="X114" s="69">
        <f t="shared" si="64"/>
        <v>0</v>
      </c>
      <c r="Y114" s="69">
        <f t="shared" si="64"/>
        <v>0</v>
      </c>
      <c r="Z114" s="69">
        <f t="shared" si="64"/>
        <v>0</v>
      </c>
      <c r="AA114" s="69">
        <f t="shared" si="64"/>
        <v>0</v>
      </c>
      <c r="AB114" s="69">
        <f t="shared" si="64"/>
        <v>0</v>
      </c>
      <c r="AC114" s="69">
        <f t="shared" si="64"/>
        <v>0</v>
      </c>
      <c r="AD114" s="69">
        <f t="shared" si="64"/>
        <v>0</v>
      </c>
      <c r="AE114" s="69">
        <f t="shared" si="64"/>
        <v>0</v>
      </c>
      <c r="AF114" s="69">
        <f t="shared" si="64"/>
        <v>0</v>
      </c>
      <c r="AG114" s="69">
        <f t="shared" si="64"/>
        <v>0</v>
      </c>
      <c r="AH114" s="69">
        <f t="shared" si="64"/>
        <v>0</v>
      </c>
      <c r="AI114" s="69">
        <f t="shared" si="64"/>
        <v>0</v>
      </c>
      <c r="AJ114" s="69">
        <f t="shared" si="64"/>
        <v>0</v>
      </c>
      <c r="AK114" s="69">
        <f t="shared" si="64"/>
        <v>0</v>
      </c>
      <c r="AL114" s="69">
        <f t="shared" si="64"/>
        <v>0</v>
      </c>
      <c r="AM114" s="69">
        <f t="shared" si="64"/>
        <v>0</v>
      </c>
      <c r="AN114" s="69">
        <f t="shared" si="64"/>
        <v>0</v>
      </c>
      <c r="AO114" s="69">
        <f t="shared" si="64"/>
        <v>0</v>
      </c>
      <c r="AP114" s="69">
        <f t="shared" si="64"/>
        <v>0</v>
      </c>
      <c r="AQ114" s="69">
        <f t="shared" si="64"/>
        <v>0</v>
      </c>
      <c r="AR114" s="69">
        <f t="shared" si="64"/>
        <v>0</v>
      </c>
      <c r="AS114" s="69">
        <f t="shared" si="64"/>
        <v>0</v>
      </c>
      <c r="AT114" s="69">
        <f t="shared" si="64"/>
        <v>0</v>
      </c>
      <c r="AU114" s="69">
        <f t="shared" si="64"/>
        <v>0</v>
      </c>
      <c r="AV114" s="69">
        <f t="shared" si="64"/>
        <v>0</v>
      </c>
      <c r="AW114" s="69">
        <f t="shared" si="64"/>
        <v>0</v>
      </c>
      <c r="AX114" s="69">
        <f t="shared" si="64"/>
        <v>0</v>
      </c>
      <c r="AY114" s="69">
        <f t="shared" si="64"/>
        <v>0</v>
      </c>
      <c r="AZ114" s="69">
        <f t="shared" si="64"/>
        <v>0</v>
      </c>
      <c r="BA114" s="69">
        <f t="shared" si="64"/>
        <v>0</v>
      </c>
      <c r="BB114" s="69">
        <f t="shared" si="64"/>
        <v>0</v>
      </c>
      <c r="BC114" s="69">
        <f t="shared" si="64"/>
        <v>0</v>
      </c>
      <c r="BD114" s="69">
        <f t="shared" si="64"/>
        <v>0</v>
      </c>
      <c r="BE114" s="69">
        <f t="shared" si="64"/>
        <v>0</v>
      </c>
      <c r="BF114" s="69">
        <f t="shared" si="64"/>
        <v>0</v>
      </c>
      <c r="BG114" s="69">
        <f t="shared" si="64"/>
        <v>0</v>
      </c>
      <c r="BH114" s="69">
        <f t="shared" si="64"/>
        <v>0</v>
      </c>
      <c r="BI114" s="69">
        <f t="shared" si="64"/>
        <v>0</v>
      </c>
      <c r="BJ114" s="69">
        <f t="shared" si="64"/>
        <v>0</v>
      </c>
      <c r="BK114" s="69">
        <f t="shared" si="64"/>
        <v>0</v>
      </c>
      <c r="BL114" s="69">
        <f t="shared" si="64"/>
        <v>0</v>
      </c>
      <c r="BM114" s="37"/>
      <c r="BN114" s="58">
        <f>SUM(BN101:BN113)</f>
        <v>13.209099903167997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G55" activePane="bottomRight" state="frozen"/>
      <selection activeCell="N7" sqref="N7"/>
      <selection pane="topRight" activeCell="N7" sqref="N7"/>
      <selection pane="bottomLeft" activeCell="N7" sqref="N7"/>
      <selection pane="bottomRight" activeCell="F60" sqref="F60:BL60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325</v>
      </c>
    </row>
    <row r="2" spans="1:67" ht="15" customHeight="1">
      <c r="A2" s="60" t="s">
        <v>21</v>
      </c>
      <c r="B2" s="108" t="str">
        <f>VLOOKUP($B$1,'Assumptions (Inputs)'!$A$7:$F$24,2,FALSE)</f>
        <v>Utility Solutions (Solar, Fuel Cells, DG) (2 MWs)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10</v>
      </c>
    </row>
    <row r="4" spans="1:67" ht="15" customHeight="1">
      <c r="A4" s="60" t="s">
        <v>1</v>
      </c>
      <c r="B4" s="62" t="str">
        <f>VLOOKUP($B$1,'Assumptions (Inputs)'!$A$7:$F$24,5,FALSE)</f>
        <v>7N</v>
      </c>
      <c r="C4" s="62"/>
    </row>
    <row r="5" spans="1:67" ht="15" customHeight="1">
      <c r="A5" s="60" t="s">
        <v>67</v>
      </c>
      <c r="B5" s="211">
        <f>VLOOKUP($B$1,'Assumptions (Inputs)'!$A$7:$I$24,9,FALSE)</f>
        <v>0</v>
      </c>
    </row>
    <row r="6" spans="1:67" ht="15" customHeight="1">
      <c r="A6" s="60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N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0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(Escalated)'!E11</f>
        <v>0</v>
      </c>
      <c r="C13" s="129">
        <f>'CapEx (Escalated)'!F11</f>
        <v>0</v>
      </c>
      <c r="D13" s="129">
        <f>'CapEx (Escalated)'!G11</f>
        <v>0</v>
      </c>
      <c r="E13" s="129">
        <f>'CapEx (Escalated)'!H11</f>
        <v>0</v>
      </c>
      <c r="F13" s="129">
        <f>'CapEx (Escalated)'!I11</f>
        <v>0</v>
      </c>
      <c r="G13" s="129">
        <f>'CapEx (Escalated)'!J11</f>
        <v>0</v>
      </c>
      <c r="H13" s="129">
        <f>'CapEx (Escalated)'!K11</f>
        <v>0</v>
      </c>
      <c r="I13" s="129">
        <f>'CapEx (Escalated)'!L11</f>
        <v>0</v>
      </c>
      <c r="J13" s="129">
        <f>'CapEx (Escalated)'!M11</f>
        <v>0</v>
      </c>
      <c r="K13" s="129">
        <f>'CapEx (Escalated)'!N11</f>
        <v>0</v>
      </c>
      <c r="L13" s="129">
        <f>'CapEx (Escalated)'!O11</f>
        <v>0</v>
      </c>
      <c r="M13" s="129">
        <f>'CapEx (Escalated)'!P11</f>
        <v>0</v>
      </c>
      <c r="N13" s="129">
        <f>'CapEx (Escalated)'!Q11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0</v>
      </c>
      <c r="BO13" s="337"/>
    </row>
    <row r="14" spans="1:67" s="38" customFormat="1" ht="15" customHeight="1">
      <c r="A14" s="67" t="s">
        <v>27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0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0</v>
      </c>
      <c r="D15" s="68">
        <f t="shared" si="2"/>
        <v>0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</v>
      </c>
      <c r="D16" s="69">
        <f t="shared" si="4"/>
        <v>0</v>
      </c>
      <c r="E16" s="69">
        <f t="shared" si="4"/>
        <v>0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0</v>
      </c>
      <c r="F19" s="75">
        <f t="shared" si="5"/>
        <v>0</v>
      </c>
      <c r="G19" s="75">
        <f t="shared" si="5"/>
        <v>0</v>
      </c>
      <c r="H19" s="75">
        <f t="shared" si="5"/>
        <v>0</v>
      </c>
      <c r="I19" s="75">
        <f t="shared" si="5"/>
        <v>0</v>
      </c>
      <c r="J19" s="75">
        <f t="shared" si="5"/>
        <v>0</v>
      </c>
      <c r="K19" s="75">
        <f t="shared" si="5"/>
        <v>0</v>
      </c>
      <c r="L19" s="75">
        <f t="shared" si="5"/>
        <v>0</v>
      </c>
      <c r="M19" s="75">
        <f t="shared" si="5"/>
        <v>0</v>
      </c>
      <c r="N19" s="75">
        <f t="shared" si="5"/>
        <v>0</v>
      </c>
      <c r="O19" s="75">
        <f t="shared" si="5"/>
        <v>0</v>
      </c>
      <c r="P19" s="75">
        <f t="shared" si="5"/>
        <v>0</v>
      </c>
      <c r="Q19" s="75">
        <f t="shared" si="5"/>
        <v>0</v>
      </c>
      <c r="R19" s="75">
        <f t="shared" si="5"/>
        <v>0</v>
      </c>
      <c r="S19" s="75">
        <f t="shared" si="5"/>
        <v>0</v>
      </c>
      <c r="T19" s="75">
        <f t="shared" si="5"/>
        <v>0</v>
      </c>
      <c r="U19" s="75">
        <f t="shared" si="5"/>
        <v>0</v>
      </c>
      <c r="V19" s="75">
        <f t="shared" si="5"/>
        <v>0</v>
      </c>
      <c r="W19" s="75">
        <f t="shared" si="5"/>
        <v>0</v>
      </c>
      <c r="X19" s="75">
        <f t="shared" si="5"/>
        <v>0</v>
      </c>
      <c r="Y19" s="75">
        <f t="shared" si="5"/>
        <v>0</v>
      </c>
      <c r="Z19" s="75">
        <f t="shared" si="5"/>
        <v>0</v>
      </c>
      <c r="AA19" s="75">
        <f t="shared" si="5"/>
        <v>0</v>
      </c>
      <c r="AB19" s="75">
        <f t="shared" si="5"/>
        <v>0</v>
      </c>
      <c r="AC19" s="75">
        <f t="shared" si="5"/>
        <v>0</v>
      </c>
      <c r="AD19" s="75">
        <f t="shared" si="5"/>
        <v>0</v>
      </c>
      <c r="AE19" s="75">
        <f t="shared" si="5"/>
        <v>0</v>
      </c>
      <c r="AF19" s="75">
        <f t="shared" si="5"/>
        <v>0</v>
      </c>
      <c r="AG19" s="75">
        <f t="shared" si="5"/>
        <v>0</v>
      </c>
      <c r="AH19" s="75">
        <f t="shared" si="5"/>
        <v>0</v>
      </c>
      <c r="AI19" s="75">
        <f t="shared" si="5"/>
        <v>0</v>
      </c>
      <c r="AJ19" s="75">
        <f t="shared" si="5"/>
        <v>0</v>
      </c>
      <c r="AK19" s="75">
        <f t="shared" si="5"/>
        <v>0</v>
      </c>
      <c r="AL19" s="75">
        <f t="shared" si="5"/>
        <v>0</v>
      </c>
      <c r="AM19" s="75">
        <f t="shared" si="5"/>
        <v>0</v>
      </c>
      <c r="AN19" s="75">
        <f t="shared" si="5"/>
        <v>0</v>
      </c>
      <c r="AO19" s="75">
        <f t="shared" si="5"/>
        <v>0</v>
      </c>
      <c r="AP19" s="75">
        <f t="shared" si="5"/>
        <v>0</v>
      </c>
      <c r="AQ19" s="75">
        <f t="shared" si="5"/>
        <v>0</v>
      </c>
      <c r="AR19" s="75">
        <f t="shared" si="5"/>
        <v>0</v>
      </c>
      <c r="AS19" s="75">
        <f t="shared" si="5"/>
        <v>0</v>
      </c>
      <c r="AT19" s="75">
        <f t="shared" si="5"/>
        <v>0</v>
      </c>
      <c r="AU19" s="75">
        <f t="shared" si="5"/>
        <v>0</v>
      </c>
      <c r="AV19" s="75">
        <f t="shared" si="5"/>
        <v>0</v>
      </c>
      <c r="AW19" s="75">
        <f t="shared" si="5"/>
        <v>0</v>
      </c>
      <c r="AX19" s="75">
        <f t="shared" si="5"/>
        <v>0</v>
      </c>
      <c r="AY19" s="75">
        <f t="shared" si="5"/>
        <v>0</v>
      </c>
      <c r="AZ19" s="75">
        <f t="shared" si="5"/>
        <v>0</v>
      </c>
      <c r="BA19" s="75">
        <f t="shared" si="5"/>
        <v>0</v>
      </c>
      <c r="BB19" s="75">
        <f t="shared" si="5"/>
        <v>0</v>
      </c>
      <c r="BC19" s="75">
        <f t="shared" si="5"/>
        <v>0</v>
      </c>
      <c r="BD19" s="75">
        <f t="shared" si="5"/>
        <v>0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38" customFormat="1" ht="15" customHeight="1">
      <c r="A20" s="36" t="s">
        <v>25</v>
      </c>
      <c r="B20" s="75">
        <f>-B14</f>
        <v>0</v>
      </c>
      <c r="C20" s="75">
        <f t="shared" ref="C20:K20" si="6">-C14</f>
        <v>0</v>
      </c>
      <c r="D20" s="75">
        <f t="shared" si="6"/>
        <v>0</v>
      </c>
      <c r="E20" s="75">
        <f t="shared" si="6"/>
        <v>0</v>
      </c>
      <c r="F20" s="75">
        <f t="shared" si="6"/>
        <v>0</v>
      </c>
      <c r="G20" s="75">
        <f t="shared" si="6"/>
        <v>0</v>
      </c>
      <c r="H20" s="75">
        <f t="shared" si="6"/>
        <v>0</v>
      </c>
      <c r="I20" s="75">
        <f t="shared" si="6"/>
        <v>0</v>
      </c>
      <c r="J20" s="75">
        <f t="shared" si="6"/>
        <v>0</v>
      </c>
      <c r="K20" s="75">
        <f t="shared" si="6"/>
        <v>0</v>
      </c>
      <c r="L20" s="75">
        <f>-L14</f>
        <v>0</v>
      </c>
      <c r="M20" s="75">
        <f>-M14</f>
        <v>0</v>
      </c>
      <c r="N20" s="75">
        <f>-N14</f>
        <v>0</v>
      </c>
      <c r="O20" s="75">
        <f t="shared" ref="O20:AZ20" si="7">-O14</f>
        <v>0</v>
      </c>
      <c r="P20" s="75">
        <f t="shared" si="7"/>
        <v>0</v>
      </c>
      <c r="Q20" s="75">
        <f t="shared" si="7"/>
        <v>0</v>
      </c>
      <c r="R20" s="75">
        <f t="shared" si="7"/>
        <v>0</v>
      </c>
      <c r="S20" s="75">
        <f t="shared" si="7"/>
        <v>0</v>
      </c>
      <c r="T20" s="75">
        <f t="shared" si="7"/>
        <v>0</v>
      </c>
      <c r="U20" s="75">
        <f t="shared" si="7"/>
        <v>0</v>
      </c>
      <c r="V20" s="75">
        <f t="shared" si="7"/>
        <v>0</v>
      </c>
      <c r="W20" s="75">
        <f t="shared" si="7"/>
        <v>0</v>
      </c>
      <c r="X20" s="75">
        <f t="shared" si="7"/>
        <v>0</v>
      </c>
      <c r="Y20" s="75">
        <f t="shared" si="7"/>
        <v>0</v>
      </c>
      <c r="Z20" s="75">
        <f t="shared" si="7"/>
        <v>0</v>
      </c>
      <c r="AA20" s="75">
        <f t="shared" si="7"/>
        <v>0</v>
      </c>
      <c r="AB20" s="75">
        <f t="shared" si="7"/>
        <v>0</v>
      </c>
      <c r="AC20" s="75">
        <f t="shared" si="7"/>
        <v>0</v>
      </c>
      <c r="AD20" s="75">
        <f t="shared" si="7"/>
        <v>0</v>
      </c>
      <c r="AE20" s="75">
        <f t="shared" si="7"/>
        <v>0</v>
      </c>
      <c r="AF20" s="75">
        <f t="shared" si="7"/>
        <v>0</v>
      </c>
      <c r="AG20" s="75">
        <f t="shared" si="7"/>
        <v>0</v>
      </c>
      <c r="AH20" s="75">
        <f t="shared" si="7"/>
        <v>0</v>
      </c>
      <c r="AI20" s="75">
        <f t="shared" si="7"/>
        <v>0</v>
      </c>
      <c r="AJ20" s="75">
        <f t="shared" si="7"/>
        <v>0</v>
      </c>
      <c r="AK20" s="75">
        <f t="shared" si="7"/>
        <v>0</v>
      </c>
      <c r="AL20" s="75">
        <f t="shared" si="7"/>
        <v>0</v>
      </c>
      <c r="AM20" s="75">
        <f t="shared" si="7"/>
        <v>0</v>
      </c>
      <c r="AN20" s="75">
        <f t="shared" si="7"/>
        <v>0</v>
      </c>
      <c r="AO20" s="75">
        <f t="shared" si="7"/>
        <v>0</v>
      </c>
      <c r="AP20" s="75">
        <f t="shared" si="7"/>
        <v>0</v>
      </c>
      <c r="AQ20" s="75">
        <f t="shared" si="7"/>
        <v>0</v>
      </c>
      <c r="AR20" s="75">
        <f t="shared" si="7"/>
        <v>0</v>
      </c>
      <c r="AS20" s="75">
        <f t="shared" si="7"/>
        <v>0</v>
      </c>
      <c r="AT20" s="75">
        <f t="shared" si="7"/>
        <v>0</v>
      </c>
      <c r="AU20" s="75">
        <f t="shared" si="7"/>
        <v>0</v>
      </c>
      <c r="AV20" s="75">
        <f t="shared" si="7"/>
        <v>0</v>
      </c>
      <c r="AW20" s="75">
        <f t="shared" si="7"/>
        <v>0</v>
      </c>
      <c r="AX20" s="75">
        <f t="shared" si="7"/>
        <v>0</v>
      </c>
      <c r="AY20" s="75">
        <f t="shared" si="7"/>
        <v>0</v>
      </c>
      <c r="AZ20" s="75">
        <f t="shared" si="7"/>
        <v>0</v>
      </c>
      <c r="BA20" s="333">
        <f>-D20</f>
        <v>0</v>
      </c>
      <c r="BB20" s="75"/>
      <c r="BC20" s="75"/>
      <c r="BD20" s="333">
        <f>-G20</f>
        <v>0</v>
      </c>
      <c r="BE20" s="75"/>
      <c r="BF20" s="75"/>
      <c r="BG20" s="75"/>
      <c r="BH20" s="75"/>
      <c r="BI20" s="55"/>
      <c r="BJ20" s="75"/>
      <c r="BK20" s="333">
        <f>N14</f>
        <v>0</v>
      </c>
      <c r="BL20" s="75"/>
      <c r="BM20" s="37"/>
      <c r="BN20" s="75">
        <f>SUM(B20:BM20)</f>
        <v>0</v>
      </c>
      <c r="BO20" s="337"/>
    </row>
    <row r="21" spans="1:67" s="38" customFormat="1" ht="15" customHeight="1">
      <c r="A21" s="36" t="s">
        <v>28</v>
      </c>
      <c r="B21" s="75">
        <f t="shared" ref="B21:BL21" si="8">SUM(B19:B20)</f>
        <v>0</v>
      </c>
      <c r="C21" s="75">
        <f t="shared" si="8"/>
        <v>0</v>
      </c>
      <c r="D21" s="75">
        <f t="shared" si="8"/>
        <v>0</v>
      </c>
      <c r="E21" s="75">
        <f t="shared" si="8"/>
        <v>0</v>
      </c>
      <c r="F21" s="75">
        <f t="shared" si="8"/>
        <v>0</v>
      </c>
      <c r="G21" s="75">
        <f t="shared" si="8"/>
        <v>0</v>
      </c>
      <c r="H21" s="75">
        <f t="shared" si="8"/>
        <v>0</v>
      </c>
      <c r="I21" s="75">
        <f t="shared" si="8"/>
        <v>0</v>
      </c>
      <c r="J21" s="75">
        <f t="shared" si="8"/>
        <v>0</v>
      </c>
      <c r="K21" s="75">
        <f t="shared" si="8"/>
        <v>0</v>
      </c>
      <c r="L21" s="75">
        <f t="shared" si="8"/>
        <v>0</v>
      </c>
      <c r="M21" s="75">
        <f t="shared" si="8"/>
        <v>0</v>
      </c>
      <c r="N21" s="75">
        <f t="shared" si="8"/>
        <v>0</v>
      </c>
      <c r="O21" s="75">
        <f t="shared" si="8"/>
        <v>0</v>
      </c>
      <c r="P21" s="75">
        <f t="shared" si="8"/>
        <v>0</v>
      </c>
      <c r="Q21" s="75">
        <f t="shared" si="8"/>
        <v>0</v>
      </c>
      <c r="R21" s="75">
        <f t="shared" si="8"/>
        <v>0</v>
      </c>
      <c r="S21" s="75">
        <f t="shared" si="8"/>
        <v>0</v>
      </c>
      <c r="T21" s="75">
        <f t="shared" si="8"/>
        <v>0</v>
      </c>
      <c r="U21" s="75">
        <f t="shared" si="8"/>
        <v>0</v>
      </c>
      <c r="V21" s="75">
        <f t="shared" si="8"/>
        <v>0</v>
      </c>
      <c r="W21" s="75">
        <f t="shared" si="8"/>
        <v>0</v>
      </c>
      <c r="X21" s="75">
        <f t="shared" si="8"/>
        <v>0</v>
      </c>
      <c r="Y21" s="75">
        <f t="shared" si="8"/>
        <v>0</v>
      </c>
      <c r="Z21" s="75">
        <f t="shared" si="8"/>
        <v>0</v>
      </c>
      <c r="AA21" s="75">
        <f t="shared" si="8"/>
        <v>0</v>
      </c>
      <c r="AB21" s="75">
        <f t="shared" si="8"/>
        <v>0</v>
      </c>
      <c r="AC21" s="75">
        <f t="shared" si="8"/>
        <v>0</v>
      </c>
      <c r="AD21" s="75">
        <f t="shared" si="8"/>
        <v>0</v>
      </c>
      <c r="AE21" s="75">
        <f t="shared" si="8"/>
        <v>0</v>
      </c>
      <c r="AF21" s="75">
        <f t="shared" si="8"/>
        <v>0</v>
      </c>
      <c r="AG21" s="75">
        <f t="shared" si="8"/>
        <v>0</v>
      </c>
      <c r="AH21" s="75">
        <f t="shared" si="8"/>
        <v>0</v>
      </c>
      <c r="AI21" s="75">
        <f t="shared" si="8"/>
        <v>0</v>
      </c>
      <c r="AJ21" s="75">
        <f t="shared" si="8"/>
        <v>0</v>
      </c>
      <c r="AK21" s="75">
        <f t="shared" si="8"/>
        <v>0</v>
      </c>
      <c r="AL21" s="75">
        <f t="shared" si="8"/>
        <v>0</v>
      </c>
      <c r="AM21" s="75">
        <f t="shared" si="8"/>
        <v>0</v>
      </c>
      <c r="AN21" s="75">
        <f t="shared" si="8"/>
        <v>0</v>
      </c>
      <c r="AO21" s="75">
        <f t="shared" si="8"/>
        <v>0</v>
      </c>
      <c r="AP21" s="75">
        <f t="shared" si="8"/>
        <v>0</v>
      </c>
      <c r="AQ21" s="75">
        <f t="shared" si="8"/>
        <v>0</v>
      </c>
      <c r="AR21" s="75">
        <f t="shared" si="8"/>
        <v>0</v>
      </c>
      <c r="AS21" s="75">
        <f t="shared" si="8"/>
        <v>0</v>
      </c>
      <c r="AT21" s="75">
        <f t="shared" si="8"/>
        <v>0</v>
      </c>
      <c r="AU21" s="75">
        <f t="shared" si="8"/>
        <v>0</v>
      </c>
      <c r="AV21" s="75">
        <f t="shared" si="8"/>
        <v>0</v>
      </c>
      <c r="AW21" s="75">
        <f t="shared" si="8"/>
        <v>0</v>
      </c>
      <c r="AX21" s="75">
        <f t="shared" si="8"/>
        <v>0</v>
      </c>
      <c r="AY21" s="75">
        <f t="shared" si="8"/>
        <v>0</v>
      </c>
      <c r="AZ21" s="75">
        <f t="shared" si="8"/>
        <v>0</v>
      </c>
      <c r="BA21" s="75">
        <f t="shared" si="8"/>
        <v>0</v>
      </c>
      <c r="BB21" s="75">
        <f t="shared" si="8"/>
        <v>0</v>
      </c>
      <c r="BC21" s="75">
        <f t="shared" si="8"/>
        <v>0</v>
      </c>
      <c r="BD21" s="75">
        <f t="shared" si="8"/>
        <v>0</v>
      </c>
      <c r="BE21" s="75">
        <f t="shared" si="8"/>
        <v>0</v>
      </c>
      <c r="BF21" s="75">
        <f t="shared" si="8"/>
        <v>0</v>
      </c>
      <c r="BG21" s="75">
        <f t="shared" si="8"/>
        <v>0</v>
      </c>
      <c r="BH21" s="75">
        <f t="shared" si="8"/>
        <v>0</v>
      </c>
      <c r="BI21" s="75">
        <f t="shared" si="8"/>
        <v>0</v>
      </c>
      <c r="BJ21" s="75">
        <f t="shared" si="8"/>
        <v>0</v>
      </c>
      <c r="BK21" s="75">
        <f t="shared" si="8"/>
        <v>0</v>
      </c>
      <c r="BL21" s="75">
        <f t="shared" si="8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9">AVERAGE(B19,B21)</f>
        <v>0</v>
      </c>
      <c r="C22" s="69">
        <f t="shared" si="9"/>
        <v>0</v>
      </c>
      <c r="D22" s="69">
        <f t="shared" si="9"/>
        <v>0</v>
      </c>
      <c r="E22" s="69">
        <f t="shared" si="9"/>
        <v>0</v>
      </c>
      <c r="F22" s="69">
        <f t="shared" si="9"/>
        <v>0</v>
      </c>
      <c r="G22" s="69">
        <f t="shared" si="9"/>
        <v>0</v>
      </c>
      <c r="H22" s="69">
        <f t="shared" si="9"/>
        <v>0</v>
      </c>
      <c r="I22" s="69">
        <f t="shared" si="9"/>
        <v>0</v>
      </c>
      <c r="J22" s="69">
        <f t="shared" si="9"/>
        <v>0</v>
      </c>
      <c r="K22" s="69">
        <f t="shared" si="9"/>
        <v>0</v>
      </c>
      <c r="L22" s="69">
        <f t="shared" si="9"/>
        <v>0</v>
      </c>
      <c r="M22" s="69">
        <f t="shared" si="9"/>
        <v>0</v>
      </c>
      <c r="N22" s="69">
        <f t="shared" si="9"/>
        <v>0</v>
      </c>
      <c r="O22" s="69">
        <f t="shared" si="9"/>
        <v>0</v>
      </c>
      <c r="P22" s="69">
        <f t="shared" si="9"/>
        <v>0</v>
      </c>
      <c r="Q22" s="69">
        <f t="shared" si="9"/>
        <v>0</v>
      </c>
      <c r="R22" s="69">
        <f t="shared" si="9"/>
        <v>0</v>
      </c>
      <c r="S22" s="69">
        <f t="shared" si="9"/>
        <v>0</v>
      </c>
      <c r="T22" s="69">
        <f t="shared" si="9"/>
        <v>0</v>
      </c>
      <c r="U22" s="69">
        <f t="shared" si="9"/>
        <v>0</v>
      </c>
      <c r="V22" s="69">
        <f t="shared" si="9"/>
        <v>0</v>
      </c>
      <c r="W22" s="69">
        <f t="shared" si="9"/>
        <v>0</v>
      </c>
      <c r="X22" s="69">
        <f t="shared" si="9"/>
        <v>0</v>
      </c>
      <c r="Y22" s="69">
        <f t="shared" si="9"/>
        <v>0</v>
      </c>
      <c r="Z22" s="69">
        <f t="shared" si="9"/>
        <v>0</v>
      </c>
      <c r="AA22" s="69">
        <f t="shared" si="9"/>
        <v>0</v>
      </c>
      <c r="AB22" s="69">
        <f t="shared" si="9"/>
        <v>0</v>
      </c>
      <c r="AC22" s="69">
        <f t="shared" si="9"/>
        <v>0</v>
      </c>
      <c r="AD22" s="69">
        <f t="shared" si="9"/>
        <v>0</v>
      </c>
      <c r="AE22" s="69">
        <f t="shared" si="9"/>
        <v>0</v>
      </c>
      <c r="AF22" s="69">
        <f t="shared" si="9"/>
        <v>0</v>
      </c>
      <c r="AG22" s="69">
        <f t="shared" si="9"/>
        <v>0</v>
      </c>
      <c r="AH22" s="69">
        <f t="shared" si="9"/>
        <v>0</v>
      </c>
      <c r="AI22" s="69">
        <f t="shared" si="9"/>
        <v>0</v>
      </c>
      <c r="AJ22" s="69">
        <f t="shared" si="9"/>
        <v>0</v>
      </c>
      <c r="AK22" s="69">
        <f t="shared" si="9"/>
        <v>0</v>
      </c>
      <c r="AL22" s="69">
        <f t="shared" si="9"/>
        <v>0</v>
      </c>
      <c r="AM22" s="69">
        <f t="shared" si="9"/>
        <v>0</v>
      </c>
      <c r="AN22" s="69">
        <f t="shared" si="9"/>
        <v>0</v>
      </c>
      <c r="AO22" s="69">
        <f t="shared" si="9"/>
        <v>0</v>
      </c>
      <c r="AP22" s="69">
        <f t="shared" si="9"/>
        <v>0</v>
      </c>
      <c r="AQ22" s="69">
        <f t="shared" si="9"/>
        <v>0</v>
      </c>
      <c r="AR22" s="69">
        <f t="shared" si="9"/>
        <v>0</v>
      </c>
      <c r="AS22" s="69">
        <f t="shared" si="9"/>
        <v>0</v>
      </c>
      <c r="AT22" s="69">
        <f t="shared" si="9"/>
        <v>0</v>
      </c>
      <c r="AU22" s="69">
        <f t="shared" si="9"/>
        <v>0</v>
      </c>
      <c r="AV22" s="69">
        <f t="shared" si="9"/>
        <v>0</v>
      </c>
      <c r="AW22" s="69">
        <f t="shared" si="9"/>
        <v>0</v>
      </c>
      <c r="AX22" s="69">
        <f t="shared" si="9"/>
        <v>0</v>
      </c>
      <c r="AY22" s="69">
        <f t="shared" si="9"/>
        <v>0</v>
      </c>
      <c r="AZ22" s="69">
        <f t="shared" si="9"/>
        <v>0</v>
      </c>
      <c r="BA22" s="69">
        <f t="shared" si="9"/>
        <v>0</v>
      </c>
      <c r="BB22" s="69">
        <f t="shared" si="9"/>
        <v>0</v>
      </c>
      <c r="BC22" s="69">
        <f t="shared" si="9"/>
        <v>0</v>
      </c>
      <c r="BD22" s="69">
        <f t="shared" si="9"/>
        <v>0</v>
      </c>
      <c r="BE22" s="69">
        <f t="shared" si="9"/>
        <v>0</v>
      </c>
      <c r="BF22" s="69">
        <f t="shared" si="9"/>
        <v>0</v>
      </c>
      <c r="BG22" s="69">
        <f t="shared" si="9"/>
        <v>0</v>
      </c>
      <c r="BH22" s="69">
        <f t="shared" si="9"/>
        <v>0</v>
      </c>
      <c r="BI22" s="69">
        <f t="shared" si="9"/>
        <v>0</v>
      </c>
      <c r="BJ22" s="69">
        <f t="shared" si="9"/>
        <v>0</v>
      </c>
      <c r="BK22" s="69">
        <f t="shared" si="9"/>
        <v>0</v>
      </c>
      <c r="BL22" s="69">
        <f t="shared" si="9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0">B28</f>
        <v>0</v>
      </c>
      <c r="D25" s="75">
        <f t="shared" si="10"/>
        <v>0</v>
      </c>
      <c r="E25" s="75">
        <f t="shared" si="10"/>
        <v>0</v>
      </c>
      <c r="F25" s="75">
        <f t="shared" si="10"/>
        <v>0</v>
      </c>
      <c r="G25" s="75">
        <f t="shared" si="10"/>
        <v>0</v>
      </c>
      <c r="H25" s="75">
        <f t="shared" si="10"/>
        <v>0</v>
      </c>
      <c r="I25" s="75">
        <f t="shared" si="10"/>
        <v>0</v>
      </c>
      <c r="J25" s="75">
        <f t="shared" si="10"/>
        <v>0</v>
      </c>
      <c r="K25" s="75">
        <f t="shared" si="10"/>
        <v>0</v>
      </c>
      <c r="L25" s="75">
        <f t="shared" si="10"/>
        <v>0</v>
      </c>
      <c r="M25" s="75">
        <f t="shared" si="10"/>
        <v>0</v>
      </c>
      <c r="N25" s="75">
        <f t="shared" si="10"/>
        <v>0</v>
      </c>
      <c r="O25" s="75">
        <f t="shared" si="10"/>
        <v>0</v>
      </c>
      <c r="P25" s="75">
        <f t="shared" si="10"/>
        <v>0</v>
      </c>
      <c r="Q25" s="75">
        <f t="shared" si="10"/>
        <v>0</v>
      </c>
      <c r="R25" s="75">
        <f t="shared" si="10"/>
        <v>0</v>
      </c>
      <c r="S25" s="75">
        <f t="shared" si="10"/>
        <v>0</v>
      </c>
      <c r="T25" s="75">
        <f t="shared" si="10"/>
        <v>0</v>
      </c>
      <c r="U25" s="75">
        <f t="shared" si="10"/>
        <v>0</v>
      </c>
      <c r="V25" s="75">
        <f t="shared" si="10"/>
        <v>0</v>
      </c>
      <c r="W25" s="75">
        <f t="shared" si="10"/>
        <v>0</v>
      </c>
      <c r="X25" s="75">
        <f t="shared" si="10"/>
        <v>0</v>
      </c>
      <c r="Y25" s="75">
        <f t="shared" si="10"/>
        <v>0</v>
      </c>
      <c r="Z25" s="75">
        <f t="shared" si="10"/>
        <v>0</v>
      </c>
      <c r="AA25" s="75">
        <f t="shared" si="10"/>
        <v>0</v>
      </c>
      <c r="AB25" s="75">
        <f t="shared" si="10"/>
        <v>0</v>
      </c>
      <c r="AC25" s="75">
        <f t="shared" si="10"/>
        <v>0</v>
      </c>
      <c r="AD25" s="75">
        <f t="shared" si="10"/>
        <v>0</v>
      </c>
      <c r="AE25" s="75">
        <f t="shared" si="10"/>
        <v>0</v>
      </c>
      <c r="AF25" s="75">
        <f t="shared" si="10"/>
        <v>0</v>
      </c>
      <c r="AG25" s="75">
        <f t="shared" si="10"/>
        <v>0</v>
      </c>
      <c r="AH25" s="75">
        <f t="shared" si="10"/>
        <v>0</v>
      </c>
      <c r="AI25" s="75">
        <f t="shared" si="10"/>
        <v>0</v>
      </c>
      <c r="AJ25" s="75">
        <f t="shared" si="10"/>
        <v>0</v>
      </c>
      <c r="AK25" s="75">
        <f t="shared" si="10"/>
        <v>0</v>
      </c>
      <c r="AL25" s="75">
        <f t="shared" si="10"/>
        <v>0</v>
      </c>
      <c r="AM25" s="75">
        <f t="shared" si="10"/>
        <v>0</v>
      </c>
      <c r="AN25" s="75">
        <f t="shared" si="10"/>
        <v>0</v>
      </c>
      <c r="AO25" s="75">
        <f t="shared" si="10"/>
        <v>0</v>
      </c>
      <c r="AP25" s="75">
        <f t="shared" si="10"/>
        <v>0</v>
      </c>
      <c r="AQ25" s="75">
        <f t="shared" si="10"/>
        <v>0</v>
      </c>
      <c r="AR25" s="75">
        <f t="shared" si="10"/>
        <v>0</v>
      </c>
      <c r="AS25" s="75">
        <f t="shared" si="10"/>
        <v>0</v>
      </c>
      <c r="AT25" s="75">
        <f t="shared" si="10"/>
        <v>0</v>
      </c>
      <c r="AU25" s="75">
        <f t="shared" si="10"/>
        <v>0</v>
      </c>
      <c r="AV25" s="75">
        <f t="shared" si="10"/>
        <v>0</v>
      </c>
      <c r="AW25" s="75">
        <f t="shared" si="10"/>
        <v>0</v>
      </c>
      <c r="AX25" s="75">
        <f t="shared" si="10"/>
        <v>0</v>
      </c>
      <c r="AY25" s="75">
        <f t="shared" si="10"/>
        <v>0</v>
      </c>
      <c r="AZ25" s="75">
        <f t="shared" si="10"/>
        <v>0</v>
      </c>
      <c r="BA25" s="75">
        <f t="shared" si="10"/>
        <v>0</v>
      </c>
      <c r="BB25" s="75">
        <f t="shared" si="10"/>
        <v>0</v>
      </c>
      <c r="BC25" s="75">
        <f t="shared" si="10"/>
        <v>0</v>
      </c>
      <c r="BD25" s="75">
        <f t="shared" si="10"/>
        <v>0</v>
      </c>
      <c r="BE25" s="75">
        <f t="shared" si="10"/>
        <v>0</v>
      </c>
      <c r="BF25" s="75">
        <f t="shared" si="10"/>
        <v>0</v>
      </c>
      <c r="BG25" s="75">
        <f t="shared" si="10"/>
        <v>0</v>
      </c>
      <c r="BH25" s="75">
        <f t="shared" si="10"/>
        <v>0</v>
      </c>
      <c r="BI25" s="75">
        <f t="shared" si="10"/>
        <v>0</v>
      </c>
      <c r="BJ25" s="75">
        <f t="shared" si="10"/>
        <v>0</v>
      </c>
      <c r="BK25" s="75">
        <f t="shared" si="10"/>
        <v>0</v>
      </c>
      <c r="BL25" s="75">
        <f t="shared" si="10"/>
        <v>0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1">C75</f>
        <v>0</v>
      </c>
      <c r="D26" s="75">
        <f t="shared" si="11"/>
        <v>0</v>
      </c>
      <c r="E26" s="75">
        <f t="shared" si="11"/>
        <v>0</v>
      </c>
      <c r="F26" s="75">
        <f t="shared" si="11"/>
        <v>0</v>
      </c>
      <c r="G26" s="75">
        <f t="shared" si="11"/>
        <v>0</v>
      </c>
      <c r="H26" s="75">
        <f t="shared" si="11"/>
        <v>0</v>
      </c>
      <c r="I26" s="75">
        <f t="shared" si="11"/>
        <v>0</v>
      </c>
      <c r="J26" s="75">
        <f t="shared" si="11"/>
        <v>0</v>
      </c>
      <c r="K26" s="75">
        <f t="shared" si="11"/>
        <v>0</v>
      </c>
      <c r="L26" s="75">
        <f t="shared" si="11"/>
        <v>0</v>
      </c>
      <c r="M26" s="75">
        <f t="shared" si="11"/>
        <v>0</v>
      </c>
      <c r="N26" s="75">
        <f t="shared" si="11"/>
        <v>0</v>
      </c>
      <c r="O26" s="75">
        <f t="shared" si="11"/>
        <v>0</v>
      </c>
      <c r="P26" s="75">
        <f t="shared" si="11"/>
        <v>0</v>
      </c>
      <c r="Q26" s="75">
        <f t="shared" si="11"/>
        <v>0</v>
      </c>
      <c r="R26" s="75">
        <f t="shared" si="11"/>
        <v>0</v>
      </c>
      <c r="S26" s="75">
        <f t="shared" si="11"/>
        <v>0</v>
      </c>
      <c r="T26" s="75">
        <f t="shared" si="11"/>
        <v>0</v>
      </c>
      <c r="U26" s="75">
        <f t="shared" si="11"/>
        <v>0</v>
      </c>
      <c r="V26" s="75">
        <f t="shared" si="11"/>
        <v>0</v>
      </c>
      <c r="W26" s="75">
        <f t="shared" si="11"/>
        <v>0</v>
      </c>
      <c r="X26" s="75">
        <f t="shared" si="11"/>
        <v>0</v>
      </c>
      <c r="Y26" s="75">
        <f t="shared" si="11"/>
        <v>0</v>
      </c>
      <c r="Z26" s="75">
        <f t="shared" si="11"/>
        <v>0</v>
      </c>
      <c r="AA26" s="75">
        <f t="shared" si="11"/>
        <v>0</v>
      </c>
      <c r="AB26" s="75">
        <f t="shared" si="11"/>
        <v>0</v>
      </c>
      <c r="AC26" s="75">
        <f t="shared" si="11"/>
        <v>0</v>
      </c>
      <c r="AD26" s="75">
        <f t="shared" si="11"/>
        <v>0</v>
      </c>
      <c r="AE26" s="75">
        <f t="shared" si="11"/>
        <v>0</v>
      </c>
      <c r="AF26" s="75">
        <f t="shared" si="11"/>
        <v>0</v>
      </c>
      <c r="AG26" s="75">
        <f t="shared" si="11"/>
        <v>0</v>
      </c>
      <c r="AH26" s="75">
        <f t="shared" si="11"/>
        <v>0</v>
      </c>
      <c r="AI26" s="75">
        <f t="shared" si="11"/>
        <v>0</v>
      </c>
      <c r="AJ26" s="75">
        <f t="shared" si="11"/>
        <v>0</v>
      </c>
      <c r="AK26" s="75">
        <f t="shared" si="11"/>
        <v>0</v>
      </c>
      <c r="AL26" s="75">
        <f t="shared" si="11"/>
        <v>0</v>
      </c>
      <c r="AM26" s="75">
        <f t="shared" si="11"/>
        <v>0</v>
      </c>
      <c r="AN26" s="75">
        <f t="shared" si="11"/>
        <v>0</v>
      </c>
      <c r="AO26" s="75">
        <f t="shared" si="11"/>
        <v>0</v>
      </c>
      <c r="AP26" s="75">
        <f t="shared" si="11"/>
        <v>0</v>
      </c>
      <c r="AQ26" s="75">
        <f t="shared" si="11"/>
        <v>0</v>
      </c>
      <c r="AR26" s="75">
        <f t="shared" si="11"/>
        <v>0</v>
      </c>
      <c r="AS26" s="75">
        <f t="shared" si="11"/>
        <v>0</v>
      </c>
      <c r="AT26" s="75">
        <f t="shared" si="11"/>
        <v>0</v>
      </c>
      <c r="AU26" s="75">
        <f t="shared" si="11"/>
        <v>0</v>
      </c>
      <c r="AV26" s="75">
        <f t="shared" si="11"/>
        <v>0</v>
      </c>
      <c r="AW26" s="75">
        <f t="shared" si="11"/>
        <v>0</v>
      </c>
      <c r="AX26" s="75">
        <f t="shared" si="11"/>
        <v>0</v>
      </c>
      <c r="AY26" s="75">
        <f t="shared" si="11"/>
        <v>0</v>
      </c>
      <c r="AZ26" s="75">
        <f t="shared" si="11"/>
        <v>0</v>
      </c>
      <c r="BA26" s="75">
        <f t="shared" si="11"/>
        <v>0</v>
      </c>
      <c r="BB26" s="75">
        <f t="shared" si="11"/>
        <v>0</v>
      </c>
      <c r="BC26" s="75">
        <f t="shared" si="11"/>
        <v>0</v>
      </c>
      <c r="BD26" s="75">
        <f t="shared" si="11"/>
        <v>0</v>
      </c>
      <c r="BE26" s="75">
        <f t="shared" si="11"/>
        <v>0</v>
      </c>
      <c r="BF26" s="75">
        <f t="shared" si="11"/>
        <v>0</v>
      </c>
      <c r="BG26" s="75">
        <f t="shared" si="11"/>
        <v>0</v>
      </c>
      <c r="BH26" s="75">
        <f t="shared" si="11"/>
        <v>0</v>
      </c>
      <c r="BI26" s="75">
        <f t="shared" si="11"/>
        <v>0</v>
      </c>
      <c r="BJ26" s="75">
        <f t="shared" si="11"/>
        <v>0</v>
      </c>
      <c r="BK26" s="75">
        <f t="shared" si="11"/>
        <v>0</v>
      </c>
      <c r="BL26" s="75">
        <f t="shared" si="11"/>
        <v>0</v>
      </c>
      <c r="BM26" s="37"/>
      <c r="BN26" s="75">
        <f>SUM(B26:BM26)</f>
        <v>0</v>
      </c>
      <c r="BO26" s="337"/>
    </row>
    <row r="27" spans="1:67" s="38" customFormat="1" ht="15" customHeight="1">
      <c r="A27" s="36" t="s">
        <v>79</v>
      </c>
      <c r="B27" s="75">
        <f t="shared" ref="B27:BL27" si="12">B82</f>
        <v>0</v>
      </c>
      <c r="C27" s="75">
        <f t="shared" si="12"/>
        <v>0</v>
      </c>
      <c r="D27" s="75">
        <f t="shared" si="12"/>
        <v>0</v>
      </c>
      <c r="E27" s="75">
        <f t="shared" si="12"/>
        <v>0</v>
      </c>
      <c r="F27" s="75">
        <f t="shared" si="12"/>
        <v>0</v>
      </c>
      <c r="G27" s="75">
        <f t="shared" si="12"/>
        <v>0</v>
      </c>
      <c r="H27" s="75">
        <f t="shared" si="12"/>
        <v>0</v>
      </c>
      <c r="I27" s="75">
        <f t="shared" si="12"/>
        <v>0</v>
      </c>
      <c r="J27" s="75">
        <f t="shared" si="12"/>
        <v>0</v>
      </c>
      <c r="K27" s="75">
        <f t="shared" si="12"/>
        <v>0</v>
      </c>
      <c r="L27" s="75">
        <f t="shared" si="12"/>
        <v>0</v>
      </c>
      <c r="M27" s="75">
        <f t="shared" si="12"/>
        <v>0</v>
      </c>
      <c r="N27" s="75">
        <f t="shared" si="12"/>
        <v>0</v>
      </c>
      <c r="O27" s="75">
        <f t="shared" si="12"/>
        <v>0</v>
      </c>
      <c r="P27" s="75">
        <f t="shared" si="12"/>
        <v>0</v>
      </c>
      <c r="Q27" s="75">
        <f t="shared" si="12"/>
        <v>0</v>
      </c>
      <c r="R27" s="75">
        <f t="shared" si="12"/>
        <v>0</v>
      </c>
      <c r="S27" s="75">
        <f t="shared" si="12"/>
        <v>0</v>
      </c>
      <c r="T27" s="75">
        <f t="shared" si="12"/>
        <v>0</v>
      </c>
      <c r="U27" s="75">
        <f t="shared" si="12"/>
        <v>0</v>
      </c>
      <c r="V27" s="75">
        <f t="shared" si="12"/>
        <v>0</v>
      </c>
      <c r="W27" s="75">
        <f t="shared" si="12"/>
        <v>0</v>
      </c>
      <c r="X27" s="75">
        <f t="shared" si="12"/>
        <v>0</v>
      </c>
      <c r="Y27" s="75">
        <f t="shared" si="12"/>
        <v>0</v>
      </c>
      <c r="Z27" s="75">
        <f t="shared" si="12"/>
        <v>0</v>
      </c>
      <c r="AA27" s="75">
        <f t="shared" si="12"/>
        <v>0</v>
      </c>
      <c r="AB27" s="75">
        <f t="shared" si="12"/>
        <v>0</v>
      </c>
      <c r="AC27" s="75">
        <f t="shared" si="12"/>
        <v>0</v>
      </c>
      <c r="AD27" s="75">
        <f t="shared" si="12"/>
        <v>0</v>
      </c>
      <c r="AE27" s="75">
        <f t="shared" si="12"/>
        <v>0</v>
      </c>
      <c r="AF27" s="75">
        <f t="shared" si="12"/>
        <v>0</v>
      </c>
      <c r="AG27" s="75">
        <f t="shared" si="12"/>
        <v>0</v>
      </c>
      <c r="AH27" s="75">
        <f t="shared" si="12"/>
        <v>0</v>
      </c>
      <c r="AI27" s="75">
        <f t="shared" si="12"/>
        <v>0</v>
      </c>
      <c r="AJ27" s="75">
        <f t="shared" si="12"/>
        <v>0</v>
      </c>
      <c r="AK27" s="75">
        <f t="shared" si="12"/>
        <v>0</v>
      </c>
      <c r="AL27" s="75">
        <f t="shared" si="12"/>
        <v>0</v>
      </c>
      <c r="AM27" s="75">
        <f t="shared" si="12"/>
        <v>0</v>
      </c>
      <c r="AN27" s="75">
        <f t="shared" si="12"/>
        <v>0</v>
      </c>
      <c r="AO27" s="75">
        <f t="shared" si="12"/>
        <v>0</v>
      </c>
      <c r="AP27" s="75">
        <f t="shared" si="12"/>
        <v>0</v>
      </c>
      <c r="AQ27" s="75">
        <f t="shared" si="12"/>
        <v>0</v>
      </c>
      <c r="AR27" s="75">
        <f t="shared" si="12"/>
        <v>0</v>
      </c>
      <c r="AS27" s="75">
        <f t="shared" si="12"/>
        <v>0</v>
      </c>
      <c r="AT27" s="75">
        <f t="shared" si="12"/>
        <v>0</v>
      </c>
      <c r="AU27" s="75">
        <f t="shared" si="12"/>
        <v>0</v>
      </c>
      <c r="AV27" s="75">
        <f t="shared" si="12"/>
        <v>0</v>
      </c>
      <c r="AW27" s="75">
        <f t="shared" si="12"/>
        <v>0</v>
      </c>
      <c r="AX27" s="75">
        <f t="shared" si="12"/>
        <v>0</v>
      </c>
      <c r="AY27" s="75">
        <f t="shared" si="12"/>
        <v>0</v>
      </c>
      <c r="AZ27" s="75">
        <f t="shared" si="12"/>
        <v>0</v>
      </c>
      <c r="BA27" s="75">
        <f t="shared" si="12"/>
        <v>0</v>
      </c>
      <c r="BB27" s="75">
        <f t="shared" si="12"/>
        <v>0</v>
      </c>
      <c r="BC27" s="75">
        <f t="shared" si="12"/>
        <v>0</v>
      </c>
      <c r="BD27" s="75">
        <f t="shared" si="12"/>
        <v>0</v>
      </c>
      <c r="BE27" s="75">
        <f t="shared" si="12"/>
        <v>0</v>
      </c>
      <c r="BF27" s="75">
        <f t="shared" si="12"/>
        <v>0</v>
      </c>
      <c r="BG27" s="75">
        <f t="shared" si="12"/>
        <v>0</v>
      </c>
      <c r="BH27" s="75">
        <f t="shared" si="12"/>
        <v>0</v>
      </c>
      <c r="BI27" s="75">
        <f t="shared" si="12"/>
        <v>0</v>
      </c>
      <c r="BJ27" s="75">
        <f t="shared" si="12"/>
        <v>0</v>
      </c>
      <c r="BK27" s="75">
        <f t="shared" si="12"/>
        <v>0</v>
      </c>
      <c r="BL27" s="75">
        <f t="shared" si="12"/>
        <v>0</v>
      </c>
      <c r="BM27" s="37"/>
      <c r="BN27" s="75">
        <f>SUM(B27:BM27)</f>
        <v>0</v>
      </c>
      <c r="BO27" s="337"/>
    </row>
    <row r="28" spans="1:67" s="38" customFormat="1" ht="15" customHeight="1">
      <c r="A28" s="36" t="s">
        <v>28</v>
      </c>
      <c r="B28" s="75">
        <f t="shared" ref="B28:BL28" si="13">SUM(B25:B27)</f>
        <v>0</v>
      </c>
      <c r="C28" s="75">
        <f t="shared" si="13"/>
        <v>0</v>
      </c>
      <c r="D28" s="75">
        <f t="shared" si="13"/>
        <v>0</v>
      </c>
      <c r="E28" s="75">
        <f t="shared" si="13"/>
        <v>0</v>
      </c>
      <c r="F28" s="75">
        <f t="shared" si="13"/>
        <v>0</v>
      </c>
      <c r="G28" s="75">
        <f t="shared" si="13"/>
        <v>0</v>
      </c>
      <c r="H28" s="75">
        <f t="shared" si="13"/>
        <v>0</v>
      </c>
      <c r="I28" s="75">
        <f t="shared" si="13"/>
        <v>0</v>
      </c>
      <c r="J28" s="75">
        <f t="shared" si="13"/>
        <v>0</v>
      </c>
      <c r="K28" s="75">
        <f t="shared" si="13"/>
        <v>0</v>
      </c>
      <c r="L28" s="75">
        <f t="shared" si="13"/>
        <v>0</v>
      </c>
      <c r="M28" s="75">
        <f t="shared" si="13"/>
        <v>0</v>
      </c>
      <c r="N28" s="75">
        <f t="shared" si="13"/>
        <v>0</v>
      </c>
      <c r="O28" s="75">
        <f t="shared" si="13"/>
        <v>0</v>
      </c>
      <c r="P28" s="75">
        <f t="shared" si="13"/>
        <v>0</v>
      </c>
      <c r="Q28" s="75">
        <f t="shared" si="13"/>
        <v>0</v>
      </c>
      <c r="R28" s="75">
        <f t="shared" si="13"/>
        <v>0</v>
      </c>
      <c r="S28" s="75">
        <f t="shared" si="13"/>
        <v>0</v>
      </c>
      <c r="T28" s="75">
        <f t="shared" si="13"/>
        <v>0</v>
      </c>
      <c r="U28" s="75">
        <f t="shared" si="13"/>
        <v>0</v>
      </c>
      <c r="V28" s="75">
        <f t="shared" si="13"/>
        <v>0</v>
      </c>
      <c r="W28" s="75">
        <f t="shared" si="13"/>
        <v>0</v>
      </c>
      <c r="X28" s="75">
        <f t="shared" si="13"/>
        <v>0</v>
      </c>
      <c r="Y28" s="75">
        <f t="shared" si="13"/>
        <v>0</v>
      </c>
      <c r="Z28" s="75">
        <f t="shared" si="13"/>
        <v>0</v>
      </c>
      <c r="AA28" s="75">
        <f t="shared" si="13"/>
        <v>0</v>
      </c>
      <c r="AB28" s="75">
        <f t="shared" si="13"/>
        <v>0</v>
      </c>
      <c r="AC28" s="75">
        <f t="shared" si="13"/>
        <v>0</v>
      </c>
      <c r="AD28" s="75">
        <f t="shared" si="13"/>
        <v>0</v>
      </c>
      <c r="AE28" s="75">
        <f t="shared" si="13"/>
        <v>0</v>
      </c>
      <c r="AF28" s="75">
        <f t="shared" si="13"/>
        <v>0</v>
      </c>
      <c r="AG28" s="75">
        <f t="shared" si="13"/>
        <v>0</v>
      </c>
      <c r="AH28" s="75">
        <f t="shared" si="13"/>
        <v>0</v>
      </c>
      <c r="AI28" s="75">
        <f t="shared" si="13"/>
        <v>0</v>
      </c>
      <c r="AJ28" s="75">
        <f t="shared" si="13"/>
        <v>0</v>
      </c>
      <c r="AK28" s="75">
        <f t="shared" si="13"/>
        <v>0</v>
      </c>
      <c r="AL28" s="75">
        <f t="shared" si="13"/>
        <v>0</v>
      </c>
      <c r="AM28" s="75">
        <f t="shared" si="13"/>
        <v>0</v>
      </c>
      <c r="AN28" s="75">
        <f t="shared" si="13"/>
        <v>0</v>
      </c>
      <c r="AO28" s="75">
        <f t="shared" si="13"/>
        <v>0</v>
      </c>
      <c r="AP28" s="75">
        <f t="shared" si="13"/>
        <v>0</v>
      </c>
      <c r="AQ28" s="75">
        <f t="shared" si="13"/>
        <v>0</v>
      </c>
      <c r="AR28" s="75">
        <f t="shared" si="13"/>
        <v>0</v>
      </c>
      <c r="AS28" s="75">
        <f t="shared" si="13"/>
        <v>0</v>
      </c>
      <c r="AT28" s="75">
        <f t="shared" si="13"/>
        <v>0</v>
      </c>
      <c r="AU28" s="75">
        <f t="shared" si="13"/>
        <v>0</v>
      </c>
      <c r="AV28" s="75">
        <f t="shared" si="13"/>
        <v>0</v>
      </c>
      <c r="AW28" s="75">
        <f t="shared" si="13"/>
        <v>0</v>
      </c>
      <c r="AX28" s="75">
        <f t="shared" si="13"/>
        <v>0</v>
      </c>
      <c r="AY28" s="75">
        <f t="shared" si="13"/>
        <v>0</v>
      </c>
      <c r="AZ28" s="75">
        <f t="shared" si="13"/>
        <v>0</v>
      </c>
      <c r="BA28" s="75">
        <f t="shared" si="13"/>
        <v>0</v>
      </c>
      <c r="BB28" s="75">
        <f t="shared" si="13"/>
        <v>0</v>
      </c>
      <c r="BC28" s="75">
        <f t="shared" si="13"/>
        <v>0</v>
      </c>
      <c r="BD28" s="75">
        <f t="shared" si="13"/>
        <v>0</v>
      </c>
      <c r="BE28" s="75">
        <f t="shared" si="13"/>
        <v>0</v>
      </c>
      <c r="BF28" s="75">
        <f t="shared" si="13"/>
        <v>0</v>
      </c>
      <c r="BG28" s="75">
        <f t="shared" si="13"/>
        <v>0</v>
      </c>
      <c r="BH28" s="75">
        <f t="shared" si="13"/>
        <v>0</v>
      </c>
      <c r="BI28" s="75">
        <f t="shared" si="13"/>
        <v>0</v>
      </c>
      <c r="BJ28" s="75">
        <f t="shared" si="13"/>
        <v>0</v>
      </c>
      <c r="BK28" s="75">
        <f t="shared" si="13"/>
        <v>0</v>
      </c>
      <c r="BL28" s="75">
        <f t="shared" si="13"/>
        <v>0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4">AVERAGE(B25,B28)</f>
        <v>0</v>
      </c>
      <c r="C29" s="69">
        <f t="shared" si="14"/>
        <v>0</v>
      </c>
      <c r="D29" s="69">
        <f t="shared" si="14"/>
        <v>0</v>
      </c>
      <c r="E29" s="69">
        <f t="shared" si="14"/>
        <v>0</v>
      </c>
      <c r="F29" s="69">
        <f t="shared" si="14"/>
        <v>0</v>
      </c>
      <c r="G29" s="69">
        <f>AVERAGE(G25,G28)</f>
        <v>0</v>
      </c>
      <c r="H29" s="69">
        <f t="shared" si="14"/>
        <v>0</v>
      </c>
      <c r="I29" s="69">
        <f t="shared" si="14"/>
        <v>0</v>
      </c>
      <c r="J29" s="69">
        <f t="shared" si="14"/>
        <v>0</v>
      </c>
      <c r="K29" s="69">
        <f t="shared" si="14"/>
        <v>0</v>
      </c>
      <c r="L29" s="69">
        <f t="shared" si="14"/>
        <v>0</v>
      </c>
      <c r="M29" s="69">
        <f t="shared" si="14"/>
        <v>0</v>
      </c>
      <c r="N29" s="69">
        <f t="shared" si="14"/>
        <v>0</v>
      </c>
      <c r="O29" s="69">
        <f t="shared" si="14"/>
        <v>0</v>
      </c>
      <c r="P29" s="69">
        <f t="shared" si="14"/>
        <v>0</v>
      </c>
      <c r="Q29" s="69">
        <f t="shared" si="14"/>
        <v>0</v>
      </c>
      <c r="R29" s="69">
        <f t="shared" si="14"/>
        <v>0</v>
      </c>
      <c r="S29" s="69">
        <f t="shared" si="14"/>
        <v>0</v>
      </c>
      <c r="T29" s="69">
        <f t="shared" si="14"/>
        <v>0</v>
      </c>
      <c r="U29" s="69">
        <f t="shared" si="14"/>
        <v>0</v>
      </c>
      <c r="V29" s="69">
        <f t="shared" si="14"/>
        <v>0</v>
      </c>
      <c r="W29" s="69">
        <f t="shared" si="14"/>
        <v>0</v>
      </c>
      <c r="X29" s="69">
        <f t="shared" si="14"/>
        <v>0</v>
      </c>
      <c r="Y29" s="69">
        <f t="shared" si="14"/>
        <v>0</v>
      </c>
      <c r="Z29" s="69">
        <f t="shared" si="14"/>
        <v>0</v>
      </c>
      <c r="AA29" s="69">
        <f t="shared" si="14"/>
        <v>0</v>
      </c>
      <c r="AB29" s="69">
        <f t="shared" si="14"/>
        <v>0</v>
      </c>
      <c r="AC29" s="69">
        <f t="shared" si="14"/>
        <v>0</v>
      </c>
      <c r="AD29" s="69">
        <f t="shared" si="14"/>
        <v>0</v>
      </c>
      <c r="AE29" s="69">
        <f t="shared" si="14"/>
        <v>0</v>
      </c>
      <c r="AF29" s="69">
        <f t="shared" si="14"/>
        <v>0</v>
      </c>
      <c r="AG29" s="69">
        <f t="shared" si="14"/>
        <v>0</v>
      </c>
      <c r="AH29" s="69">
        <f t="shared" si="14"/>
        <v>0</v>
      </c>
      <c r="AI29" s="69">
        <f t="shared" si="14"/>
        <v>0</v>
      </c>
      <c r="AJ29" s="69">
        <f t="shared" si="14"/>
        <v>0</v>
      </c>
      <c r="AK29" s="69">
        <f t="shared" si="14"/>
        <v>0</v>
      </c>
      <c r="AL29" s="69">
        <f t="shared" si="14"/>
        <v>0</v>
      </c>
      <c r="AM29" s="69">
        <f t="shared" si="14"/>
        <v>0</v>
      </c>
      <c r="AN29" s="69">
        <f t="shared" si="14"/>
        <v>0</v>
      </c>
      <c r="AO29" s="69">
        <f t="shared" si="14"/>
        <v>0</v>
      </c>
      <c r="AP29" s="69">
        <f t="shared" si="14"/>
        <v>0</v>
      </c>
      <c r="AQ29" s="69">
        <f t="shared" si="14"/>
        <v>0</v>
      </c>
      <c r="AR29" s="69">
        <f t="shared" si="14"/>
        <v>0</v>
      </c>
      <c r="AS29" s="69">
        <f t="shared" si="14"/>
        <v>0</v>
      </c>
      <c r="AT29" s="69">
        <f t="shared" si="14"/>
        <v>0</v>
      </c>
      <c r="AU29" s="69">
        <f t="shared" si="14"/>
        <v>0</v>
      </c>
      <c r="AV29" s="69">
        <f t="shared" si="14"/>
        <v>0</v>
      </c>
      <c r="AW29" s="69">
        <f t="shared" si="14"/>
        <v>0</v>
      </c>
      <c r="AX29" s="69">
        <f t="shared" si="14"/>
        <v>0</v>
      </c>
      <c r="AY29" s="69">
        <f t="shared" si="14"/>
        <v>0</v>
      </c>
      <c r="AZ29" s="69">
        <f t="shared" si="14"/>
        <v>0</v>
      </c>
      <c r="BA29" s="69">
        <f t="shared" si="14"/>
        <v>0</v>
      </c>
      <c r="BB29" s="69">
        <f t="shared" si="14"/>
        <v>0</v>
      </c>
      <c r="BC29" s="69">
        <f t="shared" si="14"/>
        <v>0</v>
      </c>
      <c r="BD29" s="69">
        <f t="shared" si="14"/>
        <v>0</v>
      </c>
      <c r="BE29" s="69">
        <f t="shared" si="14"/>
        <v>0</v>
      </c>
      <c r="BF29" s="69">
        <f t="shared" si="14"/>
        <v>0</v>
      </c>
      <c r="BG29" s="69">
        <f t="shared" si="14"/>
        <v>0</v>
      </c>
      <c r="BH29" s="69">
        <f t="shared" si="14"/>
        <v>0</v>
      </c>
      <c r="BI29" s="69">
        <f t="shared" si="14"/>
        <v>0</v>
      </c>
      <c r="BJ29" s="69">
        <f t="shared" si="14"/>
        <v>0</v>
      </c>
      <c r="BK29" s="69">
        <f t="shared" si="14"/>
        <v>0</v>
      </c>
      <c r="BL29" s="69">
        <f t="shared" si="14"/>
        <v>0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5">B35</f>
        <v>0</v>
      </c>
      <c r="D32" s="75">
        <f t="shared" si="15"/>
        <v>0</v>
      </c>
      <c r="E32" s="75">
        <f t="shared" si="15"/>
        <v>0</v>
      </c>
      <c r="F32" s="75">
        <f t="shared" si="15"/>
        <v>0</v>
      </c>
      <c r="G32" s="75">
        <f t="shared" si="15"/>
        <v>0</v>
      </c>
      <c r="H32" s="75">
        <f t="shared" si="15"/>
        <v>0</v>
      </c>
      <c r="I32" s="75">
        <f t="shared" si="15"/>
        <v>0</v>
      </c>
      <c r="J32" s="75">
        <f t="shared" si="15"/>
        <v>0</v>
      </c>
      <c r="K32" s="75">
        <f t="shared" si="15"/>
        <v>0</v>
      </c>
      <c r="L32" s="75">
        <f t="shared" si="15"/>
        <v>0</v>
      </c>
      <c r="M32" s="75">
        <f t="shared" si="15"/>
        <v>0</v>
      </c>
      <c r="N32" s="75">
        <f t="shared" si="15"/>
        <v>0</v>
      </c>
      <c r="O32" s="75">
        <f t="shared" si="15"/>
        <v>0</v>
      </c>
      <c r="P32" s="75">
        <f t="shared" si="15"/>
        <v>0</v>
      </c>
      <c r="Q32" s="75">
        <f t="shared" si="15"/>
        <v>0</v>
      </c>
      <c r="R32" s="75">
        <f t="shared" si="15"/>
        <v>0</v>
      </c>
      <c r="S32" s="75">
        <f t="shared" si="15"/>
        <v>0</v>
      </c>
      <c r="T32" s="75">
        <f t="shared" si="15"/>
        <v>0</v>
      </c>
      <c r="U32" s="75">
        <f t="shared" si="15"/>
        <v>0</v>
      </c>
      <c r="V32" s="75">
        <f t="shared" si="15"/>
        <v>0</v>
      </c>
      <c r="W32" s="75">
        <f t="shared" si="15"/>
        <v>0</v>
      </c>
      <c r="X32" s="75">
        <f t="shared" si="15"/>
        <v>0</v>
      </c>
      <c r="Y32" s="75">
        <f t="shared" si="15"/>
        <v>0</v>
      </c>
      <c r="Z32" s="75">
        <f t="shared" si="15"/>
        <v>0</v>
      </c>
      <c r="AA32" s="75">
        <f t="shared" si="15"/>
        <v>0</v>
      </c>
      <c r="AB32" s="75">
        <f t="shared" si="15"/>
        <v>0</v>
      </c>
      <c r="AC32" s="75">
        <f t="shared" si="15"/>
        <v>0</v>
      </c>
      <c r="AD32" s="75">
        <f t="shared" si="15"/>
        <v>0</v>
      </c>
      <c r="AE32" s="75">
        <f t="shared" si="15"/>
        <v>0</v>
      </c>
      <c r="AF32" s="75">
        <f t="shared" si="15"/>
        <v>0</v>
      </c>
      <c r="AG32" s="75">
        <f t="shared" si="15"/>
        <v>0</v>
      </c>
      <c r="AH32" s="75">
        <f t="shared" si="15"/>
        <v>0</v>
      </c>
      <c r="AI32" s="75">
        <f t="shared" si="15"/>
        <v>0</v>
      </c>
      <c r="AJ32" s="75">
        <f t="shared" si="15"/>
        <v>0</v>
      </c>
      <c r="AK32" s="75">
        <f t="shared" si="15"/>
        <v>0</v>
      </c>
      <c r="AL32" s="75">
        <f t="shared" si="15"/>
        <v>0</v>
      </c>
      <c r="AM32" s="75">
        <f t="shared" si="15"/>
        <v>0</v>
      </c>
      <c r="AN32" s="75">
        <f t="shared" si="15"/>
        <v>0</v>
      </c>
      <c r="AO32" s="75">
        <f t="shared" si="15"/>
        <v>0</v>
      </c>
      <c r="AP32" s="75">
        <f t="shared" si="15"/>
        <v>0</v>
      </c>
      <c r="AQ32" s="75">
        <f t="shared" si="15"/>
        <v>0</v>
      </c>
      <c r="AR32" s="75">
        <f t="shared" si="15"/>
        <v>0</v>
      </c>
      <c r="AS32" s="75">
        <f t="shared" si="15"/>
        <v>0</v>
      </c>
      <c r="AT32" s="75">
        <f t="shared" si="15"/>
        <v>0</v>
      </c>
      <c r="AU32" s="75">
        <f t="shared" si="15"/>
        <v>0</v>
      </c>
      <c r="AV32" s="75">
        <f t="shared" si="15"/>
        <v>0</v>
      </c>
      <c r="AW32" s="75">
        <f t="shared" si="15"/>
        <v>0</v>
      </c>
      <c r="AX32" s="75">
        <f t="shared" si="15"/>
        <v>0</v>
      </c>
      <c r="AY32" s="75">
        <f t="shared" si="15"/>
        <v>0</v>
      </c>
      <c r="AZ32" s="75">
        <f t="shared" si="15"/>
        <v>0</v>
      </c>
      <c r="BA32" s="75">
        <f t="shared" si="15"/>
        <v>0</v>
      </c>
      <c r="BB32" s="75">
        <f t="shared" si="15"/>
        <v>0</v>
      </c>
      <c r="BC32" s="75">
        <f t="shared" si="15"/>
        <v>0</v>
      </c>
      <c r="BD32" s="75">
        <f t="shared" si="15"/>
        <v>0</v>
      </c>
      <c r="BE32" s="75">
        <f t="shared" si="15"/>
        <v>0</v>
      </c>
      <c r="BF32" s="75">
        <f t="shared" si="15"/>
        <v>0</v>
      </c>
      <c r="BG32" s="75">
        <f t="shared" si="15"/>
        <v>0</v>
      </c>
      <c r="BH32" s="75">
        <f t="shared" si="15"/>
        <v>0</v>
      </c>
      <c r="BI32" s="75">
        <f t="shared" si="15"/>
        <v>0</v>
      </c>
      <c r="BJ32" s="75">
        <f t="shared" si="15"/>
        <v>0</v>
      </c>
      <c r="BK32" s="75">
        <f t="shared" si="15"/>
        <v>0</v>
      </c>
      <c r="BL32" s="75">
        <f t="shared" si="15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6">B98</f>
        <v>0</v>
      </c>
      <c r="C33" s="75">
        <f t="shared" si="16"/>
        <v>0</v>
      </c>
      <c r="D33" s="75">
        <f t="shared" si="16"/>
        <v>0</v>
      </c>
      <c r="E33" s="75">
        <f t="shared" si="16"/>
        <v>0</v>
      </c>
      <c r="F33" s="75">
        <f t="shared" si="16"/>
        <v>0</v>
      </c>
      <c r="G33" s="75">
        <f t="shared" si="16"/>
        <v>0</v>
      </c>
      <c r="H33" s="75">
        <f t="shared" si="16"/>
        <v>0</v>
      </c>
      <c r="I33" s="75">
        <f t="shared" si="16"/>
        <v>0</v>
      </c>
      <c r="J33" s="75">
        <f t="shared" si="16"/>
        <v>0</v>
      </c>
      <c r="K33" s="75">
        <f t="shared" si="16"/>
        <v>0</v>
      </c>
      <c r="L33" s="75">
        <f t="shared" si="16"/>
        <v>0</v>
      </c>
      <c r="M33" s="75">
        <f t="shared" si="16"/>
        <v>0</v>
      </c>
      <c r="N33" s="75">
        <f t="shared" si="16"/>
        <v>0</v>
      </c>
      <c r="O33" s="75">
        <f t="shared" si="16"/>
        <v>0</v>
      </c>
      <c r="P33" s="75">
        <f t="shared" si="16"/>
        <v>0</v>
      </c>
      <c r="Q33" s="75">
        <f t="shared" si="16"/>
        <v>0</v>
      </c>
      <c r="R33" s="75">
        <f t="shared" si="16"/>
        <v>0</v>
      </c>
      <c r="S33" s="75">
        <f t="shared" si="16"/>
        <v>0</v>
      </c>
      <c r="T33" s="75">
        <f t="shared" si="16"/>
        <v>0</v>
      </c>
      <c r="U33" s="75">
        <f t="shared" si="16"/>
        <v>0</v>
      </c>
      <c r="V33" s="75">
        <f t="shared" si="16"/>
        <v>0</v>
      </c>
      <c r="W33" s="75">
        <f t="shared" si="16"/>
        <v>0</v>
      </c>
      <c r="X33" s="75">
        <f t="shared" si="16"/>
        <v>0</v>
      </c>
      <c r="Y33" s="75">
        <f t="shared" si="16"/>
        <v>0</v>
      </c>
      <c r="Z33" s="75">
        <f t="shared" si="16"/>
        <v>0</v>
      </c>
      <c r="AA33" s="75">
        <f t="shared" si="16"/>
        <v>0</v>
      </c>
      <c r="AB33" s="75">
        <f t="shared" si="16"/>
        <v>0</v>
      </c>
      <c r="AC33" s="75">
        <f t="shared" si="16"/>
        <v>0</v>
      </c>
      <c r="AD33" s="75">
        <f t="shared" si="16"/>
        <v>0</v>
      </c>
      <c r="AE33" s="75">
        <f t="shared" si="16"/>
        <v>0</v>
      </c>
      <c r="AF33" s="75">
        <f t="shared" si="16"/>
        <v>0</v>
      </c>
      <c r="AG33" s="75">
        <f t="shared" si="16"/>
        <v>0</v>
      </c>
      <c r="AH33" s="75">
        <f t="shared" si="16"/>
        <v>0</v>
      </c>
      <c r="AI33" s="75">
        <f t="shared" si="16"/>
        <v>0</v>
      </c>
      <c r="AJ33" s="75">
        <f t="shared" si="16"/>
        <v>0</v>
      </c>
      <c r="AK33" s="75">
        <f t="shared" si="16"/>
        <v>0</v>
      </c>
      <c r="AL33" s="75">
        <f t="shared" si="16"/>
        <v>0</v>
      </c>
      <c r="AM33" s="75">
        <f t="shared" si="16"/>
        <v>0</v>
      </c>
      <c r="AN33" s="75">
        <f t="shared" si="16"/>
        <v>0</v>
      </c>
      <c r="AO33" s="75">
        <f t="shared" si="16"/>
        <v>0</v>
      </c>
      <c r="AP33" s="75">
        <f t="shared" si="16"/>
        <v>0</v>
      </c>
      <c r="AQ33" s="75">
        <f t="shared" si="16"/>
        <v>0</v>
      </c>
      <c r="AR33" s="75">
        <f t="shared" si="16"/>
        <v>0</v>
      </c>
      <c r="AS33" s="75">
        <f t="shared" si="16"/>
        <v>0</v>
      </c>
      <c r="AT33" s="75">
        <f t="shared" si="16"/>
        <v>0</v>
      </c>
      <c r="AU33" s="75">
        <f t="shared" si="16"/>
        <v>0</v>
      </c>
      <c r="AV33" s="75">
        <f t="shared" si="16"/>
        <v>0</v>
      </c>
      <c r="AW33" s="75">
        <f t="shared" si="16"/>
        <v>0</v>
      </c>
      <c r="AX33" s="75">
        <f t="shared" si="16"/>
        <v>0</v>
      </c>
      <c r="AY33" s="75">
        <f t="shared" si="16"/>
        <v>0</v>
      </c>
      <c r="AZ33" s="75">
        <f t="shared" si="16"/>
        <v>0</v>
      </c>
      <c r="BA33" s="75">
        <f t="shared" si="16"/>
        <v>0</v>
      </c>
      <c r="BB33" s="75">
        <f t="shared" si="16"/>
        <v>0</v>
      </c>
      <c r="BC33" s="75">
        <f t="shared" si="16"/>
        <v>0</v>
      </c>
      <c r="BD33" s="75">
        <f t="shared" si="16"/>
        <v>0</v>
      </c>
      <c r="BE33" s="75">
        <f t="shared" si="16"/>
        <v>0</v>
      </c>
      <c r="BF33" s="75">
        <f t="shared" si="16"/>
        <v>0</v>
      </c>
      <c r="BG33" s="75">
        <f t="shared" si="16"/>
        <v>0</v>
      </c>
      <c r="BH33" s="75">
        <f t="shared" si="16"/>
        <v>0</v>
      </c>
      <c r="BI33" s="75">
        <f t="shared" si="16"/>
        <v>0</v>
      </c>
      <c r="BJ33" s="75">
        <f t="shared" si="16"/>
        <v>0</v>
      </c>
      <c r="BK33" s="75">
        <f t="shared" si="16"/>
        <v>0</v>
      </c>
      <c r="BL33" s="75">
        <f t="shared" si="16"/>
        <v>0</v>
      </c>
      <c r="BM33" s="37"/>
      <c r="BN33" s="75">
        <f>SUM(B33:BM33)</f>
        <v>0</v>
      </c>
      <c r="BO33" s="337"/>
    </row>
    <row r="34" spans="1:107" s="38" customFormat="1" ht="15" customHeight="1">
      <c r="A34" s="36" t="s">
        <v>302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333">
        <f>-BN87</f>
        <v>0</v>
      </c>
      <c r="BB34" s="75"/>
      <c r="BC34" s="75"/>
      <c r="BD34" s="333">
        <f>-BN90</f>
        <v>0</v>
      </c>
      <c r="BE34" s="75"/>
      <c r="BF34" s="75"/>
      <c r="BG34" s="75"/>
      <c r="BH34" s="75"/>
      <c r="BI34" s="75"/>
      <c r="BJ34" s="75"/>
      <c r="BK34" s="333">
        <f>-BN97</f>
        <v>0</v>
      </c>
      <c r="BL34" s="75"/>
      <c r="BM34" s="37"/>
      <c r="BN34" s="75">
        <f>SUM(B34:BM34)</f>
        <v>0</v>
      </c>
      <c r="BO34" s="337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7">SUM(C32:C34)</f>
        <v>0</v>
      </c>
      <c r="D35" s="75">
        <f t="shared" si="17"/>
        <v>0</v>
      </c>
      <c r="E35" s="75">
        <f t="shared" si="17"/>
        <v>0</v>
      </c>
      <c r="F35" s="75">
        <f t="shared" si="17"/>
        <v>0</v>
      </c>
      <c r="G35" s="75">
        <f t="shared" si="17"/>
        <v>0</v>
      </c>
      <c r="H35" s="75">
        <f t="shared" si="17"/>
        <v>0</v>
      </c>
      <c r="I35" s="75">
        <f t="shared" si="17"/>
        <v>0</v>
      </c>
      <c r="J35" s="75">
        <f t="shared" si="17"/>
        <v>0</v>
      </c>
      <c r="K35" s="75">
        <f t="shared" si="17"/>
        <v>0</v>
      </c>
      <c r="L35" s="75">
        <f t="shared" si="17"/>
        <v>0</v>
      </c>
      <c r="M35" s="75">
        <f t="shared" si="17"/>
        <v>0</v>
      </c>
      <c r="N35" s="75">
        <f t="shared" si="17"/>
        <v>0</v>
      </c>
      <c r="O35" s="75">
        <f t="shared" si="17"/>
        <v>0</v>
      </c>
      <c r="P35" s="75">
        <f t="shared" si="17"/>
        <v>0</v>
      </c>
      <c r="Q35" s="75">
        <f t="shared" si="17"/>
        <v>0</v>
      </c>
      <c r="R35" s="75">
        <f t="shared" si="17"/>
        <v>0</v>
      </c>
      <c r="S35" s="75">
        <f t="shared" si="17"/>
        <v>0</v>
      </c>
      <c r="T35" s="75">
        <f t="shared" si="17"/>
        <v>0</v>
      </c>
      <c r="U35" s="75">
        <f t="shared" si="17"/>
        <v>0</v>
      </c>
      <c r="V35" s="75">
        <f t="shared" si="17"/>
        <v>0</v>
      </c>
      <c r="W35" s="75">
        <f t="shared" si="17"/>
        <v>0</v>
      </c>
      <c r="X35" s="75">
        <f t="shared" si="17"/>
        <v>0</v>
      </c>
      <c r="Y35" s="75">
        <f t="shared" si="17"/>
        <v>0</v>
      </c>
      <c r="Z35" s="75">
        <f t="shared" si="17"/>
        <v>0</v>
      </c>
      <c r="AA35" s="75">
        <f t="shared" si="17"/>
        <v>0</v>
      </c>
      <c r="AB35" s="75">
        <f t="shared" si="17"/>
        <v>0</v>
      </c>
      <c r="AC35" s="75">
        <f t="shared" si="17"/>
        <v>0</v>
      </c>
      <c r="AD35" s="75">
        <f t="shared" si="17"/>
        <v>0</v>
      </c>
      <c r="AE35" s="75">
        <f t="shared" si="17"/>
        <v>0</v>
      </c>
      <c r="AF35" s="75">
        <f t="shared" si="17"/>
        <v>0</v>
      </c>
      <c r="AG35" s="75">
        <f t="shared" si="17"/>
        <v>0</v>
      </c>
      <c r="AH35" s="75">
        <f t="shared" si="17"/>
        <v>0</v>
      </c>
      <c r="AI35" s="75">
        <f t="shared" si="17"/>
        <v>0</v>
      </c>
      <c r="AJ35" s="75">
        <f t="shared" si="17"/>
        <v>0</v>
      </c>
      <c r="AK35" s="75">
        <f t="shared" si="17"/>
        <v>0</v>
      </c>
      <c r="AL35" s="75">
        <f t="shared" si="17"/>
        <v>0</v>
      </c>
      <c r="AM35" s="75">
        <f t="shared" si="17"/>
        <v>0</v>
      </c>
      <c r="AN35" s="75">
        <f t="shared" si="17"/>
        <v>0</v>
      </c>
      <c r="AO35" s="75">
        <f t="shared" si="17"/>
        <v>0</v>
      </c>
      <c r="AP35" s="75">
        <f t="shared" si="17"/>
        <v>0</v>
      </c>
      <c r="AQ35" s="75">
        <f t="shared" si="17"/>
        <v>0</v>
      </c>
      <c r="AR35" s="75">
        <f t="shared" si="17"/>
        <v>0</v>
      </c>
      <c r="AS35" s="75">
        <f t="shared" si="17"/>
        <v>0</v>
      </c>
      <c r="AT35" s="75">
        <f t="shared" si="17"/>
        <v>0</v>
      </c>
      <c r="AU35" s="75">
        <f t="shared" si="17"/>
        <v>0</v>
      </c>
      <c r="AV35" s="75">
        <f t="shared" si="17"/>
        <v>0</v>
      </c>
      <c r="AW35" s="75">
        <f t="shared" si="17"/>
        <v>0</v>
      </c>
      <c r="AX35" s="75">
        <f t="shared" si="17"/>
        <v>0</v>
      </c>
      <c r="AY35" s="75">
        <f t="shared" si="17"/>
        <v>0</v>
      </c>
      <c r="AZ35" s="75">
        <f t="shared" si="17"/>
        <v>0</v>
      </c>
      <c r="BA35" s="75">
        <f t="shared" si="17"/>
        <v>0</v>
      </c>
      <c r="BB35" s="75">
        <f t="shared" si="17"/>
        <v>0</v>
      </c>
      <c r="BC35" s="75">
        <f t="shared" si="17"/>
        <v>0</v>
      </c>
      <c r="BD35" s="75">
        <f t="shared" si="17"/>
        <v>0</v>
      </c>
      <c r="BE35" s="75">
        <f t="shared" si="17"/>
        <v>0</v>
      </c>
      <c r="BF35" s="75">
        <f t="shared" si="17"/>
        <v>0</v>
      </c>
      <c r="BG35" s="75">
        <f t="shared" si="17"/>
        <v>0</v>
      </c>
      <c r="BH35" s="75">
        <f t="shared" si="17"/>
        <v>0</v>
      </c>
      <c r="BI35" s="75">
        <f t="shared" si="17"/>
        <v>0</v>
      </c>
      <c r="BJ35" s="75">
        <f t="shared" si="17"/>
        <v>0</v>
      </c>
      <c r="BK35" s="75">
        <f t="shared" si="17"/>
        <v>0</v>
      </c>
      <c r="BL35" s="75">
        <f t="shared" si="17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8">AVERAGE(B32,B35)</f>
        <v>0</v>
      </c>
      <c r="C36" s="69">
        <f t="shared" si="18"/>
        <v>0</v>
      </c>
      <c r="D36" s="69">
        <f t="shared" si="18"/>
        <v>0</v>
      </c>
      <c r="E36" s="69">
        <f t="shared" si="18"/>
        <v>0</v>
      </c>
      <c r="F36" s="69">
        <f t="shared" si="18"/>
        <v>0</v>
      </c>
      <c r="G36" s="69">
        <f t="shared" si="18"/>
        <v>0</v>
      </c>
      <c r="H36" s="69">
        <f t="shared" si="18"/>
        <v>0</v>
      </c>
      <c r="I36" s="69">
        <f t="shared" si="18"/>
        <v>0</v>
      </c>
      <c r="J36" s="69">
        <f t="shared" si="18"/>
        <v>0</v>
      </c>
      <c r="K36" s="69">
        <f t="shared" si="18"/>
        <v>0</v>
      </c>
      <c r="L36" s="69">
        <f t="shared" si="18"/>
        <v>0</v>
      </c>
      <c r="M36" s="69">
        <f t="shared" si="18"/>
        <v>0</v>
      </c>
      <c r="N36" s="69">
        <f t="shared" si="18"/>
        <v>0</v>
      </c>
      <c r="O36" s="69">
        <f t="shared" si="18"/>
        <v>0</v>
      </c>
      <c r="P36" s="69">
        <f t="shared" si="18"/>
        <v>0</v>
      </c>
      <c r="Q36" s="69">
        <f t="shared" si="18"/>
        <v>0</v>
      </c>
      <c r="R36" s="69">
        <f t="shared" si="18"/>
        <v>0</v>
      </c>
      <c r="S36" s="69">
        <f t="shared" si="18"/>
        <v>0</v>
      </c>
      <c r="T36" s="69">
        <f t="shared" si="18"/>
        <v>0</v>
      </c>
      <c r="U36" s="69">
        <f t="shared" si="18"/>
        <v>0</v>
      </c>
      <c r="V36" s="69">
        <f t="shared" si="18"/>
        <v>0</v>
      </c>
      <c r="W36" s="69">
        <f t="shared" si="18"/>
        <v>0</v>
      </c>
      <c r="X36" s="69">
        <f t="shared" si="18"/>
        <v>0</v>
      </c>
      <c r="Y36" s="69">
        <f t="shared" si="18"/>
        <v>0</v>
      </c>
      <c r="Z36" s="69">
        <f t="shared" si="18"/>
        <v>0</v>
      </c>
      <c r="AA36" s="69">
        <f t="shared" si="18"/>
        <v>0</v>
      </c>
      <c r="AB36" s="69">
        <f t="shared" si="18"/>
        <v>0</v>
      </c>
      <c r="AC36" s="69">
        <f t="shared" si="18"/>
        <v>0</v>
      </c>
      <c r="AD36" s="69">
        <f t="shared" si="18"/>
        <v>0</v>
      </c>
      <c r="AE36" s="69">
        <f t="shared" si="18"/>
        <v>0</v>
      </c>
      <c r="AF36" s="69">
        <f t="shared" si="18"/>
        <v>0</v>
      </c>
      <c r="AG36" s="69">
        <f t="shared" si="18"/>
        <v>0</v>
      </c>
      <c r="AH36" s="69">
        <f t="shared" si="18"/>
        <v>0</v>
      </c>
      <c r="AI36" s="69">
        <f t="shared" si="18"/>
        <v>0</v>
      </c>
      <c r="AJ36" s="69">
        <f t="shared" si="18"/>
        <v>0</v>
      </c>
      <c r="AK36" s="69">
        <f t="shared" si="18"/>
        <v>0</v>
      </c>
      <c r="AL36" s="69">
        <f t="shared" si="18"/>
        <v>0</v>
      </c>
      <c r="AM36" s="69">
        <f t="shared" si="18"/>
        <v>0</v>
      </c>
      <c r="AN36" s="69">
        <f t="shared" si="18"/>
        <v>0</v>
      </c>
      <c r="AO36" s="69">
        <f t="shared" si="18"/>
        <v>0</v>
      </c>
      <c r="AP36" s="69">
        <f t="shared" si="18"/>
        <v>0</v>
      </c>
      <c r="AQ36" s="69">
        <f t="shared" si="18"/>
        <v>0</v>
      </c>
      <c r="AR36" s="69">
        <f t="shared" si="18"/>
        <v>0</v>
      </c>
      <c r="AS36" s="69">
        <f t="shared" si="18"/>
        <v>0</v>
      </c>
      <c r="AT36" s="69">
        <f t="shared" si="18"/>
        <v>0</v>
      </c>
      <c r="AU36" s="69">
        <f t="shared" si="18"/>
        <v>0</v>
      </c>
      <c r="AV36" s="69">
        <f t="shared" si="18"/>
        <v>0</v>
      </c>
      <c r="AW36" s="69">
        <f t="shared" si="18"/>
        <v>0</v>
      </c>
      <c r="AX36" s="69">
        <f t="shared" si="18"/>
        <v>0</v>
      </c>
      <c r="AY36" s="69">
        <f t="shared" si="18"/>
        <v>0</v>
      </c>
      <c r="AZ36" s="69">
        <f t="shared" si="18"/>
        <v>0</v>
      </c>
      <c r="BA36" s="69">
        <f t="shared" si="18"/>
        <v>0</v>
      </c>
      <c r="BB36" s="69">
        <f t="shared" si="18"/>
        <v>0</v>
      </c>
      <c r="BC36" s="69">
        <f t="shared" si="18"/>
        <v>0</v>
      </c>
      <c r="BD36" s="69">
        <f t="shared" si="18"/>
        <v>0</v>
      </c>
      <c r="BE36" s="69">
        <f t="shared" si="18"/>
        <v>0</v>
      </c>
      <c r="BF36" s="69">
        <f t="shared" si="18"/>
        <v>0</v>
      </c>
      <c r="BG36" s="69">
        <f t="shared" si="18"/>
        <v>0</v>
      </c>
      <c r="BH36" s="69">
        <f t="shared" si="18"/>
        <v>0</v>
      </c>
      <c r="BI36" s="69">
        <f t="shared" si="18"/>
        <v>0</v>
      </c>
      <c r="BJ36" s="69">
        <f t="shared" si="18"/>
        <v>0</v>
      </c>
      <c r="BK36" s="69">
        <f t="shared" si="18"/>
        <v>0</v>
      </c>
      <c r="BL36" s="69">
        <f t="shared" si="18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19">B41</f>
        <v>0</v>
      </c>
      <c r="D39" s="75">
        <f t="shared" si="19"/>
        <v>0</v>
      </c>
      <c r="E39" s="75">
        <f t="shared" si="19"/>
        <v>0</v>
      </c>
      <c r="F39" s="75">
        <f t="shared" si="19"/>
        <v>0</v>
      </c>
      <c r="G39" s="75">
        <f t="shared" si="19"/>
        <v>0</v>
      </c>
      <c r="H39" s="75">
        <f t="shared" si="19"/>
        <v>0</v>
      </c>
      <c r="I39" s="75">
        <f t="shared" si="19"/>
        <v>0</v>
      </c>
      <c r="J39" s="75">
        <f t="shared" si="19"/>
        <v>0</v>
      </c>
      <c r="K39" s="75">
        <f t="shared" si="19"/>
        <v>0</v>
      </c>
      <c r="L39" s="75">
        <f t="shared" si="19"/>
        <v>0</v>
      </c>
      <c r="M39" s="75">
        <f t="shared" si="19"/>
        <v>0</v>
      </c>
      <c r="N39" s="75">
        <f t="shared" si="19"/>
        <v>0</v>
      </c>
      <c r="O39" s="75">
        <f t="shared" si="19"/>
        <v>0</v>
      </c>
      <c r="P39" s="75">
        <f t="shared" si="19"/>
        <v>0</v>
      </c>
      <c r="Q39" s="75">
        <f t="shared" si="19"/>
        <v>0</v>
      </c>
      <c r="R39" s="75">
        <f t="shared" si="19"/>
        <v>0</v>
      </c>
      <c r="S39" s="75">
        <f t="shared" si="19"/>
        <v>0</v>
      </c>
      <c r="T39" s="75">
        <f t="shared" si="19"/>
        <v>0</v>
      </c>
      <c r="U39" s="75">
        <f t="shared" si="19"/>
        <v>0</v>
      </c>
      <c r="V39" s="75">
        <f t="shared" si="19"/>
        <v>0</v>
      </c>
      <c r="W39" s="75">
        <f t="shared" si="19"/>
        <v>0</v>
      </c>
      <c r="X39" s="75">
        <f t="shared" si="19"/>
        <v>0</v>
      </c>
      <c r="Y39" s="75">
        <f t="shared" si="19"/>
        <v>0</v>
      </c>
      <c r="Z39" s="75">
        <f t="shared" si="19"/>
        <v>0</v>
      </c>
      <c r="AA39" s="75">
        <f t="shared" si="19"/>
        <v>0</v>
      </c>
      <c r="AB39" s="75">
        <f t="shared" si="19"/>
        <v>0</v>
      </c>
      <c r="AC39" s="75">
        <f t="shared" si="19"/>
        <v>0</v>
      </c>
      <c r="AD39" s="75">
        <f t="shared" si="19"/>
        <v>0</v>
      </c>
      <c r="AE39" s="75">
        <f t="shared" si="19"/>
        <v>0</v>
      </c>
      <c r="AF39" s="75">
        <f t="shared" si="19"/>
        <v>0</v>
      </c>
      <c r="AG39" s="75">
        <f t="shared" si="19"/>
        <v>0</v>
      </c>
      <c r="AH39" s="75">
        <f t="shared" si="19"/>
        <v>0</v>
      </c>
      <c r="AI39" s="75">
        <f t="shared" si="19"/>
        <v>0</v>
      </c>
      <c r="AJ39" s="75">
        <f t="shared" si="19"/>
        <v>0</v>
      </c>
      <c r="AK39" s="75">
        <f t="shared" si="19"/>
        <v>0</v>
      </c>
      <c r="AL39" s="75">
        <f t="shared" si="19"/>
        <v>0</v>
      </c>
      <c r="AM39" s="75">
        <f t="shared" si="19"/>
        <v>0</v>
      </c>
      <c r="AN39" s="75">
        <f t="shared" si="19"/>
        <v>0</v>
      </c>
      <c r="AO39" s="75">
        <f t="shared" si="19"/>
        <v>0</v>
      </c>
      <c r="AP39" s="75">
        <f t="shared" si="19"/>
        <v>0</v>
      </c>
      <c r="AQ39" s="75">
        <f t="shared" si="19"/>
        <v>0</v>
      </c>
      <c r="AR39" s="75">
        <f t="shared" si="19"/>
        <v>0</v>
      </c>
      <c r="AS39" s="75">
        <f t="shared" si="19"/>
        <v>0</v>
      </c>
      <c r="AT39" s="75">
        <f t="shared" si="19"/>
        <v>0</v>
      </c>
      <c r="AU39" s="75">
        <f t="shared" si="19"/>
        <v>0</v>
      </c>
      <c r="AV39" s="75">
        <f t="shared" si="19"/>
        <v>0</v>
      </c>
      <c r="AW39" s="75">
        <f t="shared" si="19"/>
        <v>0</v>
      </c>
      <c r="AX39" s="75">
        <f t="shared" si="19"/>
        <v>0</v>
      </c>
      <c r="AY39" s="75">
        <f t="shared" si="19"/>
        <v>0</v>
      </c>
      <c r="AZ39" s="75">
        <f t="shared" si="19"/>
        <v>0</v>
      </c>
      <c r="BA39" s="75">
        <f t="shared" si="19"/>
        <v>0</v>
      </c>
      <c r="BB39" s="75">
        <f t="shared" si="19"/>
        <v>0</v>
      </c>
      <c r="BC39" s="75">
        <f t="shared" si="19"/>
        <v>0</v>
      </c>
      <c r="BD39" s="75">
        <f t="shared" si="19"/>
        <v>0</v>
      </c>
      <c r="BE39" s="75">
        <f t="shared" si="19"/>
        <v>0</v>
      </c>
      <c r="BF39" s="75">
        <f t="shared" si="19"/>
        <v>0</v>
      </c>
      <c r="BG39" s="75">
        <f t="shared" si="19"/>
        <v>0</v>
      </c>
      <c r="BH39" s="75">
        <f t="shared" si="19"/>
        <v>0</v>
      </c>
      <c r="BI39" s="75">
        <f t="shared" si="19"/>
        <v>0</v>
      </c>
      <c r="BJ39" s="75">
        <f t="shared" si="19"/>
        <v>0</v>
      </c>
      <c r="BK39" s="75">
        <f t="shared" si="19"/>
        <v>0</v>
      </c>
      <c r="BL39" s="75">
        <f t="shared" si="19"/>
        <v>0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0</v>
      </c>
      <c r="E40" s="77">
        <f>(E26-E114)*'Assumptions (Inputs)'!$C$29</f>
        <v>0</v>
      </c>
      <c r="F40" s="77">
        <f>(F26-F114)*'Assumptions (Inputs)'!$C$29</f>
        <v>0</v>
      </c>
      <c r="G40" s="77">
        <f>(G26-G114)*'Assumptions (Inputs)'!$C$29</f>
        <v>0</v>
      </c>
      <c r="H40" s="77">
        <f>(H26-H114)*'Assumptions (Inputs)'!$C$29</f>
        <v>0</v>
      </c>
      <c r="I40" s="77">
        <f>(I26-I114)*'Assumptions (Inputs)'!$C$29</f>
        <v>0</v>
      </c>
      <c r="J40" s="77">
        <f>(J26-J114)*'Assumptions (Inputs)'!$C$29</f>
        <v>0</v>
      </c>
      <c r="K40" s="77">
        <f>(K26-K114)*'Assumptions (Inputs)'!$C$29</f>
        <v>0</v>
      </c>
      <c r="L40" s="77">
        <f>(L26-L114)*'Assumptions (Inputs)'!$C$29</f>
        <v>0</v>
      </c>
      <c r="M40" s="77">
        <f>(M26-M114)*'Assumptions (Inputs)'!$C$29</f>
        <v>0</v>
      </c>
      <c r="N40" s="77">
        <f>(N26-N114)*'Assumptions (Inputs)'!$C$29</f>
        <v>0</v>
      </c>
      <c r="O40" s="77">
        <f>(O26-O114)*'Assumptions (Inputs)'!$C$29</f>
        <v>0</v>
      </c>
      <c r="P40" s="77">
        <f>(P26-P114)*'Assumptions (Inputs)'!$C$29</f>
        <v>0</v>
      </c>
      <c r="Q40" s="77">
        <f>(Q26-Q114)*'Assumptions (Inputs)'!$C$29</f>
        <v>0</v>
      </c>
      <c r="R40" s="77">
        <f>(R26-R114)*'Assumptions (Inputs)'!$C$29</f>
        <v>0</v>
      </c>
      <c r="S40" s="77">
        <f>(S26-S114)*'Assumptions (Inputs)'!$C$29</f>
        <v>0</v>
      </c>
      <c r="T40" s="77">
        <f>(T26-T114)*'Assumptions (Inputs)'!$C$29</f>
        <v>0</v>
      </c>
      <c r="U40" s="77">
        <f>(U26-U114)*'Assumptions (Inputs)'!$C$29</f>
        <v>0</v>
      </c>
      <c r="V40" s="77">
        <f>(V26-V114)*'Assumptions (Inputs)'!$C$29</f>
        <v>0</v>
      </c>
      <c r="W40" s="77">
        <f>(W26-W114)*'Assumptions (Inputs)'!$C$29</f>
        <v>0</v>
      </c>
      <c r="X40" s="77">
        <f>(X26-X114)*'Assumptions (Inputs)'!$C$29</f>
        <v>0</v>
      </c>
      <c r="Y40" s="77">
        <f>(Y26-Y114)*'Assumptions (Inputs)'!$C$29</f>
        <v>0</v>
      </c>
      <c r="Z40" s="77">
        <f>(Z26-Z114)*'Assumptions (Inputs)'!$C$29</f>
        <v>0</v>
      </c>
      <c r="AA40" s="77">
        <f>(AA26-AA114)*'Assumptions (Inputs)'!$C$29</f>
        <v>0</v>
      </c>
      <c r="AB40" s="77">
        <f>(AB26-AB114)*'Assumptions (Inputs)'!$C$29</f>
        <v>0</v>
      </c>
      <c r="AC40" s="77">
        <f>(AC26-AC114)*'Assumptions (Inputs)'!$C$29</f>
        <v>0</v>
      </c>
      <c r="AD40" s="77">
        <f>(AD26-AD114)*'Assumptions (Inputs)'!$C$29</f>
        <v>0</v>
      </c>
      <c r="AE40" s="77">
        <f>(AE26-AE114)*'Assumptions (Inputs)'!$C$29</f>
        <v>0</v>
      </c>
      <c r="AF40" s="77">
        <f>(AF26-AF114)*'Assumptions (Inputs)'!$C$29</f>
        <v>0</v>
      </c>
      <c r="AG40" s="77">
        <f>(AG26-AG114)*'Assumptions (Inputs)'!$C$29</f>
        <v>0</v>
      </c>
      <c r="AH40" s="77">
        <f>(AH26-AH114)*'Assumptions (Inputs)'!$C$29</f>
        <v>0</v>
      </c>
      <c r="AI40" s="77">
        <f>(AI26-AI114)*'Assumptions (Inputs)'!$C$29</f>
        <v>0</v>
      </c>
      <c r="AJ40" s="77">
        <f>(AJ26-AJ114)*'Assumptions (Inputs)'!$C$29</f>
        <v>0</v>
      </c>
      <c r="AK40" s="77">
        <f>(AK26-AK114)*'Assumptions (Inputs)'!$C$29</f>
        <v>0</v>
      </c>
      <c r="AL40" s="77">
        <f>(AL26-AL114)*'Assumptions (Inputs)'!$C$29</f>
        <v>0</v>
      </c>
      <c r="AM40" s="77">
        <f>(AM26-AM114)*'Assumptions (Inputs)'!$C$29</f>
        <v>0</v>
      </c>
      <c r="AN40" s="77">
        <f>(AN26-AN114)*'Assumptions (Inputs)'!$C$29</f>
        <v>0</v>
      </c>
      <c r="AO40" s="77">
        <f>(AO26-AO114)*'Assumptions (Inputs)'!$C$29</f>
        <v>0</v>
      </c>
      <c r="AP40" s="77">
        <f>(AP26-AP114)*'Assumptions (Inputs)'!$C$29</f>
        <v>0</v>
      </c>
      <c r="AQ40" s="77">
        <f>(AQ26-AQ114)*'Assumptions (Inputs)'!$C$29</f>
        <v>0</v>
      </c>
      <c r="AR40" s="77">
        <f>(AR26-AR114)*'Assumptions (Inputs)'!$C$29</f>
        <v>0</v>
      </c>
      <c r="AS40" s="77">
        <f>(AS26-AS114)*'Assumptions (Inputs)'!$C$29</f>
        <v>0</v>
      </c>
      <c r="AT40" s="77">
        <f>(AT26-AT114)*'Assumptions (Inputs)'!$C$29</f>
        <v>0</v>
      </c>
      <c r="AU40" s="77">
        <f>(AU26-AU114)*'Assumptions (Inputs)'!$C$29</f>
        <v>0</v>
      </c>
      <c r="AV40" s="77">
        <f>(AV26-AV114)*'Assumptions (Inputs)'!$C$29</f>
        <v>0</v>
      </c>
      <c r="AW40" s="77">
        <f>(AW26-AW114)*'Assumptions (Inputs)'!$C$29</f>
        <v>0</v>
      </c>
      <c r="AX40" s="77">
        <f>(AX26-AX114)*'Assumptions (Inputs)'!$C$29</f>
        <v>0</v>
      </c>
      <c r="AY40" s="77">
        <f>(AY26-AY114)*'Assumptions (Inputs)'!$C$29</f>
        <v>0</v>
      </c>
      <c r="AZ40" s="77">
        <f>(AZ26-AZ114)*'Assumptions (Inputs)'!$C$29</f>
        <v>0</v>
      </c>
      <c r="BA40" s="77">
        <f>(BA26-BA114)*'Assumptions (Inputs)'!$C$29</f>
        <v>0</v>
      </c>
      <c r="BB40" s="77">
        <f>(BB26-BB114)*'Assumptions (Inputs)'!$C$29</f>
        <v>0</v>
      </c>
      <c r="BC40" s="77">
        <f>(BC26-BC114)*'Assumptions (Inputs)'!$C$29</f>
        <v>0</v>
      </c>
      <c r="BD40" s="77">
        <f>(BD26-BD114)*'Assumptions (Inputs)'!$C$29</f>
        <v>0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0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0">SUM(C39:C40)</f>
        <v>0</v>
      </c>
      <c r="D41" s="75">
        <f t="shared" si="20"/>
        <v>0</v>
      </c>
      <c r="E41" s="75">
        <f t="shared" si="20"/>
        <v>0</v>
      </c>
      <c r="F41" s="75">
        <f t="shared" si="20"/>
        <v>0</v>
      </c>
      <c r="G41" s="75">
        <f t="shared" si="20"/>
        <v>0</v>
      </c>
      <c r="H41" s="75">
        <f t="shared" si="20"/>
        <v>0</v>
      </c>
      <c r="I41" s="75">
        <f t="shared" si="20"/>
        <v>0</v>
      </c>
      <c r="J41" s="75">
        <f t="shared" si="20"/>
        <v>0</v>
      </c>
      <c r="K41" s="75">
        <f t="shared" si="20"/>
        <v>0</v>
      </c>
      <c r="L41" s="75">
        <f t="shared" si="20"/>
        <v>0</v>
      </c>
      <c r="M41" s="75">
        <f t="shared" si="20"/>
        <v>0</v>
      </c>
      <c r="N41" s="75">
        <f t="shared" si="20"/>
        <v>0</v>
      </c>
      <c r="O41" s="75">
        <f t="shared" si="20"/>
        <v>0</v>
      </c>
      <c r="P41" s="75">
        <f t="shared" si="20"/>
        <v>0</v>
      </c>
      <c r="Q41" s="75">
        <f t="shared" si="20"/>
        <v>0</v>
      </c>
      <c r="R41" s="75">
        <f t="shared" si="20"/>
        <v>0</v>
      </c>
      <c r="S41" s="75">
        <f t="shared" si="20"/>
        <v>0</v>
      </c>
      <c r="T41" s="75">
        <f t="shared" si="20"/>
        <v>0</v>
      </c>
      <c r="U41" s="75">
        <f t="shared" si="20"/>
        <v>0</v>
      </c>
      <c r="V41" s="75">
        <f t="shared" si="20"/>
        <v>0</v>
      </c>
      <c r="W41" s="75">
        <f t="shared" si="20"/>
        <v>0</v>
      </c>
      <c r="X41" s="75">
        <f t="shared" si="20"/>
        <v>0</v>
      </c>
      <c r="Y41" s="75">
        <f t="shared" si="20"/>
        <v>0</v>
      </c>
      <c r="Z41" s="75">
        <f t="shared" si="20"/>
        <v>0</v>
      </c>
      <c r="AA41" s="75">
        <f t="shared" si="20"/>
        <v>0</v>
      </c>
      <c r="AB41" s="75">
        <f t="shared" si="20"/>
        <v>0</v>
      </c>
      <c r="AC41" s="75">
        <f t="shared" si="20"/>
        <v>0</v>
      </c>
      <c r="AD41" s="75">
        <f t="shared" si="20"/>
        <v>0</v>
      </c>
      <c r="AE41" s="75">
        <f t="shared" si="20"/>
        <v>0</v>
      </c>
      <c r="AF41" s="75">
        <f t="shared" si="20"/>
        <v>0</v>
      </c>
      <c r="AG41" s="75">
        <f t="shared" si="20"/>
        <v>0</v>
      </c>
      <c r="AH41" s="75">
        <f t="shared" si="20"/>
        <v>0</v>
      </c>
      <c r="AI41" s="75">
        <f t="shared" si="20"/>
        <v>0</v>
      </c>
      <c r="AJ41" s="75">
        <f t="shared" si="20"/>
        <v>0</v>
      </c>
      <c r="AK41" s="75">
        <f t="shared" si="20"/>
        <v>0</v>
      </c>
      <c r="AL41" s="75">
        <f t="shared" si="20"/>
        <v>0</v>
      </c>
      <c r="AM41" s="75">
        <f t="shared" si="20"/>
        <v>0</v>
      </c>
      <c r="AN41" s="75">
        <f t="shared" si="20"/>
        <v>0</v>
      </c>
      <c r="AO41" s="75">
        <f t="shared" si="20"/>
        <v>0</v>
      </c>
      <c r="AP41" s="75">
        <f t="shared" si="20"/>
        <v>0</v>
      </c>
      <c r="AQ41" s="75">
        <f t="shared" si="20"/>
        <v>0</v>
      </c>
      <c r="AR41" s="75">
        <f t="shared" si="20"/>
        <v>0</v>
      </c>
      <c r="AS41" s="75">
        <f t="shared" si="20"/>
        <v>0</v>
      </c>
      <c r="AT41" s="75">
        <f t="shared" si="20"/>
        <v>0</v>
      </c>
      <c r="AU41" s="75">
        <f t="shared" si="20"/>
        <v>0</v>
      </c>
      <c r="AV41" s="75">
        <f t="shared" si="20"/>
        <v>0</v>
      </c>
      <c r="AW41" s="75">
        <f t="shared" si="20"/>
        <v>0</v>
      </c>
      <c r="AX41" s="75">
        <f t="shared" si="20"/>
        <v>0</v>
      </c>
      <c r="AY41" s="75">
        <f t="shared" si="20"/>
        <v>0</v>
      </c>
      <c r="AZ41" s="75">
        <f t="shared" si="20"/>
        <v>0</v>
      </c>
      <c r="BA41" s="75">
        <f t="shared" si="20"/>
        <v>0</v>
      </c>
      <c r="BB41" s="75">
        <f t="shared" si="20"/>
        <v>0</v>
      </c>
      <c r="BC41" s="75">
        <f t="shared" si="20"/>
        <v>0</v>
      </c>
      <c r="BD41" s="75">
        <f t="shared" si="20"/>
        <v>0</v>
      </c>
      <c r="BE41" s="75">
        <f t="shared" si="20"/>
        <v>0</v>
      </c>
      <c r="BF41" s="75">
        <f t="shared" si="20"/>
        <v>0</v>
      </c>
      <c r="BG41" s="75">
        <f t="shared" si="20"/>
        <v>0</v>
      </c>
      <c r="BH41" s="75">
        <f t="shared" si="20"/>
        <v>0</v>
      </c>
      <c r="BI41" s="75">
        <f t="shared" si="20"/>
        <v>0</v>
      </c>
      <c r="BJ41" s="75">
        <f t="shared" si="20"/>
        <v>0</v>
      </c>
      <c r="BK41" s="75">
        <f t="shared" si="20"/>
        <v>0</v>
      </c>
      <c r="BL41" s="75">
        <f t="shared" si="20"/>
        <v>0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1">AVERAGE(C39,C41)</f>
        <v>0</v>
      </c>
      <c r="D42" s="69">
        <f t="shared" si="21"/>
        <v>0</v>
      </c>
      <c r="E42" s="69">
        <f t="shared" si="21"/>
        <v>0</v>
      </c>
      <c r="F42" s="69">
        <f>AVERAGE(F39,F41)</f>
        <v>0</v>
      </c>
      <c r="G42" s="69">
        <f t="shared" si="21"/>
        <v>0</v>
      </c>
      <c r="H42" s="69">
        <f t="shared" si="21"/>
        <v>0</v>
      </c>
      <c r="I42" s="69">
        <f t="shared" si="21"/>
        <v>0</v>
      </c>
      <c r="J42" s="69">
        <f t="shared" si="21"/>
        <v>0</v>
      </c>
      <c r="K42" s="69">
        <f t="shared" si="21"/>
        <v>0</v>
      </c>
      <c r="L42" s="69">
        <f t="shared" si="21"/>
        <v>0</v>
      </c>
      <c r="M42" s="69">
        <f t="shared" si="21"/>
        <v>0</v>
      </c>
      <c r="N42" s="69">
        <f t="shared" si="21"/>
        <v>0</v>
      </c>
      <c r="O42" s="69">
        <f t="shared" si="21"/>
        <v>0</v>
      </c>
      <c r="P42" s="69">
        <f t="shared" si="21"/>
        <v>0</v>
      </c>
      <c r="Q42" s="69">
        <f t="shared" si="21"/>
        <v>0</v>
      </c>
      <c r="R42" s="69">
        <f t="shared" si="21"/>
        <v>0</v>
      </c>
      <c r="S42" s="69">
        <f t="shared" si="21"/>
        <v>0</v>
      </c>
      <c r="T42" s="69">
        <f t="shared" si="21"/>
        <v>0</v>
      </c>
      <c r="U42" s="69">
        <f t="shared" si="21"/>
        <v>0</v>
      </c>
      <c r="V42" s="69">
        <f t="shared" si="21"/>
        <v>0</v>
      </c>
      <c r="W42" s="69">
        <f t="shared" si="21"/>
        <v>0</v>
      </c>
      <c r="X42" s="69">
        <f t="shared" si="21"/>
        <v>0</v>
      </c>
      <c r="Y42" s="69">
        <f t="shared" si="21"/>
        <v>0</v>
      </c>
      <c r="Z42" s="69">
        <f t="shared" si="21"/>
        <v>0</v>
      </c>
      <c r="AA42" s="69">
        <f t="shared" si="21"/>
        <v>0</v>
      </c>
      <c r="AB42" s="69">
        <f t="shared" si="21"/>
        <v>0</v>
      </c>
      <c r="AC42" s="69">
        <f t="shared" si="21"/>
        <v>0</v>
      </c>
      <c r="AD42" s="69">
        <f t="shared" si="21"/>
        <v>0</v>
      </c>
      <c r="AE42" s="69">
        <f t="shared" si="21"/>
        <v>0</v>
      </c>
      <c r="AF42" s="69">
        <f t="shared" si="21"/>
        <v>0</v>
      </c>
      <c r="AG42" s="69">
        <f t="shared" si="21"/>
        <v>0</v>
      </c>
      <c r="AH42" s="69">
        <f t="shared" si="21"/>
        <v>0</v>
      </c>
      <c r="AI42" s="69">
        <f t="shared" si="21"/>
        <v>0</v>
      </c>
      <c r="AJ42" s="69">
        <f t="shared" si="21"/>
        <v>0</v>
      </c>
      <c r="AK42" s="69">
        <f t="shared" si="21"/>
        <v>0</v>
      </c>
      <c r="AL42" s="69">
        <f t="shared" si="21"/>
        <v>0</v>
      </c>
      <c r="AM42" s="69">
        <f t="shared" si="21"/>
        <v>0</v>
      </c>
      <c r="AN42" s="69">
        <f t="shared" si="21"/>
        <v>0</v>
      </c>
      <c r="AO42" s="69">
        <f t="shared" si="21"/>
        <v>0</v>
      </c>
      <c r="AP42" s="69">
        <f t="shared" si="21"/>
        <v>0</v>
      </c>
      <c r="AQ42" s="69">
        <f t="shared" si="21"/>
        <v>0</v>
      </c>
      <c r="AR42" s="69">
        <f t="shared" si="21"/>
        <v>0</v>
      </c>
      <c r="AS42" s="69">
        <f t="shared" si="21"/>
        <v>0</v>
      </c>
      <c r="AT42" s="69">
        <f t="shared" si="21"/>
        <v>0</v>
      </c>
      <c r="AU42" s="69">
        <f t="shared" si="21"/>
        <v>0</v>
      </c>
      <c r="AV42" s="69">
        <f t="shared" si="21"/>
        <v>0</v>
      </c>
      <c r="AW42" s="69">
        <f t="shared" si="21"/>
        <v>0</v>
      </c>
      <c r="AX42" s="69">
        <f t="shared" si="21"/>
        <v>0</v>
      </c>
      <c r="AY42" s="69">
        <f t="shared" si="21"/>
        <v>0</v>
      </c>
      <c r="AZ42" s="69">
        <f t="shared" si="21"/>
        <v>0</v>
      </c>
      <c r="BA42" s="69">
        <f t="shared" si="21"/>
        <v>0</v>
      </c>
      <c r="BB42" s="69">
        <f t="shared" si="21"/>
        <v>0</v>
      </c>
      <c r="BC42" s="69">
        <f t="shared" si="21"/>
        <v>0</v>
      </c>
      <c r="BD42" s="69">
        <f t="shared" si="21"/>
        <v>0</v>
      </c>
      <c r="BE42" s="69">
        <f t="shared" si="21"/>
        <v>0</v>
      </c>
      <c r="BF42" s="69">
        <f t="shared" si="21"/>
        <v>0</v>
      </c>
      <c r="BG42" s="69">
        <f t="shared" si="21"/>
        <v>0</v>
      </c>
      <c r="BH42" s="69">
        <f t="shared" si="21"/>
        <v>0</v>
      </c>
      <c r="BI42" s="69">
        <f t="shared" si="21"/>
        <v>0</v>
      </c>
      <c r="BJ42" s="69">
        <f t="shared" si="21"/>
        <v>0</v>
      </c>
      <c r="BK42" s="69">
        <f t="shared" si="21"/>
        <v>0</v>
      </c>
      <c r="BL42" s="69">
        <f t="shared" si="21"/>
        <v>0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2">B47</f>
        <v>0</v>
      </c>
      <c r="D45" s="56">
        <f t="shared" si="22"/>
        <v>0</v>
      </c>
      <c r="E45" s="56">
        <f t="shared" si="22"/>
        <v>0</v>
      </c>
      <c r="F45" s="56">
        <f t="shared" si="22"/>
        <v>0</v>
      </c>
      <c r="G45" s="56">
        <f t="shared" si="22"/>
        <v>0</v>
      </c>
      <c r="H45" s="56">
        <f t="shared" si="22"/>
        <v>0</v>
      </c>
      <c r="I45" s="56">
        <f t="shared" si="22"/>
        <v>0</v>
      </c>
      <c r="J45" s="56">
        <f t="shared" si="22"/>
        <v>0</v>
      </c>
      <c r="K45" s="56">
        <f t="shared" si="22"/>
        <v>0</v>
      </c>
      <c r="L45" s="56">
        <f t="shared" si="22"/>
        <v>0</v>
      </c>
      <c r="M45" s="56">
        <f t="shared" si="22"/>
        <v>0</v>
      </c>
      <c r="N45" s="56">
        <f t="shared" si="22"/>
        <v>0</v>
      </c>
      <c r="O45" s="56">
        <f t="shared" si="22"/>
        <v>0</v>
      </c>
      <c r="P45" s="56">
        <f t="shared" si="22"/>
        <v>0</v>
      </c>
      <c r="Q45" s="56">
        <f t="shared" si="22"/>
        <v>0</v>
      </c>
      <c r="R45" s="56">
        <f t="shared" si="22"/>
        <v>0</v>
      </c>
      <c r="S45" s="56">
        <f t="shared" si="22"/>
        <v>0</v>
      </c>
      <c r="T45" s="56">
        <f t="shared" si="22"/>
        <v>0</v>
      </c>
      <c r="U45" s="56">
        <f t="shared" si="22"/>
        <v>0</v>
      </c>
      <c r="V45" s="56">
        <f t="shared" si="22"/>
        <v>0</v>
      </c>
      <c r="W45" s="56">
        <f t="shared" si="22"/>
        <v>0</v>
      </c>
      <c r="X45" s="56">
        <f t="shared" si="22"/>
        <v>0</v>
      </c>
      <c r="Y45" s="56">
        <f t="shared" si="22"/>
        <v>0</v>
      </c>
      <c r="Z45" s="56">
        <f t="shared" si="22"/>
        <v>0</v>
      </c>
      <c r="AA45" s="56">
        <f t="shared" si="22"/>
        <v>0</v>
      </c>
      <c r="AB45" s="56">
        <f t="shared" si="22"/>
        <v>0</v>
      </c>
      <c r="AC45" s="56">
        <f t="shared" si="22"/>
        <v>0</v>
      </c>
      <c r="AD45" s="56">
        <f t="shared" si="22"/>
        <v>0</v>
      </c>
      <c r="AE45" s="56">
        <f t="shared" si="22"/>
        <v>0</v>
      </c>
      <c r="AF45" s="56">
        <f t="shared" si="22"/>
        <v>0</v>
      </c>
      <c r="AG45" s="56">
        <f t="shared" si="22"/>
        <v>0</v>
      </c>
      <c r="AH45" s="56">
        <f t="shared" si="22"/>
        <v>0</v>
      </c>
      <c r="AI45" s="56">
        <f t="shared" si="22"/>
        <v>0</v>
      </c>
      <c r="AJ45" s="56">
        <f t="shared" si="22"/>
        <v>0</v>
      </c>
      <c r="AK45" s="56">
        <f t="shared" si="22"/>
        <v>0</v>
      </c>
      <c r="AL45" s="56">
        <f t="shared" si="22"/>
        <v>0</v>
      </c>
      <c r="AM45" s="56">
        <f t="shared" si="22"/>
        <v>0</v>
      </c>
      <c r="AN45" s="56">
        <f t="shared" si="22"/>
        <v>0</v>
      </c>
      <c r="AO45" s="56">
        <f t="shared" si="22"/>
        <v>0</v>
      </c>
      <c r="AP45" s="56">
        <f t="shared" si="22"/>
        <v>0</v>
      </c>
      <c r="AQ45" s="56">
        <f t="shared" si="22"/>
        <v>0</v>
      </c>
      <c r="AR45" s="56">
        <f t="shared" si="22"/>
        <v>0</v>
      </c>
      <c r="AS45" s="56">
        <f t="shared" si="22"/>
        <v>0</v>
      </c>
      <c r="AT45" s="56">
        <f t="shared" si="22"/>
        <v>0</v>
      </c>
      <c r="AU45" s="56">
        <f t="shared" si="22"/>
        <v>0</v>
      </c>
      <c r="AV45" s="56">
        <f t="shared" si="22"/>
        <v>0</v>
      </c>
      <c r="AW45" s="56">
        <f t="shared" si="22"/>
        <v>0</v>
      </c>
      <c r="AX45" s="56">
        <f t="shared" si="22"/>
        <v>0</v>
      </c>
      <c r="AY45" s="56">
        <f t="shared" si="22"/>
        <v>0</v>
      </c>
      <c r="AZ45" s="56">
        <f t="shared" si="22"/>
        <v>0</v>
      </c>
      <c r="BA45" s="56">
        <f t="shared" si="22"/>
        <v>0</v>
      </c>
      <c r="BB45" s="56">
        <f t="shared" si="22"/>
        <v>0</v>
      </c>
      <c r="BC45" s="56">
        <f t="shared" si="22"/>
        <v>0</v>
      </c>
      <c r="BD45" s="56">
        <f t="shared" si="22"/>
        <v>0</v>
      </c>
      <c r="BE45" s="56">
        <f t="shared" si="22"/>
        <v>0</v>
      </c>
      <c r="BF45" s="56">
        <f t="shared" si="22"/>
        <v>0</v>
      </c>
      <c r="BG45" s="56">
        <f t="shared" si="22"/>
        <v>0</v>
      </c>
      <c r="BH45" s="56">
        <f t="shared" si="22"/>
        <v>0</v>
      </c>
      <c r="BI45" s="56">
        <f t="shared" si="22"/>
        <v>0</v>
      </c>
      <c r="BJ45" s="56">
        <f t="shared" si="22"/>
        <v>0</v>
      </c>
      <c r="BK45" s="56">
        <f t="shared" si="22"/>
        <v>0</v>
      </c>
      <c r="BL45" s="56">
        <f t="shared" si="22"/>
        <v>0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0</v>
      </c>
      <c r="E46" s="56">
        <f>(E27-E114)*'Assumptions (Inputs)'!$C$26</f>
        <v>0</v>
      </c>
      <c r="F46" s="56">
        <f>(F27-F114)*'Assumptions (Inputs)'!$C$26</f>
        <v>0</v>
      </c>
      <c r="G46" s="56">
        <f>(G27-G114)*'Assumptions (Inputs)'!$C$26</f>
        <v>0</v>
      </c>
      <c r="H46" s="56">
        <f>(H27-H114)*'Assumptions (Inputs)'!$C$26</f>
        <v>0</v>
      </c>
      <c r="I46" s="56">
        <f>(I27-I114)*'Assumptions (Inputs)'!$C$26</f>
        <v>0</v>
      </c>
      <c r="J46" s="56">
        <f>(J27-J114)*'Assumptions (Inputs)'!$C$26</f>
        <v>0</v>
      </c>
      <c r="K46" s="56">
        <f>(K27-K114)*'Assumptions (Inputs)'!$C$26</f>
        <v>0</v>
      </c>
      <c r="L46" s="56">
        <f>(L27-L114)*'Assumptions (Inputs)'!$C$26</f>
        <v>0</v>
      </c>
      <c r="M46" s="56">
        <f>(M27-M114)*'Assumptions (Inputs)'!$C$26</f>
        <v>0</v>
      </c>
      <c r="N46" s="56">
        <f>(N27-N114)*'Assumptions (Inputs)'!$C$26</f>
        <v>0</v>
      </c>
      <c r="O46" s="56">
        <f>(O27-O114)*'Assumptions (Inputs)'!$C$26</f>
        <v>0</v>
      </c>
      <c r="P46" s="56">
        <f>(P27-P114)*'Assumptions (Inputs)'!$C$26</f>
        <v>0</v>
      </c>
      <c r="Q46" s="56">
        <f>(Q27-Q114)*'Assumptions (Inputs)'!$C$26</f>
        <v>0</v>
      </c>
      <c r="R46" s="56">
        <f>(R27-R114)*'Assumptions (Inputs)'!$C$26</f>
        <v>0</v>
      </c>
      <c r="S46" s="56">
        <f>(S27-S114)*'Assumptions (Inputs)'!$C$26</f>
        <v>0</v>
      </c>
      <c r="T46" s="56">
        <f>(T27-T114)*'Assumptions (Inputs)'!$C$26</f>
        <v>0</v>
      </c>
      <c r="U46" s="56">
        <f>(U27-U114)*'Assumptions (Inputs)'!$C$26</f>
        <v>0</v>
      </c>
      <c r="V46" s="56">
        <f>(V27-V114)*'Assumptions (Inputs)'!$C$26</f>
        <v>0</v>
      </c>
      <c r="W46" s="56">
        <f>(W27-W114)*'Assumptions (Inputs)'!$C$26</f>
        <v>0</v>
      </c>
      <c r="X46" s="56">
        <f>(X27-X114)*'Assumptions (Inputs)'!$C$26</f>
        <v>0</v>
      </c>
      <c r="Y46" s="56">
        <f>(Y27-Y114)*'Assumptions (Inputs)'!$C$26</f>
        <v>0</v>
      </c>
      <c r="Z46" s="56">
        <f>(Z27-Z114)*'Assumptions (Inputs)'!$C$26</f>
        <v>0</v>
      </c>
      <c r="AA46" s="56">
        <f>(AA27-AA114)*'Assumptions (Inputs)'!$C$26</f>
        <v>0</v>
      </c>
      <c r="AB46" s="56">
        <f>(AB27-AB114)*'Assumptions (Inputs)'!$C$26</f>
        <v>0</v>
      </c>
      <c r="AC46" s="56">
        <f>(AC27-AC114)*'Assumptions (Inputs)'!$C$26</f>
        <v>0</v>
      </c>
      <c r="AD46" s="56">
        <f>(AD27-AD114)*'Assumptions (Inputs)'!$C$26</f>
        <v>0</v>
      </c>
      <c r="AE46" s="56">
        <f>(AE27-AE114)*'Assumptions (Inputs)'!$C$26</f>
        <v>0</v>
      </c>
      <c r="AF46" s="56">
        <f>(AF27-AF114)*'Assumptions (Inputs)'!$C$26</f>
        <v>0</v>
      </c>
      <c r="AG46" s="56">
        <f>(AG27-AG114)*'Assumptions (Inputs)'!$C$26</f>
        <v>0</v>
      </c>
      <c r="AH46" s="56">
        <f>(AH27-AH114)*'Assumptions (Inputs)'!$C$26</f>
        <v>0</v>
      </c>
      <c r="AI46" s="56">
        <f>(AI27-AI114)*'Assumptions (Inputs)'!$C$26</f>
        <v>0</v>
      </c>
      <c r="AJ46" s="56">
        <f>(AJ27-AJ114)*'Assumptions (Inputs)'!$C$26</f>
        <v>0</v>
      </c>
      <c r="AK46" s="56">
        <f>(AK27-AK114)*'Assumptions (Inputs)'!$C$26</f>
        <v>0</v>
      </c>
      <c r="AL46" s="56">
        <f>(AL27-AL114)*'Assumptions (Inputs)'!$C$26</f>
        <v>0</v>
      </c>
      <c r="AM46" s="56">
        <f>(AM27-AM114)*'Assumptions (Inputs)'!$C$26</f>
        <v>0</v>
      </c>
      <c r="AN46" s="56">
        <f>(AN27-AN114)*'Assumptions (Inputs)'!$C$26</f>
        <v>0</v>
      </c>
      <c r="AO46" s="56">
        <f>(AO27-AO114)*'Assumptions (Inputs)'!$C$26</f>
        <v>0</v>
      </c>
      <c r="AP46" s="56">
        <f>(AP27-AP114)*'Assumptions (Inputs)'!$C$26</f>
        <v>0</v>
      </c>
      <c r="AQ46" s="56">
        <f>(AQ27-AQ114)*'Assumptions (Inputs)'!$C$26</f>
        <v>0</v>
      </c>
      <c r="AR46" s="56">
        <f>(AR27-AR114)*'Assumptions (Inputs)'!$C$26</f>
        <v>0</v>
      </c>
      <c r="AS46" s="56">
        <f>(AS27-AS114)*'Assumptions (Inputs)'!$C$26</f>
        <v>0</v>
      </c>
      <c r="AT46" s="56">
        <f>(AT27-AT114)*'Assumptions (Inputs)'!$C$26</f>
        <v>0</v>
      </c>
      <c r="AU46" s="56">
        <f>(AU27-AU114)*'Assumptions (Inputs)'!$C$26</f>
        <v>0</v>
      </c>
      <c r="AV46" s="56">
        <f>(AV27-AV114)*'Assumptions (Inputs)'!$C$26</f>
        <v>0</v>
      </c>
      <c r="AW46" s="56">
        <f>(AW27-AW114)*'Assumptions (Inputs)'!$C$26</f>
        <v>0</v>
      </c>
      <c r="AX46" s="56">
        <f>(AX27-AX114)*'Assumptions (Inputs)'!$C$26</f>
        <v>0</v>
      </c>
      <c r="AY46" s="56">
        <f>(AY27-AY114)*'Assumptions (Inputs)'!$C$26</f>
        <v>0</v>
      </c>
      <c r="AZ46" s="56">
        <f>(AZ27-AZ114)*'Assumptions (Inputs)'!$C$26</f>
        <v>0</v>
      </c>
      <c r="BA46" s="56">
        <f>(BA27-BA114)*'Assumptions (Inputs)'!$C$26</f>
        <v>0</v>
      </c>
      <c r="BB46" s="56">
        <f>(BB27-BB114)*'Assumptions (Inputs)'!$C$26</f>
        <v>0</v>
      </c>
      <c r="BC46" s="56">
        <f>(BC27-BC114)*'Assumptions (Inputs)'!$C$26</f>
        <v>0</v>
      </c>
      <c r="BD46" s="56">
        <f>(BD27-BD114)*'Assumptions (Inputs)'!$C$26</f>
        <v>0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0</v>
      </c>
      <c r="BO46" s="337"/>
    </row>
    <row r="47" spans="1:107" s="79" customFormat="1" ht="15" customHeight="1">
      <c r="A47" s="36" t="s">
        <v>28</v>
      </c>
      <c r="B47" s="78">
        <f t="shared" ref="B47:BL47" si="23">SUM(B45:B46)</f>
        <v>0</v>
      </c>
      <c r="C47" s="78">
        <f t="shared" si="23"/>
        <v>0</v>
      </c>
      <c r="D47" s="78">
        <f>SUM(D45:D46)</f>
        <v>0</v>
      </c>
      <c r="E47" s="78">
        <f>SUM(E45:E46)</f>
        <v>0</v>
      </c>
      <c r="F47" s="78">
        <f t="shared" si="23"/>
        <v>0</v>
      </c>
      <c r="G47" s="78">
        <f t="shared" si="23"/>
        <v>0</v>
      </c>
      <c r="H47" s="78">
        <f t="shared" si="23"/>
        <v>0</v>
      </c>
      <c r="I47" s="78">
        <f t="shared" si="23"/>
        <v>0</v>
      </c>
      <c r="J47" s="78">
        <f t="shared" si="23"/>
        <v>0</v>
      </c>
      <c r="K47" s="78">
        <f t="shared" si="23"/>
        <v>0</v>
      </c>
      <c r="L47" s="78">
        <f t="shared" si="23"/>
        <v>0</v>
      </c>
      <c r="M47" s="78">
        <f t="shared" si="23"/>
        <v>0</v>
      </c>
      <c r="N47" s="78">
        <f t="shared" si="23"/>
        <v>0</v>
      </c>
      <c r="O47" s="78">
        <f t="shared" si="23"/>
        <v>0</v>
      </c>
      <c r="P47" s="78">
        <f t="shared" si="23"/>
        <v>0</v>
      </c>
      <c r="Q47" s="78">
        <f t="shared" si="23"/>
        <v>0</v>
      </c>
      <c r="R47" s="78">
        <f t="shared" si="23"/>
        <v>0</v>
      </c>
      <c r="S47" s="78">
        <f t="shared" si="23"/>
        <v>0</v>
      </c>
      <c r="T47" s="78">
        <f t="shared" si="23"/>
        <v>0</v>
      </c>
      <c r="U47" s="78">
        <f t="shared" si="23"/>
        <v>0</v>
      </c>
      <c r="V47" s="78">
        <f t="shared" si="23"/>
        <v>0</v>
      </c>
      <c r="W47" s="78">
        <f t="shared" si="23"/>
        <v>0</v>
      </c>
      <c r="X47" s="78">
        <f t="shared" si="23"/>
        <v>0</v>
      </c>
      <c r="Y47" s="78">
        <f t="shared" si="23"/>
        <v>0</v>
      </c>
      <c r="Z47" s="78">
        <f t="shared" si="23"/>
        <v>0</v>
      </c>
      <c r="AA47" s="78">
        <f t="shared" si="23"/>
        <v>0</v>
      </c>
      <c r="AB47" s="78">
        <f t="shared" si="23"/>
        <v>0</v>
      </c>
      <c r="AC47" s="78">
        <f t="shared" si="23"/>
        <v>0</v>
      </c>
      <c r="AD47" s="78">
        <f t="shared" si="23"/>
        <v>0</v>
      </c>
      <c r="AE47" s="78">
        <f t="shared" si="23"/>
        <v>0</v>
      </c>
      <c r="AF47" s="78">
        <f t="shared" si="23"/>
        <v>0</v>
      </c>
      <c r="AG47" s="78">
        <f t="shared" si="23"/>
        <v>0</v>
      </c>
      <c r="AH47" s="78">
        <f t="shared" si="23"/>
        <v>0</v>
      </c>
      <c r="AI47" s="78">
        <f t="shared" si="23"/>
        <v>0</v>
      </c>
      <c r="AJ47" s="78">
        <f t="shared" si="23"/>
        <v>0</v>
      </c>
      <c r="AK47" s="78">
        <f t="shared" si="23"/>
        <v>0</v>
      </c>
      <c r="AL47" s="78">
        <f t="shared" si="23"/>
        <v>0</v>
      </c>
      <c r="AM47" s="78">
        <f t="shared" si="23"/>
        <v>0</v>
      </c>
      <c r="AN47" s="78">
        <f t="shared" si="23"/>
        <v>0</v>
      </c>
      <c r="AO47" s="78">
        <f t="shared" si="23"/>
        <v>0</v>
      </c>
      <c r="AP47" s="78">
        <f t="shared" si="23"/>
        <v>0</v>
      </c>
      <c r="AQ47" s="78">
        <f t="shared" si="23"/>
        <v>0</v>
      </c>
      <c r="AR47" s="78">
        <f t="shared" si="23"/>
        <v>0</v>
      </c>
      <c r="AS47" s="78">
        <f t="shared" si="23"/>
        <v>0</v>
      </c>
      <c r="AT47" s="78">
        <f t="shared" si="23"/>
        <v>0</v>
      </c>
      <c r="AU47" s="78">
        <f t="shared" si="23"/>
        <v>0</v>
      </c>
      <c r="AV47" s="78">
        <f t="shared" si="23"/>
        <v>0</v>
      </c>
      <c r="AW47" s="78">
        <f t="shared" si="23"/>
        <v>0</v>
      </c>
      <c r="AX47" s="78">
        <f t="shared" si="23"/>
        <v>0</v>
      </c>
      <c r="AY47" s="78">
        <f t="shared" si="23"/>
        <v>0</v>
      </c>
      <c r="AZ47" s="78">
        <f t="shared" si="23"/>
        <v>0</v>
      </c>
      <c r="BA47" s="78">
        <f t="shared" si="23"/>
        <v>0</v>
      </c>
      <c r="BB47" s="78">
        <f t="shared" si="23"/>
        <v>0</v>
      </c>
      <c r="BC47" s="78">
        <f t="shared" si="23"/>
        <v>0</v>
      </c>
      <c r="BD47" s="78">
        <f t="shared" si="23"/>
        <v>0</v>
      </c>
      <c r="BE47" s="78">
        <f t="shared" si="23"/>
        <v>0</v>
      </c>
      <c r="BF47" s="78">
        <f t="shared" si="23"/>
        <v>0</v>
      </c>
      <c r="BG47" s="78">
        <f t="shared" si="23"/>
        <v>0</v>
      </c>
      <c r="BH47" s="78">
        <f t="shared" si="23"/>
        <v>0</v>
      </c>
      <c r="BI47" s="78">
        <f t="shared" si="23"/>
        <v>0</v>
      </c>
      <c r="BJ47" s="78">
        <f t="shared" si="23"/>
        <v>0</v>
      </c>
      <c r="BK47" s="78">
        <f t="shared" si="23"/>
        <v>0</v>
      </c>
      <c r="BL47" s="78">
        <f t="shared" si="23"/>
        <v>0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4">AVERAGE(B45,B47)</f>
        <v>0</v>
      </c>
      <c r="C48" s="69">
        <f t="shared" si="24"/>
        <v>0</v>
      </c>
      <c r="D48" s="69">
        <f t="shared" si="24"/>
        <v>0</v>
      </c>
      <c r="E48" s="69">
        <f>AVERAGE(E45,E47)</f>
        <v>0</v>
      </c>
      <c r="F48" s="69">
        <f t="shared" si="24"/>
        <v>0</v>
      </c>
      <c r="G48" s="69">
        <f>AVERAGE(G45,G47)</f>
        <v>0</v>
      </c>
      <c r="H48" s="69">
        <f t="shared" si="24"/>
        <v>0</v>
      </c>
      <c r="I48" s="69">
        <f t="shared" si="24"/>
        <v>0</v>
      </c>
      <c r="J48" s="69">
        <f t="shared" si="24"/>
        <v>0</v>
      </c>
      <c r="K48" s="69">
        <f t="shared" si="24"/>
        <v>0</v>
      </c>
      <c r="L48" s="69">
        <f>AVERAGE(L45,L47)</f>
        <v>0</v>
      </c>
      <c r="M48" s="69">
        <f>AVERAGE(M45,M47)</f>
        <v>0</v>
      </c>
      <c r="N48" s="69">
        <f>AVERAGE(N45,N47)</f>
        <v>0</v>
      </c>
      <c r="O48" s="69">
        <f t="shared" ref="O48:BL48" si="25">AVERAGE(O45,O47)</f>
        <v>0</v>
      </c>
      <c r="P48" s="69">
        <f t="shared" si="25"/>
        <v>0</v>
      </c>
      <c r="Q48" s="69">
        <f t="shared" si="25"/>
        <v>0</v>
      </c>
      <c r="R48" s="69">
        <f t="shared" si="25"/>
        <v>0</v>
      </c>
      <c r="S48" s="69">
        <f t="shared" si="25"/>
        <v>0</v>
      </c>
      <c r="T48" s="69">
        <f t="shared" si="25"/>
        <v>0</v>
      </c>
      <c r="U48" s="69">
        <f t="shared" si="25"/>
        <v>0</v>
      </c>
      <c r="V48" s="69">
        <f t="shared" si="25"/>
        <v>0</v>
      </c>
      <c r="W48" s="69">
        <f t="shared" si="25"/>
        <v>0</v>
      </c>
      <c r="X48" s="69">
        <f t="shared" si="25"/>
        <v>0</v>
      </c>
      <c r="Y48" s="69">
        <f t="shared" si="25"/>
        <v>0</v>
      </c>
      <c r="Z48" s="69">
        <f t="shared" si="25"/>
        <v>0</v>
      </c>
      <c r="AA48" s="69">
        <f t="shared" si="25"/>
        <v>0</v>
      </c>
      <c r="AB48" s="69">
        <f t="shared" si="25"/>
        <v>0</v>
      </c>
      <c r="AC48" s="69">
        <f t="shared" si="25"/>
        <v>0</v>
      </c>
      <c r="AD48" s="69">
        <f t="shared" si="25"/>
        <v>0</v>
      </c>
      <c r="AE48" s="69">
        <f t="shared" si="25"/>
        <v>0</v>
      </c>
      <c r="AF48" s="69">
        <f t="shared" si="25"/>
        <v>0</v>
      </c>
      <c r="AG48" s="69">
        <f t="shared" si="25"/>
        <v>0</v>
      </c>
      <c r="AH48" s="69">
        <f t="shared" si="25"/>
        <v>0</v>
      </c>
      <c r="AI48" s="69">
        <f t="shared" si="25"/>
        <v>0</v>
      </c>
      <c r="AJ48" s="69">
        <f t="shared" si="25"/>
        <v>0</v>
      </c>
      <c r="AK48" s="69">
        <f t="shared" si="25"/>
        <v>0</v>
      </c>
      <c r="AL48" s="69">
        <f t="shared" si="25"/>
        <v>0</v>
      </c>
      <c r="AM48" s="69">
        <f t="shared" si="25"/>
        <v>0</v>
      </c>
      <c r="AN48" s="69">
        <f t="shared" si="25"/>
        <v>0</v>
      </c>
      <c r="AO48" s="69">
        <f t="shared" si="25"/>
        <v>0</v>
      </c>
      <c r="AP48" s="69">
        <f t="shared" si="25"/>
        <v>0</v>
      </c>
      <c r="AQ48" s="69">
        <f t="shared" si="25"/>
        <v>0</v>
      </c>
      <c r="AR48" s="69">
        <f t="shared" si="25"/>
        <v>0</v>
      </c>
      <c r="AS48" s="69">
        <f t="shared" si="25"/>
        <v>0</v>
      </c>
      <c r="AT48" s="69">
        <f t="shared" si="25"/>
        <v>0</v>
      </c>
      <c r="AU48" s="69">
        <f t="shared" si="25"/>
        <v>0</v>
      </c>
      <c r="AV48" s="69">
        <f t="shared" si="25"/>
        <v>0</v>
      </c>
      <c r="AW48" s="69">
        <f t="shared" si="25"/>
        <v>0</v>
      </c>
      <c r="AX48" s="69">
        <f t="shared" si="25"/>
        <v>0</v>
      </c>
      <c r="AY48" s="69">
        <f t="shared" si="25"/>
        <v>0</v>
      </c>
      <c r="AZ48" s="69">
        <f t="shared" si="25"/>
        <v>0</v>
      </c>
      <c r="BA48" s="69">
        <f t="shared" si="25"/>
        <v>0</v>
      </c>
      <c r="BB48" s="69">
        <f t="shared" si="25"/>
        <v>0</v>
      </c>
      <c r="BC48" s="69">
        <f t="shared" si="25"/>
        <v>0</v>
      </c>
      <c r="BD48" s="69">
        <f t="shared" si="25"/>
        <v>0</v>
      </c>
      <c r="BE48" s="69">
        <f t="shared" si="25"/>
        <v>0</v>
      </c>
      <c r="BF48" s="69">
        <f t="shared" si="25"/>
        <v>0</v>
      </c>
      <c r="BG48" s="69">
        <f t="shared" si="25"/>
        <v>0</v>
      </c>
      <c r="BH48" s="69">
        <f t="shared" si="25"/>
        <v>0</v>
      </c>
      <c r="BI48" s="69">
        <f t="shared" si="25"/>
        <v>0</v>
      </c>
      <c r="BJ48" s="69">
        <f t="shared" si="25"/>
        <v>0</v>
      </c>
      <c r="BK48" s="69">
        <f t="shared" si="25"/>
        <v>0</v>
      </c>
      <c r="BL48" s="69">
        <f t="shared" si="25"/>
        <v>0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6">C22-C36-C42-C48</f>
        <v>0</v>
      </c>
      <c r="D50" s="72">
        <f t="shared" si="26"/>
        <v>0</v>
      </c>
      <c r="E50" s="72">
        <f t="shared" si="26"/>
        <v>0</v>
      </c>
      <c r="F50" s="72">
        <f t="shared" si="26"/>
        <v>0</v>
      </c>
      <c r="G50" s="72">
        <f t="shared" si="26"/>
        <v>0</v>
      </c>
      <c r="H50" s="72">
        <f t="shared" si="26"/>
        <v>0</v>
      </c>
      <c r="I50" s="72">
        <f t="shared" si="26"/>
        <v>0</v>
      </c>
      <c r="J50" s="72">
        <f t="shared" si="26"/>
        <v>0</v>
      </c>
      <c r="K50" s="72">
        <f t="shared" si="26"/>
        <v>0</v>
      </c>
      <c r="L50" s="72">
        <f t="shared" si="26"/>
        <v>0</v>
      </c>
      <c r="M50" s="72">
        <f t="shared" si="26"/>
        <v>0</v>
      </c>
      <c r="N50" s="72">
        <f t="shared" si="26"/>
        <v>0</v>
      </c>
      <c r="O50" s="72">
        <f t="shared" si="26"/>
        <v>0</v>
      </c>
      <c r="P50" s="72">
        <f t="shared" si="26"/>
        <v>0</v>
      </c>
      <c r="Q50" s="72">
        <f t="shared" si="26"/>
        <v>0</v>
      </c>
      <c r="R50" s="72">
        <f t="shared" si="26"/>
        <v>0</v>
      </c>
      <c r="S50" s="72">
        <f t="shared" si="26"/>
        <v>0</v>
      </c>
      <c r="T50" s="72">
        <f t="shared" si="26"/>
        <v>0</v>
      </c>
      <c r="U50" s="72">
        <f t="shared" si="26"/>
        <v>0</v>
      </c>
      <c r="V50" s="72">
        <f t="shared" si="26"/>
        <v>0</v>
      </c>
      <c r="W50" s="72">
        <f t="shared" si="26"/>
        <v>0</v>
      </c>
      <c r="X50" s="72">
        <f t="shared" si="26"/>
        <v>0</v>
      </c>
      <c r="Y50" s="72">
        <f t="shared" si="26"/>
        <v>0</v>
      </c>
      <c r="Z50" s="72">
        <f t="shared" si="26"/>
        <v>0</v>
      </c>
      <c r="AA50" s="72">
        <f t="shared" si="26"/>
        <v>0</v>
      </c>
      <c r="AB50" s="72">
        <f t="shared" si="26"/>
        <v>0</v>
      </c>
      <c r="AC50" s="72">
        <f t="shared" si="26"/>
        <v>0</v>
      </c>
      <c r="AD50" s="72">
        <f t="shared" si="26"/>
        <v>0</v>
      </c>
      <c r="AE50" s="72">
        <f t="shared" si="26"/>
        <v>0</v>
      </c>
      <c r="AF50" s="72">
        <f t="shared" si="26"/>
        <v>0</v>
      </c>
      <c r="AG50" s="72">
        <f t="shared" si="26"/>
        <v>0</v>
      </c>
      <c r="AH50" s="72">
        <f t="shared" si="26"/>
        <v>0</v>
      </c>
      <c r="AI50" s="72">
        <f t="shared" si="26"/>
        <v>0</v>
      </c>
      <c r="AJ50" s="72">
        <f t="shared" si="26"/>
        <v>0</v>
      </c>
      <c r="AK50" s="72">
        <f t="shared" si="26"/>
        <v>0</v>
      </c>
      <c r="AL50" s="72">
        <f t="shared" si="26"/>
        <v>0</v>
      </c>
      <c r="AM50" s="72">
        <f t="shared" si="26"/>
        <v>0</v>
      </c>
      <c r="AN50" s="72">
        <f t="shared" si="26"/>
        <v>0</v>
      </c>
      <c r="AO50" s="72">
        <f t="shared" si="26"/>
        <v>0</v>
      </c>
      <c r="AP50" s="72">
        <f t="shared" si="26"/>
        <v>0</v>
      </c>
      <c r="AQ50" s="72">
        <f t="shared" si="26"/>
        <v>0</v>
      </c>
      <c r="AR50" s="72">
        <f t="shared" si="26"/>
        <v>0</v>
      </c>
      <c r="AS50" s="72">
        <f t="shared" si="26"/>
        <v>0</v>
      </c>
      <c r="AT50" s="72">
        <f t="shared" si="26"/>
        <v>0</v>
      </c>
      <c r="AU50" s="72">
        <f t="shared" si="26"/>
        <v>0</v>
      </c>
      <c r="AV50" s="72">
        <f t="shared" si="26"/>
        <v>0</v>
      </c>
      <c r="AW50" s="72">
        <f t="shared" si="26"/>
        <v>0</v>
      </c>
      <c r="AX50" s="72">
        <f t="shared" si="26"/>
        <v>0</v>
      </c>
      <c r="AY50" s="72">
        <f t="shared" si="26"/>
        <v>0</v>
      </c>
      <c r="AZ50" s="72">
        <f t="shared" si="26"/>
        <v>0</v>
      </c>
      <c r="BA50" s="72">
        <f t="shared" si="26"/>
        <v>0</v>
      </c>
      <c r="BB50" s="72">
        <f t="shared" si="26"/>
        <v>0</v>
      </c>
      <c r="BC50" s="72">
        <f t="shared" si="26"/>
        <v>0</v>
      </c>
      <c r="BD50" s="72">
        <f>BD22-BD36-BD42-BD48</f>
        <v>0</v>
      </c>
      <c r="BE50" s="72">
        <f t="shared" si="26"/>
        <v>0</v>
      </c>
      <c r="BF50" s="72">
        <f t="shared" si="26"/>
        <v>0</v>
      </c>
      <c r="BG50" s="72">
        <f t="shared" si="26"/>
        <v>0</v>
      </c>
      <c r="BH50" s="72">
        <f t="shared" si="26"/>
        <v>0</v>
      </c>
      <c r="BI50" s="72">
        <f>BI22-BI36-BI42-BI48</f>
        <v>0</v>
      </c>
      <c r="BJ50" s="72">
        <f>BJ22-BJ36-BJ42-BJ48</f>
        <v>0</v>
      </c>
      <c r="BK50" s="72">
        <f>BK22-BK36-BK42-BK48</f>
        <v>0</v>
      </c>
      <c r="BL50" s="72">
        <f>BL22-BL36-BL42-BL48</f>
        <v>0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0</v>
      </c>
      <c r="E53" s="81">
        <f>(+E33-E114)*'Assumptions (Inputs)'!$D$31/'Assumptions (Inputs)'!$D$30</f>
        <v>0</v>
      </c>
      <c r="F53" s="81">
        <f>(+F33-F114)*'Assumptions (Inputs)'!$D$31/'Assumptions (Inputs)'!$D$30</f>
        <v>0</v>
      </c>
      <c r="G53" s="81">
        <f>(+G33-G114)*'Assumptions (Inputs)'!$D$31/'Assumptions (Inputs)'!$D$30</f>
        <v>0</v>
      </c>
      <c r="H53" s="81">
        <f>(+H33-H114)*'Assumptions (Inputs)'!$D$31/'Assumptions (Inputs)'!$D$30</f>
        <v>0</v>
      </c>
      <c r="I53" s="81">
        <f>(+I33-I114)*'Assumptions (Inputs)'!$D$31/'Assumptions (Inputs)'!$D$30</f>
        <v>0</v>
      </c>
      <c r="J53" s="81">
        <f>(+J33-J114)*'Assumptions (Inputs)'!$D$31/'Assumptions (Inputs)'!$D$30</f>
        <v>0</v>
      </c>
      <c r="K53" s="81">
        <f>(+K33-K114)*'Assumptions (Inputs)'!$D$31/'Assumptions (Inputs)'!$D$30</f>
        <v>0</v>
      </c>
      <c r="L53" s="81">
        <f>(+L33-L114)*'Assumptions (Inputs)'!$D$31/'Assumptions (Inputs)'!$D$30</f>
        <v>0</v>
      </c>
      <c r="M53" s="81">
        <f>(+M33-M114)*'Assumptions (Inputs)'!$D$31/'Assumptions (Inputs)'!$D$30</f>
        <v>0</v>
      </c>
      <c r="N53" s="81">
        <f>(+N33-N114)*'Assumptions (Inputs)'!$D$31/'Assumptions (Inputs)'!$D$30</f>
        <v>0</v>
      </c>
      <c r="O53" s="81">
        <f>(+O33-O114)*'Assumptions (Inputs)'!$D$31/'Assumptions (Inputs)'!$D$30</f>
        <v>0</v>
      </c>
      <c r="P53" s="81">
        <f>(+P33-P114)*'Assumptions (Inputs)'!$D$31/'Assumptions (Inputs)'!$D$30</f>
        <v>0</v>
      </c>
      <c r="Q53" s="81">
        <f>(+Q33-Q114)*'Assumptions (Inputs)'!$D$31/'Assumptions (Inputs)'!$D$30</f>
        <v>0</v>
      </c>
      <c r="R53" s="81">
        <f>(+R33-R114)*'Assumptions (Inputs)'!$D$31/'Assumptions (Inputs)'!$D$30</f>
        <v>0</v>
      </c>
      <c r="S53" s="81">
        <f>(+S33-S114)*'Assumptions (Inputs)'!$D$31/'Assumptions (Inputs)'!$D$30</f>
        <v>0</v>
      </c>
      <c r="T53" s="81">
        <f>(+T33-T114)*'Assumptions (Inputs)'!$D$31/'Assumptions (Inputs)'!$D$30</f>
        <v>0</v>
      </c>
      <c r="U53" s="81">
        <f>(+U33-U114)*'Assumptions (Inputs)'!$D$31/'Assumptions (Inputs)'!$D$30</f>
        <v>0</v>
      </c>
      <c r="V53" s="81">
        <f>(+V33-V114)*'Assumptions (Inputs)'!$D$31/'Assumptions (Inputs)'!$D$30</f>
        <v>0</v>
      </c>
      <c r="W53" s="81">
        <f>(+W33-W114)*'Assumptions (Inputs)'!$D$31/'Assumptions (Inputs)'!$D$30</f>
        <v>0</v>
      </c>
      <c r="X53" s="81">
        <f>(+X33-X114)*'Assumptions (Inputs)'!$D$31/'Assumptions (Inputs)'!$D$30</f>
        <v>0</v>
      </c>
      <c r="Y53" s="81">
        <f>(+Y33-Y114)*'Assumptions (Inputs)'!$D$31/'Assumptions (Inputs)'!$D$30</f>
        <v>0</v>
      </c>
      <c r="Z53" s="81">
        <f>(+Z33-Z114)*'Assumptions (Inputs)'!$D$31/'Assumptions (Inputs)'!$D$30</f>
        <v>0</v>
      </c>
      <c r="AA53" s="81">
        <f>(+AA33-AA114)*'Assumptions (Inputs)'!$D$31/'Assumptions (Inputs)'!$D$30</f>
        <v>0</v>
      </c>
      <c r="AB53" s="81">
        <f>(+AB33-AB114)*'Assumptions (Inputs)'!$D$31/'Assumptions (Inputs)'!$D$30</f>
        <v>0</v>
      </c>
      <c r="AC53" s="81">
        <f>(+AC33-AC114)*'Assumptions (Inputs)'!$D$31/'Assumptions (Inputs)'!$D$30</f>
        <v>0</v>
      </c>
      <c r="AD53" s="81">
        <f>(+AD33-AD114)*'Assumptions (Inputs)'!$D$31/'Assumptions (Inputs)'!$D$30</f>
        <v>0</v>
      </c>
      <c r="AE53" s="81">
        <f>(+AE33-AE114)*'Assumptions (Inputs)'!$D$31/'Assumptions (Inputs)'!$D$30</f>
        <v>0</v>
      </c>
      <c r="AF53" s="81">
        <f>(+AF33-AF114)*'Assumptions (Inputs)'!$D$31/'Assumptions (Inputs)'!$D$30</f>
        <v>0</v>
      </c>
      <c r="AG53" s="81">
        <f>(+AG33-AG114)*'Assumptions (Inputs)'!$D$31/'Assumptions (Inputs)'!$D$30</f>
        <v>0</v>
      </c>
      <c r="AH53" s="81">
        <f>(+AH33-AH114)*'Assumptions (Inputs)'!$D$31/'Assumptions (Inputs)'!$D$30</f>
        <v>0</v>
      </c>
      <c r="AI53" s="81">
        <f>(+AI33-AI114)*'Assumptions (Inputs)'!$D$31/'Assumptions (Inputs)'!$D$30</f>
        <v>0</v>
      </c>
      <c r="AJ53" s="81">
        <f>(+AJ33-AJ114)*'Assumptions (Inputs)'!$D$31/'Assumptions (Inputs)'!$D$30</f>
        <v>0</v>
      </c>
      <c r="AK53" s="81">
        <f>(+AK33-AK114)*'Assumptions (Inputs)'!$D$31/'Assumptions (Inputs)'!$D$30</f>
        <v>0</v>
      </c>
      <c r="AL53" s="81">
        <f>(+AL33-AL114)*'Assumptions (Inputs)'!$D$31/'Assumptions (Inputs)'!$D$30</f>
        <v>0</v>
      </c>
      <c r="AM53" s="81">
        <f>(+AM33-AM114)*'Assumptions (Inputs)'!$D$31/'Assumptions (Inputs)'!$D$30</f>
        <v>0</v>
      </c>
      <c r="AN53" s="81">
        <f>(+AN33-AN114)*'Assumptions (Inputs)'!$D$31/'Assumptions (Inputs)'!$D$30</f>
        <v>0</v>
      </c>
      <c r="AO53" s="81">
        <f>(+AO33-AO114)*'Assumptions (Inputs)'!$D$31/'Assumptions (Inputs)'!$D$30</f>
        <v>0</v>
      </c>
      <c r="AP53" s="81">
        <f>(+AP33-AP114)*'Assumptions (Inputs)'!$D$31/'Assumptions (Inputs)'!$D$30</f>
        <v>0</v>
      </c>
      <c r="AQ53" s="81">
        <f>(+AQ33-AQ114)*'Assumptions (Inputs)'!$D$31/'Assumptions (Inputs)'!$D$30</f>
        <v>0</v>
      </c>
      <c r="AR53" s="81">
        <f>(+AR33-AR114)*'Assumptions (Inputs)'!$D$31/'Assumptions (Inputs)'!$D$30</f>
        <v>0</v>
      </c>
      <c r="AS53" s="81">
        <f>(+AS33-AS114)*'Assumptions (Inputs)'!$D$31/'Assumptions (Inputs)'!$D$30</f>
        <v>0</v>
      </c>
      <c r="AT53" s="81">
        <f>(+AT33-AT114)*'Assumptions (Inputs)'!$D$31/'Assumptions (Inputs)'!$D$30</f>
        <v>0</v>
      </c>
      <c r="AU53" s="81">
        <f>(+AU33-AU114)*'Assumptions (Inputs)'!$D$31/'Assumptions (Inputs)'!$D$30</f>
        <v>0</v>
      </c>
      <c r="AV53" s="81">
        <f>(+AV33-AV114)*'Assumptions (Inputs)'!$D$31/'Assumptions (Inputs)'!$D$30</f>
        <v>0</v>
      </c>
      <c r="AW53" s="81">
        <f>(+AW33-AW114)*'Assumptions (Inputs)'!$D$31/'Assumptions (Inputs)'!$D$30</f>
        <v>0</v>
      </c>
      <c r="AX53" s="81">
        <f>(+AX33-AX114)*'Assumptions (Inputs)'!$D$31/'Assumptions (Inputs)'!$D$30</f>
        <v>0</v>
      </c>
      <c r="AY53" s="81">
        <f>(+AY33-AY114)*'Assumptions (Inputs)'!$D$31/'Assumptions (Inputs)'!$D$30</f>
        <v>0</v>
      </c>
      <c r="AZ53" s="81">
        <f>(+AZ33-AZ114)*'Assumptions (Inputs)'!$D$31/'Assumptions (Inputs)'!$D$30</f>
        <v>0</v>
      </c>
      <c r="BA53" s="81">
        <f>(+BA33-BA114)*'Assumptions (Inputs)'!$D$31/'Assumptions (Inputs)'!$D$30</f>
        <v>0</v>
      </c>
      <c r="BB53" s="81">
        <f>(+BB33-BB114)*'Assumptions (Inputs)'!$D$31/'Assumptions (Inputs)'!$D$30</f>
        <v>0</v>
      </c>
      <c r="BC53" s="81">
        <f>(+BC33-BC114)*'Assumptions (Inputs)'!$D$31/'Assumptions (Inputs)'!$D$30</f>
        <v>0</v>
      </c>
      <c r="BD53" s="81">
        <f>(+BD33-BD114)*'Assumptions (Inputs)'!$D$31/'Assumptions (Inputs)'!$D$30</f>
        <v>0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0</v>
      </c>
      <c r="BO53" s="343"/>
    </row>
    <row r="54" spans="1:107" s="38" customFormat="1" ht="15" customHeight="1">
      <c r="A54" s="36" t="s">
        <v>53</v>
      </c>
      <c r="B54" s="75">
        <f t="shared" ref="B54:BL54" si="27">B33</f>
        <v>0</v>
      </c>
      <c r="C54" s="75">
        <f t="shared" si="27"/>
        <v>0</v>
      </c>
      <c r="D54" s="75">
        <f t="shared" si="27"/>
        <v>0</v>
      </c>
      <c r="E54" s="75">
        <f t="shared" si="27"/>
        <v>0</v>
      </c>
      <c r="F54" s="75">
        <f t="shared" si="27"/>
        <v>0</v>
      </c>
      <c r="G54" s="75">
        <f t="shared" si="27"/>
        <v>0</v>
      </c>
      <c r="H54" s="75">
        <f t="shared" si="27"/>
        <v>0</v>
      </c>
      <c r="I54" s="75">
        <f t="shared" si="27"/>
        <v>0</v>
      </c>
      <c r="J54" s="75">
        <f t="shared" si="27"/>
        <v>0</v>
      </c>
      <c r="K54" s="75">
        <f t="shared" si="27"/>
        <v>0</v>
      </c>
      <c r="L54" s="75">
        <f t="shared" si="27"/>
        <v>0</v>
      </c>
      <c r="M54" s="75">
        <f t="shared" si="27"/>
        <v>0</v>
      </c>
      <c r="N54" s="75">
        <f t="shared" si="27"/>
        <v>0</v>
      </c>
      <c r="O54" s="75">
        <f t="shared" si="27"/>
        <v>0</v>
      </c>
      <c r="P54" s="75">
        <f t="shared" si="27"/>
        <v>0</v>
      </c>
      <c r="Q54" s="75">
        <f t="shared" si="27"/>
        <v>0</v>
      </c>
      <c r="R54" s="75">
        <f t="shared" si="27"/>
        <v>0</v>
      </c>
      <c r="S54" s="75">
        <f t="shared" si="27"/>
        <v>0</v>
      </c>
      <c r="T54" s="75">
        <f t="shared" si="27"/>
        <v>0</v>
      </c>
      <c r="U54" s="75">
        <f t="shared" si="27"/>
        <v>0</v>
      </c>
      <c r="V54" s="75">
        <f t="shared" si="27"/>
        <v>0</v>
      </c>
      <c r="W54" s="75">
        <f t="shared" si="27"/>
        <v>0</v>
      </c>
      <c r="X54" s="75">
        <f t="shared" si="27"/>
        <v>0</v>
      </c>
      <c r="Y54" s="75">
        <f t="shared" si="27"/>
        <v>0</v>
      </c>
      <c r="Z54" s="75">
        <f t="shared" si="27"/>
        <v>0</v>
      </c>
      <c r="AA54" s="75">
        <f t="shared" si="27"/>
        <v>0</v>
      </c>
      <c r="AB54" s="75">
        <f t="shared" si="27"/>
        <v>0</v>
      </c>
      <c r="AC54" s="75">
        <f t="shared" si="27"/>
        <v>0</v>
      </c>
      <c r="AD54" s="75">
        <f t="shared" si="27"/>
        <v>0</v>
      </c>
      <c r="AE54" s="75">
        <f t="shared" si="27"/>
        <v>0</v>
      </c>
      <c r="AF54" s="75">
        <f t="shared" si="27"/>
        <v>0</v>
      </c>
      <c r="AG54" s="75">
        <f t="shared" si="27"/>
        <v>0</v>
      </c>
      <c r="AH54" s="75">
        <f t="shared" si="27"/>
        <v>0</v>
      </c>
      <c r="AI54" s="75">
        <f t="shared" si="27"/>
        <v>0</v>
      </c>
      <c r="AJ54" s="75">
        <f t="shared" si="27"/>
        <v>0</v>
      </c>
      <c r="AK54" s="75">
        <f t="shared" si="27"/>
        <v>0</v>
      </c>
      <c r="AL54" s="75">
        <f t="shared" si="27"/>
        <v>0</v>
      </c>
      <c r="AM54" s="75">
        <f t="shared" si="27"/>
        <v>0</v>
      </c>
      <c r="AN54" s="75">
        <f t="shared" si="27"/>
        <v>0</v>
      </c>
      <c r="AO54" s="75">
        <f t="shared" si="27"/>
        <v>0</v>
      </c>
      <c r="AP54" s="75">
        <f t="shared" si="27"/>
        <v>0</v>
      </c>
      <c r="AQ54" s="75">
        <f t="shared" si="27"/>
        <v>0</v>
      </c>
      <c r="AR54" s="75">
        <f t="shared" si="27"/>
        <v>0</v>
      </c>
      <c r="AS54" s="75">
        <f t="shared" si="27"/>
        <v>0</v>
      </c>
      <c r="AT54" s="75">
        <f t="shared" si="27"/>
        <v>0</v>
      </c>
      <c r="AU54" s="75">
        <f t="shared" si="27"/>
        <v>0</v>
      </c>
      <c r="AV54" s="75">
        <f t="shared" si="27"/>
        <v>0</v>
      </c>
      <c r="AW54" s="75">
        <f t="shared" si="27"/>
        <v>0</v>
      </c>
      <c r="AX54" s="75">
        <f t="shared" si="27"/>
        <v>0</v>
      </c>
      <c r="AY54" s="75">
        <f t="shared" si="27"/>
        <v>0</v>
      </c>
      <c r="AZ54" s="75">
        <f t="shared" si="27"/>
        <v>0</v>
      </c>
      <c r="BA54" s="75">
        <f t="shared" si="27"/>
        <v>0</v>
      </c>
      <c r="BB54" s="75">
        <f t="shared" si="27"/>
        <v>0</v>
      </c>
      <c r="BC54" s="75">
        <f t="shared" si="27"/>
        <v>0</v>
      </c>
      <c r="BD54" s="75">
        <f t="shared" si="27"/>
        <v>0</v>
      </c>
      <c r="BE54" s="75">
        <f t="shared" si="27"/>
        <v>0</v>
      </c>
      <c r="BF54" s="75">
        <f t="shared" si="27"/>
        <v>0</v>
      </c>
      <c r="BG54" s="75">
        <f t="shared" si="27"/>
        <v>0</v>
      </c>
      <c r="BH54" s="75">
        <f t="shared" si="27"/>
        <v>0</v>
      </c>
      <c r="BI54" s="75">
        <f t="shared" si="27"/>
        <v>0</v>
      </c>
      <c r="BJ54" s="75">
        <f t="shared" si="27"/>
        <v>0</v>
      </c>
      <c r="BK54" s="75">
        <f t="shared" si="27"/>
        <v>0</v>
      </c>
      <c r="BL54" s="75">
        <f t="shared" si="27"/>
        <v>0</v>
      </c>
      <c r="BM54" s="37"/>
      <c r="BN54" s="75">
        <f>SUM(B54:BM54)</f>
        <v>0</v>
      </c>
      <c r="BO54" s="337"/>
    </row>
    <row r="55" spans="1:107" s="38" customFormat="1" ht="15" customHeight="1">
      <c r="A55" s="36" t="s">
        <v>65</v>
      </c>
      <c r="B55" s="68">
        <f>B21*'Assumptions (Inputs)'!C42</f>
        <v>0</v>
      </c>
      <c r="C55" s="68">
        <f>C21*'Assumptions (Inputs)'!D42</f>
        <v>0</v>
      </c>
      <c r="D55" s="68">
        <f>D21*'Assumptions (Inputs)'!E42</f>
        <v>0</v>
      </c>
      <c r="E55" s="68">
        <f>E21*'Assumptions (Inputs)'!F42</f>
        <v>0</v>
      </c>
      <c r="F55" s="68">
        <f>F21*'Assumptions (Inputs)'!G42</f>
        <v>0</v>
      </c>
      <c r="G55" s="68">
        <f>G21*'Assumptions (Inputs)'!H42</f>
        <v>0</v>
      </c>
      <c r="H55" s="68">
        <f>H21*'Assumptions (Inputs)'!I42</f>
        <v>0</v>
      </c>
      <c r="I55" s="68">
        <f>I21*'Assumptions (Inputs)'!J42</f>
        <v>0</v>
      </c>
      <c r="J55" s="68">
        <f>J21*'Assumptions (Inputs)'!K42</f>
        <v>0</v>
      </c>
      <c r="K55" s="68">
        <f>K21*'Assumptions (Inputs)'!L42</f>
        <v>0</v>
      </c>
      <c r="L55" s="68">
        <f>L21*'Assumptions (Inputs)'!M42</f>
        <v>0</v>
      </c>
      <c r="M55" s="68">
        <f>M21*'Assumptions (Inputs)'!N42</f>
        <v>0</v>
      </c>
      <c r="N55" s="68">
        <f>N21*'Assumptions (Inputs)'!O42</f>
        <v>0</v>
      </c>
      <c r="O55" s="68">
        <f>O21*'Assumptions (Inputs)'!P42</f>
        <v>0</v>
      </c>
      <c r="P55" s="68">
        <f>P21*'Assumptions (Inputs)'!Q42</f>
        <v>0</v>
      </c>
      <c r="Q55" s="68">
        <f>Q21*'Assumptions (Inputs)'!R42</f>
        <v>0</v>
      </c>
      <c r="R55" s="68">
        <f>R21*'Assumptions (Inputs)'!S42</f>
        <v>0</v>
      </c>
      <c r="S55" s="68">
        <f>S21*'Assumptions (Inputs)'!T42</f>
        <v>0</v>
      </c>
      <c r="T55" s="68">
        <f>T21*'Assumptions (Inputs)'!U42</f>
        <v>0</v>
      </c>
      <c r="U55" s="68">
        <f>U21*'Assumptions (Inputs)'!V42</f>
        <v>0</v>
      </c>
      <c r="V55" s="68">
        <f>V21*'Assumptions (Inputs)'!W42</f>
        <v>0</v>
      </c>
      <c r="W55" s="68">
        <f>W21*'Assumptions (Inputs)'!X42</f>
        <v>0</v>
      </c>
      <c r="X55" s="68">
        <f>X21*'Assumptions (Inputs)'!Y42</f>
        <v>0</v>
      </c>
      <c r="Y55" s="68">
        <f>Y21*'Assumptions (Inputs)'!Z42</f>
        <v>0</v>
      </c>
      <c r="Z55" s="68">
        <f>Z21*'Assumptions (Inputs)'!AA42</f>
        <v>0</v>
      </c>
      <c r="AA55" s="68">
        <f>AA21*'Assumptions (Inputs)'!AB42</f>
        <v>0</v>
      </c>
      <c r="AB55" s="68">
        <f>AB21*'Assumptions (Inputs)'!AC42</f>
        <v>0</v>
      </c>
      <c r="AC55" s="68">
        <f>AC21*'Assumptions (Inputs)'!AD42</f>
        <v>0</v>
      </c>
      <c r="AD55" s="68">
        <f>AD21*'Assumptions (Inputs)'!AE42</f>
        <v>0</v>
      </c>
      <c r="AE55" s="68">
        <f>AE21*'Assumptions (Inputs)'!AF42</f>
        <v>0</v>
      </c>
      <c r="AF55" s="68">
        <f>AF21*'Assumptions (Inputs)'!AG42</f>
        <v>0</v>
      </c>
      <c r="AG55" s="68">
        <f>AG21*'Assumptions (Inputs)'!AH42</f>
        <v>0</v>
      </c>
      <c r="AH55" s="68">
        <f>AH21*'Assumptions (Inputs)'!AI42</f>
        <v>0</v>
      </c>
      <c r="AI55" s="68">
        <f>AI21*'Assumptions (Inputs)'!AJ42</f>
        <v>0</v>
      </c>
      <c r="AJ55" s="68">
        <f>AJ21*'Assumptions (Inputs)'!AK42</f>
        <v>0</v>
      </c>
      <c r="AK55" s="68">
        <f>AK21*'Assumptions (Inputs)'!AL42</f>
        <v>0</v>
      </c>
      <c r="AL55" s="68">
        <f>AL21*'Assumptions (Inputs)'!AM42</f>
        <v>0</v>
      </c>
      <c r="AM55" s="68">
        <f>AM21*'Assumptions (Inputs)'!AN42</f>
        <v>0</v>
      </c>
      <c r="AN55" s="68">
        <f>AN21*'Assumptions (Inputs)'!AO42</f>
        <v>0</v>
      </c>
      <c r="AO55" s="68">
        <f>AO21*'Assumptions (Inputs)'!AP42</f>
        <v>0</v>
      </c>
      <c r="AP55" s="68">
        <f>AP21*'Assumptions (Inputs)'!AQ42</f>
        <v>0</v>
      </c>
      <c r="AQ55" s="68">
        <f>AQ21*'Assumptions (Inputs)'!AR42</f>
        <v>0</v>
      </c>
      <c r="AR55" s="68">
        <f>AR21*'Assumptions (Inputs)'!AS42</f>
        <v>0</v>
      </c>
      <c r="AS55" s="68">
        <f>AS21*'Assumptions (Inputs)'!AT42</f>
        <v>0</v>
      </c>
      <c r="AT55" s="68">
        <f>AT21*'Assumptions (Inputs)'!AU42</f>
        <v>0</v>
      </c>
      <c r="AU55" s="68">
        <f>AU21*'Assumptions (Inputs)'!AV42</f>
        <v>0</v>
      </c>
      <c r="AV55" s="68">
        <f>AV21*'Assumptions (Inputs)'!AW42</f>
        <v>0</v>
      </c>
      <c r="AW55" s="68">
        <f>AW21*'Assumptions (Inputs)'!AX42</f>
        <v>0</v>
      </c>
      <c r="AX55" s="68">
        <f>AX21*'Assumptions (Inputs)'!AY42</f>
        <v>0</v>
      </c>
      <c r="AY55" s="68">
        <f>AY21*'Assumptions (Inputs)'!AZ42</f>
        <v>0</v>
      </c>
      <c r="AZ55" s="68">
        <f>AZ21*'Assumptions (Inputs)'!BA42</f>
        <v>0</v>
      </c>
      <c r="BA55" s="68">
        <f>BA21*'Assumptions (Inputs)'!BB42</f>
        <v>0</v>
      </c>
      <c r="BB55" s="68">
        <f>BB21*'Assumptions (Inputs)'!BC42</f>
        <v>0</v>
      </c>
      <c r="BC55" s="68">
        <f>BC21*'Assumptions (Inputs)'!BD42</f>
        <v>0</v>
      </c>
      <c r="BD55" s="68">
        <f>BD21*'Assumptions (Inputs)'!BE42</f>
        <v>0</v>
      </c>
      <c r="BE55" s="68">
        <f>BE21*'Assumptions (Inputs)'!BF42</f>
        <v>0</v>
      </c>
      <c r="BF55" s="68">
        <f>BF21*'Assumptions (Inputs)'!BG42</f>
        <v>0</v>
      </c>
      <c r="BG55" s="68">
        <f>BG21*'Assumptions (Inputs)'!BH42</f>
        <v>0</v>
      </c>
      <c r="BH55" s="68">
        <f>BH21*'Assumptions (Inputs)'!BI42</f>
        <v>0</v>
      </c>
      <c r="BI55" s="68">
        <f>BI21*'Assumptions (Inputs)'!BJ42</f>
        <v>0</v>
      </c>
      <c r="BJ55" s="68">
        <f>BJ21*'Assumptions (Inputs)'!BK42</f>
        <v>0</v>
      </c>
      <c r="BK55" s="68">
        <f>BK21*'Assumptions (Inputs)'!BL42</f>
        <v>0</v>
      </c>
      <c r="BL55" s="68">
        <f>BL21*'Assumptions (Inputs)'!BM42</f>
        <v>0</v>
      </c>
      <c r="BM55" s="82"/>
      <c r="BN55" s="75">
        <f>SUM(B55:BM55)</f>
        <v>0</v>
      </c>
      <c r="BO55" s="337"/>
    </row>
    <row r="56" spans="1:107" s="38" customFormat="1" ht="15" customHeight="1" thickBot="1">
      <c r="A56" s="36" t="s">
        <v>100</v>
      </c>
      <c r="B56" s="69">
        <f t="shared" ref="B56:BL56" si="28">SUM(B53:B55)</f>
        <v>0</v>
      </c>
      <c r="C56" s="69">
        <f t="shared" si="28"/>
        <v>0</v>
      </c>
      <c r="D56" s="69">
        <f t="shared" si="28"/>
        <v>0</v>
      </c>
      <c r="E56" s="69">
        <f t="shared" si="28"/>
        <v>0</v>
      </c>
      <c r="F56" s="69">
        <f t="shared" si="28"/>
        <v>0</v>
      </c>
      <c r="G56" s="69">
        <f t="shared" si="28"/>
        <v>0</v>
      </c>
      <c r="H56" s="69">
        <f t="shared" si="28"/>
        <v>0</v>
      </c>
      <c r="I56" s="69">
        <f t="shared" si="28"/>
        <v>0</v>
      </c>
      <c r="J56" s="69">
        <f t="shared" si="28"/>
        <v>0</v>
      </c>
      <c r="K56" s="69">
        <f t="shared" si="28"/>
        <v>0</v>
      </c>
      <c r="L56" s="69">
        <f t="shared" si="28"/>
        <v>0</v>
      </c>
      <c r="M56" s="69">
        <f t="shared" si="28"/>
        <v>0</v>
      </c>
      <c r="N56" s="69">
        <f t="shared" si="28"/>
        <v>0</v>
      </c>
      <c r="O56" s="69">
        <f t="shared" si="28"/>
        <v>0</v>
      </c>
      <c r="P56" s="69">
        <f t="shared" si="28"/>
        <v>0</v>
      </c>
      <c r="Q56" s="69">
        <f t="shared" si="28"/>
        <v>0</v>
      </c>
      <c r="R56" s="69">
        <f t="shared" si="28"/>
        <v>0</v>
      </c>
      <c r="S56" s="69">
        <f t="shared" si="28"/>
        <v>0</v>
      </c>
      <c r="T56" s="69">
        <f t="shared" si="28"/>
        <v>0</v>
      </c>
      <c r="U56" s="69">
        <f t="shared" si="28"/>
        <v>0</v>
      </c>
      <c r="V56" s="69">
        <f t="shared" si="28"/>
        <v>0</v>
      </c>
      <c r="W56" s="69">
        <f t="shared" si="28"/>
        <v>0</v>
      </c>
      <c r="X56" s="69">
        <f t="shared" si="28"/>
        <v>0</v>
      </c>
      <c r="Y56" s="69">
        <f t="shared" si="28"/>
        <v>0</v>
      </c>
      <c r="Z56" s="69">
        <f t="shared" si="28"/>
        <v>0</v>
      </c>
      <c r="AA56" s="69">
        <f t="shared" si="28"/>
        <v>0</v>
      </c>
      <c r="AB56" s="69">
        <f t="shared" si="28"/>
        <v>0</v>
      </c>
      <c r="AC56" s="69">
        <f t="shared" si="28"/>
        <v>0</v>
      </c>
      <c r="AD56" s="69">
        <f t="shared" si="28"/>
        <v>0</v>
      </c>
      <c r="AE56" s="69">
        <f t="shared" si="28"/>
        <v>0</v>
      </c>
      <c r="AF56" s="69">
        <f t="shared" si="28"/>
        <v>0</v>
      </c>
      <c r="AG56" s="69">
        <f t="shared" si="28"/>
        <v>0</v>
      </c>
      <c r="AH56" s="69">
        <f t="shared" si="28"/>
        <v>0</v>
      </c>
      <c r="AI56" s="69">
        <f t="shared" si="28"/>
        <v>0</v>
      </c>
      <c r="AJ56" s="69">
        <f t="shared" si="28"/>
        <v>0</v>
      </c>
      <c r="AK56" s="69">
        <f t="shared" si="28"/>
        <v>0</v>
      </c>
      <c r="AL56" s="69">
        <f t="shared" si="28"/>
        <v>0</v>
      </c>
      <c r="AM56" s="69">
        <f t="shared" si="28"/>
        <v>0</v>
      </c>
      <c r="AN56" s="69">
        <f t="shared" si="28"/>
        <v>0</v>
      </c>
      <c r="AO56" s="69">
        <f t="shared" si="28"/>
        <v>0</v>
      </c>
      <c r="AP56" s="69">
        <f t="shared" si="28"/>
        <v>0</v>
      </c>
      <c r="AQ56" s="69">
        <f t="shared" si="28"/>
        <v>0</v>
      </c>
      <c r="AR56" s="69">
        <f t="shared" si="28"/>
        <v>0</v>
      </c>
      <c r="AS56" s="69">
        <f t="shared" si="28"/>
        <v>0</v>
      </c>
      <c r="AT56" s="69">
        <f t="shared" si="28"/>
        <v>0</v>
      </c>
      <c r="AU56" s="69">
        <f t="shared" si="28"/>
        <v>0</v>
      </c>
      <c r="AV56" s="69">
        <f t="shared" si="28"/>
        <v>0</v>
      </c>
      <c r="AW56" s="69">
        <f t="shared" si="28"/>
        <v>0</v>
      </c>
      <c r="AX56" s="69">
        <f t="shared" si="28"/>
        <v>0</v>
      </c>
      <c r="AY56" s="69">
        <f t="shared" si="28"/>
        <v>0</v>
      </c>
      <c r="AZ56" s="69">
        <f t="shared" si="28"/>
        <v>0</v>
      </c>
      <c r="BA56" s="69">
        <f t="shared" si="28"/>
        <v>0</v>
      </c>
      <c r="BB56" s="69">
        <f t="shared" si="28"/>
        <v>0</v>
      </c>
      <c r="BC56" s="69">
        <f t="shared" si="28"/>
        <v>0</v>
      </c>
      <c r="BD56" s="69">
        <f t="shared" si="28"/>
        <v>0</v>
      </c>
      <c r="BE56" s="69">
        <f t="shared" si="28"/>
        <v>0</v>
      </c>
      <c r="BF56" s="69">
        <f t="shared" si="28"/>
        <v>0</v>
      </c>
      <c r="BG56" s="69">
        <f t="shared" si="28"/>
        <v>0</v>
      </c>
      <c r="BH56" s="69">
        <f t="shared" si="28"/>
        <v>0</v>
      </c>
      <c r="BI56" s="69">
        <f t="shared" si="28"/>
        <v>0</v>
      </c>
      <c r="BJ56" s="69">
        <f t="shared" si="28"/>
        <v>0</v>
      </c>
      <c r="BK56" s="69">
        <f t="shared" si="28"/>
        <v>0</v>
      </c>
      <c r="BL56" s="69">
        <f t="shared" si="28"/>
        <v>0</v>
      </c>
      <c r="BM56" s="37"/>
      <c r="BN56" s="75">
        <f>SUM(B56:BM56)</f>
        <v>0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29">B50</f>
        <v>0</v>
      </c>
      <c r="C59" s="75">
        <f t="shared" si="29"/>
        <v>0</v>
      </c>
      <c r="D59" s="75">
        <f t="shared" si="29"/>
        <v>0</v>
      </c>
      <c r="E59" s="75">
        <f t="shared" si="29"/>
        <v>0</v>
      </c>
      <c r="F59" s="75">
        <f t="shared" si="29"/>
        <v>0</v>
      </c>
      <c r="G59" s="75">
        <f t="shared" si="29"/>
        <v>0</v>
      </c>
      <c r="H59" s="75">
        <f t="shared" si="29"/>
        <v>0</v>
      </c>
      <c r="I59" s="75">
        <f t="shared" si="29"/>
        <v>0</v>
      </c>
      <c r="J59" s="75">
        <f t="shared" si="29"/>
        <v>0</v>
      </c>
      <c r="K59" s="75">
        <f t="shared" si="29"/>
        <v>0</v>
      </c>
      <c r="L59" s="75">
        <f t="shared" si="29"/>
        <v>0</v>
      </c>
      <c r="M59" s="75">
        <f t="shared" si="29"/>
        <v>0</v>
      </c>
      <c r="N59" s="75">
        <f t="shared" si="29"/>
        <v>0</v>
      </c>
      <c r="O59" s="75">
        <f t="shared" si="29"/>
        <v>0</v>
      </c>
      <c r="P59" s="75">
        <f t="shared" si="29"/>
        <v>0</v>
      </c>
      <c r="Q59" s="75">
        <f t="shared" si="29"/>
        <v>0</v>
      </c>
      <c r="R59" s="75">
        <f t="shared" si="29"/>
        <v>0</v>
      </c>
      <c r="S59" s="75">
        <f t="shared" si="29"/>
        <v>0</v>
      </c>
      <c r="T59" s="75">
        <f t="shared" si="29"/>
        <v>0</v>
      </c>
      <c r="U59" s="75">
        <f t="shared" si="29"/>
        <v>0</v>
      </c>
      <c r="V59" s="75">
        <f t="shared" si="29"/>
        <v>0</v>
      </c>
      <c r="W59" s="75">
        <f t="shared" si="29"/>
        <v>0</v>
      </c>
      <c r="X59" s="75">
        <f t="shared" si="29"/>
        <v>0</v>
      </c>
      <c r="Y59" s="75">
        <f t="shared" si="29"/>
        <v>0</v>
      </c>
      <c r="Z59" s="75">
        <f t="shared" si="29"/>
        <v>0</v>
      </c>
      <c r="AA59" s="75">
        <f t="shared" si="29"/>
        <v>0</v>
      </c>
      <c r="AB59" s="75">
        <f t="shared" si="29"/>
        <v>0</v>
      </c>
      <c r="AC59" s="75">
        <f t="shared" si="29"/>
        <v>0</v>
      </c>
      <c r="AD59" s="75">
        <f t="shared" si="29"/>
        <v>0</v>
      </c>
      <c r="AE59" s="75">
        <f t="shared" si="29"/>
        <v>0</v>
      </c>
      <c r="AF59" s="75">
        <f t="shared" si="29"/>
        <v>0</v>
      </c>
      <c r="AG59" s="75">
        <f t="shared" si="29"/>
        <v>0</v>
      </c>
      <c r="AH59" s="75">
        <f t="shared" si="29"/>
        <v>0</v>
      </c>
      <c r="AI59" s="75">
        <f t="shared" si="29"/>
        <v>0</v>
      </c>
      <c r="AJ59" s="75">
        <f t="shared" si="29"/>
        <v>0</v>
      </c>
      <c r="AK59" s="75">
        <f t="shared" si="29"/>
        <v>0</v>
      </c>
      <c r="AL59" s="75">
        <f t="shared" si="29"/>
        <v>0</v>
      </c>
      <c r="AM59" s="75">
        <f t="shared" si="29"/>
        <v>0</v>
      </c>
      <c r="AN59" s="75">
        <f t="shared" si="29"/>
        <v>0</v>
      </c>
      <c r="AO59" s="75">
        <f t="shared" si="29"/>
        <v>0</v>
      </c>
      <c r="AP59" s="75">
        <f t="shared" si="29"/>
        <v>0</v>
      </c>
      <c r="AQ59" s="75">
        <f t="shared" si="29"/>
        <v>0</v>
      </c>
      <c r="AR59" s="75">
        <f t="shared" si="29"/>
        <v>0</v>
      </c>
      <c r="AS59" s="75">
        <f t="shared" si="29"/>
        <v>0</v>
      </c>
      <c r="AT59" s="75">
        <f t="shared" si="29"/>
        <v>0</v>
      </c>
      <c r="AU59" s="75">
        <f t="shared" si="29"/>
        <v>0</v>
      </c>
      <c r="AV59" s="75">
        <f t="shared" si="29"/>
        <v>0</v>
      </c>
      <c r="AW59" s="75">
        <f t="shared" si="29"/>
        <v>0</v>
      </c>
      <c r="AX59" s="75">
        <f t="shared" si="29"/>
        <v>0</v>
      </c>
      <c r="AY59" s="75">
        <f t="shared" si="29"/>
        <v>0</v>
      </c>
      <c r="AZ59" s="75">
        <f t="shared" si="29"/>
        <v>0</v>
      </c>
      <c r="BA59" s="75">
        <f t="shared" si="29"/>
        <v>0</v>
      </c>
      <c r="BB59" s="75">
        <f t="shared" si="29"/>
        <v>0</v>
      </c>
      <c r="BC59" s="75">
        <f t="shared" si="29"/>
        <v>0</v>
      </c>
      <c r="BD59" s="75">
        <f t="shared" si="29"/>
        <v>0</v>
      </c>
      <c r="BE59" s="75">
        <f t="shared" si="29"/>
        <v>0</v>
      </c>
      <c r="BF59" s="75">
        <f t="shared" si="29"/>
        <v>0</v>
      </c>
      <c r="BG59" s="75">
        <f t="shared" si="29"/>
        <v>0</v>
      </c>
      <c r="BH59" s="75">
        <f t="shared" si="29"/>
        <v>0</v>
      </c>
      <c r="BI59" s="75">
        <f t="shared" si="29"/>
        <v>0</v>
      </c>
      <c r="BJ59" s="75">
        <f t="shared" si="29"/>
        <v>0</v>
      </c>
      <c r="BK59" s="75">
        <f t="shared" si="29"/>
        <v>0</v>
      </c>
      <c r="BL59" s="75">
        <f t="shared" si="29"/>
        <v>0</v>
      </c>
      <c r="BM59" s="37"/>
      <c r="BN59" s="75">
        <f>SUM(B59:BM59)</f>
        <v>0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0">E60</f>
        <v>9.7000000000000003E-2</v>
      </c>
      <c r="G60" s="369">
        <f t="shared" si="30"/>
        <v>9.7000000000000003E-2</v>
      </c>
      <c r="H60" s="369">
        <f t="shared" si="30"/>
        <v>9.7000000000000003E-2</v>
      </c>
      <c r="I60" s="369">
        <f t="shared" si="30"/>
        <v>9.7000000000000003E-2</v>
      </c>
      <c r="J60" s="369">
        <f t="shared" si="30"/>
        <v>9.7000000000000003E-2</v>
      </c>
      <c r="K60" s="369">
        <f t="shared" si="30"/>
        <v>9.7000000000000003E-2</v>
      </c>
      <c r="L60" s="369">
        <f t="shared" si="30"/>
        <v>9.7000000000000003E-2</v>
      </c>
      <c r="M60" s="369">
        <f t="shared" si="30"/>
        <v>9.7000000000000003E-2</v>
      </c>
      <c r="N60" s="369">
        <f t="shared" si="30"/>
        <v>9.7000000000000003E-2</v>
      </c>
      <c r="O60" s="369">
        <f t="shared" si="30"/>
        <v>9.7000000000000003E-2</v>
      </c>
      <c r="P60" s="369">
        <f t="shared" si="30"/>
        <v>9.7000000000000003E-2</v>
      </c>
      <c r="Q60" s="369">
        <f t="shared" si="30"/>
        <v>9.7000000000000003E-2</v>
      </c>
      <c r="R60" s="369">
        <f t="shared" si="30"/>
        <v>9.7000000000000003E-2</v>
      </c>
      <c r="S60" s="369">
        <f t="shared" si="30"/>
        <v>9.7000000000000003E-2</v>
      </c>
      <c r="T60" s="369">
        <f t="shared" si="30"/>
        <v>9.7000000000000003E-2</v>
      </c>
      <c r="U60" s="369">
        <f t="shared" si="30"/>
        <v>9.7000000000000003E-2</v>
      </c>
      <c r="V60" s="369">
        <f t="shared" si="30"/>
        <v>9.7000000000000003E-2</v>
      </c>
      <c r="W60" s="369">
        <f t="shared" si="30"/>
        <v>9.7000000000000003E-2</v>
      </c>
      <c r="X60" s="369">
        <f t="shared" si="30"/>
        <v>9.7000000000000003E-2</v>
      </c>
      <c r="Y60" s="369">
        <f t="shared" si="30"/>
        <v>9.7000000000000003E-2</v>
      </c>
      <c r="Z60" s="369">
        <f t="shared" si="30"/>
        <v>9.7000000000000003E-2</v>
      </c>
      <c r="AA60" s="369">
        <f t="shared" si="30"/>
        <v>9.7000000000000003E-2</v>
      </c>
      <c r="AB60" s="369">
        <f t="shared" si="30"/>
        <v>9.7000000000000003E-2</v>
      </c>
      <c r="AC60" s="369">
        <f t="shared" si="30"/>
        <v>9.7000000000000003E-2</v>
      </c>
      <c r="AD60" s="369">
        <f t="shared" si="30"/>
        <v>9.7000000000000003E-2</v>
      </c>
      <c r="AE60" s="369">
        <f t="shared" si="30"/>
        <v>9.7000000000000003E-2</v>
      </c>
      <c r="AF60" s="369">
        <f t="shared" si="30"/>
        <v>9.7000000000000003E-2</v>
      </c>
      <c r="AG60" s="369">
        <f t="shared" si="30"/>
        <v>9.7000000000000003E-2</v>
      </c>
      <c r="AH60" s="369">
        <f t="shared" si="30"/>
        <v>9.7000000000000003E-2</v>
      </c>
      <c r="AI60" s="369">
        <f t="shared" si="30"/>
        <v>9.7000000000000003E-2</v>
      </c>
      <c r="AJ60" s="369">
        <f t="shared" si="30"/>
        <v>9.7000000000000003E-2</v>
      </c>
      <c r="AK60" s="369">
        <f t="shared" si="30"/>
        <v>9.7000000000000003E-2</v>
      </c>
      <c r="AL60" s="369">
        <f t="shared" si="30"/>
        <v>9.7000000000000003E-2</v>
      </c>
      <c r="AM60" s="369">
        <f t="shared" si="30"/>
        <v>9.7000000000000003E-2</v>
      </c>
      <c r="AN60" s="369">
        <f t="shared" si="30"/>
        <v>9.7000000000000003E-2</v>
      </c>
      <c r="AO60" s="369">
        <f t="shared" si="30"/>
        <v>9.7000000000000003E-2</v>
      </c>
      <c r="AP60" s="369">
        <f t="shared" si="30"/>
        <v>9.7000000000000003E-2</v>
      </c>
      <c r="AQ60" s="369">
        <f t="shared" si="30"/>
        <v>9.7000000000000003E-2</v>
      </c>
      <c r="AR60" s="369">
        <f t="shared" si="30"/>
        <v>9.7000000000000003E-2</v>
      </c>
      <c r="AS60" s="369">
        <f t="shared" si="30"/>
        <v>9.7000000000000003E-2</v>
      </c>
      <c r="AT60" s="369">
        <f t="shared" si="30"/>
        <v>9.7000000000000003E-2</v>
      </c>
      <c r="AU60" s="369">
        <f t="shared" si="30"/>
        <v>9.7000000000000003E-2</v>
      </c>
      <c r="AV60" s="369">
        <f t="shared" si="30"/>
        <v>9.7000000000000003E-2</v>
      </c>
      <c r="AW60" s="369">
        <f t="shared" si="30"/>
        <v>9.7000000000000003E-2</v>
      </c>
      <c r="AX60" s="369">
        <f t="shared" si="30"/>
        <v>9.7000000000000003E-2</v>
      </c>
      <c r="AY60" s="369">
        <f t="shared" si="30"/>
        <v>9.7000000000000003E-2</v>
      </c>
      <c r="AZ60" s="369">
        <f t="shared" si="30"/>
        <v>9.7000000000000003E-2</v>
      </c>
      <c r="BA60" s="369">
        <f t="shared" si="30"/>
        <v>9.7000000000000003E-2</v>
      </c>
      <c r="BB60" s="369">
        <f t="shared" si="30"/>
        <v>9.7000000000000003E-2</v>
      </c>
      <c r="BC60" s="369">
        <f t="shared" si="30"/>
        <v>9.7000000000000003E-2</v>
      </c>
      <c r="BD60" s="369">
        <f t="shared" si="30"/>
        <v>9.7000000000000003E-2</v>
      </c>
      <c r="BE60" s="369">
        <f t="shared" si="30"/>
        <v>9.7000000000000003E-2</v>
      </c>
      <c r="BF60" s="369">
        <f t="shared" si="30"/>
        <v>9.7000000000000003E-2</v>
      </c>
      <c r="BG60" s="369">
        <f t="shared" si="30"/>
        <v>9.7000000000000003E-2</v>
      </c>
      <c r="BH60" s="369">
        <f t="shared" si="30"/>
        <v>9.7000000000000003E-2</v>
      </c>
      <c r="BI60" s="369">
        <f t="shared" si="30"/>
        <v>9.7000000000000003E-2</v>
      </c>
      <c r="BJ60" s="369">
        <f t="shared" si="30"/>
        <v>9.7000000000000003E-2</v>
      </c>
      <c r="BK60" s="369">
        <f t="shared" si="30"/>
        <v>9.7000000000000003E-2</v>
      </c>
      <c r="BL60" s="369">
        <f t="shared" si="30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1">+B59*B60</f>
        <v>0</v>
      </c>
      <c r="C61" s="75">
        <f t="shared" si="31"/>
        <v>0</v>
      </c>
      <c r="D61" s="75">
        <f t="shared" si="31"/>
        <v>0</v>
      </c>
      <c r="E61" s="75">
        <f t="shared" si="31"/>
        <v>0</v>
      </c>
      <c r="F61" s="75">
        <f>+F59*F60</f>
        <v>0</v>
      </c>
      <c r="G61" s="75">
        <f t="shared" ref="G61:BL61" si="32">+G59*G60</f>
        <v>0</v>
      </c>
      <c r="H61" s="75">
        <f t="shared" si="32"/>
        <v>0</v>
      </c>
      <c r="I61" s="75">
        <f t="shared" si="32"/>
        <v>0</v>
      </c>
      <c r="J61" s="75">
        <f t="shared" si="32"/>
        <v>0</v>
      </c>
      <c r="K61" s="75">
        <f t="shared" si="32"/>
        <v>0</v>
      </c>
      <c r="L61" s="75">
        <f t="shared" si="32"/>
        <v>0</v>
      </c>
      <c r="M61" s="75">
        <f t="shared" si="32"/>
        <v>0</v>
      </c>
      <c r="N61" s="75">
        <f t="shared" si="32"/>
        <v>0</v>
      </c>
      <c r="O61" s="75">
        <f t="shared" si="32"/>
        <v>0</v>
      </c>
      <c r="P61" s="75">
        <f t="shared" si="32"/>
        <v>0</v>
      </c>
      <c r="Q61" s="75">
        <f t="shared" si="32"/>
        <v>0</v>
      </c>
      <c r="R61" s="75">
        <f t="shared" si="32"/>
        <v>0</v>
      </c>
      <c r="S61" s="75">
        <f t="shared" si="32"/>
        <v>0</v>
      </c>
      <c r="T61" s="75">
        <f t="shared" si="32"/>
        <v>0</v>
      </c>
      <c r="U61" s="75">
        <f t="shared" si="32"/>
        <v>0</v>
      </c>
      <c r="V61" s="75">
        <f t="shared" si="32"/>
        <v>0</v>
      </c>
      <c r="W61" s="75">
        <f t="shared" si="32"/>
        <v>0</v>
      </c>
      <c r="X61" s="75">
        <f t="shared" si="32"/>
        <v>0</v>
      </c>
      <c r="Y61" s="75">
        <f t="shared" si="32"/>
        <v>0</v>
      </c>
      <c r="Z61" s="75">
        <f t="shared" si="32"/>
        <v>0</v>
      </c>
      <c r="AA61" s="75">
        <f t="shared" si="32"/>
        <v>0</v>
      </c>
      <c r="AB61" s="75">
        <f t="shared" si="32"/>
        <v>0</v>
      </c>
      <c r="AC61" s="75">
        <f t="shared" si="32"/>
        <v>0</v>
      </c>
      <c r="AD61" s="75">
        <f t="shared" si="32"/>
        <v>0</v>
      </c>
      <c r="AE61" s="75">
        <f t="shared" si="32"/>
        <v>0</v>
      </c>
      <c r="AF61" s="75">
        <f t="shared" si="32"/>
        <v>0</v>
      </c>
      <c r="AG61" s="75">
        <f t="shared" si="32"/>
        <v>0</v>
      </c>
      <c r="AH61" s="75">
        <f t="shared" si="32"/>
        <v>0</v>
      </c>
      <c r="AI61" s="75">
        <f t="shared" si="32"/>
        <v>0</v>
      </c>
      <c r="AJ61" s="75">
        <f t="shared" si="32"/>
        <v>0</v>
      </c>
      <c r="AK61" s="75">
        <f t="shared" si="32"/>
        <v>0</v>
      </c>
      <c r="AL61" s="75">
        <f t="shared" si="32"/>
        <v>0</v>
      </c>
      <c r="AM61" s="75">
        <f t="shared" si="32"/>
        <v>0</v>
      </c>
      <c r="AN61" s="75">
        <f t="shared" si="32"/>
        <v>0</v>
      </c>
      <c r="AO61" s="75">
        <f t="shared" si="32"/>
        <v>0</v>
      </c>
      <c r="AP61" s="75">
        <f t="shared" si="32"/>
        <v>0</v>
      </c>
      <c r="AQ61" s="75">
        <f t="shared" si="32"/>
        <v>0</v>
      </c>
      <c r="AR61" s="75">
        <f t="shared" si="32"/>
        <v>0</v>
      </c>
      <c r="AS61" s="75">
        <f t="shared" si="32"/>
        <v>0</v>
      </c>
      <c r="AT61" s="75">
        <f t="shared" si="32"/>
        <v>0</v>
      </c>
      <c r="AU61" s="75">
        <f t="shared" si="32"/>
        <v>0</v>
      </c>
      <c r="AV61" s="75">
        <f t="shared" si="32"/>
        <v>0</v>
      </c>
      <c r="AW61" s="75">
        <f t="shared" si="32"/>
        <v>0</v>
      </c>
      <c r="AX61" s="75">
        <f t="shared" si="32"/>
        <v>0</v>
      </c>
      <c r="AY61" s="75">
        <f t="shared" si="32"/>
        <v>0</v>
      </c>
      <c r="AZ61" s="75">
        <f t="shared" si="32"/>
        <v>0</v>
      </c>
      <c r="BA61" s="75">
        <f t="shared" si="32"/>
        <v>0</v>
      </c>
      <c r="BB61" s="75">
        <f t="shared" si="32"/>
        <v>0</v>
      </c>
      <c r="BC61" s="75">
        <f t="shared" si="32"/>
        <v>0</v>
      </c>
      <c r="BD61" s="75">
        <f t="shared" si="32"/>
        <v>0</v>
      </c>
      <c r="BE61" s="75">
        <f t="shared" si="32"/>
        <v>0</v>
      </c>
      <c r="BF61" s="75">
        <f t="shared" si="32"/>
        <v>0</v>
      </c>
      <c r="BG61" s="75">
        <f t="shared" si="32"/>
        <v>0</v>
      </c>
      <c r="BH61" s="75">
        <f t="shared" si="32"/>
        <v>0</v>
      </c>
      <c r="BI61" s="75">
        <f t="shared" si="32"/>
        <v>0</v>
      </c>
      <c r="BJ61" s="75">
        <f t="shared" si="32"/>
        <v>0</v>
      </c>
      <c r="BK61" s="75">
        <f t="shared" si="32"/>
        <v>0</v>
      </c>
      <c r="BL61" s="75">
        <f t="shared" si="32"/>
        <v>0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3">B56</f>
        <v>0</v>
      </c>
      <c r="C62" s="68">
        <f t="shared" si="33"/>
        <v>0</v>
      </c>
      <c r="D62" s="68">
        <f t="shared" si="33"/>
        <v>0</v>
      </c>
      <c r="E62" s="68">
        <f t="shared" si="33"/>
        <v>0</v>
      </c>
      <c r="F62" s="68">
        <f t="shared" si="33"/>
        <v>0</v>
      </c>
      <c r="G62" s="68">
        <f t="shared" si="33"/>
        <v>0</v>
      </c>
      <c r="H62" s="68">
        <f t="shared" si="33"/>
        <v>0</v>
      </c>
      <c r="I62" s="68">
        <f t="shared" si="33"/>
        <v>0</v>
      </c>
      <c r="J62" s="68">
        <f t="shared" si="33"/>
        <v>0</v>
      </c>
      <c r="K62" s="68">
        <f t="shared" si="33"/>
        <v>0</v>
      </c>
      <c r="L62" s="68">
        <f t="shared" si="33"/>
        <v>0</v>
      </c>
      <c r="M62" s="68">
        <f t="shared" si="33"/>
        <v>0</v>
      </c>
      <c r="N62" s="68">
        <f t="shared" si="33"/>
        <v>0</v>
      </c>
      <c r="O62" s="68">
        <f t="shared" si="33"/>
        <v>0</v>
      </c>
      <c r="P62" s="68">
        <f t="shared" si="33"/>
        <v>0</v>
      </c>
      <c r="Q62" s="68">
        <f t="shared" si="33"/>
        <v>0</v>
      </c>
      <c r="R62" s="68">
        <f t="shared" si="33"/>
        <v>0</v>
      </c>
      <c r="S62" s="68">
        <f t="shared" si="33"/>
        <v>0</v>
      </c>
      <c r="T62" s="68">
        <f t="shared" si="33"/>
        <v>0</v>
      </c>
      <c r="U62" s="68">
        <f t="shared" si="33"/>
        <v>0</v>
      </c>
      <c r="V62" s="68">
        <f t="shared" si="33"/>
        <v>0</v>
      </c>
      <c r="W62" s="68">
        <f t="shared" si="33"/>
        <v>0</v>
      </c>
      <c r="X62" s="68">
        <f t="shared" si="33"/>
        <v>0</v>
      </c>
      <c r="Y62" s="68">
        <f t="shared" si="33"/>
        <v>0</v>
      </c>
      <c r="Z62" s="68">
        <f t="shared" si="33"/>
        <v>0</v>
      </c>
      <c r="AA62" s="68">
        <f t="shared" si="33"/>
        <v>0</v>
      </c>
      <c r="AB62" s="68">
        <f t="shared" si="33"/>
        <v>0</v>
      </c>
      <c r="AC62" s="68">
        <f t="shared" si="33"/>
        <v>0</v>
      </c>
      <c r="AD62" s="68">
        <f t="shared" si="33"/>
        <v>0</v>
      </c>
      <c r="AE62" s="68">
        <f t="shared" si="33"/>
        <v>0</v>
      </c>
      <c r="AF62" s="68">
        <f t="shared" si="33"/>
        <v>0</v>
      </c>
      <c r="AG62" s="68">
        <f t="shared" si="33"/>
        <v>0</v>
      </c>
      <c r="AH62" s="68">
        <f t="shared" si="33"/>
        <v>0</v>
      </c>
      <c r="AI62" s="68">
        <f t="shared" si="33"/>
        <v>0</v>
      </c>
      <c r="AJ62" s="68">
        <f t="shared" si="33"/>
        <v>0</v>
      </c>
      <c r="AK62" s="68">
        <f t="shared" si="33"/>
        <v>0</v>
      </c>
      <c r="AL62" s="68">
        <f t="shared" si="33"/>
        <v>0</v>
      </c>
      <c r="AM62" s="68">
        <f t="shared" si="33"/>
        <v>0</v>
      </c>
      <c r="AN62" s="68">
        <f t="shared" si="33"/>
        <v>0</v>
      </c>
      <c r="AO62" s="68">
        <f t="shared" si="33"/>
        <v>0</v>
      </c>
      <c r="AP62" s="68">
        <f t="shared" si="33"/>
        <v>0</v>
      </c>
      <c r="AQ62" s="68">
        <f t="shared" si="33"/>
        <v>0</v>
      </c>
      <c r="AR62" s="68">
        <f t="shared" si="33"/>
        <v>0</v>
      </c>
      <c r="AS62" s="68">
        <f t="shared" si="33"/>
        <v>0</v>
      </c>
      <c r="AT62" s="68">
        <f t="shared" si="33"/>
        <v>0</v>
      </c>
      <c r="AU62" s="68">
        <f t="shared" si="33"/>
        <v>0</v>
      </c>
      <c r="AV62" s="68">
        <f t="shared" si="33"/>
        <v>0</v>
      </c>
      <c r="AW62" s="68">
        <f t="shared" si="33"/>
        <v>0</v>
      </c>
      <c r="AX62" s="68">
        <f t="shared" si="33"/>
        <v>0</v>
      </c>
      <c r="AY62" s="68">
        <f t="shared" si="33"/>
        <v>0</v>
      </c>
      <c r="AZ62" s="68">
        <f t="shared" si="33"/>
        <v>0</v>
      </c>
      <c r="BA62" s="68">
        <f t="shared" si="33"/>
        <v>0</v>
      </c>
      <c r="BB62" s="68">
        <f t="shared" si="33"/>
        <v>0</v>
      </c>
      <c r="BC62" s="68">
        <f t="shared" si="33"/>
        <v>0</v>
      </c>
      <c r="BD62" s="68">
        <f t="shared" si="33"/>
        <v>0</v>
      </c>
      <c r="BE62" s="68">
        <f t="shared" si="33"/>
        <v>0</v>
      </c>
      <c r="BF62" s="68">
        <f t="shared" si="33"/>
        <v>0</v>
      </c>
      <c r="BG62" s="68">
        <f t="shared" si="33"/>
        <v>0</v>
      </c>
      <c r="BH62" s="68">
        <f t="shared" si="33"/>
        <v>0</v>
      </c>
      <c r="BI62" s="68">
        <f t="shared" si="33"/>
        <v>0</v>
      </c>
      <c r="BJ62" s="68">
        <f t="shared" si="33"/>
        <v>0</v>
      </c>
      <c r="BK62" s="68">
        <f t="shared" si="33"/>
        <v>0</v>
      </c>
      <c r="BL62" s="68">
        <f t="shared" si="33"/>
        <v>0</v>
      </c>
      <c r="BM62" s="37"/>
      <c r="BN62" s="75">
        <f>SUM(B62:BM62)</f>
        <v>0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4">SUM(C61:C62)</f>
        <v>0</v>
      </c>
      <c r="D63" s="75">
        <f t="shared" si="34"/>
        <v>0</v>
      </c>
      <c r="E63" s="75">
        <f t="shared" si="34"/>
        <v>0</v>
      </c>
      <c r="F63" s="75">
        <f t="shared" si="34"/>
        <v>0</v>
      </c>
      <c r="G63" s="75">
        <f t="shared" si="34"/>
        <v>0</v>
      </c>
      <c r="H63" s="75">
        <f t="shared" si="34"/>
        <v>0</v>
      </c>
      <c r="I63" s="75">
        <f t="shared" si="34"/>
        <v>0</v>
      </c>
      <c r="J63" s="75">
        <f t="shared" si="34"/>
        <v>0</v>
      </c>
      <c r="K63" s="75">
        <f t="shared" si="34"/>
        <v>0</v>
      </c>
      <c r="L63" s="75">
        <f t="shared" si="34"/>
        <v>0</v>
      </c>
      <c r="M63" s="75">
        <f t="shared" si="34"/>
        <v>0</v>
      </c>
      <c r="N63" s="75">
        <f t="shared" si="34"/>
        <v>0</v>
      </c>
      <c r="O63" s="75">
        <f t="shared" si="34"/>
        <v>0</v>
      </c>
      <c r="P63" s="75">
        <f t="shared" si="34"/>
        <v>0</v>
      </c>
      <c r="Q63" s="75">
        <f t="shared" si="34"/>
        <v>0</v>
      </c>
      <c r="R63" s="75">
        <f t="shared" si="34"/>
        <v>0</v>
      </c>
      <c r="S63" s="75">
        <f t="shared" si="34"/>
        <v>0</v>
      </c>
      <c r="T63" s="75">
        <f t="shared" si="34"/>
        <v>0</v>
      </c>
      <c r="U63" s="75">
        <f t="shared" si="34"/>
        <v>0</v>
      </c>
      <c r="V63" s="75">
        <f t="shared" si="34"/>
        <v>0</v>
      </c>
      <c r="W63" s="75">
        <f t="shared" si="34"/>
        <v>0</v>
      </c>
      <c r="X63" s="75">
        <f t="shared" si="34"/>
        <v>0</v>
      </c>
      <c r="Y63" s="75">
        <f t="shared" si="34"/>
        <v>0</v>
      </c>
      <c r="Z63" s="75">
        <f t="shared" si="34"/>
        <v>0</v>
      </c>
      <c r="AA63" s="75">
        <f t="shared" si="34"/>
        <v>0</v>
      </c>
      <c r="AB63" s="75">
        <f t="shared" si="34"/>
        <v>0</v>
      </c>
      <c r="AC63" s="75">
        <f t="shared" si="34"/>
        <v>0</v>
      </c>
      <c r="AD63" s="75">
        <f t="shared" si="34"/>
        <v>0</v>
      </c>
      <c r="AE63" s="75">
        <f t="shared" si="34"/>
        <v>0</v>
      </c>
      <c r="AF63" s="75">
        <f t="shared" si="34"/>
        <v>0</v>
      </c>
      <c r="AG63" s="75">
        <f t="shared" si="34"/>
        <v>0</v>
      </c>
      <c r="AH63" s="75">
        <f t="shared" si="34"/>
        <v>0</v>
      </c>
      <c r="AI63" s="75">
        <f t="shared" si="34"/>
        <v>0</v>
      </c>
      <c r="AJ63" s="75">
        <f t="shared" si="34"/>
        <v>0</v>
      </c>
      <c r="AK63" s="75">
        <f t="shared" si="34"/>
        <v>0</v>
      </c>
      <c r="AL63" s="75">
        <f t="shared" si="34"/>
        <v>0</v>
      </c>
      <c r="AM63" s="75">
        <f t="shared" si="34"/>
        <v>0</v>
      </c>
      <c r="AN63" s="75">
        <f t="shared" si="34"/>
        <v>0</v>
      </c>
      <c r="AO63" s="75">
        <f t="shared" si="34"/>
        <v>0</v>
      </c>
      <c r="AP63" s="75">
        <f t="shared" si="34"/>
        <v>0</v>
      </c>
      <c r="AQ63" s="75">
        <f t="shared" si="34"/>
        <v>0</v>
      </c>
      <c r="AR63" s="75">
        <f t="shared" si="34"/>
        <v>0</v>
      </c>
      <c r="AS63" s="75">
        <f t="shared" si="34"/>
        <v>0</v>
      </c>
      <c r="AT63" s="75">
        <f t="shared" si="34"/>
        <v>0</v>
      </c>
      <c r="AU63" s="75">
        <f t="shared" si="34"/>
        <v>0</v>
      </c>
      <c r="AV63" s="75">
        <f t="shared" si="34"/>
        <v>0</v>
      </c>
      <c r="AW63" s="75">
        <f t="shared" si="34"/>
        <v>0</v>
      </c>
      <c r="AX63" s="75">
        <f t="shared" si="34"/>
        <v>0</v>
      </c>
      <c r="AY63" s="75">
        <f t="shared" si="34"/>
        <v>0</v>
      </c>
      <c r="AZ63" s="75">
        <f t="shared" si="34"/>
        <v>0</v>
      </c>
      <c r="BA63" s="75">
        <f t="shared" si="34"/>
        <v>0</v>
      </c>
      <c r="BB63" s="75">
        <f t="shared" si="34"/>
        <v>0</v>
      </c>
      <c r="BC63" s="75">
        <f t="shared" si="34"/>
        <v>0</v>
      </c>
      <c r="BD63" s="75">
        <f t="shared" si="34"/>
        <v>0</v>
      </c>
      <c r="BE63" s="75">
        <f t="shared" si="34"/>
        <v>0</v>
      </c>
      <c r="BF63" s="75">
        <f t="shared" si="34"/>
        <v>0</v>
      </c>
      <c r="BG63" s="75">
        <f t="shared" si="34"/>
        <v>0</v>
      </c>
      <c r="BH63" s="75">
        <f t="shared" si="34"/>
        <v>0</v>
      </c>
      <c r="BI63" s="75">
        <f t="shared" si="34"/>
        <v>0</v>
      </c>
      <c r="BJ63" s="75">
        <f t="shared" si="34"/>
        <v>0</v>
      </c>
      <c r="BK63" s="75">
        <f t="shared" si="34"/>
        <v>0</v>
      </c>
      <c r="BL63" s="75">
        <f t="shared" si="34"/>
        <v>0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5">C63*C64</f>
        <v>0</v>
      </c>
      <c r="D65" s="119">
        <f t="shared" si="35"/>
        <v>0</v>
      </c>
      <c r="E65" s="119">
        <f t="shared" si="35"/>
        <v>0</v>
      </c>
      <c r="F65" s="119">
        <f t="shared" si="35"/>
        <v>0</v>
      </c>
      <c r="G65" s="119">
        <f t="shared" si="35"/>
        <v>0</v>
      </c>
      <c r="H65" s="119">
        <f t="shared" si="35"/>
        <v>0</v>
      </c>
      <c r="I65" s="119">
        <f t="shared" si="35"/>
        <v>0</v>
      </c>
      <c r="J65" s="119">
        <f t="shared" si="35"/>
        <v>0</v>
      </c>
      <c r="K65" s="119">
        <f t="shared" si="35"/>
        <v>0</v>
      </c>
      <c r="L65" s="119">
        <f t="shared" si="35"/>
        <v>0</v>
      </c>
      <c r="M65" s="119">
        <f t="shared" si="35"/>
        <v>0</v>
      </c>
      <c r="N65" s="119">
        <f t="shared" si="35"/>
        <v>0</v>
      </c>
      <c r="O65" s="119">
        <f t="shared" si="35"/>
        <v>0</v>
      </c>
      <c r="P65" s="119">
        <f t="shared" si="35"/>
        <v>0</v>
      </c>
      <c r="Q65" s="119">
        <f t="shared" si="35"/>
        <v>0</v>
      </c>
      <c r="R65" s="119">
        <f t="shared" si="35"/>
        <v>0</v>
      </c>
      <c r="S65" s="119">
        <f t="shared" si="35"/>
        <v>0</v>
      </c>
      <c r="T65" s="119">
        <f t="shared" si="35"/>
        <v>0</v>
      </c>
      <c r="U65" s="119">
        <f t="shared" si="35"/>
        <v>0</v>
      </c>
      <c r="V65" s="119">
        <f t="shared" si="35"/>
        <v>0</v>
      </c>
      <c r="W65" s="119">
        <f t="shared" si="35"/>
        <v>0</v>
      </c>
      <c r="X65" s="119">
        <f t="shared" si="35"/>
        <v>0</v>
      </c>
      <c r="Y65" s="119">
        <f t="shared" si="35"/>
        <v>0</v>
      </c>
      <c r="Z65" s="119">
        <f t="shared" si="35"/>
        <v>0</v>
      </c>
      <c r="AA65" s="119">
        <f t="shared" si="35"/>
        <v>0</v>
      </c>
      <c r="AB65" s="119">
        <f t="shared" si="35"/>
        <v>0</v>
      </c>
      <c r="AC65" s="119">
        <f t="shared" si="35"/>
        <v>0</v>
      </c>
      <c r="AD65" s="119">
        <f t="shared" si="35"/>
        <v>0</v>
      </c>
      <c r="AE65" s="119">
        <f t="shared" si="35"/>
        <v>0</v>
      </c>
      <c r="AF65" s="119">
        <f t="shared" si="35"/>
        <v>0</v>
      </c>
      <c r="AG65" s="119">
        <f t="shared" si="35"/>
        <v>0</v>
      </c>
      <c r="AH65" s="119">
        <f t="shared" si="35"/>
        <v>0</v>
      </c>
      <c r="AI65" s="119">
        <f t="shared" si="35"/>
        <v>0</v>
      </c>
      <c r="AJ65" s="119">
        <f t="shared" si="35"/>
        <v>0</v>
      </c>
      <c r="AK65" s="119">
        <f t="shared" si="35"/>
        <v>0</v>
      </c>
      <c r="AL65" s="119">
        <f t="shared" si="35"/>
        <v>0</v>
      </c>
      <c r="AM65" s="119">
        <f t="shared" si="35"/>
        <v>0</v>
      </c>
      <c r="AN65" s="119">
        <f t="shared" si="35"/>
        <v>0</v>
      </c>
      <c r="AO65" s="119">
        <f t="shared" si="35"/>
        <v>0</v>
      </c>
      <c r="AP65" s="119">
        <f t="shared" si="35"/>
        <v>0</v>
      </c>
      <c r="AQ65" s="119">
        <f t="shared" si="35"/>
        <v>0</v>
      </c>
      <c r="AR65" s="119">
        <f t="shared" si="35"/>
        <v>0</v>
      </c>
      <c r="AS65" s="119">
        <f t="shared" si="35"/>
        <v>0</v>
      </c>
      <c r="AT65" s="119">
        <f t="shared" si="35"/>
        <v>0</v>
      </c>
      <c r="AU65" s="119">
        <f t="shared" si="35"/>
        <v>0</v>
      </c>
      <c r="AV65" s="119">
        <f t="shared" si="35"/>
        <v>0</v>
      </c>
      <c r="AW65" s="119">
        <f t="shared" si="35"/>
        <v>0</v>
      </c>
      <c r="AX65" s="119">
        <f t="shared" si="35"/>
        <v>0</v>
      </c>
      <c r="AY65" s="119">
        <f t="shared" si="35"/>
        <v>0</v>
      </c>
      <c r="AZ65" s="119">
        <f t="shared" si="35"/>
        <v>0</v>
      </c>
      <c r="BA65" s="119">
        <f t="shared" si="35"/>
        <v>0</v>
      </c>
      <c r="BB65" s="119">
        <f t="shared" si="35"/>
        <v>0</v>
      </c>
      <c r="BC65" s="119">
        <f t="shared" si="35"/>
        <v>0</v>
      </c>
      <c r="BD65" s="119">
        <f t="shared" si="35"/>
        <v>0</v>
      </c>
      <c r="BE65" s="119">
        <f t="shared" si="35"/>
        <v>0</v>
      </c>
      <c r="BF65" s="119">
        <f t="shared" si="35"/>
        <v>0</v>
      </c>
      <c r="BG65" s="119">
        <f t="shared" si="35"/>
        <v>0</v>
      </c>
      <c r="BH65" s="119">
        <f t="shared" si="35"/>
        <v>0</v>
      </c>
      <c r="BI65" s="119">
        <f t="shared" si="35"/>
        <v>0</v>
      </c>
      <c r="BJ65" s="119">
        <f t="shared" si="35"/>
        <v>0</v>
      </c>
      <c r="BK65" s="119">
        <f t="shared" si="35"/>
        <v>0</v>
      </c>
      <c r="BL65" s="119">
        <f t="shared" si="35"/>
        <v>0</v>
      </c>
      <c r="BM65" s="113"/>
      <c r="BN65" s="316">
        <f>SUM(B65:BM65)</f>
        <v>0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6">B20</f>
        <v>0</v>
      </c>
      <c r="C71" s="87">
        <f t="shared" si="36"/>
        <v>0</v>
      </c>
      <c r="D71" s="87">
        <f t="shared" si="36"/>
        <v>0</v>
      </c>
      <c r="E71" s="87">
        <f t="shared" si="36"/>
        <v>0</v>
      </c>
      <c r="F71" s="87">
        <f t="shared" si="36"/>
        <v>0</v>
      </c>
      <c r="G71" s="87">
        <f t="shared" si="36"/>
        <v>0</v>
      </c>
      <c r="H71" s="87">
        <f t="shared" si="36"/>
        <v>0</v>
      </c>
      <c r="I71" s="87">
        <f t="shared" si="36"/>
        <v>0</v>
      </c>
      <c r="J71" s="87">
        <f t="shared" si="36"/>
        <v>0</v>
      </c>
      <c r="K71" s="87">
        <f t="shared" si="36"/>
        <v>0</v>
      </c>
      <c r="L71" s="87">
        <f t="shared" si="36"/>
        <v>0</v>
      </c>
      <c r="M71" s="87">
        <f t="shared" si="36"/>
        <v>0</v>
      </c>
      <c r="N71" s="87">
        <f t="shared" si="36"/>
        <v>0</v>
      </c>
      <c r="O71" s="87">
        <f t="shared" si="36"/>
        <v>0</v>
      </c>
      <c r="P71" s="87">
        <f t="shared" si="36"/>
        <v>0</v>
      </c>
      <c r="Q71" s="87">
        <f t="shared" si="36"/>
        <v>0</v>
      </c>
      <c r="R71" s="87">
        <f t="shared" si="36"/>
        <v>0</v>
      </c>
      <c r="S71" s="87">
        <f t="shared" si="36"/>
        <v>0</v>
      </c>
      <c r="T71" s="87">
        <f t="shared" si="36"/>
        <v>0</v>
      </c>
      <c r="U71" s="87">
        <f t="shared" si="36"/>
        <v>0</v>
      </c>
      <c r="V71" s="87">
        <f t="shared" si="36"/>
        <v>0</v>
      </c>
      <c r="W71" s="87">
        <f t="shared" si="36"/>
        <v>0</v>
      </c>
      <c r="X71" s="87">
        <f t="shared" si="36"/>
        <v>0</v>
      </c>
      <c r="Y71" s="87">
        <f t="shared" si="36"/>
        <v>0</v>
      </c>
      <c r="Z71" s="87">
        <f t="shared" si="36"/>
        <v>0</v>
      </c>
      <c r="AA71" s="87">
        <f t="shared" si="36"/>
        <v>0</v>
      </c>
      <c r="AB71" s="87">
        <f t="shared" si="36"/>
        <v>0</v>
      </c>
      <c r="AC71" s="87">
        <f t="shared" si="36"/>
        <v>0</v>
      </c>
      <c r="AD71" s="87">
        <f t="shared" si="36"/>
        <v>0</v>
      </c>
      <c r="AE71" s="87">
        <f t="shared" si="36"/>
        <v>0</v>
      </c>
      <c r="AF71" s="87">
        <f t="shared" si="36"/>
        <v>0</v>
      </c>
      <c r="AG71" s="87">
        <f t="shared" si="36"/>
        <v>0</v>
      </c>
      <c r="AH71" s="87">
        <f t="shared" si="36"/>
        <v>0</v>
      </c>
      <c r="AI71" s="87">
        <f t="shared" si="36"/>
        <v>0</v>
      </c>
      <c r="AJ71" s="87">
        <f t="shared" si="36"/>
        <v>0</v>
      </c>
      <c r="AK71" s="87">
        <f t="shared" si="36"/>
        <v>0</v>
      </c>
      <c r="AL71" s="87">
        <f t="shared" si="36"/>
        <v>0</v>
      </c>
      <c r="AM71" s="87">
        <f t="shared" si="36"/>
        <v>0</v>
      </c>
      <c r="AN71" s="87">
        <f t="shared" si="36"/>
        <v>0</v>
      </c>
      <c r="AO71" s="87">
        <f t="shared" si="36"/>
        <v>0</v>
      </c>
      <c r="AP71" s="87">
        <f t="shared" si="36"/>
        <v>0</v>
      </c>
      <c r="AQ71" s="87">
        <f t="shared" si="36"/>
        <v>0</v>
      </c>
      <c r="AR71" s="87">
        <f t="shared" si="36"/>
        <v>0</v>
      </c>
      <c r="AS71" s="87">
        <f t="shared" si="36"/>
        <v>0</v>
      </c>
      <c r="AT71" s="87">
        <f t="shared" si="36"/>
        <v>0</v>
      </c>
      <c r="AU71" s="87">
        <f t="shared" si="36"/>
        <v>0</v>
      </c>
      <c r="AV71" s="87">
        <f t="shared" si="36"/>
        <v>0</v>
      </c>
      <c r="AW71" s="87">
        <f t="shared" si="36"/>
        <v>0</v>
      </c>
      <c r="AX71" s="87">
        <f t="shared" si="36"/>
        <v>0</v>
      </c>
      <c r="AY71" s="87">
        <f t="shared" si="36"/>
        <v>0</v>
      </c>
      <c r="AZ71" s="87">
        <f t="shared" si="36"/>
        <v>0</v>
      </c>
      <c r="BA71" s="87">
        <f t="shared" si="36"/>
        <v>0</v>
      </c>
      <c r="BB71" s="87">
        <f t="shared" si="36"/>
        <v>0</v>
      </c>
      <c r="BC71" s="87">
        <f t="shared" si="36"/>
        <v>0</v>
      </c>
      <c r="BD71" s="87">
        <f t="shared" si="36"/>
        <v>0</v>
      </c>
      <c r="BE71" s="87">
        <f t="shared" si="36"/>
        <v>0</v>
      </c>
      <c r="BF71" s="87">
        <f t="shared" si="36"/>
        <v>0</v>
      </c>
      <c r="BG71" s="87">
        <f t="shared" si="36"/>
        <v>0</v>
      </c>
      <c r="BH71" s="87">
        <f t="shared" si="36"/>
        <v>0</v>
      </c>
      <c r="BI71" s="87">
        <f t="shared" si="36"/>
        <v>0</v>
      </c>
      <c r="BJ71" s="87">
        <f t="shared" si="36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0</v>
      </c>
      <c r="E73" s="87">
        <f>SUM($B$71:E71)-SUM($B$72:E72)</f>
        <v>0</v>
      </c>
      <c r="F73" s="87">
        <f>SUM($B$71:F71)-SUM($B$72:F72)</f>
        <v>0</v>
      </c>
      <c r="G73" s="87">
        <f>SUM($B$71:G71)-SUM($B$72:G72)</f>
        <v>0</v>
      </c>
      <c r="H73" s="87">
        <f>SUM($B$71:H71)-SUM($B$72:H72)</f>
        <v>0</v>
      </c>
      <c r="I73" s="87">
        <f>SUM($B$71:I71)-SUM($B$72:I72)</f>
        <v>0</v>
      </c>
      <c r="J73" s="87">
        <f>SUM($B$71:J71)-SUM($B$72:J72)</f>
        <v>0</v>
      </c>
      <c r="K73" s="87">
        <f>SUM($B$71:K71)-SUM($B$72:K72)</f>
        <v>0</v>
      </c>
      <c r="L73" s="87">
        <f>SUM($B$71:L71)-SUM($B$72:L72)</f>
        <v>0</v>
      </c>
      <c r="M73" s="87">
        <f>SUM($B$71:M71)-SUM($B$72:M72)</f>
        <v>0</v>
      </c>
      <c r="N73" s="87">
        <f>SUM($B$71:N71)-SUM($B$72:N72)</f>
        <v>0</v>
      </c>
      <c r="O73" s="87">
        <f>SUM($B$71:O71)-SUM($B$72:O72)</f>
        <v>0</v>
      </c>
      <c r="P73" s="87">
        <f>SUM($B$71:P71)-SUM($B$72:P72)</f>
        <v>0</v>
      </c>
      <c r="Q73" s="87">
        <f>SUM($B$71:Q71)-SUM($B$72:Q72)</f>
        <v>0</v>
      </c>
      <c r="R73" s="87">
        <f>SUM($B$71:R71)-SUM($B$72:R72)</f>
        <v>0</v>
      </c>
      <c r="S73" s="87">
        <f>SUM($B$71:S71)-SUM($B$72:S72)</f>
        <v>0</v>
      </c>
      <c r="T73" s="87">
        <f>SUM($B$71:T71)-SUM($B$72:T72)</f>
        <v>0</v>
      </c>
      <c r="U73" s="87">
        <f>SUM($B$71:U71)-SUM($B$72:U72)</f>
        <v>0</v>
      </c>
      <c r="V73" s="87">
        <f>SUM($B$71:V71)-SUM($B$72:V72)</f>
        <v>0</v>
      </c>
      <c r="W73" s="87">
        <f>SUM($B$71:W71)-SUM($B$72:W72)</f>
        <v>0</v>
      </c>
      <c r="X73" s="87">
        <f>SUM($B$71:X71)-SUM($B$72:X72)</f>
        <v>0</v>
      </c>
      <c r="Y73" s="87">
        <f>SUM($B$71:Y71)-SUM($B$72:Y72)</f>
        <v>0</v>
      </c>
      <c r="Z73" s="87">
        <f>SUM($B$71:Z71)-SUM($B$72:Z72)</f>
        <v>0</v>
      </c>
      <c r="AA73" s="87">
        <f>SUM($B$71:AA71)-SUM($B$72:AA72)</f>
        <v>0</v>
      </c>
      <c r="AB73" s="87">
        <f>SUM($B$71:AB71)-SUM($B$72:AB72)</f>
        <v>0</v>
      </c>
      <c r="AC73" s="87">
        <f>SUM($B$71:AC71)-SUM($B$72:AC72)</f>
        <v>0</v>
      </c>
      <c r="AD73" s="87">
        <f>SUM($B$71:AD71)-SUM($B$72:AD72)</f>
        <v>0</v>
      </c>
      <c r="AE73" s="87">
        <f>SUM($B$71:AE71)-SUM($B$72:AE72)</f>
        <v>0</v>
      </c>
      <c r="AF73" s="87">
        <f>SUM($B$71:AF71)-SUM($B$72:AF72)</f>
        <v>0</v>
      </c>
      <c r="AG73" s="87">
        <f>SUM($B$71:AG71)-SUM($B$72:AG72)</f>
        <v>0</v>
      </c>
      <c r="AH73" s="87">
        <f>SUM($B$71:AH71)-SUM($B$72:AH72)</f>
        <v>0</v>
      </c>
      <c r="AI73" s="87">
        <f>SUM($B$71:AI71)-SUM($B$72:AI72)</f>
        <v>0</v>
      </c>
      <c r="AJ73" s="87">
        <f>SUM($B$71:AJ71)-SUM($B$72:AJ72)</f>
        <v>0</v>
      </c>
      <c r="AK73" s="87">
        <f>SUM($B$71:AK71)-SUM($B$72:AK72)</f>
        <v>0</v>
      </c>
      <c r="AL73" s="87">
        <f>SUM($B$71:AL71)-SUM($B$72:AL72)</f>
        <v>0</v>
      </c>
      <c r="AM73" s="87">
        <f>SUM($B$71:AM71)-SUM($B$72:AM72)</f>
        <v>0</v>
      </c>
      <c r="AN73" s="87">
        <f>SUM($B$71:AN71)-SUM($B$72:AN72)</f>
        <v>0</v>
      </c>
      <c r="AO73" s="87">
        <f>SUM($B$71:AO71)-SUM($B$72:AO72)</f>
        <v>0</v>
      </c>
      <c r="AP73" s="87">
        <f>SUM($B$71:AP71)-SUM($B$72:AP72)</f>
        <v>0</v>
      </c>
      <c r="AQ73" s="87">
        <f>SUM($B$71:AQ71)-SUM($B$72:AQ72)</f>
        <v>0</v>
      </c>
      <c r="AR73" s="87">
        <f>SUM($B$71:AR71)-SUM($B$72:AR72)</f>
        <v>0</v>
      </c>
      <c r="AS73" s="87">
        <f>SUM($B$71:AS71)-SUM($B$72:AS72)</f>
        <v>0</v>
      </c>
      <c r="AT73" s="87">
        <f>SUM($B$71:AT71)-SUM($B$72:AT72)</f>
        <v>0</v>
      </c>
      <c r="AU73" s="87">
        <f>SUM($B$71:AU71)-SUM($B$72:AU72)</f>
        <v>0</v>
      </c>
      <c r="AV73" s="87">
        <f>SUM($B$71:AV71)-SUM($B$72:AV72)</f>
        <v>0</v>
      </c>
      <c r="AW73" s="87">
        <f>SUM($B$71:AW71)-SUM($B$72:AW72)</f>
        <v>0</v>
      </c>
      <c r="AX73" s="87">
        <f>SUM($B$71:AX71)-SUM($B$72:AX72)</f>
        <v>0</v>
      </c>
      <c r="AY73" s="87">
        <f>SUM($B$71:AY71)-SUM($B$72:AY72)</f>
        <v>0</v>
      </c>
      <c r="AZ73" s="87">
        <f>SUM($B$71:AZ71)-SUM($B$72:AZ72)</f>
        <v>0</v>
      </c>
      <c r="BA73" s="87">
        <f>SUM($B$71:BA71)-SUM($B$72:BA72)</f>
        <v>0</v>
      </c>
      <c r="BB73" s="87">
        <f>SUM($B$71:BB71)-SUM($B$72:BB72)</f>
        <v>0</v>
      </c>
      <c r="BC73" s="87">
        <f>SUM($B$71:BC71)-SUM($B$72:BC72)</f>
        <v>0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>
        <v>0</v>
      </c>
      <c r="C74" s="128">
        <v>0</v>
      </c>
      <c r="D74" s="331">
        <f>$D$71*TaxDepr!$L5</f>
        <v>0</v>
      </c>
      <c r="E74" s="331">
        <f>$D$71*TaxDepr!$L6</f>
        <v>0</v>
      </c>
      <c r="F74" s="331">
        <f>$D$71*TaxDepr!$L7</f>
        <v>0</v>
      </c>
      <c r="G74" s="331">
        <f>($D$71*TaxDepr!$L8)+($G$71*TaxDepr!$L5)</f>
        <v>0</v>
      </c>
      <c r="H74" s="331">
        <f>($D$71*TaxDepr!$L9)+($G$71*TaxDepr!$L6)</f>
        <v>0</v>
      </c>
      <c r="I74" s="331">
        <f>($D$71*TaxDepr!$L10)+($G$71*TaxDepr!$L7)</f>
        <v>0</v>
      </c>
      <c r="J74" s="331">
        <f>($D$71*TaxDepr!$L11)+($G$71*TaxDepr!$L8)</f>
        <v>0</v>
      </c>
      <c r="K74" s="331">
        <f>($D$71*TaxDepr!$L12)+($G$71*TaxDepr!$L9)</f>
        <v>0</v>
      </c>
      <c r="L74" s="331">
        <f>($D$71*TaxDepr!$L13)+($G$71*TaxDepr!$L10)</f>
        <v>0</v>
      </c>
      <c r="M74" s="331">
        <f>($D$71*TaxDepr!$L14)+($G$71*TaxDepr!$L11)</f>
        <v>0</v>
      </c>
      <c r="N74" s="331">
        <f>($D$71*TaxDepr!$L15)+($G$71*TaxDepr!$L12)+($N$71*TaxDepr!$L5)</f>
        <v>0</v>
      </c>
      <c r="O74" s="331">
        <f>($D$71*TaxDepr!$L16)+($G$71*TaxDepr!$L13)+($N$71*TaxDepr!$L6)</f>
        <v>0</v>
      </c>
      <c r="P74" s="331">
        <f>($D$71*TaxDepr!$L17)+($G$71*TaxDepr!$L14)+($N$71*TaxDepr!$L7)</f>
        <v>0</v>
      </c>
      <c r="Q74" s="331">
        <f>($D$71*TaxDepr!$L18)+($G$71*TaxDepr!$L15)+($N$71*TaxDepr!$L8)</f>
        <v>0</v>
      </c>
      <c r="R74" s="331">
        <f>($D$71*TaxDepr!$L19)+($G$71*TaxDepr!$L16)+($N$71*TaxDepr!$L9)</f>
        <v>0</v>
      </c>
      <c r="S74" s="331">
        <f>($D$71*TaxDepr!$L20)+($G$71*TaxDepr!$L17)+($N$71*TaxDepr!$L10)</f>
        <v>0</v>
      </c>
      <c r="T74" s="331">
        <f>($D$71*TaxDepr!$L21)+($G$71*TaxDepr!$L18)+($N$71*TaxDepr!$L11)</f>
        <v>0</v>
      </c>
      <c r="U74" s="331">
        <f>($D$71*TaxDepr!$L22)+($G$71*TaxDepr!$L19)+($N$71*TaxDepr!$L12)</f>
        <v>0</v>
      </c>
      <c r="V74" s="331">
        <f>($D$71*TaxDepr!$L23)+($G$71*TaxDepr!$L20)+($N$71*TaxDepr!$L13)</f>
        <v>0</v>
      </c>
      <c r="W74" s="331">
        <f>($D$71*TaxDepr!$L24)+($G$71*TaxDepr!$L21)+($N$71*TaxDepr!$L14)</f>
        <v>0</v>
      </c>
      <c r="X74" s="331">
        <f>($D$71*TaxDepr!$L25)+($G$71*TaxDepr!$L22)+($N$71*TaxDepr!$L15)</f>
        <v>0</v>
      </c>
      <c r="Y74" s="331">
        <f>($G$71*TaxDepr!$L23)+($N$71*TaxDepr!$L16)</f>
        <v>0</v>
      </c>
      <c r="Z74" s="331">
        <f>($G$71*TaxDepr!$L24)+($N$71*TaxDepr!$L17)</f>
        <v>0</v>
      </c>
      <c r="AA74" s="331">
        <f>($G$71*TaxDepr!$L25)+($N$71*TaxDepr!$L18)</f>
        <v>0</v>
      </c>
      <c r="AB74" s="331">
        <f>($N$71*TaxDepr!$L19)</f>
        <v>0</v>
      </c>
      <c r="AC74" s="331">
        <f>($N$71*TaxDepr!$L20)</f>
        <v>0</v>
      </c>
      <c r="AD74" s="331">
        <f>($N$71*TaxDepr!$L21)</f>
        <v>0</v>
      </c>
      <c r="AE74" s="331">
        <f>($N$71*TaxDepr!$L22)</f>
        <v>0</v>
      </c>
      <c r="AF74" s="331">
        <f>($N$71*TaxDepr!$L23)</f>
        <v>0</v>
      </c>
      <c r="AG74" s="331">
        <f>($N$71*TaxDepr!$L24)</f>
        <v>0</v>
      </c>
      <c r="AH74" s="331">
        <f>($N$71*TaxDepr!$L25)</f>
        <v>0</v>
      </c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0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7">C72+C74</f>
        <v>0</v>
      </c>
      <c r="D75" s="95">
        <f t="shared" si="37"/>
        <v>0</v>
      </c>
      <c r="E75" s="95">
        <f t="shared" si="37"/>
        <v>0</v>
      </c>
      <c r="F75" s="95">
        <f t="shared" si="37"/>
        <v>0</v>
      </c>
      <c r="G75" s="95">
        <f t="shared" si="37"/>
        <v>0</v>
      </c>
      <c r="H75" s="95">
        <f t="shared" si="37"/>
        <v>0</v>
      </c>
      <c r="I75" s="95">
        <f t="shared" si="37"/>
        <v>0</v>
      </c>
      <c r="J75" s="95">
        <f t="shared" si="37"/>
        <v>0</v>
      </c>
      <c r="K75" s="95">
        <f t="shared" si="37"/>
        <v>0</v>
      </c>
      <c r="L75" s="95">
        <f t="shared" si="37"/>
        <v>0</v>
      </c>
      <c r="M75" s="95">
        <f t="shared" si="37"/>
        <v>0</v>
      </c>
      <c r="N75" s="95">
        <f t="shared" si="37"/>
        <v>0</v>
      </c>
      <c r="O75" s="95">
        <f t="shared" si="37"/>
        <v>0</v>
      </c>
      <c r="P75" s="95">
        <f t="shared" si="37"/>
        <v>0</v>
      </c>
      <c r="Q75" s="95">
        <f t="shared" si="37"/>
        <v>0</v>
      </c>
      <c r="R75" s="95">
        <f t="shared" si="37"/>
        <v>0</v>
      </c>
      <c r="S75" s="95">
        <f t="shared" si="37"/>
        <v>0</v>
      </c>
      <c r="T75" s="95">
        <f t="shared" si="37"/>
        <v>0</v>
      </c>
      <c r="U75" s="95">
        <f t="shared" si="37"/>
        <v>0</v>
      </c>
      <c r="V75" s="95">
        <f t="shared" si="37"/>
        <v>0</v>
      </c>
      <c r="W75" s="95">
        <f t="shared" si="37"/>
        <v>0</v>
      </c>
      <c r="X75" s="95">
        <f t="shared" si="37"/>
        <v>0</v>
      </c>
      <c r="Y75" s="95">
        <f t="shared" si="37"/>
        <v>0</v>
      </c>
      <c r="Z75" s="95">
        <f t="shared" si="37"/>
        <v>0</v>
      </c>
      <c r="AA75" s="95">
        <f t="shared" si="37"/>
        <v>0</v>
      </c>
      <c r="AB75" s="95">
        <f t="shared" si="37"/>
        <v>0</v>
      </c>
      <c r="AC75" s="95">
        <f t="shared" si="37"/>
        <v>0</v>
      </c>
      <c r="AD75" s="95">
        <f t="shared" si="37"/>
        <v>0</v>
      </c>
      <c r="AE75" s="95">
        <f t="shared" si="37"/>
        <v>0</v>
      </c>
      <c r="AF75" s="95">
        <f t="shared" si="37"/>
        <v>0</v>
      </c>
      <c r="AG75" s="95">
        <f t="shared" si="37"/>
        <v>0</v>
      </c>
      <c r="AH75" s="95">
        <f t="shared" si="37"/>
        <v>0</v>
      </c>
      <c r="AI75" s="95">
        <f t="shared" si="37"/>
        <v>0</v>
      </c>
      <c r="AJ75" s="95">
        <f t="shared" si="37"/>
        <v>0</v>
      </c>
      <c r="AK75" s="95">
        <f t="shared" si="37"/>
        <v>0</v>
      </c>
      <c r="AL75" s="95">
        <f t="shared" si="37"/>
        <v>0</v>
      </c>
      <c r="AM75" s="95">
        <f t="shared" si="37"/>
        <v>0</v>
      </c>
      <c r="AN75" s="95">
        <f t="shared" si="37"/>
        <v>0</v>
      </c>
      <c r="AO75" s="95">
        <f t="shared" si="37"/>
        <v>0</v>
      </c>
      <c r="AP75" s="95">
        <f t="shared" si="37"/>
        <v>0</v>
      </c>
      <c r="AQ75" s="95">
        <f t="shared" si="37"/>
        <v>0</v>
      </c>
      <c r="AR75" s="95">
        <f t="shared" si="37"/>
        <v>0</v>
      </c>
      <c r="AS75" s="95">
        <f t="shared" si="37"/>
        <v>0</v>
      </c>
      <c r="AT75" s="95">
        <f t="shared" si="37"/>
        <v>0</v>
      </c>
      <c r="AU75" s="95">
        <f t="shared" si="37"/>
        <v>0</v>
      </c>
      <c r="AV75" s="95">
        <f t="shared" si="37"/>
        <v>0</v>
      </c>
      <c r="AW75" s="95">
        <f t="shared" si="37"/>
        <v>0</v>
      </c>
      <c r="AX75" s="95">
        <f t="shared" si="37"/>
        <v>0</v>
      </c>
      <c r="AY75" s="95">
        <f t="shared" si="37"/>
        <v>0</v>
      </c>
      <c r="AZ75" s="95">
        <f t="shared" si="37"/>
        <v>0</v>
      </c>
      <c r="BA75" s="95">
        <f t="shared" si="37"/>
        <v>0</v>
      </c>
      <c r="BB75" s="95">
        <f t="shared" si="37"/>
        <v>0</v>
      </c>
      <c r="BC75" s="95">
        <f t="shared" si="37"/>
        <v>0</v>
      </c>
      <c r="BD75" s="95">
        <f t="shared" si="37"/>
        <v>0</v>
      </c>
      <c r="BE75" s="95">
        <f t="shared" si="37"/>
        <v>0</v>
      </c>
      <c r="BF75" s="95">
        <f t="shared" si="37"/>
        <v>0</v>
      </c>
      <c r="BG75" s="95">
        <f t="shared" si="37"/>
        <v>0</v>
      </c>
      <c r="BH75" s="95">
        <f t="shared" si="37"/>
        <v>0</v>
      </c>
      <c r="BI75" s="95">
        <f t="shared" si="37"/>
        <v>0</v>
      </c>
      <c r="BJ75" s="95">
        <f t="shared" si="37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8">B20</f>
        <v>0</v>
      </c>
      <c r="C78" s="87">
        <f t="shared" si="38"/>
        <v>0</v>
      </c>
      <c r="D78" s="87">
        <f t="shared" si="38"/>
        <v>0</v>
      </c>
      <c r="E78" s="87">
        <f t="shared" si="38"/>
        <v>0</v>
      </c>
      <c r="F78" s="87">
        <f t="shared" si="38"/>
        <v>0</v>
      </c>
      <c r="G78" s="87">
        <f t="shared" si="38"/>
        <v>0</v>
      </c>
      <c r="H78" s="87">
        <f t="shared" si="38"/>
        <v>0</v>
      </c>
      <c r="I78" s="87">
        <f t="shared" si="38"/>
        <v>0</v>
      </c>
      <c r="J78" s="87">
        <f t="shared" si="38"/>
        <v>0</v>
      </c>
      <c r="K78" s="87">
        <f t="shared" si="38"/>
        <v>0</v>
      </c>
      <c r="L78" s="87">
        <f t="shared" si="38"/>
        <v>0</v>
      </c>
      <c r="M78" s="87">
        <f t="shared" si="38"/>
        <v>0</v>
      </c>
      <c r="N78" s="87">
        <f t="shared" si="38"/>
        <v>0</v>
      </c>
      <c r="O78" s="87">
        <f t="shared" si="38"/>
        <v>0</v>
      </c>
      <c r="P78" s="87">
        <f t="shared" si="38"/>
        <v>0</v>
      </c>
      <c r="Q78" s="87">
        <f t="shared" si="38"/>
        <v>0</v>
      </c>
      <c r="R78" s="87">
        <f t="shared" si="38"/>
        <v>0</v>
      </c>
      <c r="S78" s="87">
        <f t="shared" si="38"/>
        <v>0</v>
      </c>
      <c r="T78" s="87">
        <f t="shared" si="38"/>
        <v>0</v>
      </c>
      <c r="U78" s="87">
        <f t="shared" si="38"/>
        <v>0</v>
      </c>
      <c r="V78" s="87">
        <f t="shared" si="38"/>
        <v>0</v>
      </c>
      <c r="W78" s="87">
        <f t="shared" si="38"/>
        <v>0</v>
      </c>
      <c r="X78" s="87">
        <f t="shared" si="38"/>
        <v>0</v>
      </c>
      <c r="Y78" s="87">
        <f t="shared" si="38"/>
        <v>0</v>
      </c>
      <c r="Z78" s="87">
        <f t="shared" si="38"/>
        <v>0</v>
      </c>
      <c r="AA78" s="87">
        <f t="shared" si="38"/>
        <v>0</v>
      </c>
      <c r="AB78" s="87">
        <f t="shared" si="38"/>
        <v>0</v>
      </c>
      <c r="AC78" s="87">
        <f t="shared" si="38"/>
        <v>0</v>
      </c>
      <c r="AD78" s="87">
        <f t="shared" si="38"/>
        <v>0</v>
      </c>
      <c r="AE78" s="87">
        <f t="shared" si="38"/>
        <v>0</v>
      </c>
      <c r="AF78" s="87">
        <f t="shared" si="38"/>
        <v>0</v>
      </c>
      <c r="AG78" s="87">
        <f t="shared" si="38"/>
        <v>0</v>
      </c>
      <c r="AH78" s="87">
        <f t="shared" si="38"/>
        <v>0</v>
      </c>
      <c r="AI78" s="87">
        <f t="shared" si="38"/>
        <v>0</v>
      </c>
      <c r="AJ78" s="87">
        <f t="shared" si="38"/>
        <v>0</v>
      </c>
      <c r="AK78" s="87">
        <f t="shared" si="38"/>
        <v>0</v>
      </c>
      <c r="AL78" s="87">
        <f t="shared" si="38"/>
        <v>0</v>
      </c>
      <c r="AM78" s="87">
        <f t="shared" si="38"/>
        <v>0</v>
      </c>
      <c r="AN78" s="87">
        <f t="shared" si="38"/>
        <v>0</v>
      </c>
      <c r="AO78" s="87">
        <f t="shared" si="38"/>
        <v>0</v>
      </c>
      <c r="AP78" s="87">
        <f t="shared" si="38"/>
        <v>0</v>
      </c>
      <c r="AQ78" s="87">
        <f t="shared" si="38"/>
        <v>0</v>
      </c>
      <c r="AR78" s="87">
        <f t="shared" si="38"/>
        <v>0</v>
      </c>
      <c r="AS78" s="87">
        <f t="shared" si="38"/>
        <v>0</v>
      </c>
      <c r="AT78" s="87">
        <f t="shared" si="38"/>
        <v>0</v>
      </c>
      <c r="AU78" s="87">
        <f t="shared" si="38"/>
        <v>0</v>
      </c>
      <c r="AV78" s="87">
        <f t="shared" si="38"/>
        <v>0</v>
      </c>
      <c r="AW78" s="87">
        <f t="shared" si="38"/>
        <v>0</v>
      </c>
      <c r="AX78" s="87">
        <f t="shared" si="38"/>
        <v>0</v>
      </c>
      <c r="AY78" s="87">
        <f t="shared" si="38"/>
        <v>0</v>
      </c>
      <c r="AZ78" s="87">
        <f t="shared" si="38"/>
        <v>0</v>
      </c>
      <c r="BA78" s="87">
        <f t="shared" si="38"/>
        <v>0</v>
      </c>
      <c r="BB78" s="87">
        <f t="shared" si="38"/>
        <v>0</v>
      </c>
      <c r="BC78" s="87">
        <f t="shared" si="38"/>
        <v>0</v>
      </c>
      <c r="BD78" s="87">
        <f t="shared" si="38"/>
        <v>0</v>
      </c>
      <c r="BE78" s="87">
        <f t="shared" si="38"/>
        <v>0</v>
      </c>
      <c r="BF78" s="87">
        <f t="shared" si="38"/>
        <v>0</v>
      </c>
      <c r="BG78" s="87">
        <f t="shared" si="38"/>
        <v>0</v>
      </c>
      <c r="BH78" s="87">
        <f t="shared" si="38"/>
        <v>0</v>
      </c>
      <c r="BI78" s="87">
        <f t="shared" si="38"/>
        <v>0</v>
      </c>
      <c r="BJ78" s="87">
        <f t="shared" si="38"/>
        <v>0</v>
      </c>
      <c r="BK78" s="87">
        <f t="shared" si="38"/>
        <v>0</v>
      </c>
      <c r="BL78" s="87">
        <f t="shared" si="38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0</v>
      </c>
      <c r="E80" s="87">
        <f>SUM($B$78:E78)</f>
        <v>0</v>
      </c>
      <c r="F80" s="87">
        <f>SUM($B$78:F78)</f>
        <v>0</v>
      </c>
      <c r="G80" s="87">
        <f>SUM($B$78:G78)</f>
        <v>0</v>
      </c>
      <c r="H80" s="87">
        <f>SUM($B$78:H78)</f>
        <v>0</v>
      </c>
      <c r="I80" s="87">
        <f>SUM($B$78:I78)</f>
        <v>0</v>
      </c>
      <c r="J80" s="87">
        <f>SUM($B$78:J78)</f>
        <v>0</v>
      </c>
      <c r="K80" s="87">
        <f>SUM($B$78:K78)</f>
        <v>0</v>
      </c>
      <c r="L80" s="87">
        <f>SUM($B$78:L78)</f>
        <v>0</v>
      </c>
      <c r="M80" s="87">
        <f>SUM($B$78:M78)</f>
        <v>0</v>
      </c>
      <c r="N80" s="87">
        <f>SUM($B$78:N78)</f>
        <v>0</v>
      </c>
      <c r="O80" s="87">
        <f>SUM($B$78:O78)</f>
        <v>0</v>
      </c>
      <c r="P80" s="87">
        <f>SUM($B$78:P78)</f>
        <v>0</v>
      </c>
      <c r="Q80" s="87">
        <f>SUM($B$78:Q78)</f>
        <v>0</v>
      </c>
      <c r="R80" s="87">
        <f>SUM($B$78:R78)</f>
        <v>0</v>
      </c>
      <c r="S80" s="87">
        <f>SUM($B$78:S78)</f>
        <v>0</v>
      </c>
      <c r="T80" s="87">
        <f>SUM($B$78:T78)</f>
        <v>0</v>
      </c>
      <c r="U80" s="87">
        <f>SUM($B$78:U78)</f>
        <v>0</v>
      </c>
      <c r="V80" s="87">
        <f>SUM($B$78:V78)</f>
        <v>0</v>
      </c>
      <c r="W80" s="87">
        <f>SUM($B$78:W78)</f>
        <v>0</v>
      </c>
      <c r="X80" s="87">
        <f>SUM($B$78:X78)</f>
        <v>0</v>
      </c>
      <c r="Y80" s="87">
        <f>SUM($B$78:Y78)</f>
        <v>0</v>
      </c>
      <c r="Z80" s="87">
        <f>SUM($B$78:Z78)</f>
        <v>0</v>
      </c>
      <c r="AA80" s="87">
        <f>SUM($B$78:AA78)</f>
        <v>0</v>
      </c>
      <c r="AB80" s="87">
        <f>SUM($B$78:AB78)</f>
        <v>0</v>
      </c>
      <c r="AC80" s="87">
        <f>SUM($B$78:AC78)</f>
        <v>0</v>
      </c>
      <c r="AD80" s="87">
        <f>SUM($B$78:AD78)</f>
        <v>0</v>
      </c>
      <c r="AE80" s="87">
        <f>SUM($B$78:AE78)</f>
        <v>0</v>
      </c>
      <c r="AF80" s="87">
        <f>SUM($B$78:AF78)</f>
        <v>0</v>
      </c>
      <c r="AG80" s="87">
        <f>SUM($B$78:AG78)</f>
        <v>0</v>
      </c>
      <c r="AH80" s="87">
        <f>SUM($B$78:AH78)</f>
        <v>0</v>
      </c>
      <c r="AI80" s="87">
        <f>SUM($B$78:AI78)</f>
        <v>0</v>
      </c>
      <c r="AJ80" s="87">
        <f>SUM($B$78:AJ78)</f>
        <v>0</v>
      </c>
      <c r="AK80" s="87">
        <f>SUM($B$78:AK78)</f>
        <v>0</v>
      </c>
      <c r="AL80" s="87">
        <f>SUM($B$78:AL78)</f>
        <v>0</v>
      </c>
      <c r="AM80" s="87">
        <f>SUM($B$78:AM78)</f>
        <v>0</v>
      </c>
      <c r="AN80" s="87">
        <f>SUM($B$78:AN78)</f>
        <v>0</v>
      </c>
      <c r="AO80" s="87">
        <f>SUM($B$78:AO78)</f>
        <v>0</v>
      </c>
      <c r="AP80" s="87">
        <f>SUM($B$78:AP78)</f>
        <v>0</v>
      </c>
      <c r="AQ80" s="87">
        <f>SUM($B$78:AQ78)</f>
        <v>0</v>
      </c>
      <c r="AR80" s="87">
        <f>SUM($B$78:AR78)</f>
        <v>0</v>
      </c>
      <c r="AS80" s="87">
        <f>SUM($B$78:AS78)</f>
        <v>0</v>
      </c>
      <c r="AT80" s="87">
        <f>SUM($B$78:AT78)</f>
        <v>0</v>
      </c>
      <c r="AU80" s="87">
        <f>SUM($B$78:AU78)</f>
        <v>0</v>
      </c>
      <c r="AV80" s="87">
        <f>SUM($B$78:AV78)</f>
        <v>0</v>
      </c>
      <c r="AW80" s="87">
        <f>SUM($B$78:AW78)</f>
        <v>0</v>
      </c>
      <c r="AX80" s="87">
        <f>SUM($B$78:AX78)</f>
        <v>0</v>
      </c>
      <c r="AY80" s="87">
        <f>SUM($B$78:AY78)</f>
        <v>0</v>
      </c>
      <c r="AZ80" s="87">
        <f>SUM($B$78:AZ78)</f>
        <v>0</v>
      </c>
      <c r="BA80" s="87">
        <f>SUM($B$78:BA78)</f>
        <v>0</v>
      </c>
      <c r="BB80" s="87">
        <f>SUM($B$78:BB78)</f>
        <v>0</v>
      </c>
      <c r="BC80" s="87">
        <f>SUM($B$78:BC78)</f>
        <v>0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0</v>
      </c>
      <c r="E81" s="330">
        <f t="shared" ref="E81:BL81" si="39">E74</f>
        <v>0</v>
      </c>
      <c r="F81" s="330">
        <f t="shared" si="39"/>
        <v>0</v>
      </c>
      <c r="G81" s="330">
        <f t="shared" si="39"/>
        <v>0</v>
      </c>
      <c r="H81" s="330">
        <f t="shared" si="39"/>
        <v>0</v>
      </c>
      <c r="I81" s="330">
        <f t="shared" si="39"/>
        <v>0</v>
      </c>
      <c r="J81" s="330">
        <f t="shared" si="39"/>
        <v>0</v>
      </c>
      <c r="K81" s="330">
        <f t="shared" si="39"/>
        <v>0</v>
      </c>
      <c r="L81" s="330">
        <f t="shared" si="39"/>
        <v>0</v>
      </c>
      <c r="M81" s="330">
        <f t="shared" si="39"/>
        <v>0</v>
      </c>
      <c r="N81" s="330">
        <f t="shared" si="39"/>
        <v>0</v>
      </c>
      <c r="O81" s="330">
        <f t="shared" si="39"/>
        <v>0</v>
      </c>
      <c r="P81" s="330">
        <f t="shared" si="39"/>
        <v>0</v>
      </c>
      <c r="Q81" s="330">
        <f t="shared" si="39"/>
        <v>0</v>
      </c>
      <c r="R81" s="330">
        <f t="shared" si="39"/>
        <v>0</v>
      </c>
      <c r="S81" s="330">
        <f t="shared" si="39"/>
        <v>0</v>
      </c>
      <c r="T81" s="330">
        <f t="shared" si="39"/>
        <v>0</v>
      </c>
      <c r="U81" s="330">
        <f t="shared" si="39"/>
        <v>0</v>
      </c>
      <c r="V81" s="330">
        <f t="shared" si="39"/>
        <v>0</v>
      </c>
      <c r="W81" s="330">
        <f t="shared" si="39"/>
        <v>0</v>
      </c>
      <c r="X81" s="330">
        <f t="shared" si="39"/>
        <v>0</v>
      </c>
      <c r="Y81" s="330">
        <f t="shared" si="39"/>
        <v>0</v>
      </c>
      <c r="Z81" s="330">
        <f t="shared" si="39"/>
        <v>0</v>
      </c>
      <c r="AA81" s="330">
        <f t="shared" si="39"/>
        <v>0</v>
      </c>
      <c r="AB81" s="330">
        <f t="shared" si="39"/>
        <v>0</v>
      </c>
      <c r="AC81" s="330">
        <f t="shared" si="39"/>
        <v>0</v>
      </c>
      <c r="AD81" s="330">
        <f t="shared" si="39"/>
        <v>0</v>
      </c>
      <c r="AE81" s="330">
        <f t="shared" si="39"/>
        <v>0</v>
      </c>
      <c r="AF81" s="330">
        <f t="shared" si="39"/>
        <v>0</v>
      </c>
      <c r="AG81" s="330">
        <f t="shared" si="39"/>
        <v>0</v>
      </c>
      <c r="AH81" s="330">
        <f t="shared" si="39"/>
        <v>0</v>
      </c>
      <c r="AI81" s="330">
        <f t="shared" si="39"/>
        <v>0</v>
      </c>
      <c r="AJ81" s="330">
        <f t="shared" si="39"/>
        <v>0</v>
      </c>
      <c r="AK81" s="330">
        <f t="shared" si="39"/>
        <v>0</v>
      </c>
      <c r="AL81" s="330">
        <f t="shared" si="39"/>
        <v>0</v>
      </c>
      <c r="AM81" s="330">
        <f t="shared" si="39"/>
        <v>0</v>
      </c>
      <c r="AN81" s="330">
        <f t="shared" si="39"/>
        <v>0</v>
      </c>
      <c r="AO81" s="330">
        <f t="shared" si="39"/>
        <v>0</v>
      </c>
      <c r="AP81" s="330">
        <f t="shared" si="39"/>
        <v>0</v>
      </c>
      <c r="AQ81" s="330">
        <f t="shared" si="39"/>
        <v>0</v>
      </c>
      <c r="AR81" s="330">
        <f t="shared" si="39"/>
        <v>0</v>
      </c>
      <c r="AS81" s="330">
        <f t="shared" si="39"/>
        <v>0</v>
      </c>
      <c r="AT81" s="330">
        <f t="shared" si="39"/>
        <v>0</v>
      </c>
      <c r="AU81" s="330">
        <f t="shared" si="39"/>
        <v>0</v>
      </c>
      <c r="AV81" s="330">
        <f t="shared" si="39"/>
        <v>0</v>
      </c>
      <c r="AW81" s="330">
        <f t="shared" si="39"/>
        <v>0</v>
      </c>
      <c r="AX81" s="330">
        <f t="shared" si="39"/>
        <v>0</v>
      </c>
      <c r="AY81" s="330">
        <f t="shared" si="39"/>
        <v>0</v>
      </c>
      <c r="AZ81" s="330">
        <f t="shared" si="39"/>
        <v>0</v>
      </c>
      <c r="BA81" s="330">
        <f t="shared" si="39"/>
        <v>0</v>
      </c>
      <c r="BB81" s="330">
        <f t="shared" si="39"/>
        <v>0</v>
      </c>
      <c r="BC81" s="330">
        <f t="shared" si="39"/>
        <v>0</v>
      </c>
      <c r="BD81" s="330">
        <f t="shared" si="39"/>
        <v>0</v>
      </c>
      <c r="BE81" s="330">
        <f t="shared" si="39"/>
        <v>0</v>
      </c>
      <c r="BF81" s="330">
        <f t="shared" si="39"/>
        <v>0</v>
      </c>
      <c r="BG81" s="330">
        <f t="shared" si="39"/>
        <v>0</v>
      </c>
      <c r="BH81" s="330">
        <f t="shared" si="39"/>
        <v>0</v>
      </c>
      <c r="BI81" s="330">
        <f t="shared" si="39"/>
        <v>0</v>
      </c>
      <c r="BJ81" s="330">
        <f t="shared" si="39"/>
        <v>0</v>
      </c>
      <c r="BK81" s="330">
        <f t="shared" si="39"/>
        <v>0</v>
      </c>
      <c r="BL81" s="330">
        <f t="shared" si="39"/>
        <v>0</v>
      </c>
      <c r="BM81" s="37"/>
      <c r="BN81" s="75">
        <f>SUM(B81:BM81)</f>
        <v>0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0">C79+C81</f>
        <v>0</v>
      </c>
      <c r="D82" s="95">
        <f t="shared" si="40"/>
        <v>0</v>
      </c>
      <c r="E82" s="95">
        <f t="shared" si="40"/>
        <v>0</v>
      </c>
      <c r="F82" s="95">
        <f t="shared" si="40"/>
        <v>0</v>
      </c>
      <c r="G82" s="95">
        <f t="shared" si="40"/>
        <v>0</v>
      </c>
      <c r="H82" s="95">
        <f t="shared" si="40"/>
        <v>0</v>
      </c>
      <c r="I82" s="95">
        <f t="shared" si="40"/>
        <v>0</v>
      </c>
      <c r="J82" s="95">
        <f t="shared" si="40"/>
        <v>0</v>
      </c>
      <c r="K82" s="95">
        <f t="shared" si="40"/>
        <v>0</v>
      </c>
      <c r="L82" s="95">
        <f t="shared" si="40"/>
        <v>0</v>
      </c>
      <c r="M82" s="95">
        <f t="shared" si="40"/>
        <v>0</v>
      </c>
      <c r="N82" s="95">
        <f t="shared" si="40"/>
        <v>0</v>
      </c>
      <c r="O82" s="95">
        <f t="shared" si="40"/>
        <v>0</v>
      </c>
      <c r="P82" s="95">
        <f t="shared" si="40"/>
        <v>0</v>
      </c>
      <c r="Q82" s="95">
        <f t="shared" si="40"/>
        <v>0</v>
      </c>
      <c r="R82" s="95">
        <f t="shared" si="40"/>
        <v>0</v>
      </c>
      <c r="S82" s="95">
        <f t="shared" si="40"/>
        <v>0</v>
      </c>
      <c r="T82" s="95">
        <f t="shared" si="40"/>
        <v>0</v>
      </c>
      <c r="U82" s="95">
        <f t="shared" si="40"/>
        <v>0</v>
      </c>
      <c r="V82" s="95">
        <f t="shared" si="40"/>
        <v>0</v>
      </c>
      <c r="W82" s="95">
        <f t="shared" si="40"/>
        <v>0</v>
      </c>
      <c r="X82" s="95">
        <f t="shared" si="40"/>
        <v>0</v>
      </c>
      <c r="Y82" s="95">
        <f t="shared" si="40"/>
        <v>0</v>
      </c>
      <c r="Z82" s="95">
        <f t="shared" si="40"/>
        <v>0</v>
      </c>
      <c r="AA82" s="95">
        <f t="shared" si="40"/>
        <v>0</v>
      </c>
      <c r="AB82" s="95">
        <f t="shared" si="40"/>
        <v>0</v>
      </c>
      <c r="AC82" s="95">
        <f t="shared" si="40"/>
        <v>0</v>
      </c>
      <c r="AD82" s="95">
        <f t="shared" si="40"/>
        <v>0</v>
      </c>
      <c r="AE82" s="95">
        <f t="shared" si="40"/>
        <v>0</v>
      </c>
      <c r="AF82" s="95">
        <f t="shared" si="40"/>
        <v>0</v>
      </c>
      <c r="AG82" s="95">
        <f t="shared" si="40"/>
        <v>0</v>
      </c>
      <c r="AH82" s="95">
        <f t="shared" si="40"/>
        <v>0</v>
      </c>
      <c r="AI82" s="95">
        <f t="shared" si="40"/>
        <v>0</v>
      </c>
      <c r="AJ82" s="95">
        <f t="shared" si="40"/>
        <v>0</v>
      </c>
      <c r="AK82" s="95">
        <f t="shared" si="40"/>
        <v>0</v>
      </c>
      <c r="AL82" s="95">
        <f t="shared" si="40"/>
        <v>0</v>
      </c>
      <c r="AM82" s="95">
        <f t="shared" si="40"/>
        <v>0</v>
      </c>
      <c r="AN82" s="95">
        <f t="shared" si="40"/>
        <v>0</v>
      </c>
      <c r="AO82" s="95">
        <f t="shared" si="40"/>
        <v>0</v>
      </c>
      <c r="AP82" s="95">
        <f t="shared" si="40"/>
        <v>0</v>
      </c>
      <c r="AQ82" s="95">
        <f t="shared" si="40"/>
        <v>0</v>
      </c>
      <c r="AR82" s="95">
        <f t="shared" si="40"/>
        <v>0</v>
      </c>
      <c r="AS82" s="95">
        <f t="shared" si="40"/>
        <v>0</v>
      </c>
      <c r="AT82" s="95">
        <f t="shared" si="40"/>
        <v>0</v>
      </c>
      <c r="AU82" s="95">
        <f t="shared" si="40"/>
        <v>0</v>
      </c>
      <c r="AV82" s="95">
        <f t="shared" si="40"/>
        <v>0</v>
      </c>
      <c r="AW82" s="95">
        <f t="shared" si="40"/>
        <v>0</v>
      </c>
      <c r="AX82" s="95">
        <f t="shared" si="40"/>
        <v>0</v>
      </c>
      <c r="AY82" s="95">
        <f t="shared" si="40"/>
        <v>0</v>
      </c>
      <c r="AZ82" s="95">
        <f t="shared" si="40"/>
        <v>0</v>
      </c>
      <c r="BA82" s="95">
        <f t="shared" si="40"/>
        <v>0</v>
      </c>
      <c r="BB82" s="95">
        <f t="shared" si="40"/>
        <v>0</v>
      </c>
      <c r="BC82" s="95">
        <f t="shared" si="40"/>
        <v>0</v>
      </c>
      <c r="BD82" s="95">
        <f t="shared" si="40"/>
        <v>0</v>
      </c>
      <c r="BE82" s="95">
        <f t="shared" si="40"/>
        <v>0</v>
      </c>
      <c r="BF82" s="95">
        <f t="shared" si="40"/>
        <v>0</v>
      </c>
      <c r="BG82" s="95">
        <f t="shared" si="40"/>
        <v>0</v>
      </c>
      <c r="BH82" s="95">
        <f t="shared" si="40"/>
        <v>0</v>
      </c>
      <c r="BI82" s="95">
        <f t="shared" si="40"/>
        <v>0</v>
      </c>
      <c r="BJ82" s="95">
        <f t="shared" si="40"/>
        <v>0</v>
      </c>
      <c r="BK82" s="95">
        <f t="shared" si="40"/>
        <v>0</v>
      </c>
      <c r="BL82" s="95">
        <f t="shared" si="40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BJ85" si="41">$B$20*(1-$B$5)/$B$3</f>
        <v>0</v>
      </c>
      <c r="C85" s="75">
        <f t="shared" si="41"/>
        <v>0</v>
      </c>
      <c r="D85" s="75">
        <f t="shared" si="41"/>
        <v>0</v>
      </c>
      <c r="E85" s="75">
        <f t="shared" si="41"/>
        <v>0</v>
      </c>
      <c r="F85" s="75">
        <f t="shared" si="41"/>
        <v>0</v>
      </c>
      <c r="G85" s="75">
        <f t="shared" si="41"/>
        <v>0</v>
      </c>
      <c r="H85" s="75">
        <f t="shared" si="41"/>
        <v>0</v>
      </c>
      <c r="I85" s="75">
        <f t="shared" si="41"/>
        <v>0</v>
      </c>
      <c r="J85" s="75">
        <f t="shared" si="41"/>
        <v>0</v>
      </c>
      <c r="K85" s="75">
        <f t="shared" si="41"/>
        <v>0</v>
      </c>
      <c r="L85" s="75">
        <f t="shared" si="41"/>
        <v>0</v>
      </c>
      <c r="M85" s="75">
        <f t="shared" si="41"/>
        <v>0</v>
      </c>
      <c r="N85" s="75">
        <f t="shared" si="41"/>
        <v>0</v>
      </c>
      <c r="O85" s="75">
        <f t="shared" si="41"/>
        <v>0</v>
      </c>
      <c r="P85" s="75">
        <f t="shared" si="41"/>
        <v>0</v>
      </c>
      <c r="Q85" s="75">
        <f t="shared" si="41"/>
        <v>0</v>
      </c>
      <c r="R85" s="75">
        <f t="shared" si="41"/>
        <v>0</v>
      </c>
      <c r="S85" s="75">
        <f t="shared" si="41"/>
        <v>0</v>
      </c>
      <c r="T85" s="75">
        <f t="shared" si="41"/>
        <v>0</v>
      </c>
      <c r="U85" s="75">
        <f t="shared" si="41"/>
        <v>0</v>
      </c>
      <c r="V85" s="75">
        <f t="shared" si="41"/>
        <v>0</v>
      </c>
      <c r="W85" s="75">
        <f t="shared" si="41"/>
        <v>0</v>
      </c>
      <c r="X85" s="75">
        <f t="shared" si="41"/>
        <v>0</v>
      </c>
      <c r="Y85" s="75">
        <f t="shared" si="41"/>
        <v>0</v>
      </c>
      <c r="Z85" s="75">
        <f t="shared" si="41"/>
        <v>0</v>
      </c>
      <c r="AA85" s="75">
        <f t="shared" si="41"/>
        <v>0</v>
      </c>
      <c r="AB85" s="75">
        <f t="shared" si="41"/>
        <v>0</v>
      </c>
      <c r="AC85" s="75">
        <f t="shared" si="41"/>
        <v>0</v>
      </c>
      <c r="AD85" s="75">
        <f t="shared" si="41"/>
        <v>0</v>
      </c>
      <c r="AE85" s="75">
        <f t="shared" si="41"/>
        <v>0</v>
      </c>
      <c r="AF85" s="75">
        <f t="shared" si="41"/>
        <v>0</v>
      </c>
      <c r="AG85" s="75">
        <f t="shared" si="41"/>
        <v>0</v>
      </c>
      <c r="AH85" s="75">
        <f t="shared" si="41"/>
        <v>0</v>
      </c>
      <c r="AI85" s="75">
        <f t="shared" si="41"/>
        <v>0</v>
      </c>
      <c r="AJ85" s="75">
        <f t="shared" si="41"/>
        <v>0</v>
      </c>
      <c r="AK85" s="75">
        <f t="shared" si="41"/>
        <v>0</v>
      </c>
      <c r="AL85" s="75">
        <f t="shared" si="41"/>
        <v>0</v>
      </c>
      <c r="AM85" s="75">
        <f t="shared" si="41"/>
        <v>0</v>
      </c>
      <c r="AN85" s="75">
        <f t="shared" si="41"/>
        <v>0</v>
      </c>
      <c r="AO85" s="75">
        <f t="shared" si="41"/>
        <v>0</v>
      </c>
      <c r="AP85" s="75">
        <f t="shared" si="41"/>
        <v>0</v>
      </c>
      <c r="AQ85" s="75">
        <f t="shared" si="41"/>
        <v>0</v>
      </c>
      <c r="AR85" s="75">
        <f t="shared" si="41"/>
        <v>0</v>
      </c>
      <c r="AS85" s="75">
        <f t="shared" si="41"/>
        <v>0</v>
      </c>
      <c r="AT85" s="75">
        <f t="shared" si="41"/>
        <v>0</v>
      </c>
      <c r="AU85" s="75">
        <f t="shared" si="41"/>
        <v>0</v>
      </c>
      <c r="AV85" s="75">
        <f t="shared" si="41"/>
        <v>0</v>
      </c>
      <c r="AW85" s="75">
        <f t="shared" si="41"/>
        <v>0</v>
      </c>
      <c r="AX85" s="75">
        <f t="shared" si="41"/>
        <v>0</v>
      </c>
      <c r="AY85" s="75">
        <f t="shared" si="41"/>
        <v>0</v>
      </c>
      <c r="AZ85" s="75">
        <f t="shared" si="41"/>
        <v>0</v>
      </c>
      <c r="BA85" s="75">
        <f t="shared" si="41"/>
        <v>0</v>
      </c>
      <c r="BB85" s="75">
        <f t="shared" si="41"/>
        <v>0</v>
      </c>
      <c r="BC85" s="75">
        <f t="shared" si="41"/>
        <v>0</v>
      </c>
      <c r="BD85" s="75">
        <f t="shared" si="41"/>
        <v>0</v>
      </c>
      <c r="BE85" s="75">
        <f t="shared" si="41"/>
        <v>0</v>
      </c>
      <c r="BF85" s="75">
        <f t="shared" si="41"/>
        <v>0</v>
      </c>
      <c r="BG85" s="75">
        <f t="shared" si="41"/>
        <v>0</v>
      </c>
      <c r="BH85" s="75">
        <f t="shared" si="41"/>
        <v>0</v>
      </c>
      <c r="BI85" s="75">
        <f t="shared" si="41"/>
        <v>0</v>
      </c>
      <c r="BJ85" s="75">
        <f t="shared" si="41"/>
        <v>0</v>
      </c>
      <c r="BK85" s="75"/>
      <c r="BL85" s="75"/>
      <c r="BM85" s="37"/>
      <c r="BN85" s="75">
        <f t="shared" ref="BN85:BN97" si="42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BJ86" si="43">$C$20*(1-$B$5)/$B$3</f>
        <v>0</v>
      </c>
      <c r="D86" s="75">
        <f t="shared" si="43"/>
        <v>0</v>
      </c>
      <c r="E86" s="75">
        <f t="shared" si="43"/>
        <v>0</v>
      </c>
      <c r="F86" s="75">
        <f t="shared" si="43"/>
        <v>0</v>
      </c>
      <c r="G86" s="75">
        <f t="shared" si="43"/>
        <v>0</v>
      </c>
      <c r="H86" s="75">
        <f t="shared" si="43"/>
        <v>0</v>
      </c>
      <c r="I86" s="75">
        <f t="shared" si="43"/>
        <v>0</v>
      </c>
      <c r="J86" s="75">
        <f t="shared" si="43"/>
        <v>0</v>
      </c>
      <c r="K86" s="75">
        <f t="shared" si="43"/>
        <v>0</v>
      </c>
      <c r="L86" s="75">
        <f t="shared" si="43"/>
        <v>0</v>
      </c>
      <c r="M86" s="75">
        <f t="shared" si="43"/>
        <v>0</v>
      </c>
      <c r="N86" s="75">
        <f t="shared" si="43"/>
        <v>0</v>
      </c>
      <c r="O86" s="75">
        <f t="shared" si="43"/>
        <v>0</v>
      </c>
      <c r="P86" s="75">
        <f t="shared" si="43"/>
        <v>0</v>
      </c>
      <c r="Q86" s="75">
        <f t="shared" si="43"/>
        <v>0</v>
      </c>
      <c r="R86" s="75">
        <f t="shared" si="43"/>
        <v>0</v>
      </c>
      <c r="S86" s="75">
        <f t="shared" si="43"/>
        <v>0</v>
      </c>
      <c r="T86" s="75">
        <f t="shared" si="43"/>
        <v>0</v>
      </c>
      <c r="U86" s="75">
        <f t="shared" si="43"/>
        <v>0</v>
      </c>
      <c r="V86" s="75">
        <f t="shared" si="43"/>
        <v>0</v>
      </c>
      <c r="W86" s="75">
        <f t="shared" si="43"/>
        <v>0</v>
      </c>
      <c r="X86" s="75">
        <f t="shared" si="43"/>
        <v>0</v>
      </c>
      <c r="Y86" s="75">
        <f t="shared" si="43"/>
        <v>0</v>
      </c>
      <c r="Z86" s="75">
        <f t="shared" si="43"/>
        <v>0</v>
      </c>
      <c r="AA86" s="75">
        <f t="shared" si="43"/>
        <v>0</v>
      </c>
      <c r="AB86" s="75">
        <f t="shared" si="43"/>
        <v>0</v>
      </c>
      <c r="AC86" s="75">
        <f t="shared" si="43"/>
        <v>0</v>
      </c>
      <c r="AD86" s="75">
        <f t="shared" si="43"/>
        <v>0</v>
      </c>
      <c r="AE86" s="75">
        <f t="shared" si="43"/>
        <v>0</v>
      </c>
      <c r="AF86" s="75">
        <f t="shared" si="43"/>
        <v>0</v>
      </c>
      <c r="AG86" s="75">
        <f t="shared" si="43"/>
        <v>0</v>
      </c>
      <c r="AH86" s="75">
        <f t="shared" si="43"/>
        <v>0</v>
      </c>
      <c r="AI86" s="75">
        <f t="shared" si="43"/>
        <v>0</v>
      </c>
      <c r="AJ86" s="75">
        <f t="shared" si="43"/>
        <v>0</v>
      </c>
      <c r="AK86" s="75">
        <f t="shared" si="43"/>
        <v>0</v>
      </c>
      <c r="AL86" s="75">
        <f t="shared" si="43"/>
        <v>0</v>
      </c>
      <c r="AM86" s="75">
        <f t="shared" si="43"/>
        <v>0</v>
      </c>
      <c r="AN86" s="75">
        <f t="shared" si="43"/>
        <v>0</v>
      </c>
      <c r="AO86" s="75">
        <f t="shared" si="43"/>
        <v>0</v>
      </c>
      <c r="AP86" s="75">
        <f t="shared" si="43"/>
        <v>0</v>
      </c>
      <c r="AQ86" s="75">
        <f t="shared" si="43"/>
        <v>0</v>
      </c>
      <c r="AR86" s="75">
        <f t="shared" si="43"/>
        <v>0</v>
      </c>
      <c r="AS86" s="75">
        <f t="shared" si="43"/>
        <v>0</v>
      </c>
      <c r="AT86" s="75">
        <f t="shared" si="43"/>
        <v>0</v>
      </c>
      <c r="AU86" s="75">
        <f t="shared" si="43"/>
        <v>0</v>
      </c>
      <c r="AV86" s="75">
        <f t="shared" si="43"/>
        <v>0</v>
      </c>
      <c r="AW86" s="75">
        <f t="shared" si="43"/>
        <v>0</v>
      </c>
      <c r="AX86" s="75">
        <f t="shared" si="43"/>
        <v>0</v>
      </c>
      <c r="AY86" s="75">
        <f t="shared" si="43"/>
        <v>0</v>
      </c>
      <c r="AZ86" s="75">
        <f t="shared" si="43"/>
        <v>0</v>
      </c>
      <c r="BA86" s="75">
        <f t="shared" si="43"/>
        <v>0</v>
      </c>
      <c r="BB86" s="75">
        <f t="shared" si="43"/>
        <v>0</v>
      </c>
      <c r="BC86" s="75">
        <f t="shared" si="43"/>
        <v>0</v>
      </c>
      <c r="BD86" s="75">
        <f t="shared" si="43"/>
        <v>0</v>
      </c>
      <c r="BE86" s="75">
        <f t="shared" si="43"/>
        <v>0</v>
      </c>
      <c r="BF86" s="75">
        <f t="shared" si="43"/>
        <v>0</v>
      </c>
      <c r="BG86" s="75">
        <f t="shared" si="43"/>
        <v>0</v>
      </c>
      <c r="BH86" s="75">
        <f t="shared" si="43"/>
        <v>0</v>
      </c>
      <c r="BI86" s="75">
        <f t="shared" si="43"/>
        <v>0</v>
      </c>
      <c r="BJ86" s="75">
        <f t="shared" si="43"/>
        <v>0</v>
      </c>
      <c r="BK86" s="75"/>
      <c r="BL86" s="75"/>
      <c r="BM86" s="37"/>
      <c r="BN86" s="75">
        <f t="shared" si="42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 t="shared" ref="D87:BA87" si="44">$D$20*(1-$B$5)/$B$3</f>
        <v>0</v>
      </c>
      <c r="E87" s="75">
        <f t="shared" si="44"/>
        <v>0</v>
      </c>
      <c r="F87" s="75">
        <f t="shared" si="44"/>
        <v>0</v>
      </c>
      <c r="G87" s="75">
        <f t="shared" si="44"/>
        <v>0</v>
      </c>
      <c r="H87" s="75">
        <f t="shared" si="44"/>
        <v>0</v>
      </c>
      <c r="I87" s="75">
        <f t="shared" si="44"/>
        <v>0</v>
      </c>
      <c r="J87" s="75">
        <f t="shared" si="44"/>
        <v>0</v>
      </c>
      <c r="K87" s="75">
        <f t="shared" si="44"/>
        <v>0</v>
      </c>
      <c r="L87" s="75">
        <f t="shared" si="44"/>
        <v>0</v>
      </c>
      <c r="M87" s="75">
        <f t="shared" si="44"/>
        <v>0</v>
      </c>
      <c r="N87" s="75">
        <f t="shared" si="44"/>
        <v>0</v>
      </c>
      <c r="O87" s="75">
        <f t="shared" si="44"/>
        <v>0</v>
      </c>
      <c r="P87" s="75">
        <f t="shared" si="44"/>
        <v>0</v>
      </c>
      <c r="Q87" s="75">
        <f t="shared" si="44"/>
        <v>0</v>
      </c>
      <c r="R87" s="75">
        <f t="shared" si="44"/>
        <v>0</v>
      </c>
      <c r="S87" s="75">
        <f t="shared" si="44"/>
        <v>0</v>
      </c>
      <c r="T87" s="75">
        <f t="shared" si="44"/>
        <v>0</v>
      </c>
      <c r="U87" s="75">
        <f t="shared" si="44"/>
        <v>0</v>
      </c>
      <c r="V87" s="75">
        <f t="shared" si="44"/>
        <v>0</v>
      </c>
      <c r="W87" s="75">
        <f t="shared" si="44"/>
        <v>0</v>
      </c>
      <c r="X87" s="75">
        <f t="shared" si="44"/>
        <v>0</v>
      </c>
      <c r="Y87" s="75">
        <f t="shared" si="44"/>
        <v>0</v>
      </c>
      <c r="Z87" s="75">
        <f t="shared" si="44"/>
        <v>0</v>
      </c>
      <c r="AA87" s="75">
        <f t="shared" si="44"/>
        <v>0</v>
      </c>
      <c r="AB87" s="75">
        <f t="shared" si="44"/>
        <v>0</v>
      </c>
      <c r="AC87" s="75">
        <f t="shared" si="44"/>
        <v>0</v>
      </c>
      <c r="AD87" s="75">
        <f t="shared" si="44"/>
        <v>0</v>
      </c>
      <c r="AE87" s="75">
        <f t="shared" si="44"/>
        <v>0</v>
      </c>
      <c r="AF87" s="75">
        <f t="shared" si="44"/>
        <v>0</v>
      </c>
      <c r="AG87" s="75">
        <f t="shared" si="44"/>
        <v>0</v>
      </c>
      <c r="AH87" s="75">
        <f t="shared" si="44"/>
        <v>0</v>
      </c>
      <c r="AI87" s="75">
        <f t="shared" si="44"/>
        <v>0</v>
      </c>
      <c r="AJ87" s="75">
        <f t="shared" si="44"/>
        <v>0</v>
      </c>
      <c r="AK87" s="75">
        <f t="shared" si="44"/>
        <v>0</v>
      </c>
      <c r="AL87" s="75">
        <f t="shared" si="44"/>
        <v>0</v>
      </c>
      <c r="AM87" s="75">
        <f t="shared" si="44"/>
        <v>0</v>
      </c>
      <c r="AN87" s="75">
        <f t="shared" si="44"/>
        <v>0</v>
      </c>
      <c r="AO87" s="75">
        <f t="shared" si="44"/>
        <v>0</v>
      </c>
      <c r="AP87" s="75">
        <f t="shared" si="44"/>
        <v>0</v>
      </c>
      <c r="AQ87" s="75">
        <f t="shared" si="44"/>
        <v>0</v>
      </c>
      <c r="AR87" s="75">
        <f t="shared" si="44"/>
        <v>0</v>
      </c>
      <c r="AS87" s="75">
        <f t="shared" si="44"/>
        <v>0</v>
      </c>
      <c r="AT87" s="75">
        <f t="shared" si="44"/>
        <v>0</v>
      </c>
      <c r="AU87" s="75">
        <f t="shared" si="44"/>
        <v>0</v>
      </c>
      <c r="AV87" s="75">
        <f t="shared" si="44"/>
        <v>0</v>
      </c>
      <c r="AW87" s="75">
        <f t="shared" si="44"/>
        <v>0</v>
      </c>
      <c r="AX87" s="75">
        <f t="shared" si="44"/>
        <v>0</v>
      </c>
      <c r="AY87" s="75">
        <f t="shared" si="44"/>
        <v>0</v>
      </c>
      <c r="AZ87" s="75">
        <f t="shared" si="44"/>
        <v>0</v>
      </c>
      <c r="BA87" s="75">
        <f t="shared" si="44"/>
        <v>0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2"/>
        <v>0</v>
      </c>
      <c r="BO87" s="335">
        <f>BN103*(1-0.025)</f>
        <v>0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J88" si="45">$E$20*(1-$B$5)/$B$3</f>
        <v>0</v>
      </c>
      <c r="F88" s="75">
        <f t="shared" si="45"/>
        <v>0</v>
      </c>
      <c r="G88" s="75">
        <f t="shared" si="45"/>
        <v>0</v>
      </c>
      <c r="H88" s="75">
        <f t="shared" si="45"/>
        <v>0</v>
      </c>
      <c r="I88" s="75">
        <f t="shared" si="45"/>
        <v>0</v>
      </c>
      <c r="J88" s="75">
        <f t="shared" si="45"/>
        <v>0</v>
      </c>
      <c r="K88" s="75">
        <f t="shared" si="45"/>
        <v>0</v>
      </c>
      <c r="L88" s="75">
        <f t="shared" si="45"/>
        <v>0</v>
      </c>
      <c r="M88" s="75">
        <f t="shared" si="45"/>
        <v>0</v>
      </c>
      <c r="N88" s="75">
        <f t="shared" si="45"/>
        <v>0</v>
      </c>
      <c r="O88" s="75">
        <f t="shared" si="45"/>
        <v>0</v>
      </c>
      <c r="P88" s="75">
        <f t="shared" si="45"/>
        <v>0</v>
      </c>
      <c r="Q88" s="75">
        <f t="shared" si="45"/>
        <v>0</v>
      </c>
      <c r="R88" s="75">
        <f t="shared" si="45"/>
        <v>0</v>
      </c>
      <c r="S88" s="75">
        <f t="shared" si="45"/>
        <v>0</v>
      </c>
      <c r="T88" s="75">
        <f t="shared" si="45"/>
        <v>0</v>
      </c>
      <c r="U88" s="75">
        <f t="shared" si="45"/>
        <v>0</v>
      </c>
      <c r="V88" s="75">
        <f t="shared" si="45"/>
        <v>0</v>
      </c>
      <c r="W88" s="75">
        <f t="shared" si="45"/>
        <v>0</v>
      </c>
      <c r="X88" s="75">
        <f t="shared" si="45"/>
        <v>0</v>
      </c>
      <c r="Y88" s="75">
        <f t="shared" si="45"/>
        <v>0</v>
      </c>
      <c r="Z88" s="75">
        <f t="shared" si="45"/>
        <v>0</v>
      </c>
      <c r="AA88" s="75">
        <f t="shared" si="45"/>
        <v>0</v>
      </c>
      <c r="AB88" s="75">
        <f t="shared" si="45"/>
        <v>0</v>
      </c>
      <c r="AC88" s="75">
        <f t="shared" si="45"/>
        <v>0</v>
      </c>
      <c r="AD88" s="75">
        <f t="shared" si="45"/>
        <v>0</v>
      </c>
      <c r="AE88" s="75">
        <f t="shared" si="45"/>
        <v>0</v>
      </c>
      <c r="AF88" s="75">
        <f t="shared" si="45"/>
        <v>0</v>
      </c>
      <c r="AG88" s="75">
        <f t="shared" si="45"/>
        <v>0</v>
      </c>
      <c r="AH88" s="75">
        <f t="shared" si="45"/>
        <v>0</v>
      </c>
      <c r="AI88" s="75">
        <f t="shared" si="45"/>
        <v>0</v>
      </c>
      <c r="AJ88" s="75">
        <f t="shared" si="45"/>
        <v>0</v>
      </c>
      <c r="AK88" s="75">
        <f t="shared" si="45"/>
        <v>0</v>
      </c>
      <c r="AL88" s="75">
        <f t="shared" si="45"/>
        <v>0</v>
      </c>
      <c r="AM88" s="75">
        <f t="shared" si="45"/>
        <v>0</v>
      </c>
      <c r="AN88" s="75">
        <f t="shared" si="45"/>
        <v>0</v>
      </c>
      <c r="AO88" s="75">
        <f t="shared" si="45"/>
        <v>0</v>
      </c>
      <c r="AP88" s="75">
        <f t="shared" si="45"/>
        <v>0</v>
      </c>
      <c r="AQ88" s="75">
        <f t="shared" si="45"/>
        <v>0</v>
      </c>
      <c r="AR88" s="75">
        <f t="shared" si="45"/>
        <v>0</v>
      </c>
      <c r="AS88" s="75">
        <f t="shared" si="45"/>
        <v>0</v>
      </c>
      <c r="AT88" s="75">
        <f t="shared" si="45"/>
        <v>0</v>
      </c>
      <c r="AU88" s="75">
        <f t="shared" si="45"/>
        <v>0</v>
      </c>
      <c r="AV88" s="75">
        <f t="shared" si="45"/>
        <v>0</v>
      </c>
      <c r="AW88" s="75">
        <f t="shared" si="45"/>
        <v>0</v>
      </c>
      <c r="AX88" s="75">
        <f t="shared" si="45"/>
        <v>0</v>
      </c>
      <c r="AY88" s="75">
        <f t="shared" si="45"/>
        <v>0</v>
      </c>
      <c r="AZ88" s="75">
        <f t="shared" si="45"/>
        <v>0</v>
      </c>
      <c r="BA88" s="75">
        <f t="shared" si="45"/>
        <v>0</v>
      </c>
      <c r="BB88" s="75">
        <f t="shared" si="45"/>
        <v>0</v>
      </c>
      <c r="BC88" s="75">
        <f t="shared" si="45"/>
        <v>0</v>
      </c>
      <c r="BD88" s="75">
        <f t="shared" si="45"/>
        <v>0</v>
      </c>
      <c r="BE88" s="75">
        <f t="shared" si="45"/>
        <v>0</v>
      </c>
      <c r="BF88" s="75">
        <f t="shared" si="45"/>
        <v>0</v>
      </c>
      <c r="BG88" s="75">
        <f t="shared" si="45"/>
        <v>0</v>
      </c>
      <c r="BH88" s="75">
        <f t="shared" si="45"/>
        <v>0</v>
      </c>
      <c r="BI88" s="75">
        <f t="shared" si="45"/>
        <v>0</v>
      </c>
      <c r="BJ88" s="75">
        <f t="shared" si="45"/>
        <v>0</v>
      </c>
      <c r="BK88" s="75"/>
      <c r="BL88" s="75"/>
      <c r="BM88" s="37"/>
      <c r="BN88" s="75">
        <f t="shared" si="42"/>
        <v>0</v>
      </c>
      <c r="BO88" s="335"/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J89" si="46">$F$20*(1-$B$5)/$B$3</f>
        <v>0</v>
      </c>
      <c r="G89" s="75">
        <f t="shared" si="46"/>
        <v>0</v>
      </c>
      <c r="H89" s="75">
        <f t="shared" si="46"/>
        <v>0</v>
      </c>
      <c r="I89" s="75">
        <f t="shared" si="46"/>
        <v>0</v>
      </c>
      <c r="J89" s="75">
        <f t="shared" si="46"/>
        <v>0</v>
      </c>
      <c r="K89" s="75">
        <f t="shared" si="46"/>
        <v>0</v>
      </c>
      <c r="L89" s="75">
        <f t="shared" si="46"/>
        <v>0</v>
      </c>
      <c r="M89" s="75">
        <f t="shared" si="46"/>
        <v>0</v>
      </c>
      <c r="N89" s="75">
        <f t="shared" si="46"/>
        <v>0</v>
      </c>
      <c r="O89" s="75">
        <f t="shared" si="46"/>
        <v>0</v>
      </c>
      <c r="P89" s="75">
        <f t="shared" si="46"/>
        <v>0</v>
      </c>
      <c r="Q89" s="75">
        <f t="shared" si="46"/>
        <v>0</v>
      </c>
      <c r="R89" s="75">
        <f t="shared" si="46"/>
        <v>0</v>
      </c>
      <c r="S89" s="75">
        <f t="shared" si="46"/>
        <v>0</v>
      </c>
      <c r="T89" s="75">
        <f t="shared" si="46"/>
        <v>0</v>
      </c>
      <c r="U89" s="75">
        <f t="shared" si="46"/>
        <v>0</v>
      </c>
      <c r="V89" s="75">
        <f t="shared" si="46"/>
        <v>0</v>
      </c>
      <c r="W89" s="75">
        <f t="shared" si="46"/>
        <v>0</v>
      </c>
      <c r="X89" s="75">
        <f t="shared" si="46"/>
        <v>0</v>
      </c>
      <c r="Y89" s="75">
        <f t="shared" si="46"/>
        <v>0</v>
      </c>
      <c r="Z89" s="75">
        <f t="shared" si="46"/>
        <v>0</v>
      </c>
      <c r="AA89" s="75">
        <f t="shared" si="46"/>
        <v>0</v>
      </c>
      <c r="AB89" s="75">
        <f t="shared" si="46"/>
        <v>0</v>
      </c>
      <c r="AC89" s="75">
        <f t="shared" si="46"/>
        <v>0</v>
      </c>
      <c r="AD89" s="75">
        <f t="shared" si="46"/>
        <v>0</v>
      </c>
      <c r="AE89" s="75">
        <f t="shared" si="46"/>
        <v>0</v>
      </c>
      <c r="AF89" s="75">
        <f t="shared" si="46"/>
        <v>0</v>
      </c>
      <c r="AG89" s="75">
        <f t="shared" si="46"/>
        <v>0</v>
      </c>
      <c r="AH89" s="75">
        <f t="shared" si="46"/>
        <v>0</v>
      </c>
      <c r="AI89" s="75">
        <f t="shared" si="46"/>
        <v>0</v>
      </c>
      <c r="AJ89" s="75">
        <f t="shared" si="46"/>
        <v>0</v>
      </c>
      <c r="AK89" s="75">
        <f t="shared" si="46"/>
        <v>0</v>
      </c>
      <c r="AL89" s="75">
        <f t="shared" si="46"/>
        <v>0</v>
      </c>
      <c r="AM89" s="75">
        <f t="shared" si="46"/>
        <v>0</v>
      </c>
      <c r="AN89" s="75">
        <f t="shared" si="46"/>
        <v>0</v>
      </c>
      <c r="AO89" s="75">
        <f t="shared" si="46"/>
        <v>0</v>
      </c>
      <c r="AP89" s="75">
        <f t="shared" si="46"/>
        <v>0</v>
      </c>
      <c r="AQ89" s="75">
        <f t="shared" si="46"/>
        <v>0</v>
      </c>
      <c r="AR89" s="75">
        <f t="shared" si="46"/>
        <v>0</v>
      </c>
      <c r="AS89" s="75">
        <f t="shared" si="46"/>
        <v>0</v>
      </c>
      <c r="AT89" s="75">
        <f t="shared" si="46"/>
        <v>0</v>
      </c>
      <c r="AU89" s="75">
        <f t="shared" si="46"/>
        <v>0</v>
      </c>
      <c r="AV89" s="75">
        <f t="shared" si="46"/>
        <v>0</v>
      </c>
      <c r="AW89" s="75">
        <f t="shared" si="46"/>
        <v>0</v>
      </c>
      <c r="AX89" s="75">
        <f t="shared" si="46"/>
        <v>0</v>
      </c>
      <c r="AY89" s="75">
        <f t="shared" si="46"/>
        <v>0</v>
      </c>
      <c r="AZ89" s="75">
        <f t="shared" si="46"/>
        <v>0</v>
      </c>
      <c r="BA89" s="75">
        <f t="shared" si="46"/>
        <v>0</v>
      </c>
      <c r="BB89" s="75">
        <f t="shared" si="46"/>
        <v>0</v>
      </c>
      <c r="BC89" s="75">
        <f t="shared" si="46"/>
        <v>0</v>
      </c>
      <c r="BD89" s="75">
        <f t="shared" si="46"/>
        <v>0</v>
      </c>
      <c r="BE89" s="75">
        <f t="shared" si="46"/>
        <v>0</v>
      </c>
      <c r="BF89" s="75">
        <f t="shared" si="46"/>
        <v>0</v>
      </c>
      <c r="BG89" s="75">
        <f t="shared" si="46"/>
        <v>0</v>
      </c>
      <c r="BH89" s="75">
        <f t="shared" si="46"/>
        <v>0</v>
      </c>
      <c r="BI89" s="75">
        <f t="shared" si="46"/>
        <v>0</v>
      </c>
      <c r="BJ89" s="75">
        <f t="shared" si="46"/>
        <v>0</v>
      </c>
      <c r="BK89" s="75"/>
      <c r="BL89" s="75"/>
      <c r="BM89" s="37"/>
      <c r="BN89" s="75">
        <f t="shared" si="42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7">$G$20*(1-$B$5)/$B$3</f>
        <v>0</v>
      </c>
      <c r="H90" s="75">
        <f t="shared" si="47"/>
        <v>0</v>
      </c>
      <c r="I90" s="75">
        <f t="shared" si="47"/>
        <v>0</v>
      </c>
      <c r="J90" s="75">
        <f t="shared" si="47"/>
        <v>0</v>
      </c>
      <c r="K90" s="75">
        <f t="shared" si="47"/>
        <v>0</v>
      </c>
      <c r="L90" s="75">
        <f t="shared" si="47"/>
        <v>0</v>
      </c>
      <c r="M90" s="75">
        <f t="shared" si="47"/>
        <v>0</v>
      </c>
      <c r="N90" s="75">
        <f t="shared" si="47"/>
        <v>0</v>
      </c>
      <c r="O90" s="75">
        <f t="shared" si="47"/>
        <v>0</v>
      </c>
      <c r="P90" s="75">
        <f t="shared" si="47"/>
        <v>0</v>
      </c>
      <c r="Q90" s="75">
        <f t="shared" si="47"/>
        <v>0</v>
      </c>
      <c r="R90" s="75">
        <f t="shared" si="47"/>
        <v>0</v>
      </c>
      <c r="S90" s="75">
        <f t="shared" si="47"/>
        <v>0</v>
      </c>
      <c r="T90" s="75">
        <f t="shared" si="47"/>
        <v>0</v>
      </c>
      <c r="U90" s="75">
        <f t="shared" si="47"/>
        <v>0</v>
      </c>
      <c r="V90" s="75">
        <f t="shared" si="47"/>
        <v>0</v>
      </c>
      <c r="W90" s="75">
        <f t="shared" si="47"/>
        <v>0</v>
      </c>
      <c r="X90" s="75">
        <f t="shared" si="47"/>
        <v>0</v>
      </c>
      <c r="Y90" s="75">
        <f t="shared" si="47"/>
        <v>0</v>
      </c>
      <c r="Z90" s="75">
        <f t="shared" si="47"/>
        <v>0</v>
      </c>
      <c r="AA90" s="75">
        <f t="shared" si="47"/>
        <v>0</v>
      </c>
      <c r="AB90" s="75">
        <f t="shared" si="47"/>
        <v>0</v>
      </c>
      <c r="AC90" s="75">
        <f t="shared" si="47"/>
        <v>0</v>
      </c>
      <c r="AD90" s="75">
        <f t="shared" si="47"/>
        <v>0</v>
      </c>
      <c r="AE90" s="75">
        <f t="shared" si="47"/>
        <v>0</v>
      </c>
      <c r="AF90" s="75">
        <f t="shared" si="47"/>
        <v>0</v>
      </c>
      <c r="AG90" s="75">
        <f t="shared" si="47"/>
        <v>0</v>
      </c>
      <c r="AH90" s="75">
        <f t="shared" si="47"/>
        <v>0</v>
      </c>
      <c r="AI90" s="75">
        <f t="shared" si="47"/>
        <v>0</v>
      </c>
      <c r="AJ90" s="75">
        <f t="shared" si="47"/>
        <v>0</v>
      </c>
      <c r="AK90" s="75">
        <f t="shared" si="47"/>
        <v>0</v>
      </c>
      <c r="AL90" s="75">
        <f t="shared" si="47"/>
        <v>0</v>
      </c>
      <c r="AM90" s="75">
        <f t="shared" si="47"/>
        <v>0</v>
      </c>
      <c r="AN90" s="75">
        <f t="shared" si="47"/>
        <v>0</v>
      </c>
      <c r="AO90" s="75">
        <f t="shared" si="47"/>
        <v>0</v>
      </c>
      <c r="AP90" s="75">
        <f t="shared" si="47"/>
        <v>0</v>
      </c>
      <c r="AQ90" s="75">
        <f t="shared" si="47"/>
        <v>0</v>
      </c>
      <c r="AR90" s="75">
        <f t="shared" si="47"/>
        <v>0</v>
      </c>
      <c r="AS90" s="75">
        <f t="shared" si="47"/>
        <v>0</v>
      </c>
      <c r="AT90" s="75">
        <f t="shared" si="47"/>
        <v>0</v>
      </c>
      <c r="AU90" s="75">
        <f t="shared" si="47"/>
        <v>0</v>
      </c>
      <c r="AV90" s="75">
        <f t="shared" si="47"/>
        <v>0</v>
      </c>
      <c r="AW90" s="75">
        <f t="shared" si="47"/>
        <v>0</v>
      </c>
      <c r="AX90" s="75">
        <f t="shared" si="47"/>
        <v>0</v>
      </c>
      <c r="AY90" s="75">
        <f t="shared" si="47"/>
        <v>0</v>
      </c>
      <c r="AZ90" s="75">
        <f t="shared" si="47"/>
        <v>0</v>
      </c>
      <c r="BA90" s="75">
        <f t="shared" si="47"/>
        <v>0</v>
      </c>
      <c r="BB90" s="75">
        <f t="shared" si="47"/>
        <v>0</v>
      </c>
      <c r="BC90" s="75">
        <f t="shared" si="47"/>
        <v>0</v>
      </c>
      <c r="BD90" s="75">
        <f t="shared" si="47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2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J91" si="48">$H$20*(1-$B$5)/$B$3</f>
        <v>0</v>
      </c>
      <c r="I91" s="75">
        <f t="shared" si="48"/>
        <v>0</v>
      </c>
      <c r="J91" s="75">
        <f t="shared" si="48"/>
        <v>0</v>
      </c>
      <c r="K91" s="75">
        <f t="shared" si="48"/>
        <v>0</v>
      </c>
      <c r="L91" s="75">
        <f t="shared" si="48"/>
        <v>0</v>
      </c>
      <c r="M91" s="75">
        <f t="shared" si="48"/>
        <v>0</v>
      </c>
      <c r="N91" s="75">
        <f t="shared" si="48"/>
        <v>0</v>
      </c>
      <c r="O91" s="75">
        <f t="shared" si="48"/>
        <v>0</v>
      </c>
      <c r="P91" s="75">
        <f t="shared" si="48"/>
        <v>0</v>
      </c>
      <c r="Q91" s="75">
        <f t="shared" si="48"/>
        <v>0</v>
      </c>
      <c r="R91" s="75">
        <f t="shared" si="48"/>
        <v>0</v>
      </c>
      <c r="S91" s="75">
        <f t="shared" si="48"/>
        <v>0</v>
      </c>
      <c r="T91" s="75">
        <f t="shared" si="48"/>
        <v>0</v>
      </c>
      <c r="U91" s="75">
        <f t="shared" si="48"/>
        <v>0</v>
      </c>
      <c r="V91" s="75">
        <f t="shared" si="48"/>
        <v>0</v>
      </c>
      <c r="W91" s="75">
        <f t="shared" si="48"/>
        <v>0</v>
      </c>
      <c r="X91" s="75">
        <f t="shared" si="48"/>
        <v>0</v>
      </c>
      <c r="Y91" s="75">
        <f t="shared" si="48"/>
        <v>0</v>
      </c>
      <c r="Z91" s="75">
        <f t="shared" si="48"/>
        <v>0</v>
      </c>
      <c r="AA91" s="75">
        <f t="shared" si="48"/>
        <v>0</v>
      </c>
      <c r="AB91" s="75">
        <f t="shared" si="48"/>
        <v>0</v>
      </c>
      <c r="AC91" s="75">
        <f t="shared" si="48"/>
        <v>0</v>
      </c>
      <c r="AD91" s="75">
        <f t="shared" si="48"/>
        <v>0</v>
      </c>
      <c r="AE91" s="75">
        <f t="shared" si="48"/>
        <v>0</v>
      </c>
      <c r="AF91" s="75">
        <f t="shared" si="48"/>
        <v>0</v>
      </c>
      <c r="AG91" s="75">
        <f t="shared" si="48"/>
        <v>0</v>
      </c>
      <c r="AH91" s="75">
        <f t="shared" si="48"/>
        <v>0</v>
      </c>
      <c r="AI91" s="75">
        <f t="shared" si="48"/>
        <v>0</v>
      </c>
      <c r="AJ91" s="75">
        <f t="shared" si="48"/>
        <v>0</v>
      </c>
      <c r="AK91" s="75">
        <f t="shared" si="48"/>
        <v>0</v>
      </c>
      <c r="AL91" s="75">
        <f t="shared" si="48"/>
        <v>0</v>
      </c>
      <c r="AM91" s="75">
        <f t="shared" si="48"/>
        <v>0</v>
      </c>
      <c r="AN91" s="75">
        <f t="shared" si="48"/>
        <v>0</v>
      </c>
      <c r="AO91" s="75">
        <f t="shared" si="48"/>
        <v>0</v>
      </c>
      <c r="AP91" s="75">
        <f t="shared" si="48"/>
        <v>0</v>
      </c>
      <c r="AQ91" s="75">
        <f t="shared" si="48"/>
        <v>0</v>
      </c>
      <c r="AR91" s="75">
        <f t="shared" si="48"/>
        <v>0</v>
      </c>
      <c r="AS91" s="75">
        <f t="shared" si="48"/>
        <v>0</v>
      </c>
      <c r="AT91" s="75">
        <f t="shared" si="48"/>
        <v>0</v>
      </c>
      <c r="AU91" s="75">
        <f t="shared" si="48"/>
        <v>0</v>
      </c>
      <c r="AV91" s="75">
        <f t="shared" si="48"/>
        <v>0</v>
      </c>
      <c r="AW91" s="75">
        <f t="shared" si="48"/>
        <v>0</v>
      </c>
      <c r="AX91" s="75">
        <f t="shared" si="48"/>
        <v>0</v>
      </c>
      <c r="AY91" s="75">
        <f t="shared" si="48"/>
        <v>0</v>
      </c>
      <c r="AZ91" s="75">
        <f t="shared" si="48"/>
        <v>0</v>
      </c>
      <c r="BA91" s="75">
        <f t="shared" si="48"/>
        <v>0</v>
      </c>
      <c r="BB91" s="75">
        <f t="shared" si="48"/>
        <v>0</v>
      </c>
      <c r="BC91" s="75">
        <f t="shared" si="48"/>
        <v>0</v>
      </c>
      <c r="BD91" s="75">
        <f t="shared" si="48"/>
        <v>0</v>
      </c>
      <c r="BE91" s="75">
        <f t="shared" si="48"/>
        <v>0</v>
      </c>
      <c r="BF91" s="75">
        <f t="shared" si="48"/>
        <v>0</v>
      </c>
      <c r="BG91" s="75">
        <f t="shared" si="48"/>
        <v>0</v>
      </c>
      <c r="BH91" s="75">
        <f t="shared" si="48"/>
        <v>0</v>
      </c>
      <c r="BI91" s="75">
        <f t="shared" si="48"/>
        <v>0</v>
      </c>
      <c r="BJ91" s="75">
        <f t="shared" si="48"/>
        <v>0</v>
      </c>
      <c r="BK91" s="75"/>
      <c r="BL91" s="75"/>
      <c r="BM91" s="37"/>
      <c r="BN91" s="75">
        <f t="shared" si="42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J92" si="49">$I$20*(1-$B$5)/$B$3</f>
        <v>0</v>
      </c>
      <c r="J92" s="75">
        <f t="shared" si="49"/>
        <v>0</v>
      </c>
      <c r="K92" s="75">
        <f t="shared" si="49"/>
        <v>0</v>
      </c>
      <c r="L92" s="75">
        <f t="shared" si="49"/>
        <v>0</v>
      </c>
      <c r="M92" s="75">
        <f t="shared" si="49"/>
        <v>0</v>
      </c>
      <c r="N92" s="75">
        <f t="shared" si="49"/>
        <v>0</v>
      </c>
      <c r="O92" s="75">
        <f t="shared" si="49"/>
        <v>0</v>
      </c>
      <c r="P92" s="75">
        <f t="shared" si="49"/>
        <v>0</v>
      </c>
      <c r="Q92" s="75">
        <f t="shared" si="49"/>
        <v>0</v>
      </c>
      <c r="R92" s="75">
        <f t="shared" si="49"/>
        <v>0</v>
      </c>
      <c r="S92" s="75">
        <f t="shared" si="49"/>
        <v>0</v>
      </c>
      <c r="T92" s="75">
        <f t="shared" si="49"/>
        <v>0</v>
      </c>
      <c r="U92" s="75">
        <f t="shared" si="49"/>
        <v>0</v>
      </c>
      <c r="V92" s="75">
        <f t="shared" si="49"/>
        <v>0</v>
      </c>
      <c r="W92" s="75">
        <f t="shared" si="49"/>
        <v>0</v>
      </c>
      <c r="X92" s="75">
        <f t="shared" si="49"/>
        <v>0</v>
      </c>
      <c r="Y92" s="75">
        <f t="shared" si="49"/>
        <v>0</v>
      </c>
      <c r="Z92" s="75">
        <f t="shared" si="49"/>
        <v>0</v>
      </c>
      <c r="AA92" s="75">
        <f t="shared" si="49"/>
        <v>0</v>
      </c>
      <c r="AB92" s="75">
        <f t="shared" si="49"/>
        <v>0</v>
      </c>
      <c r="AC92" s="75">
        <f t="shared" si="49"/>
        <v>0</v>
      </c>
      <c r="AD92" s="75">
        <f t="shared" si="49"/>
        <v>0</v>
      </c>
      <c r="AE92" s="75">
        <f t="shared" si="49"/>
        <v>0</v>
      </c>
      <c r="AF92" s="75">
        <f t="shared" si="49"/>
        <v>0</v>
      </c>
      <c r="AG92" s="75">
        <f t="shared" si="49"/>
        <v>0</v>
      </c>
      <c r="AH92" s="75">
        <f t="shared" si="49"/>
        <v>0</v>
      </c>
      <c r="AI92" s="75">
        <f t="shared" si="49"/>
        <v>0</v>
      </c>
      <c r="AJ92" s="75">
        <f t="shared" si="49"/>
        <v>0</v>
      </c>
      <c r="AK92" s="75">
        <f t="shared" si="49"/>
        <v>0</v>
      </c>
      <c r="AL92" s="75">
        <f t="shared" si="49"/>
        <v>0</v>
      </c>
      <c r="AM92" s="75">
        <f t="shared" si="49"/>
        <v>0</v>
      </c>
      <c r="AN92" s="75">
        <f t="shared" si="49"/>
        <v>0</v>
      </c>
      <c r="AO92" s="75">
        <f t="shared" si="49"/>
        <v>0</v>
      </c>
      <c r="AP92" s="75">
        <f t="shared" si="49"/>
        <v>0</v>
      </c>
      <c r="AQ92" s="75">
        <f t="shared" si="49"/>
        <v>0</v>
      </c>
      <c r="AR92" s="75">
        <f t="shared" si="49"/>
        <v>0</v>
      </c>
      <c r="AS92" s="75">
        <f t="shared" si="49"/>
        <v>0</v>
      </c>
      <c r="AT92" s="75">
        <f t="shared" si="49"/>
        <v>0</v>
      </c>
      <c r="AU92" s="75">
        <f t="shared" si="49"/>
        <v>0</v>
      </c>
      <c r="AV92" s="75">
        <f t="shared" si="49"/>
        <v>0</v>
      </c>
      <c r="AW92" s="75">
        <f t="shared" si="49"/>
        <v>0</v>
      </c>
      <c r="AX92" s="75">
        <f t="shared" si="49"/>
        <v>0</v>
      </c>
      <c r="AY92" s="75">
        <f t="shared" si="49"/>
        <v>0</v>
      </c>
      <c r="AZ92" s="75">
        <f t="shared" si="49"/>
        <v>0</v>
      </c>
      <c r="BA92" s="75">
        <f t="shared" si="49"/>
        <v>0</v>
      </c>
      <c r="BB92" s="75">
        <f t="shared" si="49"/>
        <v>0</v>
      </c>
      <c r="BC92" s="75">
        <f t="shared" si="49"/>
        <v>0</v>
      </c>
      <c r="BD92" s="75">
        <f t="shared" si="49"/>
        <v>0</v>
      </c>
      <c r="BE92" s="75">
        <f t="shared" si="49"/>
        <v>0</v>
      </c>
      <c r="BF92" s="75">
        <f t="shared" si="49"/>
        <v>0</v>
      </c>
      <c r="BG92" s="75">
        <f t="shared" si="49"/>
        <v>0</v>
      </c>
      <c r="BH92" s="75">
        <f t="shared" si="49"/>
        <v>0</v>
      </c>
      <c r="BI92" s="75">
        <f t="shared" si="49"/>
        <v>0</v>
      </c>
      <c r="BJ92" s="75">
        <f t="shared" si="49"/>
        <v>0</v>
      </c>
      <c r="BK92" s="75"/>
      <c r="BL92" s="75"/>
      <c r="BM92" s="37"/>
      <c r="BN92" s="75">
        <f t="shared" si="42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J93" si="50">$J$20*(1-$B$5)/$B$3</f>
        <v>0</v>
      </c>
      <c r="P93" s="75">
        <f t="shared" si="50"/>
        <v>0</v>
      </c>
      <c r="Q93" s="75">
        <f t="shared" si="50"/>
        <v>0</v>
      </c>
      <c r="R93" s="75">
        <f t="shared" si="50"/>
        <v>0</v>
      </c>
      <c r="S93" s="75">
        <f t="shared" si="50"/>
        <v>0</v>
      </c>
      <c r="T93" s="75">
        <f t="shared" si="50"/>
        <v>0</v>
      </c>
      <c r="U93" s="75">
        <f t="shared" si="50"/>
        <v>0</v>
      </c>
      <c r="V93" s="75">
        <f t="shared" si="50"/>
        <v>0</v>
      </c>
      <c r="W93" s="75">
        <f t="shared" si="50"/>
        <v>0</v>
      </c>
      <c r="X93" s="75">
        <f t="shared" si="50"/>
        <v>0</v>
      </c>
      <c r="Y93" s="75">
        <f t="shared" si="50"/>
        <v>0</v>
      </c>
      <c r="Z93" s="75">
        <f t="shared" si="50"/>
        <v>0</v>
      </c>
      <c r="AA93" s="75">
        <f t="shared" si="50"/>
        <v>0</v>
      </c>
      <c r="AB93" s="75">
        <f t="shared" si="50"/>
        <v>0</v>
      </c>
      <c r="AC93" s="75">
        <f t="shared" si="50"/>
        <v>0</v>
      </c>
      <c r="AD93" s="75">
        <f t="shared" si="50"/>
        <v>0</v>
      </c>
      <c r="AE93" s="75">
        <f t="shared" si="50"/>
        <v>0</v>
      </c>
      <c r="AF93" s="75">
        <f t="shared" si="50"/>
        <v>0</v>
      </c>
      <c r="AG93" s="75">
        <f t="shared" si="50"/>
        <v>0</v>
      </c>
      <c r="AH93" s="75">
        <f t="shared" si="50"/>
        <v>0</v>
      </c>
      <c r="AI93" s="75">
        <f t="shared" si="50"/>
        <v>0</v>
      </c>
      <c r="AJ93" s="75">
        <f t="shared" si="50"/>
        <v>0</v>
      </c>
      <c r="AK93" s="75">
        <f t="shared" si="50"/>
        <v>0</v>
      </c>
      <c r="AL93" s="75">
        <f t="shared" si="50"/>
        <v>0</v>
      </c>
      <c r="AM93" s="75">
        <f t="shared" si="50"/>
        <v>0</v>
      </c>
      <c r="AN93" s="75">
        <f t="shared" si="50"/>
        <v>0</v>
      </c>
      <c r="AO93" s="75">
        <f t="shared" si="50"/>
        <v>0</v>
      </c>
      <c r="AP93" s="75">
        <f t="shared" si="50"/>
        <v>0</v>
      </c>
      <c r="AQ93" s="75">
        <f t="shared" si="50"/>
        <v>0</v>
      </c>
      <c r="AR93" s="75">
        <f t="shared" si="50"/>
        <v>0</v>
      </c>
      <c r="AS93" s="75">
        <f t="shared" si="50"/>
        <v>0</v>
      </c>
      <c r="AT93" s="75">
        <f t="shared" si="50"/>
        <v>0</v>
      </c>
      <c r="AU93" s="75">
        <f t="shared" si="50"/>
        <v>0</v>
      </c>
      <c r="AV93" s="75">
        <f t="shared" si="50"/>
        <v>0</v>
      </c>
      <c r="AW93" s="75">
        <f t="shared" si="50"/>
        <v>0</v>
      </c>
      <c r="AX93" s="75">
        <f t="shared" si="50"/>
        <v>0</v>
      </c>
      <c r="AY93" s="75">
        <f t="shared" si="50"/>
        <v>0</v>
      </c>
      <c r="AZ93" s="75">
        <f t="shared" si="50"/>
        <v>0</v>
      </c>
      <c r="BA93" s="75">
        <f t="shared" si="50"/>
        <v>0</v>
      </c>
      <c r="BB93" s="75">
        <f t="shared" si="50"/>
        <v>0</v>
      </c>
      <c r="BC93" s="75">
        <f t="shared" si="50"/>
        <v>0</v>
      </c>
      <c r="BD93" s="75">
        <f t="shared" si="50"/>
        <v>0</v>
      </c>
      <c r="BE93" s="75">
        <f t="shared" si="50"/>
        <v>0</v>
      </c>
      <c r="BF93" s="75">
        <f t="shared" si="50"/>
        <v>0</v>
      </c>
      <c r="BG93" s="75">
        <f t="shared" si="50"/>
        <v>0</v>
      </c>
      <c r="BH93" s="75">
        <f t="shared" si="50"/>
        <v>0</v>
      </c>
      <c r="BI93" s="75">
        <f t="shared" si="50"/>
        <v>0</v>
      </c>
      <c r="BJ93" s="75">
        <f t="shared" si="50"/>
        <v>0</v>
      </c>
      <c r="BK93" s="75"/>
      <c r="BL93" s="75"/>
      <c r="BM93" s="37"/>
      <c r="BN93" s="75">
        <f t="shared" si="42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J94" si="51">$K$20*(1-$B$5)/$B$3</f>
        <v>0</v>
      </c>
      <c r="P94" s="75">
        <f t="shared" si="51"/>
        <v>0</v>
      </c>
      <c r="Q94" s="75">
        <f t="shared" si="51"/>
        <v>0</v>
      </c>
      <c r="R94" s="75">
        <f t="shared" si="51"/>
        <v>0</v>
      </c>
      <c r="S94" s="75">
        <f t="shared" si="51"/>
        <v>0</v>
      </c>
      <c r="T94" s="75">
        <f t="shared" si="51"/>
        <v>0</v>
      </c>
      <c r="U94" s="75">
        <f t="shared" si="51"/>
        <v>0</v>
      </c>
      <c r="V94" s="75">
        <f t="shared" si="51"/>
        <v>0</v>
      </c>
      <c r="W94" s="75">
        <f t="shared" si="51"/>
        <v>0</v>
      </c>
      <c r="X94" s="75">
        <f t="shared" si="51"/>
        <v>0</v>
      </c>
      <c r="Y94" s="75">
        <f t="shared" si="51"/>
        <v>0</v>
      </c>
      <c r="Z94" s="75">
        <f t="shared" si="51"/>
        <v>0</v>
      </c>
      <c r="AA94" s="75">
        <f t="shared" si="51"/>
        <v>0</v>
      </c>
      <c r="AB94" s="75">
        <f t="shared" si="51"/>
        <v>0</v>
      </c>
      <c r="AC94" s="75">
        <f t="shared" si="51"/>
        <v>0</v>
      </c>
      <c r="AD94" s="75">
        <f t="shared" si="51"/>
        <v>0</v>
      </c>
      <c r="AE94" s="75">
        <f t="shared" si="51"/>
        <v>0</v>
      </c>
      <c r="AF94" s="75">
        <f t="shared" si="51"/>
        <v>0</v>
      </c>
      <c r="AG94" s="75">
        <f t="shared" si="51"/>
        <v>0</v>
      </c>
      <c r="AH94" s="75">
        <f t="shared" si="51"/>
        <v>0</v>
      </c>
      <c r="AI94" s="75">
        <f t="shared" si="51"/>
        <v>0</v>
      </c>
      <c r="AJ94" s="75">
        <f t="shared" si="51"/>
        <v>0</v>
      </c>
      <c r="AK94" s="75">
        <f t="shared" si="51"/>
        <v>0</v>
      </c>
      <c r="AL94" s="75">
        <f t="shared" si="51"/>
        <v>0</v>
      </c>
      <c r="AM94" s="75">
        <f t="shared" si="51"/>
        <v>0</v>
      </c>
      <c r="AN94" s="75">
        <f t="shared" si="51"/>
        <v>0</v>
      </c>
      <c r="AO94" s="75">
        <f t="shared" si="51"/>
        <v>0</v>
      </c>
      <c r="AP94" s="75">
        <f t="shared" si="51"/>
        <v>0</v>
      </c>
      <c r="AQ94" s="75">
        <f t="shared" si="51"/>
        <v>0</v>
      </c>
      <c r="AR94" s="75">
        <f t="shared" si="51"/>
        <v>0</v>
      </c>
      <c r="AS94" s="75">
        <f t="shared" si="51"/>
        <v>0</v>
      </c>
      <c r="AT94" s="75">
        <f t="shared" si="51"/>
        <v>0</v>
      </c>
      <c r="AU94" s="75">
        <f t="shared" si="51"/>
        <v>0</v>
      </c>
      <c r="AV94" s="75">
        <f t="shared" si="51"/>
        <v>0</v>
      </c>
      <c r="AW94" s="75">
        <f t="shared" si="51"/>
        <v>0</v>
      </c>
      <c r="AX94" s="75">
        <f t="shared" si="51"/>
        <v>0</v>
      </c>
      <c r="AY94" s="75">
        <f t="shared" si="51"/>
        <v>0</v>
      </c>
      <c r="AZ94" s="75">
        <f t="shared" si="51"/>
        <v>0</v>
      </c>
      <c r="BA94" s="75">
        <f t="shared" si="51"/>
        <v>0</v>
      </c>
      <c r="BB94" s="75">
        <f t="shared" si="51"/>
        <v>0</v>
      </c>
      <c r="BC94" s="75">
        <f t="shared" si="51"/>
        <v>0</v>
      </c>
      <c r="BD94" s="75">
        <f t="shared" si="51"/>
        <v>0</v>
      </c>
      <c r="BE94" s="75">
        <f t="shared" si="51"/>
        <v>0</v>
      </c>
      <c r="BF94" s="75">
        <f t="shared" si="51"/>
        <v>0</v>
      </c>
      <c r="BG94" s="75">
        <f t="shared" si="51"/>
        <v>0</v>
      </c>
      <c r="BH94" s="75">
        <f t="shared" si="51"/>
        <v>0</v>
      </c>
      <c r="BI94" s="75">
        <f t="shared" si="51"/>
        <v>0</v>
      </c>
      <c r="BJ94" s="75">
        <f t="shared" si="51"/>
        <v>0</v>
      </c>
      <c r="BK94" s="75"/>
      <c r="BL94" s="75"/>
      <c r="BM94" s="37"/>
      <c r="BN94" s="75">
        <f t="shared" si="42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2">$L$20*(1-$B$5)/$B$3</f>
        <v>0</v>
      </c>
      <c r="P95" s="75">
        <f t="shared" si="52"/>
        <v>0</v>
      </c>
      <c r="Q95" s="75">
        <f t="shared" si="52"/>
        <v>0</v>
      </c>
      <c r="R95" s="75">
        <f t="shared" si="52"/>
        <v>0</v>
      </c>
      <c r="S95" s="75">
        <f t="shared" si="52"/>
        <v>0</v>
      </c>
      <c r="T95" s="75">
        <f t="shared" si="52"/>
        <v>0</v>
      </c>
      <c r="U95" s="75">
        <f t="shared" si="52"/>
        <v>0</v>
      </c>
      <c r="V95" s="75">
        <f t="shared" si="52"/>
        <v>0</v>
      </c>
      <c r="W95" s="75">
        <f t="shared" si="52"/>
        <v>0</v>
      </c>
      <c r="X95" s="75">
        <f t="shared" si="52"/>
        <v>0</v>
      </c>
      <c r="Y95" s="75">
        <f t="shared" si="52"/>
        <v>0</v>
      </c>
      <c r="Z95" s="75">
        <f t="shared" si="52"/>
        <v>0</v>
      </c>
      <c r="AA95" s="75">
        <f t="shared" si="52"/>
        <v>0</v>
      </c>
      <c r="AB95" s="75">
        <f t="shared" si="52"/>
        <v>0</v>
      </c>
      <c r="AC95" s="75">
        <f t="shared" si="52"/>
        <v>0</v>
      </c>
      <c r="AD95" s="75">
        <f t="shared" si="52"/>
        <v>0</v>
      </c>
      <c r="AE95" s="75">
        <f t="shared" si="52"/>
        <v>0</v>
      </c>
      <c r="AF95" s="75">
        <f t="shared" si="52"/>
        <v>0</v>
      </c>
      <c r="AG95" s="75">
        <f t="shared" si="52"/>
        <v>0</v>
      </c>
      <c r="AH95" s="75">
        <f t="shared" si="52"/>
        <v>0</v>
      </c>
      <c r="AI95" s="75">
        <f t="shared" si="52"/>
        <v>0</v>
      </c>
      <c r="AJ95" s="75">
        <f t="shared" si="52"/>
        <v>0</v>
      </c>
      <c r="AK95" s="75">
        <f t="shared" si="52"/>
        <v>0</v>
      </c>
      <c r="AL95" s="75">
        <f t="shared" si="52"/>
        <v>0</v>
      </c>
      <c r="AM95" s="75">
        <f t="shared" si="52"/>
        <v>0</v>
      </c>
      <c r="AN95" s="75">
        <f t="shared" si="52"/>
        <v>0</v>
      </c>
      <c r="AO95" s="75">
        <f t="shared" si="52"/>
        <v>0</v>
      </c>
      <c r="AP95" s="75">
        <f t="shared" si="52"/>
        <v>0</v>
      </c>
      <c r="AQ95" s="75">
        <f t="shared" si="52"/>
        <v>0</v>
      </c>
      <c r="AR95" s="75">
        <f t="shared" si="52"/>
        <v>0</v>
      </c>
      <c r="AS95" s="75">
        <f t="shared" si="52"/>
        <v>0</v>
      </c>
      <c r="AT95" s="75">
        <f t="shared" si="52"/>
        <v>0</v>
      </c>
      <c r="AU95" s="75">
        <f t="shared" si="52"/>
        <v>0</v>
      </c>
      <c r="AV95" s="75">
        <f t="shared" si="52"/>
        <v>0</v>
      </c>
      <c r="AW95" s="75">
        <f t="shared" si="52"/>
        <v>0</v>
      </c>
      <c r="AX95" s="75">
        <f t="shared" si="52"/>
        <v>0</v>
      </c>
      <c r="AY95" s="75">
        <f t="shared" si="52"/>
        <v>0</v>
      </c>
      <c r="AZ95" s="75">
        <f t="shared" si="52"/>
        <v>0</v>
      </c>
      <c r="BA95" s="75">
        <f t="shared" si="52"/>
        <v>0</v>
      </c>
      <c r="BB95" s="75">
        <f t="shared" si="52"/>
        <v>0</v>
      </c>
      <c r="BC95" s="75">
        <f t="shared" si="52"/>
        <v>0</v>
      </c>
      <c r="BD95" s="75">
        <f t="shared" si="52"/>
        <v>0</v>
      </c>
      <c r="BE95" s="75">
        <f t="shared" si="52"/>
        <v>0</v>
      </c>
      <c r="BF95" s="75">
        <f t="shared" si="52"/>
        <v>0</v>
      </c>
      <c r="BG95" s="75">
        <f t="shared" si="52"/>
        <v>0</v>
      </c>
      <c r="BH95" s="75">
        <f t="shared" si="52"/>
        <v>0</v>
      </c>
      <c r="BI95" s="75">
        <f t="shared" si="52"/>
        <v>0</v>
      </c>
      <c r="BJ95" s="75"/>
      <c r="BK95" s="75"/>
      <c r="BL95" s="75"/>
      <c r="BM95" s="37"/>
      <c r="BN95" s="75">
        <f t="shared" si="42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>$M$20*(1-$B$5)/$B$3</f>
        <v>0</v>
      </c>
      <c r="O96" s="75">
        <f t="shared" ref="O96:BK96" si="53">$M$20*(1-$B$5)/$B$3</f>
        <v>0</v>
      </c>
      <c r="P96" s="75">
        <f t="shared" si="53"/>
        <v>0</v>
      </c>
      <c r="Q96" s="75">
        <f t="shared" si="53"/>
        <v>0</v>
      </c>
      <c r="R96" s="75">
        <f t="shared" si="53"/>
        <v>0</v>
      </c>
      <c r="S96" s="75">
        <f t="shared" si="53"/>
        <v>0</v>
      </c>
      <c r="T96" s="75">
        <f t="shared" si="53"/>
        <v>0</v>
      </c>
      <c r="U96" s="75">
        <f t="shared" si="53"/>
        <v>0</v>
      </c>
      <c r="V96" s="75">
        <f t="shared" si="53"/>
        <v>0</v>
      </c>
      <c r="W96" s="75">
        <f t="shared" si="53"/>
        <v>0</v>
      </c>
      <c r="X96" s="75">
        <f t="shared" si="53"/>
        <v>0</v>
      </c>
      <c r="Y96" s="75">
        <f t="shared" si="53"/>
        <v>0</v>
      </c>
      <c r="Z96" s="75">
        <f t="shared" si="53"/>
        <v>0</v>
      </c>
      <c r="AA96" s="75">
        <f t="shared" si="53"/>
        <v>0</v>
      </c>
      <c r="AB96" s="75">
        <f t="shared" si="53"/>
        <v>0</v>
      </c>
      <c r="AC96" s="75">
        <f t="shared" si="53"/>
        <v>0</v>
      </c>
      <c r="AD96" s="75">
        <f t="shared" si="53"/>
        <v>0</v>
      </c>
      <c r="AE96" s="75">
        <f t="shared" si="53"/>
        <v>0</v>
      </c>
      <c r="AF96" s="75">
        <f t="shared" si="53"/>
        <v>0</v>
      </c>
      <c r="AG96" s="75">
        <f t="shared" si="53"/>
        <v>0</v>
      </c>
      <c r="AH96" s="75">
        <f t="shared" si="53"/>
        <v>0</v>
      </c>
      <c r="AI96" s="75">
        <f t="shared" si="53"/>
        <v>0</v>
      </c>
      <c r="AJ96" s="75">
        <f t="shared" si="53"/>
        <v>0</v>
      </c>
      <c r="AK96" s="75">
        <f t="shared" si="53"/>
        <v>0</v>
      </c>
      <c r="AL96" s="75">
        <f t="shared" si="53"/>
        <v>0</v>
      </c>
      <c r="AM96" s="75">
        <f t="shared" si="53"/>
        <v>0</v>
      </c>
      <c r="AN96" s="75">
        <f t="shared" si="53"/>
        <v>0</v>
      </c>
      <c r="AO96" s="75">
        <f t="shared" si="53"/>
        <v>0</v>
      </c>
      <c r="AP96" s="75">
        <f t="shared" si="53"/>
        <v>0</v>
      </c>
      <c r="AQ96" s="75">
        <f t="shared" si="53"/>
        <v>0</v>
      </c>
      <c r="AR96" s="75">
        <f t="shared" si="53"/>
        <v>0</v>
      </c>
      <c r="AS96" s="75">
        <f t="shared" si="53"/>
        <v>0</v>
      </c>
      <c r="AT96" s="75">
        <f t="shared" si="53"/>
        <v>0</v>
      </c>
      <c r="AU96" s="75">
        <f t="shared" si="53"/>
        <v>0</v>
      </c>
      <c r="AV96" s="75">
        <f t="shared" si="53"/>
        <v>0</v>
      </c>
      <c r="AW96" s="75">
        <f t="shared" si="53"/>
        <v>0</v>
      </c>
      <c r="AX96" s="75">
        <f t="shared" si="53"/>
        <v>0</v>
      </c>
      <c r="AY96" s="75">
        <f t="shared" si="53"/>
        <v>0</v>
      </c>
      <c r="AZ96" s="75">
        <f t="shared" si="53"/>
        <v>0</v>
      </c>
      <c r="BA96" s="75">
        <f t="shared" si="53"/>
        <v>0</v>
      </c>
      <c r="BB96" s="75">
        <f t="shared" si="53"/>
        <v>0</v>
      </c>
      <c r="BC96" s="75">
        <f t="shared" si="53"/>
        <v>0</v>
      </c>
      <c r="BD96" s="75">
        <f t="shared" si="53"/>
        <v>0</v>
      </c>
      <c r="BE96" s="75">
        <f t="shared" si="53"/>
        <v>0</v>
      </c>
      <c r="BF96" s="75">
        <f t="shared" si="53"/>
        <v>0</v>
      </c>
      <c r="BG96" s="75">
        <f t="shared" si="53"/>
        <v>0</v>
      </c>
      <c r="BH96" s="75">
        <f t="shared" si="53"/>
        <v>0</v>
      </c>
      <c r="BI96" s="75">
        <f t="shared" si="53"/>
        <v>0</v>
      </c>
      <c r="BJ96" s="75">
        <f t="shared" si="53"/>
        <v>0</v>
      </c>
      <c r="BK96" s="75">
        <f t="shared" si="53"/>
        <v>0</v>
      </c>
      <c r="BL96" s="75"/>
      <c r="BM96" s="37"/>
      <c r="BN96" s="75">
        <f t="shared" si="42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0</v>
      </c>
      <c r="O97" s="75">
        <f t="shared" ref="O97:BK97" si="54">$N$20*(1-$B$5)/$B$3</f>
        <v>0</v>
      </c>
      <c r="P97" s="75">
        <f t="shared" si="54"/>
        <v>0</v>
      </c>
      <c r="Q97" s="75">
        <f t="shared" si="54"/>
        <v>0</v>
      </c>
      <c r="R97" s="75">
        <f t="shared" si="54"/>
        <v>0</v>
      </c>
      <c r="S97" s="75">
        <f t="shared" si="54"/>
        <v>0</v>
      </c>
      <c r="T97" s="75">
        <f t="shared" si="54"/>
        <v>0</v>
      </c>
      <c r="U97" s="75">
        <f t="shared" si="54"/>
        <v>0</v>
      </c>
      <c r="V97" s="75">
        <f t="shared" si="54"/>
        <v>0</v>
      </c>
      <c r="W97" s="75">
        <f t="shared" si="54"/>
        <v>0</v>
      </c>
      <c r="X97" s="75">
        <f t="shared" si="54"/>
        <v>0</v>
      </c>
      <c r="Y97" s="75">
        <f t="shared" si="54"/>
        <v>0</v>
      </c>
      <c r="Z97" s="75">
        <f t="shared" si="54"/>
        <v>0</v>
      </c>
      <c r="AA97" s="75">
        <f t="shared" si="54"/>
        <v>0</v>
      </c>
      <c r="AB97" s="75">
        <f t="shared" si="54"/>
        <v>0</v>
      </c>
      <c r="AC97" s="75">
        <f t="shared" si="54"/>
        <v>0</v>
      </c>
      <c r="AD97" s="75">
        <f t="shared" si="54"/>
        <v>0</v>
      </c>
      <c r="AE97" s="75">
        <f t="shared" si="54"/>
        <v>0</v>
      </c>
      <c r="AF97" s="75">
        <f t="shared" si="54"/>
        <v>0</v>
      </c>
      <c r="AG97" s="75">
        <f t="shared" si="54"/>
        <v>0</v>
      </c>
      <c r="AH97" s="75">
        <f t="shared" si="54"/>
        <v>0</v>
      </c>
      <c r="AI97" s="75">
        <f t="shared" si="54"/>
        <v>0</v>
      </c>
      <c r="AJ97" s="75">
        <f t="shared" si="54"/>
        <v>0</v>
      </c>
      <c r="AK97" s="75">
        <f t="shared" si="54"/>
        <v>0</v>
      </c>
      <c r="AL97" s="75">
        <f t="shared" si="54"/>
        <v>0</v>
      </c>
      <c r="AM97" s="75">
        <f t="shared" si="54"/>
        <v>0</v>
      </c>
      <c r="AN97" s="75">
        <f t="shared" si="54"/>
        <v>0</v>
      </c>
      <c r="AO97" s="75">
        <f t="shared" si="54"/>
        <v>0</v>
      </c>
      <c r="AP97" s="75">
        <f t="shared" si="54"/>
        <v>0</v>
      </c>
      <c r="AQ97" s="75">
        <f t="shared" si="54"/>
        <v>0</v>
      </c>
      <c r="AR97" s="75">
        <f t="shared" si="54"/>
        <v>0</v>
      </c>
      <c r="AS97" s="75">
        <f t="shared" si="54"/>
        <v>0</v>
      </c>
      <c r="AT97" s="75">
        <f t="shared" si="54"/>
        <v>0</v>
      </c>
      <c r="AU97" s="75">
        <f t="shared" si="54"/>
        <v>0</v>
      </c>
      <c r="AV97" s="75">
        <f t="shared" si="54"/>
        <v>0</v>
      </c>
      <c r="AW97" s="75">
        <f t="shared" si="54"/>
        <v>0</v>
      </c>
      <c r="AX97" s="75">
        <f t="shared" si="54"/>
        <v>0</v>
      </c>
      <c r="AY97" s="75">
        <f t="shared" si="54"/>
        <v>0</v>
      </c>
      <c r="AZ97" s="75">
        <f t="shared" si="54"/>
        <v>0</v>
      </c>
      <c r="BA97" s="75">
        <f t="shared" si="54"/>
        <v>0</v>
      </c>
      <c r="BB97" s="75">
        <f t="shared" si="54"/>
        <v>0</v>
      </c>
      <c r="BC97" s="75">
        <f t="shared" si="54"/>
        <v>0</v>
      </c>
      <c r="BD97" s="75">
        <f t="shared" si="54"/>
        <v>0</v>
      </c>
      <c r="BE97" s="75">
        <f t="shared" si="54"/>
        <v>0</v>
      </c>
      <c r="BF97" s="75">
        <f t="shared" si="54"/>
        <v>0</v>
      </c>
      <c r="BG97" s="75">
        <f t="shared" si="54"/>
        <v>0</v>
      </c>
      <c r="BH97" s="75">
        <f t="shared" si="54"/>
        <v>0</v>
      </c>
      <c r="BI97" s="75">
        <f t="shared" si="54"/>
        <v>0</v>
      </c>
      <c r="BJ97" s="75">
        <f t="shared" si="54"/>
        <v>0</v>
      </c>
      <c r="BK97" s="75">
        <f t="shared" si="54"/>
        <v>0</v>
      </c>
      <c r="BL97" s="75"/>
      <c r="BM97" s="37"/>
      <c r="BN97" s="75">
        <f t="shared" si="42"/>
        <v>0</v>
      </c>
      <c r="BO97" s="335">
        <f>BN113*(1-0.025)</f>
        <v>0</v>
      </c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5">SUM(C85:C97)</f>
        <v>0</v>
      </c>
      <c r="D98" s="104">
        <f t="shared" si="55"/>
        <v>0</v>
      </c>
      <c r="E98" s="104">
        <f t="shared" si="55"/>
        <v>0</v>
      </c>
      <c r="F98" s="104">
        <f t="shared" si="55"/>
        <v>0</v>
      </c>
      <c r="G98" s="104">
        <f t="shared" si="55"/>
        <v>0</v>
      </c>
      <c r="H98" s="104">
        <f t="shared" si="55"/>
        <v>0</v>
      </c>
      <c r="I98" s="104">
        <f t="shared" si="55"/>
        <v>0</v>
      </c>
      <c r="J98" s="104">
        <f t="shared" si="55"/>
        <v>0</v>
      </c>
      <c r="K98" s="104">
        <f t="shared" si="55"/>
        <v>0</v>
      </c>
      <c r="L98" s="104">
        <f t="shared" si="55"/>
        <v>0</v>
      </c>
      <c r="M98" s="104">
        <f t="shared" si="55"/>
        <v>0</v>
      </c>
      <c r="N98" s="104">
        <f t="shared" si="55"/>
        <v>0</v>
      </c>
      <c r="O98" s="104">
        <f t="shared" si="55"/>
        <v>0</v>
      </c>
      <c r="P98" s="104">
        <f t="shared" si="55"/>
        <v>0</v>
      </c>
      <c r="Q98" s="104">
        <f t="shared" si="55"/>
        <v>0</v>
      </c>
      <c r="R98" s="104">
        <f t="shared" si="55"/>
        <v>0</v>
      </c>
      <c r="S98" s="104">
        <f t="shared" si="55"/>
        <v>0</v>
      </c>
      <c r="T98" s="104">
        <f t="shared" si="55"/>
        <v>0</v>
      </c>
      <c r="U98" s="104">
        <f t="shared" si="55"/>
        <v>0</v>
      </c>
      <c r="V98" s="104">
        <f t="shared" si="55"/>
        <v>0</v>
      </c>
      <c r="W98" s="104">
        <f t="shared" si="55"/>
        <v>0</v>
      </c>
      <c r="X98" s="104">
        <f t="shared" si="55"/>
        <v>0</v>
      </c>
      <c r="Y98" s="104">
        <f t="shared" si="55"/>
        <v>0</v>
      </c>
      <c r="Z98" s="104">
        <f t="shared" si="55"/>
        <v>0</v>
      </c>
      <c r="AA98" s="104">
        <f t="shared" si="55"/>
        <v>0</v>
      </c>
      <c r="AB98" s="104">
        <f t="shared" si="55"/>
        <v>0</v>
      </c>
      <c r="AC98" s="104">
        <f t="shared" si="55"/>
        <v>0</v>
      </c>
      <c r="AD98" s="104">
        <f t="shared" si="55"/>
        <v>0</v>
      </c>
      <c r="AE98" s="104">
        <f t="shared" si="55"/>
        <v>0</v>
      </c>
      <c r="AF98" s="104">
        <f t="shared" si="55"/>
        <v>0</v>
      </c>
      <c r="AG98" s="104">
        <f t="shared" si="55"/>
        <v>0</v>
      </c>
      <c r="AH98" s="104">
        <f t="shared" si="55"/>
        <v>0</v>
      </c>
      <c r="AI98" s="104">
        <f t="shared" si="55"/>
        <v>0</v>
      </c>
      <c r="AJ98" s="104">
        <f t="shared" si="55"/>
        <v>0</v>
      </c>
      <c r="AK98" s="104">
        <f t="shared" si="55"/>
        <v>0</v>
      </c>
      <c r="AL98" s="104">
        <f t="shared" si="55"/>
        <v>0</v>
      </c>
      <c r="AM98" s="104">
        <f t="shared" si="55"/>
        <v>0</v>
      </c>
      <c r="AN98" s="104">
        <f t="shared" si="55"/>
        <v>0</v>
      </c>
      <c r="AO98" s="104">
        <f t="shared" si="55"/>
        <v>0</v>
      </c>
      <c r="AP98" s="104">
        <f t="shared" si="55"/>
        <v>0</v>
      </c>
      <c r="AQ98" s="104">
        <f t="shared" si="55"/>
        <v>0</v>
      </c>
      <c r="AR98" s="104">
        <f t="shared" si="55"/>
        <v>0</v>
      </c>
      <c r="AS98" s="104">
        <f t="shared" si="55"/>
        <v>0</v>
      </c>
      <c r="AT98" s="104">
        <f t="shared" si="55"/>
        <v>0</v>
      </c>
      <c r="AU98" s="104">
        <f t="shared" si="55"/>
        <v>0</v>
      </c>
      <c r="AV98" s="104">
        <f t="shared" si="55"/>
        <v>0</v>
      </c>
      <c r="AW98" s="104">
        <f t="shared" si="55"/>
        <v>0</v>
      </c>
      <c r="AX98" s="104">
        <f t="shared" si="55"/>
        <v>0</v>
      </c>
      <c r="AY98" s="104">
        <f t="shared" si="55"/>
        <v>0</v>
      </c>
      <c r="AZ98" s="104">
        <f t="shared" si="55"/>
        <v>0</v>
      </c>
      <c r="BA98" s="104">
        <f t="shared" si="55"/>
        <v>0</v>
      </c>
      <c r="BB98" s="104">
        <f t="shared" si="55"/>
        <v>0</v>
      </c>
      <c r="BC98" s="104">
        <f t="shared" si="55"/>
        <v>0</v>
      </c>
      <c r="BD98" s="104">
        <f t="shared" si="55"/>
        <v>0</v>
      </c>
      <c r="BE98" s="104">
        <f t="shared" si="55"/>
        <v>0</v>
      </c>
      <c r="BF98" s="104">
        <f t="shared" si="55"/>
        <v>0</v>
      </c>
      <c r="BG98" s="104">
        <f t="shared" si="55"/>
        <v>0</v>
      </c>
      <c r="BH98" s="104">
        <f t="shared" si="55"/>
        <v>0</v>
      </c>
      <c r="BI98" s="104">
        <f t="shared" si="55"/>
        <v>0</v>
      </c>
      <c r="BJ98" s="104">
        <f t="shared" si="55"/>
        <v>0</v>
      </c>
      <c r="BK98" s="104">
        <f t="shared" si="55"/>
        <v>0</v>
      </c>
      <c r="BL98" s="104">
        <f t="shared" si="55"/>
        <v>0</v>
      </c>
      <c r="BM98" s="344"/>
      <c r="BN98" s="58">
        <f>SUM(BN85:BN97)</f>
        <v>0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J101" si="56">$B$20/$B$3</f>
        <v>0</v>
      </c>
      <c r="C101" s="75">
        <f t="shared" si="56"/>
        <v>0</v>
      </c>
      <c r="D101" s="75">
        <f t="shared" si="56"/>
        <v>0</v>
      </c>
      <c r="E101" s="75">
        <f t="shared" si="56"/>
        <v>0</v>
      </c>
      <c r="F101" s="75">
        <f t="shared" si="56"/>
        <v>0</v>
      </c>
      <c r="G101" s="75">
        <f t="shared" si="56"/>
        <v>0</v>
      </c>
      <c r="H101" s="75">
        <f t="shared" si="56"/>
        <v>0</v>
      </c>
      <c r="I101" s="75">
        <f t="shared" si="56"/>
        <v>0</v>
      </c>
      <c r="J101" s="75">
        <f t="shared" si="56"/>
        <v>0</v>
      </c>
      <c r="K101" s="75">
        <f t="shared" si="56"/>
        <v>0</v>
      </c>
      <c r="L101" s="75">
        <f t="shared" si="56"/>
        <v>0</v>
      </c>
      <c r="M101" s="75">
        <f t="shared" si="56"/>
        <v>0</v>
      </c>
      <c r="N101" s="75">
        <f t="shared" si="56"/>
        <v>0</v>
      </c>
      <c r="O101" s="75">
        <f t="shared" si="56"/>
        <v>0</v>
      </c>
      <c r="P101" s="75">
        <f t="shared" si="56"/>
        <v>0</v>
      </c>
      <c r="Q101" s="75">
        <f t="shared" si="56"/>
        <v>0</v>
      </c>
      <c r="R101" s="75">
        <f t="shared" si="56"/>
        <v>0</v>
      </c>
      <c r="S101" s="75">
        <f t="shared" si="56"/>
        <v>0</v>
      </c>
      <c r="T101" s="75">
        <f t="shared" si="56"/>
        <v>0</v>
      </c>
      <c r="U101" s="75">
        <f t="shared" si="56"/>
        <v>0</v>
      </c>
      <c r="V101" s="75">
        <f t="shared" si="56"/>
        <v>0</v>
      </c>
      <c r="W101" s="75">
        <f t="shared" si="56"/>
        <v>0</v>
      </c>
      <c r="X101" s="75">
        <f t="shared" si="56"/>
        <v>0</v>
      </c>
      <c r="Y101" s="75">
        <f t="shared" si="56"/>
        <v>0</v>
      </c>
      <c r="Z101" s="75">
        <f t="shared" si="56"/>
        <v>0</v>
      </c>
      <c r="AA101" s="75">
        <f t="shared" si="56"/>
        <v>0</v>
      </c>
      <c r="AB101" s="75">
        <f t="shared" si="56"/>
        <v>0</v>
      </c>
      <c r="AC101" s="75">
        <f t="shared" si="56"/>
        <v>0</v>
      </c>
      <c r="AD101" s="75">
        <f t="shared" si="56"/>
        <v>0</v>
      </c>
      <c r="AE101" s="75">
        <f t="shared" si="56"/>
        <v>0</v>
      </c>
      <c r="AF101" s="75">
        <f t="shared" si="56"/>
        <v>0</v>
      </c>
      <c r="AG101" s="75">
        <f t="shared" si="56"/>
        <v>0</v>
      </c>
      <c r="AH101" s="75">
        <f t="shared" si="56"/>
        <v>0</v>
      </c>
      <c r="AI101" s="75">
        <f t="shared" si="56"/>
        <v>0</v>
      </c>
      <c r="AJ101" s="75">
        <f t="shared" si="56"/>
        <v>0</v>
      </c>
      <c r="AK101" s="75">
        <f t="shared" si="56"/>
        <v>0</v>
      </c>
      <c r="AL101" s="75">
        <f t="shared" si="56"/>
        <v>0</v>
      </c>
      <c r="AM101" s="75">
        <f t="shared" si="56"/>
        <v>0</v>
      </c>
      <c r="AN101" s="75">
        <f t="shared" si="56"/>
        <v>0</v>
      </c>
      <c r="AO101" s="75">
        <f t="shared" si="56"/>
        <v>0</v>
      </c>
      <c r="AP101" s="75">
        <f t="shared" si="56"/>
        <v>0</v>
      </c>
      <c r="AQ101" s="75">
        <f t="shared" si="56"/>
        <v>0</v>
      </c>
      <c r="AR101" s="75">
        <f t="shared" si="56"/>
        <v>0</v>
      </c>
      <c r="AS101" s="75">
        <f t="shared" si="56"/>
        <v>0</v>
      </c>
      <c r="AT101" s="75">
        <f t="shared" si="56"/>
        <v>0</v>
      </c>
      <c r="AU101" s="75">
        <f t="shared" si="56"/>
        <v>0</v>
      </c>
      <c r="AV101" s="75">
        <f t="shared" si="56"/>
        <v>0</v>
      </c>
      <c r="AW101" s="75">
        <f t="shared" si="56"/>
        <v>0</v>
      </c>
      <c r="AX101" s="75">
        <f t="shared" si="56"/>
        <v>0</v>
      </c>
      <c r="AY101" s="75">
        <f t="shared" si="56"/>
        <v>0</v>
      </c>
      <c r="AZ101" s="75">
        <f t="shared" si="56"/>
        <v>0</v>
      </c>
      <c r="BA101" s="75">
        <f t="shared" si="56"/>
        <v>0</v>
      </c>
      <c r="BB101" s="75">
        <f t="shared" si="56"/>
        <v>0</v>
      </c>
      <c r="BC101" s="75">
        <f t="shared" si="56"/>
        <v>0</v>
      </c>
      <c r="BD101" s="75">
        <f t="shared" si="56"/>
        <v>0</v>
      </c>
      <c r="BE101" s="75">
        <f t="shared" si="56"/>
        <v>0</v>
      </c>
      <c r="BF101" s="75">
        <f t="shared" si="56"/>
        <v>0</v>
      </c>
      <c r="BG101" s="75">
        <f t="shared" si="56"/>
        <v>0</v>
      </c>
      <c r="BH101" s="75">
        <f t="shared" si="56"/>
        <v>0</v>
      </c>
      <c r="BI101" s="75">
        <f t="shared" si="56"/>
        <v>0</v>
      </c>
      <c r="BJ101" s="75">
        <f t="shared" si="56"/>
        <v>0</v>
      </c>
      <c r="BK101" s="75"/>
      <c r="BL101" s="75"/>
      <c r="BM101" s="37"/>
      <c r="BN101" s="75">
        <f t="shared" ref="BN101:BN113" si="57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J102" si="58">$C$20/$B$3</f>
        <v>0</v>
      </c>
      <c r="D102" s="75">
        <f t="shared" si="58"/>
        <v>0</v>
      </c>
      <c r="E102" s="75">
        <f t="shared" si="58"/>
        <v>0</v>
      </c>
      <c r="F102" s="75">
        <f t="shared" si="58"/>
        <v>0</v>
      </c>
      <c r="G102" s="75">
        <f t="shared" si="58"/>
        <v>0</v>
      </c>
      <c r="H102" s="75">
        <f t="shared" si="58"/>
        <v>0</v>
      </c>
      <c r="I102" s="75">
        <f t="shared" si="58"/>
        <v>0</v>
      </c>
      <c r="J102" s="75">
        <f t="shared" si="58"/>
        <v>0</v>
      </c>
      <c r="K102" s="75">
        <f t="shared" si="58"/>
        <v>0</v>
      </c>
      <c r="L102" s="75">
        <f t="shared" si="58"/>
        <v>0</v>
      </c>
      <c r="M102" s="75">
        <f t="shared" si="58"/>
        <v>0</v>
      </c>
      <c r="N102" s="75">
        <f t="shared" si="58"/>
        <v>0</v>
      </c>
      <c r="O102" s="75">
        <f t="shared" si="58"/>
        <v>0</v>
      </c>
      <c r="P102" s="75">
        <f t="shared" si="58"/>
        <v>0</v>
      </c>
      <c r="Q102" s="75">
        <f t="shared" si="58"/>
        <v>0</v>
      </c>
      <c r="R102" s="75">
        <f t="shared" si="58"/>
        <v>0</v>
      </c>
      <c r="S102" s="75">
        <f t="shared" si="58"/>
        <v>0</v>
      </c>
      <c r="T102" s="75">
        <f t="shared" si="58"/>
        <v>0</v>
      </c>
      <c r="U102" s="75">
        <f t="shared" si="58"/>
        <v>0</v>
      </c>
      <c r="V102" s="75">
        <f t="shared" si="58"/>
        <v>0</v>
      </c>
      <c r="W102" s="75">
        <f t="shared" si="58"/>
        <v>0</v>
      </c>
      <c r="X102" s="75">
        <f t="shared" si="58"/>
        <v>0</v>
      </c>
      <c r="Y102" s="75">
        <f t="shared" si="58"/>
        <v>0</v>
      </c>
      <c r="Z102" s="75">
        <f t="shared" si="58"/>
        <v>0</v>
      </c>
      <c r="AA102" s="75">
        <f t="shared" si="58"/>
        <v>0</v>
      </c>
      <c r="AB102" s="75">
        <f t="shared" si="58"/>
        <v>0</v>
      </c>
      <c r="AC102" s="75">
        <f t="shared" si="58"/>
        <v>0</v>
      </c>
      <c r="AD102" s="75">
        <f t="shared" si="58"/>
        <v>0</v>
      </c>
      <c r="AE102" s="75">
        <f t="shared" si="58"/>
        <v>0</v>
      </c>
      <c r="AF102" s="75">
        <f t="shared" si="58"/>
        <v>0</v>
      </c>
      <c r="AG102" s="75">
        <f t="shared" si="58"/>
        <v>0</v>
      </c>
      <c r="AH102" s="75">
        <f t="shared" si="58"/>
        <v>0</v>
      </c>
      <c r="AI102" s="75">
        <f t="shared" si="58"/>
        <v>0</v>
      </c>
      <c r="AJ102" s="75">
        <f t="shared" si="58"/>
        <v>0</v>
      </c>
      <c r="AK102" s="75">
        <f t="shared" si="58"/>
        <v>0</v>
      </c>
      <c r="AL102" s="75">
        <f t="shared" si="58"/>
        <v>0</v>
      </c>
      <c r="AM102" s="75">
        <f t="shared" si="58"/>
        <v>0</v>
      </c>
      <c r="AN102" s="75">
        <f t="shared" si="58"/>
        <v>0</v>
      </c>
      <c r="AO102" s="75">
        <f t="shared" si="58"/>
        <v>0</v>
      </c>
      <c r="AP102" s="75">
        <f t="shared" si="58"/>
        <v>0</v>
      </c>
      <c r="AQ102" s="75">
        <f t="shared" si="58"/>
        <v>0</v>
      </c>
      <c r="AR102" s="75">
        <f t="shared" si="58"/>
        <v>0</v>
      </c>
      <c r="AS102" s="75">
        <f t="shared" si="58"/>
        <v>0</v>
      </c>
      <c r="AT102" s="75">
        <f t="shared" si="58"/>
        <v>0</v>
      </c>
      <c r="AU102" s="75">
        <f t="shared" si="58"/>
        <v>0</v>
      </c>
      <c r="AV102" s="75">
        <f t="shared" si="58"/>
        <v>0</v>
      </c>
      <c r="AW102" s="75">
        <f t="shared" si="58"/>
        <v>0</v>
      </c>
      <c r="AX102" s="75">
        <f t="shared" si="58"/>
        <v>0</v>
      </c>
      <c r="AY102" s="75">
        <f t="shared" si="58"/>
        <v>0</v>
      </c>
      <c r="AZ102" s="75">
        <f t="shared" si="58"/>
        <v>0</v>
      </c>
      <c r="BA102" s="75">
        <f t="shared" si="58"/>
        <v>0</v>
      </c>
      <c r="BB102" s="75">
        <f t="shared" si="58"/>
        <v>0</v>
      </c>
      <c r="BC102" s="75">
        <f t="shared" si="58"/>
        <v>0</v>
      </c>
      <c r="BD102" s="75">
        <f t="shared" si="58"/>
        <v>0</v>
      </c>
      <c r="BE102" s="75">
        <f t="shared" si="58"/>
        <v>0</v>
      </c>
      <c r="BF102" s="75">
        <f t="shared" si="58"/>
        <v>0</v>
      </c>
      <c r="BG102" s="75">
        <f t="shared" si="58"/>
        <v>0</v>
      </c>
      <c r="BH102" s="75">
        <f t="shared" si="58"/>
        <v>0</v>
      </c>
      <c r="BI102" s="75">
        <f t="shared" si="58"/>
        <v>0</v>
      </c>
      <c r="BJ102" s="75">
        <f t="shared" si="58"/>
        <v>0</v>
      </c>
      <c r="BK102" s="75"/>
      <c r="BL102" s="75"/>
      <c r="BM102" s="37"/>
      <c r="BN102" s="75">
        <f t="shared" si="57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59">$D$20/$B$3</f>
        <v>0</v>
      </c>
      <c r="E103" s="75">
        <f t="shared" si="59"/>
        <v>0</v>
      </c>
      <c r="F103" s="75">
        <f t="shared" si="59"/>
        <v>0</v>
      </c>
      <c r="G103" s="75">
        <f t="shared" si="59"/>
        <v>0</v>
      </c>
      <c r="H103" s="75">
        <f t="shared" si="59"/>
        <v>0</v>
      </c>
      <c r="I103" s="75">
        <f t="shared" si="59"/>
        <v>0</v>
      </c>
      <c r="J103" s="75">
        <f t="shared" si="59"/>
        <v>0</v>
      </c>
      <c r="K103" s="75">
        <f t="shared" si="59"/>
        <v>0</v>
      </c>
      <c r="L103" s="75">
        <f t="shared" si="59"/>
        <v>0</v>
      </c>
      <c r="M103" s="75">
        <f t="shared" si="59"/>
        <v>0</v>
      </c>
      <c r="N103" s="75">
        <f t="shared" si="59"/>
        <v>0</v>
      </c>
      <c r="O103" s="75">
        <f t="shared" si="59"/>
        <v>0</v>
      </c>
      <c r="P103" s="75">
        <f t="shared" si="59"/>
        <v>0</v>
      </c>
      <c r="Q103" s="75">
        <f t="shared" si="59"/>
        <v>0</v>
      </c>
      <c r="R103" s="75">
        <f t="shared" si="59"/>
        <v>0</v>
      </c>
      <c r="S103" s="75">
        <f t="shared" si="59"/>
        <v>0</v>
      </c>
      <c r="T103" s="75">
        <f t="shared" si="59"/>
        <v>0</v>
      </c>
      <c r="U103" s="75">
        <f t="shared" si="59"/>
        <v>0</v>
      </c>
      <c r="V103" s="75">
        <f t="shared" si="59"/>
        <v>0</v>
      </c>
      <c r="W103" s="75">
        <f t="shared" si="59"/>
        <v>0</v>
      </c>
      <c r="X103" s="75">
        <f t="shared" si="59"/>
        <v>0</v>
      </c>
      <c r="Y103" s="75">
        <f t="shared" si="59"/>
        <v>0</v>
      </c>
      <c r="Z103" s="75">
        <f t="shared" si="59"/>
        <v>0</v>
      </c>
      <c r="AA103" s="75">
        <f t="shared" si="59"/>
        <v>0</v>
      </c>
      <c r="AB103" s="75">
        <f t="shared" si="59"/>
        <v>0</v>
      </c>
      <c r="AC103" s="75">
        <f t="shared" si="59"/>
        <v>0</v>
      </c>
      <c r="AD103" s="75">
        <f t="shared" si="59"/>
        <v>0</v>
      </c>
      <c r="AE103" s="75">
        <f t="shared" si="59"/>
        <v>0</v>
      </c>
      <c r="AF103" s="75">
        <f t="shared" si="59"/>
        <v>0</v>
      </c>
      <c r="AG103" s="75">
        <f t="shared" si="59"/>
        <v>0</v>
      </c>
      <c r="AH103" s="75">
        <f t="shared" si="59"/>
        <v>0</v>
      </c>
      <c r="AI103" s="75">
        <f t="shared" si="59"/>
        <v>0</v>
      </c>
      <c r="AJ103" s="75">
        <f t="shared" si="59"/>
        <v>0</v>
      </c>
      <c r="AK103" s="75">
        <f t="shared" si="59"/>
        <v>0</v>
      </c>
      <c r="AL103" s="75">
        <f t="shared" si="59"/>
        <v>0</v>
      </c>
      <c r="AM103" s="75">
        <f t="shared" si="59"/>
        <v>0</v>
      </c>
      <c r="AN103" s="75">
        <f t="shared" si="59"/>
        <v>0</v>
      </c>
      <c r="AO103" s="75">
        <f t="shared" si="59"/>
        <v>0</v>
      </c>
      <c r="AP103" s="75">
        <f t="shared" si="59"/>
        <v>0</v>
      </c>
      <c r="AQ103" s="75">
        <f t="shared" si="59"/>
        <v>0</v>
      </c>
      <c r="AR103" s="75">
        <f t="shared" si="59"/>
        <v>0</v>
      </c>
      <c r="AS103" s="75">
        <f t="shared" si="59"/>
        <v>0</v>
      </c>
      <c r="AT103" s="75">
        <f t="shared" si="59"/>
        <v>0</v>
      </c>
      <c r="AU103" s="75">
        <f t="shared" si="59"/>
        <v>0</v>
      </c>
      <c r="AV103" s="75">
        <f t="shared" si="59"/>
        <v>0</v>
      </c>
      <c r="AW103" s="75">
        <f t="shared" si="59"/>
        <v>0</v>
      </c>
      <c r="AX103" s="75">
        <f t="shared" si="59"/>
        <v>0</v>
      </c>
      <c r="AY103" s="75">
        <f t="shared" si="59"/>
        <v>0</v>
      </c>
      <c r="AZ103" s="75">
        <f t="shared" si="59"/>
        <v>0</v>
      </c>
      <c r="BA103" s="75">
        <f t="shared" si="59"/>
        <v>0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7"/>
        <v>0</v>
      </c>
      <c r="BO103" s="335">
        <f>D20</f>
        <v>0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J104" si="60">$E$20/$B$3</f>
        <v>0</v>
      </c>
      <c r="F104" s="75">
        <f t="shared" si="60"/>
        <v>0</v>
      </c>
      <c r="G104" s="75">
        <f t="shared" si="60"/>
        <v>0</v>
      </c>
      <c r="H104" s="75">
        <f t="shared" si="60"/>
        <v>0</v>
      </c>
      <c r="I104" s="75">
        <f t="shared" si="60"/>
        <v>0</v>
      </c>
      <c r="J104" s="75">
        <f t="shared" si="60"/>
        <v>0</v>
      </c>
      <c r="K104" s="75">
        <f t="shared" si="60"/>
        <v>0</v>
      </c>
      <c r="L104" s="75">
        <f t="shared" si="60"/>
        <v>0</v>
      </c>
      <c r="M104" s="75">
        <f t="shared" si="60"/>
        <v>0</v>
      </c>
      <c r="N104" s="75">
        <f t="shared" si="60"/>
        <v>0</v>
      </c>
      <c r="O104" s="75">
        <f t="shared" si="60"/>
        <v>0</v>
      </c>
      <c r="P104" s="75">
        <f t="shared" si="60"/>
        <v>0</v>
      </c>
      <c r="Q104" s="75">
        <f t="shared" si="60"/>
        <v>0</v>
      </c>
      <c r="R104" s="75">
        <f t="shared" si="60"/>
        <v>0</v>
      </c>
      <c r="S104" s="75">
        <f t="shared" si="60"/>
        <v>0</v>
      </c>
      <c r="T104" s="75">
        <f t="shared" si="60"/>
        <v>0</v>
      </c>
      <c r="U104" s="75">
        <f t="shared" si="60"/>
        <v>0</v>
      </c>
      <c r="V104" s="75">
        <f t="shared" si="60"/>
        <v>0</v>
      </c>
      <c r="W104" s="75">
        <f t="shared" si="60"/>
        <v>0</v>
      </c>
      <c r="X104" s="75">
        <f t="shared" si="60"/>
        <v>0</v>
      </c>
      <c r="Y104" s="75">
        <f t="shared" si="60"/>
        <v>0</v>
      </c>
      <c r="Z104" s="75">
        <f t="shared" si="60"/>
        <v>0</v>
      </c>
      <c r="AA104" s="75">
        <f t="shared" si="60"/>
        <v>0</v>
      </c>
      <c r="AB104" s="75">
        <f t="shared" si="60"/>
        <v>0</v>
      </c>
      <c r="AC104" s="75">
        <f t="shared" si="60"/>
        <v>0</v>
      </c>
      <c r="AD104" s="75">
        <f t="shared" si="60"/>
        <v>0</v>
      </c>
      <c r="AE104" s="75">
        <f t="shared" si="60"/>
        <v>0</v>
      </c>
      <c r="AF104" s="75">
        <f t="shared" si="60"/>
        <v>0</v>
      </c>
      <c r="AG104" s="75">
        <f t="shared" si="60"/>
        <v>0</v>
      </c>
      <c r="AH104" s="75">
        <f t="shared" si="60"/>
        <v>0</v>
      </c>
      <c r="AI104" s="75">
        <f t="shared" si="60"/>
        <v>0</v>
      </c>
      <c r="AJ104" s="75">
        <f t="shared" si="60"/>
        <v>0</v>
      </c>
      <c r="AK104" s="75">
        <f t="shared" si="60"/>
        <v>0</v>
      </c>
      <c r="AL104" s="75">
        <f t="shared" si="60"/>
        <v>0</v>
      </c>
      <c r="AM104" s="75">
        <f t="shared" si="60"/>
        <v>0</v>
      </c>
      <c r="AN104" s="75">
        <f t="shared" si="60"/>
        <v>0</v>
      </c>
      <c r="AO104" s="75">
        <f t="shared" si="60"/>
        <v>0</v>
      </c>
      <c r="AP104" s="75">
        <f t="shared" si="60"/>
        <v>0</v>
      </c>
      <c r="AQ104" s="75">
        <f t="shared" si="60"/>
        <v>0</v>
      </c>
      <c r="AR104" s="75">
        <f t="shared" si="60"/>
        <v>0</v>
      </c>
      <c r="AS104" s="75">
        <f t="shared" si="60"/>
        <v>0</v>
      </c>
      <c r="AT104" s="75">
        <f t="shared" si="60"/>
        <v>0</v>
      </c>
      <c r="AU104" s="75">
        <f t="shared" si="60"/>
        <v>0</v>
      </c>
      <c r="AV104" s="75">
        <f t="shared" si="60"/>
        <v>0</v>
      </c>
      <c r="AW104" s="75">
        <f t="shared" si="60"/>
        <v>0</v>
      </c>
      <c r="AX104" s="75">
        <f t="shared" si="60"/>
        <v>0</v>
      </c>
      <c r="AY104" s="75">
        <f t="shared" si="60"/>
        <v>0</v>
      </c>
      <c r="AZ104" s="75">
        <f t="shared" si="60"/>
        <v>0</v>
      </c>
      <c r="BA104" s="75">
        <f t="shared" si="60"/>
        <v>0</v>
      </c>
      <c r="BB104" s="75">
        <f t="shared" si="60"/>
        <v>0</v>
      </c>
      <c r="BC104" s="75">
        <f t="shared" si="60"/>
        <v>0</v>
      </c>
      <c r="BD104" s="75">
        <f t="shared" si="60"/>
        <v>0</v>
      </c>
      <c r="BE104" s="75">
        <f t="shared" si="60"/>
        <v>0</v>
      </c>
      <c r="BF104" s="75">
        <f t="shared" si="60"/>
        <v>0</v>
      </c>
      <c r="BG104" s="75">
        <f t="shared" si="60"/>
        <v>0</v>
      </c>
      <c r="BH104" s="75">
        <f t="shared" si="60"/>
        <v>0</v>
      </c>
      <c r="BI104" s="75">
        <f t="shared" si="60"/>
        <v>0</v>
      </c>
      <c r="BJ104" s="75">
        <f t="shared" si="60"/>
        <v>0</v>
      </c>
      <c r="BK104" s="75"/>
      <c r="BL104" s="75"/>
      <c r="BM104" s="37"/>
      <c r="BN104" s="75">
        <f t="shared" si="57"/>
        <v>0</v>
      </c>
      <c r="BO104" s="335">
        <f>-E14</f>
        <v>0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J105" si="61">$F$20/$B$3</f>
        <v>0</v>
      </c>
      <c r="G105" s="75">
        <f t="shared" si="61"/>
        <v>0</v>
      </c>
      <c r="H105" s="75">
        <f t="shared" si="61"/>
        <v>0</v>
      </c>
      <c r="I105" s="75">
        <f t="shared" si="61"/>
        <v>0</v>
      </c>
      <c r="J105" s="75">
        <f t="shared" si="61"/>
        <v>0</v>
      </c>
      <c r="K105" s="75">
        <f t="shared" si="61"/>
        <v>0</v>
      </c>
      <c r="L105" s="75">
        <f t="shared" si="61"/>
        <v>0</v>
      </c>
      <c r="M105" s="75">
        <f t="shared" si="61"/>
        <v>0</v>
      </c>
      <c r="N105" s="75">
        <f t="shared" si="61"/>
        <v>0</v>
      </c>
      <c r="O105" s="75">
        <f t="shared" si="61"/>
        <v>0</v>
      </c>
      <c r="P105" s="75">
        <f t="shared" si="61"/>
        <v>0</v>
      </c>
      <c r="Q105" s="75">
        <f t="shared" si="61"/>
        <v>0</v>
      </c>
      <c r="R105" s="75">
        <f t="shared" si="61"/>
        <v>0</v>
      </c>
      <c r="S105" s="75">
        <f t="shared" si="61"/>
        <v>0</v>
      </c>
      <c r="T105" s="75">
        <f t="shared" si="61"/>
        <v>0</v>
      </c>
      <c r="U105" s="75">
        <f t="shared" si="61"/>
        <v>0</v>
      </c>
      <c r="V105" s="75">
        <f t="shared" si="61"/>
        <v>0</v>
      </c>
      <c r="W105" s="75">
        <f t="shared" si="61"/>
        <v>0</v>
      </c>
      <c r="X105" s="75">
        <f t="shared" si="61"/>
        <v>0</v>
      </c>
      <c r="Y105" s="75">
        <f t="shared" si="61"/>
        <v>0</v>
      </c>
      <c r="Z105" s="75">
        <f t="shared" si="61"/>
        <v>0</v>
      </c>
      <c r="AA105" s="75">
        <f t="shared" si="61"/>
        <v>0</v>
      </c>
      <c r="AB105" s="75">
        <f t="shared" si="61"/>
        <v>0</v>
      </c>
      <c r="AC105" s="75">
        <f t="shared" si="61"/>
        <v>0</v>
      </c>
      <c r="AD105" s="75">
        <f t="shared" si="61"/>
        <v>0</v>
      </c>
      <c r="AE105" s="75">
        <f t="shared" si="61"/>
        <v>0</v>
      </c>
      <c r="AF105" s="75">
        <f t="shared" si="61"/>
        <v>0</v>
      </c>
      <c r="AG105" s="75">
        <f t="shared" si="61"/>
        <v>0</v>
      </c>
      <c r="AH105" s="75">
        <f t="shared" si="61"/>
        <v>0</v>
      </c>
      <c r="AI105" s="75">
        <f t="shared" si="61"/>
        <v>0</v>
      </c>
      <c r="AJ105" s="75">
        <f t="shared" si="61"/>
        <v>0</v>
      </c>
      <c r="AK105" s="75">
        <f t="shared" si="61"/>
        <v>0</v>
      </c>
      <c r="AL105" s="75">
        <f t="shared" si="61"/>
        <v>0</v>
      </c>
      <c r="AM105" s="75">
        <f t="shared" si="61"/>
        <v>0</v>
      </c>
      <c r="AN105" s="75">
        <f t="shared" si="61"/>
        <v>0</v>
      </c>
      <c r="AO105" s="75">
        <f t="shared" si="61"/>
        <v>0</v>
      </c>
      <c r="AP105" s="75">
        <f t="shared" si="61"/>
        <v>0</v>
      </c>
      <c r="AQ105" s="75">
        <f t="shared" si="61"/>
        <v>0</v>
      </c>
      <c r="AR105" s="75">
        <f t="shared" si="61"/>
        <v>0</v>
      </c>
      <c r="AS105" s="75">
        <f t="shared" si="61"/>
        <v>0</v>
      </c>
      <c r="AT105" s="75">
        <f t="shared" si="61"/>
        <v>0</v>
      </c>
      <c r="AU105" s="75">
        <f t="shared" si="61"/>
        <v>0</v>
      </c>
      <c r="AV105" s="75">
        <f t="shared" si="61"/>
        <v>0</v>
      </c>
      <c r="AW105" s="75">
        <f t="shared" si="61"/>
        <v>0</v>
      </c>
      <c r="AX105" s="75">
        <f t="shared" si="61"/>
        <v>0</v>
      </c>
      <c r="AY105" s="75">
        <f t="shared" si="61"/>
        <v>0</v>
      </c>
      <c r="AZ105" s="75">
        <f t="shared" si="61"/>
        <v>0</v>
      </c>
      <c r="BA105" s="75">
        <f t="shared" si="61"/>
        <v>0</v>
      </c>
      <c r="BB105" s="75">
        <f t="shared" si="61"/>
        <v>0</v>
      </c>
      <c r="BC105" s="75">
        <f t="shared" si="61"/>
        <v>0</v>
      </c>
      <c r="BD105" s="75">
        <f t="shared" si="61"/>
        <v>0</v>
      </c>
      <c r="BE105" s="75">
        <f t="shared" si="61"/>
        <v>0</v>
      </c>
      <c r="BF105" s="75">
        <f t="shared" si="61"/>
        <v>0</v>
      </c>
      <c r="BG105" s="75">
        <f t="shared" si="61"/>
        <v>0</v>
      </c>
      <c r="BH105" s="75">
        <f t="shared" si="61"/>
        <v>0</v>
      </c>
      <c r="BI105" s="75">
        <f t="shared" si="61"/>
        <v>0</v>
      </c>
      <c r="BJ105" s="75">
        <f t="shared" si="61"/>
        <v>0</v>
      </c>
      <c r="BK105" s="75"/>
      <c r="BL105" s="75"/>
      <c r="BM105" s="37"/>
      <c r="BN105" s="75">
        <f t="shared" si="57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2">$G$20/$B$3</f>
        <v>0</v>
      </c>
      <c r="H106" s="75">
        <f t="shared" si="62"/>
        <v>0</v>
      </c>
      <c r="I106" s="75">
        <f t="shared" si="62"/>
        <v>0</v>
      </c>
      <c r="J106" s="75">
        <f t="shared" si="62"/>
        <v>0</v>
      </c>
      <c r="K106" s="75">
        <f t="shared" si="62"/>
        <v>0</v>
      </c>
      <c r="L106" s="75">
        <f t="shared" si="62"/>
        <v>0</v>
      </c>
      <c r="M106" s="75">
        <f t="shared" si="62"/>
        <v>0</v>
      </c>
      <c r="N106" s="75">
        <f t="shared" si="62"/>
        <v>0</v>
      </c>
      <c r="O106" s="75">
        <f t="shared" si="62"/>
        <v>0</v>
      </c>
      <c r="P106" s="75">
        <f t="shared" si="62"/>
        <v>0</v>
      </c>
      <c r="Q106" s="75">
        <f t="shared" si="62"/>
        <v>0</v>
      </c>
      <c r="R106" s="75">
        <f t="shared" si="62"/>
        <v>0</v>
      </c>
      <c r="S106" s="75">
        <f t="shared" si="62"/>
        <v>0</v>
      </c>
      <c r="T106" s="75">
        <f t="shared" si="62"/>
        <v>0</v>
      </c>
      <c r="U106" s="75">
        <f t="shared" si="62"/>
        <v>0</v>
      </c>
      <c r="V106" s="75">
        <f t="shared" si="62"/>
        <v>0</v>
      </c>
      <c r="W106" s="75">
        <f t="shared" si="62"/>
        <v>0</v>
      </c>
      <c r="X106" s="75">
        <f t="shared" si="62"/>
        <v>0</v>
      </c>
      <c r="Y106" s="75">
        <f t="shared" si="62"/>
        <v>0</v>
      </c>
      <c r="Z106" s="75">
        <f t="shared" si="62"/>
        <v>0</v>
      </c>
      <c r="AA106" s="75">
        <f t="shared" si="62"/>
        <v>0</v>
      </c>
      <c r="AB106" s="75">
        <f t="shared" si="62"/>
        <v>0</v>
      </c>
      <c r="AC106" s="75">
        <f t="shared" si="62"/>
        <v>0</v>
      </c>
      <c r="AD106" s="75">
        <f t="shared" si="62"/>
        <v>0</v>
      </c>
      <c r="AE106" s="75">
        <f t="shared" si="62"/>
        <v>0</v>
      </c>
      <c r="AF106" s="75">
        <f t="shared" si="62"/>
        <v>0</v>
      </c>
      <c r="AG106" s="75">
        <f t="shared" si="62"/>
        <v>0</v>
      </c>
      <c r="AH106" s="75">
        <f t="shared" si="62"/>
        <v>0</v>
      </c>
      <c r="AI106" s="75">
        <f t="shared" si="62"/>
        <v>0</v>
      </c>
      <c r="AJ106" s="75">
        <f t="shared" si="62"/>
        <v>0</v>
      </c>
      <c r="AK106" s="75">
        <f t="shared" si="62"/>
        <v>0</v>
      </c>
      <c r="AL106" s="75">
        <f t="shared" si="62"/>
        <v>0</v>
      </c>
      <c r="AM106" s="75">
        <f t="shared" si="62"/>
        <v>0</v>
      </c>
      <c r="AN106" s="75">
        <f t="shared" si="62"/>
        <v>0</v>
      </c>
      <c r="AO106" s="75">
        <f t="shared" si="62"/>
        <v>0</v>
      </c>
      <c r="AP106" s="75">
        <f t="shared" si="62"/>
        <v>0</v>
      </c>
      <c r="AQ106" s="75">
        <f t="shared" si="62"/>
        <v>0</v>
      </c>
      <c r="AR106" s="75">
        <f t="shared" si="62"/>
        <v>0</v>
      </c>
      <c r="AS106" s="75">
        <f t="shared" si="62"/>
        <v>0</v>
      </c>
      <c r="AT106" s="75">
        <f t="shared" si="62"/>
        <v>0</v>
      </c>
      <c r="AU106" s="75">
        <f t="shared" si="62"/>
        <v>0</v>
      </c>
      <c r="AV106" s="75">
        <f t="shared" si="62"/>
        <v>0</v>
      </c>
      <c r="AW106" s="75">
        <f t="shared" si="62"/>
        <v>0</v>
      </c>
      <c r="AX106" s="75">
        <f t="shared" si="62"/>
        <v>0</v>
      </c>
      <c r="AY106" s="75">
        <f t="shared" si="62"/>
        <v>0</v>
      </c>
      <c r="AZ106" s="75">
        <f t="shared" si="62"/>
        <v>0</v>
      </c>
      <c r="BA106" s="75">
        <f t="shared" si="62"/>
        <v>0</v>
      </c>
      <c r="BB106" s="75">
        <f t="shared" si="62"/>
        <v>0</v>
      </c>
      <c r="BC106" s="75">
        <f t="shared" si="62"/>
        <v>0</v>
      </c>
      <c r="BD106" s="75">
        <f t="shared" si="62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7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J107" si="63">$H$20/$B$3</f>
        <v>0</v>
      </c>
      <c r="I107" s="75">
        <f t="shared" si="63"/>
        <v>0</v>
      </c>
      <c r="J107" s="75">
        <f t="shared" si="63"/>
        <v>0</v>
      </c>
      <c r="K107" s="75">
        <f t="shared" si="63"/>
        <v>0</v>
      </c>
      <c r="L107" s="75">
        <f t="shared" si="63"/>
        <v>0</v>
      </c>
      <c r="M107" s="75">
        <f t="shared" si="63"/>
        <v>0</v>
      </c>
      <c r="N107" s="75">
        <f t="shared" si="63"/>
        <v>0</v>
      </c>
      <c r="O107" s="75">
        <f t="shared" si="63"/>
        <v>0</v>
      </c>
      <c r="P107" s="75">
        <f t="shared" si="63"/>
        <v>0</v>
      </c>
      <c r="Q107" s="75">
        <f t="shared" si="63"/>
        <v>0</v>
      </c>
      <c r="R107" s="75">
        <f t="shared" si="63"/>
        <v>0</v>
      </c>
      <c r="S107" s="75">
        <f t="shared" si="63"/>
        <v>0</v>
      </c>
      <c r="T107" s="75">
        <f t="shared" si="63"/>
        <v>0</v>
      </c>
      <c r="U107" s="75">
        <f t="shared" si="63"/>
        <v>0</v>
      </c>
      <c r="V107" s="75">
        <f t="shared" si="63"/>
        <v>0</v>
      </c>
      <c r="W107" s="75">
        <f t="shared" si="63"/>
        <v>0</v>
      </c>
      <c r="X107" s="75">
        <f t="shared" si="63"/>
        <v>0</v>
      </c>
      <c r="Y107" s="75">
        <f t="shared" si="63"/>
        <v>0</v>
      </c>
      <c r="Z107" s="75">
        <f t="shared" si="63"/>
        <v>0</v>
      </c>
      <c r="AA107" s="75">
        <f t="shared" si="63"/>
        <v>0</v>
      </c>
      <c r="AB107" s="75">
        <f t="shared" si="63"/>
        <v>0</v>
      </c>
      <c r="AC107" s="75">
        <f t="shared" si="63"/>
        <v>0</v>
      </c>
      <c r="AD107" s="75">
        <f t="shared" si="63"/>
        <v>0</v>
      </c>
      <c r="AE107" s="75">
        <f t="shared" si="63"/>
        <v>0</v>
      </c>
      <c r="AF107" s="75">
        <f t="shared" si="63"/>
        <v>0</v>
      </c>
      <c r="AG107" s="75">
        <f t="shared" si="63"/>
        <v>0</v>
      </c>
      <c r="AH107" s="75">
        <f t="shared" si="63"/>
        <v>0</v>
      </c>
      <c r="AI107" s="75">
        <f t="shared" si="63"/>
        <v>0</v>
      </c>
      <c r="AJ107" s="75">
        <f t="shared" si="63"/>
        <v>0</v>
      </c>
      <c r="AK107" s="75">
        <f t="shared" si="63"/>
        <v>0</v>
      </c>
      <c r="AL107" s="75">
        <f t="shared" si="63"/>
        <v>0</v>
      </c>
      <c r="AM107" s="75">
        <f t="shared" si="63"/>
        <v>0</v>
      </c>
      <c r="AN107" s="75">
        <f t="shared" si="63"/>
        <v>0</v>
      </c>
      <c r="AO107" s="75">
        <f t="shared" si="63"/>
        <v>0</v>
      </c>
      <c r="AP107" s="75">
        <f t="shared" si="63"/>
        <v>0</v>
      </c>
      <c r="AQ107" s="75">
        <f t="shared" si="63"/>
        <v>0</v>
      </c>
      <c r="AR107" s="75">
        <f t="shared" si="63"/>
        <v>0</v>
      </c>
      <c r="AS107" s="75">
        <f t="shared" si="63"/>
        <v>0</v>
      </c>
      <c r="AT107" s="75">
        <f t="shared" si="63"/>
        <v>0</v>
      </c>
      <c r="AU107" s="75">
        <f t="shared" si="63"/>
        <v>0</v>
      </c>
      <c r="AV107" s="75">
        <f t="shared" si="63"/>
        <v>0</v>
      </c>
      <c r="AW107" s="75">
        <f t="shared" si="63"/>
        <v>0</v>
      </c>
      <c r="AX107" s="75">
        <f t="shared" si="63"/>
        <v>0</v>
      </c>
      <c r="AY107" s="75">
        <f t="shared" si="63"/>
        <v>0</v>
      </c>
      <c r="AZ107" s="75">
        <f t="shared" si="63"/>
        <v>0</v>
      </c>
      <c r="BA107" s="75">
        <f t="shared" si="63"/>
        <v>0</v>
      </c>
      <c r="BB107" s="75">
        <f t="shared" si="63"/>
        <v>0</v>
      </c>
      <c r="BC107" s="75">
        <f t="shared" si="63"/>
        <v>0</v>
      </c>
      <c r="BD107" s="75">
        <f t="shared" si="63"/>
        <v>0</v>
      </c>
      <c r="BE107" s="75">
        <f t="shared" si="63"/>
        <v>0</v>
      </c>
      <c r="BF107" s="75">
        <f t="shared" si="63"/>
        <v>0</v>
      </c>
      <c r="BG107" s="75">
        <f t="shared" si="63"/>
        <v>0</v>
      </c>
      <c r="BH107" s="75">
        <f t="shared" si="63"/>
        <v>0</v>
      </c>
      <c r="BI107" s="75">
        <f t="shared" si="63"/>
        <v>0</v>
      </c>
      <c r="BJ107" s="75">
        <f t="shared" si="63"/>
        <v>0</v>
      </c>
      <c r="BK107" s="75"/>
      <c r="BL107" s="75"/>
      <c r="BM107" s="37"/>
      <c r="BN107" s="75">
        <f t="shared" si="57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J108" si="64">$I$20/$B$3</f>
        <v>0</v>
      </c>
      <c r="J108" s="75">
        <f t="shared" si="64"/>
        <v>0</v>
      </c>
      <c r="K108" s="75">
        <f t="shared" si="64"/>
        <v>0</v>
      </c>
      <c r="L108" s="75">
        <f t="shared" si="64"/>
        <v>0</v>
      </c>
      <c r="M108" s="75">
        <f t="shared" si="64"/>
        <v>0</v>
      </c>
      <c r="N108" s="75">
        <f t="shared" si="64"/>
        <v>0</v>
      </c>
      <c r="O108" s="75">
        <f t="shared" si="64"/>
        <v>0</v>
      </c>
      <c r="P108" s="75">
        <f t="shared" si="64"/>
        <v>0</v>
      </c>
      <c r="Q108" s="75">
        <f t="shared" si="64"/>
        <v>0</v>
      </c>
      <c r="R108" s="75">
        <f t="shared" si="64"/>
        <v>0</v>
      </c>
      <c r="S108" s="75">
        <f t="shared" si="64"/>
        <v>0</v>
      </c>
      <c r="T108" s="75">
        <f t="shared" si="64"/>
        <v>0</v>
      </c>
      <c r="U108" s="75">
        <f t="shared" si="64"/>
        <v>0</v>
      </c>
      <c r="V108" s="75">
        <f t="shared" si="64"/>
        <v>0</v>
      </c>
      <c r="W108" s="75">
        <f t="shared" si="64"/>
        <v>0</v>
      </c>
      <c r="X108" s="75">
        <f t="shared" si="64"/>
        <v>0</v>
      </c>
      <c r="Y108" s="75">
        <f t="shared" si="64"/>
        <v>0</v>
      </c>
      <c r="Z108" s="75">
        <f t="shared" si="64"/>
        <v>0</v>
      </c>
      <c r="AA108" s="75">
        <f t="shared" si="64"/>
        <v>0</v>
      </c>
      <c r="AB108" s="75">
        <f t="shared" si="64"/>
        <v>0</v>
      </c>
      <c r="AC108" s="75">
        <f t="shared" si="64"/>
        <v>0</v>
      </c>
      <c r="AD108" s="75">
        <f t="shared" si="64"/>
        <v>0</v>
      </c>
      <c r="AE108" s="75">
        <f t="shared" si="64"/>
        <v>0</v>
      </c>
      <c r="AF108" s="75">
        <f t="shared" si="64"/>
        <v>0</v>
      </c>
      <c r="AG108" s="75">
        <f t="shared" si="64"/>
        <v>0</v>
      </c>
      <c r="AH108" s="75">
        <f t="shared" si="64"/>
        <v>0</v>
      </c>
      <c r="AI108" s="75">
        <f t="shared" si="64"/>
        <v>0</v>
      </c>
      <c r="AJ108" s="75">
        <f t="shared" si="64"/>
        <v>0</v>
      </c>
      <c r="AK108" s="75">
        <f t="shared" si="64"/>
        <v>0</v>
      </c>
      <c r="AL108" s="75">
        <f t="shared" si="64"/>
        <v>0</v>
      </c>
      <c r="AM108" s="75">
        <f t="shared" si="64"/>
        <v>0</v>
      </c>
      <c r="AN108" s="75">
        <f t="shared" si="64"/>
        <v>0</v>
      </c>
      <c r="AO108" s="75">
        <f t="shared" si="64"/>
        <v>0</v>
      </c>
      <c r="AP108" s="75">
        <f t="shared" si="64"/>
        <v>0</v>
      </c>
      <c r="AQ108" s="75">
        <f t="shared" si="64"/>
        <v>0</v>
      </c>
      <c r="AR108" s="75">
        <f t="shared" si="64"/>
        <v>0</v>
      </c>
      <c r="AS108" s="75">
        <f t="shared" si="64"/>
        <v>0</v>
      </c>
      <c r="AT108" s="75">
        <f t="shared" si="64"/>
        <v>0</v>
      </c>
      <c r="AU108" s="75">
        <f t="shared" si="64"/>
        <v>0</v>
      </c>
      <c r="AV108" s="75">
        <f t="shared" si="64"/>
        <v>0</v>
      </c>
      <c r="AW108" s="75">
        <f t="shared" si="64"/>
        <v>0</v>
      </c>
      <c r="AX108" s="75">
        <f t="shared" si="64"/>
        <v>0</v>
      </c>
      <c r="AY108" s="75">
        <f t="shared" si="64"/>
        <v>0</v>
      </c>
      <c r="AZ108" s="75">
        <f t="shared" si="64"/>
        <v>0</v>
      </c>
      <c r="BA108" s="75">
        <f t="shared" si="64"/>
        <v>0</v>
      </c>
      <c r="BB108" s="75">
        <f t="shared" si="64"/>
        <v>0</v>
      </c>
      <c r="BC108" s="75">
        <f t="shared" si="64"/>
        <v>0</v>
      </c>
      <c r="BD108" s="75">
        <f t="shared" si="64"/>
        <v>0</v>
      </c>
      <c r="BE108" s="75">
        <f t="shared" si="64"/>
        <v>0</v>
      </c>
      <c r="BF108" s="75">
        <f t="shared" si="64"/>
        <v>0</v>
      </c>
      <c r="BG108" s="75">
        <f t="shared" si="64"/>
        <v>0</v>
      </c>
      <c r="BH108" s="75">
        <f t="shared" si="64"/>
        <v>0</v>
      </c>
      <c r="BI108" s="75">
        <f t="shared" si="64"/>
        <v>0</v>
      </c>
      <c r="BJ108" s="75">
        <f t="shared" si="64"/>
        <v>0</v>
      </c>
      <c r="BK108" s="75"/>
      <c r="BL108" s="75"/>
      <c r="BM108" s="37"/>
      <c r="BN108" s="75">
        <f t="shared" si="57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J109" si="65">$J$20/$B$3</f>
        <v>0</v>
      </c>
      <c r="P109" s="75">
        <f t="shared" si="65"/>
        <v>0</v>
      </c>
      <c r="Q109" s="75">
        <f t="shared" si="65"/>
        <v>0</v>
      </c>
      <c r="R109" s="75">
        <f t="shared" si="65"/>
        <v>0</v>
      </c>
      <c r="S109" s="75">
        <f t="shared" si="65"/>
        <v>0</v>
      </c>
      <c r="T109" s="75">
        <f t="shared" si="65"/>
        <v>0</v>
      </c>
      <c r="U109" s="75">
        <f t="shared" si="65"/>
        <v>0</v>
      </c>
      <c r="V109" s="75">
        <f t="shared" si="65"/>
        <v>0</v>
      </c>
      <c r="W109" s="75">
        <f t="shared" si="65"/>
        <v>0</v>
      </c>
      <c r="X109" s="75">
        <f t="shared" si="65"/>
        <v>0</v>
      </c>
      <c r="Y109" s="75">
        <f t="shared" si="65"/>
        <v>0</v>
      </c>
      <c r="Z109" s="75">
        <f t="shared" si="65"/>
        <v>0</v>
      </c>
      <c r="AA109" s="75">
        <f t="shared" si="65"/>
        <v>0</v>
      </c>
      <c r="AB109" s="75">
        <f t="shared" si="65"/>
        <v>0</v>
      </c>
      <c r="AC109" s="75">
        <f t="shared" si="65"/>
        <v>0</v>
      </c>
      <c r="AD109" s="75">
        <f t="shared" si="65"/>
        <v>0</v>
      </c>
      <c r="AE109" s="75">
        <f t="shared" si="65"/>
        <v>0</v>
      </c>
      <c r="AF109" s="75">
        <f t="shared" si="65"/>
        <v>0</v>
      </c>
      <c r="AG109" s="75">
        <f t="shared" si="65"/>
        <v>0</v>
      </c>
      <c r="AH109" s="75">
        <f t="shared" si="65"/>
        <v>0</v>
      </c>
      <c r="AI109" s="75">
        <f t="shared" si="65"/>
        <v>0</v>
      </c>
      <c r="AJ109" s="75">
        <f t="shared" si="65"/>
        <v>0</v>
      </c>
      <c r="AK109" s="75">
        <f t="shared" si="65"/>
        <v>0</v>
      </c>
      <c r="AL109" s="75">
        <f t="shared" si="65"/>
        <v>0</v>
      </c>
      <c r="AM109" s="75">
        <f t="shared" si="65"/>
        <v>0</v>
      </c>
      <c r="AN109" s="75">
        <f t="shared" si="65"/>
        <v>0</v>
      </c>
      <c r="AO109" s="75">
        <f t="shared" si="65"/>
        <v>0</v>
      </c>
      <c r="AP109" s="75">
        <f t="shared" si="65"/>
        <v>0</v>
      </c>
      <c r="AQ109" s="75">
        <f t="shared" si="65"/>
        <v>0</v>
      </c>
      <c r="AR109" s="75">
        <f t="shared" si="65"/>
        <v>0</v>
      </c>
      <c r="AS109" s="75">
        <f t="shared" si="65"/>
        <v>0</v>
      </c>
      <c r="AT109" s="75">
        <f t="shared" si="65"/>
        <v>0</v>
      </c>
      <c r="AU109" s="75">
        <f t="shared" si="65"/>
        <v>0</v>
      </c>
      <c r="AV109" s="75">
        <f t="shared" si="65"/>
        <v>0</v>
      </c>
      <c r="AW109" s="75">
        <f t="shared" si="65"/>
        <v>0</v>
      </c>
      <c r="AX109" s="75">
        <f t="shared" si="65"/>
        <v>0</v>
      </c>
      <c r="AY109" s="75">
        <f t="shared" si="65"/>
        <v>0</v>
      </c>
      <c r="AZ109" s="75">
        <f t="shared" si="65"/>
        <v>0</v>
      </c>
      <c r="BA109" s="75">
        <f t="shared" si="65"/>
        <v>0</v>
      </c>
      <c r="BB109" s="75">
        <f t="shared" si="65"/>
        <v>0</v>
      </c>
      <c r="BC109" s="75">
        <f t="shared" si="65"/>
        <v>0</v>
      </c>
      <c r="BD109" s="75">
        <f t="shared" si="65"/>
        <v>0</v>
      </c>
      <c r="BE109" s="75">
        <f t="shared" si="65"/>
        <v>0</v>
      </c>
      <c r="BF109" s="75">
        <f t="shared" si="65"/>
        <v>0</v>
      </c>
      <c r="BG109" s="75">
        <f t="shared" si="65"/>
        <v>0</v>
      </c>
      <c r="BH109" s="75">
        <f t="shared" si="65"/>
        <v>0</v>
      </c>
      <c r="BI109" s="75">
        <f t="shared" si="65"/>
        <v>0</v>
      </c>
      <c r="BJ109" s="75">
        <f t="shared" si="65"/>
        <v>0</v>
      </c>
      <c r="BK109" s="75"/>
      <c r="BL109" s="75"/>
      <c r="BM109" s="37"/>
      <c r="BN109" s="75">
        <f t="shared" si="57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J110" si="66">$K$20/$B$3</f>
        <v>0</v>
      </c>
      <c r="P110" s="75">
        <f t="shared" si="66"/>
        <v>0</v>
      </c>
      <c r="Q110" s="75">
        <f t="shared" si="66"/>
        <v>0</v>
      </c>
      <c r="R110" s="75">
        <f t="shared" si="66"/>
        <v>0</v>
      </c>
      <c r="S110" s="75">
        <f t="shared" si="66"/>
        <v>0</v>
      </c>
      <c r="T110" s="75">
        <f t="shared" si="66"/>
        <v>0</v>
      </c>
      <c r="U110" s="75">
        <f t="shared" si="66"/>
        <v>0</v>
      </c>
      <c r="V110" s="75">
        <f t="shared" si="66"/>
        <v>0</v>
      </c>
      <c r="W110" s="75">
        <f t="shared" si="66"/>
        <v>0</v>
      </c>
      <c r="X110" s="75">
        <f t="shared" si="66"/>
        <v>0</v>
      </c>
      <c r="Y110" s="75">
        <f t="shared" si="66"/>
        <v>0</v>
      </c>
      <c r="Z110" s="75">
        <f t="shared" si="66"/>
        <v>0</v>
      </c>
      <c r="AA110" s="75">
        <f t="shared" si="66"/>
        <v>0</v>
      </c>
      <c r="AB110" s="75">
        <f t="shared" si="66"/>
        <v>0</v>
      </c>
      <c r="AC110" s="75">
        <f t="shared" si="66"/>
        <v>0</v>
      </c>
      <c r="AD110" s="75">
        <f t="shared" si="66"/>
        <v>0</v>
      </c>
      <c r="AE110" s="75">
        <f t="shared" si="66"/>
        <v>0</v>
      </c>
      <c r="AF110" s="75">
        <f t="shared" si="66"/>
        <v>0</v>
      </c>
      <c r="AG110" s="75">
        <f t="shared" si="66"/>
        <v>0</v>
      </c>
      <c r="AH110" s="75">
        <f t="shared" si="66"/>
        <v>0</v>
      </c>
      <c r="AI110" s="75">
        <f t="shared" si="66"/>
        <v>0</v>
      </c>
      <c r="AJ110" s="75">
        <f t="shared" si="66"/>
        <v>0</v>
      </c>
      <c r="AK110" s="75">
        <f t="shared" si="66"/>
        <v>0</v>
      </c>
      <c r="AL110" s="75">
        <f t="shared" si="66"/>
        <v>0</v>
      </c>
      <c r="AM110" s="75">
        <f t="shared" si="66"/>
        <v>0</v>
      </c>
      <c r="AN110" s="75">
        <f t="shared" si="66"/>
        <v>0</v>
      </c>
      <c r="AO110" s="75">
        <f t="shared" si="66"/>
        <v>0</v>
      </c>
      <c r="AP110" s="75">
        <f t="shared" si="66"/>
        <v>0</v>
      </c>
      <c r="AQ110" s="75">
        <f t="shared" si="66"/>
        <v>0</v>
      </c>
      <c r="AR110" s="75">
        <f t="shared" si="66"/>
        <v>0</v>
      </c>
      <c r="AS110" s="75">
        <f t="shared" si="66"/>
        <v>0</v>
      </c>
      <c r="AT110" s="75">
        <f t="shared" si="66"/>
        <v>0</v>
      </c>
      <c r="AU110" s="75">
        <f t="shared" si="66"/>
        <v>0</v>
      </c>
      <c r="AV110" s="75">
        <f t="shared" si="66"/>
        <v>0</v>
      </c>
      <c r="AW110" s="75">
        <f t="shared" si="66"/>
        <v>0</v>
      </c>
      <c r="AX110" s="75">
        <f t="shared" si="66"/>
        <v>0</v>
      </c>
      <c r="AY110" s="75">
        <f t="shared" si="66"/>
        <v>0</v>
      </c>
      <c r="AZ110" s="75">
        <f t="shared" si="66"/>
        <v>0</v>
      </c>
      <c r="BA110" s="75">
        <f t="shared" si="66"/>
        <v>0</v>
      </c>
      <c r="BB110" s="75">
        <f t="shared" si="66"/>
        <v>0</v>
      </c>
      <c r="BC110" s="75">
        <f t="shared" si="66"/>
        <v>0</v>
      </c>
      <c r="BD110" s="75">
        <f t="shared" si="66"/>
        <v>0</v>
      </c>
      <c r="BE110" s="75">
        <f t="shared" si="66"/>
        <v>0</v>
      </c>
      <c r="BF110" s="75">
        <f t="shared" si="66"/>
        <v>0</v>
      </c>
      <c r="BG110" s="75">
        <f t="shared" si="66"/>
        <v>0</v>
      </c>
      <c r="BH110" s="75">
        <f t="shared" si="66"/>
        <v>0</v>
      </c>
      <c r="BI110" s="75">
        <f t="shared" si="66"/>
        <v>0</v>
      </c>
      <c r="BJ110" s="75">
        <f t="shared" si="66"/>
        <v>0</v>
      </c>
      <c r="BK110" s="75"/>
      <c r="BL110" s="75"/>
      <c r="BM110" s="37"/>
      <c r="BN110" s="75">
        <f t="shared" si="57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7">$L$20/$B$3</f>
        <v>0</v>
      </c>
      <c r="P111" s="75">
        <f t="shared" si="67"/>
        <v>0</v>
      </c>
      <c r="Q111" s="75">
        <f t="shared" si="67"/>
        <v>0</v>
      </c>
      <c r="R111" s="75">
        <f t="shared" si="67"/>
        <v>0</v>
      </c>
      <c r="S111" s="75">
        <f t="shared" si="67"/>
        <v>0</v>
      </c>
      <c r="T111" s="75">
        <f t="shared" si="67"/>
        <v>0</v>
      </c>
      <c r="U111" s="75">
        <f t="shared" si="67"/>
        <v>0</v>
      </c>
      <c r="V111" s="75">
        <f t="shared" si="67"/>
        <v>0</v>
      </c>
      <c r="W111" s="75">
        <f t="shared" si="67"/>
        <v>0</v>
      </c>
      <c r="X111" s="75">
        <f t="shared" si="67"/>
        <v>0</v>
      </c>
      <c r="Y111" s="75">
        <f t="shared" si="67"/>
        <v>0</v>
      </c>
      <c r="Z111" s="75">
        <f t="shared" si="67"/>
        <v>0</v>
      </c>
      <c r="AA111" s="75">
        <f t="shared" si="67"/>
        <v>0</v>
      </c>
      <c r="AB111" s="75">
        <f t="shared" si="67"/>
        <v>0</v>
      </c>
      <c r="AC111" s="75">
        <f t="shared" si="67"/>
        <v>0</v>
      </c>
      <c r="AD111" s="75">
        <f t="shared" si="67"/>
        <v>0</v>
      </c>
      <c r="AE111" s="75">
        <f t="shared" si="67"/>
        <v>0</v>
      </c>
      <c r="AF111" s="75">
        <f t="shared" si="67"/>
        <v>0</v>
      </c>
      <c r="AG111" s="75">
        <f t="shared" si="67"/>
        <v>0</v>
      </c>
      <c r="AH111" s="75">
        <f t="shared" si="67"/>
        <v>0</v>
      </c>
      <c r="AI111" s="75">
        <f t="shared" si="67"/>
        <v>0</v>
      </c>
      <c r="AJ111" s="75">
        <f t="shared" si="67"/>
        <v>0</v>
      </c>
      <c r="AK111" s="75">
        <f t="shared" si="67"/>
        <v>0</v>
      </c>
      <c r="AL111" s="75">
        <f t="shared" si="67"/>
        <v>0</v>
      </c>
      <c r="AM111" s="75">
        <f t="shared" si="67"/>
        <v>0</v>
      </c>
      <c r="AN111" s="75">
        <f t="shared" si="67"/>
        <v>0</v>
      </c>
      <c r="AO111" s="75">
        <f t="shared" si="67"/>
        <v>0</v>
      </c>
      <c r="AP111" s="75">
        <f t="shared" si="67"/>
        <v>0</v>
      </c>
      <c r="AQ111" s="75">
        <f t="shared" si="67"/>
        <v>0</v>
      </c>
      <c r="AR111" s="75">
        <f t="shared" si="67"/>
        <v>0</v>
      </c>
      <c r="AS111" s="75">
        <f t="shared" si="67"/>
        <v>0</v>
      </c>
      <c r="AT111" s="75">
        <f t="shared" si="67"/>
        <v>0</v>
      </c>
      <c r="AU111" s="75">
        <f t="shared" si="67"/>
        <v>0</v>
      </c>
      <c r="AV111" s="75">
        <f t="shared" si="67"/>
        <v>0</v>
      </c>
      <c r="AW111" s="75">
        <f t="shared" si="67"/>
        <v>0</v>
      </c>
      <c r="AX111" s="75">
        <f t="shared" si="67"/>
        <v>0</v>
      </c>
      <c r="AY111" s="75">
        <f t="shared" si="67"/>
        <v>0</v>
      </c>
      <c r="AZ111" s="75">
        <f t="shared" si="67"/>
        <v>0</v>
      </c>
      <c r="BA111" s="75">
        <f t="shared" si="67"/>
        <v>0</v>
      </c>
      <c r="BB111" s="75">
        <f t="shared" si="67"/>
        <v>0</v>
      </c>
      <c r="BC111" s="75">
        <f t="shared" si="67"/>
        <v>0</v>
      </c>
      <c r="BD111" s="75">
        <f t="shared" si="67"/>
        <v>0</v>
      </c>
      <c r="BE111" s="75">
        <f t="shared" si="67"/>
        <v>0</v>
      </c>
      <c r="BF111" s="75">
        <f t="shared" si="67"/>
        <v>0</v>
      </c>
      <c r="BG111" s="75">
        <f t="shared" si="67"/>
        <v>0</v>
      </c>
      <c r="BH111" s="75">
        <f t="shared" si="67"/>
        <v>0</v>
      </c>
      <c r="BI111" s="75">
        <f t="shared" si="67"/>
        <v>0</v>
      </c>
      <c r="BJ111" s="75"/>
      <c r="BK111" s="75"/>
      <c r="BL111" s="75"/>
      <c r="BM111" s="37"/>
      <c r="BN111" s="75">
        <f t="shared" si="57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 t="shared" ref="M112:Y112" si="68">$M$20/$B$3</f>
        <v>0</v>
      </c>
      <c r="N112" s="75">
        <f t="shared" si="68"/>
        <v>0</v>
      </c>
      <c r="O112" s="75">
        <f t="shared" si="68"/>
        <v>0</v>
      </c>
      <c r="P112" s="75">
        <f t="shared" si="68"/>
        <v>0</v>
      </c>
      <c r="Q112" s="75">
        <f t="shared" si="68"/>
        <v>0</v>
      </c>
      <c r="R112" s="75">
        <f t="shared" si="68"/>
        <v>0</v>
      </c>
      <c r="S112" s="75">
        <f t="shared" si="68"/>
        <v>0</v>
      </c>
      <c r="T112" s="75">
        <f t="shared" si="68"/>
        <v>0</v>
      </c>
      <c r="U112" s="75">
        <f t="shared" si="68"/>
        <v>0</v>
      </c>
      <c r="V112" s="75">
        <f t="shared" si="68"/>
        <v>0</v>
      </c>
      <c r="W112" s="75">
        <f t="shared" si="68"/>
        <v>0</v>
      </c>
      <c r="X112" s="75">
        <f t="shared" si="68"/>
        <v>0</v>
      </c>
      <c r="Y112" s="75">
        <f t="shared" si="68"/>
        <v>0</v>
      </c>
      <c r="Z112" s="75">
        <f>$M$20/$B$3</f>
        <v>0</v>
      </c>
      <c r="AA112" s="75">
        <f t="shared" ref="AA112:BK112" si="69">$M$20/$B$3</f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>
        <f t="shared" si="69"/>
        <v>0</v>
      </c>
      <c r="BL112" s="75"/>
      <c r="BM112" s="37"/>
      <c r="BN112" s="75">
        <f t="shared" si="57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 t="shared" ref="N113:Y113" si="70">$N$20/$B$3</f>
        <v>0</v>
      </c>
      <c r="O113" s="75">
        <f t="shared" si="70"/>
        <v>0</v>
      </c>
      <c r="P113" s="75">
        <f t="shared" si="70"/>
        <v>0</v>
      </c>
      <c r="Q113" s="75">
        <f t="shared" si="70"/>
        <v>0</v>
      </c>
      <c r="R113" s="75">
        <f t="shared" si="70"/>
        <v>0</v>
      </c>
      <c r="S113" s="75">
        <f t="shared" si="70"/>
        <v>0</v>
      </c>
      <c r="T113" s="75">
        <f t="shared" si="70"/>
        <v>0</v>
      </c>
      <c r="U113" s="75">
        <f t="shared" si="70"/>
        <v>0</v>
      </c>
      <c r="V113" s="75">
        <f t="shared" si="70"/>
        <v>0</v>
      </c>
      <c r="W113" s="75">
        <f t="shared" si="70"/>
        <v>0</v>
      </c>
      <c r="X113" s="75">
        <f t="shared" si="70"/>
        <v>0</v>
      </c>
      <c r="Y113" s="75">
        <f t="shared" si="70"/>
        <v>0</v>
      </c>
      <c r="Z113" s="75">
        <f>$N$20/$B$3</f>
        <v>0</v>
      </c>
      <c r="AA113" s="75">
        <f t="shared" ref="AA113:BK113" si="71">$N$20/$B$3</f>
        <v>0</v>
      </c>
      <c r="AB113" s="75">
        <f t="shared" si="71"/>
        <v>0</v>
      </c>
      <c r="AC113" s="75">
        <f t="shared" si="71"/>
        <v>0</v>
      </c>
      <c r="AD113" s="75">
        <f t="shared" si="71"/>
        <v>0</v>
      </c>
      <c r="AE113" s="75">
        <f t="shared" si="71"/>
        <v>0</v>
      </c>
      <c r="AF113" s="75">
        <f t="shared" si="71"/>
        <v>0</v>
      </c>
      <c r="AG113" s="75">
        <f t="shared" si="71"/>
        <v>0</v>
      </c>
      <c r="AH113" s="75">
        <f t="shared" si="71"/>
        <v>0</v>
      </c>
      <c r="AI113" s="75">
        <f t="shared" si="71"/>
        <v>0</v>
      </c>
      <c r="AJ113" s="75">
        <f t="shared" si="71"/>
        <v>0</v>
      </c>
      <c r="AK113" s="75">
        <f t="shared" si="71"/>
        <v>0</v>
      </c>
      <c r="AL113" s="75">
        <f t="shared" si="71"/>
        <v>0</v>
      </c>
      <c r="AM113" s="75">
        <f t="shared" si="71"/>
        <v>0</v>
      </c>
      <c r="AN113" s="75">
        <f t="shared" si="71"/>
        <v>0</v>
      </c>
      <c r="AO113" s="75">
        <f t="shared" si="71"/>
        <v>0</v>
      </c>
      <c r="AP113" s="75">
        <f t="shared" si="71"/>
        <v>0</v>
      </c>
      <c r="AQ113" s="75">
        <f t="shared" si="71"/>
        <v>0</v>
      </c>
      <c r="AR113" s="75">
        <f t="shared" si="71"/>
        <v>0</v>
      </c>
      <c r="AS113" s="75">
        <f t="shared" si="71"/>
        <v>0</v>
      </c>
      <c r="AT113" s="75">
        <f t="shared" si="71"/>
        <v>0</v>
      </c>
      <c r="AU113" s="75">
        <f t="shared" si="71"/>
        <v>0</v>
      </c>
      <c r="AV113" s="75">
        <f t="shared" si="71"/>
        <v>0</v>
      </c>
      <c r="AW113" s="75">
        <f t="shared" si="71"/>
        <v>0</v>
      </c>
      <c r="AX113" s="75">
        <f t="shared" si="71"/>
        <v>0</v>
      </c>
      <c r="AY113" s="75">
        <f t="shared" si="71"/>
        <v>0</v>
      </c>
      <c r="AZ113" s="75">
        <f t="shared" si="71"/>
        <v>0</v>
      </c>
      <c r="BA113" s="75">
        <f t="shared" si="71"/>
        <v>0</v>
      </c>
      <c r="BB113" s="75">
        <f t="shared" si="71"/>
        <v>0</v>
      </c>
      <c r="BC113" s="75">
        <f t="shared" si="71"/>
        <v>0</v>
      </c>
      <c r="BD113" s="75">
        <f t="shared" si="71"/>
        <v>0</v>
      </c>
      <c r="BE113" s="75">
        <f t="shared" si="71"/>
        <v>0</v>
      </c>
      <c r="BF113" s="75">
        <f t="shared" si="71"/>
        <v>0</v>
      </c>
      <c r="BG113" s="75">
        <f t="shared" si="71"/>
        <v>0</v>
      </c>
      <c r="BH113" s="75">
        <f t="shared" si="71"/>
        <v>0</v>
      </c>
      <c r="BI113" s="75">
        <f t="shared" si="71"/>
        <v>0</v>
      </c>
      <c r="BJ113" s="75">
        <f t="shared" si="71"/>
        <v>0</v>
      </c>
      <c r="BK113" s="75">
        <f t="shared" si="71"/>
        <v>0</v>
      </c>
      <c r="BL113" s="75"/>
      <c r="BM113" s="37"/>
      <c r="BN113" s="75">
        <f t="shared" si="57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2">SUM(C101:C113)</f>
        <v>0</v>
      </c>
      <c r="D114" s="69">
        <f t="shared" si="72"/>
        <v>0</v>
      </c>
      <c r="E114" s="69">
        <f t="shared" si="72"/>
        <v>0</v>
      </c>
      <c r="F114" s="69">
        <f t="shared" si="72"/>
        <v>0</v>
      </c>
      <c r="G114" s="69">
        <f t="shared" si="72"/>
        <v>0</v>
      </c>
      <c r="H114" s="69">
        <f t="shared" si="72"/>
        <v>0</v>
      </c>
      <c r="I114" s="69">
        <f t="shared" si="72"/>
        <v>0</v>
      </c>
      <c r="J114" s="69">
        <f t="shared" si="72"/>
        <v>0</v>
      </c>
      <c r="K114" s="69">
        <f t="shared" si="72"/>
        <v>0</v>
      </c>
      <c r="L114" s="69">
        <f t="shared" si="72"/>
        <v>0</v>
      </c>
      <c r="M114" s="69">
        <f t="shared" si="72"/>
        <v>0</v>
      </c>
      <c r="N114" s="69">
        <f t="shared" si="72"/>
        <v>0</v>
      </c>
      <c r="O114" s="69">
        <f t="shared" si="72"/>
        <v>0</v>
      </c>
      <c r="P114" s="69">
        <f t="shared" si="72"/>
        <v>0</v>
      </c>
      <c r="Q114" s="69">
        <f t="shared" si="72"/>
        <v>0</v>
      </c>
      <c r="R114" s="69">
        <f t="shared" si="72"/>
        <v>0</v>
      </c>
      <c r="S114" s="69">
        <f t="shared" si="72"/>
        <v>0</v>
      </c>
      <c r="T114" s="69">
        <f t="shared" si="72"/>
        <v>0</v>
      </c>
      <c r="U114" s="69">
        <f t="shared" si="72"/>
        <v>0</v>
      </c>
      <c r="V114" s="69">
        <f t="shared" si="72"/>
        <v>0</v>
      </c>
      <c r="W114" s="69">
        <f t="shared" si="72"/>
        <v>0</v>
      </c>
      <c r="X114" s="69">
        <f t="shared" si="72"/>
        <v>0</v>
      </c>
      <c r="Y114" s="69">
        <f t="shared" si="72"/>
        <v>0</v>
      </c>
      <c r="Z114" s="69">
        <f t="shared" si="72"/>
        <v>0</v>
      </c>
      <c r="AA114" s="69">
        <f t="shared" si="72"/>
        <v>0</v>
      </c>
      <c r="AB114" s="69">
        <f t="shared" si="72"/>
        <v>0</v>
      </c>
      <c r="AC114" s="69">
        <f t="shared" si="72"/>
        <v>0</v>
      </c>
      <c r="AD114" s="69">
        <f t="shared" si="72"/>
        <v>0</v>
      </c>
      <c r="AE114" s="69">
        <f t="shared" si="72"/>
        <v>0</v>
      </c>
      <c r="AF114" s="69">
        <f t="shared" si="72"/>
        <v>0</v>
      </c>
      <c r="AG114" s="69">
        <f t="shared" si="72"/>
        <v>0</v>
      </c>
      <c r="AH114" s="69">
        <f t="shared" si="72"/>
        <v>0</v>
      </c>
      <c r="AI114" s="69">
        <f t="shared" si="72"/>
        <v>0</v>
      </c>
      <c r="AJ114" s="69">
        <f t="shared" si="72"/>
        <v>0</v>
      </c>
      <c r="AK114" s="69">
        <f t="shared" si="72"/>
        <v>0</v>
      </c>
      <c r="AL114" s="69">
        <f t="shared" si="72"/>
        <v>0</v>
      </c>
      <c r="AM114" s="69">
        <f t="shared" si="72"/>
        <v>0</v>
      </c>
      <c r="AN114" s="69">
        <f t="shared" si="72"/>
        <v>0</v>
      </c>
      <c r="AO114" s="69">
        <f t="shared" si="72"/>
        <v>0</v>
      </c>
      <c r="AP114" s="69">
        <f t="shared" si="72"/>
        <v>0</v>
      </c>
      <c r="AQ114" s="69">
        <f t="shared" si="72"/>
        <v>0</v>
      </c>
      <c r="AR114" s="69">
        <f t="shared" si="72"/>
        <v>0</v>
      </c>
      <c r="AS114" s="69">
        <f t="shared" si="72"/>
        <v>0</v>
      </c>
      <c r="AT114" s="69">
        <f t="shared" si="72"/>
        <v>0</v>
      </c>
      <c r="AU114" s="69">
        <f t="shared" si="72"/>
        <v>0</v>
      </c>
      <c r="AV114" s="69">
        <f t="shared" si="72"/>
        <v>0</v>
      </c>
      <c r="AW114" s="69">
        <f t="shared" si="72"/>
        <v>0</v>
      </c>
      <c r="AX114" s="69">
        <f t="shared" si="72"/>
        <v>0</v>
      </c>
      <c r="AY114" s="69">
        <f t="shared" si="72"/>
        <v>0</v>
      </c>
      <c r="AZ114" s="69">
        <f t="shared" si="72"/>
        <v>0</v>
      </c>
      <c r="BA114" s="69">
        <f t="shared" si="72"/>
        <v>0</v>
      </c>
      <c r="BB114" s="69">
        <f t="shared" si="72"/>
        <v>0</v>
      </c>
      <c r="BC114" s="69">
        <f t="shared" si="72"/>
        <v>0</v>
      </c>
      <c r="BD114" s="69">
        <f t="shared" si="72"/>
        <v>0</v>
      </c>
      <c r="BE114" s="69">
        <f t="shared" si="72"/>
        <v>0</v>
      </c>
      <c r="BF114" s="69">
        <f t="shared" si="72"/>
        <v>0</v>
      </c>
      <c r="BG114" s="69">
        <f t="shared" si="72"/>
        <v>0</v>
      </c>
      <c r="BH114" s="69">
        <f t="shared" si="72"/>
        <v>0</v>
      </c>
      <c r="BI114" s="69">
        <f t="shared" si="72"/>
        <v>0</v>
      </c>
      <c r="BJ114" s="69">
        <f t="shared" si="72"/>
        <v>0</v>
      </c>
      <c r="BK114" s="69">
        <f t="shared" si="72"/>
        <v>0</v>
      </c>
      <c r="BL114" s="69">
        <f t="shared" si="72"/>
        <v>0</v>
      </c>
      <c r="BM114" s="37"/>
      <c r="BN114" s="58">
        <f>SUM(BN101:BN113)</f>
        <v>0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  <pageSetUpPr fitToPage="1"/>
  </sheetPr>
  <dimension ref="A1:BF165"/>
  <sheetViews>
    <sheetView zoomScaleNormal="100" workbookViewId="0">
      <pane xSplit="1" ySplit="9" topLeftCell="B55" activePane="bottomRight" state="frozen"/>
      <selection activeCell="N7" sqref="N7"/>
      <selection pane="topRight" activeCell="N7" sqref="N7"/>
      <selection pane="bottomLeft" activeCell="N7" sqref="N7"/>
      <selection pane="bottomRight" activeCell="Q68" sqref="Q68"/>
    </sheetView>
  </sheetViews>
  <sheetFormatPr defaultRowHeight="15" customHeight="1"/>
  <cols>
    <col min="1" max="1" width="35.85546875" style="33" customWidth="1"/>
    <col min="2" max="15" width="10.7109375" style="33" customWidth="1"/>
    <col min="16" max="16" width="1.7109375" style="40" customWidth="1"/>
    <col min="17" max="17" width="10.7109375" style="35" customWidth="1"/>
    <col min="18" max="18" width="15.140625" style="40" customWidth="1"/>
    <col min="19" max="20" width="13.42578125" style="39" bestFit="1" customWidth="1"/>
    <col min="21" max="16384" width="9.140625" style="39"/>
  </cols>
  <sheetData>
    <row r="1" spans="1:18" ht="15" customHeight="1">
      <c r="A1" s="60" t="s">
        <v>20</v>
      </c>
      <c r="B1" s="61" t="s">
        <v>325</v>
      </c>
    </row>
    <row r="2" spans="1:18" ht="15" customHeight="1">
      <c r="A2" s="60" t="s">
        <v>21</v>
      </c>
      <c r="B2" s="108" t="str">
        <f>VLOOKUP($B$1,'Assumptions (Inputs)'!$A$7:$F$24,2,FALSE)</f>
        <v>Utility Solutions (Solar, Fuel Cells, DG) (2 MWs)</v>
      </c>
      <c r="C2" s="108"/>
      <c r="D2" s="108"/>
      <c r="E2" s="108"/>
    </row>
    <row r="3" spans="1:18" ht="15" customHeight="1">
      <c r="A3" s="60" t="s">
        <v>263</v>
      </c>
      <c r="B3" s="62">
        <f>VLOOKUP($B$1,'Assumptions (Inputs)'!$A$7:$F$24,4,FALSE)</f>
        <v>10</v>
      </c>
      <c r="C3" s="289" t="s">
        <v>289</v>
      </c>
    </row>
    <row r="4" spans="1:18" ht="15" customHeight="1">
      <c r="A4" s="60" t="s">
        <v>1</v>
      </c>
      <c r="B4" s="62" t="str">
        <f>VLOOKUP($B$1,'Assumptions (Inputs)'!$A$7:$F$24,5,FALSE)</f>
        <v>7N</v>
      </c>
      <c r="C4" s="62"/>
    </row>
    <row r="5" spans="1:18" ht="15" customHeight="1">
      <c r="A5" s="60" t="s">
        <v>67</v>
      </c>
      <c r="B5" s="211">
        <f>VLOOKUP($B$1,'Assumptions (Inputs)'!$A$7:$I$24,9,FALSE)</f>
        <v>0</v>
      </c>
    </row>
    <row r="6" spans="1:18" ht="15" customHeight="1">
      <c r="A6" s="60" t="s">
        <v>290</v>
      </c>
      <c r="B6" s="211">
        <f>'Assumptions (Inputs)'!D30</f>
        <v>0.59700000000000009</v>
      </c>
    </row>
    <row r="7" spans="1:18" ht="15" customHeight="1">
      <c r="A7" s="60"/>
    </row>
    <row r="8" spans="1:18" ht="15" customHeight="1">
      <c r="B8" s="53" t="s">
        <v>90</v>
      </c>
      <c r="C8" s="54">
        <v>2015</v>
      </c>
      <c r="D8" s="54">
        <v>2016</v>
      </c>
      <c r="E8" s="54">
        <v>2017</v>
      </c>
      <c r="F8" s="54">
        <v>2018</v>
      </c>
      <c r="G8" s="54">
        <v>2019</v>
      </c>
      <c r="H8" s="54">
        <v>2020</v>
      </c>
      <c r="I8" s="54">
        <v>2021</v>
      </c>
      <c r="J8" s="54">
        <v>2022</v>
      </c>
      <c r="K8" s="54">
        <v>2023</v>
      </c>
      <c r="L8" s="54">
        <v>2024</v>
      </c>
      <c r="M8" s="54">
        <v>2025</v>
      </c>
      <c r="N8" s="54">
        <v>2026</v>
      </c>
      <c r="O8" s="54">
        <v>2027</v>
      </c>
      <c r="P8" s="63"/>
      <c r="Q8" s="286"/>
    </row>
    <row r="9" spans="1:18" ht="15" customHeight="1" thickBot="1">
      <c r="A9" s="60" t="s">
        <v>51</v>
      </c>
      <c r="B9" s="64" t="str">
        <f>IF(VLOOKUP($B$1,'Assumptions (Inputs)'!$A$7:$F$24,6,FALSE)="Monthly","Y",IF(VLOOKUP($B$1,'Assumptions (Inputs)'!$A$7:$F$24,6,FALSE)=B8,"Y","N"))</f>
        <v>N</v>
      </c>
      <c r="C9" s="64" t="str">
        <f>IF(VLOOKUP($B$1,'Assumptions (Inputs)'!$A$7:$F$24,6,FALSE)="Monthly","Y",IF(VLOOKUP($B$1,'Assumptions (Inputs)'!$A$7:$F$24,6,FALSE)=C8,"Y","N"))</f>
        <v>N</v>
      </c>
      <c r="D9" s="64" t="str">
        <f>IF(VLOOKUP($B$1,'Assumptions (Inputs)'!$A$7:$F$24,6,FALSE)="Monthly","Y",IF(VLOOKUP($B$1,'Assumptions (Inputs)'!$A$7:$F$24,6,FALSE)=D8,"Y","N"))</f>
        <v>N</v>
      </c>
      <c r="E9" s="64" t="str">
        <f>IF(VLOOKUP($B$1,'Assumptions (Inputs)'!$A$7:$F$24,6,FALSE)="Monthly","Y",IF(VLOOKUP($B$1,'Assumptions (Inputs)'!$A$7:$F$24,6,FALSE)=E8,"Y","N"))</f>
        <v>N</v>
      </c>
      <c r="F9" s="64" t="s">
        <v>293</v>
      </c>
      <c r="G9" s="64" t="str">
        <f>IF(VLOOKUP($B$1,'Assumptions (Inputs)'!$A$7:$F$24,6,FALSE)="Monthly","Y",IF(VLOOKUP($B$1,'Assumptions (Inputs)'!$A$7:$F$24,6,FALSE)=G8,"Y","N"))</f>
        <v>N</v>
      </c>
      <c r="H9" s="64" t="str">
        <f>IF(VLOOKUP($B$1,'Assumptions (Inputs)'!$A$7:$F$24,6,FALSE)="Monthly","Y",IF(VLOOKUP($B$1,'Assumptions (Inputs)'!$A$7:$F$24,6,FALSE)=H8,"Y","N"))</f>
        <v>N</v>
      </c>
      <c r="I9" s="64" t="str">
        <f>IF(VLOOKUP($B$1,'Assumptions (Inputs)'!$A$7:$F$24,6,FALSE)="Monthly","Y",IF(VLOOKUP($B$1,'Assumptions (Inputs)'!$A$7:$F$24,6,FALSE)=I8,"Y","N"))</f>
        <v>N</v>
      </c>
      <c r="J9" s="64" t="str">
        <f>IF(VLOOKUP($B$1,'Assumptions (Inputs)'!$A$7:$F$24,6,FALSE)="Monthly","Y",IF(VLOOKUP($B$1,'Assumptions (Inputs)'!$A$7:$F$24,6,FALSE)=J8,"Y","N"))</f>
        <v>N</v>
      </c>
      <c r="K9" s="64" t="s">
        <v>293</v>
      </c>
      <c r="L9" s="64" t="str">
        <f>IF(VLOOKUP($B$1,'Assumptions (Inputs)'!$A$7:$F$24,6,FALSE)="Monthly","Y",IF(VLOOKUP($B$1,'Assumptions (Inputs)'!$A$7:$F$24,6,FALSE)=L8,"Y","N"))</f>
        <v>N</v>
      </c>
      <c r="M9" s="64" t="s">
        <v>293</v>
      </c>
      <c r="N9" s="64" t="s">
        <v>293</v>
      </c>
      <c r="O9" s="64" t="s">
        <v>293</v>
      </c>
      <c r="P9" s="111"/>
      <c r="Q9" s="110" t="s">
        <v>6</v>
      </c>
    </row>
    <row r="10" spans="1:18" ht="15" customHeight="1">
      <c r="A10" s="60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1"/>
      <c r="Q10" s="115"/>
    </row>
    <row r="11" spans="1:18" s="38" customFormat="1" ht="15" customHeight="1">
      <c r="A11" s="65" t="s">
        <v>30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37"/>
      <c r="Q11" s="75"/>
      <c r="R11" s="37"/>
    </row>
    <row r="12" spans="1:18" s="38" customFormat="1" ht="15" customHeight="1">
      <c r="A12" s="116" t="s">
        <v>24</v>
      </c>
      <c r="B12" s="57">
        <v>0</v>
      </c>
      <c r="C12" s="57">
        <f t="shared" ref="C12:N12" si="0">B16</f>
        <v>0</v>
      </c>
      <c r="D12" s="57">
        <f t="shared" si="0"/>
        <v>0</v>
      </c>
      <c r="E12" s="57">
        <f t="shared" si="0"/>
        <v>0</v>
      </c>
      <c r="F12" s="57">
        <f t="shared" si="0"/>
        <v>0</v>
      </c>
      <c r="G12" s="57">
        <f t="shared" si="0"/>
        <v>0</v>
      </c>
      <c r="H12" s="57">
        <f t="shared" si="0"/>
        <v>0</v>
      </c>
      <c r="I12" s="57">
        <f t="shared" si="0"/>
        <v>0</v>
      </c>
      <c r="J12" s="57">
        <f t="shared" si="0"/>
        <v>0</v>
      </c>
      <c r="K12" s="57">
        <f t="shared" si="0"/>
        <v>0</v>
      </c>
      <c r="L12" s="57">
        <f t="shared" si="0"/>
        <v>0</v>
      </c>
      <c r="M12" s="57">
        <f t="shared" si="0"/>
        <v>0</v>
      </c>
      <c r="N12" s="57">
        <f t="shared" si="0"/>
        <v>0</v>
      </c>
      <c r="O12" s="57"/>
      <c r="P12" s="37"/>
      <c r="Q12" s="75"/>
      <c r="R12" s="37"/>
    </row>
    <row r="13" spans="1:18" s="38" customFormat="1" ht="15" customHeight="1">
      <c r="A13" s="116" t="s">
        <v>25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37"/>
      <c r="Q13" s="75"/>
      <c r="R13" s="37"/>
    </row>
    <row r="14" spans="1:18" s="38" customFormat="1" ht="15" customHeight="1">
      <c r="A14" s="66" t="s">
        <v>288</v>
      </c>
      <c r="B14" s="129">
        <f>'CapEx (Escalated)'!E12</f>
        <v>0</v>
      </c>
      <c r="C14" s="129">
        <f>'CapEx (Escalated)'!F12</f>
        <v>2.3841799999999997</v>
      </c>
      <c r="D14" s="129">
        <f>'CapEx (Escalated)'!G12</f>
        <v>18.267172519999995</v>
      </c>
      <c r="E14" s="129">
        <f>'CapEx (Escalated)'!H12</f>
        <v>13.032252182383196</v>
      </c>
      <c r="F14" s="129">
        <f>'CapEx (Escalated)'!I12</f>
        <v>0</v>
      </c>
      <c r="G14" s="129">
        <f>'CapEx (Escalated)'!J12</f>
        <v>0</v>
      </c>
      <c r="H14" s="129">
        <f>'CapEx (Escalated)'!K12</f>
        <v>0</v>
      </c>
      <c r="I14" s="129">
        <f>'CapEx (Escalated)'!L12</f>
        <v>0</v>
      </c>
      <c r="J14" s="129">
        <f>'CapEx (Escalated)'!M12</f>
        <v>0</v>
      </c>
      <c r="K14" s="129">
        <f>'CapEx (Escalated)'!N12</f>
        <v>0</v>
      </c>
      <c r="L14" s="129">
        <f>'CapEx (Escalated)'!O12</f>
        <v>0</v>
      </c>
      <c r="M14" s="129">
        <f>'CapEx (Escalated)'!P12</f>
        <v>0</v>
      </c>
      <c r="N14" s="129">
        <f>'CapEx (Escalated)'!Q12</f>
        <v>0</v>
      </c>
      <c r="O14" s="129"/>
      <c r="P14" s="112"/>
      <c r="Q14" s="75">
        <f>SUM(B14:L14)</f>
        <v>33.683604702383192</v>
      </c>
      <c r="R14" s="37"/>
    </row>
    <row r="15" spans="1:18" s="38" customFormat="1" ht="15" customHeight="1">
      <c r="A15" s="322" t="s">
        <v>27</v>
      </c>
      <c r="B15" s="323">
        <f>-B14</f>
        <v>0</v>
      </c>
      <c r="C15" s="323">
        <f>-C14</f>
        <v>-2.3841799999999997</v>
      </c>
      <c r="D15" s="323">
        <f>-D14</f>
        <v>-18.267172519999995</v>
      </c>
      <c r="E15" s="323">
        <f>-E14</f>
        <v>-13.032252182383196</v>
      </c>
      <c r="F15" s="323">
        <f>-F14</f>
        <v>0</v>
      </c>
      <c r="G15" s="323"/>
      <c r="H15" s="323"/>
      <c r="I15" s="323"/>
      <c r="J15" s="323"/>
      <c r="K15" s="323"/>
      <c r="L15" s="323"/>
      <c r="M15" s="323"/>
      <c r="N15" s="323"/>
      <c r="O15" s="323"/>
      <c r="P15" s="37"/>
      <c r="Q15" s="75">
        <f>SUM(B15:L15)</f>
        <v>-33.683604702383192</v>
      </c>
      <c r="R15" s="37"/>
    </row>
    <row r="16" spans="1:18" s="38" customFormat="1" ht="15" customHeight="1">
      <c r="A16" s="36" t="s">
        <v>28</v>
      </c>
      <c r="B16" s="68">
        <f>SUM(B12:B15)</f>
        <v>0</v>
      </c>
      <c r="C16" s="68">
        <f t="shared" ref="C16:J16" si="1">SUM(C12:C15)</f>
        <v>0</v>
      </c>
      <c r="D16" s="68">
        <f t="shared" si="1"/>
        <v>0</v>
      </c>
      <c r="E16" s="68">
        <f>SUM(E12:E15)</f>
        <v>0</v>
      </c>
      <c r="F16" s="68">
        <f t="shared" si="1"/>
        <v>0</v>
      </c>
      <c r="G16" s="68">
        <f t="shared" si="1"/>
        <v>0</v>
      </c>
      <c r="H16" s="68">
        <f t="shared" si="1"/>
        <v>0</v>
      </c>
      <c r="I16" s="68">
        <f t="shared" si="1"/>
        <v>0</v>
      </c>
      <c r="J16" s="68">
        <f t="shared" si="1"/>
        <v>0</v>
      </c>
      <c r="K16" s="68">
        <f>SUM(K12:K15)</f>
        <v>0</v>
      </c>
      <c r="L16" s="68">
        <f>SUM(L12:L15)</f>
        <v>0</v>
      </c>
      <c r="M16" s="68">
        <f>SUM(M12:M15)</f>
        <v>0</v>
      </c>
      <c r="N16" s="68">
        <f>SUM(N12:N15)</f>
        <v>0</v>
      </c>
      <c r="O16" s="75"/>
      <c r="P16" s="37"/>
      <c r="Q16" s="75"/>
      <c r="R16" s="37"/>
    </row>
    <row r="17" spans="1:18" s="38" customFormat="1" ht="15" customHeight="1" thickBot="1">
      <c r="A17" s="36" t="s">
        <v>29</v>
      </c>
      <c r="B17" s="69">
        <f t="shared" ref="B17:N17" si="2">AVERAGE(B12,B16)</f>
        <v>0</v>
      </c>
      <c r="C17" s="69">
        <f t="shared" si="2"/>
        <v>0</v>
      </c>
      <c r="D17" s="69">
        <f t="shared" si="2"/>
        <v>0</v>
      </c>
      <c r="E17" s="69">
        <f t="shared" si="2"/>
        <v>0</v>
      </c>
      <c r="F17" s="69">
        <f t="shared" si="2"/>
        <v>0</v>
      </c>
      <c r="G17" s="69">
        <f t="shared" si="2"/>
        <v>0</v>
      </c>
      <c r="H17" s="69">
        <f t="shared" si="2"/>
        <v>0</v>
      </c>
      <c r="I17" s="69">
        <f t="shared" si="2"/>
        <v>0</v>
      </c>
      <c r="J17" s="69">
        <f t="shared" si="2"/>
        <v>0</v>
      </c>
      <c r="K17" s="69">
        <f t="shared" si="2"/>
        <v>0</v>
      </c>
      <c r="L17" s="69">
        <f t="shared" si="2"/>
        <v>0</v>
      </c>
      <c r="M17" s="69">
        <f t="shared" si="2"/>
        <v>0</v>
      </c>
      <c r="N17" s="69">
        <f t="shared" si="2"/>
        <v>0</v>
      </c>
      <c r="O17" s="75"/>
      <c r="P17" s="37"/>
      <c r="Q17" s="75"/>
      <c r="R17" s="37"/>
    </row>
    <row r="18" spans="1:18" s="38" customFormat="1" ht="15" customHeight="1" thickTop="1">
      <c r="A18" s="70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37"/>
      <c r="Q18" s="55"/>
      <c r="R18" s="37"/>
    </row>
    <row r="19" spans="1:18" s="74" customFormat="1" ht="15" customHeight="1">
      <c r="A19" s="305" t="s">
        <v>31</v>
      </c>
      <c r="B19" s="296"/>
      <c r="C19" s="296"/>
      <c r="D19" s="296"/>
      <c r="E19" s="296"/>
      <c r="F19" s="296"/>
      <c r="G19" s="296"/>
      <c r="H19" s="296"/>
      <c r="I19" s="296"/>
      <c r="J19" s="296"/>
      <c r="K19" s="296"/>
      <c r="L19" s="296"/>
      <c r="M19" s="296"/>
      <c r="N19" s="296"/>
      <c r="O19" s="296"/>
      <c r="P19" s="297"/>
      <c r="Q19" s="296"/>
      <c r="R19" s="113"/>
    </row>
    <row r="20" spans="1:18" s="38" customFormat="1" ht="15" customHeight="1">
      <c r="A20" s="298" t="s">
        <v>24</v>
      </c>
      <c r="B20" s="299">
        <v>0</v>
      </c>
      <c r="C20" s="299">
        <f t="shared" ref="C20:L20" si="3">B22</f>
        <v>0</v>
      </c>
      <c r="D20" s="299">
        <f t="shared" si="3"/>
        <v>2.3841799999999997</v>
      </c>
      <c r="E20" s="299">
        <f t="shared" si="3"/>
        <v>20.651352519999996</v>
      </c>
      <c r="F20" s="299">
        <f t="shared" si="3"/>
        <v>33.683604702383192</v>
      </c>
      <c r="G20" s="299">
        <f t="shared" si="3"/>
        <v>33.683604702383192</v>
      </c>
      <c r="H20" s="299">
        <f t="shared" si="3"/>
        <v>33.683604702383192</v>
      </c>
      <c r="I20" s="299">
        <f t="shared" si="3"/>
        <v>33.683604702383192</v>
      </c>
      <c r="J20" s="299">
        <f t="shared" si="3"/>
        <v>33.683604702383192</v>
      </c>
      <c r="K20" s="299">
        <f t="shared" si="3"/>
        <v>33.683604702383192</v>
      </c>
      <c r="L20" s="299">
        <f t="shared" si="3"/>
        <v>33.683604702383192</v>
      </c>
      <c r="M20" s="299"/>
      <c r="N20" s="299"/>
      <c r="O20" s="299"/>
      <c r="P20" s="298"/>
      <c r="Q20" s="299"/>
      <c r="R20" s="37"/>
    </row>
    <row r="21" spans="1:18" s="38" customFormat="1" ht="15" customHeight="1">
      <c r="A21" s="298" t="s">
        <v>25</v>
      </c>
      <c r="B21" s="299">
        <f>-B15</f>
        <v>0</v>
      </c>
      <c r="C21" s="299">
        <f t="shared" ref="C21:K21" si="4">-C15</f>
        <v>2.3841799999999997</v>
      </c>
      <c r="D21" s="299">
        <f t="shared" si="4"/>
        <v>18.267172519999995</v>
      </c>
      <c r="E21" s="299">
        <f t="shared" si="4"/>
        <v>13.032252182383196</v>
      </c>
      <c r="F21" s="299">
        <f t="shared" si="4"/>
        <v>0</v>
      </c>
      <c r="G21" s="299">
        <f t="shared" si="4"/>
        <v>0</v>
      </c>
      <c r="H21" s="299">
        <f t="shared" si="4"/>
        <v>0</v>
      </c>
      <c r="I21" s="299">
        <f t="shared" si="4"/>
        <v>0</v>
      </c>
      <c r="J21" s="299">
        <f t="shared" si="4"/>
        <v>0</v>
      </c>
      <c r="K21" s="299">
        <f t="shared" si="4"/>
        <v>0</v>
      </c>
      <c r="L21" s="299">
        <f>-L15</f>
        <v>0</v>
      </c>
      <c r="M21" s="299"/>
      <c r="N21" s="299"/>
      <c r="O21" s="299"/>
      <c r="P21" s="298"/>
      <c r="Q21" s="299">
        <f>SUM(B21:L21)</f>
        <v>33.683604702383192</v>
      </c>
      <c r="R21" s="37"/>
    </row>
    <row r="22" spans="1:18" s="38" customFormat="1" ht="15" customHeight="1">
      <c r="A22" s="298" t="s">
        <v>28</v>
      </c>
      <c r="B22" s="299">
        <f t="shared" ref="B22:L22" si="5">SUM(B20:B21)</f>
        <v>0</v>
      </c>
      <c r="C22" s="299">
        <f t="shared" si="5"/>
        <v>2.3841799999999997</v>
      </c>
      <c r="D22" s="299">
        <f t="shared" si="5"/>
        <v>20.651352519999996</v>
      </c>
      <c r="E22" s="299">
        <f t="shared" si="5"/>
        <v>33.683604702383192</v>
      </c>
      <c r="F22" s="299">
        <f t="shared" si="5"/>
        <v>33.683604702383192</v>
      </c>
      <c r="G22" s="299">
        <f t="shared" si="5"/>
        <v>33.683604702383192</v>
      </c>
      <c r="H22" s="299">
        <f t="shared" si="5"/>
        <v>33.683604702383192</v>
      </c>
      <c r="I22" s="299">
        <f t="shared" si="5"/>
        <v>33.683604702383192</v>
      </c>
      <c r="J22" s="299">
        <f t="shared" si="5"/>
        <v>33.683604702383192</v>
      </c>
      <c r="K22" s="299">
        <f t="shared" si="5"/>
        <v>33.683604702383192</v>
      </c>
      <c r="L22" s="299">
        <f t="shared" si="5"/>
        <v>33.683604702383192</v>
      </c>
      <c r="M22" s="299"/>
      <c r="N22" s="299"/>
      <c r="O22" s="299"/>
      <c r="P22" s="298"/>
      <c r="Q22" s="299"/>
      <c r="R22" s="37"/>
    </row>
    <row r="23" spans="1:18" s="38" customFormat="1" ht="15" customHeight="1" thickBot="1">
      <c r="A23" s="298" t="s">
        <v>29</v>
      </c>
      <c r="B23" s="302">
        <f t="shared" ref="B23:L23" si="6">AVERAGE(B20,B22)</f>
        <v>0</v>
      </c>
      <c r="C23" s="302">
        <f t="shared" si="6"/>
        <v>1.1920899999999999</v>
      </c>
      <c r="D23" s="302">
        <f t="shared" si="6"/>
        <v>11.517766259999998</v>
      </c>
      <c r="E23" s="302">
        <f t="shared" si="6"/>
        <v>27.167478611191594</v>
      </c>
      <c r="F23" s="302">
        <f t="shared" si="6"/>
        <v>33.683604702383192</v>
      </c>
      <c r="G23" s="302">
        <f t="shared" si="6"/>
        <v>33.683604702383192</v>
      </c>
      <c r="H23" s="302">
        <f t="shared" si="6"/>
        <v>33.683604702383192</v>
      </c>
      <c r="I23" s="302">
        <f t="shared" si="6"/>
        <v>33.683604702383192</v>
      </c>
      <c r="J23" s="302">
        <f t="shared" si="6"/>
        <v>33.683604702383192</v>
      </c>
      <c r="K23" s="302">
        <f t="shared" si="6"/>
        <v>33.683604702383192</v>
      </c>
      <c r="L23" s="302">
        <f t="shared" si="6"/>
        <v>33.683604702383192</v>
      </c>
      <c r="M23" s="302"/>
      <c r="N23" s="302"/>
      <c r="O23" s="299"/>
      <c r="P23" s="298"/>
      <c r="Q23" s="299"/>
      <c r="R23" s="37"/>
    </row>
    <row r="24" spans="1:18" s="38" customFormat="1" ht="15" customHeight="1" thickTop="1">
      <c r="A24" s="303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298"/>
      <c r="Q24" s="299"/>
      <c r="R24" s="37"/>
    </row>
    <row r="25" spans="1:18" s="74" customFormat="1" ht="15" customHeight="1">
      <c r="A25" s="305" t="s">
        <v>32</v>
      </c>
      <c r="B25" s="296"/>
      <c r="C25" s="296"/>
      <c r="D25" s="296"/>
      <c r="E25" s="296"/>
      <c r="F25" s="296"/>
      <c r="G25" s="296"/>
      <c r="H25" s="296"/>
      <c r="I25" s="296"/>
      <c r="J25" s="296"/>
      <c r="K25" s="296"/>
      <c r="L25" s="296"/>
      <c r="M25" s="296"/>
      <c r="N25" s="296"/>
      <c r="O25" s="296"/>
      <c r="P25" s="297"/>
      <c r="Q25" s="296"/>
      <c r="R25" s="113"/>
    </row>
    <row r="26" spans="1:18" s="38" customFormat="1" ht="15" customHeight="1">
      <c r="A26" s="298" t="s">
        <v>24</v>
      </c>
      <c r="B26" s="299">
        <v>0</v>
      </c>
      <c r="C26" s="299">
        <f t="shared" ref="C26:L26" si="7">B29</f>
        <v>0</v>
      </c>
      <c r="D26" s="299">
        <f t="shared" si="7"/>
        <v>0</v>
      </c>
      <c r="E26" s="299">
        <f t="shared" si="7"/>
        <v>0</v>
      </c>
      <c r="F26" s="299">
        <f t="shared" si="7"/>
        <v>0</v>
      </c>
      <c r="G26" s="299">
        <f t="shared" si="7"/>
        <v>0</v>
      </c>
      <c r="H26" s="299">
        <f t="shared" si="7"/>
        <v>0</v>
      </c>
      <c r="I26" s="299">
        <f t="shared" si="7"/>
        <v>0</v>
      </c>
      <c r="J26" s="299">
        <f t="shared" si="7"/>
        <v>0</v>
      </c>
      <c r="K26" s="299">
        <f t="shared" si="7"/>
        <v>0</v>
      </c>
      <c r="L26" s="299">
        <f t="shared" si="7"/>
        <v>0</v>
      </c>
      <c r="M26" s="299"/>
      <c r="N26" s="299"/>
      <c r="O26" s="299"/>
      <c r="P26" s="298"/>
      <c r="Q26" s="299"/>
      <c r="R26" s="37"/>
    </row>
    <row r="27" spans="1:18" s="38" customFormat="1" ht="15" customHeight="1">
      <c r="A27" s="318" t="s">
        <v>78</v>
      </c>
      <c r="B27" s="299">
        <f>B78</f>
        <v>0</v>
      </c>
      <c r="C27" s="299">
        <f t="shared" ref="C27:L27" si="8">C78</f>
        <v>0</v>
      </c>
      <c r="D27" s="299">
        <f t="shared" si="8"/>
        <v>0</v>
      </c>
      <c r="E27" s="299">
        <f t="shared" si="8"/>
        <v>0</v>
      </c>
      <c r="F27" s="299">
        <f t="shared" si="8"/>
        <v>0</v>
      </c>
      <c r="G27" s="299">
        <f t="shared" si="8"/>
        <v>0</v>
      </c>
      <c r="H27" s="299">
        <f t="shared" si="8"/>
        <v>0</v>
      </c>
      <c r="I27" s="299">
        <f t="shared" si="8"/>
        <v>0</v>
      </c>
      <c r="J27" s="299">
        <f t="shared" si="8"/>
        <v>0</v>
      </c>
      <c r="K27" s="299">
        <f t="shared" si="8"/>
        <v>0</v>
      </c>
      <c r="L27" s="299">
        <f t="shared" si="8"/>
        <v>0</v>
      </c>
      <c r="M27" s="299"/>
      <c r="N27" s="299"/>
      <c r="O27" s="299"/>
      <c r="P27" s="298"/>
      <c r="Q27" s="299">
        <f>SUM(B27:L27)</f>
        <v>0</v>
      </c>
      <c r="R27" s="37"/>
    </row>
    <row r="28" spans="1:18" s="38" customFormat="1" ht="15" customHeight="1">
      <c r="A28" s="298" t="s">
        <v>79</v>
      </c>
      <c r="B28" s="299">
        <f t="shared" ref="B28:L28" si="9">B85</f>
        <v>0</v>
      </c>
      <c r="C28" s="299">
        <f t="shared" si="9"/>
        <v>0</v>
      </c>
      <c r="D28" s="299">
        <f t="shared" si="9"/>
        <v>0</v>
      </c>
      <c r="E28" s="299">
        <f t="shared" si="9"/>
        <v>0</v>
      </c>
      <c r="F28" s="299">
        <f t="shared" si="9"/>
        <v>0</v>
      </c>
      <c r="G28" s="299">
        <f t="shared" si="9"/>
        <v>0</v>
      </c>
      <c r="H28" s="299">
        <f t="shared" si="9"/>
        <v>0</v>
      </c>
      <c r="I28" s="299">
        <f t="shared" si="9"/>
        <v>0</v>
      </c>
      <c r="J28" s="299">
        <f t="shared" si="9"/>
        <v>0</v>
      </c>
      <c r="K28" s="299">
        <f t="shared" si="9"/>
        <v>0</v>
      </c>
      <c r="L28" s="299">
        <f t="shared" si="9"/>
        <v>0</v>
      </c>
      <c r="M28" s="299"/>
      <c r="N28" s="299"/>
      <c r="O28" s="299"/>
      <c r="P28" s="298"/>
      <c r="Q28" s="299">
        <f>SUM(B28:L28)</f>
        <v>0</v>
      </c>
      <c r="R28" s="37"/>
    </row>
    <row r="29" spans="1:18" s="38" customFormat="1" ht="15" customHeight="1">
      <c r="A29" s="298" t="s">
        <v>28</v>
      </c>
      <c r="B29" s="299">
        <f t="shared" ref="B29:L29" si="10">SUM(B26:B28)</f>
        <v>0</v>
      </c>
      <c r="C29" s="299">
        <f t="shared" si="10"/>
        <v>0</v>
      </c>
      <c r="D29" s="299">
        <f t="shared" si="10"/>
        <v>0</v>
      </c>
      <c r="E29" s="299">
        <f t="shared" si="10"/>
        <v>0</v>
      </c>
      <c r="F29" s="299">
        <f t="shared" si="10"/>
        <v>0</v>
      </c>
      <c r="G29" s="299">
        <f t="shared" si="10"/>
        <v>0</v>
      </c>
      <c r="H29" s="299">
        <f t="shared" si="10"/>
        <v>0</v>
      </c>
      <c r="I29" s="299">
        <f t="shared" si="10"/>
        <v>0</v>
      </c>
      <c r="J29" s="299">
        <f t="shared" si="10"/>
        <v>0</v>
      </c>
      <c r="K29" s="299">
        <f t="shared" si="10"/>
        <v>0</v>
      </c>
      <c r="L29" s="299">
        <f t="shared" si="10"/>
        <v>0</v>
      </c>
      <c r="M29" s="299"/>
      <c r="N29" s="299"/>
      <c r="O29" s="299"/>
      <c r="P29" s="298"/>
      <c r="Q29" s="299"/>
      <c r="R29" s="37"/>
    </row>
    <row r="30" spans="1:18" s="38" customFormat="1" ht="15" customHeight="1" thickBot="1">
      <c r="A30" s="298" t="s">
        <v>29</v>
      </c>
      <c r="B30" s="302">
        <f t="shared" ref="B30:L30" si="11">AVERAGE(B26,B29)</f>
        <v>0</v>
      </c>
      <c r="C30" s="302">
        <f t="shared" si="11"/>
        <v>0</v>
      </c>
      <c r="D30" s="302">
        <f t="shared" si="11"/>
        <v>0</v>
      </c>
      <c r="E30" s="302">
        <f t="shared" si="11"/>
        <v>0</v>
      </c>
      <c r="F30" s="302">
        <f t="shared" si="11"/>
        <v>0</v>
      </c>
      <c r="G30" s="302">
        <f>AVERAGE(G26,G29)</f>
        <v>0</v>
      </c>
      <c r="H30" s="302">
        <f t="shared" si="11"/>
        <v>0</v>
      </c>
      <c r="I30" s="302">
        <f t="shared" si="11"/>
        <v>0</v>
      </c>
      <c r="J30" s="302">
        <f t="shared" si="11"/>
        <v>0</v>
      </c>
      <c r="K30" s="302">
        <f t="shared" si="11"/>
        <v>0</v>
      </c>
      <c r="L30" s="302">
        <f t="shared" si="11"/>
        <v>0</v>
      </c>
      <c r="M30" s="302"/>
      <c r="N30" s="302"/>
      <c r="O30" s="299"/>
      <c r="P30" s="298"/>
      <c r="Q30" s="299"/>
      <c r="R30" s="37"/>
    </row>
    <row r="31" spans="1:18" s="38" customFormat="1" ht="15" customHeight="1" thickTop="1">
      <c r="A31" s="70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37"/>
      <c r="Q31" s="55"/>
      <c r="R31" s="37"/>
    </row>
    <row r="32" spans="1:18" s="74" customFormat="1" ht="15" customHeight="1">
      <c r="A32" s="71" t="s">
        <v>68</v>
      </c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113"/>
      <c r="Q32" s="73"/>
      <c r="R32" s="113"/>
    </row>
    <row r="33" spans="1:18" s="38" customFormat="1" ht="15" customHeight="1">
      <c r="A33" s="36" t="s">
        <v>24</v>
      </c>
      <c r="B33" s="75">
        <v>0</v>
      </c>
      <c r="C33" s="75">
        <f>B35</f>
        <v>0</v>
      </c>
      <c r="D33" s="75">
        <f t="shared" ref="D33:O33" si="12">C35</f>
        <v>0.23841799999999996</v>
      </c>
      <c r="E33" s="75">
        <f t="shared" si="12"/>
        <v>2.3035532519999991</v>
      </c>
      <c r="F33" s="75">
        <f t="shared" si="12"/>
        <v>5.671913722238318</v>
      </c>
      <c r="G33" s="75">
        <f t="shared" si="12"/>
        <v>9.0402741924766374</v>
      </c>
      <c r="H33" s="75">
        <f t="shared" si="12"/>
        <v>12.408634662714956</v>
      </c>
      <c r="I33" s="75">
        <f t="shared" si="12"/>
        <v>15.776995132953274</v>
      </c>
      <c r="J33" s="75">
        <f t="shared" si="12"/>
        <v>19.145355603191593</v>
      </c>
      <c r="K33" s="75">
        <f t="shared" si="12"/>
        <v>22.513716073429912</v>
      </c>
      <c r="L33" s="75">
        <f t="shared" si="12"/>
        <v>25.88207654366823</v>
      </c>
      <c r="M33" s="75">
        <f t="shared" si="12"/>
        <v>29.250437013906549</v>
      </c>
      <c r="N33" s="75">
        <f t="shared" si="12"/>
        <v>32.380379484144868</v>
      </c>
      <c r="O33" s="75">
        <f t="shared" si="12"/>
        <v>33.683604702383185</v>
      </c>
      <c r="P33" s="37"/>
      <c r="Q33" s="75"/>
      <c r="R33" s="37"/>
    </row>
    <row r="34" spans="1:18" s="67" customFormat="1" ht="15" customHeight="1">
      <c r="A34" s="291" t="s">
        <v>284</v>
      </c>
      <c r="B34" s="317">
        <f t="shared" ref="B34:O34" si="13">B99</f>
        <v>0</v>
      </c>
      <c r="C34" s="317">
        <f>C99</f>
        <v>0.23841799999999996</v>
      </c>
      <c r="D34" s="317">
        <f t="shared" si="13"/>
        <v>2.0651352519999993</v>
      </c>
      <c r="E34" s="317">
        <f t="shared" si="13"/>
        <v>3.368360470238319</v>
      </c>
      <c r="F34" s="317">
        <f t="shared" si="13"/>
        <v>3.368360470238319</v>
      </c>
      <c r="G34" s="317">
        <f t="shared" si="13"/>
        <v>3.368360470238319</v>
      </c>
      <c r="H34" s="317">
        <f t="shared" si="13"/>
        <v>3.368360470238319</v>
      </c>
      <c r="I34" s="317">
        <f t="shared" si="13"/>
        <v>3.368360470238319</v>
      </c>
      <c r="J34" s="317">
        <f t="shared" si="13"/>
        <v>3.368360470238319</v>
      </c>
      <c r="K34" s="317">
        <f t="shared" si="13"/>
        <v>3.368360470238319</v>
      </c>
      <c r="L34" s="317">
        <f t="shared" si="13"/>
        <v>3.368360470238319</v>
      </c>
      <c r="M34" s="317">
        <f t="shared" si="13"/>
        <v>3.1299424702383192</v>
      </c>
      <c r="N34" s="317">
        <f t="shared" si="13"/>
        <v>1.3032252182383197</v>
      </c>
      <c r="O34" s="317">
        <f t="shared" si="13"/>
        <v>0</v>
      </c>
      <c r="P34" s="291"/>
      <c r="Q34" s="317">
        <f>SUM(B34:P34)</f>
        <v>33.683604702383185</v>
      </c>
      <c r="R34" s="292"/>
    </row>
    <row r="35" spans="1:18" s="38" customFormat="1" ht="15" customHeight="1">
      <c r="A35" s="36" t="s">
        <v>28</v>
      </c>
      <c r="B35" s="75">
        <f t="shared" ref="B35:O35" si="14">SUM(B33:B34)</f>
        <v>0</v>
      </c>
      <c r="C35" s="75">
        <f t="shared" si="14"/>
        <v>0.23841799999999996</v>
      </c>
      <c r="D35" s="75">
        <f t="shared" si="14"/>
        <v>2.3035532519999991</v>
      </c>
      <c r="E35" s="75">
        <f t="shared" si="14"/>
        <v>5.671913722238318</v>
      </c>
      <c r="F35" s="75">
        <f t="shared" si="14"/>
        <v>9.0402741924766374</v>
      </c>
      <c r="G35" s="75">
        <f t="shared" si="14"/>
        <v>12.408634662714956</v>
      </c>
      <c r="H35" s="75">
        <f t="shared" si="14"/>
        <v>15.776995132953274</v>
      </c>
      <c r="I35" s="75">
        <f t="shared" si="14"/>
        <v>19.145355603191593</v>
      </c>
      <c r="J35" s="75">
        <f t="shared" si="14"/>
        <v>22.513716073429912</v>
      </c>
      <c r="K35" s="75">
        <f t="shared" si="14"/>
        <v>25.88207654366823</v>
      </c>
      <c r="L35" s="75">
        <f t="shared" si="14"/>
        <v>29.250437013906549</v>
      </c>
      <c r="M35" s="75">
        <f t="shared" si="14"/>
        <v>32.380379484144868</v>
      </c>
      <c r="N35" s="75">
        <f t="shared" si="14"/>
        <v>33.683604702383185</v>
      </c>
      <c r="O35" s="75">
        <f t="shared" si="14"/>
        <v>33.683604702383185</v>
      </c>
      <c r="P35" s="37"/>
      <c r="Q35" s="75"/>
      <c r="R35" s="37"/>
    </row>
    <row r="36" spans="1:18" s="38" customFormat="1" ht="15" customHeight="1" thickBot="1">
      <c r="A36" s="36" t="s">
        <v>29</v>
      </c>
      <c r="B36" s="69">
        <f t="shared" ref="B36:O36" si="15">AVERAGE(B33,B35)</f>
        <v>0</v>
      </c>
      <c r="C36" s="69">
        <f t="shared" si="15"/>
        <v>0.11920899999999998</v>
      </c>
      <c r="D36" s="69">
        <f t="shared" si="15"/>
        <v>1.2709856259999994</v>
      </c>
      <c r="E36" s="69">
        <f t="shared" si="15"/>
        <v>3.9877334871191588</v>
      </c>
      <c r="F36" s="69">
        <f t="shared" si="15"/>
        <v>7.3560939573574782</v>
      </c>
      <c r="G36" s="69">
        <f t="shared" si="15"/>
        <v>10.724454427595797</v>
      </c>
      <c r="H36" s="69">
        <f t="shared" si="15"/>
        <v>14.092814897834115</v>
      </c>
      <c r="I36" s="69">
        <f t="shared" si="15"/>
        <v>17.461175368072432</v>
      </c>
      <c r="J36" s="69">
        <f t="shared" si="15"/>
        <v>20.829535838310754</v>
      </c>
      <c r="K36" s="69">
        <f t="shared" si="15"/>
        <v>24.197896308549069</v>
      </c>
      <c r="L36" s="69">
        <f t="shared" si="15"/>
        <v>27.566256778787391</v>
      </c>
      <c r="M36" s="69">
        <f t="shared" si="15"/>
        <v>30.815408249025708</v>
      </c>
      <c r="N36" s="69">
        <f t="shared" si="15"/>
        <v>33.031992093264023</v>
      </c>
      <c r="O36" s="69">
        <f t="shared" si="15"/>
        <v>33.683604702383185</v>
      </c>
      <c r="P36" s="37"/>
      <c r="Q36" s="75"/>
      <c r="R36" s="37"/>
    </row>
    <row r="37" spans="1:18" s="38" customFormat="1" ht="15" customHeight="1" thickTop="1">
      <c r="A37" s="291" t="s">
        <v>285</v>
      </c>
      <c r="B37" s="129">
        <f>SUM(B14)-SUM(B34)</f>
        <v>0</v>
      </c>
      <c r="C37" s="129">
        <f>SUM($B14:C14)-SUM($B34:C34)</f>
        <v>2.1457619999999999</v>
      </c>
      <c r="D37" s="129">
        <f>SUM($B14:D14)-SUM($B34:D34)</f>
        <v>18.347799267999996</v>
      </c>
      <c r="E37" s="129">
        <f>SUM($B14:E14)-SUM($B34:E34)</f>
        <v>28.011690980144873</v>
      </c>
      <c r="F37" s="129">
        <f>SUM($B14:F14)-SUM($B34:F34)</f>
        <v>24.643330509906555</v>
      </c>
      <c r="G37" s="129">
        <f>SUM($B14:G14)-SUM($B34:G34)</f>
        <v>21.274970039668236</v>
      </c>
      <c r="H37" s="129">
        <f>SUM($B14:H14)-SUM($B34:H34)</f>
        <v>17.906609569429918</v>
      </c>
      <c r="I37" s="129">
        <f>SUM($B14:I14)-SUM($B34:I34)</f>
        <v>14.538249099191599</v>
      </c>
      <c r="J37" s="129">
        <f>SUM($B14:J14)-SUM($B34:J34)</f>
        <v>11.169888628953281</v>
      </c>
      <c r="K37" s="129">
        <f>SUM($B14:K14)-SUM($B34:K34)</f>
        <v>7.8015281587149623</v>
      </c>
      <c r="L37" s="129">
        <f>SUM($B14:L14)-SUM($B34:L34)</f>
        <v>4.4331676884766438</v>
      </c>
      <c r="M37" s="129">
        <f>SUM($B14:M14)-SUM($B34:M34)</f>
        <v>1.3032252182383246</v>
      </c>
      <c r="N37" s="129">
        <f>SUM($B14:N14)-SUM($B34:N34)</f>
        <v>0</v>
      </c>
      <c r="O37" s="129">
        <f>SUM($B14:O14)-SUM($B34:O34)</f>
        <v>0</v>
      </c>
      <c r="P37" s="37"/>
      <c r="Q37" s="55"/>
      <c r="R37" s="37"/>
    </row>
    <row r="38" spans="1:18" s="67" customFormat="1" ht="15" customHeight="1">
      <c r="A38" s="292"/>
      <c r="B38" s="294"/>
      <c r="C38" s="294"/>
      <c r="D38" s="294"/>
      <c r="E38" s="294"/>
      <c r="F38" s="294"/>
      <c r="G38" s="294"/>
      <c r="H38" s="294"/>
      <c r="I38" s="294"/>
      <c r="J38" s="294"/>
      <c r="K38" s="294"/>
      <c r="L38" s="294"/>
      <c r="M38" s="294"/>
      <c r="N38" s="294"/>
      <c r="O38" s="294"/>
      <c r="P38" s="292"/>
      <c r="Q38" s="293"/>
      <c r="R38" s="292"/>
    </row>
    <row r="39" spans="1:18" s="38" customFormat="1" ht="15" customHeight="1">
      <c r="A39" s="291" t="s">
        <v>292</v>
      </c>
      <c r="B39" s="129">
        <f>(B37/2)*B6</f>
        <v>0</v>
      </c>
      <c r="C39" s="129">
        <f>AVERAGE(B37:C37)*$B$6</f>
        <v>0.64050995700000013</v>
      </c>
      <c r="D39" s="129">
        <f>AVERAGE(C37:D37)*$B$6</f>
        <v>6.117328038498</v>
      </c>
      <c r="E39" s="129">
        <f t="shared" ref="E39:O39" si="16">AVERAGE(D37:E37)*$B$6</f>
        <v>13.838307839071245</v>
      </c>
      <c r="F39" s="129">
        <f t="shared" si="16"/>
        <v>15.717523914780353</v>
      </c>
      <c r="G39" s="129">
        <f t="shared" si="16"/>
        <v>13.706612714048079</v>
      </c>
      <c r="H39" s="129">
        <f t="shared" si="16"/>
        <v>11.6957015133158</v>
      </c>
      <c r="I39" s="129">
        <f>AVERAGE(H37:I37)*$B$6</f>
        <v>9.6847903125835249</v>
      </c>
      <c r="J39" s="129">
        <f>AVERAGE(I37:J37)*$B$6</f>
        <v>7.6738791118512477</v>
      </c>
      <c r="K39" s="129">
        <f t="shared" si="16"/>
        <v>5.6629679111189715</v>
      </c>
      <c r="L39" s="129">
        <f t="shared" si="16"/>
        <v>3.6520567103866948</v>
      </c>
      <c r="M39" s="129">
        <f t="shared" si="16"/>
        <v>1.7123132826544183</v>
      </c>
      <c r="N39" s="129">
        <f t="shared" si="16"/>
        <v>0.38901272764413997</v>
      </c>
      <c r="O39" s="129">
        <f t="shared" si="16"/>
        <v>0</v>
      </c>
      <c r="P39" s="37"/>
      <c r="Q39" s="55">
        <f>SUM(B39:O39)</f>
        <v>90.491004032952475</v>
      </c>
      <c r="R39" s="37"/>
    </row>
    <row r="40" spans="1:18" s="38" customFormat="1" ht="15" customHeight="1">
      <c r="A40" s="3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37"/>
      <c r="Q40" s="55"/>
      <c r="R40" s="37"/>
    </row>
    <row r="41" spans="1:18" s="74" customFormat="1" ht="15" customHeight="1">
      <c r="A41" s="295" t="s">
        <v>103</v>
      </c>
      <c r="B41" s="296"/>
      <c r="C41" s="296"/>
      <c r="D41" s="296"/>
      <c r="E41" s="296"/>
      <c r="F41" s="296"/>
      <c r="G41" s="296"/>
      <c r="H41" s="296"/>
      <c r="I41" s="296"/>
      <c r="J41" s="296"/>
      <c r="K41" s="296"/>
      <c r="L41" s="296"/>
      <c r="M41" s="296"/>
      <c r="N41" s="296"/>
      <c r="O41" s="296"/>
      <c r="P41" s="297"/>
      <c r="Q41" s="296"/>
      <c r="R41" s="113"/>
    </row>
    <row r="42" spans="1:18" s="38" customFormat="1" ht="15" customHeight="1">
      <c r="A42" s="298" t="s">
        <v>24</v>
      </c>
      <c r="B42" s="299">
        <v>0</v>
      </c>
      <c r="C42" s="299">
        <f t="shared" ref="C42:L42" si="17">B44</f>
        <v>0</v>
      </c>
      <c r="D42" s="299">
        <f t="shared" si="17"/>
        <v>-8.3446299999999987E-2</v>
      </c>
      <c r="E42" s="299">
        <f t="shared" si="17"/>
        <v>-0.80624363819999967</v>
      </c>
      <c r="F42" s="299">
        <f t="shared" si="17"/>
        <v>-1.9851698027834113</v>
      </c>
      <c r="G42" s="299">
        <f t="shared" si="17"/>
        <v>-3.1640959673668227</v>
      </c>
      <c r="H42" s="299">
        <f t="shared" si="17"/>
        <v>-4.3430221319502342</v>
      </c>
      <c r="I42" s="299">
        <f t="shared" si="17"/>
        <v>-5.5219482965336457</v>
      </c>
      <c r="J42" s="299">
        <f t="shared" si="17"/>
        <v>-6.7008744611170572</v>
      </c>
      <c r="K42" s="299">
        <f t="shared" si="17"/>
        <v>-7.8798006257004687</v>
      </c>
      <c r="L42" s="299">
        <f t="shared" si="17"/>
        <v>-9.0587267902838811</v>
      </c>
      <c r="M42" s="299"/>
      <c r="N42" s="299"/>
      <c r="O42" s="299"/>
      <c r="P42" s="298"/>
      <c r="Q42" s="299"/>
      <c r="R42" s="37"/>
    </row>
    <row r="43" spans="1:18" s="38" customFormat="1" ht="15" customHeight="1">
      <c r="A43" s="300" t="s">
        <v>25</v>
      </c>
      <c r="B43" s="301">
        <f>(B27-B113)*'Assumptions (Inputs)'!$C$29</f>
        <v>0</v>
      </c>
      <c r="C43" s="301">
        <f>(C27-C113)*'Assumptions (Inputs)'!$C$29</f>
        <v>-8.3446299999999987E-2</v>
      </c>
      <c r="D43" s="301">
        <f>(D27-D113)*'Assumptions (Inputs)'!$C$29</f>
        <v>-0.72279733819999969</v>
      </c>
      <c r="E43" s="301">
        <f>(E27-E113)*'Assumptions (Inputs)'!$C$29</f>
        <v>-1.1789261645834115</v>
      </c>
      <c r="F43" s="301">
        <f>(F27-F113)*'Assumptions (Inputs)'!$C$29</f>
        <v>-1.1789261645834115</v>
      </c>
      <c r="G43" s="301">
        <f>(G27-G113)*'Assumptions (Inputs)'!$C$29</f>
        <v>-1.1789261645834115</v>
      </c>
      <c r="H43" s="301">
        <f>(H27-H113)*'Assumptions (Inputs)'!$C$29</f>
        <v>-1.1789261645834115</v>
      </c>
      <c r="I43" s="301">
        <f>(I27-I113)*'Assumptions (Inputs)'!$C$29</f>
        <v>-1.1789261645834115</v>
      </c>
      <c r="J43" s="301">
        <f>(J27-J113)*'Assumptions (Inputs)'!$C$29</f>
        <v>-1.1789261645834115</v>
      </c>
      <c r="K43" s="301">
        <f>(K27-K113)*'Assumptions (Inputs)'!$C$29</f>
        <v>-1.1789261645834115</v>
      </c>
      <c r="L43" s="301">
        <f>(L27-L113)*'Assumptions (Inputs)'!$C$29</f>
        <v>-1.1789261645834115</v>
      </c>
      <c r="M43" s="301"/>
      <c r="N43" s="301"/>
      <c r="O43" s="301"/>
      <c r="P43" s="298"/>
      <c r="Q43" s="299">
        <f>SUM(B43:L43)</f>
        <v>-10.237652954867293</v>
      </c>
      <c r="R43" s="37"/>
    </row>
    <row r="44" spans="1:18" s="38" customFormat="1" ht="15" customHeight="1">
      <c r="A44" s="298" t="s">
        <v>28</v>
      </c>
      <c r="B44" s="299">
        <f>SUM(B42:B43)</f>
        <v>0</v>
      </c>
      <c r="C44" s="299">
        <f t="shared" ref="C44:L44" si="18">SUM(C42:C43)</f>
        <v>-8.3446299999999987E-2</v>
      </c>
      <c r="D44" s="299">
        <f t="shared" si="18"/>
        <v>-0.80624363819999967</v>
      </c>
      <c r="E44" s="299">
        <f t="shared" si="18"/>
        <v>-1.9851698027834113</v>
      </c>
      <c r="F44" s="299">
        <f t="shared" si="18"/>
        <v>-3.1640959673668227</v>
      </c>
      <c r="G44" s="299">
        <f t="shared" si="18"/>
        <v>-4.3430221319502342</v>
      </c>
      <c r="H44" s="299">
        <f t="shared" si="18"/>
        <v>-5.5219482965336457</v>
      </c>
      <c r="I44" s="299">
        <f t="shared" si="18"/>
        <v>-6.7008744611170572</v>
      </c>
      <c r="J44" s="299">
        <f t="shared" si="18"/>
        <v>-7.8798006257004687</v>
      </c>
      <c r="K44" s="299">
        <f t="shared" si="18"/>
        <v>-9.0587267902838811</v>
      </c>
      <c r="L44" s="299">
        <f t="shared" si="18"/>
        <v>-10.237652954867293</v>
      </c>
      <c r="M44" s="299"/>
      <c r="N44" s="299"/>
      <c r="O44" s="299"/>
      <c r="P44" s="298"/>
      <c r="Q44" s="299"/>
      <c r="R44" s="37"/>
    </row>
    <row r="45" spans="1:18" s="38" customFormat="1" ht="15" customHeight="1" thickBot="1">
      <c r="A45" s="298" t="s">
        <v>29</v>
      </c>
      <c r="B45" s="302">
        <f>AVERAGE(B42,B44)</f>
        <v>0</v>
      </c>
      <c r="C45" s="302">
        <f t="shared" ref="C45:L45" si="19">AVERAGE(C42,C44)</f>
        <v>-4.1723149999999994E-2</v>
      </c>
      <c r="D45" s="302">
        <f t="shared" si="19"/>
        <v>-0.44484496909999982</v>
      </c>
      <c r="E45" s="302">
        <f t="shared" si="19"/>
        <v>-1.3957067204917055</v>
      </c>
      <c r="F45" s="302">
        <f>AVERAGE(F42,F44)</f>
        <v>-2.574632885075117</v>
      </c>
      <c r="G45" s="302">
        <f t="shared" si="19"/>
        <v>-3.7535590496585285</v>
      </c>
      <c r="H45" s="302">
        <f t="shared" si="19"/>
        <v>-4.9324852142419395</v>
      </c>
      <c r="I45" s="302">
        <f t="shared" si="19"/>
        <v>-6.1114113788253519</v>
      </c>
      <c r="J45" s="302">
        <f t="shared" si="19"/>
        <v>-7.2903375434087625</v>
      </c>
      <c r="K45" s="302">
        <f t="shared" si="19"/>
        <v>-8.4692637079921749</v>
      </c>
      <c r="L45" s="302">
        <f t="shared" si="19"/>
        <v>-9.6481898725755872</v>
      </c>
      <c r="M45" s="302"/>
      <c r="N45" s="302"/>
      <c r="O45" s="299"/>
      <c r="P45" s="298"/>
      <c r="Q45" s="299"/>
      <c r="R45" s="37"/>
    </row>
    <row r="46" spans="1:18" s="38" customFormat="1" ht="15" customHeight="1" thickTop="1">
      <c r="A46" s="303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298"/>
      <c r="Q46" s="299"/>
      <c r="R46" s="37"/>
    </row>
    <row r="47" spans="1:18" s="38" customFormat="1" ht="15" customHeight="1">
      <c r="A47" s="305" t="s">
        <v>77</v>
      </c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298"/>
      <c r="Q47" s="299"/>
      <c r="R47" s="37"/>
    </row>
    <row r="48" spans="1:18" s="38" customFormat="1" ht="15" customHeight="1">
      <c r="A48" s="298" t="s">
        <v>24</v>
      </c>
      <c r="B48" s="304">
        <v>0</v>
      </c>
      <c r="C48" s="304">
        <f t="shared" ref="C48:L48" si="20">B50</f>
        <v>0</v>
      </c>
      <c r="D48" s="304">
        <f t="shared" si="20"/>
        <v>-1.5497169999999998E-2</v>
      </c>
      <c r="E48" s="304">
        <f t="shared" si="20"/>
        <v>-0.14973096137999997</v>
      </c>
      <c r="F48" s="304">
        <f t="shared" si="20"/>
        <v>-0.36867439194549068</v>
      </c>
      <c r="G48" s="304">
        <f t="shared" si="20"/>
        <v>-0.58761782251098138</v>
      </c>
      <c r="H48" s="304">
        <f t="shared" si="20"/>
        <v>-0.80656125307647208</v>
      </c>
      <c r="I48" s="304">
        <f t="shared" si="20"/>
        <v>-1.0255046836419628</v>
      </c>
      <c r="J48" s="304">
        <f t="shared" si="20"/>
        <v>-1.2444481142074535</v>
      </c>
      <c r="K48" s="304">
        <f t="shared" si="20"/>
        <v>-1.4633915447729442</v>
      </c>
      <c r="L48" s="304">
        <f t="shared" si="20"/>
        <v>-1.6823349753384349</v>
      </c>
      <c r="M48" s="304"/>
      <c r="N48" s="304"/>
      <c r="O48" s="304"/>
      <c r="P48" s="298"/>
      <c r="Q48" s="299"/>
      <c r="R48" s="37"/>
    </row>
    <row r="49" spans="1:58" s="38" customFormat="1" ht="15" customHeight="1">
      <c r="A49" s="298" t="s">
        <v>25</v>
      </c>
      <c r="B49" s="304">
        <f>(B28-B113)*'Assumptions (Inputs)'!$C$26</f>
        <v>0</v>
      </c>
      <c r="C49" s="304">
        <f>(C28-C113)*'Assumptions (Inputs)'!$C$26</f>
        <v>-1.5497169999999998E-2</v>
      </c>
      <c r="D49" s="304">
        <f>(D28-D113)*'Assumptions (Inputs)'!$C$26</f>
        <v>-0.13423379137999997</v>
      </c>
      <c r="E49" s="304">
        <f>(E28-E113)*'Assumptions (Inputs)'!$C$26</f>
        <v>-0.21894343056549073</v>
      </c>
      <c r="F49" s="304">
        <f>(F28-F113)*'Assumptions (Inputs)'!$C$26</f>
        <v>-0.21894343056549073</v>
      </c>
      <c r="G49" s="304">
        <f>(G28-G113)*'Assumptions (Inputs)'!$C$26</f>
        <v>-0.21894343056549073</v>
      </c>
      <c r="H49" s="304">
        <f>(H28-H113)*'Assumptions (Inputs)'!$C$26</f>
        <v>-0.21894343056549073</v>
      </c>
      <c r="I49" s="304">
        <f>(I28-I113)*'Assumptions (Inputs)'!$C$26</f>
        <v>-0.21894343056549073</v>
      </c>
      <c r="J49" s="304">
        <f>(J28-J113)*'Assumptions (Inputs)'!$C$26</f>
        <v>-0.21894343056549073</v>
      </c>
      <c r="K49" s="304">
        <f>(K28-K113)*'Assumptions (Inputs)'!$C$26</f>
        <v>-0.21894343056549073</v>
      </c>
      <c r="L49" s="304">
        <f>(L28-L113)*'Assumptions (Inputs)'!$C$26</f>
        <v>-0.21894343056549073</v>
      </c>
      <c r="M49" s="304"/>
      <c r="N49" s="304"/>
      <c r="O49" s="304"/>
      <c r="P49" s="298"/>
      <c r="Q49" s="299">
        <f>SUM(B49:L49)</f>
        <v>-1.9012784059039256</v>
      </c>
      <c r="R49" s="37"/>
    </row>
    <row r="50" spans="1:58" s="79" customFormat="1" ht="15" customHeight="1">
      <c r="A50" s="298" t="s">
        <v>28</v>
      </c>
      <c r="B50" s="306">
        <f t="shared" ref="B50:L50" si="21">SUM(B48:B49)</f>
        <v>0</v>
      </c>
      <c r="C50" s="306">
        <f t="shared" si="21"/>
        <v>-1.5497169999999998E-2</v>
      </c>
      <c r="D50" s="306">
        <f>SUM(D48:D49)</f>
        <v>-0.14973096137999997</v>
      </c>
      <c r="E50" s="306">
        <f>SUM(E48:E49)</f>
        <v>-0.36867439194549068</v>
      </c>
      <c r="F50" s="306">
        <f t="shared" si="21"/>
        <v>-0.58761782251098138</v>
      </c>
      <c r="G50" s="306">
        <f t="shared" si="21"/>
        <v>-0.80656125307647208</v>
      </c>
      <c r="H50" s="306">
        <f t="shared" si="21"/>
        <v>-1.0255046836419628</v>
      </c>
      <c r="I50" s="306">
        <f t="shared" si="21"/>
        <v>-1.2444481142074535</v>
      </c>
      <c r="J50" s="306">
        <f t="shared" si="21"/>
        <v>-1.4633915447729442</v>
      </c>
      <c r="K50" s="306">
        <f t="shared" si="21"/>
        <v>-1.6823349753384349</v>
      </c>
      <c r="L50" s="306">
        <f t="shared" si="21"/>
        <v>-1.9012784059039256</v>
      </c>
      <c r="M50" s="306"/>
      <c r="N50" s="306"/>
      <c r="O50" s="299"/>
      <c r="P50" s="298"/>
      <c r="Q50" s="299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</row>
    <row r="51" spans="1:58" s="38" customFormat="1" ht="15" customHeight="1" thickBot="1">
      <c r="A51" s="298" t="s">
        <v>29</v>
      </c>
      <c r="B51" s="302">
        <f t="shared" ref="B51:K51" si="22">AVERAGE(B48,B50)</f>
        <v>0</v>
      </c>
      <c r="C51" s="302">
        <f t="shared" si="22"/>
        <v>-7.7485849999999988E-3</v>
      </c>
      <c r="D51" s="302">
        <f t="shared" si="22"/>
        <v>-8.2614065689999988E-2</v>
      </c>
      <c r="E51" s="302">
        <f>AVERAGE(E48,E50)</f>
        <v>-0.25920267666274532</v>
      </c>
      <c r="F51" s="302">
        <f t="shared" si="22"/>
        <v>-0.47814610722823603</v>
      </c>
      <c r="G51" s="302">
        <f>AVERAGE(G48,G50)</f>
        <v>-0.69708953779372673</v>
      </c>
      <c r="H51" s="302">
        <f t="shared" si="22"/>
        <v>-0.91603296835921744</v>
      </c>
      <c r="I51" s="302">
        <f t="shared" si="22"/>
        <v>-1.1349763989247081</v>
      </c>
      <c r="J51" s="302">
        <f t="shared" si="22"/>
        <v>-1.3539198294901988</v>
      </c>
      <c r="K51" s="302">
        <f t="shared" si="22"/>
        <v>-1.5728632600556895</v>
      </c>
      <c r="L51" s="302">
        <f>AVERAGE(L48,L50)</f>
        <v>-1.7918066906211803</v>
      </c>
      <c r="M51" s="302"/>
      <c r="N51" s="302"/>
      <c r="O51" s="299"/>
      <c r="P51" s="298"/>
      <c r="Q51" s="299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</row>
    <row r="52" spans="1:58" s="38" customFormat="1" ht="15" customHeight="1" thickTop="1">
      <c r="A52" s="307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298"/>
      <c r="Q52" s="299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</row>
    <row r="53" spans="1:58" s="74" customFormat="1" ht="15" customHeight="1">
      <c r="A53" s="305" t="s">
        <v>73</v>
      </c>
      <c r="B53" s="296">
        <f t="shared" ref="B53:L53" si="23">B23-B36-B45-B51</f>
        <v>0</v>
      </c>
      <c r="C53" s="296">
        <f t="shared" si="23"/>
        <v>1.122352735</v>
      </c>
      <c r="D53" s="296">
        <f t="shared" si="23"/>
        <v>10.774239668789999</v>
      </c>
      <c r="E53" s="296">
        <f t="shared" si="23"/>
        <v>24.834654521226888</v>
      </c>
      <c r="F53" s="296">
        <f t="shared" si="23"/>
        <v>29.380289737329068</v>
      </c>
      <c r="G53" s="296">
        <f t="shared" si="23"/>
        <v>27.409798862239651</v>
      </c>
      <c r="H53" s="296">
        <f t="shared" si="23"/>
        <v>25.439307987150233</v>
      </c>
      <c r="I53" s="296">
        <f t="shared" si="23"/>
        <v>23.468817112060819</v>
      </c>
      <c r="J53" s="296">
        <f t="shared" si="23"/>
        <v>21.498326236971398</v>
      </c>
      <c r="K53" s="296">
        <f t="shared" si="23"/>
        <v>19.527835361881991</v>
      </c>
      <c r="L53" s="296">
        <f t="shared" si="23"/>
        <v>17.557344486792569</v>
      </c>
      <c r="M53" s="296"/>
      <c r="N53" s="296"/>
      <c r="O53" s="296"/>
      <c r="P53" s="297"/>
      <c r="Q53" s="299"/>
      <c r="R53" s="113"/>
    </row>
    <row r="54" spans="1:58" s="38" customFormat="1" ht="15" customHeight="1">
      <c r="A54" s="303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298"/>
      <c r="Q54" s="299"/>
      <c r="R54" s="37"/>
    </row>
    <row r="55" spans="1:58" s="74" customFormat="1" ht="15" customHeight="1">
      <c r="A55" s="80" t="s">
        <v>54</v>
      </c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113"/>
      <c r="Q55" s="72"/>
      <c r="R55" s="113"/>
    </row>
    <row r="56" spans="1:58" s="38" customFormat="1" ht="15" customHeight="1">
      <c r="A56" s="37" t="s">
        <v>70</v>
      </c>
      <c r="B56" s="81">
        <f>(+B34-B113)*'Assumptions (Inputs)'!$D$31/'Assumptions (Inputs)'!$D$30</f>
        <v>0</v>
      </c>
      <c r="C56" s="55">
        <v>0</v>
      </c>
      <c r="D56" s="55">
        <v>0</v>
      </c>
      <c r="E56" s="55">
        <v>0</v>
      </c>
      <c r="F56" s="55">
        <v>0</v>
      </c>
      <c r="G56" s="55">
        <v>0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0</v>
      </c>
      <c r="N56" s="55">
        <v>0</v>
      </c>
      <c r="O56" s="55">
        <v>0</v>
      </c>
      <c r="P56" s="99"/>
      <c r="Q56" s="55">
        <f>SUM(B56:L56)</f>
        <v>0</v>
      </c>
      <c r="R56" s="37"/>
    </row>
    <row r="57" spans="1:58" s="38" customFormat="1" ht="15" customHeight="1">
      <c r="A57" s="37" t="s">
        <v>53</v>
      </c>
      <c r="B57" s="55">
        <f t="shared" ref="B57:O57" si="24">B34</f>
        <v>0</v>
      </c>
      <c r="C57" s="55">
        <f t="shared" si="24"/>
        <v>0.23841799999999996</v>
      </c>
      <c r="D57" s="55">
        <f t="shared" si="24"/>
        <v>2.0651352519999993</v>
      </c>
      <c r="E57" s="55">
        <f t="shared" si="24"/>
        <v>3.368360470238319</v>
      </c>
      <c r="F57" s="55">
        <f t="shared" si="24"/>
        <v>3.368360470238319</v>
      </c>
      <c r="G57" s="55">
        <f t="shared" si="24"/>
        <v>3.368360470238319</v>
      </c>
      <c r="H57" s="55">
        <f t="shared" si="24"/>
        <v>3.368360470238319</v>
      </c>
      <c r="I57" s="55">
        <f t="shared" si="24"/>
        <v>3.368360470238319</v>
      </c>
      <c r="J57" s="55">
        <f t="shared" si="24"/>
        <v>3.368360470238319</v>
      </c>
      <c r="K57" s="55">
        <f t="shared" si="24"/>
        <v>3.368360470238319</v>
      </c>
      <c r="L57" s="55">
        <f t="shared" si="24"/>
        <v>3.368360470238319</v>
      </c>
      <c r="M57" s="55">
        <f t="shared" si="24"/>
        <v>3.1299424702383192</v>
      </c>
      <c r="N57" s="55">
        <f t="shared" si="24"/>
        <v>1.3032252182383197</v>
      </c>
      <c r="O57" s="55">
        <f t="shared" si="24"/>
        <v>0</v>
      </c>
      <c r="P57" s="37"/>
      <c r="Q57" s="55">
        <f>SUM(B57:O57)</f>
        <v>33.683604702383185</v>
      </c>
      <c r="R57" s="37"/>
    </row>
    <row r="58" spans="1:58" s="38" customFormat="1" ht="15" customHeight="1">
      <c r="A58" s="37" t="s">
        <v>65</v>
      </c>
      <c r="B58" s="78">
        <v>0</v>
      </c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  <c r="M58" s="78">
        <v>0</v>
      </c>
      <c r="N58" s="78">
        <v>0</v>
      </c>
      <c r="O58" s="78">
        <v>0</v>
      </c>
      <c r="P58" s="82"/>
      <c r="Q58" s="55">
        <f>SUM(B58:L58)</f>
        <v>0</v>
      </c>
      <c r="R58" s="37"/>
    </row>
    <row r="59" spans="1:58" s="38" customFormat="1" ht="15" customHeight="1" thickBot="1">
      <c r="A59" s="37" t="s">
        <v>100</v>
      </c>
      <c r="B59" s="58">
        <f t="shared" ref="B59:O59" si="25">SUM(B56:B58)</f>
        <v>0</v>
      </c>
      <c r="C59" s="58">
        <f t="shared" si="25"/>
        <v>0.23841799999999996</v>
      </c>
      <c r="D59" s="58">
        <f t="shared" si="25"/>
        <v>2.0651352519999993</v>
      </c>
      <c r="E59" s="58">
        <f t="shared" si="25"/>
        <v>3.368360470238319</v>
      </c>
      <c r="F59" s="58">
        <f t="shared" si="25"/>
        <v>3.368360470238319</v>
      </c>
      <c r="G59" s="58">
        <f t="shared" si="25"/>
        <v>3.368360470238319</v>
      </c>
      <c r="H59" s="58">
        <f t="shared" si="25"/>
        <v>3.368360470238319</v>
      </c>
      <c r="I59" s="58">
        <f t="shared" si="25"/>
        <v>3.368360470238319</v>
      </c>
      <c r="J59" s="58">
        <f t="shared" si="25"/>
        <v>3.368360470238319</v>
      </c>
      <c r="K59" s="58">
        <f t="shared" si="25"/>
        <v>3.368360470238319</v>
      </c>
      <c r="L59" s="58">
        <f t="shared" si="25"/>
        <v>3.368360470238319</v>
      </c>
      <c r="M59" s="58">
        <f t="shared" si="25"/>
        <v>3.1299424702383192</v>
      </c>
      <c r="N59" s="58">
        <f t="shared" si="25"/>
        <v>1.3032252182383197</v>
      </c>
      <c r="O59" s="58">
        <f t="shared" si="25"/>
        <v>0</v>
      </c>
      <c r="P59" s="37"/>
      <c r="Q59" s="55">
        <f>SUM(Q56:Q58)</f>
        <v>33.683604702383185</v>
      </c>
      <c r="R59" s="37"/>
    </row>
    <row r="60" spans="1:58" s="38" customFormat="1" ht="15" customHeight="1" thickTop="1">
      <c r="A60" s="82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37"/>
      <c r="Q60" s="55"/>
      <c r="R60" s="37"/>
    </row>
    <row r="61" spans="1:58" s="38" customFormat="1" ht="15" customHeight="1">
      <c r="A61" s="71" t="s">
        <v>45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37"/>
      <c r="Q61" s="75"/>
      <c r="R61" s="37"/>
    </row>
    <row r="62" spans="1:58" s="38" customFormat="1" ht="15" customHeight="1">
      <c r="A62" s="76" t="s">
        <v>291</v>
      </c>
      <c r="B62" s="75">
        <f t="shared" ref="B62:O62" si="26">B39</f>
        <v>0</v>
      </c>
      <c r="C62" s="75">
        <f t="shared" si="26"/>
        <v>0.64050995700000013</v>
      </c>
      <c r="D62" s="75">
        <f t="shared" si="26"/>
        <v>6.117328038498</v>
      </c>
      <c r="E62" s="75">
        <f t="shared" si="26"/>
        <v>13.838307839071245</v>
      </c>
      <c r="F62" s="75">
        <f t="shared" si="26"/>
        <v>15.717523914780353</v>
      </c>
      <c r="G62" s="75">
        <f t="shared" si="26"/>
        <v>13.706612714048079</v>
      </c>
      <c r="H62" s="75">
        <f t="shared" si="26"/>
        <v>11.6957015133158</v>
      </c>
      <c r="I62" s="75">
        <f t="shared" si="26"/>
        <v>9.6847903125835249</v>
      </c>
      <c r="J62" s="75">
        <f t="shared" si="26"/>
        <v>7.6738791118512477</v>
      </c>
      <c r="K62" s="75">
        <f t="shared" si="26"/>
        <v>5.6629679111189715</v>
      </c>
      <c r="L62" s="75">
        <f t="shared" si="26"/>
        <v>3.6520567103866948</v>
      </c>
      <c r="M62" s="75">
        <f t="shared" si="26"/>
        <v>1.7123132826544183</v>
      </c>
      <c r="N62" s="75">
        <f t="shared" si="26"/>
        <v>0.38901272764413997</v>
      </c>
      <c r="O62" s="75">
        <f t="shared" si="26"/>
        <v>0</v>
      </c>
      <c r="P62" s="37"/>
      <c r="Q62" s="55">
        <f>SUM(B62:L62)</f>
        <v>88.389678022653911</v>
      </c>
      <c r="R62" s="37"/>
    </row>
    <row r="63" spans="1:58" ht="15" customHeight="1">
      <c r="A63" s="36" t="s">
        <v>46</v>
      </c>
      <c r="B63" s="360">
        <f>'Capital Structure'!E16</f>
        <v>9.98E-2</v>
      </c>
      <c r="C63" s="360">
        <f>B63</f>
        <v>9.98E-2</v>
      </c>
      <c r="D63" s="360">
        <f>'Capital Structure'!K16</f>
        <v>9.7000000000000003E-2</v>
      </c>
      <c r="E63" s="360">
        <f t="shared" ref="E63:O63" si="27">D63</f>
        <v>9.7000000000000003E-2</v>
      </c>
      <c r="F63" s="360">
        <f t="shared" si="27"/>
        <v>9.7000000000000003E-2</v>
      </c>
      <c r="G63" s="360">
        <f t="shared" si="27"/>
        <v>9.7000000000000003E-2</v>
      </c>
      <c r="H63" s="360">
        <f t="shared" si="27"/>
        <v>9.7000000000000003E-2</v>
      </c>
      <c r="I63" s="360">
        <f t="shared" si="27"/>
        <v>9.7000000000000003E-2</v>
      </c>
      <c r="J63" s="360">
        <f t="shared" si="27"/>
        <v>9.7000000000000003E-2</v>
      </c>
      <c r="K63" s="360">
        <f t="shared" si="27"/>
        <v>9.7000000000000003E-2</v>
      </c>
      <c r="L63" s="360">
        <f t="shared" si="27"/>
        <v>9.7000000000000003E-2</v>
      </c>
      <c r="M63" s="360">
        <f t="shared" si="27"/>
        <v>9.7000000000000003E-2</v>
      </c>
      <c r="N63" s="360">
        <f t="shared" si="27"/>
        <v>9.7000000000000003E-2</v>
      </c>
      <c r="O63" s="360">
        <f t="shared" si="27"/>
        <v>9.7000000000000003E-2</v>
      </c>
      <c r="P63" s="361"/>
      <c r="Q63" s="55"/>
    </row>
    <row r="64" spans="1:58" s="38" customFormat="1" ht="15" customHeight="1">
      <c r="A64" s="36" t="s">
        <v>47</v>
      </c>
      <c r="B64" s="75">
        <f t="shared" ref="B64:E64" si="28">+B62*B63</f>
        <v>0</v>
      </c>
      <c r="C64" s="75">
        <f t="shared" si="28"/>
        <v>6.3922893708600007E-2</v>
      </c>
      <c r="D64" s="75">
        <f t="shared" si="28"/>
        <v>0.59338081973430601</v>
      </c>
      <c r="E64" s="75">
        <f t="shared" si="28"/>
        <v>1.3423158603899108</v>
      </c>
      <c r="F64" s="75">
        <f>+F62*F63</f>
        <v>1.5245998197336943</v>
      </c>
      <c r="G64" s="75">
        <f t="shared" ref="G64:O64" si="29">+G62*G63</f>
        <v>1.3295414332626636</v>
      </c>
      <c r="H64" s="75">
        <f t="shared" si="29"/>
        <v>1.1344830467916327</v>
      </c>
      <c r="I64" s="75">
        <f t="shared" si="29"/>
        <v>0.9394246603206019</v>
      </c>
      <c r="J64" s="75">
        <f t="shared" si="29"/>
        <v>0.7443662738495711</v>
      </c>
      <c r="K64" s="75">
        <f t="shared" si="29"/>
        <v>0.54930788737854019</v>
      </c>
      <c r="L64" s="75">
        <f t="shared" si="29"/>
        <v>0.3542495009075094</v>
      </c>
      <c r="M64" s="75">
        <f t="shared" si="29"/>
        <v>0.16609438841747859</v>
      </c>
      <c r="N64" s="75">
        <f t="shared" si="29"/>
        <v>3.7734234581481577E-2</v>
      </c>
      <c r="O64" s="75">
        <f t="shared" si="29"/>
        <v>0</v>
      </c>
      <c r="P64" s="37"/>
      <c r="Q64" s="75"/>
      <c r="R64" s="37"/>
    </row>
    <row r="65" spans="1:26" s="38" customFormat="1" ht="15" customHeight="1">
      <c r="A65" s="36" t="s">
        <v>294</v>
      </c>
      <c r="B65" s="68">
        <f t="shared" ref="B65:O65" si="30">B59</f>
        <v>0</v>
      </c>
      <c r="C65" s="68">
        <f t="shared" si="30"/>
        <v>0.23841799999999996</v>
      </c>
      <c r="D65" s="68">
        <f t="shared" si="30"/>
        <v>2.0651352519999993</v>
      </c>
      <c r="E65" s="68">
        <f t="shared" si="30"/>
        <v>3.368360470238319</v>
      </c>
      <c r="F65" s="68">
        <f t="shared" si="30"/>
        <v>3.368360470238319</v>
      </c>
      <c r="G65" s="68">
        <f t="shared" si="30"/>
        <v>3.368360470238319</v>
      </c>
      <c r="H65" s="68">
        <f t="shared" si="30"/>
        <v>3.368360470238319</v>
      </c>
      <c r="I65" s="68">
        <f t="shared" si="30"/>
        <v>3.368360470238319</v>
      </c>
      <c r="J65" s="68">
        <f t="shared" si="30"/>
        <v>3.368360470238319</v>
      </c>
      <c r="K65" s="68">
        <f t="shared" si="30"/>
        <v>3.368360470238319</v>
      </c>
      <c r="L65" s="68">
        <f t="shared" si="30"/>
        <v>3.368360470238319</v>
      </c>
      <c r="M65" s="68">
        <f t="shared" si="30"/>
        <v>3.1299424702383192</v>
      </c>
      <c r="N65" s="68">
        <f t="shared" si="30"/>
        <v>1.3032252182383197</v>
      </c>
      <c r="O65" s="68">
        <f t="shared" si="30"/>
        <v>0</v>
      </c>
      <c r="P65" s="37"/>
      <c r="Q65" s="87">
        <f>SUM(B65:O65)</f>
        <v>33.683604702383185</v>
      </c>
      <c r="R65" s="37"/>
    </row>
    <row r="66" spans="1:26" s="38" customFormat="1" ht="15" customHeight="1">
      <c r="A66" s="36" t="s">
        <v>49</v>
      </c>
      <c r="B66" s="75">
        <f>SUM(B64:B65)</f>
        <v>0</v>
      </c>
      <c r="C66" s="75">
        <f t="shared" ref="C66:O66" si="31">SUM(C64:C65)</f>
        <v>0.30234089370859996</v>
      </c>
      <c r="D66" s="75">
        <f t="shared" si="31"/>
        <v>2.6585160717343053</v>
      </c>
      <c r="E66" s="75">
        <f t="shared" si="31"/>
        <v>4.71067633062823</v>
      </c>
      <c r="F66" s="75">
        <f t="shared" si="31"/>
        <v>4.892960289972013</v>
      </c>
      <c r="G66" s="75">
        <f t="shared" si="31"/>
        <v>4.6979019035009824</v>
      </c>
      <c r="H66" s="75">
        <f t="shared" si="31"/>
        <v>4.5028435170299517</v>
      </c>
      <c r="I66" s="75">
        <f t="shared" si="31"/>
        <v>4.307785130558921</v>
      </c>
      <c r="J66" s="75">
        <f t="shared" si="31"/>
        <v>4.1127267440878903</v>
      </c>
      <c r="K66" s="75">
        <f t="shared" si="31"/>
        <v>3.9176683576168592</v>
      </c>
      <c r="L66" s="75">
        <f t="shared" si="31"/>
        <v>3.7226099711458285</v>
      </c>
      <c r="M66" s="75">
        <f t="shared" si="31"/>
        <v>3.296036858655798</v>
      </c>
      <c r="N66" s="75">
        <f t="shared" si="31"/>
        <v>1.3409594528198012</v>
      </c>
      <c r="O66" s="75">
        <f t="shared" si="31"/>
        <v>0</v>
      </c>
      <c r="P66" s="37"/>
      <c r="Q66" s="75"/>
      <c r="R66" s="37"/>
    </row>
    <row r="67" spans="1:26" s="85" customFormat="1" ht="15" customHeight="1">
      <c r="A67" s="84" t="s">
        <v>99</v>
      </c>
      <c r="B67" s="215">
        <f>'Assumptions (Inputs)'!$D$38</f>
        <v>1.0353574571620852</v>
      </c>
      <c r="C67" s="215">
        <f>'Assumptions (Inputs)'!$D$38</f>
        <v>1.0353574571620852</v>
      </c>
      <c r="D67" s="215">
        <f>'Assumptions (Inputs)'!$D$38</f>
        <v>1.0353574571620852</v>
      </c>
      <c r="E67" s="215">
        <f>'Assumptions (Inputs)'!$D$38</f>
        <v>1.0353574571620852</v>
      </c>
      <c r="F67" s="215">
        <f>'Assumptions (Inputs)'!$D$38</f>
        <v>1.0353574571620852</v>
      </c>
      <c r="G67" s="215">
        <f>'Assumptions (Inputs)'!$D$38</f>
        <v>1.0353574571620852</v>
      </c>
      <c r="H67" s="215">
        <f>'Assumptions (Inputs)'!$D$38</f>
        <v>1.0353574571620852</v>
      </c>
      <c r="I67" s="215">
        <f>'Assumptions (Inputs)'!$D$38</f>
        <v>1.0353574571620852</v>
      </c>
      <c r="J67" s="215">
        <f>'Assumptions (Inputs)'!$D$38</f>
        <v>1.0353574571620852</v>
      </c>
      <c r="K67" s="215">
        <f>'Assumptions (Inputs)'!$D$38</f>
        <v>1.0353574571620852</v>
      </c>
      <c r="L67" s="215">
        <f>'Assumptions (Inputs)'!$D$38</f>
        <v>1.0353574571620852</v>
      </c>
      <c r="M67" s="215">
        <f>'Assumptions (Inputs)'!$D$38</f>
        <v>1.0353574571620852</v>
      </c>
      <c r="N67" s="215">
        <f>'Assumptions (Inputs)'!$D$38</f>
        <v>1.0353574571620852</v>
      </c>
      <c r="O67" s="215">
        <f>'Assumptions (Inputs)'!$D$38</f>
        <v>1.0353574571620852</v>
      </c>
      <c r="P67" s="97"/>
      <c r="Q67" s="75"/>
      <c r="R67" s="97"/>
    </row>
    <row r="68" spans="1:26" s="74" customFormat="1" ht="15" customHeight="1" thickBot="1">
      <c r="A68" s="46" t="s">
        <v>50</v>
      </c>
      <c r="B68" s="119">
        <f>B66*B67</f>
        <v>0</v>
      </c>
      <c r="C68" s="119">
        <f t="shared" ref="C68:O68" si="32">C66*C67</f>
        <v>0.3130308989062483</v>
      </c>
      <c r="D68" s="119">
        <f t="shared" si="32"/>
        <v>2.752514439855366</v>
      </c>
      <c r="E68" s="119">
        <f t="shared" si="32"/>
        <v>4.8772338671928663</v>
      </c>
      <c r="F68" s="119">
        <f t="shared" si="32"/>
        <v>5.0659629238204822</v>
      </c>
      <c r="G68" s="119">
        <f t="shared" si="32"/>
        <v>4.8640077688056964</v>
      </c>
      <c r="H68" s="119">
        <f t="shared" si="32"/>
        <v>4.6620526137909106</v>
      </c>
      <c r="I68" s="119">
        <f t="shared" si="32"/>
        <v>4.4600974587761257</v>
      </c>
      <c r="J68" s="119">
        <f t="shared" si="32"/>
        <v>4.25814230376134</v>
      </c>
      <c r="K68" s="119">
        <f t="shared" si="32"/>
        <v>4.0561871487465542</v>
      </c>
      <c r="L68" s="119">
        <f t="shared" si="32"/>
        <v>3.8542319937317684</v>
      </c>
      <c r="M68" s="119">
        <f t="shared" si="32"/>
        <v>3.4125763406903742</v>
      </c>
      <c r="N68" s="119">
        <f t="shared" si="32"/>
        <v>1.3883723692289704</v>
      </c>
      <c r="O68" s="119">
        <f t="shared" si="32"/>
        <v>0</v>
      </c>
      <c r="P68" s="113"/>
      <c r="Q68" s="316">
        <f>SUM(B68:O68)</f>
        <v>43.964410127306692</v>
      </c>
      <c r="R68" s="113"/>
    </row>
    <row r="69" spans="1:26" s="38" customFormat="1" ht="15" customHeight="1" thickTop="1">
      <c r="A69" s="70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37"/>
      <c r="Q69" s="56"/>
      <c r="R69" s="37"/>
    </row>
    <row r="70" spans="1:26" s="38" customFormat="1" ht="15" customHeight="1">
      <c r="A70" s="70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37"/>
      <c r="Q70" s="56"/>
      <c r="R70" s="37"/>
    </row>
    <row r="71" spans="1:26" s="38" customFormat="1" ht="15" customHeight="1">
      <c r="A71" s="309" t="s">
        <v>36</v>
      </c>
      <c r="B71" s="299"/>
      <c r="C71" s="299"/>
      <c r="D71" s="299"/>
      <c r="E71" s="299"/>
      <c r="F71" s="299"/>
      <c r="G71" s="299"/>
      <c r="H71" s="299"/>
      <c r="I71" s="299"/>
      <c r="J71" s="299"/>
      <c r="K71" s="299"/>
      <c r="L71" s="299"/>
      <c r="M71" s="299"/>
      <c r="N71" s="299"/>
      <c r="O71" s="299"/>
      <c r="P71" s="298"/>
      <c r="Q71" s="304"/>
      <c r="R71" s="37"/>
    </row>
    <row r="72" spans="1:26" s="38" customFormat="1" ht="15" customHeight="1">
      <c r="A72" s="310"/>
      <c r="B72" s="308"/>
      <c r="C72" s="308"/>
      <c r="D72" s="308"/>
      <c r="E72" s="308"/>
      <c r="F72" s="311"/>
      <c r="G72" s="299"/>
      <c r="H72" s="299"/>
      <c r="I72" s="299"/>
      <c r="J72" s="299"/>
      <c r="K72" s="299"/>
      <c r="L72" s="299"/>
      <c r="M72" s="299"/>
      <c r="N72" s="299"/>
      <c r="O72" s="299"/>
      <c r="P72" s="298"/>
      <c r="Q72" s="299"/>
      <c r="R72" s="37"/>
    </row>
    <row r="73" spans="1:26" s="38" customFormat="1" ht="15" customHeight="1">
      <c r="A73" s="312" t="s">
        <v>101</v>
      </c>
      <c r="B73" s="308"/>
      <c r="C73" s="308"/>
      <c r="D73" s="308"/>
      <c r="E73" s="308"/>
      <c r="F73" s="299"/>
      <c r="G73" s="299"/>
      <c r="H73" s="299"/>
      <c r="I73" s="299"/>
      <c r="J73" s="299"/>
      <c r="K73" s="299"/>
      <c r="L73" s="299"/>
      <c r="M73" s="299"/>
      <c r="N73" s="299"/>
      <c r="O73" s="299"/>
      <c r="P73" s="298"/>
      <c r="Q73" s="299"/>
      <c r="R73" s="37"/>
      <c r="S73" s="37"/>
      <c r="T73" s="37"/>
      <c r="U73" s="37"/>
      <c r="V73" s="37"/>
      <c r="W73" s="37"/>
    </row>
    <row r="74" spans="1:26" s="38" customFormat="1" ht="12.75">
      <c r="A74" s="313" t="s">
        <v>105</v>
      </c>
      <c r="B74" s="308">
        <f t="shared" ref="B74:L74" si="33">B21</f>
        <v>0</v>
      </c>
      <c r="C74" s="308">
        <f t="shared" si="33"/>
        <v>2.3841799999999997</v>
      </c>
      <c r="D74" s="308">
        <f t="shared" si="33"/>
        <v>18.267172519999995</v>
      </c>
      <c r="E74" s="308">
        <f t="shared" si="33"/>
        <v>13.032252182383196</v>
      </c>
      <c r="F74" s="308">
        <f t="shared" si="33"/>
        <v>0</v>
      </c>
      <c r="G74" s="308">
        <f t="shared" si="33"/>
        <v>0</v>
      </c>
      <c r="H74" s="308">
        <f t="shared" si="33"/>
        <v>0</v>
      </c>
      <c r="I74" s="308">
        <f t="shared" si="33"/>
        <v>0</v>
      </c>
      <c r="J74" s="308">
        <f t="shared" si="33"/>
        <v>0</v>
      </c>
      <c r="K74" s="308">
        <f t="shared" si="33"/>
        <v>0</v>
      </c>
      <c r="L74" s="308">
        <f t="shared" si="33"/>
        <v>0</v>
      </c>
      <c r="M74" s="308"/>
      <c r="N74" s="308"/>
      <c r="O74" s="308"/>
      <c r="P74" s="298"/>
      <c r="Q74" s="299"/>
      <c r="R74" s="462"/>
      <c r="S74" s="462"/>
      <c r="T74" s="462"/>
      <c r="U74" s="462"/>
      <c r="V74" s="37"/>
      <c r="W74" s="37"/>
      <c r="Y74" s="90"/>
      <c r="Z74" s="90"/>
    </row>
    <row r="75" spans="1:26" s="38" customFormat="1" ht="15" customHeight="1">
      <c r="A75" s="313" t="s">
        <v>104</v>
      </c>
      <c r="B75" s="308">
        <v>0</v>
      </c>
      <c r="C75" s="308">
        <v>0</v>
      </c>
      <c r="D75" s="308">
        <v>0</v>
      </c>
      <c r="E75" s="308">
        <v>0</v>
      </c>
      <c r="F75" s="308">
        <v>0</v>
      </c>
      <c r="G75" s="308">
        <v>0</v>
      </c>
      <c r="H75" s="308">
        <v>0</v>
      </c>
      <c r="I75" s="308">
        <v>0</v>
      </c>
      <c r="J75" s="308">
        <v>0</v>
      </c>
      <c r="K75" s="308">
        <v>0</v>
      </c>
      <c r="L75" s="308">
        <v>0</v>
      </c>
      <c r="M75" s="308"/>
      <c r="N75" s="308"/>
      <c r="O75" s="308"/>
      <c r="P75" s="298"/>
      <c r="Q75" s="299"/>
      <c r="R75" s="91"/>
      <c r="S75" s="37"/>
      <c r="T75" s="37"/>
      <c r="U75" s="93"/>
      <c r="V75" s="37"/>
      <c r="W75" s="37"/>
      <c r="X75" s="94"/>
      <c r="Y75" s="92"/>
      <c r="Z75" s="92"/>
    </row>
    <row r="76" spans="1:26" s="38" customFormat="1" ht="12.75">
      <c r="A76" s="313" t="s">
        <v>92</v>
      </c>
      <c r="B76" s="308">
        <f>$B$74-B75</f>
        <v>0</v>
      </c>
      <c r="C76" s="308">
        <f>SUM($B$74:C74)-SUM($B$75:C75)</f>
        <v>2.3841799999999997</v>
      </c>
      <c r="D76" s="308">
        <f>SUM($B$74:D74)-SUM($B$75:D75)</f>
        <v>20.651352519999996</v>
      </c>
      <c r="E76" s="308">
        <f>SUM($B$74:E74)-SUM($B$75:E75)</f>
        <v>33.683604702383192</v>
      </c>
      <c r="F76" s="308">
        <f>SUM($B$74:F74)-SUM($B$75:F75)</f>
        <v>33.683604702383192</v>
      </c>
      <c r="G76" s="308">
        <f>SUM($B$74:G74)-SUM($B$75:G75)</f>
        <v>33.683604702383192</v>
      </c>
      <c r="H76" s="308">
        <f>SUM($B$74:H74)-SUM($B$75:H75)</f>
        <v>33.683604702383192</v>
      </c>
      <c r="I76" s="308">
        <f>SUM($B$74:I74)-SUM($B$75:I75)</f>
        <v>33.683604702383192</v>
      </c>
      <c r="J76" s="308">
        <f>SUM($B$74:J74)-SUM($B$75:J75)</f>
        <v>33.683604702383192</v>
      </c>
      <c r="K76" s="308">
        <f>SUM($B$74:K74)-SUM($B$75:K75)</f>
        <v>33.683604702383192</v>
      </c>
      <c r="L76" s="308">
        <f>SUM($B$74:L74)-SUM($B$75:L75)</f>
        <v>33.683604702383192</v>
      </c>
      <c r="M76" s="308"/>
      <c r="N76" s="308"/>
      <c r="O76" s="308"/>
      <c r="P76" s="298"/>
      <c r="Q76" s="299"/>
      <c r="R76" s="91"/>
      <c r="S76" s="37"/>
      <c r="T76" s="37"/>
      <c r="U76" s="93"/>
      <c r="V76" s="37"/>
      <c r="W76" s="37"/>
      <c r="X76" s="94"/>
      <c r="Y76" s="92"/>
      <c r="Z76" s="92"/>
    </row>
    <row r="77" spans="1:26" s="38" customFormat="1" ht="15" customHeight="1">
      <c r="A77" s="313" t="s">
        <v>74</v>
      </c>
      <c r="B77" s="314">
        <v>0</v>
      </c>
      <c r="C77" s="314">
        <v>0</v>
      </c>
      <c r="D77" s="314">
        <v>0</v>
      </c>
      <c r="E77" s="314">
        <v>0</v>
      </c>
      <c r="F77" s="314">
        <f>$F$74*TaxDepr!$L5</f>
        <v>0</v>
      </c>
      <c r="G77" s="314">
        <f>$F$74*TaxDepr!$L6</f>
        <v>0</v>
      </c>
      <c r="H77" s="314">
        <f>$F$74*TaxDepr!$L7</f>
        <v>0</v>
      </c>
      <c r="I77" s="314">
        <f>$F$74*TaxDepr!$L8</f>
        <v>0</v>
      </c>
      <c r="J77" s="314">
        <f>$F$74*TaxDepr!$L9</f>
        <v>0</v>
      </c>
      <c r="K77" s="314">
        <f>$F$74*TaxDepr!$L10</f>
        <v>0</v>
      </c>
      <c r="L77" s="314">
        <f>$F$74*TaxDepr!$L11</f>
        <v>0</v>
      </c>
      <c r="M77" s="314"/>
      <c r="N77" s="314"/>
      <c r="O77" s="314"/>
      <c r="P77" s="298"/>
      <c r="Q77" s="299"/>
      <c r="R77" s="37"/>
      <c r="S77" s="37"/>
      <c r="T77" s="37"/>
      <c r="U77" s="37"/>
      <c r="V77" s="37"/>
      <c r="W77" s="37"/>
      <c r="X77" s="94"/>
      <c r="Y77" s="92"/>
      <c r="Z77" s="92"/>
    </row>
    <row r="78" spans="1:26" s="38" customFormat="1" ht="15" customHeight="1" thickBot="1">
      <c r="A78" s="313" t="s">
        <v>75</v>
      </c>
      <c r="B78" s="315">
        <f>B75+B77</f>
        <v>0</v>
      </c>
      <c r="C78" s="315">
        <f t="shared" ref="C78:L78" si="34">C75+C77</f>
        <v>0</v>
      </c>
      <c r="D78" s="315">
        <f t="shared" si="34"/>
        <v>0</v>
      </c>
      <c r="E78" s="315">
        <f t="shared" si="34"/>
        <v>0</v>
      </c>
      <c r="F78" s="315">
        <f t="shared" si="34"/>
        <v>0</v>
      </c>
      <c r="G78" s="315">
        <f t="shared" si="34"/>
        <v>0</v>
      </c>
      <c r="H78" s="315">
        <f t="shared" si="34"/>
        <v>0</v>
      </c>
      <c r="I78" s="315">
        <f t="shared" si="34"/>
        <v>0</v>
      </c>
      <c r="J78" s="315">
        <f t="shared" si="34"/>
        <v>0</v>
      </c>
      <c r="K78" s="315">
        <f t="shared" si="34"/>
        <v>0</v>
      </c>
      <c r="L78" s="315">
        <f t="shared" si="34"/>
        <v>0</v>
      </c>
      <c r="M78" s="315"/>
      <c r="N78" s="315"/>
      <c r="O78" s="308"/>
      <c r="P78" s="298"/>
      <c r="Q78" s="299"/>
      <c r="R78" s="37"/>
      <c r="S78" s="37"/>
      <c r="T78" s="37"/>
      <c r="U78" s="37"/>
      <c r="V78" s="37"/>
      <c r="W78" s="37"/>
      <c r="X78" s="94"/>
      <c r="Y78" s="92"/>
      <c r="Z78" s="92"/>
    </row>
    <row r="79" spans="1:26" s="38" customFormat="1" ht="15" customHeight="1" thickTop="1">
      <c r="A79" s="312"/>
      <c r="B79" s="308"/>
      <c r="C79" s="308"/>
      <c r="D79" s="308"/>
      <c r="E79" s="308"/>
      <c r="F79" s="299"/>
      <c r="G79" s="299"/>
      <c r="H79" s="299"/>
      <c r="I79" s="299"/>
      <c r="J79" s="299"/>
      <c r="K79" s="299"/>
      <c r="L79" s="299"/>
      <c r="M79" s="299"/>
      <c r="N79" s="299"/>
      <c r="O79" s="299"/>
      <c r="P79" s="298"/>
      <c r="Q79" s="299"/>
      <c r="R79" s="37"/>
      <c r="S79" s="37"/>
      <c r="T79" s="37"/>
      <c r="U79" s="37"/>
      <c r="V79" s="37"/>
      <c r="W79" s="37"/>
      <c r="X79" s="94"/>
      <c r="Y79" s="92"/>
      <c r="Z79" s="92"/>
    </row>
    <row r="80" spans="1:26" s="38" customFormat="1" ht="15" customHeight="1">
      <c r="A80" s="312" t="s">
        <v>102</v>
      </c>
      <c r="B80" s="308"/>
      <c r="C80" s="308"/>
      <c r="D80" s="308"/>
      <c r="E80" s="308"/>
      <c r="F80" s="299"/>
      <c r="G80" s="299"/>
      <c r="H80" s="299"/>
      <c r="I80" s="299"/>
      <c r="J80" s="299"/>
      <c r="K80" s="299"/>
      <c r="L80" s="299"/>
      <c r="M80" s="299"/>
      <c r="N80" s="299"/>
      <c r="O80" s="299"/>
      <c r="P80" s="298"/>
      <c r="Q80" s="299"/>
      <c r="R80" s="37"/>
      <c r="S80" s="37"/>
      <c r="T80" s="37"/>
      <c r="U80" s="37"/>
      <c r="V80" s="37"/>
      <c r="W80" s="37"/>
      <c r="X80" s="94"/>
      <c r="Y80" s="92"/>
      <c r="Z80" s="92"/>
    </row>
    <row r="81" spans="1:26" s="38" customFormat="1" ht="12.75">
      <c r="A81" s="313" t="s">
        <v>105</v>
      </c>
      <c r="B81" s="308">
        <f t="shared" ref="B81:L81" si="35">B21</f>
        <v>0</v>
      </c>
      <c r="C81" s="308">
        <f t="shared" si="35"/>
        <v>2.3841799999999997</v>
      </c>
      <c r="D81" s="308">
        <f t="shared" si="35"/>
        <v>18.267172519999995</v>
      </c>
      <c r="E81" s="308">
        <f t="shared" si="35"/>
        <v>13.032252182383196</v>
      </c>
      <c r="F81" s="308">
        <f t="shared" si="35"/>
        <v>0</v>
      </c>
      <c r="G81" s="308">
        <f t="shared" si="35"/>
        <v>0</v>
      </c>
      <c r="H81" s="308">
        <f t="shared" si="35"/>
        <v>0</v>
      </c>
      <c r="I81" s="308">
        <f t="shared" si="35"/>
        <v>0</v>
      </c>
      <c r="J81" s="308">
        <f t="shared" si="35"/>
        <v>0</v>
      </c>
      <c r="K81" s="308">
        <f t="shared" si="35"/>
        <v>0</v>
      </c>
      <c r="L81" s="308">
        <f t="shared" si="35"/>
        <v>0</v>
      </c>
      <c r="M81" s="308"/>
      <c r="N81" s="308"/>
      <c r="O81" s="308"/>
      <c r="P81" s="298"/>
      <c r="Q81" s="299"/>
      <c r="R81" s="37"/>
      <c r="S81" s="91"/>
      <c r="T81" s="37"/>
      <c r="U81" s="97"/>
      <c r="V81" s="37"/>
      <c r="W81" s="37"/>
      <c r="X81" s="94"/>
      <c r="Y81" s="92"/>
      <c r="Z81" s="92"/>
    </row>
    <row r="82" spans="1:26" s="38" customFormat="1" ht="15" customHeight="1">
      <c r="A82" s="313" t="s">
        <v>104</v>
      </c>
      <c r="B82" s="308">
        <v>0</v>
      </c>
      <c r="C82" s="308">
        <v>0</v>
      </c>
      <c r="D82" s="308">
        <v>0</v>
      </c>
      <c r="E82" s="308">
        <v>0</v>
      </c>
      <c r="F82" s="308">
        <v>0</v>
      </c>
      <c r="G82" s="308">
        <v>0</v>
      </c>
      <c r="H82" s="308">
        <v>0</v>
      </c>
      <c r="I82" s="308">
        <v>0</v>
      </c>
      <c r="J82" s="308">
        <v>0</v>
      </c>
      <c r="K82" s="308">
        <v>0</v>
      </c>
      <c r="L82" s="308">
        <v>0</v>
      </c>
      <c r="M82" s="308"/>
      <c r="N82" s="308"/>
      <c r="O82" s="308"/>
      <c r="P82" s="298"/>
      <c r="Q82" s="299"/>
      <c r="R82" s="37"/>
      <c r="S82" s="91"/>
      <c r="T82" s="37"/>
      <c r="U82" s="97"/>
      <c r="V82" s="37"/>
      <c r="W82" s="37"/>
      <c r="X82" s="94"/>
      <c r="Y82" s="92"/>
      <c r="Z82" s="92"/>
    </row>
    <row r="83" spans="1:26" s="38" customFormat="1" ht="24.75" customHeight="1">
      <c r="A83" s="313" t="s">
        <v>92</v>
      </c>
      <c r="B83" s="308">
        <f>SUM($B$81:B81)</f>
        <v>0</v>
      </c>
      <c r="C83" s="308">
        <f>SUM($B$81:C81)</f>
        <v>2.3841799999999997</v>
      </c>
      <c r="D83" s="308">
        <f>SUM($B$81:D81)</f>
        <v>20.651352519999996</v>
      </c>
      <c r="E83" s="308">
        <f>SUM($B$81:E81)</f>
        <v>33.683604702383192</v>
      </c>
      <c r="F83" s="308">
        <f>SUM($B$81:F81)</f>
        <v>33.683604702383192</v>
      </c>
      <c r="G83" s="308">
        <f>SUM($B$81:G81)</f>
        <v>33.683604702383192</v>
      </c>
      <c r="H83" s="308">
        <f>SUM($B$81:H81)</f>
        <v>33.683604702383192</v>
      </c>
      <c r="I83" s="308">
        <f>SUM($B$81:I81)</f>
        <v>33.683604702383192</v>
      </c>
      <c r="J83" s="308">
        <f>SUM($B$81:J81)</f>
        <v>33.683604702383192</v>
      </c>
      <c r="K83" s="308">
        <f>SUM($B$81:K81)</f>
        <v>33.683604702383192</v>
      </c>
      <c r="L83" s="308">
        <f>SUM($B$81:L81)</f>
        <v>33.683604702383192</v>
      </c>
      <c r="M83" s="308"/>
      <c r="N83" s="308"/>
      <c r="O83" s="308"/>
      <c r="P83" s="298"/>
      <c r="Q83" s="299"/>
      <c r="R83" s="37"/>
      <c r="S83" s="91"/>
      <c r="T83" s="37"/>
      <c r="U83" s="97"/>
      <c r="V83" s="37"/>
      <c r="W83" s="37"/>
      <c r="X83" s="94"/>
      <c r="Y83" s="92"/>
      <c r="Z83" s="92"/>
    </row>
    <row r="84" spans="1:26" s="38" customFormat="1" ht="15" customHeight="1">
      <c r="A84" s="313" t="s">
        <v>74</v>
      </c>
      <c r="B84" s="314">
        <v>0</v>
      </c>
      <c r="C84" s="314">
        <v>0</v>
      </c>
      <c r="D84" s="314">
        <v>0</v>
      </c>
      <c r="E84" s="314">
        <v>0</v>
      </c>
      <c r="F84" s="314">
        <f>F77</f>
        <v>0</v>
      </c>
      <c r="G84" s="314">
        <f t="shared" ref="G84:L84" si="36">G77</f>
        <v>0</v>
      </c>
      <c r="H84" s="314">
        <f t="shared" si="36"/>
        <v>0</v>
      </c>
      <c r="I84" s="314">
        <f t="shared" si="36"/>
        <v>0</v>
      </c>
      <c r="J84" s="314">
        <f t="shared" si="36"/>
        <v>0</v>
      </c>
      <c r="K84" s="314">
        <f t="shared" si="36"/>
        <v>0</v>
      </c>
      <c r="L84" s="314">
        <f t="shared" si="36"/>
        <v>0</v>
      </c>
      <c r="M84" s="314"/>
      <c r="N84" s="314"/>
      <c r="O84" s="314"/>
      <c r="P84" s="298"/>
      <c r="Q84" s="299"/>
      <c r="R84" s="37"/>
      <c r="S84" s="91"/>
      <c r="T84" s="37"/>
      <c r="U84" s="97"/>
      <c r="V84" s="37"/>
      <c r="W84" s="37"/>
      <c r="X84" s="94"/>
      <c r="Y84" s="92"/>
      <c r="Z84" s="92"/>
    </row>
    <row r="85" spans="1:26" s="38" customFormat="1" ht="15" customHeight="1" thickBot="1">
      <c r="A85" s="313" t="s">
        <v>75</v>
      </c>
      <c r="B85" s="315">
        <f>B82+B84</f>
        <v>0</v>
      </c>
      <c r="C85" s="315">
        <f t="shared" ref="C85:L85" si="37">C82+C84</f>
        <v>0</v>
      </c>
      <c r="D85" s="315">
        <f t="shared" si="37"/>
        <v>0</v>
      </c>
      <c r="E85" s="315">
        <f t="shared" si="37"/>
        <v>0</v>
      </c>
      <c r="F85" s="315">
        <f t="shared" si="37"/>
        <v>0</v>
      </c>
      <c r="G85" s="315">
        <f t="shared" si="37"/>
        <v>0</v>
      </c>
      <c r="H85" s="315">
        <f t="shared" si="37"/>
        <v>0</v>
      </c>
      <c r="I85" s="315">
        <f t="shared" si="37"/>
        <v>0</v>
      </c>
      <c r="J85" s="315">
        <f t="shared" si="37"/>
        <v>0</v>
      </c>
      <c r="K85" s="315">
        <f t="shared" si="37"/>
        <v>0</v>
      </c>
      <c r="L85" s="315">
        <f t="shared" si="37"/>
        <v>0</v>
      </c>
      <c r="M85" s="315"/>
      <c r="N85" s="315"/>
      <c r="O85" s="308"/>
      <c r="P85" s="298"/>
      <c r="Q85" s="299"/>
      <c r="R85" s="98"/>
      <c r="S85" s="37"/>
      <c r="T85" s="37"/>
      <c r="U85" s="99"/>
      <c r="V85" s="37"/>
      <c r="W85" s="37"/>
      <c r="X85" s="94"/>
      <c r="Y85" s="92"/>
      <c r="Z85" s="92"/>
    </row>
    <row r="86" spans="1:26" s="38" customFormat="1" ht="15" customHeight="1" thickTop="1">
      <c r="A86" s="310"/>
      <c r="B86" s="308"/>
      <c r="C86" s="308"/>
      <c r="D86" s="308"/>
      <c r="E86" s="308"/>
      <c r="F86" s="299"/>
      <c r="G86" s="299"/>
      <c r="H86" s="299"/>
      <c r="I86" s="299"/>
      <c r="J86" s="299"/>
      <c r="K86" s="299"/>
      <c r="L86" s="299"/>
      <c r="M86" s="299"/>
      <c r="N86" s="299"/>
      <c r="O86" s="299"/>
      <c r="P86" s="298"/>
      <c r="Q86" s="299"/>
      <c r="R86" s="37"/>
      <c r="S86" s="37"/>
      <c r="T86" s="37"/>
      <c r="U86" s="37"/>
      <c r="V86" s="37"/>
      <c r="W86" s="37"/>
      <c r="X86" s="94"/>
      <c r="Y86" s="92"/>
      <c r="Z86" s="92"/>
    </row>
    <row r="87" spans="1:26" s="38" customFormat="1" ht="15" customHeight="1">
      <c r="A87" s="102" t="s">
        <v>68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37"/>
      <c r="Q87" s="57"/>
      <c r="R87" s="37"/>
      <c r="S87" s="37"/>
      <c r="T87" s="37"/>
      <c r="U87" s="37"/>
      <c r="V87" s="37"/>
      <c r="W87" s="37"/>
    </row>
    <row r="88" spans="1:26" s="38" customFormat="1" ht="15" customHeight="1">
      <c r="A88" s="109" t="s">
        <v>90</v>
      </c>
      <c r="B88" s="290">
        <f t="shared" ref="B88:K88" si="38">$B$21*(1-$B$5)/$B$3</f>
        <v>0</v>
      </c>
      <c r="C88" s="290">
        <f t="shared" si="38"/>
        <v>0</v>
      </c>
      <c r="D88" s="290">
        <f t="shared" si="38"/>
        <v>0</v>
      </c>
      <c r="E88" s="290">
        <f t="shared" si="38"/>
        <v>0</v>
      </c>
      <c r="F88" s="290">
        <f t="shared" si="38"/>
        <v>0</v>
      </c>
      <c r="G88" s="290">
        <f t="shared" si="38"/>
        <v>0</v>
      </c>
      <c r="H88" s="290">
        <f t="shared" si="38"/>
        <v>0</v>
      </c>
      <c r="I88" s="290">
        <f t="shared" si="38"/>
        <v>0</v>
      </c>
      <c r="J88" s="290">
        <f t="shared" si="38"/>
        <v>0</v>
      </c>
      <c r="K88" s="290">
        <f t="shared" si="38"/>
        <v>0</v>
      </c>
      <c r="L88" s="290"/>
      <c r="M88" s="290"/>
      <c r="N88" s="290"/>
      <c r="O88" s="290"/>
      <c r="P88" s="37"/>
      <c r="Q88" s="75">
        <f t="shared" ref="Q88:Q98" si="39">SUM(B88:P88)</f>
        <v>0</v>
      </c>
      <c r="R88" s="37"/>
    </row>
    <row r="89" spans="1:26" s="38" customFormat="1" ht="15" customHeight="1">
      <c r="A89" s="109">
        <v>2015</v>
      </c>
      <c r="B89" s="290"/>
      <c r="C89" s="290">
        <f t="shared" ref="C89:L89" si="40">$C$21*(1-$B$5)/$B$3</f>
        <v>0.23841799999999996</v>
      </c>
      <c r="D89" s="290">
        <f t="shared" si="40"/>
        <v>0.23841799999999996</v>
      </c>
      <c r="E89" s="290">
        <f t="shared" si="40"/>
        <v>0.23841799999999996</v>
      </c>
      <c r="F89" s="290">
        <f t="shared" si="40"/>
        <v>0.23841799999999996</v>
      </c>
      <c r="G89" s="290">
        <f t="shared" si="40"/>
        <v>0.23841799999999996</v>
      </c>
      <c r="H89" s="290">
        <f t="shared" si="40"/>
        <v>0.23841799999999996</v>
      </c>
      <c r="I89" s="290">
        <f t="shared" si="40"/>
        <v>0.23841799999999996</v>
      </c>
      <c r="J89" s="290">
        <f t="shared" si="40"/>
        <v>0.23841799999999996</v>
      </c>
      <c r="K89" s="290">
        <f t="shared" si="40"/>
        <v>0.23841799999999996</v>
      </c>
      <c r="L89" s="290">
        <f t="shared" si="40"/>
        <v>0.23841799999999996</v>
      </c>
      <c r="M89" s="290"/>
      <c r="N89" s="290"/>
      <c r="O89" s="290"/>
      <c r="P89" s="37"/>
      <c r="Q89" s="75">
        <f t="shared" si="39"/>
        <v>2.3841799999999997</v>
      </c>
      <c r="R89" s="37"/>
    </row>
    <row r="90" spans="1:26" s="38" customFormat="1" ht="15" customHeight="1">
      <c r="A90" s="109">
        <v>2016</v>
      </c>
      <c r="B90" s="290"/>
      <c r="C90" s="290"/>
      <c r="D90" s="290">
        <f>$D$21*(1-$B$5)/$B$3</f>
        <v>1.8267172519999995</v>
      </c>
      <c r="E90" s="290">
        <f>$D$21*(1-$B$5)/$B$3</f>
        <v>1.8267172519999995</v>
      </c>
      <c r="F90" s="290">
        <f>$D$21*(1-$B$5)/$B$3</f>
        <v>1.8267172519999995</v>
      </c>
      <c r="G90" s="290">
        <f>$D$21*(1-$B$5)/$B$3</f>
        <v>1.8267172519999995</v>
      </c>
      <c r="H90" s="290">
        <f>$D$21*(1-$B$5)/$B$3</f>
        <v>1.8267172519999995</v>
      </c>
      <c r="I90" s="290">
        <f t="shared" ref="I90:M90" si="41">$D$21*(1-$B$5)/$B$3</f>
        <v>1.8267172519999995</v>
      </c>
      <c r="J90" s="290">
        <f t="shared" si="41"/>
        <v>1.8267172519999995</v>
      </c>
      <c r="K90" s="290">
        <f t="shared" si="41"/>
        <v>1.8267172519999995</v>
      </c>
      <c r="L90" s="290">
        <f t="shared" si="41"/>
        <v>1.8267172519999995</v>
      </c>
      <c r="M90" s="290">
        <f t="shared" si="41"/>
        <v>1.8267172519999995</v>
      </c>
      <c r="N90" s="290"/>
      <c r="O90" s="290"/>
      <c r="P90" s="37"/>
      <c r="Q90" s="75">
        <f t="shared" si="39"/>
        <v>18.267172519999995</v>
      </c>
      <c r="R90" s="37"/>
    </row>
    <row r="91" spans="1:26" s="38" customFormat="1" ht="15" customHeight="1">
      <c r="A91" s="109">
        <v>2017</v>
      </c>
      <c r="B91" s="290"/>
      <c r="C91" s="290"/>
      <c r="D91" s="290"/>
      <c r="E91" s="290">
        <f>$E$21*(1-$B$5)/$B$3</f>
        <v>1.3032252182383197</v>
      </c>
      <c r="F91" s="290">
        <f>$E$21*(1-$B$5)/$B$3</f>
        <v>1.3032252182383197</v>
      </c>
      <c r="G91" s="290">
        <f>$E$21*(1-$B$5)/$B$3</f>
        <v>1.3032252182383197</v>
      </c>
      <c r="H91" s="290">
        <f>$E$21*(1-$B$5)/$B$3</f>
        <v>1.3032252182383197</v>
      </c>
      <c r="I91" s="290">
        <f>$E$21*(1-$B$5)/$B$3</f>
        <v>1.3032252182383197</v>
      </c>
      <c r="J91" s="290">
        <f t="shared" ref="J91:N91" si="42">$E$21*(1-$B$5)/$B$3</f>
        <v>1.3032252182383197</v>
      </c>
      <c r="K91" s="290">
        <f t="shared" si="42"/>
        <v>1.3032252182383197</v>
      </c>
      <c r="L91" s="290">
        <f t="shared" si="42"/>
        <v>1.3032252182383197</v>
      </c>
      <c r="M91" s="290">
        <f t="shared" si="42"/>
        <v>1.3032252182383197</v>
      </c>
      <c r="N91" s="290">
        <f t="shared" si="42"/>
        <v>1.3032252182383197</v>
      </c>
      <c r="O91" s="290"/>
      <c r="P91" s="37"/>
      <c r="Q91" s="75">
        <f t="shared" si="39"/>
        <v>13.032252182383194</v>
      </c>
      <c r="R91" s="37"/>
    </row>
    <row r="92" spans="1:26" s="38" customFormat="1" ht="15" customHeight="1">
      <c r="A92" s="109">
        <v>2018</v>
      </c>
      <c r="B92" s="290"/>
      <c r="C92" s="290"/>
      <c r="D92" s="290"/>
      <c r="E92" s="290"/>
      <c r="F92" s="290">
        <f>$F$21*(1-$B$5)/$B$3</f>
        <v>0</v>
      </c>
      <c r="G92" s="290">
        <f>$F$21*(1-$B$5)/$B$3</f>
        <v>0</v>
      </c>
      <c r="H92" s="290">
        <f>$F$21*(1-$B$5)/$B$3</f>
        <v>0</v>
      </c>
      <c r="I92" s="290">
        <f>$F$21*(1-$B$5)/$B$3</f>
        <v>0</v>
      </c>
      <c r="J92" s="290">
        <f>$F$21*(1-$B$5)/$B$3</f>
        <v>0</v>
      </c>
      <c r="K92" s="290">
        <f t="shared" ref="K92:O92" si="43">$F$21*(1-$B$5)/$B$3</f>
        <v>0</v>
      </c>
      <c r="L92" s="290">
        <f t="shared" si="43"/>
        <v>0</v>
      </c>
      <c r="M92" s="290">
        <f t="shared" si="43"/>
        <v>0</v>
      </c>
      <c r="N92" s="290">
        <f t="shared" si="43"/>
        <v>0</v>
      </c>
      <c r="O92" s="290">
        <f t="shared" si="43"/>
        <v>0</v>
      </c>
      <c r="P92" s="37"/>
      <c r="Q92" s="75">
        <f t="shared" si="39"/>
        <v>0</v>
      </c>
      <c r="R92" s="37"/>
    </row>
    <row r="93" spans="1:26" s="38" customFormat="1" ht="15" customHeight="1">
      <c r="A93" s="109">
        <v>2019</v>
      </c>
      <c r="B93" s="290"/>
      <c r="C93" s="290"/>
      <c r="D93" s="290"/>
      <c r="E93" s="290"/>
      <c r="F93" s="290"/>
      <c r="G93" s="290">
        <f t="shared" ref="G93:L93" si="44">$G$21*(1-$B$5)/$B$3</f>
        <v>0</v>
      </c>
      <c r="H93" s="290">
        <f t="shared" si="44"/>
        <v>0</v>
      </c>
      <c r="I93" s="290">
        <f t="shared" si="44"/>
        <v>0</v>
      </c>
      <c r="J93" s="290">
        <f t="shared" si="44"/>
        <v>0</v>
      </c>
      <c r="K93" s="290">
        <f t="shared" si="44"/>
        <v>0</v>
      </c>
      <c r="L93" s="290">
        <f t="shared" si="44"/>
        <v>0</v>
      </c>
      <c r="M93" s="290"/>
      <c r="N93" s="290"/>
      <c r="O93" s="290"/>
      <c r="P93" s="37"/>
      <c r="Q93" s="75">
        <f t="shared" si="39"/>
        <v>0</v>
      </c>
      <c r="R93" s="37"/>
    </row>
    <row r="94" spans="1:26" s="38" customFormat="1" ht="15" customHeight="1">
      <c r="A94" s="109">
        <v>2020</v>
      </c>
      <c r="B94" s="290"/>
      <c r="C94" s="290"/>
      <c r="D94" s="290"/>
      <c r="E94" s="290"/>
      <c r="F94" s="290"/>
      <c r="G94" s="290"/>
      <c r="H94" s="290">
        <f>$H$21*(1-$B$5)/$B$3</f>
        <v>0</v>
      </c>
      <c r="I94" s="290">
        <f>$H$21*(1-$B$5)/$B$3</f>
        <v>0</v>
      </c>
      <c r="J94" s="290">
        <f>$H$21*(1-$B$5)/$B$3</f>
        <v>0</v>
      </c>
      <c r="K94" s="290">
        <f>$H$21*(1-$B$5)/$B$3</f>
        <v>0</v>
      </c>
      <c r="L94" s="290">
        <f>$H$21*(1-$B$5)/$B$3</f>
        <v>0</v>
      </c>
      <c r="M94" s="290"/>
      <c r="N94" s="290"/>
      <c r="O94" s="290"/>
      <c r="P94" s="37"/>
      <c r="Q94" s="75">
        <f t="shared" si="39"/>
        <v>0</v>
      </c>
      <c r="R94" s="37"/>
    </row>
    <row r="95" spans="1:26" s="38" customFormat="1" ht="15" customHeight="1">
      <c r="A95" s="109">
        <v>2021</v>
      </c>
      <c r="B95" s="290"/>
      <c r="C95" s="290"/>
      <c r="D95" s="290"/>
      <c r="E95" s="290"/>
      <c r="F95" s="290"/>
      <c r="G95" s="290"/>
      <c r="H95" s="290"/>
      <c r="I95" s="290">
        <f>$I$21*(1-$B$5)/$B$3</f>
        <v>0</v>
      </c>
      <c r="J95" s="290">
        <f>$I$21*(1-$B$5)/$B$3</f>
        <v>0</v>
      </c>
      <c r="K95" s="290">
        <f>$I$21*(1-$B$5)/$B$3</f>
        <v>0</v>
      </c>
      <c r="L95" s="290">
        <f>$I$21*(1-$B$5)/$B$3</f>
        <v>0</v>
      </c>
      <c r="M95" s="290"/>
      <c r="N95" s="290"/>
      <c r="O95" s="290"/>
      <c r="P95" s="37"/>
      <c r="Q95" s="75">
        <f t="shared" si="39"/>
        <v>0</v>
      </c>
      <c r="R95" s="37"/>
    </row>
    <row r="96" spans="1:26" s="38" customFormat="1" ht="15" customHeight="1">
      <c r="A96" s="109">
        <v>2022</v>
      </c>
      <c r="B96" s="290"/>
      <c r="C96" s="290"/>
      <c r="D96" s="290"/>
      <c r="E96" s="290"/>
      <c r="F96" s="290"/>
      <c r="G96" s="290"/>
      <c r="H96" s="290"/>
      <c r="I96" s="290"/>
      <c r="J96" s="290">
        <f>$J$21*(1-$B$5)/$B$3</f>
        <v>0</v>
      </c>
      <c r="K96" s="290">
        <f>$J$21*(1-$B$5)/$B$3</f>
        <v>0</v>
      </c>
      <c r="L96" s="290">
        <f>$J$21*(1-$B$5)/$B$3</f>
        <v>0</v>
      </c>
      <c r="M96" s="290"/>
      <c r="N96" s="290"/>
      <c r="O96" s="290"/>
      <c r="P96" s="37"/>
      <c r="Q96" s="75">
        <f t="shared" si="39"/>
        <v>0</v>
      </c>
      <c r="R96" s="37"/>
    </row>
    <row r="97" spans="1:18" s="38" customFormat="1" ht="15" customHeight="1">
      <c r="A97" s="109">
        <v>2023</v>
      </c>
      <c r="B97" s="290"/>
      <c r="C97" s="290"/>
      <c r="D97" s="290"/>
      <c r="E97" s="290"/>
      <c r="F97" s="290"/>
      <c r="G97" s="290"/>
      <c r="H97" s="290"/>
      <c r="I97" s="290"/>
      <c r="J97" s="290"/>
      <c r="K97" s="290">
        <f>$K$21*(1-$B$5)/$B$3</f>
        <v>0</v>
      </c>
      <c r="L97" s="290">
        <f>$K$21*(1-$B$5)/$B$3</f>
        <v>0</v>
      </c>
      <c r="M97" s="290"/>
      <c r="N97" s="290"/>
      <c r="O97" s="290"/>
      <c r="P97" s="37"/>
      <c r="Q97" s="75">
        <f t="shared" si="39"/>
        <v>0</v>
      </c>
      <c r="R97" s="37"/>
    </row>
    <row r="98" spans="1:18" s="38" customFormat="1" ht="15" customHeight="1">
      <c r="A98" s="109">
        <v>2024</v>
      </c>
      <c r="B98" s="290"/>
      <c r="C98" s="290"/>
      <c r="D98" s="290"/>
      <c r="E98" s="290"/>
      <c r="F98" s="290"/>
      <c r="G98" s="290"/>
      <c r="H98" s="290"/>
      <c r="I98" s="290"/>
      <c r="J98" s="290"/>
      <c r="K98" s="290"/>
      <c r="L98" s="290">
        <f>$L$21*(1-$B$5)/$B$3</f>
        <v>0</v>
      </c>
      <c r="M98" s="290"/>
      <c r="N98" s="290"/>
      <c r="O98" s="290"/>
      <c r="P98" s="37"/>
      <c r="Q98" s="75">
        <f t="shared" si="39"/>
        <v>0</v>
      </c>
      <c r="R98" s="37"/>
    </row>
    <row r="99" spans="1:18" s="105" customFormat="1" ht="15" customHeight="1" thickBot="1">
      <c r="A99" s="101"/>
      <c r="B99" s="104">
        <f t="shared" ref="B99:O99" si="45">SUM(B88:B98)</f>
        <v>0</v>
      </c>
      <c r="C99" s="104">
        <f t="shared" si="45"/>
        <v>0.23841799999999996</v>
      </c>
      <c r="D99" s="104">
        <f t="shared" si="45"/>
        <v>2.0651352519999993</v>
      </c>
      <c r="E99" s="104">
        <f t="shared" si="45"/>
        <v>3.368360470238319</v>
      </c>
      <c r="F99" s="104">
        <f t="shared" si="45"/>
        <v>3.368360470238319</v>
      </c>
      <c r="G99" s="104">
        <f t="shared" si="45"/>
        <v>3.368360470238319</v>
      </c>
      <c r="H99" s="104">
        <f t="shared" si="45"/>
        <v>3.368360470238319</v>
      </c>
      <c r="I99" s="104">
        <f t="shared" si="45"/>
        <v>3.368360470238319</v>
      </c>
      <c r="J99" s="104">
        <f t="shared" si="45"/>
        <v>3.368360470238319</v>
      </c>
      <c r="K99" s="104">
        <f t="shared" si="45"/>
        <v>3.368360470238319</v>
      </c>
      <c r="L99" s="104">
        <f t="shared" si="45"/>
        <v>3.368360470238319</v>
      </c>
      <c r="M99" s="104">
        <f t="shared" si="45"/>
        <v>3.1299424702383192</v>
      </c>
      <c r="N99" s="104">
        <f t="shared" si="45"/>
        <v>1.3032252182383197</v>
      </c>
      <c r="O99" s="104">
        <f t="shared" si="45"/>
        <v>0</v>
      </c>
      <c r="P99" s="410"/>
      <c r="Q99" s="58">
        <f>SUM(Q88:Q98)</f>
        <v>33.683604702383192</v>
      </c>
      <c r="R99" s="410"/>
    </row>
    <row r="100" spans="1:18" s="38" customFormat="1" ht="15" customHeight="1" thickTop="1">
      <c r="A100" s="103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37"/>
      <c r="Q100" s="57"/>
      <c r="R100" s="37"/>
    </row>
    <row r="101" spans="1:18" s="38" customFormat="1" ht="15" customHeight="1">
      <c r="A101" s="319" t="s">
        <v>69</v>
      </c>
      <c r="B101" s="299"/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  <c r="M101" s="299"/>
      <c r="N101" s="299"/>
      <c r="O101" s="299"/>
      <c r="P101" s="298"/>
      <c r="Q101" s="304"/>
      <c r="R101" s="37"/>
    </row>
    <row r="102" spans="1:18" s="38" customFormat="1" ht="15" customHeight="1">
      <c r="A102" s="320" t="s">
        <v>90</v>
      </c>
      <c r="B102" s="299">
        <f t="shared" ref="B102:L102" si="46">$B$21/$B$3</f>
        <v>0</v>
      </c>
      <c r="C102" s="299">
        <f t="shared" si="46"/>
        <v>0</v>
      </c>
      <c r="D102" s="299">
        <f t="shared" si="46"/>
        <v>0</v>
      </c>
      <c r="E102" s="299">
        <f t="shared" si="46"/>
        <v>0</v>
      </c>
      <c r="F102" s="299">
        <f t="shared" si="46"/>
        <v>0</v>
      </c>
      <c r="G102" s="299">
        <f t="shared" si="46"/>
        <v>0</v>
      </c>
      <c r="H102" s="299">
        <f t="shared" si="46"/>
        <v>0</v>
      </c>
      <c r="I102" s="299">
        <f t="shared" si="46"/>
        <v>0</v>
      </c>
      <c r="J102" s="299">
        <f t="shared" si="46"/>
        <v>0</v>
      </c>
      <c r="K102" s="299">
        <f t="shared" si="46"/>
        <v>0</v>
      </c>
      <c r="L102" s="299">
        <f t="shared" si="46"/>
        <v>0</v>
      </c>
      <c r="M102" s="299"/>
      <c r="N102" s="299"/>
      <c r="O102" s="299"/>
      <c r="P102" s="298"/>
      <c r="Q102" s="299">
        <f t="shared" ref="Q102:Q112" si="47">SUM(B102:P102)</f>
        <v>0</v>
      </c>
      <c r="R102" s="37"/>
    </row>
    <row r="103" spans="1:18" s="38" customFormat="1" ht="15" customHeight="1">
      <c r="A103" s="320">
        <v>2015</v>
      </c>
      <c r="B103" s="299"/>
      <c r="C103" s="299">
        <f t="shared" ref="C103:L103" si="48">$C$21/$B$3</f>
        <v>0.23841799999999996</v>
      </c>
      <c r="D103" s="299">
        <f t="shared" si="48"/>
        <v>0.23841799999999996</v>
      </c>
      <c r="E103" s="299">
        <f t="shared" si="48"/>
        <v>0.23841799999999996</v>
      </c>
      <c r="F103" s="299">
        <f t="shared" si="48"/>
        <v>0.23841799999999996</v>
      </c>
      <c r="G103" s="299">
        <f t="shared" si="48"/>
        <v>0.23841799999999996</v>
      </c>
      <c r="H103" s="299">
        <f t="shared" si="48"/>
        <v>0.23841799999999996</v>
      </c>
      <c r="I103" s="299">
        <f t="shared" si="48"/>
        <v>0.23841799999999996</v>
      </c>
      <c r="J103" s="299">
        <f t="shared" si="48"/>
        <v>0.23841799999999996</v>
      </c>
      <c r="K103" s="299">
        <f t="shared" si="48"/>
        <v>0.23841799999999996</v>
      </c>
      <c r="L103" s="299">
        <f t="shared" si="48"/>
        <v>0.23841799999999996</v>
      </c>
      <c r="M103" s="299"/>
      <c r="N103" s="299"/>
      <c r="O103" s="299"/>
      <c r="P103" s="298"/>
      <c r="Q103" s="299">
        <f t="shared" si="47"/>
        <v>2.3841799999999997</v>
      </c>
      <c r="R103" s="37"/>
    </row>
    <row r="104" spans="1:18" s="38" customFormat="1" ht="15" customHeight="1">
      <c r="A104" s="320">
        <v>2016</v>
      </c>
      <c r="B104" s="299"/>
      <c r="C104" s="299"/>
      <c r="D104" s="299">
        <f t="shared" ref="D104:L104" si="49">$D$21/$B$3</f>
        <v>1.8267172519999995</v>
      </c>
      <c r="E104" s="299">
        <f t="shared" si="49"/>
        <v>1.8267172519999995</v>
      </c>
      <c r="F104" s="299">
        <f t="shared" si="49"/>
        <v>1.8267172519999995</v>
      </c>
      <c r="G104" s="299">
        <f t="shared" si="49"/>
        <v>1.8267172519999995</v>
      </c>
      <c r="H104" s="299">
        <f t="shared" si="49"/>
        <v>1.8267172519999995</v>
      </c>
      <c r="I104" s="299">
        <f t="shared" si="49"/>
        <v>1.8267172519999995</v>
      </c>
      <c r="J104" s="299">
        <f t="shared" si="49"/>
        <v>1.8267172519999995</v>
      </c>
      <c r="K104" s="299">
        <f t="shared" si="49"/>
        <v>1.8267172519999995</v>
      </c>
      <c r="L104" s="299">
        <f t="shared" si="49"/>
        <v>1.8267172519999995</v>
      </c>
      <c r="M104" s="299"/>
      <c r="N104" s="299"/>
      <c r="O104" s="299"/>
      <c r="P104" s="298"/>
      <c r="Q104" s="299">
        <f t="shared" si="47"/>
        <v>16.440455267999997</v>
      </c>
      <c r="R104" s="37"/>
    </row>
    <row r="105" spans="1:18" s="38" customFormat="1" ht="15" customHeight="1">
      <c r="A105" s="320">
        <v>2017</v>
      </c>
      <c r="B105" s="299"/>
      <c r="C105" s="299"/>
      <c r="D105" s="299"/>
      <c r="E105" s="299">
        <f t="shared" ref="E105:L105" si="50">$E$21/$B$3</f>
        <v>1.3032252182383197</v>
      </c>
      <c r="F105" s="299">
        <f t="shared" si="50"/>
        <v>1.3032252182383197</v>
      </c>
      <c r="G105" s="299">
        <f t="shared" si="50"/>
        <v>1.3032252182383197</v>
      </c>
      <c r="H105" s="299">
        <f t="shared" si="50"/>
        <v>1.3032252182383197</v>
      </c>
      <c r="I105" s="299">
        <f t="shared" si="50"/>
        <v>1.3032252182383197</v>
      </c>
      <c r="J105" s="299">
        <f t="shared" si="50"/>
        <v>1.3032252182383197</v>
      </c>
      <c r="K105" s="299">
        <f t="shared" si="50"/>
        <v>1.3032252182383197</v>
      </c>
      <c r="L105" s="299">
        <f t="shared" si="50"/>
        <v>1.3032252182383197</v>
      </c>
      <c r="M105" s="299"/>
      <c r="N105" s="299"/>
      <c r="O105" s="299"/>
      <c r="P105" s="298"/>
      <c r="Q105" s="299">
        <f t="shared" si="47"/>
        <v>10.425801745906556</v>
      </c>
      <c r="R105" s="37"/>
    </row>
    <row r="106" spans="1:18" s="38" customFormat="1" ht="15" customHeight="1">
      <c r="A106" s="320">
        <v>2018</v>
      </c>
      <c r="B106" s="299"/>
      <c r="C106" s="299"/>
      <c r="D106" s="299"/>
      <c r="E106" s="299"/>
      <c r="F106" s="299">
        <f t="shared" ref="F106:L106" si="51">$F$21/$B$3</f>
        <v>0</v>
      </c>
      <c r="G106" s="299">
        <f t="shared" si="51"/>
        <v>0</v>
      </c>
      <c r="H106" s="299">
        <f t="shared" si="51"/>
        <v>0</v>
      </c>
      <c r="I106" s="299">
        <f t="shared" si="51"/>
        <v>0</v>
      </c>
      <c r="J106" s="299">
        <f t="shared" si="51"/>
        <v>0</v>
      </c>
      <c r="K106" s="299">
        <f t="shared" si="51"/>
        <v>0</v>
      </c>
      <c r="L106" s="299">
        <f t="shared" si="51"/>
        <v>0</v>
      </c>
      <c r="M106" s="299"/>
      <c r="N106" s="299"/>
      <c r="O106" s="299"/>
      <c r="P106" s="298"/>
      <c r="Q106" s="299">
        <f t="shared" si="47"/>
        <v>0</v>
      </c>
      <c r="R106" s="37"/>
    </row>
    <row r="107" spans="1:18" s="38" customFormat="1" ht="15" customHeight="1">
      <c r="A107" s="320">
        <v>2019</v>
      </c>
      <c r="B107" s="299"/>
      <c r="C107" s="299"/>
      <c r="D107" s="299"/>
      <c r="E107" s="299"/>
      <c r="F107" s="299"/>
      <c r="G107" s="299">
        <f t="shared" ref="G107:L107" si="52">$G$21/$B$3</f>
        <v>0</v>
      </c>
      <c r="H107" s="299">
        <f t="shared" si="52"/>
        <v>0</v>
      </c>
      <c r="I107" s="299">
        <f t="shared" si="52"/>
        <v>0</v>
      </c>
      <c r="J107" s="299">
        <f t="shared" si="52"/>
        <v>0</v>
      </c>
      <c r="K107" s="299">
        <f t="shared" si="52"/>
        <v>0</v>
      </c>
      <c r="L107" s="299">
        <f t="shared" si="52"/>
        <v>0</v>
      </c>
      <c r="M107" s="299"/>
      <c r="N107" s="299"/>
      <c r="O107" s="299"/>
      <c r="P107" s="298"/>
      <c r="Q107" s="299">
        <f t="shared" si="47"/>
        <v>0</v>
      </c>
      <c r="R107" s="37"/>
    </row>
    <row r="108" spans="1:18" s="38" customFormat="1" ht="15" customHeight="1">
      <c r="A108" s="320">
        <v>2020</v>
      </c>
      <c r="B108" s="299"/>
      <c r="C108" s="299"/>
      <c r="D108" s="299"/>
      <c r="E108" s="299"/>
      <c r="F108" s="299"/>
      <c r="G108" s="299"/>
      <c r="H108" s="299">
        <f>$H$21/$B$3</f>
        <v>0</v>
      </c>
      <c r="I108" s="299">
        <f>$H$21/$B$3</f>
        <v>0</v>
      </c>
      <c r="J108" s="299">
        <f>$H$21/$B$3</f>
        <v>0</v>
      </c>
      <c r="K108" s="299">
        <f>$H$21/$B$3</f>
        <v>0</v>
      </c>
      <c r="L108" s="299">
        <f>$H$21/$B$3</f>
        <v>0</v>
      </c>
      <c r="M108" s="299"/>
      <c r="N108" s="299"/>
      <c r="O108" s="299"/>
      <c r="P108" s="298"/>
      <c r="Q108" s="299">
        <f t="shared" si="47"/>
        <v>0</v>
      </c>
      <c r="R108" s="37"/>
    </row>
    <row r="109" spans="1:18" s="38" customFormat="1" ht="15" customHeight="1">
      <c r="A109" s="320">
        <v>2021</v>
      </c>
      <c r="B109" s="299"/>
      <c r="C109" s="299"/>
      <c r="D109" s="299"/>
      <c r="E109" s="299"/>
      <c r="F109" s="299"/>
      <c r="G109" s="299"/>
      <c r="H109" s="299"/>
      <c r="I109" s="299">
        <f>$I$21/$B$3</f>
        <v>0</v>
      </c>
      <c r="J109" s="299">
        <f>$I$21/$B$3</f>
        <v>0</v>
      </c>
      <c r="K109" s="299">
        <f>$I$21/$B$3</f>
        <v>0</v>
      </c>
      <c r="L109" s="299">
        <f>$I$21/$B$3</f>
        <v>0</v>
      </c>
      <c r="M109" s="299"/>
      <c r="N109" s="299"/>
      <c r="O109" s="299"/>
      <c r="P109" s="298"/>
      <c r="Q109" s="299">
        <f t="shared" si="47"/>
        <v>0</v>
      </c>
      <c r="R109" s="37"/>
    </row>
    <row r="110" spans="1:18" s="38" customFormat="1" ht="15" customHeight="1">
      <c r="A110" s="320">
        <v>2022</v>
      </c>
      <c r="B110" s="299"/>
      <c r="C110" s="299"/>
      <c r="D110" s="299"/>
      <c r="E110" s="299"/>
      <c r="F110" s="299"/>
      <c r="G110" s="299"/>
      <c r="H110" s="299"/>
      <c r="I110" s="299"/>
      <c r="J110" s="299">
        <f>$J$21/$B$3</f>
        <v>0</v>
      </c>
      <c r="K110" s="299">
        <f>$J$21/$B$3</f>
        <v>0</v>
      </c>
      <c r="L110" s="299">
        <f>$J$21/$B$3</f>
        <v>0</v>
      </c>
      <c r="M110" s="299"/>
      <c r="N110" s="299"/>
      <c r="O110" s="299"/>
      <c r="P110" s="298"/>
      <c r="Q110" s="299">
        <f t="shared" si="47"/>
        <v>0</v>
      </c>
      <c r="R110" s="37"/>
    </row>
    <row r="111" spans="1:18" s="38" customFormat="1" ht="15" customHeight="1">
      <c r="A111" s="320">
        <v>2023</v>
      </c>
      <c r="B111" s="299"/>
      <c r="C111" s="299"/>
      <c r="D111" s="299"/>
      <c r="E111" s="299"/>
      <c r="F111" s="299"/>
      <c r="G111" s="299"/>
      <c r="H111" s="299"/>
      <c r="I111" s="299"/>
      <c r="J111" s="299"/>
      <c r="K111" s="299">
        <f>$K$21/$B$3</f>
        <v>0</v>
      </c>
      <c r="L111" s="299">
        <f>$K$21/$B$3</f>
        <v>0</v>
      </c>
      <c r="M111" s="299"/>
      <c r="N111" s="299"/>
      <c r="O111" s="299"/>
      <c r="P111" s="298"/>
      <c r="Q111" s="299">
        <f t="shared" si="47"/>
        <v>0</v>
      </c>
      <c r="R111" s="37"/>
    </row>
    <row r="112" spans="1:18" s="38" customFormat="1" ht="15" customHeight="1">
      <c r="A112" s="320">
        <v>2024</v>
      </c>
      <c r="B112" s="299"/>
      <c r="C112" s="299"/>
      <c r="D112" s="299"/>
      <c r="E112" s="299"/>
      <c r="F112" s="299"/>
      <c r="G112" s="299"/>
      <c r="H112" s="299"/>
      <c r="I112" s="299"/>
      <c r="J112" s="299"/>
      <c r="K112" s="299"/>
      <c r="L112" s="299">
        <f>$L$21/$B$3</f>
        <v>0</v>
      </c>
      <c r="M112" s="299"/>
      <c r="N112" s="299"/>
      <c r="O112" s="299"/>
      <c r="P112" s="298"/>
      <c r="Q112" s="299">
        <f t="shared" si="47"/>
        <v>0</v>
      </c>
      <c r="R112" s="37"/>
    </row>
    <row r="113" spans="1:18" s="38" customFormat="1" ht="15" customHeight="1" thickBot="1">
      <c r="A113" s="321"/>
      <c r="B113" s="302">
        <f t="shared" ref="B113:L113" si="53">SUM(B102:B112)</f>
        <v>0</v>
      </c>
      <c r="C113" s="302">
        <f t="shared" si="53"/>
        <v>0.23841799999999996</v>
      </c>
      <c r="D113" s="302">
        <f t="shared" si="53"/>
        <v>2.0651352519999993</v>
      </c>
      <c r="E113" s="302">
        <f t="shared" si="53"/>
        <v>3.368360470238319</v>
      </c>
      <c r="F113" s="302">
        <f t="shared" si="53"/>
        <v>3.368360470238319</v>
      </c>
      <c r="G113" s="302">
        <f t="shared" si="53"/>
        <v>3.368360470238319</v>
      </c>
      <c r="H113" s="302">
        <f t="shared" si="53"/>
        <v>3.368360470238319</v>
      </c>
      <c r="I113" s="302">
        <f t="shared" si="53"/>
        <v>3.368360470238319</v>
      </c>
      <c r="J113" s="302">
        <f t="shared" si="53"/>
        <v>3.368360470238319</v>
      </c>
      <c r="K113" s="302">
        <f t="shared" si="53"/>
        <v>3.368360470238319</v>
      </c>
      <c r="L113" s="302">
        <f t="shared" si="53"/>
        <v>3.368360470238319</v>
      </c>
      <c r="M113" s="302"/>
      <c r="N113" s="302"/>
      <c r="O113" s="299"/>
      <c r="P113" s="298"/>
      <c r="Q113" s="302">
        <f>SUM(Q102:Q112)</f>
        <v>29.250437013906556</v>
      </c>
      <c r="R113" s="37"/>
    </row>
    <row r="114" spans="1:18" ht="15" customHeight="1" thickTop="1"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Q114" s="57"/>
    </row>
    <row r="115" spans="1:18" ht="15" customHeight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Q115" s="57"/>
    </row>
    <row r="116" spans="1:18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Q116" s="57"/>
    </row>
    <row r="117" spans="1:18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Q117" s="57"/>
    </row>
    <row r="118" spans="1:18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Q118" s="57"/>
    </row>
    <row r="119" spans="1:18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Q119" s="57"/>
    </row>
    <row r="120" spans="1:18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Q120" s="57"/>
    </row>
    <row r="121" spans="1:18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Q121" s="57"/>
    </row>
    <row r="122" spans="1:18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Q122" s="57"/>
    </row>
    <row r="123" spans="1:18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Q123" s="57"/>
    </row>
    <row r="124" spans="1:18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Q124" s="33"/>
    </row>
    <row r="125" spans="1:18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Q125" s="33"/>
    </row>
    <row r="126" spans="1:18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Q126" s="33"/>
    </row>
    <row r="127" spans="1:18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Q127" s="33"/>
    </row>
    <row r="128" spans="1:18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Q128" s="33"/>
    </row>
    <row r="129" spans="2:17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Q129" s="33"/>
    </row>
    <row r="130" spans="2:17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Q130" s="33"/>
    </row>
    <row r="131" spans="2:17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Q131" s="33"/>
    </row>
    <row r="132" spans="2:17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Q132" s="33"/>
    </row>
    <row r="133" spans="2:17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Q133" s="33"/>
    </row>
    <row r="134" spans="2:17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Q134" s="33"/>
    </row>
    <row r="135" spans="2:17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Q135" s="33"/>
    </row>
    <row r="136" spans="2:17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Q136" s="33"/>
    </row>
    <row r="137" spans="2:17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Q137" s="33"/>
    </row>
    <row r="138" spans="2:17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Q138" s="33"/>
    </row>
    <row r="139" spans="2:17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Q139" s="33"/>
    </row>
    <row r="140" spans="2:17" ht="15" customHeight="1">
      <c r="Q140" s="33"/>
    </row>
    <row r="141" spans="2:17" ht="15" customHeight="1">
      <c r="Q141" s="33"/>
    </row>
    <row r="142" spans="2:17" ht="15" customHeight="1">
      <c r="Q142" s="33"/>
    </row>
    <row r="143" spans="2:17" ht="15" customHeight="1">
      <c r="Q143" s="33"/>
    </row>
    <row r="144" spans="2:17" ht="15" customHeight="1">
      <c r="Q144" s="33"/>
    </row>
    <row r="145" spans="17:17" ht="15" customHeight="1">
      <c r="Q145" s="33"/>
    </row>
    <row r="146" spans="17:17" ht="15" customHeight="1">
      <c r="Q146" s="33"/>
    </row>
    <row r="147" spans="17:17" ht="15" customHeight="1">
      <c r="Q147" s="33"/>
    </row>
    <row r="148" spans="17:17" ht="15" customHeight="1">
      <c r="Q148" s="33"/>
    </row>
    <row r="149" spans="17:17" ht="15" customHeight="1">
      <c r="Q149" s="33"/>
    </row>
    <row r="150" spans="17:17" ht="15" customHeight="1">
      <c r="Q150" s="33"/>
    </row>
    <row r="151" spans="17:17" ht="15" customHeight="1">
      <c r="Q151" s="33"/>
    </row>
    <row r="152" spans="17:17" ht="15" customHeight="1">
      <c r="Q152" s="33"/>
    </row>
    <row r="153" spans="17:17" ht="15" customHeight="1">
      <c r="Q153" s="33"/>
    </row>
    <row r="154" spans="17:17" ht="15" customHeight="1">
      <c r="Q154" s="33"/>
    </row>
    <row r="155" spans="17:17" ht="15" customHeight="1">
      <c r="Q155" s="33"/>
    </row>
    <row r="156" spans="17:17" ht="15" customHeight="1">
      <c r="Q156" s="33"/>
    </row>
    <row r="157" spans="17:17" ht="15" customHeight="1">
      <c r="Q157" s="33"/>
    </row>
    <row r="158" spans="17:17" ht="15" customHeight="1">
      <c r="Q158" s="33"/>
    </row>
    <row r="159" spans="17:17" ht="15" customHeight="1">
      <c r="Q159" s="33"/>
    </row>
    <row r="160" spans="17:17" ht="15" customHeight="1">
      <c r="Q160" s="33"/>
    </row>
    <row r="161" spans="17:17" ht="15" customHeight="1">
      <c r="Q161" s="33"/>
    </row>
    <row r="162" spans="17:17" ht="15" customHeight="1">
      <c r="Q162" s="33"/>
    </row>
    <row r="163" spans="17:17" ht="15" customHeight="1">
      <c r="Q163" s="33"/>
    </row>
    <row r="164" spans="17:17" ht="15" customHeight="1">
      <c r="Q164" s="33"/>
    </row>
    <row r="165" spans="17:17" ht="15" customHeight="1">
      <c r="Q165" s="33"/>
    </row>
  </sheetData>
  <mergeCells count="1">
    <mergeCell ref="R74:U74"/>
  </mergeCells>
  <printOptions horizontalCentered="1"/>
  <pageMargins left="0.25" right="0.25" top="0.75" bottom="0.75" header="0.3" footer="0.3"/>
  <pageSetup paperSize="3" scale="57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  <pageSetUpPr fitToPage="1"/>
  </sheetPr>
  <dimension ref="A1:BF165"/>
  <sheetViews>
    <sheetView zoomScaleNormal="100" workbookViewId="0">
      <pane xSplit="1" ySplit="9" topLeftCell="E49" activePane="bottomRight" state="frozen"/>
      <selection activeCell="N7" sqref="N7"/>
      <selection pane="topRight" activeCell="N7" sqref="N7"/>
      <selection pane="bottomLeft" activeCell="N7" sqref="N7"/>
      <selection pane="bottomRight" activeCell="S97" sqref="S97"/>
    </sheetView>
  </sheetViews>
  <sheetFormatPr defaultRowHeight="15" customHeight="1"/>
  <cols>
    <col min="1" max="1" width="35.85546875" style="33" customWidth="1"/>
    <col min="2" max="15" width="10.7109375" style="33" customWidth="1"/>
    <col min="16" max="16" width="1.7109375" style="40" customWidth="1"/>
    <col min="17" max="17" width="10.7109375" style="35" customWidth="1"/>
    <col min="18" max="18" width="15.140625" style="40" customWidth="1"/>
    <col min="19" max="20" width="13.42578125" style="39" bestFit="1" customWidth="1"/>
    <col min="21" max="16384" width="9.140625" style="39"/>
  </cols>
  <sheetData>
    <row r="1" spans="1:18" ht="15" customHeight="1">
      <c r="A1" s="60" t="s">
        <v>20</v>
      </c>
      <c r="B1" s="61" t="s">
        <v>325</v>
      </c>
    </row>
    <row r="2" spans="1:18" ht="15" customHeight="1">
      <c r="A2" s="60" t="s">
        <v>21</v>
      </c>
      <c r="B2" s="108" t="str">
        <f>VLOOKUP($B$1,'Assumptions (Inputs)'!$A$7:$F$24,2,FALSE)</f>
        <v>Utility Solutions (Solar, Fuel Cells, DG) (2 MWs)</v>
      </c>
      <c r="C2" s="108"/>
      <c r="D2" s="108"/>
      <c r="E2" s="108"/>
    </row>
    <row r="3" spans="1:18" ht="15" customHeight="1">
      <c r="A3" s="60" t="s">
        <v>263</v>
      </c>
      <c r="B3" s="62">
        <f>VLOOKUP($B$1,'Assumptions (Inputs)'!$A$7:$F$24,4,FALSE)</f>
        <v>10</v>
      </c>
      <c r="C3" s="289" t="s">
        <v>289</v>
      </c>
    </row>
    <row r="4" spans="1:18" ht="15" customHeight="1">
      <c r="A4" s="60" t="s">
        <v>1</v>
      </c>
      <c r="B4" s="62" t="str">
        <f>VLOOKUP($B$1,'Assumptions (Inputs)'!$A$7:$F$24,5,FALSE)</f>
        <v>7N</v>
      </c>
      <c r="C4" s="62"/>
    </row>
    <row r="5" spans="1:18" ht="15" customHeight="1">
      <c r="A5" s="60" t="s">
        <v>67</v>
      </c>
      <c r="B5" s="211">
        <f>VLOOKUP($B$1,'Assumptions (Inputs)'!$A$7:$I$24,9,FALSE)</f>
        <v>0</v>
      </c>
    </row>
    <row r="6" spans="1:18" ht="15" customHeight="1">
      <c r="A6" s="60" t="s">
        <v>290</v>
      </c>
      <c r="B6" s="211">
        <f>'Assumptions (Inputs)'!D30</f>
        <v>0.59700000000000009</v>
      </c>
    </row>
    <row r="7" spans="1:18" ht="15" customHeight="1">
      <c r="A7" s="60"/>
    </row>
    <row r="8" spans="1:18" ht="15" customHeight="1">
      <c r="B8" s="53" t="s">
        <v>90</v>
      </c>
      <c r="C8" s="54">
        <v>2015</v>
      </c>
      <c r="D8" s="54">
        <v>2016</v>
      </c>
      <c r="E8" s="54">
        <v>2017</v>
      </c>
      <c r="F8" s="54">
        <v>2018</v>
      </c>
      <c r="G8" s="54">
        <v>2019</v>
      </c>
      <c r="H8" s="54">
        <v>2020</v>
      </c>
      <c r="I8" s="54">
        <v>2021</v>
      </c>
      <c r="J8" s="54">
        <v>2022</v>
      </c>
      <c r="K8" s="54">
        <v>2023</v>
      </c>
      <c r="L8" s="54">
        <v>2024</v>
      </c>
      <c r="M8" s="54">
        <v>2025</v>
      </c>
      <c r="N8" s="54">
        <v>2026</v>
      </c>
      <c r="O8" s="54">
        <v>2027</v>
      </c>
      <c r="P8" s="63"/>
      <c r="Q8" s="286"/>
    </row>
    <row r="9" spans="1:18" ht="15" customHeight="1" thickBot="1">
      <c r="A9" s="60" t="s">
        <v>51</v>
      </c>
      <c r="B9" s="64" t="str">
        <f>IF(VLOOKUP($B$1,'Assumptions (Inputs)'!$A$7:$F$24,6,FALSE)="Monthly","Y",IF(VLOOKUP($B$1,'Assumptions (Inputs)'!$A$7:$F$24,6,FALSE)=B8,"Y","N"))</f>
        <v>N</v>
      </c>
      <c r="C9" s="64" t="str">
        <f>IF(VLOOKUP($B$1,'Assumptions (Inputs)'!$A$7:$F$24,6,FALSE)="Monthly","Y",IF(VLOOKUP($B$1,'Assumptions (Inputs)'!$A$7:$F$24,6,FALSE)=C8,"Y","N"))</f>
        <v>N</v>
      </c>
      <c r="D9" s="64" t="str">
        <f>IF(VLOOKUP($B$1,'Assumptions (Inputs)'!$A$7:$F$24,6,FALSE)="Monthly","Y",IF(VLOOKUP($B$1,'Assumptions (Inputs)'!$A$7:$F$24,6,FALSE)=D8,"Y","N"))</f>
        <v>N</v>
      </c>
      <c r="E9" s="64" t="str">
        <f>IF(VLOOKUP($B$1,'Assumptions (Inputs)'!$A$7:$F$24,6,FALSE)="Monthly","Y",IF(VLOOKUP($B$1,'Assumptions (Inputs)'!$A$7:$F$24,6,FALSE)=E8,"Y","N"))</f>
        <v>N</v>
      </c>
      <c r="F9" s="64" t="s">
        <v>293</v>
      </c>
      <c r="G9" s="64" t="str">
        <f>IF(VLOOKUP($B$1,'Assumptions (Inputs)'!$A$7:$F$24,6,FALSE)="Monthly","Y",IF(VLOOKUP($B$1,'Assumptions (Inputs)'!$A$7:$F$24,6,FALSE)=G8,"Y","N"))</f>
        <v>N</v>
      </c>
      <c r="H9" s="64" t="str">
        <f>IF(VLOOKUP($B$1,'Assumptions (Inputs)'!$A$7:$F$24,6,FALSE)="Monthly","Y",IF(VLOOKUP($B$1,'Assumptions (Inputs)'!$A$7:$F$24,6,FALSE)=H8,"Y","N"))</f>
        <v>N</v>
      </c>
      <c r="I9" s="64" t="str">
        <f>IF(VLOOKUP($B$1,'Assumptions (Inputs)'!$A$7:$F$24,6,FALSE)="Monthly","Y",IF(VLOOKUP($B$1,'Assumptions (Inputs)'!$A$7:$F$24,6,FALSE)=I8,"Y","N"))</f>
        <v>N</v>
      </c>
      <c r="J9" s="64" t="str">
        <f>IF(VLOOKUP($B$1,'Assumptions (Inputs)'!$A$7:$F$24,6,FALSE)="Monthly","Y",IF(VLOOKUP($B$1,'Assumptions (Inputs)'!$A$7:$F$24,6,FALSE)=J8,"Y","N"))</f>
        <v>N</v>
      </c>
      <c r="K9" s="64" t="s">
        <v>293</v>
      </c>
      <c r="L9" s="64" t="str">
        <f>IF(VLOOKUP($B$1,'Assumptions (Inputs)'!$A$7:$F$24,6,FALSE)="Monthly","Y",IF(VLOOKUP($B$1,'Assumptions (Inputs)'!$A$7:$F$24,6,FALSE)=L8,"Y","N"))</f>
        <v>N</v>
      </c>
      <c r="M9" s="64" t="s">
        <v>293</v>
      </c>
      <c r="N9" s="64" t="s">
        <v>293</v>
      </c>
      <c r="O9" s="64" t="s">
        <v>293</v>
      </c>
      <c r="P9" s="111"/>
      <c r="Q9" s="110" t="s">
        <v>6</v>
      </c>
    </row>
    <row r="10" spans="1:18" ht="15" customHeight="1">
      <c r="A10" s="60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1"/>
      <c r="Q10" s="115"/>
    </row>
    <row r="11" spans="1:18" s="38" customFormat="1" ht="15" customHeight="1">
      <c r="A11" s="65" t="s">
        <v>30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37"/>
      <c r="Q11" s="75"/>
      <c r="R11" s="37"/>
    </row>
    <row r="12" spans="1:18" s="38" customFormat="1" ht="15" customHeight="1">
      <c r="A12" s="116" t="s">
        <v>24</v>
      </c>
      <c r="B12" s="57">
        <v>0</v>
      </c>
      <c r="C12" s="57">
        <f t="shared" ref="C12:N12" si="0">B16</f>
        <v>0</v>
      </c>
      <c r="D12" s="57">
        <f t="shared" si="0"/>
        <v>0</v>
      </c>
      <c r="E12" s="57">
        <f t="shared" si="0"/>
        <v>0</v>
      </c>
      <c r="F12" s="57">
        <f t="shared" si="0"/>
        <v>0</v>
      </c>
      <c r="G12" s="57">
        <f t="shared" si="0"/>
        <v>0</v>
      </c>
      <c r="H12" s="57">
        <f t="shared" si="0"/>
        <v>0</v>
      </c>
      <c r="I12" s="57">
        <f t="shared" si="0"/>
        <v>0</v>
      </c>
      <c r="J12" s="57">
        <f t="shared" si="0"/>
        <v>0</v>
      </c>
      <c r="K12" s="57">
        <f t="shared" si="0"/>
        <v>0</v>
      </c>
      <c r="L12" s="57">
        <f t="shared" si="0"/>
        <v>0</v>
      </c>
      <c r="M12" s="57">
        <f t="shared" si="0"/>
        <v>0</v>
      </c>
      <c r="N12" s="57">
        <f t="shared" si="0"/>
        <v>0</v>
      </c>
      <c r="O12" s="57"/>
      <c r="P12" s="37"/>
      <c r="Q12" s="75"/>
      <c r="R12" s="37"/>
    </row>
    <row r="13" spans="1:18" s="38" customFormat="1" ht="15" customHeight="1">
      <c r="A13" s="116" t="s">
        <v>25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37"/>
      <c r="Q13" s="75"/>
      <c r="R13" s="37"/>
    </row>
    <row r="14" spans="1:18" s="38" customFormat="1" ht="15" customHeight="1">
      <c r="A14" s="66" t="s">
        <v>288</v>
      </c>
      <c r="B14" s="129">
        <f>'CapEx (Escalated)'!E12</f>
        <v>0</v>
      </c>
      <c r="C14" s="129">
        <f>'CapEx (Escalated)'!F12</f>
        <v>2.3841799999999997</v>
      </c>
      <c r="D14" s="129">
        <f>'CapEx (Escalated)'!G12</f>
        <v>18.267172519999995</v>
      </c>
      <c r="E14" s="129">
        <f>'CapEx (Escalated)'!H12</f>
        <v>13.032252182383196</v>
      </c>
      <c r="F14" s="129">
        <f>'CapEx (Escalated)'!I12</f>
        <v>0</v>
      </c>
      <c r="G14" s="129">
        <f>'CapEx (Escalated)'!J12</f>
        <v>0</v>
      </c>
      <c r="H14" s="129">
        <f>'CapEx (Escalated)'!K12</f>
        <v>0</v>
      </c>
      <c r="I14" s="129">
        <f>'CapEx (Escalated)'!L12</f>
        <v>0</v>
      </c>
      <c r="J14" s="129">
        <f>'CapEx (Escalated)'!M12</f>
        <v>0</v>
      </c>
      <c r="K14" s="129">
        <f>'CapEx (Escalated)'!N12</f>
        <v>0</v>
      </c>
      <c r="L14" s="129">
        <f>'CapEx (Escalated)'!O12</f>
        <v>0</v>
      </c>
      <c r="M14" s="129">
        <f>'CapEx (Escalated)'!P12</f>
        <v>0</v>
      </c>
      <c r="N14" s="129">
        <f>'CapEx (Escalated)'!Q12</f>
        <v>0</v>
      </c>
      <c r="O14" s="129"/>
      <c r="P14" s="112"/>
      <c r="Q14" s="75">
        <f>SUM(B14:L14)</f>
        <v>33.683604702383192</v>
      </c>
      <c r="R14" s="37"/>
    </row>
    <row r="15" spans="1:18" s="38" customFormat="1" ht="15" customHeight="1">
      <c r="A15" s="322" t="s">
        <v>27</v>
      </c>
      <c r="B15" s="323">
        <f>-B14</f>
        <v>0</v>
      </c>
      <c r="C15" s="323">
        <f>-C14</f>
        <v>-2.3841799999999997</v>
      </c>
      <c r="D15" s="323">
        <f>-D14</f>
        <v>-18.267172519999995</v>
      </c>
      <c r="E15" s="323">
        <f>-E14</f>
        <v>-13.032252182383196</v>
      </c>
      <c r="F15" s="323">
        <f>-F14</f>
        <v>0</v>
      </c>
      <c r="G15" s="323"/>
      <c r="H15" s="323"/>
      <c r="I15" s="323"/>
      <c r="J15" s="323"/>
      <c r="K15" s="323"/>
      <c r="L15" s="323"/>
      <c r="M15" s="323"/>
      <c r="N15" s="323"/>
      <c r="O15" s="323"/>
      <c r="P15" s="37"/>
      <c r="Q15" s="75">
        <f>SUM(B15:L15)</f>
        <v>-33.683604702383192</v>
      </c>
      <c r="R15" s="37"/>
    </row>
    <row r="16" spans="1:18" s="38" customFormat="1" ht="15" customHeight="1">
      <c r="A16" s="36" t="s">
        <v>28</v>
      </c>
      <c r="B16" s="68">
        <f>SUM(B12:B15)</f>
        <v>0</v>
      </c>
      <c r="C16" s="68">
        <f t="shared" ref="C16:J16" si="1">SUM(C12:C15)</f>
        <v>0</v>
      </c>
      <c r="D16" s="68">
        <f t="shared" si="1"/>
        <v>0</v>
      </c>
      <c r="E16" s="68">
        <f>SUM(E12:E15)</f>
        <v>0</v>
      </c>
      <c r="F16" s="68">
        <f t="shared" si="1"/>
        <v>0</v>
      </c>
      <c r="G16" s="68">
        <f t="shared" si="1"/>
        <v>0</v>
      </c>
      <c r="H16" s="68">
        <f t="shared" si="1"/>
        <v>0</v>
      </c>
      <c r="I16" s="68">
        <f t="shared" si="1"/>
        <v>0</v>
      </c>
      <c r="J16" s="68">
        <f t="shared" si="1"/>
        <v>0</v>
      </c>
      <c r="K16" s="68">
        <f>SUM(K12:K15)</f>
        <v>0</v>
      </c>
      <c r="L16" s="68">
        <f>SUM(L12:L15)</f>
        <v>0</v>
      </c>
      <c r="M16" s="68">
        <f>SUM(M12:M15)</f>
        <v>0</v>
      </c>
      <c r="N16" s="68">
        <f>SUM(N12:N15)</f>
        <v>0</v>
      </c>
      <c r="O16" s="75"/>
      <c r="P16" s="37"/>
      <c r="Q16" s="75"/>
      <c r="R16" s="37"/>
    </row>
    <row r="17" spans="1:18" s="38" customFormat="1" ht="15" customHeight="1" thickBot="1">
      <c r="A17" s="36" t="s">
        <v>29</v>
      </c>
      <c r="B17" s="69">
        <f t="shared" ref="B17:N17" si="2">AVERAGE(B12,B16)</f>
        <v>0</v>
      </c>
      <c r="C17" s="69">
        <f t="shared" si="2"/>
        <v>0</v>
      </c>
      <c r="D17" s="69">
        <f t="shared" si="2"/>
        <v>0</v>
      </c>
      <c r="E17" s="69">
        <f t="shared" si="2"/>
        <v>0</v>
      </c>
      <c r="F17" s="69">
        <f t="shared" si="2"/>
        <v>0</v>
      </c>
      <c r="G17" s="69">
        <f t="shared" si="2"/>
        <v>0</v>
      </c>
      <c r="H17" s="69">
        <f t="shared" si="2"/>
        <v>0</v>
      </c>
      <c r="I17" s="69">
        <f t="shared" si="2"/>
        <v>0</v>
      </c>
      <c r="J17" s="69">
        <f t="shared" si="2"/>
        <v>0</v>
      </c>
      <c r="K17" s="69">
        <f t="shared" si="2"/>
        <v>0</v>
      </c>
      <c r="L17" s="69">
        <f t="shared" si="2"/>
        <v>0</v>
      </c>
      <c r="M17" s="69">
        <f t="shared" si="2"/>
        <v>0</v>
      </c>
      <c r="N17" s="69">
        <f t="shared" si="2"/>
        <v>0</v>
      </c>
      <c r="O17" s="75"/>
      <c r="P17" s="37"/>
      <c r="Q17" s="75"/>
      <c r="R17" s="37"/>
    </row>
    <row r="18" spans="1:18" s="38" customFormat="1" ht="15" customHeight="1" thickTop="1">
      <c r="A18" s="70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37"/>
      <c r="Q18" s="55"/>
      <c r="R18" s="37"/>
    </row>
    <row r="19" spans="1:18" s="74" customFormat="1" ht="15" customHeight="1">
      <c r="A19" s="305" t="s">
        <v>31</v>
      </c>
      <c r="B19" s="296"/>
      <c r="C19" s="296"/>
      <c r="D19" s="296"/>
      <c r="E19" s="296"/>
      <c r="F19" s="296"/>
      <c r="G19" s="296"/>
      <c r="H19" s="296"/>
      <c r="I19" s="296"/>
      <c r="J19" s="296"/>
      <c r="K19" s="296"/>
      <c r="L19" s="296"/>
      <c r="M19" s="296"/>
      <c r="N19" s="296"/>
      <c r="O19" s="296"/>
      <c r="P19" s="297"/>
      <c r="Q19" s="296"/>
      <c r="R19" s="113"/>
    </row>
    <row r="20" spans="1:18" s="38" customFormat="1" ht="15" customHeight="1">
      <c r="A20" s="298" t="s">
        <v>24</v>
      </c>
      <c r="B20" s="299">
        <v>0</v>
      </c>
      <c r="C20" s="299">
        <f t="shared" ref="C20:L20" si="3">B22</f>
        <v>0</v>
      </c>
      <c r="D20" s="299">
        <f t="shared" si="3"/>
        <v>2.3841799999999997</v>
      </c>
      <c r="E20" s="299">
        <f t="shared" si="3"/>
        <v>20.651352519999996</v>
      </c>
      <c r="F20" s="299">
        <f t="shared" si="3"/>
        <v>33.683604702383192</v>
      </c>
      <c r="G20" s="299">
        <f t="shared" si="3"/>
        <v>33.683604702383192</v>
      </c>
      <c r="H20" s="299">
        <f t="shared" si="3"/>
        <v>33.683604702383192</v>
      </c>
      <c r="I20" s="299">
        <f t="shared" si="3"/>
        <v>33.683604702383192</v>
      </c>
      <c r="J20" s="299">
        <f t="shared" si="3"/>
        <v>33.683604702383192</v>
      </c>
      <c r="K20" s="299">
        <f t="shared" si="3"/>
        <v>33.683604702383192</v>
      </c>
      <c r="L20" s="299">
        <f t="shared" si="3"/>
        <v>33.683604702383192</v>
      </c>
      <c r="M20" s="299"/>
      <c r="N20" s="299"/>
      <c r="O20" s="299"/>
      <c r="P20" s="298"/>
      <c r="Q20" s="299"/>
      <c r="R20" s="37"/>
    </row>
    <row r="21" spans="1:18" s="38" customFormat="1" ht="15" customHeight="1">
      <c r="A21" s="298" t="s">
        <v>25</v>
      </c>
      <c r="B21" s="299">
        <f>-B15</f>
        <v>0</v>
      </c>
      <c r="C21" s="299">
        <f t="shared" ref="C21:K21" si="4">-C15</f>
        <v>2.3841799999999997</v>
      </c>
      <c r="D21" s="299">
        <f t="shared" si="4"/>
        <v>18.267172519999995</v>
      </c>
      <c r="E21" s="299">
        <f t="shared" si="4"/>
        <v>13.032252182383196</v>
      </c>
      <c r="F21" s="299">
        <f t="shared" si="4"/>
        <v>0</v>
      </c>
      <c r="G21" s="299">
        <f t="shared" si="4"/>
        <v>0</v>
      </c>
      <c r="H21" s="299">
        <f t="shared" si="4"/>
        <v>0</v>
      </c>
      <c r="I21" s="299">
        <f t="shared" si="4"/>
        <v>0</v>
      </c>
      <c r="J21" s="299">
        <f t="shared" si="4"/>
        <v>0</v>
      </c>
      <c r="K21" s="299">
        <f t="shared" si="4"/>
        <v>0</v>
      </c>
      <c r="L21" s="299">
        <f>-L15</f>
        <v>0</v>
      </c>
      <c r="M21" s="299"/>
      <c r="N21" s="299"/>
      <c r="O21" s="299"/>
      <c r="P21" s="298"/>
      <c r="Q21" s="299">
        <f>SUM(B21:L21)</f>
        <v>33.683604702383192</v>
      </c>
      <c r="R21" s="37"/>
    </row>
    <row r="22" spans="1:18" s="38" customFormat="1" ht="15" customHeight="1">
      <c r="A22" s="298" t="s">
        <v>28</v>
      </c>
      <c r="B22" s="299">
        <f t="shared" ref="B22:L22" si="5">SUM(B20:B21)</f>
        <v>0</v>
      </c>
      <c r="C22" s="299">
        <f t="shared" si="5"/>
        <v>2.3841799999999997</v>
      </c>
      <c r="D22" s="299">
        <f t="shared" si="5"/>
        <v>20.651352519999996</v>
      </c>
      <c r="E22" s="299">
        <f t="shared" si="5"/>
        <v>33.683604702383192</v>
      </c>
      <c r="F22" s="299">
        <f t="shared" si="5"/>
        <v>33.683604702383192</v>
      </c>
      <c r="G22" s="299">
        <f t="shared" si="5"/>
        <v>33.683604702383192</v>
      </c>
      <c r="H22" s="299">
        <f t="shared" si="5"/>
        <v>33.683604702383192</v>
      </c>
      <c r="I22" s="299">
        <f t="shared" si="5"/>
        <v>33.683604702383192</v>
      </c>
      <c r="J22" s="299">
        <f t="shared" si="5"/>
        <v>33.683604702383192</v>
      </c>
      <c r="K22" s="299">
        <f t="shared" si="5"/>
        <v>33.683604702383192</v>
      </c>
      <c r="L22" s="299">
        <f t="shared" si="5"/>
        <v>33.683604702383192</v>
      </c>
      <c r="M22" s="299"/>
      <c r="N22" s="299"/>
      <c r="O22" s="299"/>
      <c r="P22" s="298"/>
      <c r="Q22" s="299"/>
      <c r="R22" s="37"/>
    </row>
    <row r="23" spans="1:18" s="38" customFormat="1" ht="15" customHeight="1" thickBot="1">
      <c r="A23" s="298" t="s">
        <v>29</v>
      </c>
      <c r="B23" s="302">
        <f t="shared" ref="B23:L23" si="6">AVERAGE(B20,B22)</f>
        <v>0</v>
      </c>
      <c r="C23" s="302">
        <f t="shared" si="6"/>
        <v>1.1920899999999999</v>
      </c>
      <c r="D23" s="302">
        <f t="shared" si="6"/>
        <v>11.517766259999998</v>
      </c>
      <c r="E23" s="302">
        <f t="shared" si="6"/>
        <v>27.167478611191594</v>
      </c>
      <c r="F23" s="302">
        <f t="shared" si="6"/>
        <v>33.683604702383192</v>
      </c>
      <c r="G23" s="302">
        <f t="shared" si="6"/>
        <v>33.683604702383192</v>
      </c>
      <c r="H23" s="302">
        <f t="shared" si="6"/>
        <v>33.683604702383192</v>
      </c>
      <c r="I23" s="302">
        <f t="shared" si="6"/>
        <v>33.683604702383192</v>
      </c>
      <c r="J23" s="302">
        <f t="shared" si="6"/>
        <v>33.683604702383192</v>
      </c>
      <c r="K23" s="302">
        <f t="shared" si="6"/>
        <v>33.683604702383192</v>
      </c>
      <c r="L23" s="302">
        <f t="shared" si="6"/>
        <v>33.683604702383192</v>
      </c>
      <c r="M23" s="302"/>
      <c r="N23" s="302"/>
      <c r="O23" s="299"/>
      <c r="P23" s="298"/>
      <c r="Q23" s="299"/>
      <c r="R23" s="37"/>
    </row>
    <row r="24" spans="1:18" s="38" customFormat="1" ht="15" customHeight="1" thickTop="1">
      <c r="A24" s="303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298"/>
      <c r="Q24" s="299"/>
      <c r="R24" s="37"/>
    </row>
    <row r="25" spans="1:18" s="74" customFormat="1" ht="15" customHeight="1">
      <c r="A25" s="305" t="s">
        <v>32</v>
      </c>
      <c r="B25" s="296"/>
      <c r="C25" s="296"/>
      <c r="D25" s="296"/>
      <c r="E25" s="296"/>
      <c r="F25" s="296"/>
      <c r="G25" s="296"/>
      <c r="H25" s="296"/>
      <c r="I25" s="296"/>
      <c r="J25" s="296"/>
      <c r="K25" s="296"/>
      <c r="L25" s="296"/>
      <c r="M25" s="296"/>
      <c r="N25" s="296"/>
      <c r="O25" s="296"/>
      <c r="P25" s="297"/>
      <c r="Q25" s="296"/>
      <c r="R25" s="113"/>
    </row>
    <row r="26" spans="1:18" s="38" customFormat="1" ht="15" customHeight="1">
      <c r="A26" s="298" t="s">
        <v>24</v>
      </c>
      <c r="B26" s="299">
        <v>0</v>
      </c>
      <c r="C26" s="299">
        <f t="shared" ref="C26:L26" si="7">B29</f>
        <v>0</v>
      </c>
      <c r="D26" s="299">
        <f t="shared" si="7"/>
        <v>0</v>
      </c>
      <c r="E26" s="299">
        <f t="shared" si="7"/>
        <v>0</v>
      </c>
      <c r="F26" s="299">
        <f t="shared" si="7"/>
        <v>0</v>
      </c>
      <c r="G26" s="299">
        <f t="shared" si="7"/>
        <v>0</v>
      </c>
      <c r="H26" s="299">
        <f t="shared" si="7"/>
        <v>0</v>
      </c>
      <c r="I26" s="299">
        <f t="shared" si="7"/>
        <v>0</v>
      </c>
      <c r="J26" s="299">
        <f t="shared" si="7"/>
        <v>0</v>
      </c>
      <c r="K26" s="299">
        <f t="shared" si="7"/>
        <v>0</v>
      </c>
      <c r="L26" s="299">
        <f t="shared" si="7"/>
        <v>0</v>
      </c>
      <c r="M26" s="299"/>
      <c r="N26" s="299"/>
      <c r="O26" s="299"/>
      <c r="P26" s="298"/>
      <c r="Q26" s="299"/>
      <c r="R26" s="37"/>
    </row>
    <row r="27" spans="1:18" s="38" customFormat="1" ht="15" customHeight="1">
      <c r="A27" s="318" t="s">
        <v>78</v>
      </c>
      <c r="B27" s="299">
        <f>B78</f>
        <v>0</v>
      </c>
      <c r="C27" s="299">
        <f t="shared" ref="C27:L27" si="8">C78</f>
        <v>0</v>
      </c>
      <c r="D27" s="299">
        <f t="shared" si="8"/>
        <v>0</v>
      </c>
      <c r="E27" s="299">
        <f t="shared" si="8"/>
        <v>0</v>
      </c>
      <c r="F27" s="299">
        <f t="shared" si="8"/>
        <v>0</v>
      </c>
      <c r="G27" s="299">
        <f t="shared" si="8"/>
        <v>0</v>
      </c>
      <c r="H27" s="299">
        <f t="shared" si="8"/>
        <v>0</v>
      </c>
      <c r="I27" s="299">
        <f t="shared" si="8"/>
        <v>0</v>
      </c>
      <c r="J27" s="299">
        <f t="shared" si="8"/>
        <v>0</v>
      </c>
      <c r="K27" s="299">
        <f t="shared" si="8"/>
        <v>0</v>
      </c>
      <c r="L27" s="299">
        <f t="shared" si="8"/>
        <v>0</v>
      </c>
      <c r="M27" s="299"/>
      <c r="N27" s="299"/>
      <c r="O27" s="299"/>
      <c r="P27" s="298"/>
      <c r="Q27" s="299">
        <f>SUM(B27:L27)</f>
        <v>0</v>
      </c>
      <c r="R27" s="37"/>
    </row>
    <row r="28" spans="1:18" s="38" customFormat="1" ht="15" customHeight="1">
      <c r="A28" s="298" t="s">
        <v>79</v>
      </c>
      <c r="B28" s="299">
        <f t="shared" ref="B28:L28" si="9">B85</f>
        <v>0</v>
      </c>
      <c r="C28" s="299">
        <f t="shared" si="9"/>
        <v>0</v>
      </c>
      <c r="D28" s="299">
        <f t="shared" si="9"/>
        <v>0</v>
      </c>
      <c r="E28" s="299">
        <f t="shared" si="9"/>
        <v>0</v>
      </c>
      <c r="F28" s="299">
        <f t="shared" si="9"/>
        <v>0</v>
      </c>
      <c r="G28" s="299">
        <f t="shared" si="9"/>
        <v>0</v>
      </c>
      <c r="H28" s="299">
        <f t="shared" si="9"/>
        <v>0</v>
      </c>
      <c r="I28" s="299">
        <f t="shared" si="9"/>
        <v>0</v>
      </c>
      <c r="J28" s="299">
        <f t="shared" si="9"/>
        <v>0</v>
      </c>
      <c r="K28" s="299">
        <f t="shared" si="9"/>
        <v>0</v>
      </c>
      <c r="L28" s="299">
        <f t="shared" si="9"/>
        <v>0</v>
      </c>
      <c r="M28" s="299"/>
      <c r="N28" s="299"/>
      <c r="O28" s="299"/>
      <c r="P28" s="298"/>
      <c r="Q28" s="299">
        <f>SUM(B28:L28)</f>
        <v>0</v>
      </c>
      <c r="R28" s="37"/>
    </row>
    <row r="29" spans="1:18" s="38" customFormat="1" ht="15" customHeight="1">
      <c r="A29" s="298" t="s">
        <v>28</v>
      </c>
      <c r="B29" s="299">
        <f t="shared" ref="B29:L29" si="10">SUM(B26:B28)</f>
        <v>0</v>
      </c>
      <c r="C29" s="299">
        <f t="shared" si="10"/>
        <v>0</v>
      </c>
      <c r="D29" s="299">
        <f t="shared" si="10"/>
        <v>0</v>
      </c>
      <c r="E29" s="299">
        <f t="shared" si="10"/>
        <v>0</v>
      </c>
      <c r="F29" s="299">
        <f t="shared" si="10"/>
        <v>0</v>
      </c>
      <c r="G29" s="299">
        <f t="shared" si="10"/>
        <v>0</v>
      </c>
      <c r="H29" s="299">
        <f t="shared" si="10"/>
        <v>0</v>
      </c>
      <c r="I29" s="299">
        <f t="shared" si="10"/>
        <v>0</v>
      </c>
      <c r="J29" s="299">
        <f t="shared" si="10"/>
        <v>0</v>
      </c>
      <c r="K29" s="299">
        <f t="shared" si="10"/>
        <v>0</v>
      </c>
      <c r="L29" s="299">
        <f t="shared" si="10"/>
        <v>0</v>
      </c>
      <c r="M29" s="299"/>
      <c r="N29" s="299"/>
      <c r="O29" s="299"/>
      <c r="P29" s="298"/>
      <c r="Q29" s="299"/>
      <c r="R29" s="37"/>
    </row>
    <row r="30" spans="1:18" s="38" customFormat="1" ht="15" customHeight="1" thickBot="1">
      <c r="A30" s="298" t="s">
        <v>29</v>
      </c>
      <c r="B30" s="302">
        <f t="shared" ref="B30:L30" si="11">AVERAGE(B26,B29)</f>
        <v>0</v>
      </c>
      <c r="C30" s="302">
        <f t="shared" si="11"/>
        <v>0</v>
      </c>
      <c r="D30" s="302">
        <f t="shared" si="11"/>
        <v>0</v>
      </c>
      <c r="E30" s="302">
        <f t="shared" si="11"/>
        <v>0</v>
      </c>
      <c r="F30" s="302">
        <f t="shared" si="11"/>
        <v>0</v>
      </c>
      <c r="G30" s="302">
        <f>AVERAGE(G26,G29)</f>
        <v>0</v>
      </c>
      <c r="H30" s="302">
        <f t="shared" si="11"/>
        <v>0</v>
      </c>
      <c r="I30" s="302">
        <f t="shared" si="11"/>
        <v>0</v>
      </c>
      <c r="J30" s="302">
        <f t="shared" si="11"/>
        <v>0</v>
      </c>
      <c r="K30" s="302">
        <f t="shared" si="11"/>
        <v>0</v>
      </c>
      <c r="L30" s="302">
        <f t="shared" si="11"/>
        <v>0</v>
      </c>
      <c r="M30" s="302"/>
      <c r="N30" s="302"/>
      <c r="O30" s="299"/>
      <c r="P30" s="298"/>
      <c r="Q30" s="299"/>
      <c r="R30" s="37"/>
    </row>
    <row r="31" spans="1:18" s="38" customFormat="1" ht="15" customHeight="1" thickTop="1">
      <c r="A31" s="70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37"/>
      <c r="Q31" s="55"/>
      <c r="R31" s="37"/>
    </row>
    <row r="32" spans="1:18" s="74" customFormat="1" ht="15" customHeight="1">
      <c r="A32" s="71" t="s">
        <v>68</v>
      </c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113"/>
      <c r="Q32" s="73"/>
      <c r="R32" s="113"/>
    </row>
    <row r="33" spans="1:18" s="38" customFormat="1" ht="15" customHeight="1">
      <c r="A33" s="36" t="s">
        <v>24</v>
      </c>
      <c r="B33" s="75">
        <v>0</v>
      </c>
      <c r="C33" s="75">
        <f>B35</f>
        <v>0</v>
      </c>
      <c r="D33" s="75">
        <f t="shared" ref="D33:O33" si="12">C35</f>
        <v>0.23841799999999996</v>
      </c>
      <c r="E33" s="75">
        <f t="shared" si="12"/>
        <v>2.3035532519999991</v>
      </c>
      <c r="F33" s="75">
        <f t="shared" si="12"/>
        <v>5.671913722238318</v>
      </c>
      <c r="G33" s="75">
        <f t="shared" si="12"/>
        <v>9.0402741924766374</v>
      </c>
      <c r="H33" s="75">
        <f t="shared" si="12"/>
        <v>12.408634662714956</v>
      </c>
      <c r="I33" s="75">
        <f t="shared" si="12"/>
        <v>15.776995132953274</v>
      </c>
      <c r="J33" s="75">
        <f t="shared" si="12"/>
        <v>19.145355603191593</v>
      </c>
      <c r="K33" s="75">
        <f t="shared" si="12"/>
        <v>22.513716073429912</v>
      </c>
      <c r="L33" s="75">
        <f t="shared" si="12"/>
        <v>25.88207654366823</v>
      </c>
      <c r="M33" s="75">
        <f t="shared" si="12"/>
        <v>29.250437013906549</v>
      </c>
      <c r="N33" s="75">
        <f t="shared" si="12"/>
        <v>32.380379484144868</v>
      </c>
      <c r="O33" s="75">
        <f t="shared" si="12"/>
        <v>33.683604702383185</v>
      </c>
      <c r="P33" s="37"/>
      <c r="Q33" s="75"/>
      <c r="R33" s="37"/>
    </row>
    <row r="34" spans="1:18" s="67" customFormat="1" ht="15" customHeight="1">
      <c r="A34" s="291" t="s">
        <v>284</v>
      </c>
      <c r="B34" s="317">
        <f t="shared" ref="B34:O34" si="13">B99</f>
        <v>0</v>
      </c>
      <c r="C34" s="317">
        <f>C99</f>
        <v>0.23841799999999996</v>
      </c>
      <c r="D34" s="317">
        <f t="shared" si="13"/>
        <v>2.0651352519999993</v>
      </c>
      <c r="E34" s="317">
        <f t="shared" si="13"/>
        <v>3.368360470238319</v>
      </c>
      <c r="F34" s="317">
        <f t="shared" si="13"/>
        <v>3.368360470238319</v>
      </c>
      <c r="G34" s="317">
        <f t="shared" si="13"/>
        <v>3.368360470238319</v>
      </c>
      <c r="H34" s="317">
        <f t="shared" si="13"/>
        <v>3.368360470238319</v>
      </c>
      <c r="I34" s="317">
        <f t="shared" si="13"/>
        <v>3.368360470238319</v>
      </c>
      <c r="J34" s="317">
        <f t="shared" si="13"/>
        <v>3.368360470238319</v>
      </c>
      <c r="K34" s="317">
        <f t="shared" si="13"/>
        <v>3.368360470238319</v>
      </c>
      <c r="L34" s="317">
        <f t="shared" si="13"/>
        <v>3.368360470238319</v>
      </c>
      <c r="M34" s="317">
        <f t="shared" si="13"/>
        <v>3.1299424702383192</v>
      </c>
      <c r="N34" s="317">
        <f t="shared" si="13"/>
        <v>1.3032252182383197</v>
      </c>
      <c r="O34" s="317">
        <f t="shared" si="13"/>
        <v>0</v>
      </c>
      <c r="P34" s="291"/>
      <c r="Q34" s="317">
        <f>SUM(B34:P34)</f>
        <v>33.683604702383185</v>
      </c>
      <c r="R34" s="292"/>
    </row>
    <row r="35" spans="1:18" s="38" customFormat="1" ht="15" customHeight="1">
      <c r="A35" s="36" t="s">
        <v>28</v>
      </c>
      <c r="B35" s="75">
        <f t="shared" ref="B35:O35" si="14">SUM(B33:B34)</f>
        <v>0</v>
      </c>
      <c r="C35" s="75">
        <f t="shared" si="14"/>
        <v>0.23841799999999996</v>
      </c>
      <c r="D35" s="75">
        <f t="shared" si="14"/>
        <v>2.3035532519999991</v>
      </c>
      <c r="E35" s="75">
        <f t="shared" si="14"/>
        <v>5.671913722238318</v>
      </c>
      <c r="F35" s="75">
        <f t="shared" si="14"/>
        <v>9.0402741924766374</v>
      </c>
      <c r="G35" s="75">
        <f t="shared" si="14"/>
        <v>12.408634662714956</v>
      </c>
      <c r="H35" s="75">
        <f t="shared" si="14"/>
        <v>15.776995132953274</v>
      </c>
      <c r="I35" s="75">
        <f t="shared" si="14"/>
        <v>19.145355603191593</v>
      </c>
      <c r="J35" s="75">
        <f t="shared" si="14"/>
        <v>22.513716073429912</v>
      </c>
      <c r="K35" s="75">
        <f t="shared" si="14"/>
        <v>25.88207654366823</v>
      </c>
      <c r="L35" s="75">
        <f t="shared" si="14"/>
        <v>29.250437013906549</v>
      </c>
      <c r="M35" s="75">
        <f t="shared" si="14"/>
        <v>32.380379484144868</v>
      </c>
      <c r="N35" s="75">
        <f t="shared" si="14"/>
        <v>33.683604702383185</v>
      </c>
      <c r="O35" s="75">
        <f t="shared" si="14"/>
        <v>33.683604702383185</v>
      </c>
      <c r="P35" s="37"/>
      <c r="Q35" s="75"/>
      <c r="R35" s="37"/>
    </row>
    <row r="36" spans="1:18" s="38" customFormat="1" ht="15" customHeight="1" thickBot="1">
      <c r="A36" s="36" t="s">
        <v>29</v>
      </c>
      <c r="B36" s="69">
        <f t="shared" ref="B36:O36" si="15">AVERAGE(B33,B35)</f>
        <v>0</v>
      </c>
      <c r="C36" s="69">
        <f t="shared" si="15"/>
        <v>0.11920899999999998</v>
      </c>
      <c r="D36" s="69">
        <f t="shared" si="15"/>
        <v>1.2709856259999994</v>
      </c>
      <c r="E36" s="69">
        <f t="shared" si="15"/>
        <v>3.9877334871191588</v>
      </c>
      <c r="F36" s="69">
        <f t="shared" si="15"/>
        <v>7.3560939573574782</v>
      </c>
      <c r="G36" s="69">
        <f t="shared" si="15"/>
        <v>10.724454427595797</v>
      </c>
      <c r="H36" s="69">
        <f t="shared" si="15"/>
        <v>14.092814897834115</v>
      </c>
      <c r="I36" s="69">
        <f t="shared" si="15"/>
        <v>17.461175368072432</v>
      </c>
      <c r="J36" s="69">
        <f t="shared" si="15"/>
        <v>20.829535838310754</v>
      </c>
      <c r="K36" s="69">
        <f t="shared" si="15"/>
        <v>24.197896308549069</v>
      </c>
      <c r="L36" s="69">
        <f t="shared" si="15"/>
        <v>27.566256778787391</v>
      </c>
      <c r="M36" s="69">
        <f t="shared" si="15"/>
        <v>30.815408249025708</v>
      </c>
      <c r="N36" s="69">
        <f t="shared" si="15"/>
        <v>33.031992093264023</v>
      </c>
      <c r="O36" s="69">
        <f t="shared" si="15"/>
        <v>33.683604702383185</v>
      </c>
      <c r="P36" s="37"/>
      <c r="Q36" s="75"/>
      <c r="R36" s="37"/>
    </row>
    <row r="37" spans="1:18" s="38" customFormat="1" ht="15" customHeight="1" thickTop="1">
      <c r="A37" s="291" t="s">
        <v>285</v>
      </c>
      <c r="B37" s="129">
        <f>SUM(B14)-SUM(B34)</f>
        <v>0</v>
      </c>
      <c r="C37" s="129">
        <f>SUM($B14:C14)-SUM($B34:C34)</f>
        <v>2.1457619999999999</v>
      </c>
      <c r="D37" s="129">
        <f>SUM($B14:D14)-SUM($B34:D34)</f>
        <v>18.347799267999996</v>
      </c>
      <c r="E37" s="129">
        <f>SUM($B14:E14)-SUM($B34:E34)</f>
        <v>28.011690980144873</v>
      </c>
      <c r="F37" s="129">
        <f>SUM($B14:F14)-SUM($B34:F34)</f>
        <v>24.643330509906555</v>
      </c>
      <c r="G37" s="129">
        <f>SUM($B14:G14)-SUM($B34:G34)</f>
        <v>21.274970039668236</v>
      </c>
      <c r="H37" s="129">
        <f>SUM($B14:H14)-SUM($B34:H34)</f>
        <v>17.906609569429918</v>
      </c>
      <c r="I37" s="129">
        <f>SUM($B14:I14)-SUM($B34:I34)</f>
        <v>14.538249099191599</v>
      </c>
      <c r="J37" s="129">
        <f>SUM($B14:J14)-SUM($B34:J34)</f>
        <v>11.169888628953281</v>
      </c>
      <c r="K37" s="129">
        <f>SUM($B14:K14)-SUM($B34:K34)</f>
        <v>7.8015281587149623</v>
      </c>
      <c r="L37" s="129">
        <f>SUM($B14:L14)-SUM($B34:L34)</f>
        <v>4.4331676884766438</v>
      </c>
      <c r="M37" s="129">
        <f>SUM($B14:M14)-SUM($B34:M34)</f>
        <v>1.3032252182383246</v>
      </c>
      <c r="N37" s="129">
        <f>SUM($B14:N14)-SUM($B34:N34)</f>
        <v>0</v>
      </c>
      <c r="O37" s="129">
        <f>SUM($B14:O14)-SUM($B34:O34)</f>
        <v>0</v>
      </c>
      <c r="P37" s="37"/>
      <c r="Q37" s="55"/>
      <c r="R37" s="37"/>
    </row>
    <row r="38" spans="1:18" s="67" customFormat="1" ht="15" customHeight="1">
      <c r="A38" s="292"/>
      <c r="B38" s="294"/>
      <c r="C38" s="294"/>
      <c r="D38" s="294"/>
      <c r="E38" s="294"/>
      <c r="F38" s="294"/>
      <c r="G38" s="294"/>
      <c r="H38" s="294"/>
      <c r="I38" s="294"/>
      <c r="J38" s="294"/>
      <c r="K38" s="294"/>
      <c r="L38" s="294"/>
      <c r="M38" s="294"/>
      <c r="N38" s="294"/>
      <c r="O38" s="294"/>
      <c r="P38" s="292"/>
      <c r="Q38" s="293"/>
      <c r="R38" s="292"/>
    </row>
    <row r="39" spans="1:18" s="38" customFormat="1" ht="15" customHeight="1">
      <c r="A39" s="291" t="s">
        <v>292</v>
      </c>
      <c r="B39" s="129">
        <f>(B37/2)*B6</f>
        <v>0</v>
      </c>
      <c r="C39" s="129">
        <f>AVERAGE(B37:C37)*$B$6</f>
        <v>0.64050995700000013</v>
      </c>
      <c r="D39" s="129">
        <f>AVERAGE(C37:D37)*$B$6</f>
        <v>6.117328038498</v>
      </c>
      <c r="E39" s="129">
        <f t="shared" ref="E39:O39" si="16">AVERAGE(D37:E37)*$B$6</f>
        <v>13.838307839071245</v>
      </c>
      <c r="F39" s="129">
        <f t="shared" si="16"/>
        <v>15.717523914780353</v>
      </c>
      <c r="G39" s="129">
        <f t="shared" si="16"/>
        <v>13.706612714048079</v>
      </c>
      <c r="H39" s="129">
        <f t="shared" si="16"/>
        <v>11.6957015133158</v>
      </c>
      <c r="I39" s="129">
        <f>AVERAGE(H37:I37)*$B$6</f>
        <v>9.6847903125835249</v>
      </c>
      <c r="J39" s="129">
        <f>AVERAGE(I37:J37)*$B$6</f>
        <v>7.6738791118512477</v>
      </c>
      <c r="K39" s="129">
        <f t="shared" si="16"/>
        <v>5.6629679111189715</v>
      </c>
      <c r="L39" s="129">
        <f t="shared" si="16"/>
        <v>3.6520567103866948</v>
      </c>
      <c r="M39" s="129">
        <f t="shared" si="16"/>
        <v>1.7123132826544183</v>
      </c>
      <c r="N39" s="129">
        <f t="shared" si="16"/>
        <v>0.38901272764413997</v>
      </c>
      <c r="O39" s="129">
        <f t="shared" si="16"/>
        <v>0</v>
      </c>
      <c r="P39" s="37"/>
      <c r="Q39" s="55">
        <f>SUM(B39:O39)</f>
        <v>90.491004032952475</v>
      </c>
      <c r="R39" s="37"/>
    </row>
    <row r="40" spans="1:18" s="38" customFormat="1" ht="15" customHeight="1">
      <c r="A40" s="3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37"/>
      <c r="Q40" s="55"/>
      <c r="R40" s="37"/>
    </row>
    <row r="41" spans="1:18" s="74" customFormat="1" ht="15" customHeight="1">
      <c r="A41" s="295" t="s">
        <v>103</v>
      </c>
      <c r="B41" s="296"/>
      <c r="C41" s="296"/>
      <c r="D41" s="296"/>
      <c r="E41" s="296"/>
      <c r="F41" s="296"/>
      <c r="G41" s="296"/>
      <c r="H41" s="296"/>
      <c r="I41" s="296"/>
      <c r="J41" s="296"/>
      <c r="K41" s="296"/>
      <c r="L41" s="296"/>
      <c r="M41" s="296"/>
      <c r="N41" s="296"/>
      <c r="O41" s="296"/>
      <c r="P41" s="297"/>
      <c r="Q41" s="296"/>
      <c r="R41" s="113"/>
    </row>
    <row r="42" spans="1:18" s="38" customFormat="1" ht="15" customHeight="1">
      <c r="A42" s="298" t="s">
        <v>24</v>
      </c>
      <c r="B42" s="299">
        <v>0</v>
      </c>
      <c r="C42" s="299">
        <f t="shared" ref="C42:L42" si="17">B44</f>
        <v>0</v>
      </c>
      <c r="D42" s="299">
        <f t="shared" si="17"/>
        <v>-8.3446299999999987E-2</v>
      </c>
      <c r="E42" s="299">
        <f t="shared" si="17"/>
        <v>-0.80624363819999967</v>
      </c>
      <c r="F42" s="299">
        <f t="shared" si="17"/>
        <v>-1.9851698027834113</v>
      </c>
      <c r="G42" s="299">
        <f t="shared" si="17"/>
        <v>-3.1640959673668227</v>
      </c>
      <c r="H42" s="299">
        <f t="shared" si="17"/>
        <v>-4.3430221319502342</v>
      </c>
      <c r="I42" s="299">
        <f t="shared" si="17"/>
        <v>-5.5219482965336457</v>
      </c>
      <c r="J42" s="299">
        <f t="shared" si="17"/>
        <v>-6.7008744611170572</v>
      </c>
      <c r="K42" s="299">
        <f t="shared" si="17"/>
        <v>-7.8798006257004687</v>
      </c>
      <c r="L42" s="299">
        <f t="shared" si="17"/>
        <v>-9.0587267902838811</v>
      </c>
      <c r="M42" s="299"/>
      <c r="N42" s="299"/>
      <c r="O42" s="299"/>
      <c r="P42" s="298"/>
      <c r="Q42" s="299"/>
      <c r="R42" s="37"/>
    </row>
    <row r="43" spans="1:18" s="38" customFormat="1" ht="15" customHeight="1">
      <c r="A43" s="300" t="s">
        <v>25</v>
      </c>
      <c r="B43" s="301">
        <f>(B27-B113)*'Assumptions (Inputs)'!$C$29</f>
        <v>0</v>
      </c>
      <c r="C43" s="301">
        <f>(C27-C113)*'Assumptions (Inputs)'!$C$29</f>
        <v>-8.3446299999999987E-2</v>
      </c>
      <c r="D43" s="301">
        <f>(D27-D113)*'Assumptions (Inputs)'!$C$29</f>
        <v>-0.72279733819999969</v>
      </c>
      <c r="E43" s="301">
        <f>(E27-E113)*'Assumptions (Inputs)'!$C$29</f>
        <v>-1.1789261645834115</v>
      </c>
      <c r="F43" s="301">
        <f>(F27-F113)*'Assumptions (Inputs)'!$C$29</f>
        <v>-1.1789261645834115</v>
      </c>
      <c r="G43" s="301">
        <f>(G27-G113)*'Assumptions (Inputs)'!$C$29</f>
        <v>-1.1789261645834115</v>
      </c>
      <c r="H43" s="301">
        <f>(H27-H113)*'Assumptions (Inputs)'!$C$29</f>
        <v>-1.1789261645834115</v>
      </c>
      <c r="I43" s="301">
        <f>(I27-I113)*'Assumptions (Inputs)'!$C$29</f>
        <v>-1.1789261645834115</v>
      </c>
      <c r="J43" s="301">
        <f>(J27-J113)*'Assumptions (Inputs)'!$C$29</f>
        <v>-1.1789261645834115</v>
      </c>
      <c r="K43" s="301">
        <f>(K27-K113)*'Assumptions (Inputs)'!$C$29</f>
        <v>-1.1789261645834115</v>
      </c>
      <c r="L43" s="301">
        <f>(L27-L113)*'Assumptions (Inputs)'!$C$29</f>
        <v>-1.1789261645834115</v>
      </c>
      <c r="M43" s="301"/>
      <c r="N43" s="301"/>
      <c r="O43" s="301"/>
      <c r="P43" s="298"/>
      <c r="Q43" s="299">
        <f>SUM(B43:L43)</f>
        <v>-10.237652954867293</v>
      </c>
      <c r="R43" s="37"/>
    </row>
    <row r="44" spans="1:18" s="38" customFormat="1" ht="15" customHeight="1">
      <c r="A44" s="298" t="s">
        <v>28</v>
      </c>
      <c r="B44" s="299">
        <f>SUM(B42:B43)</f>
        <v>0</v>
      </c>
      <c r="C44" s="299">
        <f t="shared" ref="C44:L44" si="18">SUM(C42:C43)</f>
        <v>-8.3446299999999987E-2</v>
      </c>
      <c r="D44" s="299">
        <f t="shared" si="18"/>
        <v>-0.80624363819999967</v>
      </c>
      <c r="E44" s="299">
        <f t="shared" si="18"/>
        <v>-1.9851698027834113</v>
      </c>
      <c r="F44" s="299">
        <f t="shared" si="18"/>
        <v>-3.1640959673668227</v>
      </c>
      <c r="G44" s="299">
        <f t="shared" si="18"/>
        <v>-4.3430221319502342</v>
      </c>
      <c r="H44" s="299">
        <f t="shared" si="18"/>
        <v>-5.5219482965336457</v>
      </c>
      <c r="I44" s="299">
        <f t="shared" si="18"/>
        <v>-6.7008744611170572</v>
      </c>
      <c r="J44" s="299">
        <f t="shared" si="18"/>
        <v>-7.8798006257004687</v>
      </c>
      <c r="K44" s="299">
        <f t="shared" si="18"/>
        <v>-9.0587267902838811</v>
      </c>
      <c r="L44" s="299">
        <f t="shared" si="18"/>
        <v>-10.237652954867293</v>
      </c>
      <c r="M44" s="299"/>
      <c r="N44" s="299"/>
      <c r="O44" s="299"/>
      <c r="P44" s="298"/>
      <c r="Q44" s="299"/>
      <c r="R44" s="37"/>
    </row>
    <row r="45" spans="1:18" s="38" customFormat="1" ht="15" customHeight="1" thickBot="1">
      <c r="A45" s="298" t="s">
        <v>29</v>
      </c>
      <c r="B45" s="302">
        <f>AVERAGE(B42,B44)</f>
        <v>0</v>
      </c>
      <c r="C45" s="302">
        <f t="shared" ref="C45:L45" si="19">AVERAGE(C42,C44)</f>
        <v>-4.1723149999999994E-2</v>
      </c>
      <c r="D45" s="302">
        <f t="shared" si="19"/>
        <v>-0.44484496909999982</v>
      </c>
      <c r="E45" s="302">
        <f t="shared" si="19"/>
        <v>-1.3957067204917055</v>
      </c>
      <c r="F45" s="302">
        <f>AVERAGE(F42,F44)</f>
        <v>-2.574632885075117</v>
      </c>
      <c r="G45" s="302">
        <f t="shared" si="19"/>
        <v>-3.7535590496585285</v>
      </c>
      <c r="H45" s="302">
        <f t="shared" si="19"/>
        <v>-4.9324852142419395</v>
      </c>
      <c r="I45" s="302">
        <f t="shared" si="19"/>
        <v>-6.1114113788253519</v>
      </c>
      <c r="J45" s="302">
        <f t="shared" si="19"/>
        <v>-7.2903375434087625</v>
      </c>
      <c r="K45" s="302">
        <f t="shared" si="19"/>
        <v>-8.4692637079921749</v>
      </c>
      <c r="L45" s="302">
        <f t="shared" si="19"/>
        <v>-9.6481898725755872</v>
      </c>
      <c r="M45" s="302"/>
      <c r="N45" s="302"/>
      <c r="O45" s="299"/>
      <c r="P45" s="298"/>
      <c r="Q45" s="299"/>
      <c r="R45" s="37"/>
    </row>
    <row r="46" spans="1:18" s="38" customFormat="1" ht="15" customHeight="1" thickTop="1">
      <c r="A46" s="303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298"/>
      <c r="Q46" s="299"/>
      <c r="R46" s="37"/>
    </row>
    <row r="47" spans="1:18" s="38" customFormat="1" ht="15" customHeight="1">
      <c r="A47" s="305" t="s">
        <v>77</v>
      </c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298"/>
      <c r="Q47" s="299"/>
      <c r="R47" s="37"/>
    </row>
    <row r="48" spans="1:18" s="38" customFormat="1" ht="15" customHeight="1">
      <c r="A48" s="298" t="s">
        <v>24</v>
      </c>
      <c r="B48" s="304">
        <v>0</v>
      </c>
      <c r="C48" s="304">
        <f t="shared" ref="C48:L48" si="20">B50</f>
        <v>0</v>
      </c>
      <c r="D48" s="304">
        <f t="shared" si="20"/>
        <v>-1.5497169999999998E-2</v>
      </c>
      <c r="E48" s="304">
        <f t="shared" si="20"/>
        <v>-0.14973096137999997</v>
      </c>
      <c r="F48" s="304">
        <f t="shared" si="20"/>
        <v>-0.36867439194549068</v>
      </c>
      <c r="G48" s="304">
        <f t="shared" si="20"/>
        <v>-0.58761782251098138</v>
      </c>
      <c r="H48" s="304">
        <f t="shared" si="20"/>
        <v>-0.80656125307647208</v>
      </c>
      <c r="I48" s="304">
        <f t="shared" si="20"/>
        <v>-1.0255046836419628</v>
      </c>
      <c r="J48" s="304">
        <f t="shared" si="20"/>
        <v>-1.2444481142074535</v>
      </c>
      <c r="K48" s="304">
        <f t="shared" si="20"/>
        <v>-1.4633915447729442</v>
      </c>
      <c r="L48" s="304">
        <f t="shared" si="20"/>
        <v>-1.6823349753384349</v>
      </c>
      <c r="M48" s="304"/>
      <c r="N48" s="304"/>
      <c r="O48" s="304"/>
      <c r="P48" s="298"/>
      <c r="Q48" s="299"/>
      <c r="R48" s="37"/>
    </row>
    <row r="49" spans="1:58" s="38" customFormat="1" ht="15" customHeight="1">
      <c r="A49" s="298" t="s">
        <v>25</v>
      </c>
      <c r="B49" s="304">
        <f>(B28-B113)*'Assumptions (Inputs)'!$C$26</f>
        <v>0</v>
      </c>
      <c r="C49" s="304">
        <f>(C28-C113)*'Assumptions (Inputs)'!$C$26</f>
        <v>-1.5497169999999998E-2</v>
      </c>
      <c r="D49" s="304">
        <f>(D28-D113)*'Assumptions (Inputs)'!$C$26</f>
        <v>-0.13423379137999997</v>
      </c>
      <c r="E49" s="304">
        <f>(E28-E113)*'Assumptions (Inputs)'!$C$26</f>
        <v>-0.21894343056549073</v>
      </c>
      <c r="F49" s="304">
        <f>(F28-F113)*'Assumptions (Inputs)'!$C$26</f>
        <v>-0.21894343056549073</v>
      </c>
      <c r="G49" s="304">
        <f>(G28-G113)*'Assumptions (Inputs)'!$C$26</f>
        <v>-0.21894343056549073</v>
      </c>
      <c r="H49" s="304">
        <f>(H28-H113)*'Assumptions (Inputs)'!$C$26</f>
        <v>-0.21894343056549073</v>
      </c>
      <c r="I49" s="304">
        <f>(I28-I113)*'Assumptions (Inputs)'!$C$26</f>
        <v>-0.21894343056549073</v>
      </c>
      <c r="J49" s="304">
        <f>(J28-J113)*'Assumptions (Inputs)'!$C$26</f>
        <v>-0.21894343056549073</v>
      </c>
      <c r="K49" s="304">
        <f>(K28-K113)*'Assumptions (Inputs)'!$C$26</f>
        <v>-0.21894343056549073</v>
      </c>
      <c r="L49" s="304">
        <f>(L28-L113)*'Assumptions (Inputs)'!$C$26</f>
        <v>-0.21894343056549073</v>
      </c>
      <c r="M49" s="304"/>
      <c r="N49" s="304"/>
      <c r="O49" s="304"/>
      <c r="P49" s="298"/>
      <c r="Q49" s="299">
        <f>SUM(B49:L49)</f>
        <v>-1.9012784059039256</v>
      </c>
      <c r="R49" s="37"/>
    </row>
    <row r="50" spans="1:58" s="79" customFormat="1" ht="15" customHeight="1">
      <c r="A50" s="298" t="s">
        <v>28</v>
      </c>
      <c r="B50" s="306">
        <f t="shared" ref="B50:L50" si="21">SUM(B48:B49)</f>
        <v>0</v>
      </c>
      <c r="C50" s="306">
        <f t="shared" si="21"/>
        <v>-1.5497169999999998E-2</v>
      </c>
      <c r="D50" s="306">
        <f>SUM(D48:D49)</f>
        <v>-0.14973096137999997</v>
      </c>
      <c r="E50" s="306">
        <f>SUM(E48:E49)</f>
        <v>-0.36867439194549068</v>
      </c>
      <c r="F50" s="306">
        <f t="shared" si="21"/>
        <v>-0.58761782251098138</v>
      </c>
      <c r="G50" s="306">
        <f t="shared" si="21"/>
        <v>-0.80656125307647208</v>
      </c>
      <c r="H50" s="306">
        <f t="shared" si="21"/>
        <v>-1.0255046836419628</v>
      </c>
      <c r="I50" s="306">
        <f t="shared" si="21"/>
        <v>-1.2444481142074535</v>
      </c>
      <c r="J50" s="306">
        <f t="shared" si="21"/>
        <v>-1.4633915447729442</v>
      </c>
      <c r="K50" s="306">
        <f t="shared" si="21"/>
        <v>-1.6823349753384349</v>
      </c>
      <c r="L50" s="306">
        <f t="shared" si="21"/>
        <v>-1.9012784059039256</v>
      </c>
      <c r="M50" s="306"/>
      <c r="N50" s="306"/>
      <c r="O50" s="299"/>
      <c r="P50" s="298"/>
      <c r="Q50" s="299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</row>
    <row r="51" spans="1:58" s="38" customFormat="1" ht="15" customHeight="1" thickBot="1">
      <c r="A51" s="298" t="s">
        <v>29</v>
      </c>
      <c r="B51" s="302">
        <f t="shared" ref="B51:K51" si="22">AVERAGE(B48,B50)</f>
        <v>0</v>
      </c>
      <c r="C51" s="302">
        <f t="shared" si="22"/>
        <v>-7.7485849999999988E-3</v>
      </c>
      <c r="D51" s="302">
        <f t="shared" si="22"/>
        <v>-8.2614065689999988E-2</v>
      </c>
      <c r="E51" s="302">
        <f>AVERAGE(E48,E50)</f>
        <v>-0.25920267666274532</v>
      </c>
      <c r="F51" s="302">
        <f t="shared" si="22"/>
        <v>-0.47814610722823603</v>
      </c>
      <c r="G51" s="302">
        <f>AVERAGE(G48,G50)</f>
        <v>-0.69708953779372673</v>
      </c>
      <c r="H51" s="302">
        <f t="shared" si="22"/>
        <v>-0.91603296835921744</v>
      </c>
      <c r="I51" s="302">
        <f t="shared" si="22"/>
        <v>-1.1349763989247081</v>
      </c>
      <c r="J51" s="302">
        <f t="shared" si="22"/>
        <v>-1.3539198294901988</v>
      </c>
      <c r="K51" s="302">
        <f t="shared" si="22"/>
        <v>-1.5728632600556895</v>
      </c>
      <c r="L51" s="302">
        <f>AVERAGE(L48,L50)</f>
        <v>-1.7918066906211803</v>
      </c>
      <c r="M51" s="302"/>
      <c r="N51" s="302"/>
      <c r="O51" s="299"/>
      <c r="P51" s="298"/>
      <c r="Q51" s="299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</row>
    <row r="52" spans="1:58" s="38" customFormat="1" ht="15" customHeight="1" thickTop="1">
      <c r="A52" s="307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298"/>
      <c r="Q52" s="299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</row>
    <row r="53" spans="1:58" s="74" customFormat="1" ht="15" customHeight="1">
      <c r="A53" s="305" t="s">
        <v>73</v>
      </c>
      <c r="B53" s="296">
        <f t="shared" ref="B53:L53" si="23">B23-B36-B45-B51</f>
        <v>0</v>
      </c>
      <c r="C53" s="296">
        <f t="shared" si="23"/>
        <v>1.122352735</v>
      </c>
      <c r="D53" s="296">
        <f t="shared" si="23"/>
        <v>10.774239668789999</v>
      </c>
      <c r="E53" s="296">
        <f t="shared" si="23"/>
        <v>24.834654521226888</v>
      </c>
      <c r="F53" s="296">
        <f t="shared" si="23"/>
        <v>29.380289737329068</v>
      </c>
      <c r="G53" s="296">
        <f t="shared" si="23"/>
        <v>27.409798862239651</v>
      </c>
      <c r="H53" s="296">
        <f t="shared" si="23"/>
        <v>25.439307987150233</v>
      </c>
      <c r="I53" s="296">
        <f t="shared" si="23"/>
        <v>23.468817112060819</v>
      </c>
      <c r="J53" s="296">
        <f t="shared" si="23"/>
        <v>21.498326236971398</v>
      </c>
      <c r="K53" s="296">
        <f t="shared" si="23"/>
        <v>19.527835361881991</v>
      </c>
      <c r="L53" s="296">
        <f t="shared" si="23"/>
        <v>17.557344486792569</v>
      </c>
      <c r="M53" s="296"/>
      <c r="N53" s="296"/>
      <c r="O53" s="296"/>
      <c r="P53" s="297"/>
      <c r="Q53" s="299"/>
      <c r="R53" s="113"/>
    </row>
    <row r="54" spans="1:58" s="38" customFormat="1" ht="15" customHeight="1">
      <c r="A54" s="303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298"/>
      <c r="Q54" s="299"/>
      <c r="R54" s="37"/>
    </row>
    <row r="55" spans="1:58" s="74" customFormat="1" ht="15" customHeight="1">
      <c r="A55" s="80" t="s">
        <v>54</v>
      </c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113"/>
      <c r="Q55" s="72"/>
      <c r="R55" s="113"/>
    </row>
    <row r="56" spans="1:58" s="38" customFormat="1" ht="15" customHeight="1">
      <c r="A56" s="37" t="s">
        <v>70</v>
      </c>
      <c r="B56" s="81">
        <f>(+B34-B113)*'Assumptions (Inputs)'!$D$31/'Assumptions (Inputs)'!$D$30</f>
        <v>0</v>
      </c>
      <c r="C56" s="55">
        <v>0</v>
      </c>
      <c r="D56" s="55">
        <v>0</v>
      </c>
      <c r="E56" s="55">
        <v>0</v>
      </c>
      <c r="F56" s="55">
        <v>0</v>
      </c>
      <c r="G56" s="55">
        <v>0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0</v>
      </c>
      <c r="N56" s="55">
        <v>0</v>
      </c>
      <c r="O56" s="55">
        <v>0</v>
      </c>
      <c r="P56" s="99"/>
      <c r="Q56" s="55">
        <f>SUM(B56:L56)</f>
        <v>0</v>
      </c>
      <c r="R56" s="37"/>
    </row>
    <row r="57" spans="1:58" s="38" customFormat="1" ht="15" customHeight="1">
      <c r="A57" s="37" t="s">
        <v>53</v>
      </c>
      <c r="B57" s="55">
        <f t="shared" ref="B57:O57" si="24">B34</f>
        <v>0</v>
      </c>
      <c r="C57" s="55">
        <f t="shared" si="24"/>
        <v>0.23841799999999996</v>
      </c>
      <c r="D57" s="55">
        <f t="shared" si="24"/>
        <v>2.0651352519999993</v>
      </c>
      <c r="E57" s="55">
        <f t="shared" si="24"/>
        <v>3.368360470238319</v>
      </c>
      <c r="F57" s="55">
        <f t="shared" si="24"/>
        <v>3.368360470238319</v>
      </c>
      <c r="G57" s="55">
        <f t="shared" si="24"/>
        <v>3.368360470238319</v>
      </c>
      <c r="H57" s="55">
        <f t="shared" si="24"/>
        <v>3.368360470238319</v>
      </c>
      <c r="I57" s="55">
        <f t="shared" si="24"/>
        <v>3.368360470238319</v>
      </c>
      <c r="J57" s="55">
        <f t="shared" si="24"/>
        <v>3.368360470238319</v>
      </c>
      <c r="K57" s="55">
        <f t="shared" si="24"/>
        <v>3.368360470238319</v>
      </c>
      <c r="L57" s="55">
        <f t="shared" si="24"/>
        <v>3.368360470238319</v>
      </c>
      <c r="M57" s="55">
        <f t="shared" si="24"/>
        <v>3.1299424702383192</v>
      </c>
      <c r="N57" s="55">
        <f t="shared" si="24"/>
        <v>1.3032252182383197</v>
      </c>
      <c r="O57" s="55">
        <f t="shared" si="24"/>
        <v>0</v>
      </c>
      <c r="P57" s="37"/>
      <c r="Q57" s="55">
        <f>SUM(B57:O57)</f>
        <v>33.683604702383185</v>
      </c>
      <c r="R57" s="37"/>
    </row>
    <row r="58" spans="1:58" s="38" customFormat="1" ht="15" customHeight="1">
      <c r="A58" s="37" t="s">
        <v>65</v>
      </c>
      <c r="B58" s="78">
        <v>0</v>
      </c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  <c r="M58" s="78">
        <v>0</v>
      </c>
      <c r="N58" s="78">
        <v>0</v>
      </c>
      <c r="O58" s="78">
        <v>0</v>
      </c>
      <c r="P58" s="82"/>
      <c r="Q58" s="55">
        <f>SUM(B58:L58)</f>
        <v>0</v>
      </c>
      <c r="R58" s="37"/>
    </row>
    <row r="59" spans="1:58" s="38" customFormat="1" ht="15" customHeight="1" thickBot="1">
      <c r="A59" s="37" t="s">
        <v>100</v>
      </c>
      <c r="B59" s="58">
        <f t="shared" ref="B59:O59" si="25">SUM(B56:B58)</f>
        <v>0</v>
      </c>
      <c r="C59" s="58">
        <f t="shared" si="25"/>
        <v>0.23841799999999996</v>
      </c>
      <c r="D59" s="58">
        <f t="shared" si="25"/>
        <v>2.0651352519999993</v>
      </c>
      <c r="E59" s="58">
        <f t="shared" si="25"/>
        <v>3.368360470238319</v>
      </c>
      <c r="F59" s="58">
        <f t="shared" si="25"/>
        <v>3.368360470238319</v>
      </c>
      <c r="G59" s="58">
        <f t="shared" si="25"/>
        <v>3.368360470238319</v>
      </c>
      <c r="H59" s="58">
        <f t="shared" si="25"/>
        <v>3.368360470238319</v>
      </c>
      <c r="I59" s="58">
        <f t="shared" si="25"/>
        <v>3.368360470238319</v>
      </c>
      <c r="J59" s="58">
        <f t="shared" si="25"/>
        <v>3.368360470238319</v>
      </c>
      <c r="K59" s="58">
        <f t="shared" si="25"/>
        <v>3.368360470238319</v>
      </c>
      <c r="L59" s="58">
        <f t="shared" si="25"/>
        <v>3.368360470238319</v>
      </c>
      <c r="M59" s="58">
        <f t="shared" si="25"/>
        <v>3.1299424702383192</v>
      </c>
      <c r="N59" s="58">
        <f t="shared" si="25"/>
        <v>1.3032252182383197</v>
      </c>
      <c r="O59" s="58">
        <f t="shared" si="25"/>
        <v>0</v>
      </c>
      <c r="P59" s="37"/>
      <c r="Q59" s="55">
        <f>SUM(Q56:Q58)</f>
        <v>33.683604702383185</v>
      </c>
      <c r="R59" s="37"/>
    </row>
    <row r="60" spans="1:58" s="38" customFormat="1" ht="15" customHeight="1" thickTop="1">
      <c r="A60" s="82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37"/>
      <c r="Q60" s="55"/>
      <c r="R60" s="37"/>
    </row>
    <row r="61" spans="1:58" s="38" customFormat="1" ht="15" customHeight="1">
      <c r="A61" s="71" t="s">
        <v>45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37"/>
      <c r="Q61" s="75"/>
      <c r="R61" s="37"/>
    </row>
    <row r="62" spans="1:58" s="38" customFormat="1" ht="15" customHeight="1">
      <c r="A62" s="76" t="s">
        <v>291</v>
      </c>
      <c r="B62" s="75">
        <f t="shared" ref="B62:O62" si="26">B39</f>
        <v>0</v>
      </c>
      <c r="C62" s="75">
        <f t="shared" si="26"/>
        <v>0.64050995700000013</v>
      </c>
      <c r="D62" s="75">
        <f t="shared" si="26"/>
        <v>6.117328038498</v>
      </c>
      <c r="E62" s="75">
        <f t="shared" si="26"/>
        <v>13.838307839071245</v>
      </c>
      <c r="F62" s="75">
        <f t="shared" si="26"/>
        <v>15.717523914780353</v>
      </c>
      <c r="G62" s="75">
        <f t="shared" si="26"/>
        <v>13.706612714048079</v>
      </c>
      <c r="H62" s="75">
        <f t="shared" si="26"/>
        <v>11.6957015133158</v>
      </c>
      <c r="I62" s="75">
        <f t="shared" si="26"/>
        <v>9.6847903125835249</v>
      </c>
      <c r="J62" s="75">
        <f t="shared" si="26"/>
        <v>7.6738791118512477</v>
      </c>
      <c r="K62" s="75">
        <f t="shared" si="26"/>
        <v>5.6629679111189715</v>
      </c>
      <c r="L62" s="75">
        <f t="shared" si="26"/>
        <v>3.6520567103866948</v>
      </c>
      <c r="M62" s="75">
        <f t="shared" si="26"/>
        <v>1.7123132826544183</v>
      </c>
      <c r="N62" s="75">
        <f t="shared" si="26"/>
        <v>0.38901272764413997</v>
      </c>
      <c r="O62" s="75">
        <f t="shared" si="26"/>
        <v>0</v>
      </c>
      <c r="P62" s="37"/>
      <c r="Q62" s="55">
        <f>SUM(B62:L62)</f>
        <v>88.389678022653911</v>
      </c>
      <c r="R62" s="37"/>
    </row>
    <row r="63" spans="1:58" ht="15" customHeight="1">
      <c r="A63" s="329" t="s">
        <v>297</v>
      </c>
      <c r="B63" s="360">
        <f>'Capital Structure'!E26</f>
        <v>0.1077</v>
      </c>
      <c r="C63" s="360">
        <f>B63</f>
        <v>0.1077</v>
      </c>
      <c r="D63" s="360">
        <f>'Capital Structure'!K26</f>
        <v>0.1061</v>
      </c>
      <c r="E63" s="360">
        <f t="shared" ref="E63:O63" si="27">D63</f>
        <v>0.1061</v>
      </c>
      <c r="F63" s="360">
        <f t="shared" si="27"/>
        <v>0.1061</v>
      </c>
      <c r="G63" s="360">
        <f t="shared" si="27"/>
        <v>0.1061</v>
      </c>
      <c r="H63" s="360">
        <f t="shared" si="27"/>
        <v>0.1061</v>
      </c>
      <c r="I63" s="360">
        <f t="shared" si="27"/>
        <v>0.1061</v>
      </c>
      <c r="J63" s="360">
        <f t="shared" si="27"/>
        <v>0.1061</v>
      </c>
      <c r="K63" s="360">
        <f t="shared" si="27"/>
        <v>0.1061</v>
      </c>
      <c r="L63" s="360">
        <f t="shared" si="27"/>
        <v>0.1061</v>
      </c>
      <c r="M63" s="360">
        <f t="shared" si="27"/>
        <v>0.1061</v>
      </c>
      <c r="N63" s="360">
        <f t="shared" si="27"/>
        <v>0.1061</v>
      </c>
      <c r="O63" s="360">
        <f t="shared" si="27"/>
        <v>0.1061</v>
      </c>
      <c r="P63" s="361"/>
      <c r="Q63" s="55"/>
    </row>
    <row r="64" spans="1:58" s="38" customFormat="1" ht="15" customHeight="1">
      <c r="A64" s="36" t="s">
        <v>47</v>
      </c>
      <c r="B64" s="75">
        <f t="shared" ref="B64:E64" si="28">+B62*B63</f>
        <v>0</v>
      </c>
      <c r="C64" s="75">
        <f t="shared" si="28"/>
        <v>6.898292236890001E-2</v>
      </c>
      <c r="D64" s="75">
        <f t="shared" si="28"/>
        <v>0.64904850488463783</v>
      </c>
      <c r="E64" s="75">
        <f t="shared" si="28"/>
        <v>1.4682444617254591</v>
      </c>
      <c r="F64" s="75">
        <f>+F62*F63</f>
        <v>1.6676292873581955</v>
      </c>
      <c r="G64" s="75">
        <f t="shared" ref="G64:O64" si="29">+G62*G63</f>
        <v>1.4542716089605012</v>
      </c>
      <c r="H64" s="75">
        <f t="shared" si="29"/>
        <v>1.2409139305628063</v>
      </c>
      <c r="I64" s="75">
        <f t="shared" si="29"/>
        <v>1.027556252165112</v>
      </c>
      <c r="J64" s="75">
        <f t="shared" si="29"/>
        <v>0.81419857376741733</v>
      </c>
      <c r="K64" s="75">
        <f t="shared" si="29"/>
        <v>0.60084089536972285</v>
      </c>
      <c r="L64" s="75">
        <f t="shared" si="29"/>
        <v>0.38748321697202831</v>
      </c>
      <c r="M64" s="75">
        <f t="shared" si="29"/>
        <v>0.18167643928963378</v>
      </c>
      <c r="N64" s="75">
        <f t="shared" si="29"/>
        <v>4.127425040304325E-2</v>
      </c>
      <c r="O64" s="75">
        <f t="shared" si="29"/>
        <v>0</v>
      </c>
      <c r="P64" s="37"/>
      <c r="Q64" s="75"/>
      <c r="R64" s="37"/>
    </row>
    <row r="65" spans="1:26" s="38" customFormat="1" ht="15" customHeight="1">
      <c r="A65" s="36" t="s">
        <v>294</v>
      </c>
      <c r="B65" s="68">
        <f t="shared" ref="B65:O65" si="30">B59</f>
        <v>0</v>
      </c>
      <c r="C65" s="68">
        <f t="shared" si="30"/>
        <v>0.23841799999999996</v>
      </c>
      <c r="D65" s="68">
        <f t="shared" si="30"/>
        <v>2.0651352519999993</v>
      </c>
      <c r="E65" s="68">
        <f t="shared" si="30"/>
        <v>3.368360470238319</v>
      </c>
      <c r="F65" s="68">
        <f t="shared" si="30"/>
        <v>3.368360470238319</v>
      </c>
      <c r="G65" s="68">
        <f t="shared" si="30"/>
        <v>3.368360470238319</v>
      </c>
      <c r="H65" s="68">
        <f t="shared" si="30"/>
        <v>3.368360470238319</v>
      </c>
      <c r="I65" s="68">
        <f t="shared" si="30"/>
        <v>3.368360470238319</v>
      </c>
      <c r="J65" s="68">
        <f t="shared" si="30"/>
        <v>3.368360470238319</v>
      </c>
      <c r="K65" s="68">
        <f t="shared" si="30"/>
        <v>3.368360470238319</v>
      </c>
      <c r="L65" s="68">
        <f t="shared" si="30"/>
        <v>3.368360470238319</v>
      </c>
      <c r="M65" s="68">
        <f t="shared" si="30"/>
        <v>3.1299424702383192</v>
      </c>
      <c r="N65" s="68">
        <f t="shared" si="30"/>
        <v>1.3032252182383197</v>
      </c>
      <c r="O65" s="68">
        <f t="shared" si="30"/>
        <v>0</v>
      </c>
      <c r="P65" s="37"/>
      <c r="Q65" s="87">
        <f>SUM(B65:O65)</f>
        <v>33.683604702383185</v>
      </c>
      <c r="R65" s="37"/>
    </row>
    <row r="66" spans="1:26" s="38" customFormat="1" ht="15" customHeight="1">
      <c r="A66" s="36" t="s">
        <v>49</v>
      </c>
      <c r="B66" s="75">
        <f>SUM(B64:B65)</f>
        <v>0</v>
      </c>
      <c r="C66" s="75">
        <f t="shared" ref="C66:O66" si="31">SUM(C64:C65)</f>
        <v>0.30740092236889999</v>
      </c>
      <c r="D66" s="75">
        <f t="shared" si="31"/>
        <v>2.714183756884637</v>
      </c>
      <c r="E66" s="75">
        <f t="shared" si="31"/>
        <v>4.8366049319637785</v>
      </c>
      <c r="F66" s="75">
        <f t="shared" si="31"/>
        <v>5.0359897575965142</v>
      </c>
      <c r="G66" s="75">
        <f t="shared" si="31"/>
        <v>4.8226320791988204</v>
      </c>
      <c r="H66" s="75">
        <f t="shared" si="31"/>
        <v>4.6092744008011248</v>
      </c>
      <c r="I66" s="75">
        <f t="shared" si="31"/>
        <v>4.395916722403431</v>
      </c>
      <c r="J66" s="75">
        <f t="shared" si="31"/>
        <v>4.1825590440057363</v>
      </c>
      <c r="K66" s="75">
        <f t="shared" si="31"/>
        <v>3.9692013656080416</v>
      </c>
      <c r="L66" s="75">
        <f t="shared" si="31"/>
        <v>3.7558436872103473</v>
      </c>
      <c r="M66" s="75">
        <f t="shared" si="31"/>
        <v>3.3116189095279531</v>
      </c>
      <c r="N66" s="75">
        <f t="shared" si="31"/>
        <v>1.3444994686413629</v>
      </c>
      <c r="O66" s="75">
        <f t="shared" si="31"/>
        <v>0</v>
      </c>
      <c r="P66" s="37"/>
      <c r="Q66" s="75"/>
      <c r="R66" s="37"/>
    </row>
    <row r="67" spans="1:26" s="85" customFormat="1" ht="15" customHeight="1">
      <c r="A67" s="84" t="s">
        <v>99</v>
      </c>
      <c r="B67" s="215">
        <f>'Assumptions (Inputs)'!$D$38</f>
        <v>1.0353574571620852</v>
      </c>
      <c r="C67" s="215">
        <f>'Assumptions (Inputs)'!$D$38</f>
        <v>1.0353574571620852</v>
      </c>
      <c r="D67" s="215">
        <f>'Assumptions (Inputs)'!$D$38</f>
        <v>1.0353574571620852</v>
      </c>
      <c r="E67" s="215">
        <f>'Assumptions (Inputs)'!$D$38</f>
        <v>1.0353574571620852</v>
      </c>
      <c r="F67" s="215">
        <f>'Assumptions (Inputs)'!$D$38</f>
        <v>1.0353574571620852</v>
      </c>
      <c r="G67" s="215">
        <f>'Assumptions (Inputs)'!$D$38</f>
        <v>1.0353574571620852</v>
      </c>
      <c r="H67" s="215">
        <f>'Assumptions (Inputs)'!$D$38</f>
        <v>1.0353574571620852</v>
      </c>
      <c r="I67" s="215">
        <f>'Assumptions (Inputs)'!$D$38</f>
        <v>1.0353574571620852</v>
      </c>
      <c r="J67" s="215">
        <f>'Assumptions (Inputs)'!$D$38</f>
        <v>1.0353574571620852</v>
      </c>
      <c r="K67" s="215">
        <f>'Assumptions (Inputs)'!$D$38</f>
        <v>1.0353574571620852</v>
      </c>
      <c r="L67" s="215">
        <f>'Assumptions (Inputs)'!$D$38</f>
        <v>1.0353574571620852</v>
      </c>
      <c r="M67" s="215">
        <f>'Assumptions (Inputs)'!$D$38</f>
        <v>1.0353574571620852</v>
      </c>
      <c r="N67" s="215">
        <f>'Assumptions (Inputs)'!$D$38</f>
        <v>1.0353574571620852</v>
      </c>
      <c r="O67" s="215">
        <f>'Assumptions (Inputs)'!$D$38</f>
        <v>1.0353574571620852</v>
      </c>
      <c r="P67" s="97"/>
      <c r="Q67" s="75"/>
      <c r="R67" s="97"/>
    </row>
    <row r="68" spans="1:26" s="74" customFormat="1" ht="15" customHeight="1" thickBot="1">
      <c r="A68" s="46" t="s">
        <v>50</v>
      </c>
      <c r="B68" s="119">
        <f>B66*B67</f>
        <v>0</v>
      </c>
      <c r="C68" s="119">
        <f t="shared" ref="C68:O68" si="32">C66*C67</f>
        <v>0.31826983731314384</v>
      </c>
      <c r="D68" s="119">
        <f t="shared" si="32"/>
        <v>2.8101503927987128</v>
      </c>
      <c r="E68" s="119">
        <f t="shared" si="32"/>
        <v>5.0076149836556176</v>
      </c>
      <c r="F68" s="119">
        <f t="shared" si="32"/>
        <v>5.2140495497194328</v>
      </c>
      <c r="G68" s="119">
        <f t="shared" si="32"/>
        <v>4.9931480863475901</v>
      </c>
      <c r="H68" s="119">
        <f t="shared" si="32"/>
        <v>4.7722466229757465</v>
      </c>
      <c r="I68" s="119">
        <f t="shared" si="32"/>
        <v>4.5513451596039038</v>
      </c>
      <c r="J68" s="119">
        <f t="shared" si="32"/>
        <v>4.3304436962320612</v>
      </c>
      <c r="K68" s="119">
        <f t="shared" si="32"/>
        <v>4.1095422328602176</v>
      </c>
      <c r="L68" s="119">
        <f t="shared" si="32"/>
        <v>3.8886407694883753</v>
      </c>
      <c r="M68" s="119">
        <f t="shared" si="32"/>
        <v>3.4287093332587388</v>
      </c>
      <c r="N68" s="119">
        <f t="shared" si="32"/>
        <v>1.3920375510082963</v>
      </c>
      <c r="O68" s="119">
        <f t="shared" si="32"/>
        <v>0</v>
      </c>
      <c r="P68" s="113"/>
      <c r="Q68" s="316">
        <f>SUM(B68:O68)</f>
        <v>44.816198215261842</v>
      </c>
      <c r="R68" s="113"/>
    </row>
    <row r="69" spans="1:26" s="38" customFormat="1" ht="15" customHeight="1" thickTop="1">
      <c r="A69" s="70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37"/>
      <c r="Q69" s="56"/>
      <c r="R69" s="37"/>
    </row>
    <row r="70" spans="1:26" s="38" customFormat="1" ht="15" customHeight="1">
      <c r="A70" s="70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37"/>
      <c r="Q70" s="56"/>
      <c r="R70" s="37"/>
    </row>
    <row r="71" spans="1:26" s="38" customFormat="1" ht="15" customHeight="1">
      <c r="A71" s="309" t="s">
        <v>36</v>
      </c>
      <c r="B71" s="299"/>
      <c r="C71" s="299"/>
      <c r="D71" s="299"/>
      <c r="E71" s="299"/>
      <c r="F71" s="299"/>
      <c r="G71" s="299"/>
      <c r="H71" s="299"/>
      <c r="I71" s="299"/>
      <c r="J71" s="299"/>
      <c r="K71" s="299"/>
      <c r="L71" s="299"/>
      <c r="M71" s="299"/>
      <c r="N71" s="299"/>
      <c r="O71" s="299"/>
      <c r="P71" s="298"/>
      <c r="Q71" s="304"/>
      <c r="R71" s="37"/>
    </row>
    <row r="72" spans="1:26" s="38" customFormat="1" ht="15" customHeight="1">
      <c r="A72" s="310"/>
      <c r="B72" s="308"/>
      <c r="C72" s="308"/>
      <c r="D72" s="308"/>
      <c r="E72" s="308"/>
      <c r="F72" s="311"/>
      <c r="G72" s="299"/>
      <c r="H72" s="299"/>
      <c r="I72" s="299"/>
      <c r="J72" s="299"/>
      <c r="K72" s="299"/>
      <c r="L72" s="299"/>
      <c r="M72" s="299"/>
      <c r="N72" s="299"/>
      <c r="O72" s="299"/>
      <c r="P72" s="298"/>
      <c r="Q72" s="299"/>
      <c r="R72" s="37"/>
    </row>
    <row r="73" spans="1:26" s="38" customFormat="1" ht="15" customHeight="1">
      <c r="A73" s="312" t="s">
        <v>101</v>
      </c>
      <c r="B73" s="308"/>
      <c r="C73" s="308"/>
      <c r="D73" s="308"/>
      <c r="E73" s="308"/>
      <c r="F73" s="299"/>
      <c r="G73" s="299"/>
      <c r="H73" s="299"/>
      <c r="I73" s="299"/>
      <c r="J73" s="299"/>
      <c r="K73" s="299"/>
      <c r="L73" s="299"/>
      <c r="M73" s="299"/>
      <c r="N73" s="299"/>
      <c r="O73" s="299"/>
      <c r="P73" s="298"/>
      <c r="Q73" s="299"/>
      <c r="R73" s="37"/>
      <c r="S73" s="37"/>
      <c r="T73" s="37"/>
      <c r="U73" s="37"/>
      <c r="V73" s="37"/>
      <c r="W73" s="37"/>
    </row>
    <row r="74" spans="1:26" s="38" customFormat="1" ht="12.75">
      <c r="A74" s="313" t="s">
        <v>105</v>
      </c>
      <c r="B74" s="308">
        <f t="shared" ref="B74:L74" si="33">B21</f>
        <v>0</v>
      </c>
      <c r="C74" s="308">
        <f t="shared" si="33"/>
        <v>2.3841799999999997</v>
      </c>
      <c r="D74" s="308">
        <f t="shared" si="33"/>
        <v>18.267172519999995</v>
      </c>
      <c r="E74" s="308">
        <f t="shared" si="33"/>
        <v>13.032252182383196</v>
      </c>
      <c r="F74" s="308">
        <f t="shared" si="33"/>
        <v>0</v>
      </c>
      <c r="G74" s="308">
        <f t="shared" si="33"/>
        <v>0</v>
      </c>
      <c r="H74" s="308">
        <f t="shared" si="33"/>
        <v>0</v>
      </c>
      <c r="I74" s="308">
        <f t="shared" si="33"/>
        <v>0</v>
      </c>
      <c r="J74" s="308">
        <f t="shared" si="33"/>
        <v>0</v>
      </c>
      <c r="K74" s="308">
        <f t="shared" si="33"/>
        <v>0</v>
      </c>
      <c r="L74" s="308">
        <f t="shared" si="33"/>
        <v>0</v>
      </c>
      <c r="M74" s="308"/>
      <c r="N74" s="308"/>
      <c r="O74" s="308"/>
      <c r="P74" s="298"/>
      <c r="Q74" s="299"/>
      <c r="R74" s="462"/>
      <c r="S74" s="462"/>
      <c r="T74" s="462"/>
      <c r="U74" s="462"/>
      <c r="V74" s="37"/>
      <c r="W74" s="37"/>
      <c r="Y74" s="90"/>
      <c r="Z74" s="90"/>
    </row>
    <row r="75" spans="1:26" s="38" customFormat="1" ht="15" customHeight="1">
      <c r="A75" s="313" t="s">
        <v>104</v>
      </c>
      <c r="B75" s="308">
        <v>0</v>
      </c>
      <c r="C75" s="308">
        <v>0</v>
      </c>
      <c r="D75" s="308">
        <v>0</v>
      </c>
      <c r="E75" s="308">
        <v>0</v>
      </c>
      <c r="F75" s="308">
        <v>0</v>
      </c>
      <c r="G75" s="308">
        <v>0</v>
      </c>
      <c r="H75" s="308">
        <v>0</v>
      </c>
      <c r="I75" s="308">
        <v>0</v>
      </c>
      <c r="J75" s="308">
        <v>0</v>
      </c>
      <c r="K75" s="308">
        <v>0</v>
      </c>
      <c r="L75" s="308">
        <v>0</v>
      </c>
      <c r="M75" s="308"/>
      <c r="N75" s="308"/>
      <c r="O75" s="308"/>
      <c r="P75" s="298"/>
      <c r="Q75" s="299"/>
      <c r="R75" s="91"/>
      <c r="S75" s="37"/>
      <c r="T75" s="37"/>
      <c r="U75" s="93"/>
      <c r="V75" s="37"/>
      <c r="W75" s="37"/>
      <c r="X75" s="94"/>
      <c r="Y75" s="92"/>
      <c r="Z75" s="92"/>
    </row>
    <row r="76" spans="1:26" s="38" customFormat="1" ht="12.75">
      <c r="A76" s="313" t="s">
        <v>92</v>
      </c>
      <c r="B76" s="308">
        <f>$B$74-B75</f>
        <v>0</v>
      </c>
      <c r="C76" s="308">
        <f>SUM($B$74:C74)-SUM($B$75:C75)</f>
        <v>2.3841799999999997</v>
      </c>
      <c r="D76" s="308">
        <f>SUM($B$74:D74)-SUM($B$75:D75)</f>
        <v>20.651352519999996</v>
      </c>
      <c r="E76" s="308">
        <f>SUM($B$74:E74)-SUM($B$75:E75)</f>
        <v>33.683604702383192</v>
      </c>
      <c r="F76" s="308">
        <f>SUM($B$74:F74)-SUM($B$75:F75)</f>
        <v>33.683604702383192</v>
      </c>
      <c r="G76" s="308">
        <f>SUM($B$74:G74)-SUM($B$75:G75)</f>
        <v>33.683604702383192</v>
      </c>
      <c r="H76" s="308">
        <f>SUM($B$74:H74)-SUM($B$75:H75)</f>
        <v>33.683604702383192</v>
      </c>
      <c r="I76" s="308">
        <f>SUM($B$74:I74)-SUM($B$75:I75)</f>
        <v>33.683604702383192</v>
      </c>
      <c r="J76" s="308">
        <f>SUM($B$74:J74)-SUM($B$75:J75)</f>
        <v>33.683604702383192</v>
      </c>
      <c r="K76" s="308">
        <f>SUM($B$74:K74)-SUM($B$75:K75)</f>
        <v>33.683604702383192</v>
      </c>
      <c r="L76" s="308">
        <f>SUM($B$74:L74)-SUM($B$75:L75)</f>
        <v>33.683604702383192</v>
      </c>
      <c r="M76" s="308"/>
      <c r="N76" s="308"/>
      <c r="O76" s="308"/>
      <c r="P76" s="298"/>
      <c r="Q76" s="299"/>
      <c r="R76" s="91"/>
      <c r="S76" s="37"/>
      <c r="T76" s="37"/>
      <c r="U76" s="93"/>
      <c r="V76" s="37"/>
      <c r="W76" s="37"/>
      <c r="X76" s="94"/>
      <c r="Y76" s="92"/>
      <c r="Z76" s="92"/>
    </row>
    <row r="77" spans="1:26" s="38" customFormat="1" ht="15" customHeight="1">
      <c r="A77" s="313" t="s">
        <v>74</v>
      </c>
      <c r="B77" s="314">
        <v>0</v>
      </c>
      <c r="C77" s="314">
        <v>0</v>
      </c>
      <c r="D77" s="314">
        <v>0</v>
      </c>
      <c r="E77" s="314">
        <v>0</v>
      </c>
      <c r="F77" s="314">
        <f>$F$74*TaxDepr!$L5</f>
        <v>0</v>
      </c>
      <c r="G77" s="314">
        <f>$F$74*TaxDepr!$L6</f>
        <v>0</v>
      </c>
      <c r="H77" s="314">
        <f>$F$74*TaxDepr!$L7</f>
        <v>0</v>
      </c>
      <c r="I77" s="314">
        <f>$F$74*TaxDepr!$L8</f>
        <v>0</v>
      </c>
      <c r="J77" s="314">
        <f>$F$74*TaxDepr!$L9</f>
        <v>0</v>
      </c>
      <c r="K77" s="314">
        <f>$F$74*TaxDepr!$L10</f>
        <v>0</v>
      </c>
      <c r="L77" s="314">
        <f>$F$74*TaxDepr!$L11</f>
        <v>0</v>
      </c>
      <c r="M77" s="314"/>
      <c r="N77" s="314"/>
      <c r="O77" s="314"/>
      <c r="P77" s="298"/>
      <c r="Q77" s="299"/>
      <c r="R77" s="37"/>
      <c r="S77" s="37"/>
      <c r="T77" s="37"/>
      <c r="U77" s="37"/>
      <c r="V77" s="37"/>
      <c r="W77" s="37"/>
      <c r="X77" s="94"/>
      <c r="Y77" s="92"/>
      <c r="Z77" s="92"/>
    </row>
    <row r="78" spans="1:26" s="38" customFormat="1" ht="15" customHeight="1" thickBot="1">
      <c r="A78" s="313" t="s">
        <v>75</v>
      </c>
      <c r="B78" s="315">
        <f>B75+B77</f>
        <v>0</v>
      </c>
      <c r="C78" s="315">
        <f t="shared" ref="C78:L78" si="34">C75+C77</f>
        <v>0</v>
      </c>
      <c r="D78" s="315">
        <f t="shared" si="34"/>
        <v>0</v>
      </c>
      <c r="E78" s="315">
        <f t="shared" si="34"/>
        <v>0</v>
      </c>
      <c r="F78" s="315">
        <f t="shared" si="34"/>
        <v>0</v>
      </c>
      <c r="G78" s="315">
        <f t="shared" si="34"/>
        <v>0</v>
      </c>
      <c r="H78" s="315">
        <f t="shared" si="34"/>
        <v>0</v>
      </c>
      <c r="I78" s="315">
        <f t="shared" si="34"/>
        <v>0</v>
      </c>
      <c r="J78" s="315">
        <f t="shared" si="34"/>
        <v>0</v>
      </c>
      <c r="K78" s="315">
        <f t="shared" si="34"/>
        <v>0</v>
      </c>
      <c r="L78" s="315">
        <f t="shared" si="34"/>
        <v>0</v>
      </c>
      <c r="M78" s="315"/>
      <c r="N78" s="315"/>
      <c r="O78" s="308"/>
      <c r="P78" s="298"/>
      <c r="Q78" s="299"/>
      <c r="R78" s="37"/>
      <c r="S78" s="37"/>
      <c r="T78" s="37"/>
      <c r="U78" s="37"/>
      <c r="V78" s="37"/>
      <c r="W78" s="37"/>
      <c r="X78" s="94"/>
      <c r="Y78" s="92"/>
      <c r="Z78" s="92"/>
    </row>
    <row r="79" spans="1:26" s="38" customFormat="1" ht="15" customHeight="1" thickTop="1">
      <c r="A79" s="312"/>
      <c r="B79" s="308"/>
      <c r="C79" s="308"/>
      <c r="D79" s="308"/>
      <c r="E79" s="308"/>
      <c r="F79" s="299"/>
      <c r="G79" s="299"/>
      <c r="H79" s="299"/>
      <c r="I79" s="299"/>
      <c r="J79" s="299"/>
      <c r="K79" s="299"/>
      <c r="L79" s="299"/>
      <c r="M79" s="299"/>
      <c r="N79" s="299"/>
      <c r="O79" s="299"/>
      <c r="P79" s="298"/>
      <c r="Q79" s="299"/>
      <c r="R79" s="37"/>
      <c r="S79" s="37"/>
      <c r="T79" s="37"/>
      <c r="U79" s="37"/>
      <c r="V79" s="37"/>
      <c r="W79" s="37"/>
      <c r="X79" s="94"/>
      <c r="Y79" s="92"/>
      <c r="Z79" s="92"/>
    </row>
    <row r="80" spans="1:26" s="38" customFormat="1" ht="15" customHeight="1">
      <c r="A80" s="312" t="s">
        <v>102</v>
      </c>
      <c r="B80" s="308"/>
      <c r="C80" s="308"/>
      <c r="D80" s="308"/>
      <c r="E80" s="308"/>
      <c r="F80" s="299"/>
      <c r="G80" s="299"/>
      <c r="H80" s="299"/>
      <c r="I80" s="299"/>
      <c r="J80" s="299"/>
      <c r="K80" s="299"/>
      <c r="L80" s="299"/>
      <c r="M80" s="299"/>
      <c r="N80" s="299"/>
      <c r="O80" s="299"/>
      <c r="P80" s="298"/>
      <c r="Q80" s="299"/>
      <c r="R80" s="37"/>
      <c r="S80" s="37"/>
      <c r="T80" s="37"/>
      <c r="U80" s="37"/>
      <c r="V80" s="37"/>
      <c r="W80" s="37"/>
      <c r="X80" s="94"/>
      <c r="Y80" s="92"/>
      <c r="Z80" s="92"/>
    </row>
    <row r="81" spans="1:26" s="38" customFormat="1" ht="12.75">
      <c r="A81" s="313" t="s">
        <v>105</v>
      </c>
      <c r="B81" s="308">
        <f t="shared" ref="B81:L81" si="35">B21</f>
        <v>0</v>
      </c>
      <c r="C81" s="308">
        <f t="shared" si="35"/>
        <v>2.3841799999999997</v>
      </c>
      <c r="D81" s="308">
        <f t="shared" si="35"/>
        <v>18.267172519999995</v>
      </c>
      <c r="E81" s="308">
        <f t="shared" si="35"/>
        <v>13.032252182383196</v>
      </c>
      <c r="F81" s="308">
        <f t="shared" si="35"/>
        <v>0</v>
      </c>
      <c r="G81" s="308">
        <f t="shared" si="35"/>
        <v>0</v>
      </c>
      <c r="H81" s="308">
        <f t="shared" si="35"/>
        <v>0</v>
      </c>
      <c r="I81" s="308">
        <f t="shared" si="35"/>
        <v>0</v>
      </c>
      <c r="J81" s="308">
        <f t="shared" si="35"/>
        <v>0</v>
      </c>
      <c r="K81" s="308">
        <f t="shared" si="35"/>
        <v>0</v>
      </c>
      <c r="L81" s="308">
        <f t="shared" si="35"/>
        <v>0</v>
      </c>
      <c r="M81" s="308"/>
      <c r="N81" s="308"/>
      <c r="O81" s="308"/>
      <c r="P81" s="298"/>
      <c r="Q81" s="299"/>
      <c r="R81" s="37"/>
      <c r="S81" s="91"/>
      <c r="T81" s="37"/>
      <c r="U81" s="97"/>
      <c r="V81" s="37"/>
      <c r="W81" s="37"/>
      <c r="X81" s="94"/>
      <c r="Y81" s="92"/>
      <c r="Z81" s="92"/>
    </row>
    <row r="82" spans="1:26" s="38" customFormat="1" ht="15" customHeight="1">
      <c r="A82" s="313" t="s">
        <v>104</v>
      </c>
      <c r="B82" s="308">
        <v>0</v>
      </c>
      <c r="C82" s="308">
        <v>0</v>
      </c>
      <c r="D82" s="308">
        <v>0</v>
      </c>
      <c r="E82" s="308">
        <v>0</v>
      </c>
      <c r="F82" s="308">
        <v>0</v>
      </c>
      <c r="G82" s="308">
        <v>0</v>
      </c>
      <c r="H82" s="308">
        <v>0</v>
      </c>
      <c r="I82" s="308">
        <v>0</v>
      </c>
      <c r="J82" s="308">
        <v>0</v>
      </c>
      <c r="K82" s="308">
        <v>0</v>
      </c>
      <c r="L82" s="308">
        <v>0</v>
      </c>
      <c r="M82" s="308"/>
      <c r="N82" s="308"/>
      <c r="O82" s="308"/>
      <c r="P82" s="298"/>
      <c r="Q82" s="299"/>
      <c r="R82" s="37"/>
      <c r="S82" s="91"/>
      <c r="T82" s="37"/>
      <c r="U82" s="97"/>
      <c r="V82" s="37"/>
      <c r="W82" s="37"/>
      <c r="X82" s="94"/>
      <c r="Y82" s="92"/>
      <c r="Z82" s="92"/>
    </row>
    <row r="83" spans="1:26" s="38" customFormat="1" ht="24.75" customHeight="1">
      <c r="A83" s="313" t="s">
        <v>92</v>
      </c>
      <c r="B83" s="308">
        <f>SUM($B$81:B81)</f>
        <v>0</v>
      </c>
      <c r="C83" s="308">
        <f>SUM($B$81:C81)</f>
        <v>2.3841799999999997</v>
      </c>
      <c r="D83" s="308">
        <f>SUM($B$81:D81)</f>
        <v>20.651352519999996</v>
      </c>
      <c r="E83" s="308">
        <f>SUM($B$81:E81)</f>
        <v>33.683604702383192</v>
      </c>
      <c r="F83" s="308">
        <f>SUM($B$81:F81)</f>
        <v>33.683604702383192</v>
      </c>
      <c r="G83" s="308">
        <f>SUM($B$81:G81)</f>
        <v>33.683604702383192</v>
      </c>
      <c r="H83" s="308">
        <f>SUM($B$81:H81)</f>
        <v>33.683604702383192</v>
      </c>
      <c r="I83" s="308">
        <f>SUM($B$81:I81)</f>
        <v>33.683604702383192</v>
      </c>
      <c r="J83" s="308">
        <f>SUM($B$81:J81)</f>
        <v>33.683604702383192</v>
      </c>
      <c r="K83" s="308">
        <f>SUM($B$81:K81)</f>
        <v>33.683604702383192</v>
      </c>
      <c r="L83" s="308">
        <f>SUM($B$81:L81)</f>
        <v>33.683604702383192</v>
      </c>
      <c r="M83" s="308"/>
      <c r="N83" s="308"/>
      <c r="O83" s="308"/>
      <c r="P83" s="298"/>
      <c r="Q83" s="299"/>
      <c r="R83" s="37"/>
      <c r="S83" s="91"/>
      <c r="T83" s="37"/>
      <c r="U83" s="97"/>
      <c r="V83" s="37"/>
      <c r="W83" s="37"/>
      <c r="X83" s="94"/>
      <c r="Y83" s="92"/>
      <c r="Z83" s="92"/>
    </row>
    <row r="84" spans="1:26" s="38" customFormat="1" ht="15" customHeight="1">
      <c r="A84" s="313" t="s">
        <v>74</v>
      </c>
      <c r="B84" s="314">
        <v>0</v>
      </c>
      <c r="C84" s="314">
        <v>0</v>
      </c>
      <c r="D84" s="314">
        <v>0</v>
      </c>
      <c r="E84" s="314">
        <v>0</v>
      </c>
      <c r="F84" s="314">
        <f>F77</f>
        <v>0</v>
      </c>
      <c r="G84" s="314">
        <f t="shared" ref="G84:L84" si="36">G77</f>
        <v>0</v>
      </c>
      <c r="H84" s="314">
        <f t="shared" si="36"/>
        <v>0</v>
      </c>
      <c r="I84" s="314">
        <f t="shared" si="36"/>
        <v>0</v>
      </c>
      <c r="J84" s="314">
        <f t="shared" si="36"/>
        <v>0</v>
      </c>
      <c r="K84" s="314">
        <f t="shared" si="36"/>
        <v>0</v>
      </c>
      <c r="L84" s="314">
        <f t="shared" si="36"/>
        <v>0</v>
      </c>
      <c r="M84" s="314"/>
      <c r="N84" s="314"/>
      <c r="O84" s="314"/>
      <c r="P84" s="298"/>
      <c r="Q84" s="299"/>
      <c r="R84" s="37"/>
      <c r="S84" s="91"/>
      <c r="T84" s="37"/>
      <c r="U84" s="97"/>
      <c r="V84" s="37"/>
      <c r="W84" s="37"/>
      <c r="X84" s="94"/>
      <c r="Y84" s="92"/>
      <c r="Z84" s="92"/>
    </row>
    <row r="85" spans="1:26" s="38" customFormat="1" ht="15" customHeight="1" thickBot="1">
      <c r="A85" s="313" t="s">
        <v>75</v>
      </c>
      <c r="B85" s="315">
        <f>B82+B84</f>
        <v>0</v>
      </c>
      <c r="C85" s="315">
        <f t="shared" ref="C85:L85" si="37">C82+C84</f>
        <v>0</v>
      </c>
      <c r="D85" s="315">
        <f t="shared" si="37"/>
        <v>0</v>
      </c>
      <c r="E85" s="315">
        <f t="shared" si="37"/>
        <v>0</v>
      </c>
      <c r="F85" s="315">
        <f t="shared" si="37"/>
        <v>0</v>
      </c>
      <c r="G85" s="315">
        <f t="shared" si="37"/>
        <v>0</v>
      </c>
      <c r="H85" s="315">
        <f t="shared" si="37"/>
        <v>0</v>
      </c>
      <c r="I85" s="315">
        <f t="shared" si="37"/>
        <v>0</v>
      </c>
      <c r="J85" s="315">
        <f t="shared" si="37"/>
        <v>0</v>
      </c>
      <c r="K85" s="315">
        <f t="shared" si="37"/>
        <v>0</v>
      </c>
      <c r="L85" s="315">
        <f t="shared" si="37"/>
        <v>0</v>
      </c>
      <c r="M85" s="315"/>
      <c r="N85" s="315"/>
      <c r="O85" s="308"/>
      <c r="P85" s="298"/>
      <c r="Q85" s="299"/>
      <c r="R85" s="98"/>
      <c r="S85" s="37"/>
      <c r="T85" s="37"/>
      <c r="U85" s="99"/>
      <c r="V85" s="37"/>
      <c r="W85" s="37"/>
      <c r="X85" s="94"/>
      <c r="Y85" s="92"/>
      <c r="Z85" s="92"/>
    </row>
    <row r="86" spans="1:26" s="38" customFormat="1" ht="15" customHeight="1" thickTop="1">
      <c r="A86" s="310"/>
      <c r="B86" s="308"/>
      <c r="C86" s="308"/>
      <c r="D86" s="308"/>
      <c r="E86" s="308"/>
      <c r="F86" s="299"/>
      <c r="G86" s="299"/>
      <c r="H86" s="299"/>
      <c r="I86" s="299"/>
      <c r="J86" s="299"/>
      <c r="K86" s="299"/>
      <c r="L86" s="299"/>
      <c r="M86" s="299"/>
      <c r="N86" s="299"/>
      <c r="O86" s="299"/>
      <c r="P86" s="298"/>
      <c r="Q86" s="299"/>
      <c r="R86" s="37"/>
      <c r="S86" s="37"/>
      <c r="T86" s="37"/>
      <c r="U86" s="37"/>
      <c r="V86" s="37"/>
      <c r="W86" s="37"/>
      <c r="X86" s="94"/>
      <c r="Y86" s="92"/>
      <c r="Z86" s="92"/>
    </row>
    <row r="87" spans="1:26" s="38" customFormat="1" ht="15" customHeight="1">
      <c r="A87" s="102" t="s">
        <v>68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37"/>
      <c r="Q87" s="57"/>
      <c r="R87" s="37"/>
      <c r="S87" s="37"/>
      <c r="T87" s="37"/>
      <c r="U87" s="37"/>
      <c r="V87" s="37"/>
      <c r="W87" s="37"/>
    </row>
    <row r="88" spans="1:26" s="38" customFormat="1" ht="15" customHeight="1">
      <c r="A88" s="109" t="s">
        <v>90</v>
      </c>
      <c r="B88" s="290">
        <f t="shared" ref="B88:K88" si="38">$B$21*(1-$B$5)/$B$3</f>
        <v>0</v>
      </c>
      <c r="C88" s="290">
        <f t="shared" si="38"/>
        <v>0</v>
      </c>
      <c r="D88" s="290">
        <f t="shared" si="38"/>
        <v>0</v>
      </c>
      <c r="E88" s="290">
        <f t="shared" si="38"/>
        <v>0</v>
      </c>
      <c r="F88" s="290">
        <f t="shared" si="38"/>
        <v>0</v>
      </c>
      <c r="G88" s="290">
        <f t="shared" si="38"/>
        <v>0</v>
      </c>
      <c r="H88" s="290">
        <f t="shared" si="38"/>
        <v>0</v>
      </c>
      <c r="I88" s="290">
        <f t="shared" si="38"/>
        <v>0</v>
      </c>
      <c r="J88" s="290">
        <f t="shared" si="38"/>
        <v>0</v>
      </c>
      <c r="K88" s="290">
        <f t="shared" si="38"/>
        <v>0</v>
      </c>
      <c r="L88" s="290"/>
      <c r="M88" s="290"/>
      <c r="N88" s="290"/>
      <c r="O88" s="290"/>
      <c r="P88" s="37"/>
      <c r="Q88" s="75">
        <f t="shared" ref="Q88:Q98" si="39">SUM(B88:P88)</f>
        <v>0</v>
      </c>
      <c r="R88" s="37"/>
    </row>
    <row r="89" spans="1:26" s="38" customFormat="1" ht="15" customHeight="1">
      <c r="A89" s="109">
        <v>2015</v>
      </c>
      <c r="B89" s="290"/>
      <c r="C89" s="290">
        <f t="shared" ref="C89:L89" si="40">$C$21*(1-$B$5)/$B$3</f>
        <v>0.23841799999999996</v>
      </c>
      <c r="D89" s="290">
        <f t="shared" si="40"/>
        <v>0.23841799999999996</v>
      </c>
      <c r="E89" s="290">
        <f t="shared" si="40"/>
        <v>0.23841799999999996</v>
      </c>
      <c r="F89" s="290">
        <f t="shared" si="40"/>
        <v>0.23841799999999996</v>
      </c>
      <c r="G89" s="290">
        <f t="shared" si="40"/>
        <v>0.23841799999999996</v>
      </c>
      <c r="H89" s="290">
        <f t="shared" si="40"/>
        <v>0.23841799999999996</v>
      </c>
      <c r="I89" s="290">
        <f t="shared" si="40"/>
        <v>0.23841799999999996</v>
      </c>
      <c r="J89" s="290">
        <f t="shared" si="40"/>
        <v>0.23841799999999996</v>
      </c>
      <c r="K89" s="290">
        <f t="shared" si="40"/>
        <v>0.23841799999999996</v>
      </c>
      <c r="L89" s="290">
        <f t="shared" si="40"/>
        <v>0.23841799999999996</v>
      </c>
      <c r="M89" s="290"/>
      <c r="N89" s="290"/>
      <c r="O89" s="290"/>
      <c r="P89" s="37"/>
      <c r="Q89" s="75">
        <f t="shared" si="39"/>
        <v>2.3841799999999997</v>
      </c>
      <c r="R89" s="37"/>
    </row>
    <row r="90" spans="1:26" s="38" customFormat="1" ht="15" customHeight="1">
      <c r="A90" s="109">
        <v>2016</v>
      </c>
      <c r="B90" s="290"/>
      <c r="C90" s="290"/>
      <c r="D90" s="290">
        <f>$D$21*(1-$B$5)/$B$3</f>
        <v>1.8267172519999995</v>
      </c>
      <c r="E90" s="290">
        <f>$D$21*(1-$B$5)/$B$3</f>
        <v>1.8267172519999995</v>
      </c>
      <c r="F90" s="290">
        <f>$D$21*(1-$B$5)/$B$3</f>
        <v>1.8267172519999995</v>
      </c>
      <c r="G90" s="290">
        <f>$D$21*(1-$B$5)/$B$3</f>
        <v>1.8267172519999995</v>
      </c>
      <c r="H90" s="290">
        <f>$D$21*(1-$B$5)/$B$3</f>
        <v>1.8267172519999995</v>
      </c>
      <c r="I90" s="290">
        <f t="shared" ref="I90:M90" si="41">$D$21*(1-$B$5)/$B$3</f>
        <v>1.8267172519999995</v>
      </c>
      <c r="J90" s="290">
        <f t="shared" si="41"/>
        <v>1.8267172519999995</v>
      </c>
      <c r="K90" s="290">
        <f t="shared" si="41"/>
        <v>1.8267172519999995</v>
      </c>
      <c r="L90" s="290">
        <f t="shared" si="41"/>
        <v>1.8267172519999995</v>
      </c>
      <c r="M90" s="290">
        <f t="shared" si="41"/>
        <v>1.8267172519999995</v>
      </c>
      <c r="N90" s="290"/>
      <c r="O90" s="290"/>
      <c r="P90" s="37"/>
      <c r="Q90" s="75">
        <f t="shared" si="39"/>
        <v>18.267172519999995</v>
      </c>
      <c r="R90" s="37"/>
    </row>
    <row r="91" spans="1:26" s="38" customFormat="1" ht="15" customHeight="1">
      <c r="A91" s="109">
        <v>2017</v>
      </c>
      <c r="B91" s="290"/>
      <c r="C91" s="290"/>
      <c r="D91" s="290"/>
      <c r="E91" s="290">
        <f>$E$21*(1-$B$5)/$B$3</f>
        <v>1.3032252182383197</v>
      </c>
      <c r="F91" s="290">
        <f>$E$21*(1-$B$5)/$B$3</f>
        <v>1.3032252182383197</v>
      </c>
      <c r="G91" s="290">
        <f>$E$21*(1-$B$5)/$B$3</f>
        <v>1.3032252182383197</v>
      </c>
      <c r="H91" s="290">
        <f>$E$21*(1-$B$5)/$B$3</f>
        <v>1.3032252182383197</v>
      </c>
      <c r="I91" s="290">
        <f>$E$21*(1-$B$5)/$B$3</f>
        <v>1.3032252182383197</v>
      </c>
      <c r="J91" s="290">
        <f t="shared" ref="J91:N91" si="42">$E$21*(1-$B$5)/$B$3</f>
        <v>1.3032252182383197</v>
      </c>
      <c r="K91" s="290">
        <f t="shared" si="42"/>
        <v>1.3032252182383197</v>
      </c>
      <c r="L91" s="290">
        <f t="shared" si="42"/>
        <v>1.3032252182383197</v>
      </c>
      <c r="M91" s="290">
        <f t="shared" si="42"/>
        <v>1.3032252182383197</v>
      </c>
      <c r="N91" s="290">
        <f t="shared" si="42"/>
        <v>1.3032252182383197</v>
      </c>
      <c r="O91" s="290"/>
      <c r="P91" s="37"/>
      <c r="Q91" s="75">
        <f t="shared" si="39"/>
        <v>13.032252182383194</v>
      </c>
      <c r="R91" s="37"/>
    </row>
    <row r="92" spans="1:26" s="38" customFormat="1" ht="15" customHeight="1">
      <c r="A92" s="109">
        <v>2018</v>
      </c>
      <c r="B92" s="290"/>
      <c r="C92" s="290"/>
      <c r="D92" s="290"/>
      <c r="E92" s="290"/>
      <c r="F92" s="290">
        <f>$F$21*(1-$B$5)/$B$3</f>
        <v>0</v>
      </c>
      <c r="G92" s="290">
        <f>$F$21*(1-$B$5)/$B$3</f>
        <v>0</v>
      </c>
      <c r="H92" s="290">
        <f>$F$21*(1-$B$5)/$B$3</f>
        <v>0</v>
      </c>
      <c r="I92" s="290">
        <f>$F$21*(1-$B$5)/$B$3</f>
        <v>0</v>
      </c>
      <c r="J92" s="290">
        <f>$F$21*(1-$B$5)/$B$3</f>
        <v>0</v>
      </c>
      <c r="K92" s="290">
        <f t="shared" ref="K92:O92" si="43">$F$21*(1-$B$5)/$B$3</f>
        <v>0</v>
      </c>
      <c r="L92" s="290">
        <f t="shared" si="43"/>
        <v>0</v>
      </c>
      <c r="M92" s="290">
        <f t="shared" si="43"/>
        <v>0</v>
      </c>
      <c r="N92" s="290">
        <f t="shared" si="43"/>
        <v>0</v>
      </c>
      <c r="O92" s="290">
        <f t="shared" si="43"/>
        <v>0</v>
      </c>
      <c r="P92" s="37"/>
      <c r="Q92" s="75">
        <f t="shared" si="39"/>
        <v>0</v>
      </c>
      <c r="R92" s="37"/>
    </row>
    <row r="93" spans="1:26" s="38" customFormat="1" ht="15" customHeight="1">
      <c r="A93" s="109">
        <v>2019</v>
      </c>
      <c r="B93" s="290"/>
      <c r="C93" s="290"/>
      <c r="D93" s="290"/>
      <c r="E93" s="290"/>
      <c r="F93" s="290"/>
      <c r="G93" s="290">
        <f t="shared" ref="G93:L93" si="44">$G$21*(1-$B$5)/$B$3</f>
        <v>0</v>
      </c>
      <c r="H93" s="290">
        <f t="shared" si="44"/>
        <v>0</v>
      </c>
      <c r="I93" s="290">
        <f t="shared" si="44"/>
        <v>0</v>
      </c>
      <c r="J93" s="290">
        <f t="shared" si="44"/>
        <v>0</v>
      </c>
      <c r="K93" s="290">
        <f t="shared" si="44"/>
        <v>0</v>
      </c>
      <c r="L93" s="290">
        <f t="shared" si="44"/>
        <v>0</v>
      </c>
      <c r="M93" s="290"/>
      <c r="N93" s="290"/>
      <c r="O93" s="290"/>
      <c r="P93" s="37"/>
      <c r="Q93" s="75">
        <f t="shared" si="39"/>
        <v>0</v>
      </c>
      <c r="R93" s="37"/>
    </row>
    <row r="94" spans="1:26" s="38" customFormat="1" ht="15" customHeight="1">
      <c r="A94" s="109">
        <v>2020</v>
      </c>
      <c r="B94" s="290"/>
      <c r="C94" s="290"/>
      <c r="D94" s="290"/>
      <c r="E94" s="290"/>
      <c r="F94" s="290"/>
      <c r="G94" s="290"/>
      <c r="H94" s="290">
        <f>$H$21*(1-$B$5)/$B$3</f>
        <v>0</v>
      </c>
      <c r="I94" s="290">
        <f>$H$21*(1-$B$5)/$B$3</f>
        <v>0</v>
      </c>
      <c r="J94" s="290">
        <f>$H$21*(1-$B$5)/$B$3</f>
        <v>0</v>
      </c>
      <c r="K94" s="290">
        <f>$H$21*(1-$B$5)/$B$3</f>
        <v>0</v>
      </c>
      <c r="L94" s="290">
        <f>$H$21*(1-$B$5)/$B$3</f>
        <v>0</v>
      </c>
      <c r="M94" s="290"/>
      <c r="N94" s="290"/>
      <c r="O94" s="290"/>
      <c r="P94" s="37"/>
      <c r="Q94" s="75">
        <f t="shared" si="39"/>
        <v>0</v>
      </c>
      <c r="R94" s="37"/>
    </row>
    <row r="95" spans="1:26" s="38" customFormat="1" ht="15" customHeight="1">
      <c r="A95" s="109">
        <v>2021</v>
      </c>
      <c r="B95" s="290"/>
      <c r="C95" s="290"/>
      <c r="D95" s="290"/>
      <c r="E95" s="290"/>
      <c r="F95" s="290"/>
      <c r="G95" s="290"/>
      <c r="H95" s="290"/>
      <c r="I95" s="290">
        <f>$I$21*(1-$B$5)/$B$3</f>
        <v>0</v>
      </c>
      <c r="J95" s="290">
        <f>$I$21*(1-$B$5)/$B$3</f>
        <v>0</v>
      </c>
      <c r="K95" s="290">
        <f>$I$21*(1-$B$5)/$B$3</f>
        <v>0</v>
      </c>
      <c r="L95" s="290">
        <f>$I$21*(1-$B$5)/$B$3</f>
        <v>0</v>
      </c>
      <c r="M95" s="290"/>
      <c r="N95" s="290"/>
      <c r="O95" s="290"/>
      <c r="P95" s="37"/>
      <c r="Q95" s="75">
        <f t="shared" si="39"/>
        <v>0</v>
      </c>
      <c r="R95" s="37"/>
    </row>
    <row r="96" spans="1:26" s="38" customFormat="1" ht="15" customHeight="1">
      <c r="A96" s="109">
        <v>2022</v>
      </c>
      <c r="B96" s="290"/>
      <c r="C96" s="290"/>
      <c r="D96" s="290"/>
      <c r="E96" s="290"/>
      <c r="F96" s="290"/>
      <c r="G96" s="290"/>
      <c r="H96" s="290"/>
      <c r="I96" s="290"/>
      <c r="J96" s="290">
        <f>$J$21*(1-$B$5)/$B$3</f>
        <v>0</v>
      </c>
      <c r="K96" s="290">
        <f>$J$21*(1-$B$5)/$B$3</f>
        <v>0</v>
      </c>
      <c r="L96" s="290">
        <f>$J$21*(1-$B$5)/$B$3</f>
        <v>0</v>
      </c>
      <c r="M96" s="290"/>
      <c r="N96" s="290"/>
      <c r="O96" s="290"/>
      <c r="P96" s="37"/>
      <c r="Q96" s="75">
        <f t="shared" si="39"/>
        <v>0</v>
      </c>
      <c r="R96" s="37"/>
    </row>
    <row r="97" spans="1:18" s="38" customFormat="1" ht="15" customHeight="1">
      <c r="A97" s="109">
        <v>2023</v>
      </c>
      <c r="B97" s="290"/>
      <c r="C97" s="290"/>
      <c r="D97" s="290"/>
      <c r="E97" s="290"/>
      <c r="F97" s="290"/>
      <c r="G97" s="290"/>
      <c r="H97" s="290"/>
      <c r="I97" s="290"/>
      <c r="J97" s="290"/>
      <c r="K97" s="290">
        <f>$K$21*(1-$B$5)/$B$3</f>
        <v>0</v>
      </c>
      <c r="L97" s="290">
        <f>$K$21*(1-$B$5)/$B$3</f>
        <v>0</v>
      </c>
      <c r="M97" s="290"/>
      <c r="N97" s="290"/>
      <c r="O97" s="290"/>
      <c r="P97" s="37"/>
      <c r="Q97" s="75">
        <f t="shared" si="39"/>
        <v>0</v>
      </c>
      <c r="R97" s="37"/>
    </row>
    <row r="98" spans="1:18" s="38" customFormat="1" ht="15" customHeight="1">
      <c r="A98" s="109">
        <v>2024</v>
      </c>
      <c r="B98" s="290"/>
      <c r="C98" s="290"/>
      <c r="D98" s="290"/>
      <c r="E98" s="290"/>
      <c r="F98" s="290"/>
      <c r="G98" s="290"/>
      <c r="H98" s="290"/>
      <c r="I98" s="290"/>
      <c r="J98" s="290"/>
      <c r="K98" s="290"/>
      <c r="L98" s="290">
        <f>$L$21*(1-$B$5)/$B$3</f>
        <v>0</v>
      </c>
      <c r="M98" s="290"/>
      <c r="N98" s="290"/>
      <c r="O98" s="290"/>
      <c r="P98" s="37"/>
      <c r="Q98" s="75">
        <f t="shared" si="39"/>
        <v>0</v>
      </c>
      <c r="R98" s="37"/>
    </row>
    <row r="99" spans="1:18" s="105" customFormat="1" ht="15" customHeight="1" thickBot="1">
      <c r="A99" s="101"/>
      <c r="B99" s="104">
        <f t="shared" ref="B99:O99" si="45">SUM(B88:B98)</f>
        <v>0</v>
      </c>
      <c r="C99" s="104">
        <f t="shared" si="45"/>
        <v>0.23841799999999996</v>
      </c>
      <c r="D99" s="104">
        <f t="shared" si="45"/>
        <v>2.0651352519999993</v>
      </c>
      <c r="E99" s="104">
        <f t="shared" si="45"/>
        <v>3.368360470238319</v>
      </c>
      <c r="F99" s="104">
        <f t="shared" si="45"/>
        <v>3.368360470238319</v>
      </c>
      <c r="G99" s="104">
        <f t="shared" si="45"/>
        <v>3.368360470238319</v>
      </c>
      <c r="H99" s="104">
        <f t="shared" si="45"/>
        <v>3.368360470238319</v>
      </c>
      <c r="I99" s="104">
        <f t="shared" si="45"/>
        <v>3.368360470238319</v>
      </c>
      <c r="J99" s="104">
        <f t="shared" si="45"/>
        <v>3.368360470238319</v>
      </c>
      <c r="K99" s="104">
        <f t="shared" si="45"/>
        <v>3.368360470238319</v>
      </c>
      <c r="L99" s="104">
        <f t="shared" si="45"/>
        <v>3.368360470238319</v>
      </c>
      <c r="M99" s="104">
        <f t="shared" si="45"/>
        <v>3.1299424702383192</v>
      </c>
      <c r="N99" s="104">
        <f t="shared" si="45"/>
        <v>1.3032252182383197</v>
      </c>
      <c r="O99" s="104">
        <f t="shared" si="45"/>
        <v>0</v>
      </c>
      <c r="P99" s="410"/>
      <c r="Q99" s="58">
        <f>SUM(Q88:Q98)</f>
        <v>33.683604702383192</v>
      </c>
      <c r="R99" s="410"/>
    </row>
    <row r="100" spans="1:18" s="38" customFormat="1" ht="15" customHeight="1" thickTop="1">
      <c r="A100" s="103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37"/>
      <c r="Q100" s="57"/>
      <c r="R100" s="37"/>
    </row>
    <row r="101" spans="1:18" s="38" customFormat="1" ht="15" customHeight="1">
      <c r="A101" s="319" t="s">
        <v>69</v>
      </c>
      <c r="B101" s="299"/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  <c r="M101" s="299"/>
      <c r="N101" s="299"/>
      <c r="O101" s="299"/>
      <c r="P101" s="298"/>
      <c r="Q101" s="304"/>
      <c r="R101" s="37"/>
    </row>
    <row r="102" spans="1:18" s="38" customFormat="1" ht="15" customHeight="1">
      <c r="A102" s="320" t="s">
        <v>90</v>
      </c>
      <c r="B102" s="299">
        <f t="shared" ref="B102:L102" si="46">$B$21/$B$3</f>
        <v>0</v>
      </c>
      <c r="C102" s="299">
        <f t="shared" si="46"/>
        <v>0</v>
      </c>
      <c r="D102" s="299">
        <f t="shared" si="46"/>
        <v>0</v>
      </c>
      <c r="E102" s="299">
        <f t="shared" si="46"/>
        <v>0</v>
      </c>
      <c r="F102" s="299">
        <f t="shared" si="46"/>
        <v>0</v>
      </c>
      <c r="G102" s="299">
        <f t="shared" si="46"/>
        <v>0</v>
      </c>
      <c r="H102" s="299">
        <f t="shared" si="46"/>
        <v>0</v>
      </c>
      <c r="I102" s="299">
        <f t="shared" si="46"/>
        <v>0</v>
      </c>
      <c r="J102" s="299">
        <f t="shared" si="46"/>
        <v>0</v>
      </c>
      <c r="K102" s="299">
        <f t="shared" si="46"/>
        <v>0</v>
      </c>
      <c r="L102" s="299">
        <f t="shared" si="46"/>
        <v>0</v>
      </c>
      <c r="M102" s="299"/>
      <c r="N102" s="299"/>
      <c r="O102" s="299"/>
      <c r="P102" s="298"/>
      <c r="Q102" s="299">
        <f t="shared" ref="Q102:Q112" si="47">SUM(B102:P102)</f>
        <v>0</v>
      </c>
      <c r="R102" s="37"/>
    </row>
    <row r="103" spans="1:18" s="38" customFormat="1" ht="15" customHeight="1">
      <c r="A103" s="320">
        <v>2015</v>
      </c>
      <c r="B103" s="299"/>
      <c r="C103" s="299">
        <f t="shared" ref="C103:L103" si="48">$C$21/$B$3</f>
        <v>0.23841799999999996</v>
      </c>
      <c r="D103" s="299">
        <f t="shared" si="48"/>
        <v>0.23841799999999996</v>
      </c>
      <c r="E103" s="299">
        <f t="shared" si="48"/>
        <v>0.23841799999999996</v>
      </c>
      <c r="F103" s="299">
        <f t="shared" si="48"/>
        <v>0.23841799999999996</v>
      </c>
      <c r="G103" s="299">
        <f t="shared" si="48"/>
        <v>0.23841799999999996</v>
      </c>
      <c r="H103" s="299">
        <f t="shared" si="48"/>
        <v>0.23841799999999996</v>
      </c>
      <c r="I103" s="299">
        <f t="shared" si="48"/>
        <v>0.23841799999999996</v>
      </c>
      <c r="J103" s="299">
        <f t="shared" si="48"/>
        <v>0.23841799999999996</v>
      </c>
      <c r="K103" s="299">
        <f t="shared" si="48"/>
        <v>0.23841799999999996</v>
      </c>
      <c r="L103" s="299">
        <f t="shared" si="48"/>
        <v>0.23841799999999996</v>
      </c>
      <c r="M103" s="299"/>
      <c r="N103" s="299"/>
      <c r="O103" s="299"/>
      <c r="P103" s="298"/>
      <c r="Q103" s="299">
        <f t="shared" si="47"/>
        <v>2.3841799999999997</v>
      </c>
      <c r="R103" s="37"/>
    </row>
    <row r="104" spans="1:18" s="38" customFormat="1" ht="15" customHeight="1">
      <c r="A104" s="320">
        <v>2016</v>
      </c>
      <c r="B104" s="299"/>
      <c r="C104" s="299"/>
      <c r="D104" s="299">
        <f t="shared" ref="D104:L104" si="49">$D$21/$B$3</f>
        <v>1.8267172519999995</v>
      </c>
      <c r="E104" s="299">
        <f t="shared" si="49"/>
        <v>1.8267172519999995</v>
      </c>
      <c r="F104" s="299">
        <f t="shared" si="49"/>
        <v>1.8267172519999995</v>
      </c>
      <c r="G104" s="299">
        <f t="shared" si="49"/>
        <v>1.8267172519999995</v>
      </c>
      <c r="H104" s="299">
        <f t="shared" si="49"/>
        <v>1.8267172519999995</v>
      </c>
      <c r="I104" s="299">
        <f t="shared" si="49"/>
        <v>1.8267172519999995</v>
      </c>
      <c r="J104" s="299">
        <f t="shared" si="49"/>
        <v>1.8267172519999995</v>
      </c>
      <c r="K104" s="299">
        <f t="shared" si="49"/>
        <v>1.8267172519999995</v>
      </c>
      <c r="L104" s="299">
        <f t="shared" si="49"/>
        <v>1.8267172519999995</v>
      </c>
      <c r="M104" s="299"/>
      <c r="N104" s="299"/>
      <c r="O104" s="299"/>
      <c r="P104" s="298"/>
      <c r="Q104" s="299">
        <f t="shared" si="47"/>
        <v>16.440455267999997</v>
      </c>
      <c r="R104" s="37"/>
    </row>
    <row r="105" spans="1:18" s="38" customFormat="1" ht="15" customHeight="1">
      <c r="A105" s="320">
        <v>2017</v>
      </c>
      <c r="B105" s="299"/>
      <c r="C105" s="299"/>
      <c r="D105" s="299"/>
      <c r="E105" s="299">
        <f t="shared" ref="E105:L105" si="50">$E$21/$B$3</f>
        <v>1.3032252182383197</v>
      </c>
      <c r="F105" s="299">
        <f t="shared" si="50"/>
        <v>1.3032252182383197</v>
      </c>
      <c r="G105" s="299">
        <f t="shared" si="50"/>
        <v>1.3032252182383197</v>
      </c>
      <c r="H105" s="299">
        <f t="shared" si="50"/>
        <v>1.3032252182383197</v>
      </c>
      <c r="I105" s="299">
        <f t="shared" si="50"/>
        <v>1.3032252182383197</v>
      </c>
      <c r="J105" s="299">
        <f t="shared" si="50"/>
        <v>1.3032252182383197</v>
      </c>
      <c r="K105" s="299">
        <f t="shared" si="50"/>
        <v>1.3032252182383197</v>
      </c>
      <c r="L105" s="299">
        <f t="shared" si="50"/>
        <v>1.3032252182383197</v>
      </c>
      <c r="M105" s="299"/>
      <c r="N105" s="299"/>
      <c r="O105" s="299"/>
      <c r="P105" s="298"/>
      <c r="Q105" s="299">
        <f t="shared" si="47"/>
        <v>10.425801745906556</v>
      </c>
      <c r="R105" s="37"/>
    </row>
    <row r="106" spans="1:18" s="38" customFormat="1" ht="15" customHeight="1">
      <c r="A106" s="320">
        <v>2018</v>
      </c>
      <c r="B106" s="299"/>
      <c r="C106" s="299"/>
      <c r="D106" s="299"/>
      <c r="E106" s="299"/>
      <c r="F106" s="299">
        <f t="shared" ref="F106:L106" si="51">$F$21/$B$3</f>
        <v>0</v>
      </c>
      <c r="G106" s="299">
        <f t="shared" si="51"/>
        <v>0</v>
      </c>
      <c r="H106" s="299">
        <f t="shared" si="51"/>
        <v>0</v>
      </c>
      <c r="I106" s="299">
        <f t="shared" si="51"/>
        <v>0</v>
      </c>
      <c r="J106" s="299">
        <f t="shared" si="51"/>
        <v>0</v>
      </c>
      <c r="K106" s="299">
        <f t="shared" si="51"/>
        <v>0</v>
      </c>
      <c r="L106" s="299">
        <f t="shared" si="51"/>
        <v>0</v>
      </c>
      <c r="M106" s="299"/>
      <c r="N106" s="299"/>
      <c r="O106" s="299"/>
      <c r="P106" s="298"/>
      <c r="Q106" s="299">
        <f t="shared" si="47"/>
        <v>0</v>
      </c>
      <c r="R106" s="37"/>
    </row>
    <row r="107" spans="1:18" s="38" customFormat="1" ht="15" customHeight="1">
      <c r="A107" s="320">
        <v>2019</v>
      </c>
      <c r="B107" s="299"/>
      <c r="C107" s="299"/>
      <c r="D107" s="299"/>
      <c r="E107" s="299"/>
      <c r="F107" s="299"/>
      <c r="G107" s="299">
        <f t="shared" ref="G107:L107" si="52">$G$21/$B$3</f>
        <v>0</v>
      </c>
      <c r="H107" s="299">
        <f t="shared" si="52"/>
        <v>0</v>
      </c>
      <c r="I107" s="299">
        <f t="shared" si="52"/>
        <v>0</v>
      </c>
      <c r="J107" s="299">
        <f t="shared" si="52"/>
        <v>0</v>
      </c>
      <c r="K107" s="299">
        <f t="shared" si="52"/>
        <v>0</v>
      </c>
      <c r="L107" s="299">
        <f t="shared" si="52"/>
        <v>0</v>
      </c>
      <c r="M107" s="299"/>
      <c r="N107" s="299"/>
      <c r="O107" s="299"/>
      <c r="P107" s="298"/>
      <c r="Q107" s="299">
        <f t="shared" si="47"/>
        <v>0</v>
      </c>
      <c r="R107" s="37"/>
    </row>
    <row r="108" spans="1:18" s="38" customFormat="1" ht="15" customHeight="1">
      <c r="A108" s="320">
        <v>2020</v>
      </c>
      <c r="B108" s="299"/>
      <c r="C108" s="299"/>
      <c r="D108" s="299"/>
      <c r="E108" s="299"/>
      <c r="F108" s="299"/>
      <c r="G108" s="299"/>
      <c r="H108" s="299">
        <f>$H$21/$B$3</f>
        <v>0</v>
      </c>
      <c r="I108" s="299">
        <f>$H$21/$B$3</f>
        <v>0</v>
      </c>
      <c r="J108" s="299">
        <f>$H$21/$B$3</f>
        <v>0</v>
      </c>
      <c r="K108" s="299">
        <f>$H$21/$B$3</f>
        <v>0</v>
      </c>
      <c r="L108" s="299">
        <f>$H$21/$B$3</f>
        <v>0</v>
      </c>
      <c r="M108" s="299"/>
      <c r="N108" s="299"/>
      <c r="O108" s="299"/>
      <c r="P108" s="298"/>
      <c r="Q108" s="299">
        <f t="shared" si="47"/>
        <v>0</v>
      </c>
      <c r="R108" s="37"/>
    </row>
    <row r="109" spans="1:18" s="38" customFormat="1" ht="15" customHeight="1">
      <c r="A109" s="320">
        <v>2021</v>
      </c>
      <c r="B109" s="299"/>
      <c r="C109" s="299"/>
      <c r="D109" s="299"/>
      <c r="E109" s="299"/>
      <c r="F109" s="299"/>
      <c r="G109" s="299"/>
      <c r="H109" s="299"/>
      <c r="I109" s="299">
        <f>$I$21/$B$3</f>
        <v>0</v>
      </c>
      <c r="J109" s="299">
        <f>$I$21/$B$3</f>
        <v>0</v>
      </c>
      <c r="K109" s="299">
        <f>$I$21/$B$3</f>
        <v>0</v>
      </c>
      <c r="L109" s="299">
        <f>$I$21/$B$3</f>
        <v>0</v>
      </c>
      <c r="M109" s="299"/>
      <c r="N109" s="299"/>
      <c r="O109" s="299"/>
      <c r="P109" s="298"/>
      <c r="Q109" s="299">
        <f t="shared" si="47"/>
        <v>0</v>
      </c>
      <c r="R109" s="37"/>
    </row>
    <row r="110" spans="1:18" s="38" customFormat="1" ht="15" customHeight="1">
      <c r="A110" s="320">
        <v>2022</v>
      </c>
      <c r="B110" s="299"/>
      <c r="C110" s="299"/>
      <c r="D110" s="299"/>
      <c r="E110" s="299"/>
      <c r="F110" s="299"/>
      <c r="G110" s="299"/>
      <c r="H110" s="299"/>
      <c r="I110" s="299"/>
      <c r="J110" s="299">
        <f>$J$21/$B$3</f>
        <v>0</v>
      </c>
      <c r="K110" s="299">
        <f>$J$21/$B$3</f>
        <v>0</v>
      </c>
      <c r="L110" s="299">
        <f>$J$21/$B$3</f>
        <v>0</v>
      </c>
      <c r="M110" s="299"/>
      <c r="N110" s="299"/>
      <c r="O110" s="299"/>
      <c r="P110" s="298"/>
      <c r="Q110" s="299">
        <f t="shared" si="47"/>
        <v>0</v>
      </c>
      <c r="R110" s="37"/>
    </row>
    <row r="111" spans="1:18" s="38" customFormat="1" ht="15" customHeight="1">
      <c r="A111" s="320">
        <v>2023</v>
      </c>
      <c r="B111" s="299"/>
      <c r="C111" s="299"/>
      <c r="D111" s="299"/>
      <c r="E111" s="299"/>
      <c r="F111" s="299"/>
      <c r="G111" s="299"/>
      <c r="H111" s="299"/>
      <c r="I111" s="299"/>
      <c r="J111" s="299"/>
      <c r="K111" s="299">
        <f>$K$21/$B$3</f>
        <v>0</v>
      </c>
      <c r="L111" s="299">
        <f>$K$21/$B$3</f>
        <v>0</v>
      </c>
      <c r="M111" s="299"/>
      <c r="N111" s="299"/>
      <c r="O111" s="299"/>
      <c r="P111" s="298"/>
      <c r="Q111" s="299">
        <f t="shared" si="47"/>
        <v>0</v>
      </c>
      <c r="R111" s="37"/>
    </row>
    <row r="112" spans="1:18" s="38" customFormat="1" ht="15" customHeight="1">
      <c r="A112" s="320">
        <v>2024</v>
      </c>
      <c r="B112" s="299"/>
      <c r="C112" s="299"/>
      <c r="D112" s="299"/>
      <c r="E112" s="299"/>
      <c r="F112" s="299"/>
      <c r="G112" s="299"/>
      <c r="H112" s="299"/>
      <c r="I112" s="299"/>
      <c r="J112" s="299"/>
      <c r="K112" s="299"/>
      <c r="L112" s="299">
        <f>$L$21/$B$3</f>
        <v>0</v>
      </c>
      <c r="M112" s="299"/>
      <c r="N112" s="299"/>
      <c r="O112" s="299"/>
      <c r="P112" s="298"/>
      <c r="Q112" s="299">
        <f t="shared" si="47"/>
        <v>0</v>
      </c>
      <c r="R112" s="37"/>
    </row>
    <row r="113" spans="1:18" s="38" customFormat="1" ht="15" customHeight="1" thickBot="1">
      <c r="A113" s="321"/>
      <c r="B113" s="302">
        <f t="shared" ref="B113:L113" si="53">SUM(B102:B112)</f>
        <v>0</v>
      </c>
      <c r="C113" s="302">
        <f t="shared" si="53"/>
        <v>0.23841799999999996</v>
      </c>
      <c r="D113" s="302">
        <f t="shared" si="53"/>
        <v>2.0651352519999993</v>
      </c>
      <c r="E113" s="302">
        <f t="shared" si="53"/>
        <v>3.368360470238319</v>
      </c>
      <c r="F113" s="302">
        <f t="shared" si="53"/>
        <v>3.368360470238319</v>
      </c>
      <c r="G113" s="302">
        <f t="shared" si="53"/>
        <v>3.368360470238319</v>
      </c>
      <c r="H113" s="302">
        <f t="shared" si="53"/>
        <v>3.368360470238319</v>
      </c>
      <c r="I113" s="302">
        <f t="shared" si="53"/>
        <v>3.368360470238319</v>
      </c>
      <c r="J113" s="302">
        <f t="shared" si="53"/>
        <v>3.368360470238319</v>
      </c>
      <c r="K113" s="302">
        <f t="shared" si="53"/>
        <v>3.368360470238319</v>
      </c>
      <c r="L113" s="302">
        <f t="shared" si="53"/>
        <v>3.368360470238319</v>
      </c>
      <c r="M113" s="302"/>
      <c r="N113" s="302"/>
      <c r="O113" s="299"/>
      <c r="P113" s="298"/>
      <c r="Q113" s="302">
        <f>SUM(Q102:Q112)</f>
        <v>29.250437013906556</v>
      </c>
      <c r="R113" s="37"/>
    </row>
    <row r="114" spans="1:18" ht="15" customHeight="1" thickTop="1"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Q114" s="57"/>
    </row>
    <row r="115" spans="1:18" ht="15" customHeight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Q115" s="57"/>
    </row>
    <row r="116" spans="1:18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Q116" s="57"/>
    </row>
    <row r="117" spans="1:18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Q117" s="57"/>
    </row>
    <row r="118" spans="1:18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Q118" s="57"/>
    </row>
    <row r="119" spans="1:18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Q119" s="57"/>
    </row>
    <row r="120" spans="1:18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Q120" s="57"/>
    </row>
    <row r="121" spans="1:18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Q121" s="57"/>
    </row>
    <row r="122" spans="1:18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Q122" s="57"/>
    </row>
    <row r="123" spans="1:18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Q123" s="57"/>
    </row>
    <row r="124" spans="1:18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Q124" s="33"/>
    </row>
    <row r="125" spans="1:18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Q125" s="33"/>
    </row>
    <row r="126" spans="1:18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Q126" s="33"/>
    </row>
    <row r="127" spans="1:18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Q127" s="33"/>
    </row>
    <row r="128" spans="1:18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Q128" s="33"/>
    </row>
    <row r="129" spans="2:17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Q129" s="33"/>
    </row>
    <row r="130" spans="2:17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Q130" s="33"/>
    </row>
    <row r="131" spans="2:17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Q131" s="33"/>
    </row>
    <row r="132" spans="2:17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Q132" s="33"/>
    </row>
    <row r="133" spans="2:17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Q133" s="33"/>
    </row>
    <row r="134" spans="2:17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Q134" s="33"/>
    </row>
    <row r="135" spans="2:17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Q135" s="33"/>
    </row>
    <row r="136" spans="2:17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Q136" s="33"/>
    </row>
    <row r="137" spans="2:17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Q137" s="33"/>
    </row>
    <row r="138" spans="2:17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Q138" s="33"/>
    </row>
    <row r="139" spans="2:17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Q139" s="33"/>
    </row>
    <row r="140" spans="2:17" ht="15" customHeight="1">
      <c r="Q140" s="33"/>
    </row>
    <row r="141" spans="2:17" ht="15" customHeight="1">
      <c r="Q141" s="33"/>
    </row>
    <row r="142" spans="2:17" ht="15" customHeight="1">
      <c r="Q142" s="33"/>
    </row>
    <row r="143" spans="2:17" ht="15" customHeight="1">
      <c r="Q143" s="33"/>
    </row>
    <row r="144" spans="2:17" ht="15" customHeight="1">
      <c r="Q144" s="33"/>
    </row>
    <row r="145" spans="17:17" ht="15" customHeight="1">
      <c r="Q145" s="33"/>
    </row>
    <row r="146" spans="17:17" ht="15" customHeight="1">
      <c r="Q146" s="33"/>
    </row>
    <row r="147" spans="17:17" ht="15" customHeight="1">
      <c r="Q147" s="33"/>
    </row>
    <row r="148" spans="17:17" ht="15" customHeight="1">
      <c r="Q148" s="33"/>
    </row>
    <row r="149" spans="17:17" ht="15" customHeight="1">
      <c r="Q149" s="33"/>
    </row>
    <row r="150" spans="17:17" ht="15" customHeight="1">
      <c r="Q150" s="33"/>
    </row>
    <row r="151" spans="17:17" ht="15" customHeight="1">
      <c r="Q151" s="33"/>
    </row>
    <row r="152" spans="17:17" ht="15" customHeight="1">
      <c r="Q152" s="33"/>
    </row>
    <row r="153" spans="17:17" ht="15" customHeight="1">
      <c r="Q153" s="33"/>
    </row>
    <row r="154" spans="17:17" ht="15" customHeight="1">
      <c r="Q154" s="33"/>
    </row>
    <row r="155" spans="17:17" ht="15" customHeight="1">
      <c r="Q155" s="33"/>
    </row>
    <row r="156" spans="17:17" ht="15" customHeight="1">
      <c r="Q156" s="33"/>
    </row>
    <row r="157" spans="17:17" ht="15" customHeight="1">
      <c r="Q157" s="33"/>
    </row>
    <row r="158" spans="17:17" ht="15" customHeight="1">
      <c r="Q158" s="33"/>
    </row>
    <row r="159" spans="17:17" ht="15" customHeight="1">
      <c r="Q159" s="33"/>
    </row>
    <row r="160" spans="17:17" ht="15" customHeight="1">
      <c r="Q160" s="33"/>
    </row>
    <row r="161" spans="17:17" ht="15" customHeight="1">
      <c r="Q161" s="33"/>
    </row>
    <row r="162" spans="17:17" ht="15" customHeight="1">
      <c r="Q162" s="33"/>
    </row>
    <row r="163" spans="17:17" ht="15" customHeight="1">
      <c r="Q163" s="33"/>
    </row>
    <row r="164" spans="17:17" ht="15" customHeight="1">
      <c r="Q164" s="33"/>
    </row>
    <row r="165" spans="17:17" ht="15" customHeight="1">
      <c r="Q165" s="33"/>
    </row>
  </sheetData>
  <mergeCells count="1">
    <mergeCell ref="R74:U74"/>
  </mergeCells>
  <printOptions horizontalCentered="1"/>
  <pageMargins left="0.25" right="0.25" top="0.75" bottom="0.75" header="0.3" footer="0.3"/>
  <pageSetup paperSize="3" scale="57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AY48" activePane="bottomRight" state="frozen"/>
      <selection activeCell="N7" sqref="N7"/>
      <selection pane="topRight" activeCell="N7" sqref="N7"/>
      <selection pane="bottomLeft" activeCell="N7" sqref="N7"/>
      <selection pane="bottomRight" activeCell="BN49" sqref="BN49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356</v>
      </c>
    </row>
    <row r="2" spans="1:67" ht="15" customHeight="1">
      <c r="A2" s="60" t="s">
        <v>21</v>
      </c>
      <c r="B2" s="108" t="str">
        <f>VLOOKUP($B$1,'Assumptions (Inputs)'!$A$7:$F$24,2,FALSE)</f>
        <v>Conservation Voltage Optimization (7 MWs)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0</v>
      </c>
    </row>
    <row r="6" spans="1:67" ht="15" customHeight="1">
      <c r="A6" s="60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N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0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(Escalated)'!E13</f>
        <v>0</v>
      </c>
      <c r="C13" s="129">
        <f>'CapEx (Escalated)'!F13</f>
        <v>0.51829999999999998</v>
      </c>
      <c r="D13" s="129">
        <f>'CapEx (Escalated)'!G13</f>
        <v>4.2981582399999994</v>
      </c>
      <c r="E13" s="129">
        <f>'CapEx (Escalated)'!H13</f>
        <v>2.7846692697399993</v>
      </c>
      <c r="F13" s="129">
        <f>'CapEx (Escalated)'!I13</f>
        <v>0</v>
      </c>
      <c r="G13" s="129">
        <f>'CapEx (Escalated)'!J13</f>
        <v>0</v>
      </c>
      <c r="H13" s="129">
        <f>'CapEx (Escalated)'!K13</f>
        <v>0</v>
      </c>
      <c r="I13" s="129">
        <f>'CapEx (Escalated)'!L13</f>
        <v>0</v>
      </c>
      <c r="J13" s="129">
        <f>'CapEx (Escalated)'!M13</f>
        <v>0</v>
      </c>
      <c r="K13" s="129">
        <f>'CapEx (Escalated)'!N13</f>
        <v>0</v>
      </c>
      <c r="L13" s="129">
        <f>'CapEx (Escalated)'!O13</f>
        <v>0</v>
      </c>
      <c r="M13" s="129">
        <f>'CapEx (Escalated)'!P13</f>
        <v>0</v>
      </c>
      <c r="N13" s="129">
        <f>'CapEx (Escalated)'!Q13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7.6011275097399986</v>
      </c>
      <c r="BO13" s="337"/>
    </row>
    <row r="14" spans="1:67" s="38" customFormat="1" ht="15" customHeight="1">
      <c r="A14" s="67" t="s">
        <v>27</v>
      </c>
      <c r="B14" s="129"/>
      <c r="C14" s="129">
        <f>-C13</f>
        <v>-0.51829999999999998</v>
      </c>
      <c r="D14" s="129">
        <f>-D13</f>
        <v>-4.2981582399999994</v>
      </c>
      <c r="E14" s="129">
        <f>-E13</f>
        <v>-2.7846692697399993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-7.6011275097399986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0</v>
      </c>
      <c r="D15" s="68">
        <f t="shared" si="2"/>
        <v>0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</v>
      </c>
      <c r="D16" s="69">
        <f t="shared" si="4"/>
        <v>0</v>
      </c>
      <c r="E16" s="69">
        <f t="shared" si="4"/>
        <v>0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0.51829999999999998</v>
      </c>
      <c r="E19" s="75">
        <f t="shared" si="5"/>
        <v>4.8164582399999993</v>
      </c>
      <c r="F19" s="75">
        <f t="shared" si="5"/>
        <v>7.6011275097399986</v>
      </c>
      <c r="G19" s="75">
        <f t="shared" si="5"/>
        <v>7.6011275097399986</v>
      </c>
      <c r="H19" s="75">
        <f t="shared" si="5"/>
        <v>7.6011275097399986</v>
      </c>
      <c r="I19" s="75">
        <f t="shared" si="5"/>
        <v>7.6011275097399986</v>
      </c>
      <c r="J19" s="75">
        <f t="shared" si="5"/>
        <v>7.6011275097399986</v>
      </c>
      <c r="K19" s="75">
        <f t="shared" si="5"/>
        <v>7.6011275097399986</v>
      </c>
      <c r="L19" s="75">
        <f t="shared" si="5"/>
        <v>7.6011275097399986</v>
      </c>
      <c r="M19" s="75">
        <f t="shared" si="5"/>
        <v>7.6011275097399986</v>
      </c>
      <c r="N19" s="75">
        <f t="shared" si="5"/>
        <v>7.6011275097399986</v>
      </c>
      <c r="O19" s="75">
        <f t="shared" si="5"/>
        <v>7.6011275097399986</v>
      </c>
      <c r="P19" s="75">
        <f t="shared" si="5"/>
        <v>7.6011275097399986</v>
      </c>
      <c r="Q19" s="75">
        <f t="shared" si="5"/>
        <v>7.6011275097399986</v>
      </c>
      <c r="R19" s="75">
        <f t="shared" si="5"/>
        <v>7.6011275097399986</v>
      </c>
      <c r="S19" s="75">
        <f t="shared" si="5"/>
        <v>7.6011275097399986</v>
      </c>
      <c r="T19" s="75">
        <f t="shared" si="5"/>
        <v>7.6011275097399986</v>
      </c>
      <c r="U19" s="75">
        <f t="shared" si="5"/>
        <v>7.6011275097399986</v>
      </c>
      <c r="V19" s="75">
        <f t="shared" si="5"/>
        <v>7.6011275097399986</v>
      </c>
      <c r="W19" s="75">
        <f t="shared" si="5"/>
        <v>7.6011275097399986</v>
      </c>
      <c r="X19" s="75">
        <f t="shared" si="5"/>
        <v>7.6011275097399986</v>
      </c>
      <c r="Y19" s="75">
        <f t="shared" si="5"/>
        <v>7.6011275097399986</v>
      </c>
      <c r="Z19" s="75">
        <f t="shared" si="5"/>
        <v>7.6011275097399986</v>
      </c>
      <c r="AA19" s="75">
        <f t="shared" si="5"/>
        <v>7.6011275097399986</v>
      </c>
      <c r="AB19" s="75">
        <f t="shared" si="5"/>
        <v>7.6011275097399986</v>
      </c>
      <c r="AC19" s="75">
        <f t="shared" si="5"/>
        <v>7.6011275097399986</v>
      </c>
      <c r="AD19" s="75">
        <f t="shared" si="5"/>
        <v>7.6011275097399986</v>
      </c>
      <c r="AE19" s="75">
        <f t="shared" si="5"/>
        <v>7.6011275097399986</v>
      </c>
      <c r="AF19" s="75">
        <f t="shared" si="5"/>
        <v>7.6011275097399986</v>
      </c>
      <c r="AG19" s="75">
        <f t="shared" si="5"/>
        <v>7.6011275097399986</v>
      </c>
      <c r="AH19" s="75">
        <f t="shared" si="5"/>
        <v>7.6011275097399986</v>
      </c>
      <c r="AI19" s="75">
        <f t="shared" si="5"/>
        <v>7.6011275097399986</v>
      </c>
      <c r="AJ19" s="75">
        <f t="shared" si="5"/>
        <v>7.6011275097399986</v>
      </c>
      <c r="AK19" s="75">
        <f t="shared" si="5"/>
        <v>7.6011275097399986</v>
      </c>
      <c r="AL19" s="75">
        <f t="shared" si="5"/>
        <v>7.6011275097399986</v>
      </c>
      <c r="AM19" s="75">
        <f t="shared" si="5"/>
        <v>7.6011275097399986</v>
      </c>
      <c r="AN19" s="75">
        <f t="shared" si="5"/>
        <v>7.6011275097399986</v>
      </c>
      <c r="AO19" s="75">
        <f t="shared" si="5"/>
        <v>7.6011275097399986</v>
      </c>
      <c r="AP19" s="75">
        <f t="shared" si="5"/>
        <v>7.6011275097399986</v>
      </c>
      <c r="AQ19" s="75">
        <f t="shared" si="5"/>
        <v>7.6011275097399986</v>
      </c>
      <c r="AR19" s="75">
        <f t="shared" si="5"/>
        <v>7.6011275097399986</v>
      </c>
      <c r="AS19" s="75">
        <f t="shared" si="5"/>
        <v>7.6011275097399986</v>
      </c>
      <c r="AT19" s="75">
        <f t="shared" si="5"/>
        <v>7.6011275097399986</v>
      </c>
      <c r="AU19" s="75">
        <f t="shared" si="5"/>
        <v>7.6011275097399986</v>
      </c>
      <c r="AV19" s="75">
        <f t="shared" si="5"/>
        <v>7.6011275097399986</v>
      </c>
      <c r="AW19" s="75">
        <f t="shared" si="5"/>
        <v>7.6011275097399986</v>
      </c>
      <c r="AX19" s="75">
        <f t="shared" si="5"/>
        <v>7.6011275097399986</v>
      </c>
      <c r="AY19" s="75">
        <f t="shared" si="5"/>
        <v>7.6011275097399986</v>
      </c>
      <c r="AZ19" s="75">
        <f t="shared" si="5"/>
        <v>7.6011275097399986</v>
      </c>
      <c r="BA19" s="75">
        <f t="shared" si="5"/>
        <v>7.0828275097399986</v>
      </c>
      <c r="BB19" s="75">
        <f t="shared" si="5"/>
        <v>2.7846692697399993</v>
      </c>
      <c r="BC19" s="75">
        <f t="shared" si="5"/>
        <v>0</v>
      </c>
      <c r="BD19" s="75">
        <f t="shared" si="5"/>
        <v>0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38" customFormat="1" ht="15" customHeight="1">
      <c r="A20" s="362" t="s">
        <v>25</v>
      </c>
      <c r="B20" s="75">
        <f>-B14</f>
        <v>0</v>
      </c>
      <c r="C20" s="75">
        <f t="shared" ref="C20:K20" si="6">-C14</f>
        <v>0.51829999999999998</v>
      </c>
      <c r="D20" s="75">
        <f t="shared" si="6"/>
        <v>4.2981582399999994</v>
      </c>
      <c r="E20" s="75">
        <f t="shared" si="6"/>
        <v>2.7846692697399993</v>
      </c>
      <c r="F20" s="75">
        <f t="shared" si="6"/>
        <v>0</v>
      </c>
      <c r="G20" s="75">
        <f t="shared" si="6"/>
        <v>0</v>
      </c>
      <c r="H20" s="75">
        <f t="shared" si="6"/>
        <v>0</v>
      </c>
      <c r="I20" s="75">
        <f t="shared" si="6"/>
        <v>0</v>
      </c>
      <c r="J20" s="75">
        <f t="shared" si="6"/>
        <v>0</v>
      </c>
      <c r="K20" s="75">
        <f t="shared" si="6"/>
        <v>0</v>
      </c>
      <c r="L20" s="55"/>
      <c r="M20" s="55"/>
      <c r="N20" s="55"/>
      <c r="O20" s="75">
        <f t="shared" ref="O20:AY20" si="7">-O14</f>
        <v>0</v>
      </c>
      <c r="P20" s="75">
        <f t="shared" si="7"/>
        <v>0</v>
      </c>
      <c r="Q20" s="75">
        <f t="shared" si="7"/>
        <v>0</v>
      </c>
      <c r="R20" s="75">
        <f t="shared" si="7"/>
        <v>0</v>
      </c>
      <c r="S20" s="75">
        <f t="shared" si="7"/>
        <v>0</v>
      </c>
      <c r="T20" s="75">
        <f t="shared" si="7"/>
        <v>0</v>
      </c>
      <c r="U20" s="75">
        <f t="shared" si="7"/>
        <v>0</v>
      </c>
      <c r="V20" s="75">
        <f t="shared" si="7"/>
        <v>0</v>
      </c>
      <c r="W20" s="75">
        <f t="shared" si="7"/>
        <v>0</v>
      </c>
      <c r="X20" s="75">
        <f t="shared" si="7"/>
        <v>0</v>
      </c>
      <c r="Y20" s="75">
        <f t="shared" si="7"/>
        <v>0</v>
      </c>
      <c r="Z20" s="75">
        <f t="shared" si="7"/>
        <v>0</v>
      </c>
      <c r="AA20" s="75">
        <f t="shared" si="7"/>
        <v>0</v>
      </c>
      <c r="AB20" s="75">
        <f t="shared" si="7"/>
        <v>0</v>
      </c>
      <c r="AC20" s="75">
        <f t="shared" si="7"/>
        <v>0</v>
      </c>
      <c r="AD20" s="75">
        <f t="shared" si="7"/>
        <v>0</v>
      </c>
      <c r="AE20" s="75">
        <f t="shared" si="7"/>
        <v>0</v>
      </c>
      <c r="AF20" s="75">
        <f t="shared" si="7"/>
        <v>0</v>
      </c>
      <c r="AG20" s="75">
        <f t="shared" si="7"/>
        <v>0</v>
      </c>
      <c r="AH20" s="75">
        <f t="shared" si="7"/>
        <v>0</v>
      </c>
      <c r="AI20" s="75">
        <f t="shared" si="7"/>
        <v>0</v>
      </c>
      <c r="AJ20" s="75">
        <f t="shared" si="7"/>
        <v>0</v>
      </c>
      <c r="AK20" s="75">
        <f t="shared" si="7"/>
        <v>0</v>
      </c>
      <c r="AL20" s="75">
        <f t="shared" si="7"/>
        <v>0</v>
      </c>
      <c r="AM20" s="75">
        <f t="shared" si="7"/>
        <v>0</v>
      </c>
      <c r="AN20" s="75">
        <f t="shared" si="7"/>
        <v>0</v>
      </c>
      <c r="AO20" s="75">
        <f t="shared" si="7"/>
        <v>0</v>
      </c>
      <c r="AP20" s="75">
        <f t="shared" si="7"/>
        <v>0</v>
      </c>
      <c r="AQ20" s="75">
        <f t="shared" si="7"/>
        <v>0</v>
      </c>
      <c r="AR20" s="75">
        <f t="shared" si="7"/>
        <v>0</v>
      </c>
      <c r="AS20" s="75">
        <f t="shared" si="7"/>
        <v>0</v>
      </c>
      <c r="AT20" s="75">
        <f t="shared" si="7"/>
        <v>0</v>
      </c>
      <c r="AU20" s="75">
        <f t="shared" si="7"/>
        <v>0</v>
      </c>
      <c r="AV20" s="75">
        <f t="shared" si="7"/>
        <v>0</v>
      </c>
      <c r="AW20" s="75">
        <f t="shared" si="7"/>
        <v>0</v>
      </c>
      <c r="AX20" s="75">
        <f t="shared" si="7"/>
        <v>0</v>
      </c>
      <c r="AY20" s="75">
        <f t="shared" si="7"/>
        <v>0</v>
      </c>
      <c r="AZ20" s="333">
        <f>-C20</f>
        <v>-0.51829999999999998</v>
      </c>
      <c r="BA20" s="333">
        <f>-D20</f>
        <v>-4.2981582399999994</v>
      </c>
      <c r="BB20" s="333">
        <f>-E20</f>
        <v>-2.7846692697399993</v>
      </c>
      <c r="BC20" s="75"/>
      <c r="BD20" s="55">
        <f>-G20</f>
        <v>0</v>
      </c>
      <c r="BE20" s="75"/>
      <c r="BF20" s="75"/>
      <c r="BG20" s="75"/>
      <c r="BH20" s="75"/>
      <c r="BI20" s="55"/>
      <c r="BJ20" s="75"/>
      <c r="BK20" s="55"/>
      <c r="BL20" s="75"/>
      <c r="BM20" s="37"/>
      <c r="BN20" s="75">
        <f>SUM(B20:BM20)</f>
        <v>0</v>
      </c>
      <c r="BO20" s="337"/>
    </row>
    <row r="21" spans="1:67" s="38" customFormat="1" ht="15" customHeight="1">
      <c r="A21" s="36" t="s">
        <v>28</v>
      </c>
      <c r="B21" s="75">
        <f t="shared" ref="B21:BL21" si="8">SUM(B19:B20)</f>
        <v>0</v>
      </c>
      <c r="C21" s="75">
        <f t="shared" si="8"/>
        <v>0.51829999999999998</v>
      </c>
      <c r="D21" s="75">
        <f t="shared" si="8"/>
        <v>4.8164582399999993</v>
      </c>
      <c r="E21" s="75">
        <f t="shared" si="8"/>
        <v>7.6011275097399986</v>
      </c>
      <c r="F21" s="75">
        <f t="shared" si="8"/>
        <v>7.6011275097399986</v>
      </c>
      <c r="G21" s="75">
        <f t="shared" si="8"/>
        <v>7.6011275097399986</v>
      </c>
      <c r="H21" s="75">
        <f t="shared" si="8"/>
        <v>7.6011275097399986</v>
      </c>
      <c r="I21" s="75">
        <f t="shared" si="8"/>
        <v>7.6011275097399986</v>
      </c>
      <c r="J21" s="75">
        <f t="shared" si="8"/>
        <v>7.6011275097399986</v>
      </c>
      <c r="K21" s="75">
        <f t="shared" si="8"/>
        <v>7.6011275097399986</v>
      </c>
      <c r="L21" s="75">
        <f t="shared" si="8"/>
        <v>7.6011275097399986</v>
      </c>
      <c r="M21" s="75">
        <f t="shared" si="8"/>
        <v>7.6011275097399986</v>
      </c>
      <c r="N21" s="75">
        <f t="shared" si="8"/>
        <v>7.6011275097399986</v>
      </c>
      <c r="O21" s="75">
        <f t="shared" si="8"/>
        <v>7.6011275097399986</v>
      </c>
      <c r="P21" s="75">
        <f t="shared" si="8"/>
        <v>7.6011275097399986</v>
      </c>
      <c r="Q21" s="75">
        <f t="shared" si="8"/>
        <v>7.6011275097399986</v>
      </c>
      <c r="R21" s="75">
        <f t="shared" si="8"/>
        <v>7.6011275097399986</v>
      </c>
      <c r="S21" s="75">
        <f t="shared" si="8"/>
        <v>7.6011275097399986</v>
      </c>
      <c r="T21" s="75">
        <f t="shared" si="8"/>
        <v>7.6011275097399986</v>
      </c>
      <c r="U21" s="75">
        <f t="shared" si="8"/>
        <v>7.6011275097399986</v>
      </c>
      <c r="V21" s="75">
        <f t="shared" si="8"/>
        <v>7.6011275097399986</v>
      </c>
      <c r="W21" s="75">
        <f t="shared" si="8"/>
        <v>7.6011275097399986</v>
      </c>
      <c r="X21" s="75">
        <f t="shared" si="8"/>
        <v>7.6011275097399986</v>
      </c>
      <c r="Y21" s="75">
        <f t="shared" si="8"/>
        <v>7.6011275097399986</v>
      </c>
      <c r="Z21" s="75">
        <f t="shared" si="8"/>
        <v>7.6011275097399986</v>
      </c>
      <c r="AA21" s="75">
        <f t="shared" si="8"/>
        <v>7.6011275097399986</v>
      </c>
      <c r="AB21" s="75">
        <f t="shared" si="8"/>
        <v>7.6011275097399986</v>
      </c>
      <c r="AC21" s="75">
        <f t="shared" si="8"/>
        <v>7.6011275097399986</v>
      </c>
      <c r="AD21" s="75">
        <f t="shared" si="8"/>
        <v>7.6011275097399986</v>
      </c>
      <c r="AE21" s="75">
        <f t="shared" si="8"/>
        <v>7.6011275097399986</v>
      </c>
      <c r="AF21" s="75">
        <f t="shared" si="8"/>
        <v>7.6011275097399986</v>
      </c>
      <c r="AG21" s="75">
        <f t="shared" si="8"/>
        <v>7.6011275097399986</v>
      </c>
      <c r="AH21" s="75">
        <f t="shared" si="8"/>
        <v>7.6011275097399986</v>
      </c>
      <c r="AI21" s="75">
        <f t="shared" si="8"/>
        <v>7.6011275097399986</v>
      </c>
      <c r="AJ21" s="75">
        <f t="shared" si="8"/>
        <v>7.6011275097399986</v>
      </c>
      <c r="AK21" s="75">
        <f t="shared" si="8"/>
        <v>7.6011275097399986</v>
      </c>
      <c r="AL21" s="75">
        <f t="shared" si="8"/>
        <v>7.6011275097399986</v>
      </c>
      <c r="AM21" s="75">
        <f t="shared" si="8"/>
        <v>7.6011275097399986</v>
      </c>
      <c r="AN21" s="75">
        <f t="shared" si="8"/>
        <v>7.6011275097399986</v>
      </c>
      <c r="AO21" s="75">
        <f t="shared" si="8"/>
        <v>7.6011275097399986</v>
      </c>
      <c r="AP21" s="75">
        <f t="shared" si="8"/>
        <v>7.6011275097399986</v>
      </c>
      <c r="AQ21" s="75">
        <f t="shared" si="8"/>
        <v>7.6011275097399986</v>
      </c>
      <c r="AR21" s="75">
        <f t="shared" si="8"/>
        <v>7.6011275097399986</v>
      </c>
      <c r="AS21" s="75">
        <f t="shared" si="8"/>
        <v>7.6011275097399986</v>
      </c>
      <c r="AT21" s="75">
        <f t="shared" si="8"/>
        <v>7.6011275097399986</v>
      </c>
      <c r="AU21" s="75">
        <f t="shared" si="8"/>
        <v>7.6011275097399986</v>
      </c>
      <c r="AV21" s="75">
        <f t="shared" si="8"/>
        <v>7.6011275097399986</v>
      </c>
      <c r="AW21" s="75">
        <f t="shared" si="8"/>
        <v>7.6011275097399986</v>
      </c>
      <c r="AX21" s="75">
        <f t="shared" si="8"/>
        <v>7.6011275097399986</v>
      </c>
      <c r="AY21" s="75">
        <f t="shared" si="8"/>
        <v>7.6011275097399986</v>
      </c>
      <c r="AZ21" s="75">
        <f t="shared" si="8"/>
        <v>7.0828275097399986</v>
      </c>
      <c r="BA21" s="75">
        <f t="shared" si="8"/>
        <v>2.7846692697399993</v>
      </c>
      <c r="BB21" s="75">
        <f t="shared" si="8"/>
        <v>0</v>
      </c>
      <c r="BC21" s="75">
        <f t="shared" si="8"/>
        <v>0</v>
      </c>
      <c r="BD21" s="75">
        <f t="shared" si="8"/>
        <v>0</v>
      </c>
      <c r="BE21" s="75">
        <f t="shared" si="8"/>
        <v>0</v>
      </c>
      <c r="BF21" s="75">
        <f t="shared" si="8"/>
        <v>0</v>
      </c>
      <c r="BG21" s="75">
        <f t="shared" si="8"/>
        <v>0</v>
      </c>
      <c r="BH21" s="75">
        <f t="shared" si="8"/>
        <v>0</v>
      </c>
      <c r="BI21" s="75">
        <f t="shared" si="8"/>
        <v>0</v>
      </c>
      <c r="BJ21" s="75">
        <f t="shared" si="8"/>
        <v>0</v>
      </c>
      <c r="BK21" s="75">
        <f t="shared" si="8"/>
        <v>0</v>
      </c>
      <c r="BL21" s="75">
        <f t="shared" si="8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9">AVERAGE(B19,B21)</f>
        <v>0</v>
      </c>
      <c r="C22" s="69">
        <f t="shared" si="9"/>
        <v>0.25914999999999999</v>
      </c>
      <c r="D22" s="69">
        <f t="shared" si="9"/>
        <v>2.6673791199999997</v>
      </c>
      <c r="E22" s="69">
        <f t="shared" si="9"/>
        <v>6.2087928748699994</v>
      </c>
      <c r="F22" s="69">
        <f t="shared" si="9"/>
        <v>7.6011275097399986</v>
      </c>
      <c r="G22" s="69">
        <f t="shared" si="9"/>
        <v>7.6011275097399986</v>
      </c>
      <c r="H22" s="69">
        <f t="shared" si="9"/>
        <v>7.6011275097399986</v>
      </c>
      <c r="I22" s="69">
        <f t="shared" si="9"/>
        <v>7.6011275097399986</v>
      </c>
      <c r="J22" s="69">
        <f t="shared" si="9"/>
        <v>7.6011275097399986</v>
      </c>
      <c r="K22" s="69">
        <f t="shared" si="9"/>
        <v>7.6011275097399986</v>
      </c>
      <c r="L22" s="69">
        <f t="shared" si="9"/>
        <v>7.6011275097399986</v>
      </c>
      <c r="M22" s="69">
        <f t="shared" si="9"/>
        <v>7.6011275097399986</v>
      </c>
      <c r="N22" s="69">
        <f t="shared" si="9"/>
        <v>7.6011275097399986</v>
      </c>
      <c r="O22" s="69">
        <f t="shared" si="9"/>
        <v>7.6011275097399986</v>
      </c>
      <c r="P22" s="69">
        <f t="shared" si="9"/>
        <v>7.6011275097399986</v>
      </c>
      <c r="Q22" s="69">
        <f t="shared" si="9"/>
        <v>7.6011275097399986</v>
      </c>
      <c r="R22" s="69">
        <f t="shared" si="9"/>
        <v>7.6011275097399986</v>
      </c>
      <c r="S22" s="69">
        <f t="shared" si="9"/>
        <v>7.6011275097399986</v>
      </c>
      <c r="T22" s="69">
        <f t="shared" si="9"/>
        <v>7.6011275097399986</v>
      </c>
      <c r="U22" s="69">
        <f t="shared" si="9"/>
        <v>7.6011275097399986</v>
      </c>
      <c r="V22" s="69">
        <f t="shared" si="9"/>
        <v>7.6011275097399986</v>
      </c>
      <c r="W22" s="69">
        <f t="shared" si="9"/>
        <v>7.6011275097399986</v>
      </c>
      <c r="X22" s="69">
        <f t="shared" si="9"/>
        <v>7.6011275097399986</v>
      </c>
      <c r="Y22" s="69">
        <f t="shared" si="9"/>
        <v>7.6011275097399986</v>
      </c>
      <c r="Z22" s="69">
        <f t="shared" si="9"/>
        <v>7.6011275097399986</v>
      </c>
      <c r="AA22" s="69">
        <f t="shared" si="9"/>
        <v>7.6011275097399986</v>
      </c>
      <c r="AB22" s="69">
        <f t="shared" si="9"/>
        <v>7.6011275097399986</v>
      </c>
      <c r="AC22" s="69">
        <f t="shared" si="9"/>
        <v>7.6011275097399986</v>
      </c>
      <c r="AD22" s="69">
        <f t="shared" si="9"/>
        <v>7.6011275097399986</v>
      </c>
      <c r="AE22" s="69">
        <f t="shared" si="9"/>
        <v>7.6011275097399986</v>
      </c>
      <c r="AF22" s="69">
        <f t="shared" si="9"/>
        <v>7.6011275097399986</v>
      </c>
      <c r="AG22" s="69">
        <f t="shared" si="9"/>
        <v>7.6011275097399986</v>
      </c>
      <c r="AH22" s="69">
        <f t="shared" si="9"/>
        <v>7.6011275097399986</v>
      </c>
      <c r="AI22" s="69">
        <f t="shared" si="9"/>
        <v>7.6011275097399986</v>
      </c>
      <c r="AJ22" s="69">
        <f t="shared" si="9"/>
        <v>7.6011275097399986</v>
      </c>
      <c r="AK22" s="69">
        <f t="shared" si="9"/>
        <v>7.6011275097399986</v>
      </c>
      <c r="AL22" s="69">
        <f t="shared" si="9"/>
        <v>7.6011275097399986</v>
      </c>
      <c r="AM22" s="69">
        <f t="shared" si="9"/>
        <v>7.6011275097399986</v>
      </c>
      <c r="AN22" s="69">
        <f t="shared" si="9"/>
        <v>7.6011275097399986</v>
      </c>
      <c r="AO22" s="69">
        <f t="shared" si="9"/>
        <v>7.6011275097399986</v>
      </c>
      <c r="AP22" s="69">
        <f t="shared" si="9"/>
        <v>7.6011275097399986</v>
      </c>
      <c r="AQ22" s="69">
        <f t="shared" si="9"/>
        <v>7.6011275097399986</v>
      </c>
      <c r="AR22" s="69">
        <f t="shared" si="9"/>
        <v>7.6011275097399986</v>
      </c>
      <c r="AS22" s="69">
        <f t="shared" si="9"/>
        <v>7.6011275097399986</v>
      </c>
      <c r="AT22" s="69">
        <f t="shared" si="9"/>
        <v>7.6011275097399986</v>
      </c>
      <c r="AU22" s="69">
        <f t="shared" si="9"/>
        <v>7.6011275097399986</v>
      </c>
      <c r="AV22" s="69">
        <f t="shared" si="9"/>
        <v>7.6011275097399986</v>
      </c>
      <c r="AW22" s="69">
        <f t="shared" si="9"/>
        <v>7.6011275097399986</v>
      </c>
      <c r="AX22" s="69">
        <f t="shared" si="9"/>
        <v>7.6011275097399986</v>
      </c>
      <c r="AY22" s="69">
        <f t="shared" si="9"/>
        <v>7.6011275097399986</v>
      </c>
      <c r="AZ22" s="69">
        <f t="shared" si="9"/>
        <v>7.3419775097399986</v>
      </c>
      <c r="BA22" s="69">
        <f t="shared" si="9"/>
        <v>4.933748389739999</v>
      </c>
      <c r="BB22" s="69">
        <f t="shared" si="9"/>
        <v>1.3923346348699996</v>
      </c>
      <c r="BC22" s="69">
        <f t="shared" si="9"/>
        <v>0</v>
      </c>
      <c r="BD22" s="69">
        <f t="shared" si="9"/>
        <v>0</v>
      </c>
      <c r="BE22" s="69">
        <f t="shared" si="9"/>
        <v>0</v>
      </c>
      <c r="BF22" s="69">
        <f t="shared" si="9"/>
        <v>0</v>
      </c>
      <c r="BG22" s="69">
        <f t="shared" si="9"/>
        <v>0</v>
      </c>
      <c r="BH22" s="69">
        <f t="shared" si="9"/>
        <v>0</v>
      </c>
      <c r="BI22" s="69">
        <f t="shared" si="9"/>
        <v>0</v>
      </c>
      <c r="BJ22" s="69">
        <f t="shared" si="9"/>
        <v>0</v>
      </c>
      <c r="BK22" s="69">
        <f t="shared" si="9"/>
        <v>0</v>
      </c>
      <c r="BL22" s="69">
        <f t="shared" si="9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0">B28</f>
        <v>0</v>
      </c>
      <c r="D25" s="75">
        <f t="shared" si="10"/>
        <v>3.8872499999999997E-2</v>
      </c>
      <c r="E25" s="75">
        <f t="shared" si="10"/>
        <v>0.43606652199999996</v>
      </c>
      <c r="F25" s="75">
        <f t="shared" si="10"/>
        <v>1.3346985859216998</v>
      </c>
      <c r="G25" s="75">
        <f t="shared" si="10"/>
        <v>2.3747559684563608</v>
      </c>
      <c r="H25" s="75">
        <f t="shared" si="10"/>
        <v>3.3368361297070406</v>
      </c>
      <c r="I25" s="75">
        <f t="shared" si="10"/>
        <v>4.2267460417931195</v>
      </c>
      <c r="J25" s="75">
        <f t="shared" si="10"/>
        <v>5.049906686521612</v>
      </c>
      <c r="K25" s="75">
        <f t="shared" si="10"/>
        <v>5.8113092298755298</v>
      </c>
      <c r="L25" s="75">
        <f t="shared" si="10"/>
        <v>6.5185170209109113</v>
      </c>
      <c r="M25" s="75">
        <f t="shared" si="10"/>
        <v>7.2001832430037975</v>
      </c>
      <c r="N25" s="75">
        <f t="shared" si="10"/>
        <v>7.8785078619729951</v>
      </c>
      <c r="O25" s="75">
        <f t="shared" si="10"/>
        <v>8.556832480942191</v>
      </c>
      <c r="P25" s="75">
        <f t="shared" si="10"/>
        <v>9.2351570999113868</v>
      </c>
      <c r="Q25" s="75">
        <f t="shared" si="10"/>
        <v>9.9134817188805826</v>
      </c>
      <c r="R25" s="75">
        <f t="shared" si="10"/>
        <v>10.591806337849778</v>
      </c>
      <c r="S25" s="75">
        <f t="shared" si="10"/>
        <v>11.270130956818974</v>
      </c>
      <c r="T25" s="75">
        <f t="shared" si="10"/>
        <v>11.94845557578817</v>
      </c>
      <c r="U25" s="75">
        <f t="shared" si="10"/>
        <v>12.626780194757366</v>
      </c>
      <c r="V25" s="75">
        <f t="shared" si="10"/>
        <v>13.305104813726562</v>
      </c>
      <c r="W25" s="75">
        <f t="shared" si="10"/>
        <v>13.983429432695758</v>
      </c>
      <c r="X25" s="75">
        <f t="shared" si="10"/>
        <v>14.638627505664957</v>
      </c>
      <c r="Y25" s="75">
        <f t="shared" si="10"/>
        <v>15.078915211965356</v>
      </c>
      <c r="Z25" s="75">
        <f t="shared" si="10"/>
        <v>15.203167154781156</v>
      </c>
      <c r="AA25" s="75">
        <f t="shared" si="10"/>
        <v>15.203167154781156</v>
      </c>
      <c r="AB25" s="75">
        <f t="shared" si="10"/>
        <v>15.203167154781156</v>
      </c>
      <c r="AC25" s="75">
        <f t="shared" si="10"/>
        <v>15.203167154781156</v>
      </c>
      <c r="AD25" s="75">
        <f t="shared" si="10"/>
        <v>15.203167154781156</v>
      </c>
      <c r="AE25" s="75">
        <f t="shared" si="10"/>
        <v>15.203167154781156</v>
      </c>
      <c r="AF25" s="75">
        <f t="shared" si="10"/>
        <v>15.203167154781156</v>
      </c>
      <c r="AG25" s="75">
        <f t="shared" si="10"/>
        <v>15.203167154781156</v>
      </c>
      <c r="AH25" s="75">
        <f t="shared" si="10"/>
        <v>15.203167154781156</v>
      </c>
      <c r="AI25" s="75">
        <f t="shared" si="10"/>
        <v>15.203167154781156</v>
      </c>
      <c r="AJ25" s="75">
        <f t="shared" si="10"/>
        <v>15.203167154781156</v>
      </c>
      <c r="AK25" s="75">
        <f t="shared" si="10"/>
        <v>15.203167154781156</v>
      </c>
      <c r="AL25" s="75">
        <f t="shared" si="10"/>
        <v>15.203167154781156</v>
      </c>
      <c r="AM25" s="75">
        <f t="shared" si="10"/>
        <v>15.203167154781156</v>
      </c>
      <c r="AN25" s="75">
        <f t="shared" si="10"/>
        <v>15.203167154781156</v>
      </c>
      <c r="AO25" s="75">
        <f t="shared" si="10"/>
        <v>15.203167154781156</v>
      </c>
      <c r="AP25" s="75">
        <f t="shared" si="10"/>
        <v>15.203167154781156</v>
      </c>
      <c r="AQ25" s="75">
        <f t="shared" si="10"/>
        <v>15.203167154781156</v>
      </c>
      <c r="AR25" s="75">
        <f t="shared" si="10"/>
        <v>15.203167154781156</v>
      </c>
      <c r="AS25" s="75">
        <f t="shared" si="10"/>
        <v>15.203167154781156</v>
      </c>
      <c r="AT25" s="75">
        <f t="shared" si="10"/>
        <v>15.203167154781156</v>
      </c>
      <c r="AU25" s="75">
        <f t="shared" si="10"/>
        <v>15.203167154781156</v>
      </c>
      <c r="AV25" s="75">
        <f t="shared" si="10"/>
        <v>15.203167154781156</v>
      </c>
      <c r="AW25" s="75">
        <f t="shared" si="10"/>
        <v>15.203167154781156</v>
      </c>
      <c r="AX25" s="75">
        <f t="shared" si="10"/>
        <v>15.203167154781156</v>
      </c>
      <c r="AY25" s="75">
        <f t="shared" si="10"/>
        <v>15.203167154781156</v>
      </c>
      <c r="AZ25" s="75">
        <f t="shared" si="10"/>
        <v>15.203167154781156</v>
      </c>
      <c r="BA25" s="75">
        <f t="shared" si="10"/>
        <v>15.203167154781156</v>
      </c>
      <c r="BB25" s="75">
        <f t="shared" si="10"/>
        <v>15.203167154781156</v>
      </c>
      <c r="BC25" s="75">
        <f t="shared" si="10"/>
        <v>15.203167154781156</v>
      </c>
      <c r="BD25" s="75">
        <f t="shared" si="10"/>
        <v>15.203167154781156</v>
      </c>
      <c r="BE25" s="75">
        <f t="shared" si="10"/>
        <v>15.203167154781156</v>
      </c>
      <c r="BF25" s="75">
        <f t="shared" si="10"/>
        <v>15.203167154781156</v>
      </c>
      <c r="BG25" s="75">
        <f t="shared" si="10"/>
        <v>15.203167154781156</v>
      </c>
      <c r="BH25" s="75">
        <f t="shared" si="10"/>
        <v>15.203167154781156</v>
      </c>
      <c r="BI25" s="75">
        <f t="shared" si="10"/>
        <v>15.203167154781156</v>
      </c>
      <c r="BJ25" s="75">
        <f t="shared" si="10"/>
        <v>15.203167154781156</v>
      </c>
      <c r="BK25" s="75">
        <f t="shared" si="10"/>
        <v>15.203167154781156</v>
      </c>
      <c r="BL25" s="75">
        <f t="shared" si="10"/>
        <v>15.203167154781156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1">C75</f>
        <v>1.9436249999999999E-2</v>
      </c>
      <c r="D26" s="75">
        <f t="shared" si="11"/>
        <v>0.19859701099999996</v>
      </c>
      <c r="E26" s="75">
        <f t="shared" si="11"/>
        <v>0.4493160319608499</v>
      </c>
      <c r="F26" s="75">
        <f t="shared" si="11"/>
        <v>0.52002869126733042</v>
      </c>
      <c r="G26" s="75">
        <f t="shared" si="11"/>
        <v>0.48104008062533971</v>
      </c>
      <c r="H26" s="75">
        <f t="shared" si="11"/>
        <v>0.4449549560430397</v>
      </c>
      <c r="I26" s="75">
        <f t="shared" si="11"/>
        <v>0.41158032236424613</v>
      </c>
      <c r="J26" s="75">
        <f t="shared" si="11"/>
        <v>0.38070127167695889</v>
      </c>
      <c r="K26" s="75">
        <f t="shared" si="11"/>
        <v>0.35360389551769117</v>
      </c>
      <c r="L26" s="75">
        <f t="shared" si="11"/>
        <v>0.34083311104644276</v>
      </c>
      <c r="M26" s="75">
        <f t="shared" si="11"/>
        <v>0.33916230948459875</v>
      </c>
      <c r="N26" s="75">
        <f t="shared" si="11"/>
        <v>0.33916230948459875</v>
      </c>
      <c r="O26" s="75">
        <f t="shared" si="11"/>
        <v>0.33916230948459875</v>
      </c>
      <c r="P26" s="75">
        <f t="shared" si="11"/>
        <v>0.33916230948459875</v>
      </c>
      <c r="Q26" s="75">
        <f t="shared" si="11"/>
        <v>0.33916230948459875</v>
      </c>
      <c r="R26" s="75">
        <f t="shared" si="11"/>
        <v>0.33916230948459875</v>
      </c>
      <c r="S26" s="75">
        <f t="shared" si="11"/>
        <v>0.33916230948459875</v>
      </c>
      <c r="T26" s="75">
        <f t="shared" si="11"/>
        <v>0.33916230948459875</v>
      </c>
      <c r="U26" s="75">
        <f t="shared" si="11"/>
        <v>0.33916230948459875</v>
      </c>
      <c r="V26" s="75">
        <f t="shared" si="11"/>
        <v>0.33916230948459875</v>
      </c>
      <c r="W26" s="75">
        <f t="shared" si="11"/>
        <v>0.32759903648459876</v>
      </c>
      <c r="X26" s="75">
        <f t="shared" si="11"/>
        <v>0.22014385315019874</v>
      </c>
      <c r="Y26" s="75">
        <f t="shared" si="11"/>
        <v>6.2125971407899383E-2</v>
      </c>
      <c r="Z26" s="75">
        <f t="shared" si="11"/>
        <v>0</v>
      </c>
      <c r="AA26" s="75">
        <f t="shared" si="11"/>
        <v>0</v>
      </c>
      <c r="AB26" s="75">
        <f t="shared" si="11"/>
        <v>0</v>
      </c>
      <c r="AC26" s="75">
        <f t="shared" si="11"/>
        <v>0</v>
      </c>
      <c r="AD26" s="75">
        <f t="shared" si="11"/>
        <v>0</v>
      </c>
      <c r="AE26" s="75">
        <f t="shared" si="11"/>
        <v>0</v>
      </c>
      <c r="AF26" s="75">
        <f t="shared" si="11"/>
        <v>0</v>
      </c>
      <c r="AG26" s="75">
        <f t="shared" si="11"/>
        <v>0</v>
      </c>
      <c r="AH26" s="75">
        <f t="shared" si="11"/>
        <v>0</v>
      </c>
      <c r="AI26" s="75">
        <f t="shared" si="11"/>
        <v>0</v>
      </c>
      <c r="AJ26" s="75">
        <f t="shared" si="11"/>
        <v>0</v>
      </c>
      <c r="AK26" s="75">
        <f t="shared" si="11"/>
        <v>0</v>
      </c>
      <c r="AL26" s="75">
        <f t="shared" si="11"/>
        <v>0</v>
      </c>
      <c r="AM26" s="75">
        <f t="shared" si="11"/>
        <v>0</v>
      </c>
      <c r="AN26" s="75">
        <f t="shared" si="11"/>
        <v>0</v>
      </c>
      <c r="AO26" s="75">
        <f t="shared" si="11"/>
        <v>0</v>
      </c>
      <c r="AP26" s="75">
        <f t="shared" si="11"/>
        <v>0</v>
      </c>
      <c r="AQ26" s="75">
        <f t="shared" si="11"/>
        <v>0</v>
      </c>
      <c r="AR26" s="75">
        <f t="shared" si="11"/>
        <v>0</v>
      </c>
      <c r="AS26" s="75">
        <f t="shared" si="11"/>
        <v>0</v>
      </c>
      <c r="AT26" s="75">
        <f t="shared" si="11"/>
        <v>0</v>
      </c>
      <c r="AU26" s="75">
        <f t="shared" si="11"/>
        <v>0</v>
      </c>
      <c r="AV26" s="75">
        <f t="shared" si="11"/>
        <v>0</v>
      </c>
      <c r="AW26" s="75">
        <f t="shared" si="11"/>
        <v>0</v>
      </c>
      <c r="AX26" s="75">
        <f t="shared" si="11"/>
        <v>0</v>
      </c>
      <c r="AY26" s="75">
        <f t="shared" si="11"/>
        <v>0</v>
      </c>
      <c r="AZ26" s="75">
        <f t="shared" si="11"/>
        <v>0</v>
      </c>
      <c r="BA26" s="75">
        <f t="shared" si="11"/>
        <v>0</v>
      </c>
      <c r="BB26" s="75">
        <f t="shared" si="11"/>
        <v>0</v>
      </c>
      <c r="BC26" s="75">
        <f t="shared" si="11"/>
        <v>0</v>
      </c>
      <c r="BD26" s="75">
        <f t="shared" si="11"/>
        <v>0</v>
      </c>
      <c r="BE26" s="75">
        <f t="shared" si="11"/>
        <v>0</v>
      </c>
      <c r="BF26" s="75">
        <f t="shared" si="11"/>
        <v>0</v>
      </c>
      <c r="BG26" s="75">
        <f t="shared" si="11"/>
        <v>0</v>
      </c>
      <c r="BH26" s="75">
        <f t="shared" si="11"/>
        <v>0</v>
      </c>
      <c r="BI26" s="75">
        <f t="shared" si="11"/>
        <v>0</v>
      </c>
      <c r="BJ26" s="75">
        <f t="shared" si="11"/>
        <v>0</v>
      </c>
      <c r="BK26" s="75">
        <f t="shared" si="11"/>
        <v>0</v>
      </c>
      <c r="BL26" s="75">
        <f t="shared" si="11"/>
        <v>0</v>
      </c>
      <c r="BM26" s="37"/>
      <c r="BN26" s="75">
        <f>SUM(B26:BM26)</f>
        <v>7.6015835773905831</v>
      </c>
      <c r="BO26" s="337"/>
    </row>
    <row r="27" spans="1:67" s="38" customFormat="1" ht="15" customHeight="1">
      <c r="A27" s="36" t="s">
        <v>79</v>
      </c>
      <c r="B27" s="75">
        <f t="shared" ref="B27:BL27" si="12">B82</f>
        <v>0</v>
      </c>
      <c r="C27" s="75">
        <f t="shared" si="12"/>
        <v>1.9436249999999999E-2</v>
      </c>
      <c r="D27" s="75">
        <f t="shared" si="12"/>
        <v>0.19859701099999996</v>
      </c>
      <c r="E27" s="75">
        <f t="shared" si="12"/>
        <v>0.4493160319608499</v>
      </c>
      <c r="F27" s="75">
        <f t="shared" si="12"/>
        <v>0.52002869126733042</v>
      </c>
      <c r="G27" s="75">
        <f t="shared" si="12"/>
        <v>0.48104008062533971</v>
      </c>
      <c r="H27" s="75">
        <f t="shared" si="12"/>
        <v>0.4449549560430397</v>
      </c>
      <c r="I27" s="75">
        <f t="shared" si="12"/>
        <v>0.41158032236424613</v>
      </c>
      <c r="J27" s="75">
        <f t="shared" si="12"/>
        <v>0.38070127167695889</v>
      </c>
      <c r="K27" s="75">
        <f t="shared" si="12"/>
        <v>0.35360389551769117</v>
      </c>
      <c r="L27" s="75">
        <f t="shared" si="12"/>
        <v>0.34083311104644276</v>
      </c>
      <c r="M27" s="75">
        <f t="shared" si="12"/>
        <v>0.33916230948459875</v>
      </c>
      <c r="N27" s="75">
        <f t="shared" si="12"/>
        <v>0.33916230948459875</v>
      </c>
      <c r="O27" s="75">
        <f t="shared" si="12"/>
        <v>0.33916230948459875</v>
      </c>
      <c r="P27" s="75">
        <f t="shared" si="12"/>
        <v>0.33916230948459875</v>
      </c>
      <c r="Q27" s="75">
        <f t="shared" si="12"/>
        <v>0.33916230948459875</v>
      </c>
      <c r="R27" s="75">
        <f t="shared" si="12"/>
        <v>0.33916230948459875</v>
      </c>
      <c r="S27" s="75">
        <f t="shared" si="12"/>
        <v>0.33916230948459875</v>
      </c>
      <c r="T27" s="75">
        <f t="shared" si="12"/>
        <v>0.33916230948459875</v>
      </c>
      <c r="U27" s="75">
        <f t="shared" si="12"/>
        <v>0.33916230948459875</v>
      </c>
      <c r="V27" s="75">
        <f t="shared" si="12"/>
        <v>0.33916230948459875</v>
      </c>
      <c r="W27" s="75">
        <f t="shared" si="12"/>
        <v>0.32759903648459876</v>
      </c>
      <c r="X27" s="75">
        <f t="shared" si="12"/>
        <v>0.22014385315019874</v>
      </c>
      <c r="Y27" s="75">
        <f t="shared" si="12"/>
        <v>6.2125971407899383E-2</v>
      </c>
      <c r="Z27" s="75">
        <f t="shared" si="12"/>
        <v>0</v>
      </c>
      <c r="AA27" s="75">
        <f t="shared" si="12"/>
        <v>0</v>
      </c>
      <c r="AB27" s="75">
        <f t="shared" si="12"/>
        <v>0</v>
      </c>
      <c r="AC27" s="75">
        <f t="shared" si="12"/>
        <v>0</v>
      </c>
      <c r="AD27" s="75">
        <f t="shared" si="12"/>
        <v>0</v>
      </c>
      <c r="AE27" s="75">
        <f t="shared" si="12"/>
        <v>0</v>
      </c>
      <c r="AF27" s="75">
        <f t="shared" si="12"/>
        <v>0</v>
      </c>
      <c r="AG27" s="75">
        <f t="shared" si="12"/>
        <v>0</v>
      </c>
      <c r="AH27" s="75">
        <f t="shared" si="12"/>
        <v>0</v>
      </c>
      <c r="AI27" s="75">
        <f t="shared" si="12"/>
        <v>0</v>
      </c>
      <c r="AJ27" s="75">
        <f t="shared" si="12"/>
        <v>0</v>
      </c>
      <c r="AK27" s="75">
        <f t="shared" si="12"/>
        <v>0</v>
      </c>
      <c r="AL27" s="75">
        <f t="shared" si="12"/>
        <v>0</v>
      </c>
      <c r="AM27" s="75">
        <f t="shared" si="12"/>
        <v>0</v>
      </c>
      <c r="AN27" s="75">
        <f t="shared" si="12"/>
        <v>0</v>
      </c>
      <c r="AO27" s="75">
        <f t="shared" si="12"/>
        <v>0</v>
      </c>
      <c r="AP27" s="75">
        <f t="shared" si="12"/>
        <v>0</v>
      </c>
      <c r="AQ27" s="75">
        <f t="shared" si="12"/>
        <v>0</v>
      </c>
      <c r="AR27" s="75">
        <f t="shared" si="12"/>
        <v>0</v>
      </c>
      <c r="AS27" s="75">
        <f t="shared" si="12"/>
        <v>0</v>
      </c>
      <c r="AT27" s="75">
        <f t="shared" si="12"/>
        <v>0</v>
      </c>
      <c r="AU27" s="75">
        <f t="shared" si="12"/>
        <v>0</v>
      </c>
      <c r="AV27" s="75">
        <f t="shared" si="12"/>
        <v>0</v>
      </c>
      <c r="AW27" s="75">
        <f t="shared" si="12"/>
        <v>0</v>
      </c>
      <c r="AX27" s="75">
        <f t="shared" si="12"/>
        <v>0</v>
      </c>
      <c r="AY27" s="75">
        <f t="shared" si="12"/>
        <v>0</v>
      </c>
      <c r="AZ27" s="75">
        <f t="shared" si="12"/>
        <v>0</v>
      </c>
      <c r="BA27" s="75">
        <f t="shared" si="12"/>
        <v>0</v>
      </c>
      <c r="BB27" s="75">
        <f t="shared" si="12"/>
        <v>0</v>
      </c>
      <c r="BC27" s="75">
        <f t="shared" si="12"/>
        <v>0</v>
      </c>
      <c r="BD27" s="75">
        <f t="shared" si="12"/>
        <v>0</v>
      </c>
      <c r="BE27" s="75">
        <f t="shared" si="12"/>
        <v>0</v>
      </c>
      <c r="BF27" s="75">
        <f t="shared" si="12"/>
        <v>0</v>
      </c>
      <c r="BG27" s="75">
        <f t="shared" si="12"/>
        <v>0</v>
      </c>
      <c r="BH27" s="75">
        <f t="shared" si="12"/>
        <v>0</v>
      </c>
      <c r="BI27" s="75">
        <f t="shared" si="12"/>
        <v>0</v>
      </c>
      <c r="BJ27" s="75">
        <f t="shared" si="12"/>
        <v>0</v>
      </c>
      <c r="BK27" s="75">
        <f t="shared" si="12"/>
        <v>0</v>
      </c>
      <c r="BL27" s="75">
        <f t="shared" si="12"/>
        <v>0</v>
      </c>
      <c r="BM27" s="37"/>
      <c r="BN27" s="75">
        <f>SUM(B27:BM27)</f>
        <v>7.6015835773905831</v>
      </c>
      <c r="BO27" s="337"/>
    </row>
    <row r="28" spans="1:67" s="38" customFormat="1" ht="15" customHeight="1">
      <c r="A28" s="36" t="s">
        <v>28</v>
      </c>
      <c r="B28" s="75">
        <f t="shared" ref="B28:BL28" si="13">SUM(B25:B27)</f>
        <v>0</v>
      </c>
      <c r="C28" s="75">
        <f t="shared" si="13"/>
        <v>3.8872499999999997E-2</v>
      </c>
      <c r="D28" s="75">
        <f t="shared" si="13"/>
        <v>0.43606652199999996</v>
      </c>
      <c r="E28" s="75">
        <f t="shared" si="13"/>
        <v>1.3346985859216998</v>
      </c>
      <c r="F28" s="75">
        <f t="shared" si="13"/>
        <v>2.3747559684563608</v>
      </c>
      <c r="G28" s="75">
        <f t="shared" si="13"/>
        <v>3.3368361297070406</v>
      </c>
      <c r="H28" s="75">
        <f t="shared" si="13"/>
        <v>4.2267460417931195</v>
      </c>
      <c r="I28" s="75">
        <f t="shared" si="13"/>
        <v>5.049906686521612</v>
      </c>
      <c r="J28" s="75">
        <f t="shared" si="13"/>
        <v>5.8113092298755298</v>
      </c>
      <c r="K28" s="75">
        <f t="shared" si="13"/>
        <v>6.5185170209109113</v>
      </c>
      <c r="L28" s="75">
        <f t="shared" si="13"/>
        <v>7.2001832430037975</v>
      </c>
      <c r="M28" s="75">
        <f t="shared" si="13"/>
        <v>7.8785078619729951</v>
      </c>
      <c r="N28" s="75">
        <f t="shared" si="13"/>
        <v>8.556832480942191</v>
      </c>
      <c r="O28" s="75">
        <f t="shared" si="13"/>
        <v>9.2351570999113868</v>
      </c>
      <c r="P28" s="75">
        <f t="shared" si="13"/>
        <v>9.9134817188805826</v>
      </c>
      <c r="Q28" s="75">
        <f t="shared" si="13"/>
        <v>10.591806337849778</v>
      </c>
      <c r="R28" s="75">
        <f t="shared" si="13"/>
        <v>11.270130956818974</v>
      </c>
      <c r="S28" s="75">
        <f t="shared" si="13"/>
        <v>11.94845557578817</v>
      </c>
      <c r="T28" s="75">
        <f t="shared" si="13"/>
        <v>12.626780194757366</v>
      </c>
      <c r="U28" s="75">
        <f t="shared" si="13"/>
        <v>13.305104813726562</v>
      </c>
      <c r="V28" s="75">
        <f t="shared" si="13"/>
        <v>13.983429432695758</v>
      </c>
      <c r="W28" s="75">
        <f t="shared" si="13"/>
        <v>14.638627505664957</v>
      </c>
      <c r="X28" s="75">
        <f t="shared" si="13"/>
        <v>15.078915211965356</v>
      </c>
      <c r="Y28" s="75">
        <f t="shared" si="13"/>
        <v>15.203167154781156</v>
      </c>
      <c r="Z28" s="75">
        <f t="shared" si="13"/>
        <v>15.203167154781156</v>
      </c>
      <c r="AA28" s="75">
        <f t="shared" si="13"/>
        <v>15.203167154781156</v>
      </c>
      <c r="AB28" s="75">
        <f t="shared" si="13"/>
        <v>15.203167154781156</v>
      </c>
      <c r="AC28" s="75">
        <f t="shared" si="13"/>
        <v>15.203167154781156</v>
      </c>
      <c r="AD28" s="75">
        <f t="shared" si="13"/>
        <v>15.203167154781156</v>
      </c>
      <c r="AE28" s="75">
        <f t="shared" si="13"/>
        <v>15.203167154781156</v>
      </c>
      <c r="AF28" s="75">
        <f t="shared" si="13"/>
        <v>15.203167154781156</v>
      </c>
      <c r="AG28" s="75">
        <f t="shared" si="13"/>
        <v>15.203167154781156</v>
      </c>
      <c r="AH28" s="75">
        <f t="shared" si="13"/>
        <v>15.203167154781156</v>
      </c>
      <c r="AI28" s="75">
        <f t="shared" si="13"/>
        <v>15.203167154781156</v>
      </c>
      <c r="AJ28" s="75">
        <f t="shared" si="13"/>
        <v>15.203167154781156</v>
      </c>
      <c r="AK28" s="75">
        <f t="shared" si="13"/>
        <v>15.203167154781156</v>
      </c>
      <c r="AL28" s="75">
        <f t="shared" si="13"/>
        <v>15.203167154781156</v>
      </c>
      <c r="AM28" s="75">
        <f t="shared" si="13"/>
        <v>15.203167154781156</v>
      </c>
      <c r="AN28" s="75">
        <f t="shared" si="13"/>
        <v>15.203167154781156</v>
      </c>
      <c r="AO28" s="75">
        <f t="shared" si="13"/>
        <v>15.203167154781156</v>
      </c>
      <c r="AP28" s="75">
        <f t="shared" si="13"/>
        <v>15.203167154781156</v>
      </c>
      <c r="AQ28" s="75">
        <f t="shared" si="13"/>
        <v>15.203167154781156</v>
      </c>
      <c r="AR28" s="75">
        <f t="shared" si="13"/>
        <v>15.203167154781156</v>
      </c>
      <c r="AS28" s="75">
        <f t="shared" si="13"/>
        <v>15.203167154781156</v>
      </c>
      <c r="AT28" s="75">
        <f t="shared" si="13"/>
        <v>15.203167154781156</v>
      </c>
      <c r="AU28" s="75">
        <f t="shared" si="13"/>
        <v>15.203167154781156</v>
      </c>
      <c r="AV28" s="75">
        <f t="shared" si="13"/>
        <v>15.203167154781156</v>
      </c>
      <c r="AW28" s="75">
        <f t="shared" si="13"/>
        <v>15.203167154781156</v>
      </c>
      <c r="AX28" s="75">
        <f t="shared" si="13"/>
        <v>15.203167154781156</v>
      </c>
      <c r="AY28" s="75">
        <f t="shared" si="13"/>
        <v>15.203167154781156</v>
      </c>
      <c r="AZ28" s="75">
        <f t="shared" si="13"/>
        <v>15.203167154781156</v>
      </c>
      <c r="BA28" s="75">
        <f t="shared" si="13"/>
        <v>15.203167154781156</v>
      </c>
      <c r="BB28" s="75">
        <f t="shared" si="13"/>
        <v>15.203167154781156</v>
      </c>
      <c r="BC28" s="75">
        <f t="shared" si="13"/>
        <v>15.203167154781156</v>
      </c>
      <c r="BD28" s="75">
        <f t="shared" si="13"/>
        <v>15.203167154781156</v>
      </c>
      <c r="BE28" s="75">
        <f t="shared" si="13"/>
        <v>15.203167154781156</v>
      </c>
      <c r="BF28" s="75">
        <f t="shared" si="13"/>
        <v>15.203167154781156</v>
      </c>
      <c r="BG28" s="75">
        <f t="shared" si="13"/>
        <v>15.203167154781156</v>
      </c>
      <c r="BH28" s="75">
        <f t="shared" si="13"/>
        <v>15.203167154781156</v>
      </c>
      <c r="BI28" s="75">
        <f t="shared" si="13"/>
        <v>15.203167154781156</v>
      </c>
      <c r="BJ28" s="75">
        <f t="shared" si="13"/>
        <v>15.203167154781156</v>
      </c>
      <c r="BK28" s="75">
        <f t="shared" si="13"/>
        <v>15.203167154781156</v>
      </c>
      <c r="BL28" s="75">
        <f t="shared" si="13"/>
        <v>15.203167154781156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4">AVERAGE(B25,B28)</f>
        <v>0</v>
      </c>
      <c r="C29" s="69">
        <f t="shared" si="14"/>
        <v>1.9436249999999999E-2</v>
      </c>
      <c r="D29" s="69">
        <f t="shared" si="14"/>
        <v>0.23746951099999997</v>
      </c>
      <c r="E29" s="69">
        <f t="shared" si="14"/>
        <v>0.88538255396084986</v>
      </c>
      <c r="F29" s="69">
        <f t="shared" si="14"/>
        <v>1.8547272771890304</v>
      </c>
      <c r="G29" s="69">
        <f>AVERAGE(G25,G28)</f>
        <v>2.8557960490817007</v>
      </c>
      <c r="H29" s="69">
        <f t="shared" si="14"/>
        <v>3.7817910857500801</v>
      </c>
      <c r="I29" s="69">
        <f t="shared" si="14"/>
        <v>4.6383263641573658</v>
      </c>
      <c r="J29" s="69">
        <f t="shared" si="14"/>
        <v>5.4306079581985713</v>
      </c>
      <c r="K29" s="69">
        <f t="shared" si="14"/>
        <v>6.1649131253932206</v>
      </c>
      <c r="L29" s="69">
        <f t="shared" si="14"/>
        <v>6.8593501319573544</v>
      </c>
      <c r="M29" s="69">
        <f t="shared" si="14"/>
        <v>7.5393455524883963</v>
      </c>
      <c r="N29" s="69">
        <f t="shared" si="14"/>
        <v>8.217670171457593</v>
      </c>
      <c r="O29" s="69">
        <f t="shared" si="14"/>
        <v>8.8959947904267889</v>
      </c>
      <c r="P29" s="69">
        <f t="shared" si="14"/>
        <v>9.5743194093959847</v>
      </c>
      <c r="Q29" s="69">
        <f t="shared" si="14"/>
        <v>10.252644028365181</v>
      </c>
      <c r="R29" s="69">
        <f t="shared" si="14"/>
        <v>10.930968647334376</v>
      </c>
      <c r="S29" s="69">
        <f t="shared" si="14"/>
        <v>11.609293266303572</v>
      </c>
      <c r="T29" s="69">
        <f t="shared" si="14"/>
        <v>12.287617885272768</v>
      </c>
      <c r="U29" s="69">
        <f t="shared" si="14"/>
        <v>12.965942504241964</v>
      </c>
      <c r="V29" s="69">
        <f t="shared" si="14"/>
        <v>13.64426712321116</v>
      </c>
      <c r="W29" s="69">
        <f t="shared" si="14"/>
        <v>14.311028469180357</v>
      </c>
      <c r="X29" s="69">
        <f t="shared" si="14"/>
        <v>14.858771358815156</v>
      </c>
      <c r="Y29" s="69">
        <f t="shared" si="14"/>
        <v>15.141041183373256</v>
      </c>
      <c r="Z29" s="69">
        <f t="shared" si="14"/>
        <v>15.203167154781156</v>
      </c>
      <c r="AA29" s="69">
        <f t="shared" si="14"/>
        <v>15.203167154781156</v>
      </c>
      <c r="AB29" s="69">
        <f t="shared" si="14"/>
        <v>15.203167154781156</v>
      </c>
      <c r="AC29" s="69">
        <f t="shared" si="14"/>
        <v>15.203167154781156</v>
      </c>
      <c r="AD29" s="69">
        <f t="shared" si="14"/>
        <v>15.203167154781156</v>
      </c>
      <c r="AE29" s="69">
        <f t="shared" si="14"/>
        <v>15.203167154781156</v>
      </c>
      <c r="AF29" s="69">
        <f t="shared" si="14"/>
        <v>15.203167154781156</v>
      </c>
      <c r="AG29" s="69">
        <f t="shared" si="14"/>
        <v>15.203167154781156</v>
      </c>
      <c r="AH29" s="69">
        <f t="shared" si="14"/>
        <v>15.203167154781156</v>
      </c>
      <c r="AI29" s="69">
        <f t="shared" si="14"/>
        <v>15.203167154781156</v>
      </c>
      <c r="AJ29" s="69">
        <f t="shared" si="14"/>
        <v>15.203167154781156</v>
      </c>
      <c r="AK29" s="69">
        <f t="shared" si="14"/>
        <v>15.203167154781156</v>
      </c>
      <c r="AL29" s="69">
        <f t="shared" si="14"/>
        <v>15.203167154781156</v>
      </c>
      <c r="AM29" s="69">
        <f t="shared" si="14"/>
        <v>15.203167154781156</v>
      </c>
      <c r="AN29" s="69">
        <f t="shared" si="14"/>
        <v>15.203167154781156</v>
      </c>
      <c r="AO29" s="69">
        <f t="shared" si="14"/>
        <v>15.203167154781156</v>
      </c>
      <c r="AP29" s="69">
        <f t="shared" si="14"/>
        <v>15.203167154781156</v>
      </c>
      <c r="AQ29" s="69">
        <f t="shared" si="14"/>
        <v>15.203167154781156</v>
      </c>
      <c r="AR29" s="69">
        <f t="shared" si="14"/>
        <v>15.203167154781156</v>
      </c>
      <c r="AS29" s="69">
        <f t="shared" si="14"/>
        <v>15.203167154781156</v>
      </c>
      <c r="AT29" s="69">
        <f t="shared" si="14"/>
        <v>15.203167154781156</v>
      </c>
      <c r="AU29" s="69">
        <f t="shared" si="14"/>
        <v>15.203167154781156</v>
      </c>
      <c r="AV29" s="69">
        <f t="shared" si="14"/>
        <v>15.203167154781156</v>
      </c>
      <c r="AW29" s="69">
        <f t="shared" si="14"/>
        <v>15.203167154781156</v>
      </c>
      <c r="AX29" s="69">
        <f t="shared" si="14"/>
        <v>15.203167154781156</v>
      </c>
      <c r="AY29" s="69">
        <f t="shared" si="14"/>
        <v>15.203167154781156</v>
      </c>
      <c r="AZ29" s="69">
        <f t="shared" si="14"/>
        <v>15.203167154781156</v>
      </c>
      <c r="BA29" s="69">
        <f t="shared" si="14"/>
        <v>15.203167154781156</v>
      </c>
      <c r="BB29" s="69">
        <f t="shared" si="14"/>
        <v>15.203167154781156</v>
      </c>
      <c r="BC29" s="69">
        <f t="shared" si="14"/>
        <v>15.203167154781156</v>
      </c>
      <c r="BD29" s="69">
        <f t="shared" si="14"/>
        <v>15.203167154781156</v>
      </c>
      <c r="BE29" s="69">
        <f t="shared" si="14"/>
        <v>15.203167154781156</v>
      </c>
      <c r="BF29" s="69">
        <f t="shared" si="14"/>
        <v>15.203167154781156</v>
      </c>
      <c r="BG29" s="69">
        <f t="shared" si="14"/>
        <v>15.203167154781156</v>
      </c>
      <c r="BH29" s="69">
        <f t="shared" si="14"/>
        <v>15.203167154781156</v>
      </c>
      <c r="BI29" s="69">
        <f t="shared" si="14"/>
        <v>15.203167154781156</v>
      </c>
      <c r="BJ29" s="69">
        <f t="shared" si="14"/>
        <v>15.203167154781156</v>
      </c>
      <c r="BK29" s="69">
        <f t="shared" si="14"/>
        <v>15.203167154781156</v>
      </c>
      <c r="BL29" s="69">
        <f t="shared" si="14"/>
        <v>15.203167154781156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5">B35</f>
        <v>0</v>
      </c>
      <c r="D32" s="75">
        <f t="shared" si="15"/>
        <v>1.0366E-2</v>
      </c>
      <c r="E32" s="75">
        <f t="shared" si="15"/>
        <v>0.10669516479999999</v>
      </c>
      <c r="F32" s="75">
        <f t="shared" si="15"/>
        <v>0.25871771499480001</v>
      </c>
      <c r="G32" s="75">
        <f t="shared" si="15"/>
        <v>0.4107402651896</v>
      </c>
      <c r="H32" s="75">
        <f t="shared" si="15"/>
        <v>0.56276281538439998</v>
      </c>
      <c r="I32" s="75">
        <f t="shared" si="15"/>
        <v>0.71478536557920003</v>
      </c>
      <c r="J32" s="75">
        <f t="shared" si="15"/>
        <v>0.86680791577400007</v>
      </c>
      <c r="K32" s="75">
        <f t="shared" si="15"/>
        <v>1.0188304659688001</v>
      </c>
      <c r="L32" s="75">
        <f t="shared" si="15"/>
        <v>1.1708530161636002</v>
      </c>
      <c r="M32" s="75">
        <f t="shared" si="15"/>
        <v>1.3228755663584002</v>
      </c>
      <c r="N32" s="75">
        <f t="shared" si="15"/>
        <v>1.4748981165532002</v>
      </c>
      <c r="O32" s="75">
        <f t="shared" si="15"/>
        <v>1.6269206667480003</v>
      </c>
      <c r="P32" s="75">
        <f t="shared" si="15"/>
        <v>1.7789432169428003</v>
      </c>
      <c r="Q32" s="75">
        <f t="shared" si="15"/>
        <v>1.9309657671376004</v>
      </c>
      <c r="R32" s="75">
        <f t="shared" si="15"/>
        <v>2.0829883173324002</v>
      </c>
      <c r="S32" s="75">
        <f t="shared" si="15"/>
        <v>2.2350108675272002</v>
      </c>
      <c r="T32" s="75">
        <f t="shared" si="15"/>
        <v>2.3870334177220003</v>
      </c>
      <c r="U32" s="75">
        <f t="shared" si="15"/>
        <v>2.5390559679168003</v>
      </c>
      <c r="V32" s="75">
        <f t="shared" si="15"/>
        <v>2.6910785181116004</v>
      </c>
      <c r="W32" s="75">
        <f t="shared" si="15"/>
        <v>2.8431010683064004</v>
      </c>
      <c r="X32" s="75">
        <f t="shared" si="15"/>
        <v>2.9951236185012005</v>
      </c>
      <c r="Y32" s="75">
        <f t="shared" si="15"/>
        <v>3.1471461686960005</v>
      </c>
      <c r="Z32" s="75">
        <f t="shared" si="15"/>
        <v>3.2991687188908005</v>
      </c>
      <c r="AA32" s="75">
        <f t="shared" si="15"/>
        <v>3.4511912690856006</v>
      </c>
      <c r="AB32" s="75">
        <f t="shared" si="15"/>
        <v>3.6032138192804006</v>
      </c>
      <c r="AC32" s="75">
        <f t="shared" si="15"/>
        <v>3.7552363694752007</v>
      </c>
      <c r="AD32" s="75">
        <f t="shared" si="15"/>
        <v>3.9072589196700007</v>
      </c>
      <c r="AE32" s="75">
        <f t="shared" si="15"/>
        <v>4.0592814698648008</v>
      </c>
      <c r="AF32" s="75">
        <f t="shared" si="15"/>
        <v>4.2113040200596004</v>
      </c>
      <c r="AG32" s="75">
        <f t="shared" si="15"/>
        <v>4.3633265702544</v>
      </c>
      <c r="AH32" s="75">
        <f t="shared" si="15"/>
        <v>4.5153491204491996</v>
      </c>
      <c r="AI32" s="75">
        <f t="shared" si="15"/>
        <v>4.6673716706439992</v>
      </c>
      <c r="AJ32" s="75">
        <f t="shared" si="15"/>
        <v>4.8193942208387988</v>
      </c>
      <c r="AK32" s="75">
        <f t="shared" si="15"/>
        <v>4.9714167710335984</v>
      </c>
      <c r="AL32" s="75">
        <f t="shared" si="15"/>
        <v>5.123439321228398</v>
      </c>
      <c r="AM32" s="75">
        <f t="shared" si="15"/>
        <v>5.2754618714231976</v>
      </c>
      <c r="AN32" s="75">
        <f t="shared" si="15"/>
        <v>5.4274844216179972</v>
      </c>
      <c r="AO32" s="75">
        <f t="shared" si="15"/>
        <v>5.5795069718127968</v>
      </c>
      <c r="AP32" s="75">
        <f t="shared" si="15"/>
        <v>5.7315295220075964</v>
      </c>
      <c r="AQ32" s="75">
        <f t="shared" si="15"/>
        <v>5.883552072202396</v>
      </c>
      <c r="AR32" s="75">
        <f t="shared" si="15"/>
        <v>6.0355746223971956</v>
      </c>
      <c r="AS32" s="75">
        <f t="shared" si="15"/>
        <v>6.1875971725919952</v>
      </c>
      <c r="AT32" s="75">
        <f t="shared" si="15"/>
        <v>6.3396197227867948</v>
      </c>
      <c r="AU32" s="75">
        <f t="shared" si="15"/>
        <v>6.4916422729815944</v>
      </c>
      <c r="AV32" s="75">
        <f t="shared" si="15"/>
        <v>6.643664823176394</v>
      </c>
      <c r="AW32" s="75">
        <f t="shared" si="15"/>
        <v>6.7956873733711936</v>
      </c>
      <c r="AX32" s="75">
        <f t="shared" si="15"/>
        <v>6.9477099235659932</v>
      </c>
      <c r="AY32" s="75">
        <f t="shared" si="15"/>
        <v>7.0997324737607928</v>
      </c>
      <c r="AZ32" s="75">
        <f t="shared" si="15"/>
        <v>7.2517550239555923</v>
      </c>
      <c r="BA32" s="75">
        <f t="shared" si="15"/>
        <v>6.8854775741503929</v>
      </c>
      <c r="BB32" s="75">
        <f t="shared" si="15"/>
        <v>2.7289758843451972</v>
      </c>
      <c r="BC32" s="75">
        <f t="shared" si="15"/>
        <v>0</v>
      </c>
      <c r="BD32" s="75">
        <f t="shared" si="15"/>
        <v>0</v>
      </c>
      <c r="BE32" s="75">
        <f t="shared" si="15"/>
        <v>0</v>
      </c>
      <c r="BF32" s="75">
        <f t="shared" si="15"/>
        <v>0</v>
      </c>
      <c r="BG32" s="75">
        <f t="shared" si="15"/>
        <v>0</v>
      </c>
      <c r="BH32" s="75">
        <f t="shared" si="15"/>
        <v>0</v>
      </c>
      <c r="BI32" s="75">
        <f t="shared" si="15"/>
        <v>0</v>
      </c>
      <c r="BJ32" s="75">
        <f t="shared" si="15"/>
        <v>0</v>
      </c>
      <c r="BK32" s="75">
        <f t="shared" si="15"/>
        <v>0</v>
      </c>
      <c r="BL32" s="75">
        <f t="shared" si="15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6">B98</f>
        <v>0</v>
      </c>
      <c r="C33" s="75">
        <f t="shared" si="16"/>
        <v>1.0366E-2</v>
      </c>
      <c r="D33" s="75">
        <f t="shared" si="16"/>
        <v>9.6329164799999992E-2</v>
      </c>
      <c r="E33" s="75">
        <f t="shared" si="16"/>
        <v>0.15202255019479999</v>
      </c>
      <c r="F33" s="75">
        <f t="shared" si="16"/>
        <v>0.15202255019479999</v>
      </c>
      <c r="G33" s="75">
        <f t="shared" si="16"/>
        <v>0.15202255019479999</v>
      </c>
      <c r="H33" s="75">
        <f t="shared" si="16"/>
        <v>0.15202255019479999</v>
      </c>
      <c r="I33" s="75">
        <f t="shared" si="16"/>
        <v>0.15202255019479999</v>
      </c>
      <c r="J33" s="75">
        <f t="shared" si="16"/>
        <v>0.15202255019479999</v>
      </c>
      <c r="K33" s="75">
        <f t="shared" si="16"/>
        <v>0.15202255019479999</v>
      </c>
      <c r="L33" s="75">
        <f t="shared" si="16"/>
        <v>0.15202255019479999</v>
      </c>
      <c r="M33" s="75">
        <f t="shared" si="16"/>
        <v>0.15202255019479999</v>
      </c>
      <c r="N33" s="75">
        <f t="shared" si="16"/>
        <v>0.15202255019479999</v>
      </c>
      <c r="O33" s="75">
        <f t="shared" si="16"/>
        <v>0.15202255019479999</v>
      </c>
      <c r="P33" s="75">
        <f t="shared" si="16"/>
        <v>0.15202255019479999</v>
      </c>
      <c r="Q33" s="75">
        <f t="shared" si="16"/>
        <v>0.15202255019479999</v>
      </c>
      <c r="R33" s="75">
        <f t="shared" si="16"/>
        <v>0.15202255019479999</v>
      </c>
      <c r="S33" s="75">
        <f t="shared" si="16"/>
        <v>0.15202255019479999</v>
      </c>
      <c r="T33" s="75">
        <f t="shared" si="16"/>
        <v>0.15202255019479999</v>
      </c>
      <c r="U33" s="75">
        <f t="shared" si="16"/>
        <v>0.15202255019479999</v>
      </c>
      <c r="V33" s="75">
        <f t="shared" si="16"/>
        <v>0.15202255019479999</v>
      </c>
      <c r="W33" s="75">
        <f t="shared" si="16"/>
        <v>0.15202255019479999</v>
      </c>
      <c r="X33" s="75">
        <f t="shared" si="16"/>
        <v>0.15202255019479999</v>
      </c>
      <c r="Y33" s="75">
        <f t="shared" si="16"/>
        <v>0.15202255019479999</v>
      </c>
      <c r="Z33" s="75">
        <f t="shared" si="16"/>
        <v>0.15202255019479999</v>
      </c>
      <c r="AA33" s="75">
        <f t="shared" si="16"/>
        <v>0.15202255019479999</v>
      </c>
      <c r="AB33" s="75">
        <f t="shared" si="16"/>
        <v>0.15202255019479999</v>
      </c>
      <c r="AC33" s="75">
        <f t="shared" si="16"/>
        <v>0.15202255019479999</v>
      </c>
      <c r="AD33" s="75">
        <f t="shared" si="16"/>
        <v>0.15202255019479999</v>
      </c>
      <c r="AE33" s="75">
        <f t="shared" si="16"/>
        <v>0.15202255019479999</v>
      </c>
      <c r="AF33" s="75">
        <f t="shared" si="16"/>
        <v>0.15202255019479999</v>
      </c>
      <c r="AG33" s="75">
        <f t="shared" si="16"/>
        <v>0.15202255019479999</v>
      </c>
      <c r="AH33" s="75">
        <f t="shared" si="16"/>
        <v>0.15202255019479999</v>
      </c>
      <c r="AI33" s="75">
        <f t="shared" si="16"/>
        <v>0.15202255019479999</v>
      </c>
      <c r="AJ33" s="75">
        <f t="shared" si="16"/>
        <v>0.15202255019479999</v>
      </c>
      <c r="AK33" s="75">
        <f t="shared" si="16"/>
        <v>0.15202255019479999</v>
      </c>
      <c r="AL33" s="75">
        <f t="shared" si="16"/>
        <v>0.15202255019479999</v>
      </c>
      <c r="AM33" s="75">
        <f t="shared" si="16"/>
        <v>0.15202255019479999</v>
      </c>
      <c r="AN33" s="75">
        <f t="shared" si="16"/>
        <v>0.15202255019479999</v>
      </c>
      <c r="AO33" s="75">
        <f t="shared" si="16"/>
        <v>0.15202255019479999</v>
      </c>
      <c r="AP33" s="75">
        <f t="shared" si="16"/>
        <v>0.15202255019479999</v>
      </c>
      <c r="AQ33" s="75">
        <f t="shared" si="16"/>
        <v>0.15202255019479999</v>
      </c>
      <c r="AR33" s="75">
        <f t="shared" si="16"/>
        <v>0.15202255019479999</v>
      </c>
      <c r="AS33" s="75">
        <f t="shared" si="16"/>
        <v>0.15202255019479999</v>
      </c>
      <c r="AT33" s="75">
        <f t="shared" si="16"/>
        <v>0.15202255019479999</v>
      </c>
      <c r="AU33" s="75">
        <f t="shared" si="16"/>
        <v>0.15202255019479999</v>
      </c>
      <c r="AV33" s="75">
        <f t="shared" si="16"/>
        <v>0.15202255019479999</v>
      </c>
      <c r="AW33" s="75">
        <f t="shared" si="16"/>
        <v>0.15202255019479999</v>
      </c>
      <c r="AX33" s="75">
        <f t="shared" si="16"/>
        <v>0.15202255019479999</v>
      </c>
      <c r="AY33" s="75">
        <f t="shared" si="16"/>
        <v>0.15202255019479999</v>
      </c>
      <c r="AZ33" s="75">
        <f t="shared" si="16"/>
        <v>0.15202255019479999</v>
      </c>
      <c r="BA33" s="75">
        <f t="shared" si="16"/>
        <v>0.14165655019479997</v>
      </c>
      <c r="BB33" s="75">
        <f t="shared" si="16"/>
        <v>5.5693385394799982E-2</v>
      </c>
      <c r="BC33" s="75">
        <f t="shared" si="16"/>
        <v>0</v>
      </c>
      <c r="BD33" s="75">
        <f t="shared" si="16"/>
        <v>0</v>
      </c>
      <c r="BE33" s="75">
        <f t="shared" si="16"/>
        <v>0</v>
      </c>
      <c r="BF33" s="75">
        <f t="shared" si="16"/>
        <v>0</v>
      </c>
      <c r="BG33" s="75">
        <f t="shared" si="16"/>
        <v>0</v>
      </c>
      <c r="BH33" s="75">
        <f t="shared" si="16"/>
        <v>0</v>
      </c>
      <c r="BI33" s="75">
        <f t="shared" si="16"/>
        <v>0</v>
      </c>
      <c r="BJ33" s="75">
        <f t="shared" si="16"/>
        <v>0</v>
      </c>
      <c r="BK33" s="75">
        <f t="shared" si="16"/>
        <v>0</v>
      </c>
      <c r="BL33" s="75">
        <f t="shared" si="16"/>
        <v>0</v>
      </c>
      <c r="BM33" s="37"/>
      <c r="BN33" s="75">
        <f>SUM(B33:BM33)</f>
        <v>7.6011275097399924</v>
      </c>
      <c r="BO33" s="337"/>
    </row>
    <row r="34" spans="1:107" s="38" customFormat="1" ht="15" customHeight="1">
      <c r="A34" s="362" t="s">
        <v>302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55"/>
      <c r="M34" s="55"/>
      <c r="N34" s="5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333">
        <f>-BN86</f>
        <v>-0.51829999999999954</v>
      </c>
      <c r="BA34" s="333">
        <f>-BN87</f>
        <v>-4.2981582399999958</v>
      </c>
      <c r="BB34" s="333">
        <f>-BN88</f>
        <v>-2.7846692697399984</v>
      </c>
      <c r="BC34" s="75"/>
      <c r="BD34" s="55">
        <f>-BN90</f>
        <v>0</v>
      </c>
      <c r="BE34" s="75"/>
      <c r="BF34" s="75"/>
      <c r="BG34" s="75"/>
      <c r="BH34" s="75"/>
      <c r="BI34" s="75"/>
      <c r="BJ34" s="75"/>
      <c r="BK34" s="55">
        <f>-BN97</f>
        <v>0</v>
      </c>
      <c r="BL34" s="75"/>
      <c r="BM34" s="37"/>
      <c r="BN34" s="75">
        <f>SUM(B34:BM34)</f>
        <v>-7.6011275097399942</v>
      </c>
      <c r="BO34" s="337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7">SUM(C32:C34)</f>
        <v>1.0366E-2</v>
      </c>
      <c r="D35" s="75">
        <f t="shared" si="17"/>
        <v>0.10669516479999999</v>
      </c>
      <c r="E35" s="75">
        <f t="shared" si="17"/>
        <v>0.25871771499480001</v>
      </c>
      <c r="F35" s="75">
        <f t="shared" si="17"/>
        <v>0.4107402651896</v>
      </c>
      <c r="G35" s="75">
        <f t="shared" si="17"/>
        <v>0.56276281538439998</v>
      </c>
      <c r="H35" s="75">
        <f t="shared" si="17"/>
        <v>0.71478536557920003</v>
      </c>
      <c r="I35" s="75">
        <f t="shared" si="17"/>
        <v>0.86680791577400007</v>
      </c>
      <c r="J35" s="75">
        <f t="shared" si="17"/>
        <v>1.0188304659688001</v>
      </c>
      <c r="K35" s="75">
        <f t="shared" si="17"/>
        <v>1.1708530161636002</v>
      </c>
      <c r="L35" s="75">
        <f t="shared" si="17"/>
        <v>1.3228755663584002</v>
      </c>
      <c r="M35" s="75">
        <f t="shared" si="17"/>
        <v>1.4748981165532002</v>
      </c>
      <c r="N35" s="75">
        <f t="shared" si="17"/>
        <v>1.6269206667480003</v>
      </c>
      <c r="O35" s="75">
        <f t="shared" si="17"/>
        <v>1.7789432169428003</v>
      </c>
      <c r="P35" s="75">
        <f t="shared" si="17"/>
        <v>1.9309657671376004</v>
      </c>
      <c r="Q35" s="75">
        <f t="shared" si="17"/>
        <v>2.0829883173324002</v>
      </c>
      <c r="R35" s="75">
        <f t="shared" si="17"/>
        <v>2.2350108675272002</v>
      </c>
      <c r="S35" s="75">
        <f t="shared" si="17"/>
        <v>2.3870334177220003</v>
      </c>
      <c r="T35" s="75">
        <f t="shared" si="17"/>
        <v>2.5390559679168003</v>
      </c>
      <c r="U35" s="75">
        <f t="shared" si="17"/>
        <v>2.6910785181116004</v>
      </c>
      <c r="V35" s="75">
        <f t="shared" si="17"/>
        <v>2.8431010683064004</v>
      </c>
      <c r="W35" s="75">
        <f t="shared" si="17"/>
        <v>2.9951236185012005</v>
      </c>
      <c r="X35" s="75">
        <f t="shared" si="17"/>
        <v>3.1471461686960005</v>
      </c>
      <c r="Y35" s="75">
        <f t="shared" si="17"/>
        <v>3.2991687188908005</v>
      </c>
      <c r="Z35" s="75">
        <f t="shared" si="17"/>
        <v>3.4511912690856006</v>
      </c>
      <c r="AA35" s="75">
        <f t="shared" si="17"/>
        <v>3.6032138192804006</v>
      </c>
      <c r="AB35" s="75">
        <f t="shared" si="17"/>
        <v>3.7552363694752007</v>
      </c>
      <c r="AC35" s="75">
        <f t="shared" si="17"/>
        <v>3.9072589196700007</v>
      </c>
      <c r="AD35" s="75">
        <f t="shared" si="17"/>
        <v>4.0592814698648008</v>
      </c>
      <c r="AE35" s="75">
        <f t="shared" si="17"/>
        <v>4.2113040200596004</v>
      </c>
      <c r="AF35" s="75">
        <f t="shared" si="17"/>
        <v>4.3633265702544</v>
      </c>
      <c r="AG35" s="75">
        <f t="shared" si="17"/>
        <v>4.5153491204491996</v>
      </c>
      <c r="AH35" s="75">
        <f t="shared" si="17"/>
        <v>4.6673716706439992</v>
      </c>
      <c r="AI35" s="75">
        <f t="shared" si="17"/>
        <v>4.8193942208387988</v>
      </c>
      <c r="AJ35" s="75">
        <f t="shared" si="17"/>
        <v>4.9714167710335984</v>
      </c>
      <c r="AK35" s="75">
        <f t="shared" si="17"/>
        <v>5.123439321228398</v>
      </c>
      <c r="AL35" s="75">
        <f t="shared" si="17"/>
        <v>5.2754618714231976</v>
      </c>
      <c r="AM35" s="75">
        <f t="shared" si="17"/>
        <v>5.4274844216179972</v>
      </c>
      <c r="AN35" s="75">
        <f t="shared" si="17"/>
        <v>5.5795069718127968</v>
      </c>
      <c r="AO35" s="75">
        <f t="shared" si="17"/>
        <v>5.7315295220075964</v>
      </c>
      <c r="AP35" s="75">
        <f t="shared" si="17"/>
        <v>5.883552072202396</v>
      </c>
      <c r="AQ35" s="75">
        <f t="shared" si="17"/>
        <v>6.0355746223971956</v>
      </c>
      <c r="AR35" s="75">
        <f t="shared" si="17"/>
        <v>6.1875971725919952</v>
      </c>
      <c r="AS35" s="75">
        <f t="shared" si="17"/>
        <v>6.3396197227867948</v>
      </c>
      <c r="AT35" s="75">
        <f t="shared" si="17"/>
        <v>6.4916422729815944</v>
      </c>
      <c r="AU35" s="75">
        <f t="shared" si="17"/>
        <v>6.643664823176394</v>
      </c>
      <c r="AV35" s="75">
        <f t="shared" si="17"/>
        <v>6.7956873733711936</v>
      </c>
      <c r="AW35" s="75">
        <f t="shared" si="17"/>
        <v>6.9477099235659932</v>
      </c>
      <c r="AX35" s="75">
        <f t="shared" si="17"/>
        <v>7.0997324737607928</v>
      </c>
      <c r="AY35" s="75">
        <f t="shared" si="17"/>
        <v>7.2517550239555923</v>
      </c>
      <c r="AZ35" s="75">
        <f t="shared" si="17"/>
        <v>6.8854775741503929</v>
      </c>
      <c r="BA35" s="75">
        <f t="shared" si="17"/>
        <v>2.7289758843451972</v>
      </c>
      <c r="BB35" s="75">
        <f t="shared" si="17"/>
        <v>0</v>
      </c>
      <c r="BC35" s="75">
        <f t="shared" si="17"/>
        <v>0</v>
      </c>
      <c r="BD35" s="75">
        <f t="shared" si="17"/>
        <v>0</v>
      </c>
      <c r="BE35" s="75">
        <f t="shared" si="17"/>
        <v>0</v>
      </c>
      <c r="BF35" s="75">
        <f t="shared" si="17"/>
        <v>0</v>
      </c>
      <c r="BG35" s="75">
        <f t="shared" si="17"/>
        <v>0</v>
      </c>
      <c r="BH35" s="75">
        <f t="shared" si="17"/>
        <v>0</v>
      </c>
      <c r="BI35" s="75">
        <f t="shared" si="17"/>
        <v>0</v>
      </c>
      <c r="BJ35" s="75">
        <f t="shared" si="17"/>
        <v>0</v>
      </c>
      <c r="BK35" s="75">
        <f t="shared" si="17"/>
        <v>0</v>
      </c>
      <c r="BL35" s="75">
        <f t="shared" si="17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8">AVERAGE(B32,B35)</f>
        <v>0</v>
      </c>
      <c r="C36" s="69">
        <f t="shared" si="18"/>
        <v>5.1830000000000001E-3</v>
      </c>
      <c r="D36" s="69">
        <f t="shared" si="18"/>
        <v>5.8530582399999996E-2</v>
      </c>
      <c r="E36" s="69">
        <f t="shared" si="18"/>
        <v>0.18270643989739999</v>
      </c>
      <c r="F36" s="69">
        <f t="shared" si="18"/>
        <v>0.33472899009220003</v>
      </c>
      <c r="G36" s="69">
        <f t="shared" si="18"/>
        <v>0.48675154028699996</v>
      </c>
      <c r="H36" s="69">
        <f t="shared" si="18"/>
        <v>0.63877409048180001</v>
      </c>
      <c r="I36" s="69">
        <f t="shared" si="18"/>
        <v>0.79079664067660005</v>
      </c>
      <c r="J36" s="69">
        <f t="shared" si="18"/>
        <v>0.94281919087140009</v>
      </c>
      <c r="K36" s="69">
        <f t="shared" si="18"/>
        <v>1.0948417410662001</v>
      </c>
      <c r="L36" s="69">
        <f t="shared" si="18"/>
        <v>1.2468642912610002</v>
      </c>
      <c r="M36" s="69">
        <f t="shared" si="18"/>
        <v>1.3988868414558002</v>
      </c>
      <c r="N36" s="69">
        <f t="shared" si="18"/>
        <v>1.5509093916506003</v>
      </c>
      <c r="O36" s="69">
        <f t="shared" si="18"/>
        <v>1.7029319418454003</v>
      </c>
      <c r="P36" s="69">
        <f t="shared" si="18"/>
        <v>1.8549544920402004</v>
      </c>
      <c r="Q36" s="69">
        <f t="shared" si="18"/>
        <v>2.0069770422350004</v>
      </c>
      <c r="R36" s="69">
        <f t="shared" si="18"/>
        <v>2.1589995924298</v>
      </c>
      <c r="S36" s="69">
        <f t="shared" si="18"/>
        <v>2.3110221426246005</v>
      </c>
      <c r="T36" s="69">
        <f t="shared" si="18"/>
        <v>2.4630446928194001</v>
      </c>
      <c r="U36" s="69">
        <f t="shared" si="18"/>
        <v>2.6150672430142006</v>
      </c>
      <c r="V36" s="69">
        <f t="shared" si="18"/>
        <v>2.7670897932090002</v>
      </c>
      <c r="W36" s="69">
        <f t="shared" si="18"/>
        <v>2.9191123434038007</v>
      </c>
      <c r="X36" s="69">
        <f t="shared" si="18"/>
        <v>3.0711348935986003</v>
      </c>
      <c r="Y36" s="69">
        <f t="shared" si="18"/>
        <v>3.2231574437934007</v>
      </c>
      <c r="Z36" s="69">
        <f t="shared" si="18"/>
        <v>3.3751799939882003</v>
      </c>
      <c r="AA36" s="69">
        <f t="shared" si="18"/>
        <v>3.5272025441830008</v>
      </c>
      <c r="AB36" s="69">
        <f t="shared" si="18"/>
        <v>3.6792250943778004</v>
      </c>
      <c r="AC36" s="69">
        <f t="shared" si="18"/>
        <v>3.8312476445726009</v>
      </c>
      <c r="AD36" s="69">
        <f t="shared" si="18"/>
        <v>3.9832701947674005</v>
      </c>
      <c r="AE36" s="69">
        <f t="shared" si="18"/>
        <v>4.1352927449622001</v>
      </c>
      <c r="AF36" s="69">
        <f t="shared" si="18"/>
        <v>4.2873152951570006</v>
      </c>
      <c r="AG36" s="69">
        <f t="shared" si="18"/>
        <v>4.4393378453517993</v>
      </c>
      <c r="AH36" s="69">
        <f t="shared" si="18"/>
        <v>4.5913603955465998</v>
      </c>
      <c r="AI36" s="69">
        <f t="shared" si="18"/>
        <v>4.7433829457413985</v>
      </c>
      <c r="AJ36" s="69">
        <f t="shared" si="18"/>
        <v>4.895405495936199</v>
      </c>
      <c r="AK36" s="69">
        <f t="shared" si="18"/>
        <v>5.0474280461309977</v>
      </c>
      <c r="AL36" s="69">
        <f t="shared" si="18"/>
        <v>5.1994505963257982</v>
      </c>
      <c r="AM36" s="69">
        <f t="shared" si="18"/>
        <v>5.3514731465205969</v>
      </c>
      <c r="AN36" s="69">
        <f t="shared" si="18"/>
        <v>5.5034956967153974</v>
      </c>
      <c r="AO36" s="69">
        <f t="shared" si="18"/>
        <v>5.6555182469101961</v>
      </c>
      <c r="AP36" s="69">
        <f t="shared" si="18"/>
        <v>5.8075407971049966</v>
      </c>
      <c r="AQ36" s="69">
        <f t="shared" si="18"/>
        <v>5.9595633472997953</v>
      </c>
      <c r="AR36" s="69">
        <f t="shared" si="18"/>
        <v>6.1115858974945958</v>
      </c>
      <c r="AS36" s="69">
        <f t="shared" si="18"/>
        <v>6.2636084476893945</v>
      </c>
      <c r="AT36" s="69">
        <f t="shared" si="18"/>
        <v>6.415630997884195</v>
      </c>
      <c r="AU36" s="69">
        <f t="shared" si="18"/>
        <v>6.5676535480789937</v>
      </c>
      <c r="AV36" s="69">
        <f t="shared" si="18"/>
        <v>6.7196760982737942</v>
      </c>
      <c r="AW36" s="69">
        <f t="shared" si="18"/>
        <v>6.8716986484685929</v>
      </c>
      <c r="AX36" s="69">
        <f t="shared" si="18"/>
        <v>7.0237211986633934</v>
      </c>
      <c r="AY36" s="69">
        <f t="shared" si="18"/>
        <v>7.1757437488581921</v>
      </c>
      <c r="AZ36" s="69">
        <f t="shared" si="18"/>
        <v>7.0686162990529926</v>
      </c>
      <c r="BA36" s="69">
        <f t="shared" si="18"/>
        <v>4.8072267292477946</v>
      </c>
      <c r="BB36" s="69">
        <f t="shared" si="18"/>
        <v>1.3644879421725986</v>
      </c>
      <c r="BC36" s="69">
        <f t="shared" si="18"/>
        <v>0</v>
      </c>
      <c r="BD36" s="69">
        <f t="shared" si="18"/>
        <v>0</v>
      </c>
      <c r="BE36" s="69">
        <f t="shared" si="18"/>
        <v>0</v>
      </c>
      <c r="BF36" s="69">
        <f t="shared" si="18"/>
        <v>0</v>
      </c>
      <c r="BG36" s="69">
        <f t="shared" si="18"/>
        <v>0</v>
      </c>
      <c r="BH36" s="69">
        <f t="shared" si="18"/>
        <v>0</v>
      </c>
      <c r="BI36" s="69">
        <f t="shared" si="18"/>
        <v>0</v>
      </c>
      <c r="BJ36" s="69">
        <f t="shared" si="18"/>
        <v>0</v>
      </c>
      <c r="BK36" s="69">
        <f t="shared" si="18"/>
        <v>0</v>
      </c>
      <c r="BL36" s="69">
        <f t="shared" si="18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19">B41</f>
        <v>0</v>
      </c>
      <c r="D39" s="75">
        <f t="shared" si="19"/>
        <v>3.1745874999999993E-3</v>
      </c>
      <c r="E39" s="75">
        <f t="shared" si="19"/>
        <v>3.8968333669999987E-2</v>
      </c>
      <c r="F39" s="75">
        <f t="shared" si="19"/>
        <v>0.14302105228811746</v>
      </c>
      <c r="G39" s="75">
        <f t="shared" si="19"/>
        <v>0.2718232016635031</v>
      </c>
      <c r="H39" s="75">
        <f t="shared" si="19"/>
        <v>0.38697933731419198</v>
      </c>
      <c r="I39" s="75">
        <f t="shared" si="19"/>
        <v>0.48950567936107586</v>
      </c>
      <c r="J39" s="75">
        <f t="shared" si="19"/>
        <v>0.580350899620382</v>
      </c>
      <c r="K39" s="75">
        <f t="shared" si="19"/>
        <v>0.66038845213913766</v>
      </c>
      <c r="L39" s="75">
        <f t="shared" si="19"/>
        <v>0.73094192300214955</v>
      </c>
      <c r="M39" s="75">
        <f t="shared" si="19"/>
        <v>0.79702561930022453</v>
      </c>
      <c r="N39" s="75">
        <f t="shared" si="19"/>
        <v>0.86252453505165405</v>
      </c>
      <c r="O39" s="75">
        <f t="shared" si="19"/>
        <v>0.92802345080308357</v>
      </c>
      <c r="P39" s="75">
        <f t="shared" si="19"/>
        <v>0.99352236655451309</v>
      </c>
      <c r="Q39" s="75">
        <f t="shared" si="19"/>
        <v>1.0590212823059426</v>
      </c>
      <c r="R39" s="75">
        <f t="shared" si="19"/>
        <v>1.1245201980573722</v>
      </c>
      <c r="S39" s="75">
        <f t="shared" si="19"/>
        <v>1.1900191138088019</v>
      </c>
      <c r="T39" s="75">
        <f t="shared" si="19"/>
        <v>1.2555180295602315</v>
      </c>
      <c r="U39" s="75">
        <f t="shared" si="19"/>
        <v>1.3210169453116611</v>
      </c>
      <c r="V39" s="75">
        <f t="shared" si="19"/>
        <v>1.3865158610630908</v>
      </c>
      <c r="W39" s="75">
        <f t="shared" si="19"/>
        <v>1.4520147768145204</v>
      </c>
      <c r="X39" s="75">
        <f t="shared" si="19"/>
        <v>1.5134665470159501</v>
      </c>
      <c r="Y39" s="75">
        <f t="shared" si="19"/>
        <v>1.5373090030503396</v>
      </c>
      <c r="Z39" s="75">
        <f t="shared" si="19"/>
        <v>1.5058452004749243</v>
      </c>
      <c r="AA39" s="75">
        <f t="shared" si="19"/>
        <v>1.4526373079067443</v>
      </c>
      <c r="AB39" s="75">
        <f t="shared" si="19"/>
        <v>1.3994294153385642</v>
      </c>
      <c r="AC39" s="75">
        <f t="shared" si="19"/>
        <v>1.3462215227703842</v>
      </c>
      <c r="AD39" s="75">
        <f t="shared" si="19"/>
        <v>1.2930136302022042</v>
      </c>
      <c r="AE39" s="75">
        <f t="shared" si="19"/>
        <v>1.2398057376340241</v>
      </c>
      <c r="AF39" s="75">
        <f t="shared" si="19"/>
        <v>1.1865978450658441</v>
      </c>
      <c r="AG39" s="75">
        <f t="shared" si="19"/>
        <v>1.1333899524976641</v>
      </c>
      <c r="AH39" s="75">
        <f t="shared" si="19"/>
        <v>1.080182059929484</v>
      </c>
      <c r="AI39" s="75">
        <f t="shared" si="19"/>
        <v>1.026974167361304</v>
      </c>
      <c r="AJ39" s="75">
        <f t="shared" si="19"/>
        <v>0.97376627479312394</v>
      </c>
      <c r="AK39" s="75">
        <f t="shared" si="19"/>
        <v>0.92055838222494391</v>
      </c>
      <c r="AL39" s="75">
        <f t="shared" si="19"/>
        <v>0.86735048965676387</v>
      </c>
      <c r="AM39" s="75">
        <f t="shared" si="19"/>
        <v>0.81414259708858383</v>
      </c>
      <c r="AN39" s="75">
        <f t="shared" si="19"/>
        <v>0.76093470452040379</v>
      </c>
      <c r="AO39" s="75">
        <f t="shared" si="19"/>
        <v>0.70772681195222376</v>
      </c>
      <c r="AP39" s="75">
        <f t="shared" si="19"/>
        <v>0.65451891938404372</v>
      </c>
      <c r="AQ39" s="75">
        <f t="shared" si="19"/>
        <v>0.60131102681586368</v>
      </c>
      <c r="AR39" s="75">
        <f t="shared" si="19"/>
        <v>0.54810313424768364</v>
      </c>
      <c r="AS39" s="75">
        <f t="shared" si="19"/>
        <v>0.49489524167950366</v>
      </c>
      <c r="AT39" s="75">
        <f t="shared" si="19"/>
        <v>0.44168734911132368</v>
      </c>
      <c r="AU39" s="75">
        <f t="shared" si="19"/>
        <v>0.3884794565431437</v>
      </c>
      <c r="AV39" s="75">
        <f t="shared" si="19"/>
        <v>0.33527156397496372</v>
      </c>
      <c r="AW39" s="75">
        <f t="shared" si="19"/>
        <v>0.28206367140678373</v>
      </c>
      <c r="AX39" s="75">
        <f t="shared" si="19"/>
        <v>0.22885577883860375</v>
      </c>
      <c r="AY39" s="75">
        <f t="shared" si="19"/>
        <v>0.17564788627042377</v>
      </c>
      <c r="AZ39" s="75">
        <f t="shared" si="19"/>
        <v>0.12243999370224377</v>
      </c>
      <c r="BA39" s="75">
        <f t="shared" si="19"/>
        <v>6.9232101134063778E-2</v>
      </c>
      <c r="BB39" s="75">
        <f t="shared" si="19"/>
        <v>1.9652308565883791E-2</v>
      </c>
      <c r="BC39" s="75">
        <f t="shared" si="19"/>
        <v>1.5962367770380043E-4</v>
      </c>
      <c r="BD39" s="75">
        <f t="shared" si="19"/>
        <v>1.5962367770380043E-4</v>
      </c>
      <c r="BE39" s="75">
        <f t="shared" si="19"/>
        <v>1.5962367770380043E-4</v>
      </c>
      <c r="BF39" s="75">
        <f t="shared" si="19"/>
        <v>1.5962367770380043E-4</v>
      </c>
      <c r="BG39" s="75">
        <f t="shared" si="19"/>
        <v>1.5962367770380043E-4</v>
      </c>
      <c r="BH39" s="75">
        <f t="shared" si="19"/>
        <v>1.5962367770380043E-4</v>
      </c>
      <c r="BI39" s="75">
        <f t="shared" si="19"/>
        <v>1.5962367770380043E-4</v>
      </c>
      <c r="BJ39" s="75">
        <f t="shared" si="19"/>
        <v>1.5962367770380043E-4</v>
      </c>
      <c r="BK39" s="75">
        <f t="shared" si="19"/>
        <v>1.5962367770380043E-4</v>
      </c>
      <c r="BL39" s="75">
        <f t="shared" si="19"/>
        <v>1.5962367770380043E-4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3.1745874999999993E-3</v>
      </c>
      <c r="D40" s="77">
        <f>(D26-D114)*'Assumptions (Inputs)'!$C$29</f>
        <v>3.5793746169999988E-2</v>
      </c>
      <c r="E40" s="77">
        <f>(E26-E114)*'Assumptions (Inputs)'!$C$29</f>
        <v>0.10405271861811746</v>
      </c>
      <c r="F40" s="77">
        <f>(F26-F114)*'Assumptions (Inputs)'!$C$29</f>
        <v>0.12880214937538564</v>
      </c>
      <c r="G40" s="77">
        <f>(G26-G114)*'Assumptions (Inputs)'!$C$29</f>
        <v>0.1151561356506889</v>
      </c>
      <c r="H40" s="77">
        <f>(H26-H114)*'Assumptions (Inputs)'!$C$29</f>
        <v>0.10252634204688389</v>
      </c>
      <c r="I40" s="77">
        <f>(I26-I114)*'Assumptions (Inputs)'!$C$29</f>
        <v>9.084522025930615E-2</v>
      </c>
      <c r="J40" s="77">
        <f>(J26-J114)*'Assumptions (Inputs)'!$C$29</f>
        <v>8.0037552518755606E-2</v>
      </c>
      <c r="K40" s="77">
        <f>(K26-K114)*'Assumptions (Inputs)'!$C$29</f>
        <v>7.0553470863011905E-2</v>
      </c>
      <c r="L40" s="77">
        <f>(L26-L114)*'Assumptions (Inputs)'!$C$29</f>
        <v>6.6083696298074965E-2</v>
      </c>
      <c r="M40" s="77">
        <f>(M26-M114)*'Assumptions (Inputs)'!$C$29</f>
        <v>6.5498915751429562E-2</v>
      </c>
      <c r="N40" s="77">
        <f>(N26-N114)*'Assumptions (Inputs)'!$C$29</f>
        <v>6.5498915751429562E-2</v>
      </c>
      <c r="O40" s="77">
        <f>(O26-O114)*'Assumptions (Inputs)'!$C$29</f>
        <v>6.5498915751429562E-2</v>
      </c>
      <c r="P40" s="77">
        <f>(P26-P114)*'Assumptions (Inputs)'!$C$29</f>
        <v>6.5498915751429562E-2</v>
      </c>
      <c r="Q40" s="77">
        <f>(Q26-Q114)*'Assumptions (Inputs)'!$C$29</f>
        <v>6.5498915751429562E-2</v>
      </c>
      <c r="R40" s="77">
        <f>(R26-R114)*'Assumptions (Inputs)'!$C$29</f>
        <v>6.5498915751429562E-2</v>
      </c>
      <c r="S40" s="77">
        <f>(S26-S114)*'Assumptions (Inputs)'!$C$29</f>
        <v>6.5498915751429562E-2</v>
      </c>
      <c r="T40" s="77">
        <f>(T26-T114)*'Assumptions (Inputs)'!$C$29</f>
        <v>6.5498915751429562E-2</v>
      </c>
      <c r="U40" s="77">
        <f>(U26-U114)*'Assumptions (Inputs)'!$C$29</f>
        <v>6.5498915751429562E-2</v>
      </c>
      <c r="V40" s="77">
        <f>(V26-V114)*'Assumptions (Inputs)'!$C$29</f>
        <v>6.5498915751429562E-2</v>
      </c>
      <c r="W40" s="77">
        <f>(W26-W114)*'Assumptions (Inputs)'!$C$29</f>
        <v>6.1451770201429563E-2</v>
      </c>
      <c r="X40" s="77">
        <f>(X26-X114)*'Assumptions (Inputs)'!$C$29</f>
        <v>2.3842456034389562E-2</v>
      </c>
      <c r="Y40" s="77">
        <f>(Y26-Y114)*'Assumptions (Inputs)'!$C$29</f>
        <v>-3.1463802575415208E-2</v>
      </c>
      <c r="Z40" s="77">
        <f>(Z26-Z114)*'Assumptions (Inputs)'!$C$29</f>
        <v>-5.3207892568179996E-2</v>
      </c>
      <c r="AA40" s="77">
        <f>(AA26-AA114)*'Assumptions (Inputs)'!$C$29</f>
        <v>-5.3207892568179996E-2</v>
      </c>
      <c r="AB40" s="77">
        <f>(AB26-AB114)*'Assumptions (Inputs)'!$C$29</f>
        <v>-5.3207892568179996E-2</v>
      </c>
      <c r="AC40" s="77">
        <f>(AC26-AC114)*'Assumptions (Inputs)'!$C$29</f>
        <v>-5.3207892568179996E-2</v>
      </c>
      <c r="AD40" s="77">
        <f>(AD26-AD114)*'Assumptions (Inputs)'!$C$29</f>
        <v>-5.3207892568179996E-2</v>
      </c>
      <c r="AE40" s="77">
        <f>(AE26-AE114)*'Assumptions (Inputs)'!$C$29</f>
        <v>-5.3207892568179996E-2</v>
      </c>
      <c r="AF40" s="77">
        <f>(AF26-AF114)*'Assumptions (Inputs)'!$C$29</f>
        <v>-5.3207892568179996E-2</v>
      </c>
      <c r="AG40" s="77">
        <f>(AG26-AG114)*'Assumptions (Inputs)'!$C$29</f>
        <v>-5.3207892568179996E-2</v>
      </c>
      <c r="AH40" s="77">
        <f>(AH26-AH114)*'Assumptions (Inputs)'!$C$29</f>
        <v>-5.3207892568179996E-2</v>
      </c>
      <c r="AI40" s="77">
        <f>(AI26-AI114)*'Assumptions (Inputs)'!$C$29</f>
        <v>-5.3207892568179996E-2</v>
      </c>
      <c r="AJ40" s="77">
        <f>(AJ26-AJ114)*'Assumptions (Inputs)'!$C$29</f>
        <v>-5.3207892568179996E-2</v>
      </c>
      <c r="AK40" s="77">
        <f>(AK26-AK114)*'Assumptions (Inputs)'!$C$29</f>
        <v>-5.3207892568179996E-2</v>
      </c>
      <c r="AL40" s="77">
        <f>(AL26-AL114)*'Assumptions (Inputs)'!$C$29</f>
        <v>-5.3207892568179996E-2</v>
      </c>
      <c r="AM40" s="77">
        <f>(AM26-AM114)*'Assumptions (Inputs)'!$C$29</f>
        <v>-5.3207892568179996E-2</v>
      </c>
      <c r="AN40" s="77">
        <f>(AN26-AN114)*'Assumptions (Inputs)'!$C$29</f>
        <v>-5.3207892568179996E-2</v>
      </c>
      <c r="AO40" s="77">
        <f>(AO26-AO114)*'Assumptions (Inputs)'!$C$29</f>
        <v>-5.3207892568179996E-2</v>
      </c>
      <c r="AP40" s="77">
        <f>(AP26-AP114)*'Assumptions (Inputs)'!$C$29</f>
        <v>-5.3207892568179996E-2</v>
      </c>
      <c r="AQ40" s="77">
        <f>(AQ26-AQ114)*'Assumptions (Inputs)'!$C$29</f>
        <v>-5.3207892568179996E-2</v>
      </c>
      <c r="AR40" s="77">
        <f>(AR26-AR114)*'Assumptions (Inputs)'!$C$29</f>
        <v>-5.3207892568179996E-2</v>
      </c>
      <c r="AS40" s="77">
        <f>(AS26-AS114)*'Assumptions (Inputs)'!$C$29</f>
        <v>-5.3207892568179996E-2</v>
      </c>
      <c r="AT40" s="77">
        <f>(AT26-AT114)*'Assumptions (Inputs)'!$C$29</f>
        <v>-5.3207892568179996E-2</v>
      </c>
      <c r="AU40" s="77">
        <f>(AU26-AU114)*'Assumptions (Inputs)'!$C$29</f>
        <v>-5.3207892568179996E-2</v>
      </c>
      <c r="AV40" s="77">
        <f>(AV26-AV114)*'Assumptions (Inputs)'!$C$29</f>
        <v>-5.3207892568179996E-2</v>
      </c>
      <c r="AW40" s="77">
        <f>(AW26-AW114)*'Assumptions (Inputs)'!$C$29</f>
        <v>-5.3207892568179996E-2</v>
      </c>
      <c r="AX40" s="77">
        <f>(AX26-AX114)*'Assumptions (Inputs)'!$C$29</f>
        <v>-5.3207892568179996E-2</v>
      </c>
      <c r="AY40" s="77">
        <f>(AY26-AY114)*'Assumptions (Inputs)'!$C$29</f>
        <v>-5.3207892568179996E-2</v>
      </c>
      <c r="AZ40" s="77">
        <f>(AZ26-AZ114)*'Assumptions (Inputs)'!$C$29</f>
        <v>-5.3207892568179996E-2</v>
      </c>
      <c r="BA40" s="77">
        <f>(BA26-BA114)*'Assumptions (Inputs)'!$C$29</f>
        <v>-4.9579792568179987E-2</v>
      </c>
      <c r="BB40" s="77">
        <f>(BB26-BB114)*'Assumptions (Inputs)'!$C$29</f>
        <v>-1.9492684888179991E-2</v>
      </c>
      <c r="BC40" s="77">
        <f>(BC26-BC114)*'Assumptions (Inputs)'!$C$29</f>
        <v>0</v>
      </c>
      <c r="BD40" s="77">
        <f>(BD26-BD114)*'Assumptions (Inputs)'!$C$29</f>
        <v>0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1.5962367770380043E-4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0">SUM(C39:C40)</f>
        <v>3.1745874999999993E-3</v>
      </c>
      <c r="D41" s="75">
        <f t="shared" si="20"/>
        <v>3.8968333669999987E-2</v>
      </c>
      <c r="E41" s="75">
        <f t="shared" si="20"/>
        <v>0.14302105228811746</v>
      </c>
      <c r="F41" s="75">
        <f t="shared" si="20"/>
        <v>0.2718232016635031</v>
      </c>
      <c r="G41" s="75">
        <f t="shared" si="20"/>
        <v>0.38697933731419198</v>
      </c>
      <c r="H41" s="75">
        <f t="shared" si="20"/>
        <v>0.48950567936107586</v>
      </c>
      <c r="I41" s="75">
        <f t="shared" si="20"/>
        <v>0.580350899620382</v>
      </c>
      <c r="J41" s="75">
        <f t="shared" si="20"/>
        <v>0.66038845213913766</v>
      </c>
      <c r="K41" s="75">
        <f t="shared" si="20"/>
        <v>0.73094192300214955</v>
      </c>
      <c r="L41" s="75">
        <f t="shared" si="20"/>
        <v>0.79702561930022453</v>
      </c>
      <c r="M41" s="75">
        <f t="shared" si="20"/>
        <v>0.86252453505165405</v>
      </c>
      <c r="N41" s="75">
        <f t="shared" si="20"/>
        <v>0.92802345080308357</v>
      </c>
      <c r="O41" s="75">
        <f t="shared" si="20"/>
        <v>0.99352236655451309</v>
      </c>
      <c r="P41" s="75">
        <f t="shared" si="20"/>
        <v>1.0590212823059426</v>
      </c>
      <c r="Q41" s="75">
        <f t="shared" si="20"/>
        <v>1.1245201980573722</v>
      </c>
      <c r="R41" s="75">
        <f t="shared" si="20"/>
        <v>1.1900191138088019</v>
      </c>
      <c r="S41" s="75">
        <f t="shared" si="20"/>
        <v>1.2555180295602315</v>
      </c>
      <c r="T41" s="75">
        <f t="shared" si="20"/>
        <v>1.3210169453116611</v>
      </c>
      <c r="U41" s="75">
        <f t="shared" si="20"/>
        <v>1.3865158610630908</v>
      </c>
      <c r="V41" s="75">
        <f t="shared" si="20"/>
        <v>1.4520147768145204</v>
      </c>
      <c r="W41" s="75">
        <f t="shared" si="20"/>
        <v>1.5134665470159501</v>
      </c>
      <c r="X41" s="75">
        <f t="shared" si="20"/>
        <v>1.5373090030503396</v>
      </c>
      <c r="Y41" s="75">
        <f t="shared" si="20"/>
        <v>1.5058452004749243</v>
      </c>
      <c r="Z41" s="75">
        <f t="shared" si="20"/>
        <v>1.4526373079067443</v>
      </c>
      <c r="AA41" s="75">
        <f t="shared" si="20"/>
        <v>1.3994294153385642</v>
      </c>
      <c r="AB41" s="75">
        <f t="shared" si="20"/>
        <v>1.3462215227703842</v>
      </c>
      <c r="AC41" s="75">
        <f t="shared" si="20"/>
        <v>1.2930136302022042</v>
      </c>
      <c r="AD41" s="75">
        <f t="shared" si="20"/>
        <v>1.2398057376340241</v>
      </c>
      <c r="AE41" s="75">
        <f t="shared" si="20"/>
        <v>1.1865978450658441</v>
      </c>
      <c r="AF41" s="75">
        <f t="shared" si="20"/>
        <v>1.1333899524976641</v>
      </c>
      <c r="AG41" s="75">
        <f t="shared" si="20"/>
        <v>1.080182059929484</v>
      </c>
      <c r="AH41" s="75">
        <f t="shared" si="20"/>
        <v>1.026974167361304</v>
      </c>
      <c r="AI41" s="75">
        <f t="shared" si="20"/>
        <v>0.97376627479312394</v>
      </c>
      <c r="AJ41" s="75">
        <f t="shared" si="20"/>
        <v>0.92055838222494391</v>
      </c>
      <c r="AK41" s="75">
        <f t="shared" si="20"/>
        <v>0.86735048965676387</v>
      </c>
      <c r="AL41" s="75">
        <f t="shared" si="20"/>
        <v>0.81414259708858383</v>
      </c>
      <c r="AM41" s="75">
        <f t="shared" si="20"/>
        <v>0.76093470452040379</v>
      </c>
      <c r="AN41" s="75">
        <f t="shared" si="20"/>
        <v>0.70772681195222376</v>
      </c>
      <c r="AO41" s="75">
        <f t="shared" si="20"/>
        <v>0.65451891938404372</v>
      </c>
      <c r="AP41" s="75">
        <f t="shared" si="20"/>
        <v>0.60131102681586368</v>
      </c>
      <c r="AQ41" s="75">
        <f t="shared" si="20"/>
        <v>0.54810313424768364</v>
      </c>
      <c r="AR41" s="75">
        <f t="shared" si="20"/>
        <v>0.49489524167950366</v>
      </c>
      <c r="AS41" s="75">
        <f t="shared" si="20"/>
        <v>0.44168734911132368</v>
      </c>
      <c r="AT41" s="75">
        <f t="shared" si="20"/>
        <v>0.3884794565431437</v>
      </c>
      <c r="AU41" s="75">
        <f t="shared" si="20"/>
        <v>0.33527156397496372</v>
      </c>
      <c r="AV41" s="75">
        <f t="shared" si="20"/>
        <v>0.28206367140678373</v>
      </c>
      <c r="AW41" s="75">
        <f t="shared" si="20"/>
        <v>0.22885577883860375</v>
      </c>
      <c r="AX41" s="75">
        <f t="shared" si="20"/>
        <v>0.17564788627042377</v>
      </c>
      <c r="AY41" s="75">
        <f t="shared" si="20"/>
        <v>0.12243999370224377</v>
      </c>
      <c r="AZ41" s="75">
        <f t="shared" si="20"/>
        <v>6.9232101134063778E-2</v>
      </c>
      <c r="BA41" s="75">
        <f t="shared" si="20"/>
        <v>1.9652308565883791E-2</v>
      </c>
      <c r="BB41" s="75">
        <f t="shared" si="20"/>
        <v>1.5962367770380043E-4</v>
      </c>
      <c r="BC41" s="75">
        <f t="shared" si="20"/>
        <v>1.5962367770380043E-4</v>
      </c>
      <c r="BD41" s="75">
        <f t="shared" si="20"/>
        <v>1.5962367770380043E-4</v>
      </c>
      <c r="BE41" s="75">
        <f t="shared" si="20"/>
        <v>1.5962367770380043E-4</v>
      </c>
      <c r="BF41" s="75">
        <f t="shared" si="20"/>
        <v>1.5962367770380043E-4</v>
      </c>
      <c r="BG41" s="75">
        <f t="shared" si="20"/>
        <v>1.5962367770380043E-4</v>
      </c>
      <c r="BH41" s="75">
        <f t="shared" si="20"/>
        <v>1.5962367770380043E-4</v>
      </c>
      <c r="BI41" s="75">
        <f t="shared" si="20"/>
        <v>1.5962367770380043E-4</v>
      </c>
      <c r="BJ41" s="75">
        <f t="shared" si="20"/>
        <v>1.5962367770380043E-4</v>
      </c>
      <c r="BK41" s="75">
        <f t="shared" si="20"/>
        <v>1.5962367770380043E-4</v>
      </c>
      <c r="BL41" s="75">
        <f t="shared" si="20"/>
        <v>1.5962367770380043E-4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1">AVERAGE(C39,C41)</f>
        <v>1.5872937499999996E-3</v>
      </c>
      <c r="D42" s="69">
        <f t="shared" si="21"/>
        <v>2.1071460584999993E-2</v>
      </c>
      <c r="E42" s="69">
        <f t="shared" si="21"/>
        <v>9.0994692979058725E-2</v>
      </c>
      <c r="F42" s="69">
        <f>AVERAGE(F39,F41)</f>
        <v>0.20742212697581028</v>
      </c>
      <c r="G42" s="69">
        <f t="shared" si="21"/>
        <v>0.32940126948884751</v>
      </c>
      <c r="H42" s="69">
        <f t="shared" si="21"/>
        <v>0.4382425083376339</v>
      </c>
      <c r="I42" s="69">
        <f t="shared" si="21"/>
        <v>0.5349282894907289</v>
      </c>
      <c r="J42" s="69">
        <f t="shared" si="21"/>
        <v>0.62036967587975989</v>
      </c>
      <c r="K42" s="69">
        <f t="shared" si="21"/>
        <v>0.69566518757064366</v>
      </c>
      <c r="L42" s="69">
        <f t="shared" si="21"/>
        <v>0.76398377115118699</v>
      </c>
      <c r="M42" s="69">
        <f t="shared" si="21"/>
        <v>0.82977507717593935</v>
      </c>
      <c r="N42" s="69">
        <f t="shared" si="21"/>
        <v>0.89527399292736876</v>
      </c>
      <c r="O42" s="69">
        <f t="shared" si="21"/>
        <v>0.96077290867879839</v>
      </c>
      <c r="P42" s="69">
        <f t="shared" si="21"/>
        <v>1.0262718244302278</v>
      </c>
      <c r="Q42" s="69">
        <f t="shared" si="21"/>
        <v>1.0917707401816574</v>
      </c>
      <c r="R42" s="69">
        <f t="shared" si="21"/>
        <v>1.1572696559330871</v>
      </c>
      <c r="S42" s="69">
        <f t="shared" si="21"/>
        <v>1.2227685716845167</v>
      </c>
      <c r="T42" s="69">
        <f t="shared" si="21"/>
        <v>1.2882674874359463</v>
      </c>
      <c r="U42" s="69">
        <f t="shared" si="21"/>
        <v>1.353766403187376</v>
      </c>
      <c r="V42" s="69">
        <f t="shared" si="21"/>
        <v>1.4192653189388056</v>
      </c>
      <c r="W42" s="69">
        <f t="shared" si="21"/>
        <v>1.4827406619152352</v>
      </c>
      <c r="X42" s="69">
        <f t="shared" si="21"/>
        <v>1.5253877750331448</v>
      </c>
      <c r="Y42" s="69">
        <f t="shared" si="21"/>
        <v>1.5215771017626318</v>
      </c>
      <c r="Z42" s="69">
        <f t="shared" si="21"/>
        <v>1.4792412541908342</v>
      </c>
      <c r="AA42" s="69">
        <f t="shared" si="21"/>
        <v>1.4260333616226544</v>
      </c>
      <c r="AB42" s="69">
        <f t="shared" si="21"/>
        <v>1.3728254690544741</v>
      </c>
      <c r="AC42" s="69">
        <f t="shared" si="21"/>
        <v>1.3196175764862943</v>
      </c>
      <c r="AD42" s="69">
        <f t="shared" si="21"/>
        <v>1.266409683918114</v>
      </c>
      <c r="AE42" s="69">
        <f t="shared" si="21"/>
        <v>1.2132017913499342</v>
      </c>
      <c r="AF42" s="69">
        <f t="shared" si="21"/>
        <v>1.159993898781754</v>
      </c>
      <c r="AG42" s="69">
        <f t="shared" si="21"/>
        <v>1.1067860062135741</v>
      </c>
      <c r="AH42" s="69">
        <f t="shared" si="21"/>
        <v>1.0535781136453939</v>
      </c>
      <c r="AI42" s="69">
        <f t="shared" si="21"/>
        <v>1.0003702210772141</v>
      </c>
      <c r="AJ42" s="69">
        <f t="shared" si="21"/>
        <v>0.94716232850903392</v>
      </c>
      <c r="AK42" s="69">
        <f t="shared" si="21"/>
        <v>0.89395443594085389</v>
      </c>
      <c r="AL42" s="69">
        <f t="shared" si="21"/>
        <v>0.84074654337267385</v>
      </c>
      <c r="AM42" s="69">
        <f t="shared" si="21"/>
        <v>0.78753865080449381</v>
      </c>
      <c r="AN42" s="69">
        <f t="shared" si="21"/>
        <v>0.73433075823631377</v>
      </c>
      <c r="AO42" s="69">
        <f t="shared" si="21"/>
        <v>0.68112286566813374</v>
      </c>
      <c r="AP42" s="69">
        <f t="shared" si="21"/>
        <v>0.6279149730999537</v>
      </c>
      <c r="AQ42" s="69">
        <f t="shared" si="21"/>
        <v>0.57470708053177366</v>
      </c>
      <c r="AR42" s="69">
        <f t="shared" si="21"/>
        <v>0.52149918796359362</v>
      </c>
      <c r="AS42" s="69">
        <f t="shared" si="21"/>
        <v>0.4682912953954137</v>
      </c>
      <c r="AT42" s="69">
        <f t="shared" si="21"/>
        <v>0.41508340282723366</v>
      </c>
      <c r="AU42" s="69">
        <f t="shared" si="21"/>
        <v>0.36187551025905373</v>
      </c>
      <c r="AV42" s="69">
        <f t="shared" si="21"/>
        <v>0.3086676176908737</v>
      </c>
      <c r="AW42" s="69">
        <f t="shared" si="21"/>
        <v>0.25545972512269377</v>
      </c>
      <c r="AX42" s="69">
        <f t="shared" si="21"/>
        <v>0.20225183255451376</v>
      </c>
      <c r="AY42" s="69">
        <f t="shared" si="21"/>
        <v>0.14904393998633378</v>
      </c>
      <c r="AZ42" s="69">
        <f t="shared" si="21"/>
        <v>9.5836047418153769E-2</v>
      </c>
      <c r="BA42" s="69">
        <f t="shared" si="21"/>
        <v>4.4442204849973785E-2</v>
      </c>
      <c r="BB42" s="69">
        <f t="shared" si="21"/>
        <v>9.905966121793796E-3</v>
      </c>
      <c r="BC42" s="69">
        <f t="shared" si="21"/>
        <v>1.5962367770380043E-4</v>
      </c>
      <c r="BD42" s="69">
        <f t="shared" si="21"/>
        <v>1.5962367770380043E-4</v>
      </c>
      <c r="BE42" s="69">
        <f t="shared" si="21"/>
        <v>1.5962367770380043E-4</v>
      </c>
      <c r="BF42" s="69">
        <f t="shared" si="21"/>
        <v>1.5962367770380043E-4</v>
      </c>
      <c r="BG42" s="69">
        <f t="shared" si="21"/>
        <v>1.5962367770380043E-4</v>
      </c>
      <c r="BH42" s="69">
        <f t="shared" si="21"/>
        <v>1.5962367770380043E-4</v>
      </c>
      <c r="BI42" s="69">
        <f t="shared" si="21"/>
        <v>1.5962367770380043E-4</v>
      </c>
      <c r="BJ42" s="69">
        <f t="shared" si="21"/>
        <v>1.5962367770380043E-4</v>
      </c>
      <c r="BK42" s="69">
        <f t="shared" si="21"/>
        <v>1.5962367770380043E-4</v>
      </c>
      <c r="BL42" s="69">
        <f t="shared" si="21"/>
        <v>1.5962367770380043E-4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2">B47</f>
        <v>0</v>
      </c>
      <c r="D45" s="56">
        <f t="shared" si="22"/>
        <v>5.895662499999999E-4</v>
      </c>
      <c r="E45" s="56">
        <f t="shared" si="22"/>
        <v>7.2369762529999977E-3</v>
      </c>
      <c r="F45" s="56">
        <f t="shared" si="22"/>
        <v>2.6561052567793245E-2</v>
      </c>
      <c r="G45" s="56">
        <f t="shared" si="22"/>
        <v>5.0481451737507725E-2</v>
      </c>
      <c r="H45" s="56">
        <f t="shared" si="22"/>
        <v>7.1867591215492813E-2</v>
      </c>
      <c r="I45" s="56">
        <f t="shared" si="22"/>
        <v>9.090819759562839E-2</v>
      </c>
      <c r="J45" s="56">
        <f t="shared" si="22"/>
        <v>0.10777945278664239</v>
      </c>
      <c r="K45" s="56">
        <f t="shared" si="22"/>
        <v>0.12264356968298272</v>
      </c>
      <c r="L45" s="56">
        <f t="shared" si="22"/>
        <v>0.13574635712897065</v>
      </c>
      <c r="M45" s="56">
        <f t="shared" si="22"/>
        <v>0.14801904358432744</v>
      </c>
      <c r="N45" s="56">
        <f t="shared" si="22"/>
        <v>0.16018312793816436</v>
      </c>
      <c r="O45" s="56">
        <f t="shared" si="22"/>
        <v>0.17234721229200128</v>
      </c>
      <c r="P45" s="56">
        <f t="shared" si="22"/>
        <v>0.18451129664583821</v>
      </c>
      <c r="Q45" s="56">
        <f t="shared" si="22"/>
        <v>0.19667538099967513</v>
      </c>
      <c r="R45" s="56">
        <f t="shared" si="22"/>
        <v>0.20883946535351205</v>
      </c>
      <c r="S45" s="56">
        <f t="shared" si="22"/>
        <v>0.22100354970734898</v>
      </c>
      <c r="T45" s="56">
        <f t="shared" si="22"/>
        <v>0.2331676340611859</v>
      </c>
      <c r="U45" s="56">
        <f t="shared" si="22"/>
        <v>0.24533171841502283</v>
      </c>
      <c r="V45" s="56">
        <f t="shared" si="22"/>
        <v>0.25749580276885975</v>
      </c>
      <c r="W45" s="56">
        <f t="shared" si="22"/>
        <v>0.26965988712269667</v>
      </c>
      <c r="X45" s="56">
        <f t="shared" si="22"/>
        <v>0.28107235873153358</v>
      </c>
      <c r="Y45" s="56">
        <f t="shared" si="22"/>
        <v>0.2855002434236345</v>
      </c>
      <c r="Z45" s="56">
        <f t="shared" si="22"/>
        <v>0.27965696580248595</v>
      </c>
      <c r="AA45" s="56">
        <f t="shared" si="22"/>
        <v>0.26977550003982392</v>
      </c>
      <c r="AB45" s="56">
        <f t="shared" si="22"/>
        <v>0.2598940342771619</v>
      </c>
      <c r="AC45" s="56">
        <f t="shared" si="22"/>
        <v>0.25001256851449988</v>
      </c>
      <c r="AD45" s="56">
        <f t="shared" si="22"/>
        <v>0.24013110275183788</v>
      </c>
      <c r="AE45" s="56">
        <f t="shared" si="22"/>
        <v>0.23024963698917589</v>
      </c>
      <c r="AF45" s="56">
        <f t="shared" si="22"/>
        <v>0.22036817122651389</v>
      </c>
      <c r="AG45" s="56">
        <f t="shared" si="22"/>
        <v>0.2104867054638519</v>
      </c>
      <c r="AH45" s="56">
        <f t="shared" si="22"/>
        <v>0.2006052397011899</v>
      </c>
      <c r="AI45" s="56">
        <f t="shared" si="22"/>
        <v>0.19072377393852791</v>
      </c>
      <c r="AJ45" s="56">
        <f t="shared" si="22"/>
        <v>0.18084230817586591</v>
      </c>
      <c r="AK45" s="56">
        <f t="shared" si="22"/>
        <v>0.17096084241320392</v>
      </c>
      <c r="AL45" s="56">
        <f t="shared" si="22"/>
        <v>0.16107937665054192</v>
      </c>
      <c r="AM45" s="56">
        <f t="shared" si="22"/>
        <v>0.15119791088787993</v>
      </c>
      <c r="AN45" s="56">
        <f t="shared" si="22"/>
        <v>0.14131644512521793</v>
      </c>
      <c r="AO45" s="56">
        <f t="shared" si="22"/>
        <v>0.13143497936255594</v>
      </c>
      <c r="AP45" s="56">
        <f t="shared" si="22"/>
        <v>0.12155351359989394</v>
      </c>
      <c r="AQ45" s="56">
        <f t="shared" si="22"/>
        <v>0.11167204783723195</v>
      </c>
      <c r="AR45" s="56">
        <f t="shared" si="22"/>
        <v>0.10179058207456995</v>
      </c>
      <c r="AS45" s="56">
        <f t="shared" si="22"/>
        <v>9.1909116311907957E-2</v>
      </c>
      <c r="AT45" s="56">
        <f t="shared" si="22"/>
        <v>8.2027650549245962E-2</v>
      </c>
      <c r="AU45" s="56">
        <f t="shared" si="22"/>
        <v>7.2146184786583967E-2</v>
      </c>
      <c r="AV45" s="56">
        <f t="shared" si="22"/>
        <v>6.2264719023921965E-2</v>
      </c>
      <c r="AW45" s="56">
        <f t="shared" si="22"/>
        <v>5.2383253261259963E-2</v>
      </c>
      <c r="AX45" s="56">
        <f t="shared" si="22"/>
        <v>4.2501787498597961E-2</v>
      </c>
      <c r="AY45" s="56">
        <f t="shared" si="22"/>
        <v>3.2620321735935959E-2</v>
      </c>
      <c r="AZ45" s="56">
        <f t="shared" si="22"/>
        <v>2.2738855973273957E-2</v>
      </c>
      <c r="BA45" s="56">
        <f t="shared" si="22"/>
        <v>1.2857390210611956E-2</v>
      </c>
      <c r="BB45" s="56">
        <f t="shared" si="22"/>
        <v>3.6497144479499585E-3</v>
      </c>
      <c r="BC45" s="56">
        <f t="shared" si="22"/>
        <v>2.9644397287959586E-5</v>
      </c>
      <c r="BD45" s="56">
        <f t="shared" si="22"/>
        <v>2.9644397287959586E-5</v>
      </c>
      <c r="BE45" s="56">
        <f t="shared" si="22"/>
        <v>2.9644397287959586E-5</v>
      </c>
      <c r="BF45" s="56">
        <f t="shared" si="22"/>
        <v>2.9644397287959586E-5</v>
      </c>
      <c r="BG45" s="56">
        <f t="shared" si="22"/>
        <v>2.9644397287959586E-5</v>
      </c>
      <c r="BH45" s="56">
        <f t="shared" si="22"/>
        <v>2.9644397287959586E-5</v>
      </c>
      <c r="BI45" s="56">
        <f t="shared" si="22"/>
        <v>2.9644397287959586E-5</v>
      </c>
      <c r="BJ45" s="56">
        <f t="shared" si="22"/>
        <v>2.9644397287959586E-5</v>
      </c>
      <c r="BK45" s="56">
        <f t="shared" si="22"/>
        <v>2.9644397287959586E-5</v>
      </c>
      <c r="BL45" s="56">
        <f t="shared" si="22"/>
        <v>2.9644397287959586E-5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5.895662499999999E-4</v>
      </c>
      <c r="D46" s="56">
        <f>(D27-D114)*'Assumptions (Inputs)'!$C$26</f>
        <v>6.6474100029999981E-3</v>
      </c>
      <c r="E46" s="56">
        <f>(E27-E114)*'Assumptions (Inputs)'!$C$26</f>
        <v>1.9324076314793246E-2</v>
      </c>
      <c r="F46" s="56">
        <f>(F27-F114)*'Assumptions (Inputs)'!$C$26</f>
        <v>2.392039916971448E-2</v>
      </c>
      <c r="G46" s="56">
        <f>(G27-G114)*'Assumptions (Inputs)'!$C$26</f>
        <v>2.1386139477985084E-2</v>
      </c>
      <c r="H46" s="56">
        <f>(H27-H114)*'Assumptions (Inputs)'!$C$26</f>
        <v>1.9040606380135581E-2</v>
      </c>
      <c r="I46" s="56">
        <f>(I27-I114)*'Assumptions (Inputs)'!$C$26</f>
        <v>1.6871255191014001E-2</v>
      </c>
      <c r="J46" s="56">
        <f>(J27-J114)*'Assumptions (Inputs)'!$C$26</f>
        <v>1.4864116896340328E-2</v>
      </c>
      <c r="K46" s="56">
        <f>(K27-K114)*'Assumptions (Inputs)'!$C$26</f>
        <v>1.3102787445987927E-2</v>
      </c>
      <c r="L46" s="56">
        <f>(L27-L114)*'Assumptions (Inputs)'!$C$26</f>
        <v>1.2272686455356781E-2</v>
      </c>
      <c r="M46" s="56">
        <f>(M27-M114)*'Assumptions (Inputs)'!$C$26</f>
        <v>1.216408435383692E-2</v>
      </c>
      <c r="N46" s="56">
        <f>(N27-N114)*'Assumptions (Inputs)'!$C$26</f>
        <v>1.216408435383692E-2</v>
      </c>
      <c r="O46" s="56">
        <f>(O27-O114)*'Assumptions (Inputs)'!$C$26</f>
        <v>1.216408435383692E-2</v>
      </c>
      <c r="P46" s="56">
        <f>(P27-P114)*'Assumptions (Inputs)'!$C$26</f>
        <v>1.216408435383692E-2</v>
      </c>
      <c r="Q46" s="56">
        <f>(Q27-Q114)*'Assumptions (Inputs)'!$C$26</f>
        <v>1.216408435383692E-2</v>
      </c>
      <c r="R46" s="56">
        <f>(R27-R114)*'Assumptions (Inputs)'!$C$26</f>
        <v>1.216408435383692E-2</v>
      </c>
      <c r="S46" s="56">
        <f>(S27-S114)*'Assumptions (Inputs)'!$C$26</f>
        <v>1.216408435383692E-2</v>
      </c>
      <c r="T46" s="56">
        <f>(T27-T114)*'Assumptions (Inputs)'!$C$26</f>
        <v>1.216408435383692E-2</v>
      </c>
      <c r="U46" s="56">
        <f>(U27-U114)*'Assumptions (Inputs)'!$C$26</f>
        <v>1.216408435383692E-2</v>
      </c>
      <c r="V46" s="56">
        <f>(V27-V114)*'Assumptions (Inputs)'!$C$26</f>
        <v>1.216408435383692E-2</v>
      </c>
      <c r="W46" s="56">
        <f>(W27-W114)*'Assumptions (Inputs)'!$C$26</f>
        <v>1.1412471608836921E-2</v>
      </c>
      <c r="X46" s="56">
        <f>(X27-X114)*'Assumptions (Inputs)'!$C$26</f>
        <v>4.4278846921009191E-3</v>
      </c>
      <c r="Y46" s="56">
        <f>(Y27-Y114)*'Assumptions (Inputs)'!$C$26</f>
        <v>-5.8432776211485397E-3</v>
      </c>
      <c r="Z46" s="56">
        <f>(Z27-Z114)*'Assumptions (Inputs)'!$C$26</f>
        <v>-9.8814657626620003E-3</v>
      </c>
      <c r="AA46" s="56">
        <f>(AA27-AA114)*'Assumptions (Inputs)'!$C$26</f>
        <v>-9.8814657626620003E-3</v>
      </c>
      <c r="AB46" s="56">
        <f>(AB27-AB114)*'Assumptions (Inputs)'!$C$26</f>
        <v>-9.8814657626620003E-3</v>
      </c>
      <c r="AC46" s="56">
        <f>(AC27-AC114)*'Assumptions (Inputs)'!$C$26</f>
        <v>-9.8814657626620003E-3</v>
      </c>
      <c r="AD46" s="56">
        <f>(AD27-AD114)*'Assumptions (Inputs)'!$C$26</f>
        <v>-9.8814657626620003E-3</v>
      </c>
      <c r="AE46" s="56">
        <f>(AE27-AE114)*'Assumptions (Inputs)'!$C$26</f>
        <v>-9.8814657626620003E-3</v>
      </c>
      <c r="AF46" s="56">
        <f>(AF27-AF114)*'Assumptions (Inputs)'!$C$26</f>
        <v>-9.8814657626620003E-3</v>
      </c>
      <c r="AG46" s="56">
        <f>(AG27-AG114)*'Assumptions (Inputs)'!$C$26</f>
        <v>-9.8814657626620003E-3</v>
      </c>
      <c r="AH46" s="56">
        <f>(AH27-AH114)*'Assumptions (Inputs)'!$C$26</f>
        <v>-9.8814657626620003E-3</v>
      </c>
      <c r="AI46" s="56">
        <f>(AI27-AI114)*'Assumptions (Inputs)'!$C$26</f>
        <v>-9.8814657626620003E-3</v>
      </c>
      <c r="AJ46" s="56">
        <f>(AJ27-AJ114)*'Assumptions (Inputs)'!$C$26</f>
        <v>-9.8814657626620003E-3</v>
      </c>
      <c r="AK46" s="56">
        <f>(AK27-AK114)*'Assumptions (Inputs)'!$C$26</f>
        <v>-9.8814657626620003E-3</v>
      </c>
      <c r="AL46" s="56">
        <f>(AL27-AL114)*'Assumptions (Inputs)'!$C$26</f>
        <v>-9.8814657626620003E-3</v>
      </c>
      <c r="AM46" s="56">
        <f>(AM27-AM114)*'Assumptions (Inputs)'!$C$26</f>
        <v>-9.8814657626620003E-3</v>
      </c>
      <c r="AN46" s="56">
        <f>(AN27-AN114)*'Assumptions (Inputs)'!$C$26</f>
        <v>-9.8814657626620003E-3</v>
      </c>
      <c r="AO46" s="56">
        <f>(AO27-AO114)*'Assumptions (Inputs)'!$C$26</f>
        <v>-9.8814657626620003E-3</v>
      </c>
      <c r="AP46" s="56">
        <f>(AP27-AP114)*'Assumptions (Inputs)'!$C$26</f>
        <v>-9.8814657626620003E-3</v>
      </c>
      <c r="AQ46" s="56">
        <f>(AQ27-AQ114)*'Assumptions (Inputs)'!$C$26</f>
        <v>-9.8814657626620003E-3</v>
      </c>
      <c r="AR46" s="56">
        <f>(AR27-AR114)*'Assumptions (Inputs)'!$C$26</f>
        <v>-9.8814657626620003E-3</v>
      </c>
      <c r="AS46" s="56">
        <f>(AS27-AS114)*'Assumptions (Inputs)'!$C$26</f>
        <v>-9.8814657626620003E-3</v>
      </c>
      <c r="AT46" s="56">
        <f>(AT27-AT114)*'Assumptions (Inputs)'!$C$26</f>
        <v>-9.8814657626620003E-3</v>
      </c>
      <c r="AU46" s="56">
        <f>(AU27-AU114)*'Assumptions (Inputs)'!$C$26</f>
        <v>-9.8814657626620003E-3</v>
      </c>
      <c r="AV46" s="56">
        <f>(AV27-AV114)*'Assumptions (Inputs)'!$C$26</f>
        <v>-9.8814657626620003E-3</v>
      </c>
      <c r="AW46" s="56">
        <f>(AW27-AW114)*'Assumptions (Inputs)'!$C$26</f>
        <v>-9.8814657626620003E-3</v>
      </c>
      <c r="AX46" s="56">
        <f>(AX27-AX114)*'Assumptions (Inputs)'!$C$26</f>
        <v>-9.8814657626620003E-3</v>
      </c>
      <c r="AY46" s="56">
        <f>(AY27-AY114)*'Assumptions (Inputs)'!$C$26</f>
        <v>-9.8814657626620003E-3</v>
      </c>
      <c r="AZ46" s="56">
        <f>(AZ27-AZ114)*'Assumptions (Inputs)'!$C$26</f>
        <v>-9.8814657626620003E-3</v>
      </c>
      <c r="BA46" s="56">
        <f>(BA27-BA114)*'Assumptions (Inputs)'!$C$26</f>
        <v>-9.207675762661998E-3</v>
      </c>
      <c r="BB46" s="56">
        <f>(BB27-BB114)*'Assumptions (Inputs)'!$C$26</f>
        <v>-3.6200700506619989E-3</v>
      </c>
      <c r="BC46" s="56">
        <f>(BC27-BC114)*'Assumptions (Inputs)'!$C$26</f>
        <v>0</v>
      </c>
      <c r="BD46" s="56">
        <f>(BD27-BD114)*'Assumptions (Inputs)'!$C$26</f>
        <v>0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2.9644397287959586E-5</v>
      </c>
      <c r="BO46" s="337"/>
    </row>
    <row r="47" spans="1:107" s="79" customFormat="1" ht="15" customHeight="1">
      <c r="A47" s="36" t="s">
        <v>28</v>
      </c>
      <c r="B47" s="78">
        <f t="shared" ref="B47:BL47" si="23">SUM(B45:B46)</f>
        <v>0</v>
      </c>
      <c r="C47" s="78">
        <f t="shared" si="23"/>
        <v>5.895662499999999E-4</v>
      </c>
      <c r="D47" s="78">
        <f>SUM(D45:D46)</f>
        <v>7.2369762529999977E-3</v>
      </c>
      <c r="E47" s="78">
        <f>SUM(E45:E46)</f>
        <v>2.6561052567793245E-2</v>
      </c>
      <c r="F47" s="78">
        <f t="shared" si="23"/>
        <v>5.0481451737507725E-2</v>
      </c>
      <c r="G47" s="78">
        <f t="shared" si="23"/>
        <v>7.1867591215492813E-2</v>
      </c>
      <c r="H47" s="78">
        <f t="shared" si="23"/>
        <v>9.090819759562839E-2</v>
      </c>
      <c r="I47" s="78">
        <f t="shared" si="23"/>
        <v>0.10777945278664239</v>
      </c>
      <c r="J47" s="78">
        <f t="shared" si="23"/>
        <v>0.12264356968298272</v>
      </c>
      <c r="K47" s="78">
        <f t="shared" si="23"/>
        <v>0.13574635712897065</v>
      </c>
      <c r="L47" s="78">
        <f t="shared" si="23"/>
        <v>0.14801904358432744</v>
      </c>
      <c r="M47" s="78">
        <f t="shared" si="23"/>
        <v>0.16018312793816436</v>
      </c>
      <c r="N47" s="78">
        <f t="shared" si="23"/>
        <v>0.17234721229200128</v>
      </c>
      <c r="O47" s="78">
        <f t="shared" si="23"/>
        <v>0.18451129664583821</v>
      </c>
      <c r="P47" s="78">
        <f t="shared" si="23"/>
        <v>0.19667538099967513</v>
      </c>
      <c r="Q47" s="78">
        <f t="shared" si="23"/>
        <v>0.20883946535351205</v>
      </c>
      <c r="R47" s="78">
        <f t="shared" si="23"/>
        <v>0.22100354970734898</v>
      </c>
      <c r="S47" s="78">
        <f t="shared" si="23"/>
        <v>0.2331676340611859</v>
      </c>
      <c r="T47" s="78">
        <f t="shared" si="23"/>
        <v>0.24533171841502283</v>
      </c>
      <c r="U47" s="78">
        <f t="shared" si="23"/>
        <v>0.25749580276885975</v>
      </c>
      <c r="V47" s="78">
        <f t="shared" si="23"/>
        <v>0.26965988712269667</v>
      </c>
      <c r="W47" s="78">
        <f t="shared" si="23"/>
        <v>0.28107235873153358</v>
      </c>
      <c r="X47" s="78">
        <f t="shared" si="23"/>
        <v>0.2855002434236345</v>
      </c>
      <c r="Y47" s="78">
        <f t="shared" si="23"/>
        <v>0.27965696580248595</v>
      </c>
      <c r="Z47" s="78">
        <f t="shared" si="23"/>
        <v>0.26977550003982392</v>
      </c>
      <c r="AA47" s="78">
        <f t="shared" si="23"/>
        <v>0.2598940342771619</v>
      </c>
      <c r="AB47" s="78">
        <f t="shared" si="23"/>
        <v>0.25001256851449988</v>
      </c>
      <c r="AC47" s="78">
        <f t="shared" si="23"/>
        <v>0.24013110275183788</v>
      </c>
      <c r="AD47" s="78">
        <f t="shared" si="23"/>
        <v>0.23024963698917589</v>
      </c>
      <c r="AE47" s="78">
        <f t="shared" si="23"/>
        <v>0.22036817122651389</v>
      </c>
      <c r="AF47" s="78">
        <f t="shared" si="23"/>
        <v>0.2104867054638519</v>
      </c>
      <c r="AG47" s="78">
        <f t="shared" si="23"/>
        <v>0.2006052397011899</v>
      </c>
      <c r="AH47" s="78">
        <f t="shared" si="23"/>
        <v>0.19072377393852791</v>
      </c>
      <c r="AI47" s="78">
        <f t="shared" si="23"/>
        <v>0.18084230817586591</v>
      </c>
      <c r="AJ47" s="78">
        <f t="shared" si="23"/>
        <v>0.17096084241320392</v>
      </c>
      <c r="AK47" s="78">
        <f t="shared" si="23"/>
        <v>0.16107937665054192</v>
      </c>
      <c r="AL47" s="78">
        <f t="shared" si="23"/>
        <v>0.15119791088787993</v>
      </c>
      <c r="AM47" s="78">
        <f t="shared" si="23"/>
        <v>0.14131644512521793</v>
      </c>
      <c r="AN47" s="78">
        <f t="shared" si="23"/>
        <v>0.13143497936255594</v>
      </c>
      <c r="AO47" s="78">
        <f t="shared" si="23"/>
        <v>0.12155351359989394</v>
      </c>
      <c r="AP47" s="78">
        <f t="shared" si="23"/>
        <v>0.11167204783723195</v>
      </c>
      <c r="AQ47" s="78">
        <f t="shared" si="23"/>
        <v>0.10179058207456995</v>
      </c>
      <c r="AR47" s="78">
        <f t="shared" si="23"/>
        <v>9.1909116311907957E-2</v>
      </c>
      <c r="AS47" s="78">
        <f t="shared" si="23"/>
        <v>8.2027650549245962E-2</v>
      </c>
      <c r="AT47" s="78">
        <f t="shared" si="23"/>
        <v>7.2146184786583967E-2</v>
      </c>
      <c r="AU47" s="78">
        <f t="shared" si="23"/>
        <v>6.2264719023921965E-2</v>
      </c>
      <c r="AV47" s="78">
        <f t="shared" si="23"/>
        <v>5.2383253261259963E-2</v>
      </c>
      <c r="AW47" s="78">
        <f t="shared" si="23"/>
        <v>4.2501787498597961E-2</v>
      </c>
      <c r="AX47" s="78">
        <f t="shared" si="23"/>
        <v>3.2620321735935959E-2</v>
      </c>
      <c r="AY47" s="78">
        <f t="shared" si="23"/>
        <v>2.2738855973273957E-2</v>
      </c>
      <c r="AZ47" s="78">
        <f t="shared" si="23"/>
        <v>1.2857390210611956E-2</v>
      </c>
      <c r="BA47" s="78">
        <f t="shared" si="23"/>
        <v>3.6497144479499585E-3</v>
      </c>
      <c r="BB47" s="78">
        <f t="shared" si="23"/>
        <v>2.9644397287959586E-5</v>
      </c>
      <c r="BC47" s="78">
        <f t="shared" si="23"/>
        <v>2.9644397287959586E-5</v>
      </c>
      <c r="BD47" s="78">
        <f t="shared" si="23"/>
        <v>2.9644397287959586E-5</v>
      </c>
      <c r="BE47" s="78">
        <f t="shared" si="23"/>
        <v>2.9644397287959586E-5</v>
      </c>
      <c r="BF47" s="78">
        <f t="shared" si="23"/>
        <v>2.9644397287959586E-5</v>
      </c>
      <c r="BG47" s="78">
        <f t="shared" si="23"/>
        <v>2.9644397287959586E-5</v>
      </c>
      <c r="BH47" s="78">
        <f t="shared" si="23"/>
        <v>2.9644397287959586E-5</v>
      </c>
      <c r="BI47" s="78">
        <f t="shared" si="23"/>
        <v>2.9644397287959586E-5</v>
      </c>
      <c r="BJ47" s="78">
        <f t="shared" si="23"/>
        <v>2.9644397287959586E-5</v>
      </c>
      <c r="BK47" s="78">
        <f t="shared" si="23"/>
        <v>2.9644397287959586E-5</v>
      </c>
      <c r="BL47" s="78">
        <f t="shared" si="23"/>
        <v>2.9644397287959586E-5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4">AVERAGE(B45,B47)</f>
        <v>0</v>
      </c>
      <c r="C48" s="69">
        <f t="shared" si="24"/>
        <v>2.9478312499999995E-4</v>
      </c>
      <c r="D48" s="69">
        <f t="shared" si="24"/>
        <v>3.9132712514999991E-3</v>
      </c>
      <c r="E48" s="69">
        <f>AVERAGE(E45,E47)</f>
        <v>1.689901441039662E-2</v>
      </c>
      <c r="F48" s="69">
        <f t="shared" si="24"/>
        <v>3.8521252152650481E-2</v>
      </c>
      <c r="G48" s="69">
        <f>AVERAGE(G45,G47)</f>
        <v>6.1174521476500265E-2</v>
      </c>
      <c r="H48" s="69">
        <f t="shared" si="24"/>
        <v>8.1387894405560601E-2</v>
      </c>
      <c r="I48" s="69">
        <f t="shared" si="24"/>
        <v>9.9343825191135382E-2</v>
      </c>
      <c r="J48" s="69">
        <f t="shared" si="24"/>
        <v>0.11521151123481255</v>
      </c>
      <c r="K48" s="69">
        <f t="shared" si="24"/>
        <v>0.12919496340597669</v>
      </c>
      <c r="L48" s="69">
        <f>AVERAGE(L45,L47)</f>
        <v>0.14188270035664904</v>
      </c>
      <c r="M48" s="69">
        <f>AVERAGE(M45,M47)</f>
        <v>0.1541010857612459</v>
      </c>
      <c r="N48" s="69">
        <f>AVERAGE(N45,N47)</f>
        <v>0.16626517011508282</v>
      </c>
      <c r="O48" s="69">
        <f t="shared" ref="O48:BL48" si="25">AVERAGE(O45,O47)</f>
        <v>0.17842925446891975</v>
      </c>
      <c r="P48" s="69">
        <f t="shared" si="25"/>
        <v>0.19059333882275667</v>
      </c>
      <c r="Q48" s="69">
        <f t="shared" si="25"/>
        <v>0.20275742317659359</v>
      </c>
      <c r="R48" s="69">
        <f t="shared" si="25"/>
        <v>0.21492150753043052</v>
      </c>
      <c r="S48" s="69">
        <f t="shared" si="25"/>
        <v>0.22708559188426744</v>
      </c>
      <c r="T48" s="69">
        <f t="shared" si="25"/>
        <v>0.23924967623810436</v>
      </c>
      <c r="U48" s="69">
        <f t="shared" si="25"/>
        <v>0.25141376059194132</v>
      </c>
      <c r="V48" s="69">
        <f t="shared" si="25"/>
        <v>0.26357784494577818</v>
      </c>
      <c r="W48" s="69">
        <f t="shared" si="25"/>
        <v>0.27536612292711515</v>
      </c>
      <c r="X48" s="69">
        <f t="shared" si="25"/>
        <v>0.28328630107758401</v>
      </c>
      <c r="Y48" s="69">
        <f t="shared" si="25"/>
        <v>0.28257860461306022</v>
      </c>
      <c r="Z48" s="69">
        <f t="shared" si="25"/>
        <v>0.27471623292115493</v>
      </c>
      <c r="AA48" s="69">
        <f t="shared" si="25"/>
        <v>0.26483476715849291</v>
      </c>
      <c r="AB48" s="69">
        <f t="shared" si="25"/>
        <v>0.25495330139583089</v>
      </c>
      <c r="AC48" s="69">
        <f t="shared" si="25"/>
        <v>0.24507183563316887</v>
      </c>
      <c r="AD48" s="69">
        <f t="shared" si="25"/>
        <v>0.2351903698705069</v>
      </c>
      <c r="AE48" s="69">
        <f t="shared" si="25"/>
        <v>0.22530890410784488</v>
      </c>
      <c r="AF48" s="69">
        <f t="shared" si="25"/>
        <v>0.21542743834518291</v>
      </c>
      <c r="AG48" s="69">
        <f t="shared" si="25"/>
        <v>0.20554597258252089</v>
      </c>
      <c r="AH48" s="69">
        <f t="shared" si="25"/>
        <v>0.19566450681985892</v>
      </c>
      <c r="AI48" s="69">
        <f t="shared" si="25"/>
        <v>0.1857830410571969</v>
      </c>
      <c r="AJ48" s="69">
        <f t="shared" si="25"/>
        <v>0.17590157529453493</v>
      </c>
      <c r="AK48" s="69">
        <f t="shared" si="25"/>
        <v>0.16602010953187291</v>
      </c>
      <c r="AL48" s="69">
        <f t="shared" si="25"/>
        <v>0.15613864376921094</v>
      </c>
      <c r="AM48" s="69">
        <f t="shared" si="25"/>
        <v>0.14625717800654892</v>
      </c>
      <c r="AN48" s="69">
        <f t="shared" si="25"/>
        <v>0.13637571224388695</v>
      </c>
      <c r="AO48" s="69">
        <f t="shared" si="25"/>
        <v>0.12649424648122493</v>
      </c>
      <c r="AP48" s="69">
        <f t="shared" si="25"/>
        <v>0.11661278071856294</v>
      </c>
      <c r="AQ48" s="69">
        <f t="shared" si="25"/>
        <v>0.10673131495590095</v>
      </c>
      <c r="AR48" s="69">
        <f t="shared" si="25"/>
        <v>9.6849849193238954E-2</v>
      </c>
      <c r="AS48" s="69">
        <f t="shared" si="25"/>
        <v>8.6968383430576959E-2</v>
      </c>
      <c r="AT48" s="69">
        <f t="shared" si="25"/>
        <v>7.7086917667914964E-2</v>
      </c>
      <c r="AU48" s="69">
        <f t="shared" si="25"/>
        <v>6.7205451905252969E-2</v>
      </c>
      <c r="AV48" s="69">
        <f t="shared" si="25"/>
        <v>5.732398614259096E-2</v>
      </c>
      <c r="AW48" s="69">
        <f t="shared" si="25"/>
        <v>4.7442520379928965E-2</v>
      </c>
      <c r="AX48" s="69">
        <f t="shared" si="25"/>
        <v>3.7561054617266956E-2</v>
      </c>
      <c r="AY48" s="69">
        <f t="shared" si="25"/>
        <v>2.7679588854604958E-2</v>
      </c>
      <c r="AZ48" s="69">
        <f t="shared" si="25"/>
        <v>1.7798123091942956E-2</v>
      </c>
      <c r="BA48" s="69">
        <f t="shared" si="25"/>
        <v>8.2535523292809575E-3</v>
      </c>
      <c r="BB48" s="69">
        <f t="shared" si="25"/>
        <v>1.839679422618959E-3</v>
      </c>
      <c r="BC48" s="69">
        <f t="shared" si="25"/>
        <v>2.9644397287959586E-5</v>
      </c>
      <c r="BD48" s="69">
        <f t="shared" si="25"/>
        <v>2.9644397287959586E-5</v>
      </c>
      <c r="BE48" s="69">
        <f t="shared" si="25"/>
        <v>2.9644397287959586E-5</v>
      </c>
      <c r="BF48" s="69">
        <f t="shared" si="25"/>
        <v>2.9644397287959586E-5</v>
      </c>
      <c r="BG48" s="69">
        <f t="shared" si="25"/>
        <v>2.9644397287959586E-5</v>
      </c>
      <c r="BH48" s="69">
        <f t="shared" si="25"/>
        <v>2.9644397287959586E-5</v>
      </c>
      <c r="BI48" s="69">
        <f t="shared" si="25"/>
        <v>2.9644397287959586E-5</v>
      </c>
      <c r="BJ48" s="69">
        <f t="shared" si="25"/>
        <v>2.9644397287959586E-5</v>
      </c>
      <c r="BK48" s="69">
        <f t="shared" si="25"/>
        <v>2.9644397287959586E-5</v>
      </c>
      <c r="BL48" s="69">
        <f t="shared" si="25"/>
        <v>2.9644397287959586E-5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6">C22-C36-C42-C48</f>
        <v>0.25208492312500003</v>
      </c>
      <c r="D50" s="72">
        <f t="shared" si="26"/>
        <v>2.5838638057634995</v>
      </c>
      <c r="E50" s="72">
        <f t="shared" si="26"/>
        <v>5.9181927275831443</v>
      </c>
      <c r="F50" s="72">
        <f t="shared" si="26"/>
        <v>7.0204551405193376</v>
      </c>
      <c r="G50" s="72">
        <f t="shared" si="26"/>
        <v>6.7238001784876502</v>
      </c>
      <c r="H50" s="72">
        <f t="shared" si="26"/>
        <v>6.4427230165150036</v>
      </c>
      <c r="I50" s="72">
        <f t="shared" si="26"/>
        <v>6.1760587543815344</v>
      </c>
      <c r="J50" s="72">
        <f t="shared" si="26"/>
        <v>5.9227271317540273</v>
      </c>
      <c r="K50" s="72">
        <f t="shared" si="26"/>
        <v>5.6814256176971787</v>
      </c>
      <c r="L50" s="72">
        <f t="shared" si="26"/>
        <v>5.4483967469711621</v>
      </c>
      <c r="M50" s="72">
        <f t="shared" si="26"/>
        <v>5.2183645053470133</v>
      </c>
      <c r="N50" s="72">
        <f t="shared" si="26"/>
        <v>4.9886789550469475</v>
      </c>
      <c r="O50" s="72">
        <f t="shared" si="26"/>
        <v>4.7589934047468798</v>
      </c>
      <c r="P50" s="72">
        <f t="shared" si="26"/>
        <v>4.5293078544468139</v>
      </c>
      <c r="Q50" s="72">
        <f t="shared" si="26"/>
        <v>4.2996223041467472</v>
      </c>
      <c r="R50" s="72">
        <f t="shared" si="26"/>
        <v>4.0699367538466813</v>
      </c>
      <c r="S50" s="72">
        <f t="shared" si="26"/>
        <v>3.8402512035466136</v>
      </c>
      <c r="T50" s="72">
        <f t="shared" si="26"/>
        <v>3.6105656532465482</v>
      </c>
      <c r="U50" s="72">
        <f t="shared" si="26"/>
        <v>3.3808801029464806</v>
      </c>
      <c r="V50" s="72">
        <f t="shared" si="26"/>
        <v>3.1511945526464151</v>
      </c>
      <c r="W50" s="72">
        <f t="shared" si="26"/>
        <v>2.9239083814938476</v>
      </c>
      <c r="X50" s="72">
        <f t="shared" si="26"/>
        <v>2.7213185400306696</v>
      </c>
      <c r="Y50" s="72">
        <f t="shared" si="26"/>
        <v>2.573814359570906</v>
      </c>
      <c r="Z50" s="72">
        <f t="shared" si="26"/>
        <v>2.4719900286398091</v>
      </c>
      <c r="AA50" s="72">
        <f t="shared" si="26"/>
        <v>2.3830568367758507</v>
      </c>
      <c r="AB50" s="72">
        <f t="shared" si="26"/>
        <v>2.2941236449118931</v>
      </c>
      <c r="AC50" s="72">
        <f t="shared" si="26"/>
        <v>2.2051904530479347</v>
      </c>
      <c r="AD50" s="72">
        <f t="shared" si="26"/>
        <v>2.1162572611839772</v>
      </c>
      <c r="AE50" s="72">
        <f t="shared" si="26"/>
        <v>2.0273240693200192</v>
      </c>
      <c r="AF50" s="72">
        <f t="shared" si="26"/>
        <v>1.9383908774560612</v>
      </c>
      <c r="AG50" s="72">
        <f t="shared" si="26"/>
        <v>1.8494576855921043</v>
      </c>
      <c r="AH50" s="72">
        <f t="shared" si="26"/>
        <v>1.7605244937281461</v>
      </c>
      <c r="AI50" s="72">
        <f t="shared" si="26"/>
        <v>1.671591301864189</v>
      </c>
      <c r="AJ50" s="72">
        <f t="shared" si="26"/>
        <v>1.5826581100002308</v>
      </c>
      <c r="AK50" s="72">
        <f t="shared" si="26"/>
        <v>1.4937249181362739</v>
      </c>
      <c r="AL50" s="72">
        <f t="shared" si="26"/>
        <v>1.4047917262723157</v>
      </c>
      <c r="AM50" s="72">
        <f t="shared" si="26"/>
        <v>1.3158585344083589</v>
      </c>
      <c r="AN50" s="72">
        <f t="shared" si="26"/>
        <v>1.2269253425444007</v>
      </c>
      <c r="AO50" s="72">
        <f t="shared" si="26"/>
        <v>1.1379921506804438</v>
      </c>
      <c r="AP50" s="72">
        <f t="shared" si="26"/>
        <v>1.0490589588164856</v>
      </c>
      <c r="AQ50" s="72">
        <f t="shared" si="26"/>
        <v>0.9601257669525286</v>
      </c>
      <c r="AR50" s="72">
        <f t="shared" si="26"/>
        <v>0.87119257508857029</v>
      </c>
      <c r="AS50" s="72">
        <f t="shared" si="26"/>
        <v>0.78225938322461341</v>
      </c>
      <c r="AT50" s="72">
        <f t="shared" si="26"/>
        <v>0.69332619136065499</v>
      </c>
      <c r="AU50" s="72">
        <f t="shared" si="26"/>
        <v>0.60439299949669822</v>
      </c>
      <c r="AV50" s="72">
        <f t="shared" si="26"/>
        <v>0.5154598076327398</v>
      </c>
      <c r="AW50" s="72">
        <f t="shared" si="26"/>
        <v>0.42652661576878298</v>
      </c>
      <c r="AX50" s="72">
        <f t="shared" si="26"/>
        <v>0.33759342390482455</v>
      </c>
      <c r="AY50" s="72">
        <f t="shared" si="26"/>
        <v>0.24866023204086776</v>
      </c>
      <c r="AZ50" s="72">
        <f t="shared" si="26"/>
        <v>0.15972704017690931</v>
      </c>
      <c r="BA50" s="72">
        <f t="shared" si="26"/>
        <v>7.3825903312949623E-2</v>
      </c>
      <c r="BB50" s="72">
        <f t="shared" si="26"/>
        <v>1.6101047152988279E-2</v>
      </c>
      <c r="BC50" s="72">
        <f t="shared" si="26"/>
        <v>-1.8926807499176001E-4</v>
      </c>
      <c r="BD50" s="72">
        <f>BD22-BD36-BD42-BD48</f>
        <v>-1.8926807499176001E-4</v>
      </c>
      <c r="BE50" s="72">
        <f t="shared" si="26"/>
        <v>-1.8926807499176001E-4</v>
      </c>
      <c r="BF50" s="72">
        <f t="shared" si="26"/>
        <v>-1.8926807499176001E-4</v>
      </c>
      <c r="BG50" s="72">
        <f t="shared" si="26"/>
        <v>-1.8926807499176001E-4</v>
      </c>
      <c r="BH50" s="72">
        <f t="shared" si="26"/>
        <v>-1.8926807499176001E-4</v>
      </c>
      <c r="BI50" s="72">
        <f>BI22-BI36-BI42-BI48</f>
        <v>-1.8926807499176001E-4</v>
      </c>
      <c r="BJ50" s="72">
        <f>BJ22-BJ36-BJ42-BJ48</f>
        <v>-1.8926807499176001E-4</v>
      </c>
      <c r="BK50" s="72">
        <f>BK22-BK36-BK42-BK48</f>
        <v>-1.8926807499176001E-4</v>
      </c>
      <c r="BL50" s="72">
        <f>BL22-BL36-BL42-BL48</f>
        <v>-1.8926807499176001E-4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0</v>
      </c>
      <c r="E53" s="81">
        <f>(+E33-E114)*'Assumptions (Inputs)'!$D$31/'Assumptions (Inputs)'!$D$30</f>
        <v>0</v>
      </c>
      <c r="F53" s="81">
        <f>(+F33-F114)*'Assumptions (Inputs)'!$D$31/'Assumptions (Inputs)'!$D$30</f>
        <v>0</v>
      </c>
      <c r="G53" s="81">
        <f>(+G33-G114)*'Assumptions (Inputs)'!$D$31/'Assumptions (Inputs)'!$D$30</f>
        <v>0</v>
      </c>
      <c r="H53" s="81">
        <f>(+H33-H114)*'Assumptions (Inputs)'!$D$31/'Assumptions (Inputs)'!$D$30</f>
        <v>0</v>
      </c>
      <c r="I53" s="81">
        <f>(+I33-I114)*'Assumptions (Inputs)'!$D$31/'Assumptions (Inputs)'!$D$30</f>
        <v>0</v>
      </c>
      <c r="J53" s="81">
        <f>(+J33-J114)*'Assumptions (Inputs)'!$D$31/'Assumptions (Inputs)'!$D$30</f>
        <v>0</v>
      </c>
      <c r="K53" s="81">
        <f>(+K33-K114)*'Assumptions (Inputs)'!$D$31/'Assumptions (Inputs)'!$D$30</f>
        <v>0</v>
      </c>
      <c r="L53" s="81">
        <f>(+L33-L114)*'Assumptions (Inputs)'!$D$31/'Assumptions (Inputs)'!$D$30</f>
        <v>0</v>
      </c>
      <c r="M53" s="81">
        <f>(+M33-M114)*'Assumptions (Inputs)'!$D$31/'Assumptions (Inputs)'!$D$30</f>
        <v>0</v>
      </c>
      <c r="N53" s="81">
        <f>(+N33-N114)*'Assumptions (Inputs)'!$D$31/'Assumptions (Inputs)'!$D$30</f>
        <v>0</v>
      </c>
      <c r="O53" s="81">
        <f>(+O33-O114)*'Assumptions (Inputs)'!$D$31/'Assumptions (Inputs)'!$D$30</f>
        <v>0</v>
      </c>
      <c r="P53" s="81">
        <f>(+P33-P114)*'Assumptions (Inputs)'!$D$31/'Assumptions (Inputs)'!$D$30</f>
        <v>0</v>
      </c>
      <c r="Q53" s="81">
        <f>(+Q33-Q114)*'Assumptions (Inputs)'!$D$31/'Assumptions (Inputs)'!$D$30</f>
        <v>0</v>
      </c>
      <c r="R53" s="81">
        <f>(+R33-R114)*'Assumptions (Inputs)'!$D$31/'Assumptions (Inputs)'!$D$30</f>
        <v>0</v>
      </c>
      <c r="S53" s="81">
        <f>(+S33-S114)*'Assumptions (Inputs)'!$D$31/'Assumptions (Inputs)'!$D$30</f>
        <v>0</v>
      </c>
      <c r="T53" s="81">
        <f>(+T33-T114)*'Assumptions (Inputs)'!$D$31/'Assumptions (Inputs)'!$D$30</f>
        <v>0</v>
      </c>
      <c r="U53" s="81">
        <f>(+U33-U114)*'Assumptions (Inputs)'!$D$31/'Assumptions (Inputs)'!$D$30</f>
        <v>0</v>
      </c>
      <c r="V53" s="81">
        <f>(+V33-V114)*'Assumptions (Inputs)'!$D$31/'Assumptions (Inputs)'!$D$30</f>
        <v>0</v>
      </c>
      <c r="W53" s="81">
        <f>(+W33-W114)*'Assumptions (Inputs)'!$D$31/'Assumptions (Inputs)'!$D$30</f>
        <v>0</v>
      </c>
      <c r="X53" s="81">
        <f>(+X33-X114)*'Assumptions (Inputs)'!$D$31/'Assumptions (Inputs)'!$D$30</f>
        <v>0</v>
      </c>
      <c r="Y53" s="81">
        <f>(+Y33-Y114)*'Assumptions (Inputs)'!$D$31/'Assumptions (Inputs)'!$D$30</f>
        <v>0</v>
      </c>
      <c r="Z53" s="81">
        <f>(+Z33-Z114)*'Assumptions (Inputs)'!$D$31/'Assumptions (Inputs)'!$D$30</f>
        <v>0</v>
      </c>
      <c r="AA53" s="81">
        <f>(+AA33-AA114)*'Assumptions (Inputs)'!$D$31/'Assumptions (Inputs)'!$D$30</f>
        <v>0</v>
      </c>
      <c r="AB53" s="81">
        <f>(+AB33-AB114)*'Assumptions (Inputs)'!$D$31/'Assumptions (Inputs)'!$D$30</f>
        <v>0</v>
      </c>
      <c r="AC53" s="81">
        <f>(+AC33-AC114)*'Assumptions (Inputs)'!$D$31/'Assumptions (Inputs)'!$D$30</f>
        <v>0</v>
      </c>
      <c r="AD53" s="81">
        <f>(+AD33-AD114)*'Assumptions (Inputs)'!$D$31/'Assumptions (Inputs)'!$D$30</f>
        <v>0</v>
      </c>
      <c r="AE53" s="81">
        <f>(+AE33-AE114)*'Assumptions (Inputs)'!$D$31/'Assumptions (Inputs)'!$D$30</f>
        <v>0</v>
      </c>
      <c r="AF53" s="81">
        <f>(+AF33-AF114)*'Assumptions (Inputs)'!$D$31/'Assumptions (Inputs)'!$D$30</f>
        <v>0</v>
      </c>
      <c r="AG53" s="81">
        <f>(+AG33-AG114)*'Assumptions (Inputs)'!$D$31/'Assumptions (Inputs)'!$D$30</f>
        <v>0</v>
      </c>
      <c r="AH53" s="81">
        <f>(+AH33-AH114)*'Assumptions (Inputs)'!$D$31/'Assumptions (Inputs)'!$D$30</f>
        <v>0</v>
      </c>
      <c r="AI53" s="81">
        <f>(+AI33-AI114)*'Assumptions (Inputs)'!$D$31/'Assumptions (Inputs)'!$D$30</f>
        <v>0</v>
      </c>
      <c r="AJ53" s="81">
        <f>(+AJ33-AJ114)*'Assumptions (Inputs)'!$D$31/'Assumptions (Inputs)'!$D$30</f>
        <v>0</v>
      </c>
      <c r="AK53" s="81">
        <f>(+AK33-AK114)*'Assumptions (Inputs)'!$D$31/'Assumptions (Inputs)'!$D$30</f>
        <v>0</v>
      </c>
      <c r="AL53" s="81">
        <f>(+AL33-AL114)*'Assumptions (Inputs)'!$D$31/'Assumptions (Inputs)'!$D$30</f>
        <v>0</v>
      </c>
      <c r="AM53" s="81">
        <f>(+AM33-AM114)*'Assumptions (Inputs)'!$D$31/'Assumptions (Inputs)'!$D$30</f>
        <v>0</v>
      </c>
      <c r="AN53" s="81">
        <f>(+AN33-AN114)*'Assumptions (Inputs)'!$D$31/'Assumptions (Inputs)'!$D$30</f>
        <v>0</v>
      </c>
      <c r="AO53" s="81">
        <f>(+AO33-AO114)*'Assumptions (Inputs)'!$D$31/'Assumptions (Inputs)'!$D$30</f>
        <v>0</v>
      </c>
      <c r="AP53" s="81">
        <f>(+AP33-AP114)*'Assumptions (Inputs)'!$D$31/'Assumptions (Inputs)'!$D$30</f>
        <v>0</v>
      </c>
      <c r="AQ53" s="81">
        <f>(+AQ33-AQ114)*'Assumptions (Inputs)'!$D$31/'Assumptions (Inputs)'!$D$30</f>
        <v>0</v>
      </c>
      <c r="AR53" s="81">
        <f>(+AR33-AR114)*'Assumptions (Inputs)'!$D$31/'Assumptions (Inputs)'!$D$30</f>
        <v>0</v>
      </c>
      <c r="AS53" s="81">
        <f>(+AS33-AS114)*'Assumptions (Inputs)'!$D$31/'Assumptions (Inputs)'!$D$30</f>
        <v>0</v>
      </c>
      <c r="AT53" s="81">
        <f>(+AT33-AT114)*'Assumptions (Inputs)'!$D$31/'Assumptions (Inputs)'!$D$30</f>
        <v>0</v>
      </c>
      <c r="AU53" s="81">
        <f>(+AU33-AU114)*'Assumptions (Inputs)'!$D$31/'Assumptions (Inputs)'!$D$30</f>
        <v>0</v>
      </c>
      <c r="AV53" s="81">
        <f>(+AV33-AV114)*'Assumptions (Inputs)'!$D$31/'Assumptions (Inputs)'!$D$30</f>
        <v>0</v>
      </c>
      <c r="AW53" s="81">
        <f>(+AW33-AW114)*'Assumptions (Inputs)'!$D$31/'Assumptions (Inputs)'!$D$30</f>
        <v>0</v>
      </c>
      <c r="AX53" s="81">
        <f>(+AX33-AX114)*'Assumptions (Inputs)'!$D$31/'Assumptions (Inputs)'!$D$30</f>
        <v>0</v>
      </c>
      <c r="AY53" s="81">
        <f>(+AY33-AY114)*'Assumptions (Inputs)'!$D$31/'Assumptions (Inputs)'!$D$30</f>
        <v>0</v>
      </c>
      <c r="AZ53" s="81">
        <f>(+AZ33-AZ114)*'Assumptions (Inputs)'!$D$31/'Assumptions (Inputs)'!$D$30</f>
        <v>0</v>
      </c>
      <c r="BA53" s="81">
        <f>(+BA33-BA114)*'Assumptions (Inputs)'!$D$31/'Assumptions (Inputs)'!$D$30</f>
        <v>0</v>
      </c>
      <c r="BB53" s="81">
        <f>(+BB33-BB114)*'Assumptions (Inputs)'!$D$31/'Assumptions (Inputs)'!$D$30</f>
        <v>0</v>
      </c>
      <c r="BC53" s="81">
        <f>(+BC33-BC114)*'Assumptions (Inputs)'!$D$31/'Assumptions (Inputs)'!$D$30</f>
        <v>0</v>
      </c>
      <c r="BD53" s="81">
        <f>(+BD33-BD114)*'Assumptions (Inputs)'!$D$31/'Assumptions (Inputs)'!$D$30</f>
        <v>0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0</v>
      </c>
      <c r="BO53" s="343"/>
    </row>
    <row r="54" spans="1:107" s="38" customFormat="1" ht="15" customHeight="1">
      <c r="A54" s="36" t="s">
        <v>53</v>
      </c>
      <c r="B54" s="75">
        <f t="shared" ref="B54:BL54" si="27">B33</f>
        <v>0</v>
      </c>
      <c r="C54" s="75">
        <f t="shared" si="27"/>
        <v>1.0366E-2</v>
      </c>
      <c r="D54" s="75">
        <f t="shared" si="27"/>
        <v>9.6329164799999992E-2</v>
      </c>
      <c r="E54" s="75">
        <f t="shared" si="27"/>
        <v>0.15202255019479999</v>
      </c>
      <c r="F54" s="75">
        <f t="shared" si="27"/>
        <v>0.15202255019479999</v>
      </c>
      <c r="G54" s="75">
        <f t="shared" si="27"/>
        <v>0.15202255019479999</v>
      </c>
      <c r="H54" s="75">
        <f t="shared" si="27"/>
        <v>0.15202255019479999</v>
      </c>
      <c r="I54" s="75">
        <f t="shared" si="27"/>
        <v>0.15202255019479999</v>
      </c>
      <c r="J54" s="75">
        <f t="shared" si="27"/>
        <v>0.15202255019479999</v>
      </c>
      <c r="K54" s="75">
        <f t="shared" si="27"/>
        <v>0.15202255019479999</v>
      </c>
      <c r="L54" s="75">
        <f t="shared" si="27"/>
        <v>0.15202255019479999</v>
      </c>
      <c r="M54" s="75">
        <f t="shared" si="27"/>
        <v>0.15202255019479999</v>
      </c>
      <c r="N54" s="75">
        <f t="shared" si="27"/>
        <v>0.15202255019479999</v>
      </c>
      <c r="O54" s="75">
        <f t="shared" si="27"/>
        <v>0.15202255019479999</v>
      </c>
      <c r="P54" s="75">
        <f t="shared" si="27"/>
        <v>0.15202255019479999</v>
      </c>
      <c r="Q54" s="75">
        <f t="shared" si="27"/>
        <v>0.15202255019479999</v>
      </c>
      <c r="R54" s="75">
        <f t="shared" si="27"/>
        <v>0.15202255019479999</v>
      </c>
      <c r="S54" s="75">
        <f t="shared" si="27"/>
        <v>0.15202255019479999</v>
      </c>
      <c r="T54" s="75">
        <f t="shared" si="27"/>
        <v>0.15202255019479999</v>
      </c>
      <c r="U54" s="75">
        <f t="shared" si="27"/>
        <v>0.15202255019479999</v>
      </c>
      <c r="V54" s="75">
        <f t="shared" si="27"/>
        <v>0.15202255019479999</v>
      </c>
      <c r="W54" s="75">
        <f t="shared" si="27"/>
        <v>0.15202255019479999</v>
      </c>
      <c r="X54" s="75">
        <f t="shared" si="27"/>
        <v>0.15202255019479999</v>
      </c>
      <c r="Y54" s="75">
        <f t="shared" si="27"/>
        <v>0.15202255019479999</v>
      </c>
      <c r="Z54" s="75">
        <f t="shared" si="27"/>
        <v>0.15202255019479999</v>
      </c>
      <c r="AA54" s="75">
        <f t="shared" si="27"/>
        <v>0.15202255019479999</v>
      </c>
      <c r="AB54" s="75">
        <f t="shared" si="27"/>
        <v>0.15202255019479999</v>
      </c>
      <c r="AC54" s="75">
        <f t="shared" si="27"/>
        <v>0.15202255019479999</v>
      </c>
      <c r="AD54" s="75">
        <f t="shared" si="27"/>
        <v>0.15202255019479999</v>
      </c>
      <c r="AE54" s="75">
        <f t="shared" si="27"/>
        <v>0.15202255019479999</v>
      </c>
      <c r="AF54" s="75">
        <f t="shared" si="27"/>
        <v>0.15202255019479999</v>
      </c>
      <c r="AG54" s="75">
        <f t="shared" si="27"/>
        <v>0.15202255019479999</v>
      </c>
      <c r="AH54" s="75">
        <f t="shared" si="27"/>
        <v>0.15202255019479999</v>
      </c>
      <c r="AI54" s="75">
        <f t="shared" si="27"/>
        <v>0.15202255019479999</v>
      </c>
      <c r="AJ54" s="75">
        <f t="shared" si="27"/>
        <v>0.15202255019479999</v>
      </c>
      <c r="AK54" s="75">
        <f t="shared" si="27"/>
        <v>0.15202255019479999</v>
      </c>
      <c r="AL54" s="75">
        <f t="shared" si="27"/>
        <v>0.15202255019479999</v>
      </c>
      <c r="AM54" s="75">
        <f t="shared" si="27"/>
        <v>0.15202255019479999</v>
      </c>
      <c r="AN54" s="75">
        <f t="shared" si="27"/>
        <v>0.15202255019479999</v>
      </c>
      <c r="AO54" s="75">
        <f t="shared" si="27"/>
        <v>0.15202255019479999</v>
      </c>
      <c r="AP54" s="75">
        <f t="shared" si="27"/>
        <v>0.15202255019479999</v>
      </c>
      <c r="AQ54" s="75">
        <f t="shared" si="27"/>
        <v>0.15202255019479999</v>
      </c>
      <c r="AR54" s="75">
        <f t="shared" si="27"/>
        <v>0.15202255019479999</v>
      </c>
      <c r="AS54" s="75">
        <f t="shared" si="27"/>
        <v>0.15202255019479999</v>
      </c>
      <c r="AT54" s="75">
        <f t="shared" si="27"/>
        <v>0.15202255019479999</v>
      </c>
      <c r="AU54" s="75">
        <f t="shared" si="27"/>
        <v>0.15202255019479999</v>
      </c>
      <c r="AV54" s="75">
        <f t="shared" si="27"/>
        <v>0.15202255019479999</v>
      </c>
      <c r="AW54" s="75">
        <f t="shared" si="27"/>
        <v>0.15202255019479999</v>
      </c>
      <c r="AX54" s="75">
        <f t="shared" si="27"/>
        <v>0.15202255019479999</v>
      </c>
      <c r="AY54" s="75">
        <f t="shared" si="27"/>
        <v>0.15202255019479999</v>
      </c>
      <c r="AZ54" s="75">
        <f t="shared" si="27"/>
        <v>0.15202255019479999</v>
      </c>
      <c r="BA54" s="75">
        <f t="shared" si="27"/>
        <v>0.14165655019479997</v>
      </c>
      <c r="BB54" s="75">
        <f t="shared" si="27"/>
        <v>5.5693385394799982E-2</v>
      </c>
      <c r="BC54" s="75">
        <f t="shared" si="27"/>
        <v>0</v>
      </c>
      <c r="BD54" s="75">
        <f t="shared" si="27"/>
        <v>0</v>
      </c>
      <c r="BE54" s="75">
        <f t="shared" si="27"/>
        <v>0</v>
      </c>
      <c r="BF54" s="75">
        <f t="shared" si="27"/>
        <v>0</v>
      </c>
      <c r="BG54" s="75">
        <f t="shared" si="27"/>
        <v>0</v>
      </c>
      <c r="BH54" s="75">
        <f t="shared" si="27"/>
        <v>0</v>
      </c>
      <c r="BI54" s="75">
        <f t="shared" si="27"/>
        <v>0</v>
      </c>
      <c r="BJ54" s="75">
        <f t="shared" si="27"/>
        <v>0</v>
      </c>
      <c r="BK54" s="75">
        <f t="shared" si="27"/>
        <v>0</v>
      </c>
      <c r="BL54" s="75">
        <f t="shared" si="27"/>
        <v>0</v>
      </c>
      <c r="BM54" s="37"/>
      <c r="BN54" s="75">
        <f>SUM(B54:BM54)</f>
        <v>7.6011275097399924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2.5915000000000001E-2</v>
      </c>
      <c r="D55" s="68">
        <f>D21*'Assumptions (Inputs)'!$C$42</f>
        <v>0.24082291199999997</v>
      </c>
      <c r="E55" s="68">
        <f>E21*'Assumptions (Inputs)'!$C$42</f>
        <v>0.38005637548699994</v>
      </c>
      <c r="F55" s="68">
        <f>F21*'Assumptions (Inputs)'!$C$42</f>
        <v>0.38005637548699994</v>
      </c>
      <c r="G55" s="68">
        <f>G21*'Assumptions (Inputs)'!$C$42</f>
        <v>0.38005637548699994</v>
      </c>
      <c r="H55" s="68">
        <f>H21*'Assumptions (Inputs)'!$C$42</f>
        <v>0.38005637548699994</v>
      </c>
      <c r="I55" s="68">
        <f>I21*'Assumptions (Inputs)'!$C$42</f>
        <v>0.38005637548699994</v>
      </c>
      <c r="J55" s="68">
        <f>J21*'Assumptions (Inputs)'!$C$42</f>
        <v>0.38005637548699994</v>
      </c>
      <c r="K55" s="68">
        <f>K21*'Assumptions (Inputs)'!$C$42</f>
        <v>0.38005637548699994</v>
      </c>
      <c r="L55" s="68">
        <f>L21*'Assumptions (Inputs)'!$C$42</f>
        <v>0.38005637548699994</v>
      </c>
      <c r="M55" s="68">
        <f>M21*'Assumptions (Inputs)'!$C$42</f>
        <v>0.38005637548699994</v>
      </c>
      <c r="N55" s="68">
        <f>N21*'Assumptions (Inputs)'!$C$42</f>
        <v>0.38005637548699994</v>
      </c>
      <c r="O55" s="68">
        <f>O21*'Assumptions (Inputs)'!$C$42</f>
        <v>0.38005637548699994</v>
      </c>
      <c r="P55" s="68">
        <f>P21*'Assumptions (Inputs)'!$C$42</f>
        <v>0.38005637548699994</v>
      </c>
      <c r="Q55" s="68">
        <f>Q21*'Assumptions (Inputs)'!$C$42</f>
        <v>0.38005637548699994</v>
      </c>
      <c r="R55" s="68">
        <f>R21*'Assumptions (Inputs)'!$C$42</f>
        <v>0.38005637548699994</v>
      </c>
      <c r="S55" s="68">
        <f>S21*'Assumptions (Inputs)'!$C$42</f>
        <v>0.38005637548699994</v>
      </c>
      <c r="T55" s="68">
        <f>T21*'Assumptions (Inputs)'!$C$42</f>
        <v>0.38005637548699994</v>
      </c>
      <c r="U55" s="68">
        <f>U21*'Assumptions (Inputs)'!$C$42</f>
        <v>0.38005637548699994</v>
      </c>
      <c r="V55" s="68">
        <f>V21*'Assumptions (Inputs)'!$C$42</f>
        <v>0.38005637548699994</v>
      </c>
      <c r="W55" s="68">
        <f>W21*'Assumptions (Inputs)'!$C$42</f>
        <v>0.38005637548699994</v>
      </c>
      <c r="X55" s="68">
        <f>X21*'Assumptions (Inputs)'!$C$42</f>
        <v>0.38005637548699994</v>
      </c>
      <c r="Y55" s="68">
        <f>Y21*'Assumptions (Inputs)'!$C$42</f>
        <v>0.38005637548699994</v>
      </c>
      <c r="Z55" s="68">
        <f>Z21*'Assumptions (Inputs)'!$C$42</f>
        <v>0.38005637548699994</v>
      </c>
      <c r="AA55" s="68">
        <f>AA21*'Assumptions (Inputs)'!$C$42</f>
        <v>0.38005637548699994</v>
      </c>
      <c r="AB55" s="68">
        <f>AB21*'Assumptions (Inputs)'!$C$42</f>
        <v>0.38005637548699994</v>
      </c>
      <c r="AC55" s="68">
        <f>AC21*'Assumptions (Inputs)'!$C$42</f>
        <v>0.38005637548699994</v>
      </c>
      <c r="AD55" s="68">
        <f>AD21*'Assumptions (Inputs)'!$C$42</f>
        <v>0.38005637548699994</v>
      </c>
      <c r="AE55" s="68">
        <f>AE21*'Assumptions (Inputs)'!$C$42</f>
        <v>0.38005637548699994</v>
      </c>
      <c r="AF55" s="68">
        <f>AF21*'Assumptions (Inputs)'!$C$42</f>
        <v>0.38005637548699994</v>
      </c>
      <c r="AG55" s="68">
        <f>AG21*'Assumptions (Inputs)'!$C$42</f>
        <v>0.38005637548699994</v>
      </c>
      <c r="AH55" s="68">
        <f>AH21*'Assumptions (Inputs)'!$C$42</f>
        <v>0.38005637548699994</v>
      </c>
      <c r="AI55" s="68">
        <f>AI21*'Assumptions (Inputs)'!$C$42</f>
        <v>0.38005637548699994</v>
      </c>
      <c r="AJ55" s="68">
        <f>AJ21*'Assumptions (Inputs)'!$C$42</f>
        <v>0.38005637548699994</v>
      </c>
      <c r="AK55" s="68">
        <f>AK21*'Assumptions (Inputs)'!$C$42</f>
        <v>0.38005637548699994</v>
      </c>
      <c r="AL55" s="68">
        <f>AL21*'Assumptions (Inputs)'!$C$42</f>
        <v>0.38005637548699994</v>
      </c>
      <c r="AM55" s="68">
        <f>AM21*'Assumptions (Inputs)'!$C$42</f>
        <v>0.38005637548699994</v>
      </c>
      <c r="AN55" s="68">
        <f>AN21*'Assumptions (Inputs)'!$C$42</f>
        <v>0.38005637548699994</v>
      </c>
      <c r="AO55" s="68">
        <f>AO21*'Assumptions (Inputs)'!$C$42</f>
        <v>0.38005637548699994</v>
      </c>
      <c r="AP55" s="68">
        <f>AP21*'Assumptions (Inputs)'!$C$42</f>
        <v>0.38005637548699994</v>
      </c>
      <c r="AQ55" s="68">
        <f>AQ21*'Assumptions (Inputs)'!$C$42</f>
        <v>0.38005637548699994</v>
      </c>
      <c r="AR55" s="68">
        <f>AR21*'Assumptions (Inputs)'!$C$42</f>
        <v>0.38005637548699994</v>
      </c>
      <c r="AS55" s="68">
        <f>AS21*'Assumptions (Inputs)'!$C$42</f>
        <v>0.38005637548699994</v>
      </c>
      <c r="AT55" s="68">
        <f>AT21*'Assumptions (Inputs)'!$C$42</f>
        <v>0.38005637548699994</v>
      </c>
      <c r="AU55" s="68">
        <f>AU21*'Assumptions (Inputs)'!$C$42</f>
        <v>0.38005637548699994</v>
      </c>
      <c r="AV55" s="68">
        <f>AV21*'Assumptions (Inputs)'!$C$42</f>
        <v>0.38005637548699994</v>
      </c>
      <c r="AW55" s="68">
        <f>AW21*'Assumptions (Inputs)'!$C$42</f>
        <v>0.38005637548699994</v>
      </c>
      <c r="AX55" s="68">
        <f>AX21*'Assumptions (Inputs)'!$C$42</f>
        <v>0.38005637548699994</v>
      </c>
      <c r="AY55" s="68">
        <f>AY21*'Assumptions (Inputs)'!$C$42</f>
        <v>0.38005637548699994</v>
      </c>
      <c r="AZ55" s="68">
        <f>AZ21*'Assumptions (Inputs)'!$C$42</f>
        <v>0.35414137548699998</v>
      </c>
      <c r="BA55" s="68">
        <f>BA21*'Assumptions (Inputs)'!$C$42</f>
        <v>0.13923346348699997</v>
      </c>
      <c r="BB55" s="68">
        <f>BB21*'Assumptions (Inputs)'!$C$42</f>
        <v>0</v>
      </c>
      <c r="BC55" s="68">
        <f>BC21*'Assumptions (Inputs)'!$C$42</f>
        <v>0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18.622762398862996</v>
      </c>
      <c r="BO55" s="337"/>
    </row>
    <row r="56" spans="1:107" s="38" customFormat="1" ht="15" customHeight="1" thickBot="1">
      <c r="A56" s="36" t="s">
        <v>100</v>
      </c>
      <c r="B56" s="69">
        <f t="shared" ref="B56:BL56" si="28">SUM(B53:B55)</f>
        <v>0</v>
      </c>
      <c r="C56" s="69">
        <f t="shared" si="28"/>
        <v>3.6281000000000001E-2</v>
      </c>
      <c r="D56" s="69">
        <f t="shared" si="28"/>
        <v>0.33715207679999998</v>
      </c>
      <c r="E56" s="69">
        <f t="shared" si="28"/>
        <v>0.53207892568179993</v>
      </c>
      <c r="F56" s="69">
        <f t="shared" si="28"/>
        <v>0.53207892568179993</v>
      </c>
      <c r="G56" s="69">
        <f t="shared" si="28"/>
        <v>0.53207892568179993</v>
      </c>
      <c r="H56" s="69">
        <f t="shared" si="28"/>
        <v>0.53207892568179993</v>
      </c>
      <c r="I56" s="69">
        <f t="shared" si="28"/>
        <v>0.53207892568179993</v>
      </c>
      <c r="J56" s="69">
        <f t="shared" si="28"/>
        <v>0.53207892568179993</v>
      </c>
      <c r="K56" s="69">
        <f t="shared" si="28"/>
        <v>0.53207892568179993</v>
      </c>
      <c r="L56" s="69">
        <f t="shared" si="28"/>
        <v>0.53207892568179993</v>
      </c>
      <c r="M56" s="69">
        <f t="shared" si="28"/>
        <v>0.53207892568179993</v>
      </c>
      <c r="N56" s="69">
        <f t="shared" si="28"/>
        <v>0.53207892568179993</v>
      </c>
      <c r="O56" s="69">
        <f t="shared" si="28"/>
        <v>0.53207892568179993</v>
      </c>
      <c r="P56" s="69">
        <f t="shared" si="28"/>
        <v>0.53207892568179993</v>
      </c>
      <c r="Q56" s="69">
        <f t="shared" si="28"/>
        <v>0.53207892568179993</v>
      </c>
      <c r="R56" s="69">
        <f t="shared" si="28"/>
        <v>0.53207892568179993</v>
      </c>
      <c r="S56" s="69">
        <f t="shared" si="28"/>
        <v>0.53207892568179993</v>
      </c>
      <c r="T56" s="69">
        <f t="shared" si="28"/>
        <v>0.53207892568179993</v>
      </c>
      <c r="U56" s="69">
        <f t="shared" si="28"/>
        <v>0.53207892568179993</v>
      </c>
      <c r="V56" s="69">
        <f t="shared" si="28"/>
        <v>0.53207892568179993</v>
      </c>
      <c r="W56" s="69">
        <f t="shared" si="28"/>
        <v>0.53207892568179993</v>
      </c>
      <c r="X56" s="69">
        <f t="shared" si="28"/>
        <v>0.53207892568179993</v>
      </c>
      <c r="Y56" s="69">
        <f t="shared" si="28"/>
        <v>0.53207892568179993</v>
      </c>
      <c r="Z56" s="69">
        <f t="shared" si="28"/>
        <v>0.53207892568179993</v>
      </c>
      <c r="AA56" s="69">
        <f t="shared" si="28"/>
        <v>0.53207892568179993</v>
      </c>
      <c r="AB56" s="69">
        <f t="shared" si="28"/>
        <v>0.53207892568179993</v>
      </c>
      <c r="AC56" s="69">
        <f t="shared" si="28"/>
        <v>0.53207892568179993</v>
      </c>
      <c r="AD56" s="69">
        <f t="shared" si="28"/>
        <v>0.53207892568179993</v>
      </c>
      <c r="AE56" s="69">
        <f t="shared" si="28"/>
        <v>0.53207892568179993</v>
      </c>
      <c r="AF56" s="69">
        <f t="shared" si="28"/>
        <v>0.53207892568179993</v>
      </c>
      <c r="AG56" s="69">
        <f t="shared" si="28"/>
        <v>0.53207892568179993</v>
      </c>
      <c r="AH56" s="69">
        <f t="shared" si="28"/>
        <v>0.53207892568179993</v>
      </c>
      <c r="AI56" s="69">
        <f t="shared" si="28"/>
        <v>0.53207892568179993</v>
      </c>
      <c r="AJ56" s="69">
        <f t="shared" si="28"/>
        <v>0.53207892568179993</v>
      </c>
      <c r="AK56" s="69">
        <f t="shared" si="28"/>
        <v>0.53207892568179993</v>
      </c>
      <c r="AL56" s="69">
        <f t="shared" si="28"/>
        <v>0.53207892568179993</v>
      </c>
      <c r="AM56" s="69">
        <f t="shared" si="28"/>
        <v>0.53207892568179993</v>
      </c>
      <c r="AN56" s="69">
        <f t="shared" si="28"/>
        <v>0.53207892568179993</v>
      </c>
      <c r="AO56" s="69">
        <f t="shared" si="28"/>
        <v>0.53207892568179993</v>
      </c>
      <c r="AP56" s="69">
        <f t="shared" si="28"/>
        <v>0.53207892568179993</v>
      </c>
      <c r="AQ56" s="69">
        <f t="shared" si="28"/>
        <v>0.53207892568179993</v>
      </c>
      <c r="AR56" s="69">
        <f t="shared" si="28"/>
        <v>0.53207892568179993</v>
      </c>
      <c r="AS56" s="69">
        <f t="shared" si="28"/>
        <v>0.53207892568179993</v>
      </c>
      <c r="AT56" s="69">
        <f t="shared" si="28"/>
        <v>0.53207892568179993</v>
      </c>
      <c r="AU56" s="69">
        <f t="shared" si="28"/>
        <v>0.53207892568179993</v>
      </c>
      <c r="AV56" s="69">
        <f t="shared" si="28"/>
        <v>0.53207892568179993</v>
      </c>
      <c r="AW56" s="69">
        <f t="shared" si="28"/>
        <v>0.53207892568179993</v>
      </c>
      <c r="AX56" s="69">
        <f t="shared" si="28"/>
        <v>0.53207892568179993</v>
      </c>
      <c r="AY56" s="69">
        <f t="shared" si="28"/>
        <v>0.53207892568179993</v>
      </c>
      <c r="AZ56" s="69">
        <f t="shared" si="28"/>
        <v>0.50616392568180002</v>
      </c>
      <c r="BA56" s="69">
        <f t="shared" si="28"/>
        <v>0.28089001368179994</v>
      </c>
      <c r="BB56" s="69">
        <f t="shared" si="28"/>
        <v>5.5693385394799982E-2</v>
      </c>
      <c r="BC56" s="69">
        <f t="shared" si="28"/>
        <v>0</v>
      </c>
      <c r="BD56" s="69">
        <f t="shared" si="28"/>
        <v>0</v>
      </c>
      <c r="BE56" s="69">
        <f t="shared" si="28"/>
        <v>0</v>
      </c>
      <c r="BF56" s="69">
        <f t="shared" si="28"/>
        <v>0</v>
      </c>
      <c r="BG56" s="69">
        <f t="shared" si="28"/>
        <v>0</v>
      </c>
      <c r="BH56" s="69">
        <f t="shared" si="28"/>
        <v>0</v>
      </c>
      <c r="BI56" s="69">
        <f t="shared" si="28"/>
        <v>0</v>
      </c>
      <c r="BJ56" s="69">
        <f t="shared" si="28"/>
        <v>0</v>
      </c>
      <c r="BK56" s="69">
        <f t="shared" si="28"/>
        <v>0</v>
      </c>
      <c r="BL56" s="69">
        <f t="shared" si="28"/>
        <v>0</v>
      </c>
      <c r="BM56" s="37"/>
      <c r="BN56" s="75">
        <f>SUM(B56:BM56)</f>
        <v>26.223889908603027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29">B50</f>
        <v>0</v>
      </c>
      <c r="C59" s="75">
        <f t="shared" si="29"/>
        <v>0.25208492312500003</v>
      </c>
      <c r="D59" s="75">
        <f t="shared" si="29"/>
        <v>2.5838638057634995</v>
      </c>
      <c r="E59" s="75">
        <f t="shared" si="29"/>
        <v>5.9181927275831443</v>
      </c>
      <c r="F59" s="75">
        <f t="shared" si="29"/>
        <v>7.0204551405193376</v>
      </c>
      <c r="G59" s="75">
        <f t="shared" si="29"/>
        <v>6.7238001784876502</v>
      </c>
      <c r="H59" s="75">
        <f t="shared" si="29"/>
        <v>6.4427230165150036</v>
      </c>
      <c r="I59" s="75">
        <f t="shared" si="29"/>
        <v>6.1760587543815344</v>
      </c>
      <c r="J59" s="75">
        <f t="shared" si="29"/>
        <v>5.9227271317540273</v>
      </c>
      <c r="K59" s="75">
        <f t="shared" si="29"/>
        <v>5.6814256176971787</v>
      </c>
      <c r="L59" s="75">
        <f t="shared" si="29"/>
        <v>5.4483967469711621</v>
      </c>
      <c r="M59" s="75">
        <f t="shared" si="29"/>
        <v>5.2183645053470133</v>
      </c>
      <c r="N59" s="75">
        <f t="shared" si="29"/>
        <v>4.9886789550469475</v>
      </c>
      <c r="O59" s="75">
        <f t="shared" si="29"/>
        <v>4.7589934047468798</v>
      </c>
      <c r="P59" s="75">
        <f t="shared" si="29"/>
        <v>4.5293078544468139</v>
      </c>
      <c r="Q59" s="75">
        <f t="shared" si="29"/>
        <v>4.2996223041467472</v>
      </c>
      <c r="R59" s="75">
        <f t="shared" si="29"/>
        <v>4.0699367538466813</v>
      </c>
      <c r="S59" s="75">
        <f t="shared" si="29"/>
        <v>3.8402512035466136</v>
      </c>
      <c r="T59" s="75">
        <f t="shared" si="29"/>
        <v>3.6105656532465482</v>
      </c>
      <c r="U59" s="75">
        <f t="shared" si="29"/>
        <v>3.3808801029464806</v>
      </c>
      <c r="V59" s="75">
        <f t="shared" si="29"/>
        <v>3.1511945526464151</v>
      </c>
      <c r="W59" s="75">
        <f t="shared" si="29"/>
        <v>2.9239083814938476</v>
      </c>
      <c r="X59" s="75">
        <f t="shared" si="29"/>
        <v>2.7213185400306696</v>
      </c>
      <c r="Y59" s="75">
        <f t="shared" si="29"/>
        <v>2.573814359570906</v>
      </c>
      <c r="Z59" s="75">
        <f t="shared" si="29"/>
        <v>2.4719900286398091</v>
      </c>
      <c r="AA59" s="75">
        <f t="shared" si="29"/>
        <v>2.3830568367758507</v>
      </c>
      <c r="AB59" s="75">
        <f t="shared" si="29"/>
        <v>2.2941236449118931</v>
      </c>
      <c r="AC59" s="75">
        <f t="shared" si="29"/>
        <v>2.2051904530479347</v>
      </c>
      <c r="AD59" s="75">
        <f t="shared" si="29"/>
        <v>2.1162572611839772</v>
      </c>
      <c r="AE59" s="75">
        <f t="shared" si="29"/>
        <v>2.0273240693200192</v>
      </c>
      <c r="AF59" s="75">
        <f t="shared" si="29"/>
        <v>1.9383908774560612</v>
      </c>
      <c r="AG59" s="75">
        <f t="shared" si="29"/>
        <v>1.8494576855921043</v>
      </c>
      <c r="AH59" s="75">
        <f t="shared" si="29"/>
        <v>1.7605244937281461</v>
      </c>
      <c r="AI59" s="75">
        <f t="shared" si="29"/>
        <v>1.671591301864189</v>
      </c>
      <c r="AJ59" s="75">
        <f t="shared" si="29"/>
        <v>1.5826581100002308</v>
      </c>
      <c r="AK59" s="75">
        <f t="shared" si="29"/>
        <v>1.4937249181362739</v>
      </c>
      <c r="AL59" s="75">
        <f t="shared" si="29"/>
        <v>1.4047917262723157</v>
      </c>
      <c r="AM59" s="75">
        <f t="shared" si="29"/>
        <v>1.3158585344083589</v>
      </c>
      <c r="AN59" s="75">
        <f t="shared" si="29"/>
        <v>1.2269253425444007</v>
      </c>
      <c r="AO59" s="75">
        <f t="shared" si="29"/>
        <v>1.1379921506804438</v>
      </c>
      <c r="AP59" s="75">
        <f t="shared" si="29"/>
        <v>1.0490589588164856</v>
      </c>
      <c r="AQ59" s="75">
        <f t="shared" si="29"/>
        <v>0.9601257669525286</v>
      </c>
      <c r="AR59" s="75">
        <f t="shared" si="29"/>
        <v>0.87119257508857029</v>
      </c>
      <c r="AS59" s="75">
        <f t="shared" si="29"/>
        <v>0.78225938322461341</v>
      </c>
      <c r="AT59" s="75">
        <f t="shared" si="29"/>
        <v>0.69332619136065499</v>
      </c>
      <c r="AU59" s="75">
        <f t="shared" si="29"/>
        <v>0.60439299949669822</v>
      </c>
      <c r="AV59" s="75">
        <f t="shared" si="29"/>
        <v>0.5154598076327398</v>
      </c>
      <c r="AW59" s="75">
        <f t="shared" si="29"/>
        <v>0.42652661576878298</v>
      </c>
      <c r="AX59" s="75">
        <f t="shared" si="29"/>
        <v>0.33759342390482455</v>
      </c>
      <c r="AY59" s="75">
        <f t="shared" si="29"/>
        <v>0.24866023204086776</v>
      </c>
      <c r="AZ59" s="75">
        <f t="shared" si="29"/>
        <v>0.15972704017690931</v>
      </c>
      <c r="BA59" s="75">
        <f t="shared" si="29"/>
        <v>7.3825903312949623E-2</v>
      </c>
      <c r="BB59" s="75">
        <f t="shared" si="29"/>
        <v>1.6101047152988279E-2</v>
      </c>
      <c r="BC59" s="75">
        <f t="shared" si="29"/>
        <v>-1.8926807499176001E-4</v>
      </c>
      <c r="BD59" s="75">
        <f t="shared" si="29"/>
        <v>-1.8926807499176001E-4</v>
      </c>
      <c r="BE59" s="75">
        <f t="shared" si="29"/>
        <v>-1.8926807499176001E-4</v>
      </c>
      <c r="BF59" s="75">
        <f t="shared" si="29"/>
        <v>-1.8926807499176001E-4</v>
      </c>
      <c r="BG59" s="75">
        <f t="shared" si="29"/>
        <v>-1.8926807499176001E-4</v>
      </c>
      <c r="BH59" s="75">
        <f t="shared" si="29"/>
        <v>-1.8926807499176001E-4</v>
      </c>
      <c r="BI59" s="75">
        <f t="shared" si="29"/>
        <v>-1.8926807499176001E-4</v>
      </c>
      <c r="BJ59" s="75">
        <f t="shared" si="29"/>
        <v>-1.8926807499176001E-4</v>
      </c>
      <c r="BK59" s="75">
        <f t="shared" si="29"/>
        <v>-1.8926807499176001E-4</v>
      </c>
      <c r="BL59" s="75">
        <f t="shared" si="29"/>
        <v>-1.8926807499176001E-4</v>
      </c>
      <c r="BM59" s="37"/>
      <c r="BN59" s="75">
        <f>SUM(B59:BM59)</f>
        <v>137.8527793126018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0">E60</f>
        <v>9.7000000000000003E-2</v>
      </c>
      <c r="G60" s="369">
        <f t="shared" si="30"/>
        <v>9.7000000000000003E-2</v>
      </c>
      <c r="H60" s="369">
        <f t="shared" si="30"/>
        <v>9.7000000000000003E-2</v>
      </c>
      <c r="I60" s="369">
        <f t="shared" si="30"/>
        <v>9.7000000000000003E-2</v>
      </c>
      <c r="J60" s="369">
        <f t="shared" si="30"/>
        <v>9.7000000000000003E-2</v>
      </c>
      <c r="K60" s="369">
        <f t="shared" si="30"/>
        <v>9.7000000000000003E-2</v>
      </c>
      <c r="L60" s="369">
        <f t="shared" si="30"/>
        <v>9.7000000000000003E-2</v>
      </c>
      <c r="M60" s="369">
        <f t="shared" si="30"/>
        <v>9.7000000000000003E-2</v>
      </c>
      <c r="N60" s="369">
        <f t="shared" si="30"/>
        <v>9.7000000000000003E-2</v>
      </c>
      <c r="O60" s="369">
        <f t="shared" si="30"/>
        <v>9.7000000000000003E-2</v>
      </c>
      <c r="P60" s="369">
        <f t="shared" si="30"/>
        <v>9.7000000000000003E-2</v>
      </c>
      <c r="Q60" s="369">
        <f t="shared" si="30"/>
        <v>9.7000000000000003E-2</v>
      </c>
      <c r="R60" s="369">
        <f t="shared" si="30"/>
        <v>9.7000000000000003E-2</v>
      </c>
      <c r="S60" s="369">
        <f t="shared" si="30"/>
        <v>9.7000000000000003E-2</v>
      </c>
      <c r="T60" s="369">
        <f t="shared" si="30"/>
        <v>9.7000000000000003E-2</v>
      </c>
      <c r="U60" s="369">
        <f t="shared" si="30"/>
        <v>9.7000000000000003E-2</v>
      </c>
      <c r="V60" s="369">
        <f t="shared" si="30"/>
        <v>9.7000000000000003E-2</v>
      </c>
      <c r="W60" s="369">
        <f t="shared" si="30"/>
        <v>9.7000000000000003E-2</v>
      </c>
      <c r="X60" s="369">
        <f t="shared" si="30"/>
        <v>9.7000000000000003E-2</v>
      </c>
      <c r="Y60" s="369">
        <f t="shared" si="30"/>
        <v>9.7000000000000003E-2</v>
      </c>
      <c r="Z60" s="369">
        <f t="shared" si="30"/>
        <v>9.7000000000000003E-2</v>
      </c>
      <c r="AA60" s="369">
        <f t="shared" si="30"/>
        <v>9.7000000000000003E-2</v>
      </c>
      <c r="AB60" s="369">
        <f t="shared" si="30"/>
        <v>9.7000000000000003E-2</v>
      </c>
      <c r="AC60" s="369">
        <f t="shared" si="30"/>
        <v>9.7000000000000003E-2</v>
      </c>
      <c r="AD60" s="369">
        <f t="shared" si="30"/>
        <v>9.7000000000000003E-2</v>
      </c>
      <c r="AE60" s="369">
        <f t="shared" si="30"/>
        <v>9.7000000000000003E-2</v>
      </c>
      <c r="AF60" s="369">
        <f t="shared" si="30"/>
        <v>9.7000000000000003E-2</v>
      </c>
      <c r="AG60" s="369">
        <f t="shared" si="30"/>
        <v>9.7000000000000003E-2</v>
      </c>
      <c r="AH60" s="369">
        <f t="shared" si="30"/>
        <v>9.7000000000000003E-2</v>
      </c>
      <c r="AI60" s="369">
        <f t="shared" si="30"/>
        <v>9.7000000000000003E-2</v>
      </c>
      <c r="AJ60" s="369">
        <f t="shared" si="30"/>
        <v>9.7000000000000003E-2</v>
      </c>
      <c r="AK60" s="369">
        <f t="shared" si="30"/>
        <v>9.7000000000000003E-2</v>
      </c>
      <c r="AL60" s="369">
        <f t="shared" si="30"/>
        <v>9.7000000000000003E-2</v>
      </c>
      <c r="AM60" s="369">
        <f t="shared" si="30"/>
        <v>9.7000000000000003E-2</v>
      </c>
      <c r="AN60" s="369">
        <f t="shared" si="30"/>
        <v>9.7000000000000003E-2</v>
      </c>
      <c r="AO60" s="369">
        <f t="shared" si="30"/>
        <v>9.7000000000000003E-2</v>
      </c>
      <c r="AP60" s="369">
        <f t="shared" si="30"/>
        <v>9.7000000000000003E-2</v>
      </c>
      <c r="AQ60" s="369">
        <f t="shared" si="30"/>
        <v>9.7000000000000003E-2</v>
      </c>
      <c r="AR60" s="369">
        <f t="shared" si="30"/>
        <v>9.7000000000000003E-2</v>
      </c>
      <c r="AS60" s="369">
        <f t="shared" si="30"/>
        <v>9.7000000000000003E-2</v>
      </c>
      <c r="AT60" s="369">
        <f t="shared" si="30"/>
        <v>9.7000000000000003E-2</v>
      </c>
      <c r="AU60" s="369">
        <f t="shared" si="30"/>
        <v>9.7000000000000003E-2</v>
      </c>
      <c r="AV60" s="369">
        <f t="shared" si="30"/>
        <v>9.7000000000000003E-2</v>
      </c>
      <c r="AW60" s="369">
        <f t="shared" si="30"/>
        <v>9.7000000000000003E-2</v>
      </c>
      <c r="AX60" s="369">
        <f t="shared" si="30"/>
        <v>9.7000000000000003E-2</v>
      </c>
      <c r="AY60" s="369">
        <f t="shared" si="30"/>
        <v>9.7000000000000003E-2</v>
      </c>
      <c r="AZ60" s="369">
        <f t="shared" si="30"/>
        <v>9.7000000000000003E-2</v>
      </c>
      <c r="BA60" s="369">
        <f t="shared" si="30"/>
        <v>9.7000000000000003E-2</v>
      </c>
      <c r="BB60" s="369">
        <f t="shared" si="30"/>
        <v>9.7000000000000003E-2</v>
      </c>
      <c r="BC60" s="369">
        <f t="shared" si="30"/>
        <v>9.7000000000000003E-2</v>
      </c>
      <c r="BD60" s="369">
        <f t="shared" si="30"/>
        <v>9.7000000000000003E-2</v>
      </c>
      <c r="BE60" s="369">
        <f t="shared" si="30"/>
        <v>9.7000000000000003E-2</v>
      </c>
      <c r="BF60" s="369">
        <f t="shared" si="30"/>
        <v>9.7000000000000003E-2</v>
      </c>
      <c r="BG60" s="369">
        <f t="shared" si="30"/>
        <v>9.7000000000000003E-2</v>
      </c>
      <c r="BH60" s="369">
        <f t="shared" si="30"/>
        <v>9.7000000000000003E-2</v>
      </c>
      <c r="BI60" s="369">
        <f t="shared" si="30"/>
        <v>9.7000000000000003E-2</v>
      </c>
      <c r="BJ60" s="369">
        <f t="shared" si="30"/>
        <v>9.7000000000000003E-2</v>
      </c>
      <c r="BK60" s="369">
        <f t="shared" si="30"/>
        <v>9.7000000000000003E-2</v>
      </c>
      <c r="BL60" s="369">
        <f t="shared" si="30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1">+B59*B60</f>
        <v>0</v>
      </c>
      <c r="C61" s="75">
        <f t="shared" si="31"/>
        <v>2.5158075327875003E-2</v>
      </c>
      <c r="D61" s="75">
        <f t="shared" si="31"/>
        <v>0.25063478915905946</v>
      </c>
      <c r="E61" s="75">
        <f t="shared" si="31"/>
        <v>0.57406469457556497</v>
      </c>
      <c r="F61" s="75">
        <f>+F59*F60</f>
        <v>0.68098414863037582</v>
      </c>
      <c r="G61" s="75">
        <f t="shared" ref="G61:BL61" si="32">+G59*G60</f>
        <v>0.65220861731330204</v>
      </c>
      <c r="H61" s="75">
        <f t="shared" si="32"/>
        <v>0.62494413260195536</v>
      </c>
      <c r="I61" s="75">
        <f t="shared" si="32"/>
        <v>0.59907769917500886</v>
      </c>
      <c r="J61" s="75">
        <f t="shared" si="32"/>
        <v>0.57450453178014071</v>
      </c>
      <c r="K61" s="75">
        <f t="shared" si="32"/>
        <v>0.55109828491662638</v>
      </c>
      <c r="L61" s="75">
        <f t="shared" si="32"/>
        <v>0.52849448445620273</v>
      </c>
      <c r="M61" s="75">
        <f t="shared" si="32"/>
        <v>0.50618135701866029</v>
      </c>
      <c r="N61" s="75">
        <f t="shared" si="32"/>
        <v>0.48390185863955393</v>
      </c>
      <c r="O61" s="75">
        <f t="shared" si="32"/>
        <v>0.46162236026044734</v>
      </c>
      <c r="P61" s="75">
        <f t="shared" si="32"/>
        <v>0.43934286188134097</v>
      </c>
      <c r="Q61" s="75">
        <f t="shared" si="32"/>
        <v>0.4170633635022345</v>
      </c>
      <c r="R61" s="75">
        <f t="shared" si="32"/>
        <v>0.39478386512312807</v>
      </c>
      <c r="S61" s="75">
        <f t="shared" si="32"/>
        <v>0.37250436674402154</v>
      </c>
      <c r="T61" s="75">
        <f t="shared" si="32"/>
        <v>0.35022486836491518</v>
      </c>
      <c r="U61" s="75">
        <f t="shared" si="32"/>
        <v>0.32794536998580864</v>
      </c>
      <c r="V61" s="75">
        <f t="shared" si="32"/>
        <v>0.30566587160670228</v>
      </c>
      <c r="W61" s="75">
        <f t="shared" si="32"/>
        <v>0.28361911300490322</v>
      </c>
      <c r="X61" s="75">
        <f t="shared" si="32"/>
        <v>0.26396789838297496</v>
      </c>
      <c r="Y61" s="75">
        <f t="shared" si="32"/>
        <v>0.2496599928783779</v>
      </c>
      <c r="Z61" s="75">
        <f t="shared" si="32"/>
        <v>0.23978303277806148</v>
      </c>
      <c r="AA61" s="75">
        <f t="shared" si="32"/>
        <v>0.23115651316725752</v>
      </c>
      <c r="AB61" s="75">
        <f t="shared" si="32"/>
        <v>0.22252999355645364</v>
      </c>
      <c r="AC61" s="75">
        <f t="shared" si="32"/>
        <v>0.21390347394564968</v>
      </c>
      <c r="AD61" s="75">
        <f t="shared" si="32"/>
        <v>0.2052769543348458</v>
      </c>
      <c r="AE61" s="75">
        <f t="shared" si="32"/>
        <v>0.19665043472404187</v>
      </c>
      <c r="AF61" s="75">
        <f t="shared" si="32"/>
        <v>0.18802391511323793</v>
      </c>
      <c r="AG61" s="75">
        <f t="shared" si="32"/>
        <v>0.17939739550243414</v>
      </c>
      <c r="AH61" s="75">
        <f t="shared" si="32"/>
        <v>0.17077087589163018</v>
      </c>
      <c r="AI61" s="75">
        <f t="shared" si="32"/>
        <v>0.16214435628082635</v>
      </c>
      <c r="AJ61" s="75">
        <f t="shared" si="32"/>
        <v>0.15351783667002239</v>
      </c>
      <c r="AK61" s="75">
        <f t="shared" si="32"/>
        <v>0.14489131705921857</v>
      </c>
      <c r="AL61" s="75">
        <f t="shared" si="32"/>
        <v>0.13626479744841463</v>
      </c>
      <c r="AM61" s="75">
        <f t="shared" si="32"/>
        <v>0.12763827783761081</v>
      </c>
      <c r="AN61" s="75">
        <f t="shared" si="32"/>
        <v>0.11901175822680687</v>
      </c>
      <c r="AO61" s="75">
        <f t="shared" si="32"/>
        <v>0.11038523861600305</v>
      </c>
      <c r="AP61" s="75">
        <f t="shared" si="32"/>
        <v>0.1017587190051991</v>
      </c>
      <c r="AQ61" s="75">
        <f t="shared" si="32"/>
        <v>9.3132199394395279E-2</v>
      </c>
      <c r="AR61" s="75">
        <f t="shared" si="32"/>
        <v>8.4505679783591317E-2</v>
      </c>
      <c r="AS61" s="75">
        <f t="shared" si="32"/>
        <v>7.5879160172787508E-2</v>
      </c>
      <c r="AT61" s="75">
        <f t="shared" si="32"/>
        <v>6.7252640561983532E-2</v>
      </c>
      <c r="AU61" s="75">
        <f t="shared" si="32"/>
        <v>5.8626120951179729E-2</v>
      </c>
      <c r="AV61" s="75">
        <f t="shared" si="32"/>
        <v>4.999960134037576E-2</v>
      </c>
      <c r="AW61" s="75">
        <f t="shared" si="32"/>
        <v>4.1373081729571951E-2</v>
      </c>
      <c r="AX61" s="75">
        <f t="shared" si="32"/>
        <v>3.2746562118767981E-2</v>
      </c>
      <c r="AY61" s="75">
        <f t="shared" si="32"/>
        <v>2.4120042507964172E-2</v>
      </c>
      <c r="AZ61" s="75">
        <f t="shared" si="32"/>
        <v>1.5493522897160203E-2</v>
      </c>
      <c r="BA61" s="75">
        <f t="shared" si="32"/>
        <v>7.161112621356114E-3</v>
      </c>
      <c r="BB61" s="75">
        <f t="shared" si="32"/>
        <v>1.561801573839863E-3</v>
      </c>
      <c r="BC61" s="75">
        <f t="shared" si="32"/>
        <v>-1.8359003274200723E-5</v>
      </c>
      <c r="BD61" s="75">
        <f t="shared" si="32"/>
        <v>-1.8359003274200723E-5</v>
      </c>
      <c r="BE61" s="75">
        <f t="shared" si="32"/>
        <v>-1.8359003274200723E-5</v>
      </c>
      <c r="BF61" s="75">
        <f t="shared" si="32"/>
        <v>-1.8359003274200723E-5</v>
      </c>
      <c r="BG61" s="75">
        <f t="shared" si="32"/>
        <v>-1.8359003274200723E-5</v>
      </c>
      <c r="BH61" s="75">
        <f t="shared" si="32"/>
        <v>-1.8359003274200723E-5</v>
      </c>
      <c r="BI61" s="75">
        <f t="shared" si="32"/>
        <v>-1.8359003274200723E-5</v>
      </c>
      <c r="BJ61" s="75">
        <f t="shared" si="32"/>
        <v>-1.8359003274200723E-5</v>
      </c>
      <c r="BK61" s="75">
        <f t="shared" si="32"/>
        <v>-1.8359003274200723E-5</v>
      </c>
      <c r="BL61" s="75">
        <f t="shared" si="32"/>
        <v>-1.8359003274200723E-5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3">B56</f>
        <v>0</v>
      </c>
      <c r="C62" s="68">
        <f t="shared" si="33"/>
        <v>3.6281000000000001E-2</v>
      </c>
      <c r="D62" s="68">
        <f t="shared" si="33"/>
        <v>0.33715207679999998</v>
      </c>
      <c r="E62" s="68">
        <f t="shared" si="33"/>
        <v>0.53207892568179993</v>
      </c>
      <c r="F62" s="68">
        <f t="shared" si="33"/>
        <v>0.53207892568179993</v>
      </c>
      <c r="G62" s="68">
        <f t="shared" si="33"/>
        <v>0.53207892568179993</v>
      </c>
      <c r="H62" s="68">
        <f t="shared" si="33"/>
        <v>0.53207892568179993</v>
      </c>
      <c r="I62" s="68">
        <f t="shared" si="33"/>
        <v>0.53207892568179993</v>
      </c>
      <c r="J62" s="68">
        <f t="shared" si="33"/>
        <v>0.53207892568179993</v>
      </c>
      <c r="K62" s="68">
        <f t="shared" si="33"/>
        <v>0.53207892568179993</v>
      </c>
      <c r="L62" s="68">
        <f t="shared" si="33"/>
        <v>0.53207892568179993</v>
      </c>
      <c r="M62" s="68">
        <f t="shared" si="33"/>
        <v>0.53207892568179993</v>
      </c>
      <c r="N62" s="68">
        <f t="shared" si="33"/>
        <v>0.53207892568179993</v>
      </c>
      <c r="O62" s="68">
        <f t="shared" si="33"/>
        <v>0.53207892568179993</v>
      </c>
      <c r="P62" s="68">
        <f t="shared" si="33"/>
        <v>0.53207892568179993</v>
      </c>
      <c r="Q62" s="68">
        <f t="shared" si="33"/>
        <v>0.53207892568179993</v>
      </c>
      <c r="R62" s="68">
        <f t="shared" si="33"/>
        <v>0.53207892568179993</v>
      </c>
      <c r="S62" s="68">
        <f t="shared" si="33"/>
        <v>0.53207892568179993</v>
      </c>
      <c r="T62" s="68">
        <f t="shared" si="33"/>
        <v>0.53207892568179993</v>
      </c>
      <c r="U62" s="68">
        <f t="shared" si="33"/>
        <v>0.53207892568179993</v>
      </c>
      <c r="V62" s="68">
        <f t="shared" si="33"/>
        <v>0.53207892568179993</v>
      </c>
      <c r="W62" s="68">
        <f t="shared" si="33"/>
        <v>0.53207892568179993</v>
      </c>
      <c r="X62" s="68">
        <f t="shared" si="33"/>
        <v>0.53207892568179993</v>
      </c>
      <c r="Y62" s="68">
        <f t="shared" si="33"/>
        <v>0.53207892568179993</v>
      </c>
      <c r="Z62" s="68">
        <f t="shared" si="33"/>
        <v>0.53207892568179993</v>
      </c>
      <c r="AA62" s="68">
        <f t="shared" si="33"/>
        <v>0.53207892568179993</v>
      </c>
      <c r="AB62" s="68">
        <f t="shared" si="33"/>
        <v>0.53207892568179993</v>
      </c>
      <c r="AC62" s="68">
        <f t="shared" si="33"/>
        <v>0.53207892568179993</v>
      </c>
      <c r="AD62" s="68">
        <f t="shared" si="33"/>
        <v>0.53207892568179993</v>
      </c>
      <c r="AE62" s="68">
        <f t="shared" si="33"/>
        <v>0.53207892568179993</v>
      </c>
      <c r="AF62" s="68">
        <f t="shared" si="33"/>
        <v>0.53207892568179993</v>
      </c>
      <c r="AG62" s="68">
        <f t="shared" si="33"/>
        <v>0.53207892568179993</v>
      </c>
      <c r="AH62" s="68">
        <f t="shared" si="33"/>
        <v>0.53207892568179993</v>
      </c>
      <c r="AI62" s="68">
        <f t="shared" si="33"/>
        <v>0.53207892568179993</v>
      </c>
      <c r="AJ62" s="68">
        <f t="shared" si="33"/>
        <v>0.53207892568179993</v>
      </c>
      <c r="AK62" s="68">
        <f t="shared" si="33"/>
        <v>0.53207892568179993</v>
      </c>
      <c r="AL62" s="68">
        <f t="shared" si="33"/>
        <v>0.53207892568179993</v>
      </c>
      <c r="AM62" s="68">
        <f t="shared" si="33"/>
        <v>0.53207892568179993</v>
      </c>
      <c r="AN62" s="68">
        <f t="shared" si="33"/>
        <v>0.53207892568179993</v>
      </c>
      <c r="AO62" s="68">
        <f t="shared" si="33"/>
        <v>0.53207892568179993</v>
      </c>
      <c r="AP62" s="68">
        <f t="shared" si="33"/>
        <v>0.53207892568179993</v>
      </c>
      <c r="AQ62" s="68">
        <f t="shared" si="33"/>
        <v>0.53207892568179993</v>
      </c>
      <c r="AR62" s="68">
        <f t="shared" si="33"/>
        <v>0.53207892568179993</v>
      </c>
      <c r="AS62" s="68">
        <f t="shared" si="33"/>
        <v>0.53207892568179993</v>
      </c>
      <c r="AT62" s="68">
        <f t="shared" si="33"/>
        <v>0.53207892568179993</v>
      </c>
      <c r="AU62" s="68">
        <f t="shared" si="33"/>
        <v>0.53207892568179993</v>
      </c>
      <c r="AV62" s="68">
        <f t="shared" si="33"/>
        <v>0.53207892568179993</v>
      </c>
      <c r="AW62" s="68">
        <f t="shared" si="33"/>
        <v>0.53207892568179993</v>
      </c>
      <c r="AX62" s="68">
        <f t="shared" si="33"/>
        <v>0.53207892568179993</v>
      </c>
      <c r="AY62" s="68">
        <f t="shared" si="33"/>
        <v>0.53207892568179993</v>
      </c>
      <c r="AZ62" s="68">
        <f t="shared" si="33"/>
        <v>0.50616392568180002</v>
      </c>
      <c r="BA62" s="68">
        <f t="shared" si="33"/>
        <v>0.28089001368179994</v>
      </c>
      <c r="BB62" s="68">
        <f t="shared" si="33"/>
        <v>5.5693385394799982E-2</v>
      </c>
      <c r="BC62" s="68">
        <f t="shared" si="33"/>
        <v>0</v>
      </c>
      <c r="BD62" s="68">
        <f t="shared" si="33"/>
        <v>0</v>
      </c>
      <c r="BE62" s="68">
        <f t="shared" si="33"/>
        <v>0</v>
      </c>
      <c r="BF62" s="68">
        <f t="shared" si="33"/>
        <v>0</v>
      </c>
      <c r="BG62" s="68">
        <f t="shared" si="33"/>
        <v>0</v>
      </c>
      <c r="BH62" s="68">
        <f t="shared" si="33"/>
        <v>0</v>
      </c>
      <c r="BI62" s="68">
        <f t="shared" si="33"/>
        <v>0</v>
      </c>
      <c r="BJ62" s="68">
        <f t="shared" si="33"/>
        <v>0</v>
      </c>
      <c r="BK62" s="68">
        <f t="shared" si="33"/>
        <v>0</v>
      </c>
      <c r="BL62" s="68">
        <f t="shared" si="33"/>
        <v>0</v>
      </c>
      <c r="BM62" s="37"/>
      <c r="BN62" s="75">
        <f>SUM(B62:BM62)</f>
        <v>26.223889908603027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4">SUM(C61:C62)</f>
        <v>6.1439075327875001E-2</v>
      </c>
      <c r="D63" s="75">
        <f t="shared" si="34"/>
        <v>0.58778686595905949</v>
      </c>
      <c r="E63" s="75">
        <f t="shared" si="34"/>
        <v>1.1061436202573649</v>
      </c>
      <c r="F63" s="75">
        <f t="shared" si="34"/>
        <v>1.2130630743121757</v>
      </c>
      <c r="G63" s="75">
        <f t="shared" si="34"/>
        <v>1.1842875429951021</v>
      </c>
      <c r="H63" s="75">
        <f t="shared" si="34"/>
        <v>1.1570230582837553</v>
      </c>
      <c r="I63" s="75">
        <f t="shared" si="34"/>
        <v>1.1311566248568088</v>
      </c>
      <c r="J63" s="75">
        <f t="shared" si="34"/>
        <v>1.1065834574619406</v>
      </c>
      <c r="K63" s="75">
        <f t="shared" si="34"/>
        <v>1.0831772105984263</v>
      </c>
      <c r="L63" s="75">
        <f t="shared" si="34"/>
        <v>1.0605734101380027</v>
      </c>
      <c r="M63" s="75">
        <f t="shared" si="34"/>
        <v>1.0382602827004601</v>
      </c>
      <c r="N63" s="75">
        <f t="shared" si="34"/>
        <v>1.015980784321354</v>
      </c>
      <c r="O63" s="75">
        <f t="shared" si="34"/>
        <v>0.99370128594224727</v>
      </c>
      <c r="P63" s="75">
        <f t="shared" si="34"/>
        <v>0.9714217875631409</v>
      </c>
      <c r="Q63" s="75">
        <f t="shared" si="34"/>
        <v>0.94914228918403443</v>
      </c>
      <c r="R63" s="75">
        <f t="shared" si="34"/>
        <v>0.92686279080492806</v>
      </c>
      <c r="S63" s="75">
        <f t="shared" si="34"/>
        <v>0.90458329242582147</v>
      </c>
      <c r="T63" s="75">
        <f t="shared" si="34"/>
        <v>0.88230379404671511</v>
      </c>
      <c r="U63" s="75">
        <f t="shared" si="34"/>
        <v>0.86002429566760852</v>
      </c>
      <c r="V63" s="75">
        <f t="shared" si="34"/>
        <v>0.83774479728850215</v>
      </c>
      <c r="W63" s="75">
        <f t="shared" si="34"/>
        <v>0.81569803868670321</v>
      </c>
      <c r="X63" s="75">
        <f t="shared" si="34"/>
        <v>0.79604682406477489</v>
      </c>
      <c r="Y63" s="75">
        <f t="shared" si="34"/>
        <v>0.78173891856017785</v>
      </c>
      <c r="Z63" s="75">
        <f t="shared" si="34"/>
        <v>0.77186195845986139</v>
      </c>
      <c r="AA63" s="75">
        <f t="shared" si="34"/>
        <v>0.76323543884905742</v>
      </c>
      <c r="AB63" s="75">
        <f t="shared" si="34"/>
        <v>0.75460891923825357</v>
      </c>
      <c r="AC63" s="75">
        <f t="shared" si="34"/>
        <v>0.74598239962744961</v>
      </c>
      <c r="AD63" s="75">
        <f t="shared" si="34"/>
        <v>0.73735588001664576</v>
      </c>
      <c r="AE63" s="75">
        <f t="shared" si="34"/>
        <v>0.7287293604058418</v>
      </c>
      <c r="AF63" s="75">
        <f t="shared" si="34"/>
        <v>0.72010284079503784</v>
      </c>
      <c r="AG63" s="75">
        <f t="shared" si="34"/>
        <v>0.7114763211842341</v>
      </c>
      <c r="AH63" s="75">
        <f t="shared" si="34"/>
        <v>0.70284980157343013</v>
      </c>
      <c r="AI63" s="75">
        <f t="shared" si="34"/>
        <v>0.69422328196262628</v>
      </c>
      <c r="AJ63" s="75">
        <f t="shared" si="34"/>
        <v>0.68559676235182232</v>
      </c>
      <c r="AK63" s="75">
        <f t="shared" si="34"/>
        <v>0.67697024274101847</v>
      </c>
      <c r="AL63" s="75">
        <f t="shared" si="34"/>
        <v>0.66834372313021451</v>
      </c>
      <c r="AM63" s="75">
        <f t="shared" si="34"/>
        <v>0.65971720351941077</v>
      </c>
      <c r="AN63" s="75">
        <f t="shared" si="34"/>
        <v>0.6510906839086068</v>
      </c>
      <c r="AO63" s="75">
        <f t="shared" si="34"/>
        <v>0.64246416429780295</v>
      </c>
      <c r="AP63" s="75">
        <f t="shared" si="34"/>
        <v>0.63383764468699899</v>
      </c>
      <c r="AQ63" s="75">
        <f t="shared" si="34"/>
        <v>0.62521112507619525</v>
      </c>
      <c r="AR63" s="75">
        <f t="shared" si="34"/>
        <v>0.61658460546539129</v>
      </c>
      <c r="AS63" s="75">
        <f t="shared" si="34"/>
        <v>0.60795808585458744</v>
      </c>
      <c r="AT63" s="75">
        <f t="shared" si="34"/>
        <v>0.59933156624378348</v>
      </c>
      <c r="AU63" s="75">
        <f t="shared" si="34"/>
        <v>0.59070504663297962</v>
      </c>
      <c r="AV63" s="75">
        <f t="shared" si="34"/>
        <v>0.58207852702217566</v>
      </c>
      <c r="AW63" s="75">
        <f t="shared" si="34"/>
        <v>0.57345200741137192</v>
      </c>
      <c r="AX63" s="75">
        <f t="shared" si="34"/>
        <v>0.56482548780056796</v>
      </c>
      <c r="AY63" s="75">
        <f t="shared" si="34"/>
        <v>0.55619896818976411</v>
      </c>
      <c r="AZ63" s="75">
        <f t="shared" si="34"/>
        <v>0.52165744857896024</v>
      </c>
      <c r="BA63" s="75">
        <f t="shared" si="34"/>
        <v>0.28805112630315605</v>
      </c>
      <c r="BB63" s="75">
        <f t="shared" si="34"/>
        <v>5.7255186968639848E-2</v>
      </c>
      <c r="BC63" s="75">
        <f t="shared" si="34"/>
        <v>-1.8359003274200723E-5</v>
      </c>
      <c r="BD63" s="75">
        <f t="shared" si="34"/>
        <v>-1.8359003274200723E-5</v>
      </c>
      <c r="BE63" s="75">
        <f t="shared" si="34"/>
        <v>-1.8359003274200723E-5</v>
      </c>
      <c r="BF63" s="75">
        <f t="shared" si="34"/>
        <v>-1.8359003274200723E-5</v>
      </c>
      <c r="BG63" s="75">
        <f t="shared" si="34"/>
        <v>-1.8359003274200723E-5</v>
      </c>
      <c r="BH63" s="75">
        <f t="shared" si="34"/>
        <v>-1.8359003274200723E-5</v>
      </c>
      <c r="BI63" s="75">
        <f t="shared" si="34"/>
        <v>-1.8359003274200723E-5</v>
      </c>
      <c r="BJ63" s="75">
        <f t="shared" si="34"/>
        <v>-1.8359003274200723E-5</v>
      </c>
      <c r="BK63" s="75">
        <f t="shared" si="34"/>
        <v>-1.8359003274200723E-5</v>
      </c>
      <c r="BL63" s="75">
        <f t="shared" si="34"/>
        <v>-1.8359003274200723E-5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5">C63*C64</f>
        <v>6.3611404801858465E-2</v>
      </c>
      <c r="D65" s="119">
        <f t="shared" si="35"/>
        <v>0.60856951489264322</v>
      </c>
      <c r="E65" s="119">
        <f t="shared" si="35"/>
        <v>1.1452540459257285</v>
      </c>
      <c r="F65" s="119">
        <f t="shared" si="35"/>
        <v>1.2559538999970759</v>
      </c>
      <c r="G65" s="119">
        <f t="shared" si="35"/>
        <v>1.2261609390641426</v>
      </c>
      <c r="H65" s="119">
        <f t="shared" si="35"/>
        <v>1.197932451502568</v>
      </c>
      <c r="I65" s="119">
        <f t="shared" si="35"/>
        <v>1.1711514467637922</v>
      </c>
      <c r="J65" s="119">
        <f t="shared" si="35"/>
        <v>1.1457094346554233</v>
      </c>
      <c r="K65" s="119">
        <f t="shared" si="35"/>
        <v>1.121475602421107</v>
      </c>
      <c r="L65" s="119">
        <f t="shared" si="35"/>
        <v>1.0980725890542036</v>
      </c>
      <c r="M65" s="119">
        <f t="shared" si="35"/>
        <v>1.074970526169136</v>
      </c>
      <c r="N65" s="119">
        <f t="shared" si="35"/>
        <v>1.0519032813804978</v>
      </c>
      <c r="O65" s="119">
        <f t="shared" si="35"/>
        <v>1.0288360365918592</v>
      </c>
      <c r="P65" s="119">
        <f t="shared" si="35"/>
        <v>1.0057687918032208</v>
      </c>
      <c r="Q65" s="119">
        <f t="shared" si="35"/>
        <v>0.98270154701458234</v>
      </c>
      <c r="R65" s="119">
        <f t="shared" si="35"/>
        <v>0.95963430222594404</v>
      </c>
      <c r="S65" s="119">
        <f t="shared" si="35"/>
        <v>0.93656705743730539</v>
      </c>
      <c r="T65" s="119">
        <f t="shared" si="35"/>
        <v>0.91349981264866709</v>
      </c>
      <c r="U65" s="119">
        <f t="shared" si="35"/>
        <v>0.89043256786002845</v>
      </c>
      <c r="V65" s="119">
        <f t="shared" si="35"/>
        <v>0.86736532307139014</v>
      </c>
      <c r="W65" s="119">
        <f t="shared" si="35"/>
        <v>0.8445390471467652</v>
      </c>
      <c r="X65" s="119">
        <f t="shared" si="35"/>
        <v>0.82419301554565916</v>
      </c>
      <c r="Y65" s="119">
        <f t="shared" si="35"/>
        <v>0.80937921888510411</v>
      </c>
      <c r="Z65" s="119">
        <f t="shared" si="35"/>
        <v>0.79915303459114906</v>
      </c>
      <c r="AA65" s="119">
        <f t="shared" si="35"/>
        <v>0.7902215031827482</v>
      </c>
      <c r="AB65" s="119">
        <f t="shared" si="35"/>
        <v>0.78128997177434756</v>
      </c>
      <c r="AC65" s="119">
        <f t="shared" si="35"/>
        <v>0.7723584403659467</v>
      </c>
      <c r="AD65" s="119">
        <f t="shared" si="35"/>
        <v>0.76342690895754595</v>
      </c>
      <c r="AE65" s="119">
        <f t="shared" si="35"/>
        <v>0.75449537754914509</v>
      </c>
      <c r="AF65" s="119">
        <f t="shared" si="35"/>
        <v>0.74556384614074422</v>
      </c>
      <c r="AG65" s="119">
        <f t="shared" si="35"/>
        <v>0.73663231473234358</v>
      </c>
      <c r="AH65" s="119">
        <f t="shared" si="35"/>
        <v>0.72770078332394272</v>
      </c>
      <c r="AI65" s="119">
        <f t="shared" si="35"/>
        <v>0.71876925191554197</v>
      </c>
      <c r="AJ65" s="119">
        <f t="shared" si="35"/>
        <v>0.70983772050714111</v>
      </c>
      <c r="AK65" s="119">
        <f t="shared" si="35"/>
        <v>0.70090618909874047</v>
      </c>
      <c r="AL65" s="119">
        <f t="shared" si="35"/>
        <v>0.69197465769033961</v>
      </c>
      <c r="AM65" s="119">
        <f t="shared" si="35"/>
        <v>0.68304312628193897</v>
      </c>
      <c r="AN65" s="119">
        <f t="shared" si="35"/>
        <v>0.67411159487353811</v>
      </c>
      <c r="AO65" s="119">
        <f t="shared" si="35"/>
        <v>0.66518006346513736</v>
      </c>
      <c r="AP65" s="119">
        <f t="shared" si="35"/>
        <v>0.6562485320567365</v>
      </c>
      <c r="AQ65" s="119">
        <f t="shared" si="35"/>
        <v>0.64731700064833586</v>
      </c>
      <c r="AR65" s="119">
        <f t="shared" si="35"/>
        <v>0.638385469239935</v>
      </c>
      <c r="AS65" s="119">
        <f t="shared" si="35"/>
        <v>0.62945393783153425</v>
      </c>
      <c r="AT65" s="119">
        <f t="shared" si="35"/>
        <v>0.6205224064231335</v>
      </c>
      <c r="AU65" s="119">
        <f t="shared" si="35"/>
        <v>0.61159087501473275</v>
      </c>
      <c r="AV65" s="119">
        <f t="shared" si="35"/>
        <v>0.60265934360633189</v>
      </c>
      <c r="AW65" s="119">
        <f t="shared" si="35"/>
        <v>0.59372781219793125</v>
      </c>
      <c r="AX65" s="119">
        <f t="shared" si="35"/>
        <v>0.58479628078953039</v>
      </c>
      <c r="AY65" s="119">
        <f t="shared" si="35"/>
        <v>0.57586474938112964</v>
      </c>
      <c r="AZ65" s="119">
        <f t="shared" si="35"/>
        <v>0.5401019294703735</v>
      </c>
      <c r="BA65" s="119">
        <f t="shared" si="35"/>
        <v>0.29823588166191028</v>
      </c>
      <c r="BB65" s="119">
        <f t="shared" si="35"/>
        <v>5.9279584789190709E-2</v>
      </c>
      <c r="BC65" s="119">
        <f t="shared" si="35"/>
        <v>-1.9008130946006857E-5</v>
      </c>
      <c r="BD65" s="119">
        <f t="shared" si="35"/>
        <v>-1.9008130946006857E-5</v>
      </c>
      <c r="BE65" s="119">
        <f t="shared" si="35"/>
        <v>-1.9008130946006857E-5</v>
      </c>
      <c r="BF65" s="119">
        <f t="shared" si="35"/>
        <v>-1.9008130946006857E-5</v>
      </c>
      <c r="BG65" s="119">
        <f t="shared" si="35"/>
        <v>-1.9008130946006857E-5</v>
      </c>
      <c r="BH65" s="119">
        <f t="shared" si="35"/>
        <v>-1.9008130946006857E-5</v>
      </c>
      <c r="BI65" s="119">
        <f t="shared" si="35"/>
        <v>-1.9008130946006857E-5</v>
      </c>
      <c r="BJ65" s="119">
        <f t="shared" si="35"/>
        <v>-1.9008130946006857E-5</v>
      </c>
      <c r="BK65" s="119">
        <f t="shared" si="35"/>
        <v>-1.9008130946006857E-5</v>
      </c>
      <c r="BL65" s="119">
        <f t="shared" si="35"/>
        <v>-1.9008130946006857E-5</v>
      </c>
      <c r="BM65" s="113"/>
      <c r="BN65" s="316">
        <f>SUM(B65:BM65)</f>
        <v>40.99634036311032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6">B20</f>
        <v>0</v>
      </c>
      <c r="C71" s="87">
        <f t="shared" si="36"/>
        <v>0.51829999999999998</v>
      </c>
      <c r="D71" s="87">
        <f t="shared" si="36"/>
        <v>4.2981582399999994</v>
      </c>
      <c r="E71" s="87">
        <f t="shared" si="36"/>
        <v>2.7846692697399993</v>
      </c>
      <c r="F71" s="87">
        <f t="shared" si="36"/>
        <v>0</v>
      </c>
      <c r="G71" s="87">
        <f t="shared" si="36"/>
        <v>0</v>
      </c>
      <c r="H71" s="87">
        <f t="shared" si="36"/>
        <v>0</v>
      </c>
      <c r="I71" s="87">
        <f t="shared" si="36"/>
        <v>0</v>
      </c>
      <c r="J71" s="87">
        <f t="shared" si="36"/>
        <v>0</v>
      </c>
      <c r="K71" s="87">
        <f t="shared" si="36"/>
        <v>0</v>
      </c>
      <c r="L71" s="87">
        <f t="shared" si="36"/>
        <v>0</v>
      </c>
      <c r="M71" s="87">
        <f t="shared" si="36"/>
        <v>0</v>
      </c>
      <c r="N71" s="87">
        <f t="shared" si="36"/>
        <v>0</v>
      </c>
      <c r="O71" s="87">
        <f t="shared" si="36"/>
        <v>0</v>
      </c>
      <c r="P71" s="87">
        <f t="shared" si="36"/>
        <v>0</v>
      </c>
      <c r="Q71" s="87">
        <f t="shared" si="36"/>
        <v>0</v>
      </c>
      <c r="R71" s="87">
        <f t="shared" si="36"/>
        <v>0</v>
      </c>
      <c r="S71" s="87">
        <f t="shared" si="36"/>
        <v>0</v>
      </c>
      <c r="T71" s="87">
        <f t="shared" si="36"/>
        <v>0</v>
      </c>
      <c r="U71" s="87">
        <f t="shared" si="36"/>
        <v>0</v>
      </c>
      <c r="V71" s="87">
        <f t="shared" si="36"/>
        <v>0</v>
      </c>
      <c r="W71" s="87">
        <f t="shared" si="36"/>
        <v>0</v>
      </c>
      <c r="X71" s="87">
        <f t="shared" si="36"/>
        <v>0</v>
      </c>
      <c r="Y71" s="87">
        <f t="shared" si="36"/>
        <v>0</v>
      </c>
      <c r="Z71" s="87">
        <f t="shared" si="36"/>
        <v>0</v>
      </c>
      <c r="AA71" s="87">
        <f t="shared" si="36"/>
        <v>0</v>
      </c>
      <c r="AB71" s="87">
        <f t="shared" si="36"/>
        <v>0</v>
      </c>
      <c r="AC71" s="87">
        <f t="shared" si="36"/>
        <v>0</v>
      </c>
      <c r="AD71" s="87">
        <f t="shared" si="36"/>
        <v>0</v>
      </c>
      <c r="AE71" s="87">
        <f t="shared" si="36"/>
        <v>0</v>
      </c>
      <c r="AF71" s="87">
        <f t="shared" si="36"/>
        <v>0</v>
      </c>
      <c r="AG71" s="87">
        <f t="shared" si="36"/>
        <v>0</v>
      </c>
      <c r="AH71" s="87">
        <f t="shared" si="36"/>
        <v>0</v>
      </c>
      <c r="AI71" s="87">
        <f t="shared" si="36"/>
        <v>0</v>
      </c>
      <c r="AJ71" s="87">
        <f t="shared" si="36"/>
        <v>0</v>
      </c>
      <c r="AK71" s="87">
        <f t="shared" si="36"/>
        <v>0</v>
      </c>
      <c r="AL71" s="87">
        <f t="shared" si="36"/>
        <v>0</v>
      </c>
      <c r="AM71" s="87">
        <f t="shared" si="36"/>
        <v>0</v>
      </c>
      <c r="AN71" s="87">
        <f t="shared" si="36"/>
        <v>0</v>
      </c>
      <c r="AO71" s="87">
        <f t="shared" si="36"/>
        <v>0</v>
      </c>
      <c r="AP71" s="87">
        <f t="shared" si="36"/>
        <v>0</v>
      </c>
      <c r="AQ71" s="87">
        <f t="shared" si="36"/>
        <v>0</v>
      </c>
      <c r="AR71" s="87">
        <f t="shared" si="36"/>
        <v>0</v>
      </c>
      <c r="AS71" s="87">
        <f t="shared" si="36"/>
        <v>0</v>
      </c>
      <c r="AT71" s="87">
        <f t="shared" si="36"/>
        <v>0</v>
      </c>
      <c r="AU71" s="87">
        <f t="shared" si="36"/>
        <v>0</v>
      </c>
      <c r="AV71" s="87">
        <f t="shared" si="36"/>
        <v>0</v>
      </c>
      <c r="AW71" s="87">
        <f t="shared" si="36"/>
        <v>0</v>
      </c>
      <c r="AX71" s="87">
        <f t="shared" si="36"/>
        <v>0</v>
      </c>
      <c r="AY71" s="87">
        <f t="shared" si="36"/>
        <v>0</v>
      </c>
      <c r="AZ71" s="87">
        <f t="shared" si="36"/>
        <v>-0.51829999999999998</v>
      </c>
      <c r="BA71" s="87">
        <f t="shared" si="36"/>
        <v>-4.2981582399999994</v>
      </c>
      <c r="BB71" s="87">
        <f t="shared" si="36"/>
        <v>-2.7846692697399993</v>
      </c>
      <c r="BC71" s="87">
        <f t="shared" si="36"/>
        <v>0</v>
      </c>
      <c r="BD71" s="87">
        <f t="shared" si="36"/>
        <v>0</v>
      </c>
      <c r="BE71" s="87">
        <f t="shared" si="36"/>
        <v>0</v>
      </c>
      <c r="BF71" s="87">
        <f t="shared" si="36"/>
        <v>0</v>
      </c>
      <c r="BG71" s="87">
        <f t="shared" si="36"/>
        <v>0</v>
      </c>
      <c r="BH71" s="87">
        <f t="shared" si="36"/>
        <v>0</v>
      </c>
      <c r="BI71" s="87">
        <f t="shared" si="36"/>
        <v>0</v>
      </c>
      <c r="BJ71" s="87">
        <f t="shared" si="36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0.51829999999999998</v>
      </c>
      <c r="D73" s="87">
        <f>SUM($B$71:D71)-SUM($B$72:D72)</f>
        <v>4.8164582399999993</v>
      </c>
      <c r="E73" s="87">
        <f>SUM($B$71:E71)-SUM($B$72:E72)</f>
        <v>7.6011275097399986</v>
      </c>
      <c r="F73" s="87">
        <f>SUM($B$71:F71)-SUM($B$72:F72)</f>
        <v>7.6011275097399986</v>
      </c>
      <c r="G73" s="87">
        <f>SUM($B$71:G71)-SUM($B$72:G72)</f>
        <v>7.6011275097399986</v>
      </c>
      <c r="H73" s="87">
        <f>SUM($B$71:H71)-SUM($B$72:H72)</f>
        <v>7.6011275097399986</v>
      </c>
      <c r="I73" s="87">
        <f>SUM($B$71:I71)-SUM($B$72:I72)</f>
        <v>7.6011275097399986</v>
      </c>
      <c r="J73" s="87">
        <f>SUM($B$71:J71)-SUM($B$72:J72)</f>
        <v>7.6011275097399986</v>
      </c>
      <c r="K73" s="87">
        <f>SUM($B$71:K71)-SUM($B$72:K72)</f>
        <v>7.6011275097399986</v>
      </c>
      <c r="L73" s="87">
        <f>SUM($B$71:L71)-SUM($B$72:L72)</f>
        <v>7.6011275097399986</v>
      </c>
      <c r="M73" s="87">
        <f>SUM($B$71:M71)-SUM($B$72:M72)</f>
        <v>7.6011275097399986</v>
      </c>
      <c r="N73" s="87">
        <f>SUM($B$71:N71)-SUM($B$72:N72)</f>
        <v>7.6011275097399986</v>
      </c>
      <c r="O73" s="87">
        <f>SUM($B$71:O71)-SUM($B$72:O72)</f>
        <v>7.6011275097399986</v>
      </c>
      <c r="P73" s="87">
        <f>SUM($B$71:P71)-SUM($B$72:P72)</f>
        <v>7.6011275097399986</v>
      </c>
      <c r="Q73" s="87">
        <f>SUM($B$71:Q71)-SUM($B$72:Q72)</f>
        <v>7.6011275097399986</v>
      </c>
      <c r="R73" s="87">
        <f>SUM($B$71:R71)-SUM($B$72:R72)</f>
        <v>7.6011275097399986</v>
      </c>
      <c r="S73" s="87">
        <f>SUM($B$71:S71)-SUM($B$72:S72)</f>
        <v>7.6011275097399986</v>
      </c>
      <c r="T73" s="87">
        <f>SUM($B$71:T71)-SUM($B$72:T72)</f>
        <v>7.6011275097399986</v>
      </c>
      <c r="U73" s="87">
        <f>SUM($B$71:U71)-SUM($B$72:U72)</f>
        <v>7.6011275097399986</v>
      </c>
      <c r="V73" s="87">
        <f>SUM($B$71:V71)-SUM($B$72:V72)</f>
        <v>7.6011275097399986</v>
      </c>
      <c r="W73" s="87">
        <f>SUM($B$71:W71)-SUM($B$72:W72)</f>
        <v>7.6011275097399986</v>
      </c>
      <c r="X73" s="87">
        <f>SUM($B$71:X71)-SUM($B$72:X72)</f>
        <v>7.6011275097399986</v>
      </c>
      <c r="Y73" s="87">
        <f>SUM($B$71:Y71)-SUM($B$72:Y72)</f>
        <v>7.6011275097399986</v>
      </c>
      <c r="Z73" s="87">
        <f>SUM($B$71:Z71)-SUM($B$72:Z72)</f>
        <v>7.6011275097399986</v>
      </c>
      <c r="AA73" s="87">
        <f>SUM($B$71:AA71)-SUM($B$72:AA72)</f>
        <v>7.6011275097399986</v>
      </c>
      <c r="AB73" s="87">
        <f>SUM($B$71:AB71)-SUM($B$72:AB72)</f>
        <v>7.6011275097399986</v>
      </c>
      <c r="AC73" s="87">
        <f>SUM($B$71:AC71)-SUM($B$72:AC72)</f>
        <v>7.6011275097399986</v>
      </c>
      <c r="AD73" s="87">
        <f>SUM($B$71:AD71)-SUM($B$72:AD72)</f>
        <v>7.6011275097399986</v>
      </c>
      <c r="AE73" s="87">
        <f>SUM($B$71:AE71)-SUM($B$72:AE72)</f>
        <v>7.6011275097399986</v>
      </c>
      <c r="AF73" s="87">
        <f>SUM($B$71:AF71)-SUM($B$72:AF72)</f>
        <v>7.6011275097399986</v>
      </c>
      <c r="AG73" s="87">
        <f>SUM($B$71:AG71)-SUM($B$72:AG72)</f>
        <v>7.6011275097399986</v>
      </c>
      <c r="AH73" s="87">
        <f>SUM($B$71:AH71)-SUM($B$72:AH72)</f>
        <v>7.6011275097399986</v>
      </c>
      <c r="AI73" s="87">
        <f>SUM($B$71:AI71)-SUM($B$72:AI72)</f>
        <v>7.6011275097399986</v>
      </c>
      <c r="AJ73" s="87">
        <f>SUM($B$71:AJ71)-SUM($B$72:AJ72)</f>
        <v>7.6011275097399986</v>
      </c>
      <c r="AK73" s="87">
        <f>SUM($B$71:AK71)-SUM($B$72:AK72)</f>
        <v>7.6011275097399986</v>
      </c>
      <c r="AL73" s="87">
        <f>SUM($B$71:AL71)-SUM($B$72:AL72)</f>
        <v>7.6011275097399986</v>
      </c>
      <c r="AM73" s="87">
        <f>SUM($B$71:AM71)-SUM($B$72:AM72)</f>
        <v>7.6011275097399986</v>
      </c>
      <c r="AN73" s="87">
        <f>SUM($B$71:AN71)-SUM($B$72:AN72)</f>
        <v>7.6011275097399986</v>
      </c>
      <c r="AO73" s="87">
        <f>SUM($B$71:AO71)-SUM($B$72:AO72)</f>
        <v>7.6011275097399986</v>
      </c>
      <c r="AP73" s="87">
        <f>SUM($B$71:AP71)-SUM($B$72:AP72)</f>
        <v>7.6011275097399986</v>
      </c>
      <c r="AQ73" s="87">
        <f>SUM($B$71:AQ71)-SUM($B$72:AQ72)</f>
        <v>7.6011275097399986</v>
      </c>
      <c r="AR73" s="87">
        <f>SUM($B$71:AR71)-SUM($B$72:AR72)</f>
        <v>7.6011275097399986</v>
      </c>
      <c r="AS73" s="87">
        <f>SUM($B$71:AS71)-SUM($B$72:AS72)</f>
        <v>7.6011275097399986</v>
      </c>
      <c r="AT73" s="87">
        <f>SUM($B$71:AT71)-SUM($B$72:AT72)</f>
        <v>7.6011275097399986</v>
      </c>
      <c r="AU73" s="87">
        <f>SUM($B$71:AU71)-SUM($B$72:AU72)</f>
        <v>7.6011275097399986</v>
      </c>
      <c r="AV73" s="87">
        <f>SUM($B$71:AV71)-SUM($B$72:AV72)</f>
        <v>7.6011275097399986</v>
      </c>
      <c r="AW73" s="87">
        <f>SUM($B$71:AW71)-SUM($B$72:AW72)</f>
        <v>7.6011275097399986</v>
      </c>
      <c r="AX73" s="87">
        <f>SUM($B$71:AX71)-SUM($B$72:AX72)</f>
        <v>7.6011275097399986</v>
      </c>
      <c r="AY73" s="87">
        <f>SUM($B$71:AY71)-SUM($B$72:AY72)</f>
        <v>7.6011275097399986</v>
      </c>
      <c r="AZ73" s="87">
        <f>SUM($B$71:AZ71)-SUM($B$72:AZ72)</f>
        <v>7.0828275097399986</v>
      </c>
      <c r="BA73" s="87">
        <f>SUM($B$71:BA71)-SUM($B$72:BA72)</f>
        <v>2.7846692697399993</v>
      </c>
      <c r="BB73" s="87">
        <f>SUM($B$71:BB71)-SUM($B$72:BB72)</f>
        <v>0</v>
      </c>
      <c r="BC73" s="87">
        <f>SUM($B$71:BC71)-SUM($B$72:BC72)</f>
        <v>0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>
        <v>0</v>
      </c>
      <c r="C74" s="128">
        <f>($C$71*TaxDepr!B$33)</f>
        <v>1.9436249999999999E-2</v>
      </c>
      <c r="D74" s="331">
        <f>($C$71*TaxDepr!C$33)+($D$71*TaxDepr!B$33)</f>
        <v>0.19859701099999996</v>
      </c>
      <c r="E74" s="331">
        <f>($C$71*TaxDepr!D$33)+($D$71*TaxDepr!C$33)+($E$71*TaxDepr!B$33)</f>
        <v>0.4493160319608499</v>
      </c>
      <c r="F74" s="331">
        <f>($C$71*TaxDepr!E$33)+($D$71*TaxDepr!D$33)+($E$71*TaxDepr!C$33)</f>
        <v>0.52002869126733042</v>
      </c>
      <c r="G74" s="331">
        <f>($C$71*TaxDepr!F$33)+($D$71*TaxDepr!E$33)+($E$71*TaxDepr!D$33)</f>
        <v>0.48104008062533971</v>
      </c>
      <c r="H74" s="331">
        <f>($C$71*TaxDepr!G$33)+($D$71*TaxDepr!F$33)+($E$71*TaxDepr!E$33)</f>
        <v>0.4449549560430397</v>
      </c>
      <c r="I74" s="331">
        <f>($C$71*TaxDepr!H$33)+($D$71*TaxDepr!G$33)+($E$71*TaxDepr!F$33)</f>
        <v>0.41158032236424613</v>
      </c>
      <c r="J74" s="331">
        <f>($C$71*TaxDepr!I$33)+($D$71*TaxDepr!H$33)+($E$71*TaxDepr!G$33)</f>
        <v>0.38070127167695889</v>
      </c>
      <c r="K74" s="331">
        <f>($C$71*TaxDepr!J$33)+($D$71*TaxDepr!I$33)+($E$71*TaxDepr!H$33)</f>
        <v>0.35360389551769117</v>
      </c>
      <c r="L74" s="331">
        <f>($C$71*TaxDepr!K$33)+($D$71*TaxDepr!J$33)+($E$71*TaxDepr!I$33)</f>
        <v>0.34083311104644276</v>
      </c>
      <c r="M74" s="331">
        <f>($C$71*TaxDepr!L$33)+($D$71*TaxDepr!K$33)+($E$71*TaxDepr!J$33)</f>
        <v>0.33916230948459875</v>
      </c>
      <c r="N74" s="331">
        <f>($C$71*TaxDepr!M$33)+($D$71*TaxDepr!L$33)+($E$71*TaxDepr!K$33)</f>
        <v>0.33916230948459875</v>
      </c>
      <c r="O74" s="331">
        <f>($C$71*TaxDepr!N$33)+($D$71*TaxDepr!M$33)+($E$71*TaxDepr!L$33)</f>
        <v>0.33916230948459875</v>
      </c>
      <c r="P74" s="331">
        <f>($C$71*TaxDepr!O$33)+($D$71*TaxDepr!N$33)+($E$71*TaxDepr!M$33)</f>
        <v>0.33916230948459875</v>
      </c>
      <c r="Q74" s="331">
        <f>($C$71*TaxDepr!P$33)+($D$71*TaxDepr!O$33)+($E$71*TaxDepr!N$33)</f>
        <v>0.33916230948459875</v>
      </c>
      <c r="R74" s="331">
        <f>($C$71*TaxDepr!Q$33)+($D$71*TaxDepr!P$33)+($E$71*TaxDepr!O$33)</f>
        <v>0.33916230948459875</v>
      </c>
      <c r="S74" s="331">
        <f>($C$71*TaxDepr!R$33)+($D$71*TaxDepr!Q$33)+($E$71*TaxDepr!P$33)</f>
        <v>0.33916230948459875</v>
      </c>
      <c r="T74" s="331">
        <f>($C$71*TaxDepr!S$33)+($D$71*TaxDepr!R$33)+($E$71*TaxDepr!Q$33)</f>
        <v>0.33916230948459875</v>
      </c>
      <c r="U74" s="331">
        <f>($C$71*TaxDepr!T$33)+($D$71*TaxDepr!S$33)+($E$71*TaxDepr!R$33)</f>
        <v>0.33916230948459875</v>
      </c>
      <c r="V74" s="331">
        <f>($C$71*TaxDepr!U$33)+($D$71*TaxDepr!T$33)+($E$71*TaxDepr!S$33)</f>
        <v>0.33916230948459875</v>
      </c>
      <c r="W74" s="331">
        <f>($C$71*TaxDepr!V$33)+($D$71*TaxDepr!U$33)+($E$71*TaxDepr!T$33)</f>
        <v>0.32759903648459876</v>
      </c>
      <c r="X74" s="331">
        <f>($D$71*TaxDepr!V$33)+($E$71*TaxDepr!U$33)</f>
        <v>0.22014385315019874</v>
      </c>
      <c r="Y74" s="331">
        <f>($E$71*TaxDepr!V$33)</f>
        <v>6.2125971407899383E-2</v>
      </c>
      <c r="Z74" s="331"/>
      <c r="AA74" s="331">
        <f>($C$71*TaxDepr!Z$33)+($D$71*TaxDepr!Y$33)+($E$71*TaxDepr!X$33)</f>
        <v>0</v>
      </c>
      <c r="AB74" s="331">
        <f>($C$71*TaxDepr!AA$33)+($D$71*TaxDepr!Z$33)+($E$71*TaxDepr!Y$33)</f>
        <v>0</v>
      </c>
      <c r="AC74" s="331">
        <f>($C$71*TaxDepr!AB$33)+($D$71*TaxDepr!AA$33)+($E$71*TaxDepr!Z$33)</f>
        <v>0</v>
      </c>
      <c r="AD74" s="331">
        <f>($C$71*TaxDepr!AC$33)+($D$71*TaxDepr!AB$33)+($E$71*TaxDepr!AA$33)</f>
        <v>0</v>
      </c>
      <c r="AE74" s="331">
        <f>($C$71*TaxDepr!AD$33)+($D$71*TaxDepr!AC$33)+($E$71*TaxDepr!AB$33)</f>
        <v>0</v>
      </c>
      <c r="AF74" s="331">
        <f>($C$71*TaxDepr!AE$33)+($D$71*TaxDepr!AD$33)+($E$71*TaxDepr!AC$33)</f>
        <v>0</v>
      </c>
      <c r="AG74" s="331">
        <f>($C$71*TaxDepr!AF$33)+($D$71*TaxDepr!AE$33)+($E$71*TaxDepr!AD$33)</f>
        <v>0</v>
      </c>
      <c r="AH74" s="331">
        <f>($C$71*TaxDepr!AG$33)+($D$71*TaxDepr!AF$33)+($E$71*TaxDepr!AE$33)</f>
        <v>0</v>
      </c>
      <c r="AI74" s="331">
        <f>($C$71*TaxDepr!AH$33)+($D$71*TaxDepr!AG$33)+($E$71*TaxDepr!AF$33)</f>
        <v>0</v>
      </c>
      <c r="AJ74" s="331">
        <f>($C$71*TaxDepr!AI$33)+($D$71*TaxDepr!AH$33)+($E$71*TaxDepr!AG$33)</f>
        <v>0</v>
      </c>
      <c r="AK74" s="331">
        <f>($C$71*TaxDepr!AJ$33)+($D$71*TaxDepr!AI$33)+($E$71*TaxDepr!AH$33)</f>
        <v>0</v>
      </c>
      <c r="AL74" s="331">
        <f>($C$71*TaxDepr!AK$33)+($D$71*TaxDepr!AJ$33)+($E$71*TaxDepr!AI$33)</f>
        <v>0</v>
      </c>
      <c r="AM74" s="331">
        <f>($C$71*TaxDepr!AL$33)+($D$71*TaxDepr!AK$33)+($E$71*TaxDepr!AJ$33)</f>
        <v>0</v>
      </c>
      <c r="AN74" s="331">
        <f>($C$71*TaxDepr!AM$33)+($D$71*TaxDepr!AL$33)+($E$71*TaxDepr!AK$33)</f>
        <v>0</v>
      </c>
      <c r="AO74" s="331">
        <f>($C$71*TaxDepr!AN$33)+($D$71*TaxDepr!AM$33)+($E$71*TaxDepr!AL$33)</f>
        <v>0</v>
      </c>
      <c r="AP74" s="331">
        <f>($C$71*TaxDepr!AO$33)+($D$71*TaxDepr!AN$33)+($E$71*TaxDepr!AM$33)</f>
        <v>0</v>
      </c>
      <c r="AQ74" s="331">
        <f>($C$71*TaxDepr!AP$33)+($D$71*TaxDepr!AO$33)+($E$71*TaxDepr!AN$33)</f>
        <v>0</v>
      </c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7.6015835773905831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7">C72+C74</f>
        <v>1.9436249999999999E-2</v>
      </c>
      <c r="D75" s="95">
        <f t="shared" si="37"/>
        <v>0.19859701099999996</v>
      </c>
      <c r="E75" s="95">
        <f t="shared" si="37"/>
        <v>0.4493160319608499</v>
      </c>
      <c r="F75" s="95">
        <f t="shared" si="37"/>
        <v>0.52002869126733042</v>
      </c>
      <c r="G75" s="95">
        <f t="shared" si="37"/>
        <v>0.48104008062533971</v>
      </c>
      <c r="H75" s="95">
        <f t="shared" si="37"/>
        <v>0.4449549560430397</v>
      </c>
      <c r="I75" s="95">
        <f t="shared" si="37"/>
        <v>0.41158032236424613</v>
      </c>
      <c r="J75" s="95">
        <f t="shared" si="37"/>
        <v>0.38070127167695889</v>
      </c>
      <c r="K75" s="95">
        <f t="shared" si="37"/>
        <v>0.35360389551769117</v>
      </c>
      <c r="L75" s="95">
        <f t="shared" si="37"/>
        <v>0.34083311104644276</v>
      </c>
      <c r="M75" s="95">
        <f t="shared" si="37"/>
        <v>0.33916230948459875</v>
      </c>
      <c r="N75" s="95">
        <f t="shared" si="37"/>
        <v>0.33916230948459875</v>
      </c>
      <c r="O75" s="95">
        <f t="shared" si="37"/>
        <v>0.33916230948459875</v>
      </c>
      <c r="P75" s="95">
        <f t="shared" si="37"/>
        <v>0.33916230948459875</v>
      </c>
      <c r="Q75" s="95">
        <f t="shared" si="37"/>
        <v>0.33916230948459875</v>
      </c>
      <c r="R75" s="95">
        <f t="shared" si="37"/>
        <v>0.33916230948459875</v>
      </c>
      <c r="S75" s="95">
        <f t="shared" si="37"/>
        <v>0.33916230948459875</v>
      </c>
      <c r="T75" s="95">
        <f t="shared" si="37"/>
        <v>0.33916230948459875</v>
      </c>
      <c r="U75" s="95">
        <f t="shared" si="37"/>
        <v>0.33916230948459875</v>
      </c>
      <c r="V75" s="95">
        <f t="shared" si="37"/>
        <v>0.33916230948459875</v>
      </c>
      <c r="W75" s="95">
        <f t="shared" si="37"/>
        <v>0.32759903648459876</v>
      </c>
      <c r="X75" s="95">
        <f t="shared" si="37"/>
        <v>0.22014385315019874</v>
      </c>
      <c r="Y75" s="95">
        <f t="shared" si="37"/>
        <v>6.2125971407899383E-2</v>
      </c>
      <c r="Z75" s="95">
        <f t="shared" si="37"/>
        <v>0</v>
      </c>
      <c r="AA75" s="95">
        <f t="shared" si="37"/>
        <v>0</v>
      </c>
      <c r="AB75" s="95">
        <f t="shared" si="37"/>
        <v>0</v>
      </c>
      <c r="AC75" s="95">
        <f t="shared" si="37"/>
        <v>0</v>
      </c>
      <c r="AD75" s="95">
        <f t="shared" si="37"/>
        <v>0</v>
      </c>
      <c r="AE75" s="95">
        <f t="shared" si="37"/>
        <v>0</v>
      </c>
      <c r="AF75" s="95">
        <f t="shared" si="37"/>
        <v>0</v>
      </c>
      <c r="AG75" s="95">
        <f t="shared" si="37"/>
        <v>0</v>
      </c>
      <c r="AH75" s="95">
        <f t="shared" si="37"/>
        <v>0</v>
      </c>
      <c r="AI75" s="95">
        <f t="shared" si="37"/>
        <v>0</v>
      </c>
      <c r="AJ75" s="95">
        <f t="shared" si="37"/>
        <v>0</v>
      </c>
      <c r="AK75" s="95">
        <f t="shared" si="37"/>
        <v>0</v>
      </c>
      <c r="AL75" s="95">
        <f t="shared" si="37"/>
        <v>0</v>
      </c>
      <c r="AM75" s="95">
        <f t="shared" si="37"/>
        <v>0</v>
      </c>
      <c r="AN75" s="95">
        <f t="shared" si="37"/>
        <v>0</v>
      </c>
      <c r="AO75" s="95">
        <f t="shared" si="37"/>
        <v>0</v>
      </c>
      <c r="AP75" s="95">
        <f t="shared" si="37"/>
        <v>0</v>
      </c>
      <c r="AQ75" s="95">
        <f t="shared" si="37"/>
        <v>0</v>
      </c>
      <c r="AR75" s="95">
        <f t="shared" si="37"/>
        <v>0</v>
      </c>
      <c r="AS75" s="95">
        <f t="shared" si="37"/>
        <v>0</v>
      </c>
      <c r="AT75" s="95">
        <f t="shared" si="37"/>
        <v>0</v>
      </c>
      <c r="AU75" s="95">
        <f t="shared" si="37"/>
        <v>0</v>
      </c>
      <c r="AV75" s="95">
        <f t="shared" si="37"/>
        <v>0</v>
      </c>
      <c r="AW75" s="95">
        <f t="shared" si="37"/>
        <v>0</v>
      </c>
      <c r="AX75" s="95">
        <f t="shared" si="37"/>
        <v>0</v>
      </c>
      <c r="AY75" s="95">
        <f t="shared" si="37"/>
        <v>0</v>
      </c>
      <c r="AZ75" s="95">
        <f t="shared" si="37"/>
        <v>0</v>
      </c>
      <c r="BA75" s="95">
        <f t="shared" si="37"/>
        <v>0</v>
      </c>
      <c r="BB75" s="95">
        <f t="shared" si="37"/>
        <v>0</v>
      </c>
      <c r="BC75" s="95">
        <f t="shared" si="37"/>
        <v>0</v>
      </c>
      <c r="BD75" s="95">
        <f t="shared" si="37"/>
        <v>0</v>
      </c>
      <c r="BE75" s="95">
        <f t="shared" si="37"/>
        <v>0</v>
      </c>
      <c r="BF75" s="95">
        <f t="shared" si="37"/>
        <v>0</v>
      </c>
      <c r="BG75" s="95">
        <f t="shared" si="37"/>
        <v>0</v>
      </c>
      <c r="BH75" s="95">
        <f t="shared" si="37"/>
        <v>0</v>
      </c>
      <c r="BI75" s="95">
        <f t="shared" si="37"/>
        <v>0</v>
      </c>
      <c r="BJ75" s="95">
        <f t="shared" si="37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8">B20</f>
        <v>0</v>
      </c>
      <c r="C78" s="87">
        <f t="shared" si="38"/>
        <v>0.51829999999999998</v>
      </c>
      <c r="D78" s="87">
        <f t="shared" si="38"/>
        <v>4.2981582399999994</v>
      </c>
      <c r="E78" s="87">
        <f t="shared" si="38"/>
        <v>2.7846692697399993</v>
      </c>
      <c r="F78" s="87">
        <f t="shared" si="38"/>
        <v>0</v>
      </c>
      <c r="G78" s="87">
        <f t="shared" si="38"/>
        <v>0</v>
      </c>
      <c r="H78" s="87">
        <f t="shared" si="38"/>
        <v>0</v>
      </c>
      <c r="I78" s="87">
        <f t="shared" si="38"/>
        <v>0</v>
      </c>
      <c r="J78" s="87">
        <f t="shared" si="38"/>
        <v>0</v>
      </c>
      <c r="K78" s="87">
        <f t="shared" si="38"/>
        <v>0</v>
      </c>
      <c r="L78" s="87">
        <f t="shared" si="38"/>
        <v>0</v>
      </c>
      <c r="M78" s="87">
        <f t="shared" si="38"/>
        <v>0</v>
      </c>
      <c r="N78" s="87">
        <f t="shared" si="38"/>
        <v>0</v>
      </c>
      <c r="O78" s="87">
        <f t="shared" si="38"/>
        <v>0</v>
      </c>
      <c r="P78" s="87">
        <f t="shared" si="38"/>
        <v>0</v>
      </c>
      <c r="Q78" s="87">
        <f t="shared" si="38"/>
        <v>0</v>
      </c>
      <c r="R78" s="87">
        <f t="shared" si="38"/>
        <v>0</v>
      </c>
      <c r="S78" s="87">
        <f t="shared" si="38"/>
        <v>0</v>
      </c>
      <c r="T78" s="87">
        <f t="shared" si="38"/>
        <v>0</v>
      </c>
      <c r="U78" s="87">
        <f t="shared" si="38"/>
        <v>0</v>
      </c>
      <c r="V78" s="87">
        <f t="shared" si="38"/>
        <v>0</v>
      </c>
      <c r="W78" s="87">
        <f t="shared" si="38"/>
        <v>0</v>
      </c>
      <c r="X78" s="87">
        <f t="shared" si="38"/>
        <v>0</v>
      </c>
      <c r="Y78" s="87">
        <f t="shared" si="38"/>
        <v>0</v>
      </c>
      <c r="Z78" s="87">
        <f t="shared" si="38"/>
        <v>0</v>
      </c>
      <c r="AA78" s="87">
        <f t="shared" si="38"/>
        <v>0</v>
      </c>
      <c r="AB78" s="87">
        <f t="shared" si="38"/>
        <v>0</v>
      </c>
      <c r="AC78" s="87">
        <f t="shared" si="38"/>
        <v>0</v>
      </c>
      <c r="AD78" s="87">
        <f t="shared" si="38"/>
        <v>0</v>
      </c>
      <c r="AE78" s="87">
        <f t="shared" si="38"/>
        <v>0</v>
      </c>
      <c r="AF78" s="87">
        <f t="shared" si="38"/>
        <v>0</v>
      </c>
      <c r="AG78" s="87">
        <f t="shared" si="38"/>
        <v>0</v>
      </c>
      <c r="AH78" s="87">
        <f t="shared" si="38"/>
        <v>0</v>
      </c>
      <c r="AI78" s="87">
        <f t="shared" si="38"/>
        <v>0</v>
      </c>
      <c r="AJ78" s="87">
        <f t="shared" si="38"/>
        <v>0</v>
      </c>
      <c r="AK78" s="87">
        <f t="shared" si="38"/>
        <v>0</v>
      </c>
      <c r="AL78" s="87">
        <f t="shared" si="38"/>
        <v>0</v>
      </c>
      <c r="AM78" s="87">
        <f t="shared" si="38"/>
        <v>0</v>
      </c>
      <c r="AN78" s="87">
        <f t="shared" si="38"/>
        <v>0</v>
      </c>
      <c r="AO78" s="87">
        <f t="shared" si="38"/>
        <v>0</v>
      </c>
      <c r="AP78" s="87">
        <f t="shared" si="38"/>
        <v>0</v>
      </c>
      <c r="AQ78" s="87">
        <f t="shared" si="38"/>
        <v>0</v>
      </c>
      <c r="AR78" s="87">
        <f t="shared" si="38"/>
        <v>0</v>
      </c>
      <c r="AS78" s="87">
        <f t="shared" si="38"/>
        <v>0</v>
      </c>
      <c r="AT78" s="87">
        <f t="shared" si="38"/>
        <v>0</v>
      </c>
      <c r="AU78" s="87">
        <f t="shared" si="38"/>
        <v>0</v>
      </c>
      <c r="AV78" s="87">
        <f t="shared" si="38"/>
        <v>0</v>
      </c>
      <c r="AW78" s="87">
        <f t="shared" si="38"/>
        <v>0</v>
      </c>
      <c r="AX78" s="87">
        <f t="shared" si="38"/>
        <v>0</v>
      </c>
      <c r="AY78" s="87">
        <f t="shared" si="38"/>
        <v>0</v>
      </c>
      <c r="AZ78" s="87">
        <f t="shared" si="38"/>
        <v>-0.51829999999999998</v>
      </c>
      <c r="BA78" s="87">
        <f t="shared" si="38"/>
        <v>-4.2981582399999994</v>
      </c>
      <c r="BB78" s="87">
        <f t="shared" si="38"/>
        <v>-2.7846692697399993</v>
      </c>
      <c r="BC78" s="87">
        <f t="shared" si="38"/>
        <v>0</v>
      </c>
      <c r="BD78" s="87">
        <f t="shared" si="38"/>
        <v>0</v>
      </c>
      <c r="BE78" s="87">
        <f t="shared" si="38"/>
        <v>0</v>
      </c>
      <c r="BF78" s="87">
        <f t="shared" si="38"/>
        <v>0</v>
      </c>
      <c r="BG78" s="87">
        <f t="shared" si="38"/>
        <v>0</v>
      </c>
      <c r="BH78" s="87">
        <f t="shared" si="38"/>
        <v>0</v>
      </c>
      <c r="BI78" s="87">
        <f t="shared" si="38"/>
        <v>0</v>
      </c>
      <c r="BJ78" s="87">
        <f t="shared" si="38"/>
        <v>0</v>
      </c>
      <c r="BK78" s="87">
        <f t="shared" si="38"/>
        <v>0</v>
      </c>
      <c r="BL78" s="87">
        <f t="shared" si="38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0.51829999999999998</v>
      </c>
      <c r="D80" s="87">
        <f>SUM($B$78:D78)</f>
        <v>4.8164582399999993</v>
      </c>
      <c r="E80" s="87">
        <f>SUM($B$78:E78)</f>
        <v>7.6011275097399986</v>
      </c>
      <c r="F80" s="87">
        <f>SUM($B$78:F78)</f>
        <v>7.6011275097399986</v>
      </c>
      <c r="G80" s="87">
        <f>SUM($B$78:G78)</f>
        <v>7.6011275097399986</v>
      </c>
      <c r="H80" s="87">
        <f>SUM($B$78:H78)</f>
        <v>7.6011275097399986</v>
      </c>
      <c r="I80" s="87">
        <f>SUM($B$78:I78)</f>
        <v>7.6011275097399986</v>
      </c>
      <c r="J80" s="87">
        <f>SUM($B$78:J78)</f>
        <v>7.6011275097399986</v>
      </c>
      <c r="K80" s="87">
        <f>SUM($B$78:K78)</f>
        <v>7.6011275097399986</v>
      </c>
      <c r="L80" s="87">
        <f>SUM($B$78:L78)</f>
        <v>7.6011275097399986</v>
      </c>
      <c r="M80" s="87">
        <f>SUM($B$78:M78)</f>
        <v>7.6011275097399986</v>
      </c>
      <c r="N80" s="87">
        <f>SUM($B$78:N78)</f>
        <v>7.6011275097399986</v>
      </c>
      <c r="O80" s="87">
        <f>SUM($B$78:O78)</f>
        <v>7.6011275097399986</v>
      </c>
      <c r="P80" s="87">
        <f>SUM($B$78:P78)</f>
        <v>7.6011275097399986</v>
      </c>
      <c r="Q80" s="87">
        <f>SUM($B$78:Q78)</f>
        <v>7.6011275097399986</v>
      </c>
      <c r="R80" s="87">
        <f>SUM($B$78:R78)</f>
        <v>7.6011275097399986</v>
      </c>
      <c r="S80" s="87">
        <f>SUM($B$78:S78)</f>
        <v>7.6011275097399986</v>
      </c>
      <c r="T80" s="87">
        <f>SUM($B$78:T78)</f>
        <v>7.6011275097399986</v>
      </c>
      <c r="U80" s="87">
        <f>SUM($B$78:U78)</f>
        <v>7.6011275097399986</v>
      </c>
      <c r="V80" s="87">
        <f>SUM($B$78:V78)</f>
        <v>7.6011275097399986</v>
      </c>
      <c r="W80" s="87">
        <f>SUM($B$78:W78)</f>
        <v>7.6011275097399986</v>
      </c>
      <c r="X80" s="87">
        <f>SUM($B$78:X78)</f>
        <v>7.6011275097399986</v>
      </c>
      <c r="Y80" s="87">
        <f>SUM($B$78:Y78)</f>
        <v>7.6011275097399986</v>
      </c>
      <c r="Z80" s="87">
        <f>SUM($B$78:Z78)</f>
        <v>7.6011275097399986</v>
      </c>
      <c r="AA80" s="87">
        <f>SUM($B$78:AA78)</f>
        <v>7.6011275097399986</v>
      </c>
      <c r="AB80" s="87">
        <f>SUM($B$78:AB78)</f>
        <v>7.6011275097399986</v>
      </c>
      <c r="AC80" s="87">
        <f>SUM($B$78:AC78)</f>
        <v>7.6011275097399986</v>
      </c>
      <c r="AD80" s="87">
        <f>SUM($B$78:AD78)</f>
        <v>7.6011275097399986</v>
      </c>
      <c r="AE80" s="87">
        <f>SUM($B$78:AE78)</f>
        <v>7.6011275097399986</v>
      </c>
      <c r="AF80" s="87">
        <f>SUM($B$78:AF78)</f>
        <v>7.6011275097399986</v>
      </c>
      <c r="AG80" s="87">
        <f>SUM($B$78:AG78)</f>
        <v>7.6011275097399986</v>
      </c>
      <c r="AH80" s="87">
        <f>SUM($B$78:AH78)</f>
        <v>7.6011275097399986</v>
      </c>
      <c r="AI80" s="87">
        <f>SUM($B$78:AI78)</f>
        <v>7.6011275097399986</v>
      </c>
      <c r="AJ80" s="87">
        <f>SUM($B$78:AJ78)</f>
        <v>7.6011275097399986</v>
      </c>
      <c r="AK80" s="87">
        <f>SUM($B$78:AK78)</f>
        <v>7.6011275097399986</v>
      </c>
      <c r="AL80" s="87">
        <f>SUM($B$78:AL78)</f>
        <v>7.6011275097399986</v>
      </c>
      <c r="AM80" s="87">
        <f>SUM($B$78:AM78)</f>
        <v>7.6011275097399986</v>
      </c>
      <c r="AN80" s="87">
        <f>SUM($B$78:AN78)</f>
        <v>7.6011275097399986</v>
      </c>
      <c r="AO80" s="87">
        <f>SUM($B$78:AO78)</f>
        <v>7.6011275097399986</v>
      </c>
      <c r="AP80" s="87">
        <f>SUM($B$78:AP78)</f>
        <v>7.6011275097399986</v>
      </c>
      <c r="AQ80" s="87">
        <f>SUM($B$78:AQ78)</f>
        <v>7.6011275097399986</v>
      </c>
      <c r="AR80" s="87">
        <f>SUM($B$78:AR78)</f>
        <v>7.6011275097399986</v>
      </c>
      <c r="AS80" s="87">
        <f>SUM($B$78:AS78)</f>
        <v>7.6011275097399986</v>
      </c>
      <c r="AT80" s="87">
        <f>SUM($B$78:AT78)</f>
        <v>7.6011275097399986</v>
      </c>
      <c r="AU80" s="87">
        <f>SUM($B$78:AU78)</f>
        <v>7.6011275097399986</v>
      </c>
      <c r="AV80" s="87">
        <f>SUM($B$78:AV78)</f>
        <v>7.6011275097399986</v>
      </c>
      <c r="AW80" s="87">
        <f>SUM($B$78:AW78)</f>
        <v>7.6011275097399986</v>
      </c>
      <c r="AX80" s="87">
        <f>SUM($B$78:AX78)</f>
        <v>7.6011275097399986</v>
      </c>
      <c r="AY80" s="87">
        <f>SUM($B$78:AY78)</f>
        <v>7.6011275097399986</v>
      </c>
      <c r="AZ80" s="87">
        <f>SUM($B$78:AZ78)</f>
        <v>7.0828275097399986</v>
      </c>
      <c r="BA80" s="87">
        <f>SUM($B$78:BA78)</f>
        <v>2.7846692697399993</v>
      </c>
      <c r="BB80" s="87">
        <f>SUM($B$78:BB78)</f>
        <v>0</v>
      </c>
      <c r="BC80" s="87">
        <f>SUM($B$78:BC78)</f>
        <v>0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f>C74</f>
        <v>1.9436249999999999E-2</v>
      </c>
      <c r="D81" s="330">
        <f>D74</f>
        <v>0.19859701099999996</v>
      </c>
      <c r="E81" s="330">
        <f t="shared" ref="E81:BL81" si="39">E74</f>
        <v>0.4493160319608499</v>
      </c>
      <c r="F81" s="330">
        <f t="shared" si="39"/>
        <v>0.52002869126733042</v>
      </c>
      <c r="G81" s="330">
        <f t="shared" si="39"/>
        <v>0.48104008062533971</v>
      </c>
      <c r="H81" s="330">
        <f t="shared" si="39"/>
        <v>0.4449549560430397</v>
      </c>
      <c r="I81" s="330">
        <f t="shared" si="39"/>
        <v>0.41158032236424613</v>
      </c>
      <c r="J81" s="330">
        <f t="shared" si="39"/>
        <v>0.38070127167695889</v>
      </c>
      <c r="K81" s="330">
        <f t="shared" si="39"/>
        <v>0.35360389551769117</v>
      </c>
      <c r="L81" s="330">
        <f t="shared" si="39"/>
        <v>0.34083311104644276</v>
      </c>
      <c r="M81" s="330">
        <f t="shared" si="39"/>
        <v>0.33916230948459875</v>
      </c>
      <c r="N81" s="330">
        <f t="shared" si="39"/>
        <v>0.33916230948459875</v>
      </c>
      <c r="O81" s="330">
        <f t="shared" si="39"/>
        <v>0.33916230948459875</v>
      </c>
      <c r="P81" s="330">
        <f t="shared" si="39"/>
        <v>0.33916230948459875</v>
      </c>
      <c r="Q81" s="330">
        <f t="shared" si="39"/>
        <v>0.33916230948459875</v>
      </c>
      <c r="R81" s="330">
        <f t="shared" si="39"/>
        <v>0.33916230948459875</v>
      </c>
      <c r="S81" s="330">
        <f t="shared" si="39"/>
        <v>0.33916230948459875</v>
      </c>
      <c r="T81" s="330">
        <f t="shared" si="39"/>
        <v>0.33916230948459875</v>
      </c>
      <c r="U81" s="330">
        <f t="shared" si="39"/>
        <v>0.33916230948459875</v>
      </c>
      <c r="V81" s="330">
        <f t="shared" si="39"/>
        <v>0.33916230948459875</v>
      </c>
      <c r="W81" s="330">
        <f t="shared" si="39"/>
        <v>0.32759903648459876</v>
      </c>
      <c r="X81" s="330">
        <f t="shared" si="39"/>
        <v>0.22014385315019874</v>
      </c>
      <c r="Y81" s="330">
        <f t="shared" si="39"/>
        <v>6.2125971407899383E-2</v>
      </c>
      <c r="Z81" s="330">
        <f t="shared" si="39"/>
        <v>0</v>
      </c>
      <c r="AA81" s="330">
        <f t="shared" si="39"/>
        <v>0</v>
      </c>
      <c r="AB81" s="330">
        <f t="shared" si="39"/>
        <v>0</v>
      </c>
      <c r="AC81" s="330">
        <f t="shared" si="39"/>
        <v>0</v>
      </c>
      <c r="AD81" s="330">
        <f t="shared" si="39"/>
        <v>0</v>
      </c>
      <c r="AE81" s="330">
        <f t="shared" si="39"/>
        <v>0</v>
      </c>
      <c r="AF81" s="330">
        <f t="shared" si="39"/>
        <v>0</v>
      </c>
      <c r="AG81" s="330">
        <f t="shared" si="39"/>
        <v>0</v>
      </c>
      <c r="AH81" s="330">
        <f t="shared" si="39"/>
        <v>0</v>
      </c>
      <c r="AI81" s="330">
        <f t="shared" si="39"/>
        <v>0</v>
      </c>
      <c r="AJ81" s="330">
        <f t="shared" si="39"/>
        <v>0</v>
      </c>
      <c r="AK81" s="330">
        <f t="shared" si="39"/>
        <v>0</v>
      </c>
      <c r="AL81" s="330">
        <f t="shared" si="39"/>
        <v>0</v>
      </c>
      <c r="AM81" s="330">
        <f t="shared" si="39"/>
        <v>0</v>
      </c>
      <c r="AN81" s="330">
        <f t="shared" si="39"/>
        <v>0</v>
      </c>
      <c r="AO81" s="330">
        <f t="shared" si="39"/>
        <v>0</v>
      </c>
      <c r="AP81" s="330">
        <f t="shared" si="39"/>
        <v>0</v>
      </c>
      <c r="AQ81" s="330">
        <f t="shared" si="39"/>
        <v>0</v>
      </c>
      <c r="AR81" s="330">
        <f t="shared" si="39"/>
        <v>0</v>
      </c>
      <c r="AS81" s="330">
        <f t="shared" si="39"/>
        <v>0</v>
      </c>
      <c r="AT81" s="330">
        <f t="shared" si="39"/>
        <v>0</v>
      </c>
      <c r="AU81" s="330">
        <f t="shared" si="39"/>
        <v>0</v>
      </c>
      <c r="AV81" s="330">
        <f t="shared" si="39"/>
        <v>0</v>
      </c>
      <c r="AW81" s="330">
        <f t="shared" si="39"/>
        <v>0</v>
      </c>
      <c r="AX81" s="330">
        <f t="shared" si="39"/>
        <v>0</v>
      </c>
      <c r="AY81" s="330">
        <f t="shared" si="39"/>
        <v>0</v>
      </c>
      <c r="AZ81" s="330">
        <f t="shared" si="39"/>
        <v>0</v>
      </c>
      <c r="BA81" s="330">
        <f t="shared" si="39"/>
        <v>0</v>
      </c>
      <c r="BB81" s="330">
        <f t="shared" si="39"/>
        <v>0</v>
      </c>
      <c r="BC81" s="330">
        <f t="shared" si="39"/>
        <v>0</v>
      </c>
      <c r="BD81" s="330">
        <f t="shared" si="39"/>
        <v>0</v>
      </c>
      <c r="BE81" s="330">
        <f t="shared" si="39"/>
        <v>0</v>
      </c>
      <c r="BF81" s="330">
        <f t="shared" si="39"/>
        <v>0</v>
      </c>
      <c r="BG81" s="330">
        <f t="shared" si="39"/>
        <v>0</v>
      </c>
      <c r="BH81" s="330">
        <f t="shared" si="39"/>
        <v>0</v>
      </c>
      <c r="BI81" s="330">
        <f t="shared" si="39"/>
        <v>0</v>
      </c>
      <c r="BJ81" s="330">
        <f t="shared" si="39"/>
        <v>0</v>
      </c>
      <c r="BK81" s="330">
        <f t="shared" si="39"/>
        <v>0</v>
      </c>
      <c r="BL81" s="330">
        <f t="shared" si="39"/>
        <v>0</v>
      </c>
      <c r="BM81" s="37"/>
      <c r="BN81" s="75">
        <f>SUM(B81:BM81)</f>
        <v>7.6015835773905831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0">C79+C81</f>
        <v>1.9436249999999999E-2</v>
      </c>
      <c r="D82" s="95">
        <f t="shared" si="40"/>
        <v>0.19859701099999996</v>
      </c>
      <c r="E82" s="95">
        <f t="shared" si="40"/>
        <v>0.4493160319608499</v>
      </c>
      <c r="F82" s="95">
        <f t="shared" si="40"/>
        <v>0.52002869126733042</v>
      </c>
      <c r="G82" s="95">
        <f t="shared" si="40"/>
        <v>0.48104008062533971</v>
      </c>
      <c r="H82" s="95">
        <f t="shared" si="40"/>
        <v>0.4449549560430397</v>
      </c>
      <c r="I82" s="95">
        <f t="shared" si="40"/>
        <v>0.41158032236424613</v>
      </c>
      <c r="J82" s="95">
        <f t="shared" si="40"/>
        <v>0.38070127167695889</v>
      </c>
      <c r="K82" s="95">
        <f t="shared" si="40"/>
        <v>0.35360389551769117</v>
      </c>
      <c r="L82" s="95">
        <f t="shared" si="40"/>
        <v>0.34083311104644276</v>
      </c>
      <c r="M82" s="95">
        <f t="shared" si="40"/>
        <v>0.33916230948459875</v>
      </c>
      <c r="N82" s="95">
        <f t="shared" si="40"/>
        <v>0.33916230948459875</v>
      </c>
      <c r="O82" s="95">
        <f t="shared" si="40"/>
        <v>0.33916230948459875</v>
      </c>
      <c r="P82" s="95">
        <f t="shared" si="40"/>
        <v>0.33916230948459875</v>
      </c>
      <c r="Q82" s="95">
        <f t="shared" si="40"/>
        <v>0.33916230948459875</v>
      </c>
      <c r="R82" s="95">
        <f t="shared" si="40"/>
        <v>0.33916230948459875</v>
      </c>
      <c r="S82" s="95">
        <f t="shared" si="40"/>
        <v>0.33916230948459875</v>
      </c>
      <c r="T82" s="95">
        <f t="shared" si="40"/>
        <v>0.33916230948459875</v>
      </c>
      <c r="U82" s="95">
        <f t="shared" si="40"/>
        <v>0.33916230948459875</v>
      </c>
      <c r="V82" s="95">
        <f t="shared" si="40"/>
        <v>0.33916230948459875</v>
      </c>
      <c r="W82" s="95">
        <f t="shared" si="40"/>
        <v>0.32759903648459876</v>
      </c>
      <c r="X82" s="95">
        <f t="shared" si="40"/>
        <v>0.22014385315019874</v>
      </c>
      <c r="Y82" s="95">
        <f t="shared" si="40"/>
        <v>6.2125971407899383E-2</v>
      </c>
      <c r="Z82" s="95">
        <f t="shared" si="40"/>
        <v>0</v>
      </c>
      <c r="AA82" s="95">
        <f t="shared" si="40"/>
        <v>0</v>
      </c>
      <c r="AB82" s="95">
        <f t="shared" si="40"/>
        <v>0</v>
      </c>
      <c r="AC82" s="95">
        <f t="shared" si="40"/>
        <v>0</v>
      </c>
      <c r="AD82" s="95">
        <f t="shared" si="40"/>
        <v>0</v>
      </c>
      <c r="AE82" s="95">
        <f t="shared" si="40"/>
        <v>0</v>
      </c>
      <c r="AF82" s="95">
        <f t="shared" si="40"/>
        <v>0</v>
      </c>
      <c r="AG82" s="95">
        <f t="shared" si="40"/>
        <v>0</v>
      </c>
      <c r="AH82" s="95">
        <f t="shared" si="40"/>
        <v>0</v>
      </c>
      <c r="AI82" s="95">
        <f t="shared" si="40"/>
        <v>0</v>
      </c>
      <c r="AJ82" s="95">
        <f t="shared" si="40"/>
        <v>0</v>
      </c>
      <c r="AK82" s="95">
        <f t="shared" si="40"/>
        <v>0</v>
      </c>
      <c r="AL82" s="95">
        <f t="shared" si="40"/>
        <v>0</v>
      </c>
      <c r="AM82" s="95">
        <f t="shared" si="40"/>
        <v>0</v>
      </c>
      <c r="AN82" s="95">
        <f t="shared" si="40"/>
        <v>0</v>
      </c>
      <c r="AO82" s="95">
        <f t="shared" si="40"/>
        <v>0</v>
      </c>
      <c r="AP82" s="95">
        <f t="shared" si="40"/>
        <v>0</v>
      </c>
      <c r="AQ82" s="95">
        <f t="shared" si="40"/>
        <v>0</v>
      </c>
      <c r="AR82" s="95">
        <f t="shared" si="40"/>
        <v>0</v>
      </c>
      <c r="AS82" s="95">
        <f t="shared" si="40"/>
        <v>0</v>
      </c>
      <c r="AT82" s="95">
        <f t="shared" si="40"/>
        <v>0</v>
      </c>
      <c r="AU82" s="95">
        <f t="shared" si="40"/>
        <v>0</v>
      </c>
      <c r="AV82" s="95">
        <f t="shared" si="40"/>
        <v>0</v>
      </c>
      <c r="AW82" s="95">
        <f t="shared" si="40"/>
        <v>0</v>
      </c>
      <c r="AX82" s="95">
        <f t="shared" si="40"/>
        <v>0</v>
      </c>
      <c r="AY82" s="95">
        <f t="shared" si="40"/>
        <v>0</v>
      </c>
      <c r="AZ82" s="95">
        <f t="shared" si="40"/>
        <v>0</v>
      </c>
      <c r="BA82" s="95">
        <f t="shared" si="40"/>
        <v>0</v>
      </c>
      <c r="BB82" s="95">
        <f t="shared" si="40"/>
        <v>0</v>
      </c>
      <c r="BC82" s="95">
        <f t="shared" si="40"/>
        <v>0</v>
      </c>
      <c r="BD82" s="95">
        <f t="shared" si="40"/>
        <v>0</v>
      </c>
      <c r="BE82" s="95">
        <f t="shared" si="40"/>
        <v>0</v>
      </c>
      <c r="BF82" s="95">
        <f t="shared" si="40"/>
        <v>0</v>
      </c>
      <c r="BG82" s="95">
        <f t="shared" si="40"/>
        <v>0</v>
      </c>
      <c r="BH82" s="95">
        <f t="shared" si="40"/>
        <v>0</v>
      </c>
      <c r="BI82" s="95">
        <f t="shared" si="40"/>
        <v>0</v>
      </c>
      <c r="BJ82" s="95">
        <f t="shared" si="40"/>
        <v>0</v>
      </c>
      <c r="BK82" s="95">
        <f t="shared" si="40"/>
        <v>0</v>
      </c>
      <c r="BL82" s="95">
        <f t="shared" si="40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BJ85" si="41">$B$20*(1-$B$5)/$B$3</f>
        <v>0</v>
      </c>
      <c r="C85" s="75">
        <f t="shared" si="41"/>
        <v>0</v>
      </c>
      <c r="D85" s="75">
        <f t="shared" si="41"/>
        <v>0</v>
      </c>
      <c r="E85" s="75">
        <f t="shared" si="41"/>
        <v>0</v>
      </c>
      <c r="F85" s="75">
        <f t="shared" si="41"/>
        <v>0</v>
      </c>
      <c r="G85" s="75">
        <f t="shared" si="41"/>
        <v>0</v>
      </c>
      <c r="H85" s="75">
        <f t="shared" si="41"/>
        <v>0</v>
      </c>
      <c r="I85" s="75">
        <f t="shared" si="41"/>
        <v>0</v>
      </c>
      <c r="J85" s="75">
        <f t="shared" si="41"/>
        <v>0</v>
      </c>
      <c r="K85" s="75">
        <f t="shared" si="41"/>
        <v>0</v>
      </c>
      <c r="L85" s="75">
        <f t="shared" si="41"/>
        <v>0</v>
      </c>
      <c r="M85" s="75">
        <f t="shared" si="41"/>
        <v>0</v>
      </c>
      <c r="N85" s="75">
        <f t="shared" si="41"/>
        <v>0</v>
      </c>
      <c r="O85" s="75">
        <f t="shared" si="41"/>
        <v>0</v>
      </c>
      <c r="P85" s="75">
        <f t="shared" si="41"/>
        <v>0</v>
      </c>
      <c r="Q85" s="75">
        <f t="shared" si="41"/>
        <v>0</v>
      </c>
      <c r="R85" s="75">
        <f t="shared" si="41"/>
        <v>0</v>
      </c>
      <c r="S85" s="75">
        <f t="shared" si="41"/>
        <v>0</v>
      </c>
      <c r="T85" s="75">
        <f t="shared" si="41"/>
        <v>0</v>
      </c>
      <c r="U85" s="75">
        <f t="shared" si="41"/>
        <v>0</v>
      </c>
      <c r="V85" s="75">
        <f t="shared" si="41"/>
        <v>0</v>
      </c>
      <c r="W85" s="75">
        <f t="shared" si="41"/>
        <v>0</v>
      </c>
      <c r="X85" s="75">
        <f t="shared" si="41"/>
        <v>0</v>
      </c>
      <c r="Y85" s="75">
        <f t="shared" si="41"/>
        <v>0</v>
      </c>
      <c r="Z85" s="75">
        <f t="shared" si="41"/>
        <v>0</v>
      </c>
      <c r="AA85" s="75">
        <f t="shared" si="41"/>
        <v>0</v>
      </c>
      <c r="AB85" s="75">
        <f t="shared" si="41"/>
        <v>0</v>
      </c>
      <c r="AC85" s="75">
        <f t="shared" si="41"/>
        <v>0</v>
      </c>
      <c r="AD85" s="75">
        <f t="shared" si="41"/>
        <v>0</v>
      </c>
      <c r="AE85" s="75">
        <f t="shared" si="41"/>
        <v>0</v>
      </c>
      <c r="AF85" s="75">
        <f t="shared" si="41"/>
        <v>0</v>
      </c>
      <c r="AG85" s="75">
        <f t="shared" si="41"/>
        <v>0</v>
      </c>
      <c r="AH85" s="75">
        <f t="shared" si="41"/>
        <v>0</v>
      </c>
      <c r="AI85" s="75">
        <f t="shared" si="41"/>
        <v>0</v>
      </c>
      <c r="AJ85" s="75">
        <f t="shared" si="41"/>
        <v>0</v>
      </c>
      <c r="AK85" s="75">
        <f t="shared" si="41"/>
        <v>0</v>
      </c>
      <c r="AL85" s="75">
        <f t="shared" si="41"/>
        <v>0</v>
      </c>
      <c r="AM85" s="75">
        <f t="shared" si="41"/>
        <v>0</v>
      </c>
      <c r="AN85" s="75">
        <f t="shared" si="41"/>
        <v>0</v>
      </c>
      <c r="AO85" s="75">
        <f t="shared" si="41"/>
        <v>0</v>
      </c>
      <c r="AP85" s="75">
        <f t="shared" si="41"/>
        <v>0</v>
      </c>
      <c r="AQ85" s="75">
        <f t="shared" si="41"/>
        <v>0</v>
      </c>
      <c r="AR85" s="75">
        <f t="shared" si="41"/>
        <v>0</v>
      </c>
      <c r="AS85" s="75">
        <f t="shared" si="41"/>
        <v>0</v>
      </c>
      <c r="AT85" s="75">
        <f t="shared" si="41"/>
        <v>0</v>
      </c>
      <c r="AU85" s="75">
        <f t="shared" si="41"/>
        <v>0</v>
      </c>
      <c r="AV85" s="75">
        <f t="shared" si="41"/>
        <v>0</v>
      </c>
      <c r="AW85" s="75">
        <f t="shared" si="41"/>
        <v>0</v>
      </c>
      <c r="AX85" s="75">
        <f t="shared" si="41"/>
        <v>0</v>
      </c>
      <c r="AY85" s="75">
        <f t="shared" si="41"/>
        <v>0</v>
      </c>
      <c r="AZ85" s="75">
        <f t="shared" si="41"/>
        <v>0</v>
      </c>
      <c r="BA85" s="75">
        <f t="shared" si="41"/>
        <v>0</v>
      </c>
      <c r="BB85" s="75">
        <f t="shared" si="41"/>
        <v>0</v>
      </c>
      <c r="BC85" s="75">
        <f t="shared" si="41"/>
        <v>0</v>
      </c>
      <c r="BD85" s="75">
        <f t="shared" si="41"/>
        <v>0</v>
      </c>
      <c r="BE85" s="75">
        <f t="shared" si="41"/>
        <v>0</v>
      </c>
      <c r="BF85" s="75">
        <f t="shared" si="41"/>
        <v>0</v>
      </c>
      <c r="BG85" s="75">
        <f t="shared" si="41"/>
        <v>0</v>
      </c>
      <c r="BH85" s="75">
        <f t="shared" si="41"/>
        <v>0</v>
      </c>
      <c r="BI85" s="75">
        <f t="shared" si="41"/>
        <v>0</v>
      </c>
      <c r="BJ85" s="75">
        <f t="shared" si="41"/>
        <v>0</v>
      </c>
      <c r="BK85" s="75"/>
      <c r="BL85" s="75"/>
      <c r="BM85" s="37"/>
      <c r="BN85" s="75">
        <f t="shared" ref="BN85:BN97" si="42">SUM(B85:BM85)</f>
        <v>0</v>
      </c>
      <c r="BO85" s="334" t="s">
        <v>301</v>
      </c>
    </row>
    <row r="86" spans="1:75" s="38" customFormat="1" ht="15" customHeight="1">
      <c r="A86" s="109">
        <v>2015</v>
      </c>
      <c r="B86" s="75"/>
      <c r="C86" s="75">
        <f t="shared" ref="C86:AZ86" si="43">$C$20*(1-$B$5)/$B$3</f>
        <v>1.0366E-2</v>
      </c>
      <c r="D86" s="75">
        <f t="shared" si="43"/>
        <v>1.0366E-2</v>
      </c>
      <c r="E86" s="75">
        <f t="shared" si="43"/>
        <v>1.0366E-2</v>
      </c>
      <c r="F86" s="75">
        <f t="shared" si="43"/>
        <v>1.0366E-2</v>
      </c>
      <c r="G86" s="75">
        <f t="shared" si="43"/>
        <v>1.0366E-2</v>
      </c>
      <c r="H86" s="75">
        <f t="shared" si="43"/>
        <v>1.0366E-2</v>
      </c>
      <c r="I86" s="75">
        <f t="shared" si="43"/>
        <v>1.0366E-2</v>
      </c>
      <c r="J86" s="75">
        <f t="shared" si="43"/>
        <v>1.0366E-2</v>
      </c>
      <c r="K86" s="75">
        <f t="shared" si="43"/>
        <v>1.0366E-2</v>
      </c>
      <c r="L86" s="75">
        <f t="shared" si="43"/>
        <v>1.0366E-2</v>
      </c>
      <c r="M86" s="75">
        <f t="shared" si="43"/>
        <v>1.0366E-2</v>
      </c>
      <c r="N86" s="75">
        <f t="shared" si="43"/>
        <v>1.0366E-2</v>
      </c>
      <c r="O86" s="75">
        <f t="shared" si="43"/>
        <v>1.0366E-2</v>
      </c>
      <c r="P86" s="75">
        <f t="shared" si="43"/>
        <v>1.0366E-2</v>
      </c>
      <c r="Q86" s="75">
        <f t="shared" si="43"/>
        <v>1.0366E-2</v>
      </c>
      <c r="R86" s="75">
        <f t="shared" si="43"/>
        <v>1.0366E-2</v>
      </c>
      <c r="S86" s="75">
        <f t="shared" si="43"/>
        <v>1.0366E-2</v>
      </c>
      <c r="T86" s="75">
        <f t="shared" si="43"/>
        <v>1.0366E-2</v>
      </c>
      <c r="U86" s="75">
        <f t="shared" si="43"/>
        <v>1.0366E-2</v>
      </c>
      <c r="V86" s="75">
        <f t="shared" si="43"/>
        <v>1.0366E-2</v>
      </c>
      <c r="W86" s="75">
        <f t="shared" si="43"/>
        <v>1.0366E-2</v>
      </c>
      <c r="X86" s="75">
        <f t="shared" si="43"/>
        <v>1.0366E-2</v>
      </c>
      <c r="Y86" s="75">
        <f t="shared" si="43"/>
        <v>1.0366E-2</v>
      </c>
      <c r="Z86" s="75">
        <f t="shared" si="43"/>
        <v>1.0366E-2</v>
      </c>
      <c r="AA86" s="75">
        <f t="shared" si="43"/>
        <v>1.0366E-2</v>
      </c>
      <c r="AB86" s="75">
        <f t="shared" si="43"/>
        <v>1.0366E-2</v>
      </c>
      <c r="AC86" s="75">
        <f t="shared" si="43"/>
        <v>1.0366E-2</v>
      </c>
      <c r="AD86" s="75">
        <f t="shared" si="43"/>
        <v>1.0366E-2</v>
      </c>
      <c r="AE86" s="75">
        <f t="shared" si="43"/>
        <v>1.0366E-2</v>
      </c>
      <c r="AF86" s="75">
        <f t="shared" si="43"/>
        <v>1.0366E-2</v>
      </c>
      <c r="AG86" s="75">
        <f t="shared" si="43"/>
        <v>1.0366E-2</v>
      </c>
      <c r="AH86" s="75">
        <f t="shared" si="43"/>
        <v>1.0366E-2</v>
      </c>
      <c r="AI86" s="75">
        <f t="shared" si="43"/>
        <v>1.0366E-2</v>
      </c>
      <c r="AJ86" s="75">
        <f t="shared" si="43"/>
        <v>1.0366E-2</v>
      </c>
      <c r="AK86" s="75">
        <f t="shared" si="43"/>
        <v>1.0366E-2</v>
      </c>
      <c r="AL86" s="75">
        <f t="shared" si="43"/>
        <v>1.0366E-2</v>
      </c>
      <c r="AM86" s="75">
        <f t="shared" si="43"/>
        <v>1.0366E-2</v>
      </c>
      <c r="AN86" s="75">
        <f t="shared" si="43"/>
        <v>1.0366E-2</v>
      </c>
      <c r="AO86" s="75">
        <f t="shared" si="43"/>
        <v>1.0366E-2</v>
      </c>
      <c r="AP86" s="75">
        <f t="shared" si="43"/>
        <v>1.0366E-2</v>
      </c>
      <c r="AQ86" s="75">
        <f t="shared" si="43"/>
        <v>1.0366E-2</v>
      </c>
      <c r="AR86" s="75">
        <f t="shared" si="43"/>
        <v>1.0366E-2</v>
      </c>
      <c r="AS86" s="75">
        <f t="shared" si="43"/>
        <v>1.0366E-2</v>
      </c>
      <c r="AT86" s="75">
        <f t="shared" si="43"/>
        <v>1.0366E-2</v>
      </c>
      <c r="AU86" s="75">
        <f t="shared" si="43"/>
        <v>1.0366E-2</v>
      </c>
      <c r="AV86" s="75">
        <f t="shared" si="43"/>
        <v>1.0366E-2</v>
      </c>
      <c r="AW86" s="75">
        <f t="shared" si="43"/>
        <v>1.0366E-2</v>
      </c>
      <c r="AX86" s="75">
        <f t="shared" si="43"/>
        <v>1.0366E-2</v>
      </c>
      <c r="AY86" s="75">
        <f t="shared" si="43"/>
        <v>1.0366E-2</v>
      </c>
      <c r="AZ86" s="75">
        <f t="shared" si="43"/>
        <v>1.0366E-2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2"/>
        <v>0.51829999999999954</v>
      </c>
      <c r="BO86" s="335">
        <f>BN102*(1-0)</f>
        <v>0.51829999999999954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8.5963164799999991E-2</v>
      </c>
      <c r="E87" s="75">
        <f t="shared" ref="E87:BA87" si="44">$D$20*(1-$B$5)/$B$3</f>
        <v>8.5963164799999991E-2</v>
      </c>
      <c r="F87" s="75">
        <f t="shared" si="44"/>
        <v>8.5963164799999991E-2</v>
      </c>
      <c r="G87" s="75">
        <f t="shared" si="44"/>
        <v>8.5963164799999991E-2</v>
      </c>
      <c r="H87" s="75">
        <f t="shared" si="44"/>
        <v>8.5963164799999991E-2</v>
      </c>
      <c r="I87" s="75">
        <f t="shared" si="44"/>
        <v>8.5963164799999991E-2</v>
      </c>
      <c r="J87" s="75">
        <f t="shared" si="44"/>
        <v>8.5963164799999991E-2</v>
      </c>
      <c r="K87" s="75">
        <f t="shared" si="44"/>
        <v>8.5963164799999991E-2</v>
      </c>
      <c r="L87" s="75">
        <f t="shared" si="44"/>
        <v>8.5963164799999991E-2</v>
      </c>
      <c r="M87" s="75">
        <f t="shared" si="44"/>
        <v>8.5963164799999991E-2</v>
      </c>
      <c r="N87" s="75">
        <f t="shared" si="44"/>
        <v>8.5963164799999991E-2</v>
      </c>
      <c r="O87" s="75">
        <f t="shared" si="44"/>
        <v>8.5963164799999991E-2</v>
      </c>
      <c r="P87" s="75">
        <f t="shared" si="44"/>
        <v>8.5963164799999991E-2</v>
      </c>
      <c r="Q87" s="75">
        <f t="shared" si="44"/>
        <v>8.5963164799999991E-2</v>
      </c>
      <c r="R87" s="75">
        <f t="shared" si="44"/>
        <v>8.5963164799999991E-2</v>
      </c>
      <c r="S87" s="75">
        <f t="shared" si="44"/>
        <v>8.5963164799999991E-2</v>
      </c>
      <c r="T87" s="75">
        <f t="shared" si="44"/>
        <v>8.5963164799999991E-2</v>
      </c>
      <c r="U87" s="75">
        <f t="shared" si="44"/>
        <v>8.5963164799999991E-2</v>
      </c>
      <c r="V87" s="75">
        <f t="shared" si="44"/>
        <v>8.5963164799999991E-2</v>
      </c>
      <c r="W87" s="75">
        <f t="shared" si="44"/>
        <v>8.5963164799999991E-2</v>
      </c>
      <c r="X87" s="75">
        <f t="shared" si="44"/>
        <v>8.5963164799999991E-2</v>
      </c>
      <c r="Y87" s="75">
        <f t="shared" si="44"/>
        <v>8.5963164799999991E-2</v>
      </c>
      <c r="Z87" s="75">
        <f t="shared" si="44"/>
        <v>8.5963164799999991E-2</v>
      </c>
      <c r="AA87" s="75">
        <f t="shared" si="44"/>
        <v>8.5963164799999991E-2</v>
      </c>
      <c r="AB87" s="75">
        <f t="shared" si="44"/>
        <v>8.5963164799999991E-2</v>
      </c>
      <c r="AC87" s="75">
        <f t="shared" si="44"/>
        <v>8.5963164799999991E-2</v>
      </c>
      <c r="AD87" s="75">
        <f t="shared" si="44"/>
        <v>8.5963164799999991E-2</v>
      </c>
      <c r="AE87" s="75">
        <f t="shared" si="44"/>
        <v>8.5963164799999991E-2</v>
      </c>
      <c r="AF87" s="75">
        <f t="shared" si="44"/>
        <v>8.5963164799999991E-2</v>
      </c>
      <c r="AG87" s="75">
        <f t="shared" si="44"/>
        <v>8.5963164799999991E-2</v>
      </c>
      <c r="AH87" s="75">
        <f t="shared" si="44"/>
        <v>8.5963164799999991E-2</v>
      </c>
      <c r="AI87" s="75">
        <f t="shared" si="44"/>
        <v>8.5963164799999991E-2</v>
      </c>
      <c r="AJ87" s="75">
        <f t="shared" si="44"/>
        <v>8.5963164799999991E-2</v>
      </c>
      <c r="AK87" s="75">
        <f t="shared" si="44"/>
        <v>8.5963164799999991E-2</v>
      </c>
      <c r="AL87" s="75">
        <f t="shared" si="44"/>
        <v>8.5963164799999991E-2</v>
      </c>
      <c r="AM87" s="75">
        <f t="shared" si="44"/>
        <v>8.5963164799999991E-2</v>
      </c>
      <c r="AN87" s="75">
        <f t="shared" si="44"/>
        <v>8.5963164799999991E-2</v>
      </c>
      <c r="AO87" s="75">
        <f t="shared" si="44"/>
        <v>8.5963164799999991E-2</v>
      </c>
      <c r="AP87" s="75">
        <f t="shared" si="44"/>
        <v>8.5963164799999991E-2</v>
      </c>
      <c r="AQ87" s="75">
        <f t="shared" si="44"/>
        <v>8.5963164799999991E-2</v>
      </c>
      <c r="AR87" s="75">
        <f t="shared" si="44"/>
        <v>8.5963164799999991E-2</v>
      </c>
      <c r="AS87" s="75">
        <f t="shared" si="44"/>
        <v>8.5963164799999991E-2</v>
      </c>
      <c r="AT87" s="75">
        <f t="shared" si="44"/>
        <v>8.5963164799999991E-2</v>
      </c>
      <c r="AU87" s="75">
        <f t="shared" si="44"/>
        <v>8.5963164799999991E-2</v>
      </c>
      <c r="AV87" s="75">
        <f t="shared" si="44"/>
        <v>8.5963164799999991E-2</v>
      </c>
      <c r="AW87" s="75">
        <f t="shared" si="44"/>
        <v>8.5963164799999991E-2</v>
      </c>
      <c r="AX87" s="75">
        <f t="shared" si="44"/>
        <v>8.5963164799999991E-2</v>
      </c>
      <c r="AY87" s="75">
        <f t="shared" si="44"/>
        <v>8.5963164799999991E-2</v>
      </c>
      <c r="AZ87" s="75">
        <f t="shared" si="44"/>
        <v>8.5963164799999991E-2</v>
      </c>
      <c r="BA87" s="75">
        <f t="shared" si="44"/>
        <v>8.5963164799999991E-2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2"/>
        <v>4.2981582399999958</v>
      </c>
      <c r="BO87" s="335">
        <f>BN103*(1-0)</f>
        <v>4.2981582399999958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5">$E$20*(1-$B$5)/$B$3</f>
        <v>5.5693385394799982E-2</v>
      </c>
      <c r="F88" s="75">
        <f t="shared" si="45"/>
        <v>5.5693385394799982E-2</v>
      </c>
      <c r="G88" s="75">
        <f t="shared" si="45"/>
        <v>5.5693385394799982E-2</v>
      </c>
      <c r="H88" s="75">
        <f t="shared" si="45"/>
        <v>5.5693385394799982E-2</v>
      </c>
      <c r="I88" s="75">
        <f t="shared" si="45"/>
        <v>5.5693385394799982E-2</v>
      </c>
      <c r="J88" s="75">
        <f t="shared" si="45"/>
        <v>5.5693385394799982E-2</v>
      </c>
      <c r="K88" s="75">
        <f t="shared" si="45"/>
        <v>5.5693385394799982E-2</v>
      </c>
      <c r="L88" s="75">
        <f t="shared" si="45"/>
        <v>5.5693385394799982E-2</v>
      </c>
      <c r="M88" s="75">
        <f t="shared" si="45"/>
        <v>5.5693385394799982E-2</v>
      </c>
      <c r="N88" s="75">
        <f t="shared" si="45"/>
        <v>5.5693385394799982E-2</v>
      </c>
      <c r="O88" s="75">
        <f t="shared" si="45"/>
        <v>5.5693385394799982E-2</v>
      </c>
      <c r="P88" s="75">
        <f t="shared" si="45"/>
        <v>5.5693385394799982E-2</v>
      </c>
      <c r="Q88" s="75">
        <f t="shared" si="45"/>
        <v>5.5693385394799982E-2</v>
      </c>
      <c r="R88" s="75">
        <f t="shared" si="45"/>
        <v>5.5693385394799982E-2</v>
      </c>
      <c r="S88" s="75">
        <f t="shared" si="45"/>
        <v>5.5693385394799982E-2</v>
      </c>
      <c r="T88" s="75">
        <f t="shared" si="45"/>
        <v>5.5693385394799982E-2</v>
      </c>
      <c r="U88" s="75">
        <f t="shared" si="45"/>
        <v>5.5693385394799982E-2</v>
      </c>
      <c r="V88" s="75">
        <f t="shared" si="45"/>
        <v>5.5693385394799982E-2</v>
      </c>
      <c r="W88" s="75">
        <f t="shared" si="45"/>
        <v>5.5693385394799982E-2</v>
      </c>
      <c r="X88" s="75">
        <f t="shared" si="45"/>
        <v>5.5693385394799982E-2</v>
      </c>
      <c r="Y88" s="75">
        <f t="shared" si="45"/>
        <v>5.5693385394799982E-2</v>
      </c>
      <c r="Z88" s="75">
        <f t="shared" si="45"/>
        <v>5.5693385394799982E-2</v>
      </c>
      <c r="AA88" s="75">
        <f t="shared" si="45"/>
        <v>5.5693385394799982E-2</v>
      </c>
      <c r="AB88" s="75">
        <f t="shared" si="45"/>
        <v>5.5693385394799982E-2</v>
      </c>
      <c r="AC88" s="75">
        <f t="shared" si="45"/>
        <v>5.5693385394799982E-2</v>
      </c>
      <c r="AD88" s="75">
        <f t="shared" si="45"/>
        <v>5.5693385394799982E-2</v>
      </c>
      <c r="AE88" s="75">
        <f t="shared" si="45"/>
        <v>5.5693385394799982E-2</v>
      </c>
      <c r="AF88" s="75">
        <f t="shared" si="45"/>
        <v>5.5693385394799982E-2</v>
      </c>
      <c r="AG88" s="75">
        <f t="shared" si="45"/>
        <v>5.5693385394799982E-2</v>
      </c>
      <c r="AH88" s="75">
        <f t="shared" si="45"/>
        <v>5.5693385394799982E-2</v>
      </c>
      <c r="AI88" s="75">
        <f t="shared" si="45"/>
        <v>5.5693385394799982E-2</v>
      </c>
      <c r="AJ88" s="75">
        <f t="shared" si="45"/>
        <v>5.5693385394799982E-2</v>
      </c>
      <c r="AK88" s="75">
        <f t="shared" si="45"/>
        <v>5.5693385394799982E-2</v>
      </c>
      <c r="AL88" s="75">
        <f t="shared" si="45"/>
        <v>5.5693385394799982E-2</v>
      </c>
      <c r="AM88" s="75">
        <f t="shared" si="45"/>
        <v>5.5693385394799982E-2</v>
      </c>
      <c r="AN88" s="75">
        <f t="shared" si="45"/>
        <v>5.5693385394799982E-2</v>
      </c>
      <c r="AO88" s="75">
        <f t="shared" si="45"/>
        <v>5.5693385394799982E-2</v>
      </c>
      <c r="AP88" s="75">
        <f t="shared" si="45"/>
        <v>5.5693385394799982E-2</v>
      </c>
      <c r="AQ88" s="75">
        <f t="shared" si="45"/>
        <v>5.5693385394799982E-2</v>
      </c>
      <c r="AR88" s="75">
        <f t="shared" si="45"/>
        <v>5.5693385394799982E-2</v>
      </c>
      <c r="AS88" s="75">
        <f t="shared" si="45"/>
        <v>5.5693385394799982E-2</v>
      </c>
      <c r="AT88" s="75">
        <f t="shared" si="45"/>
        <v>5.5693385394799982E-2</v>
      </c>
      <c r="AU88" s="75">
        <f t="shared" si="45"/>
        <v>5.5693385394799982E-2</v>
      </c>
      <c r="AV88" s="75">
        <f t="shared" si="45"/>
        <v>5.5693385394799982E-2</v>
      </c>
      <c r="AW88" s="75">
        <f t="shared" si="45"/>
        <v>5.5693385394799982E-2</v>
      </c>
      <c r="AX88" s="75">
        <f t="shared" si="45"/>
        <v>5.5693385394799982E-2</v>
      </c>
      <c r="AY88" s="75">
        <f t="shared" si="45"/>
        <v>5.5693385394799982E-2</v>
      </c>
      <c r="AZ88" s="75">
        <f t="shared" si="45"/>
        <v>5.5693385394799982E-2</v>
      </c>
      <c r="BA88" s="75">
        <f t="shared" si="45"/>
        <v>5.5693385394799982E-2</v>
      </c>
      <c r="BB88" s="75">
        <f t="shared" si="45"/>
        <v>5.5693385394799982E-2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2"/>
        <v>2.7846692697399984</v>
      </c>
      <c r="BO88" s="335">
        <f>BN104*(1-0)</f>
        <v>2.7846692697399984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J89" si="46">$F$20*(1-$B$5)/$B$3</f>
        <v>0</v>
      </c>
      <c r="G89" s="75">
        <f t="shared" si="46"/>
        <v>0</v>
      </c>
      <c r="H89" s="75">
        <f t="shared" si="46"/>
        <v>0</v>
      </c>
      <c r="I89" s="75">
        <f t="shared" si="46"/>
        <v>0</v>
      </c>
      <c r="J89" s="75">
        <f t="shared" si="46"/>
        <v>0</v>
      </c>
      <c r="K89" s="75">
        <f t="shared" si="46"/>
        <v>0</v>
      </c>
      <c r="L89" s="75">
        <f t="shared" si="46"/>
        <v>0</v>
      </c>
      <c r="M89" s="75">
        <f t="shared" si="46"/>
        <v>0</v>
      </c>
      <c r="N89" s="75">
        <f t="shared" si="46"/>
        <v>0</v>
      </c>
      <c r="O89" s="75">
        <f t="shared" si="46"/>
        <v>0</v>
      </c>
      <c r="P89" s="75">
        <f t="shared" si="46"/>
        <v>0</v>
      </c>
      <c r="Q89" s="75">
        <f t="shared" si="46"/>
        <v>0</v>
      </c>
      <c r="R89" s="75">
        <f t="shared" si="46"/>
        <v>0</v>
      </c>
      <c r="S89" s="75">
        <f t="shared" si="46"/>
        <v>0</v>
      </c>
      <c r="T89" s="75">
        <f t="shared" si="46"/>
        <v>0</v>
      </c>
      <c r="U89" s="75">
        <f t="shared" si="46"/>
        <v>0</v>
      </c>
      <c r="V89" s="75">
        <f t="shared" si="46"/>
        <v>0</v>
      </c>
      <c r="W89" s="75">
        <f t="shared" si="46"/>
        <v>0</v>
      </c>
      <c r="X89" s="75">
        <f t="shared" si="46"/>
        <v>0</v>
      </c>
      <c r="Y89" s="75">
        <f t="shared" si="46"/>
        <v>0</v>
      </c>
      <c r="Z89" s="75">
        <f t="shared" si="46"/>
        <v>0</v>
      </c>
      <c r="AA89" s="75">
        <f t="shared" si="46"/>
        <v>0</v>
      </c>
      <c r="AB89" s="75">
        <f t="shared" si="46"/>
        <v>0</v>
      </c>
      <c r="AC89" s="75">
        <f t="shared" si="46"/>
        <v>0</v>
      </c>
      <c r="AD89" s="75">
        <f t="shared" si="46"/>
        <v>0</v>
      </c>
      <c r="AE89" s="75">
        <f t="shared" si="46"/>
        <v>0</v>
      </c>
      <c r="AF89" s="75">
        <f t="shared" si="46"/>
        <v>0</v>
      </c>
      <c r="AG89" s="75">
        <f t="shared" si="46"/>
        <v>0</v>
      </c>
      <c r="AH89" s="75">
        <f t="shared" si="46"/>
        <v>0</v>
      </c>
      <c r="AI89" s="75">
        <f t="shared" si="46"/>
        <v>0</v>
      </c>
      <c r="AJ89" s="75">
        <f t="shared" si="46"/>
        <v>0</v>
      </c>
      <c r="AK89" s="75">
        <f t="shared" si="46"/>
        <v>0</v>
      </c>
      <c r="AL89" s="75">
        <f t="shared" si="46"/>
        <v>0</v>
      </c>
      <c r="AM89" s="75">
        <f t="shared" si="46"/>
        <v>0</v>
      </c>
      <c r="AN89" s="75">
        <f t="shared" si="46"/>
        <v>0</v>
      </c>
      <c r="AO89" s="75">
        <f t="shared" si="46"/>
        <v>0</v>
      </c>
      <c r="AP89" s="75">
        <f t="shared" si="46"/>
        <v>0</v>
      </c>
      <c r="AQ89" s="75">
        <f t="shared" si="46"/>
        <v>0</v>
      </c>
      <c r="AR89" s="75">
        <f t="shared" si="46"/>
        <v>0</v>
      </c>
      <c r="AS89" s="75">
        <f t="shared" si="46"/>
        <v>0</v>
      </c>
      <c r="AT89" s="75">
        <f t="shared" si="46"/>
        <v>0</v>
      </c>
      <c r="AU89" s="75">
        <f t="shared" si="46"/>
        <v>0</v>
      </c>
      <c r="AV89" s="75">
        <f t="shared" si="46"/>
        <v>0</v>
      </c>
      <c r="AW89" s="75">
        <f t="shared" si="46"/>
        <v>0</v>
      </c>
      <c r="AX89" s="75">
        <f t="shared" si="46"/>
        <v>0</v>
      </c>
      <c r="AY89" s="75">
        <f t="shared" si="46"/>
        <v>0</v>
      </c>
      <c r="AZ89" s="75">
        <f t="shared" si="46"/>
        <v>0</v>
      </c>
      <c r="BA89" s="75">
        <f t="shared" si="46"/>
        <v>0</v>
      </c>
      <c r="BB89" s="75">
        <f t="shared" si="46"/>
        <v>0</v>
      </c>
      <c r="BC89" s="75">
        <f t="shared" si="46"/>
        <v>0</v>
      </c>
      <c r="BD89" s="75">
        <f t="shared" si="46"/>
        <v>0</v>
      </c>
      <c r="BE89" s="75">
        <f t="shared" si="46"/>
        <v>0</v>
      </c>
      <c r="BF89" s="75">
        <f t="shared" si="46"/>
        <v>0</v>
      </c>
      <c r="BG89" s="75">
        <f t="shared" si="46"/>
        <v>0</v>
      </c>
      <c r="BH89" s="75">
        <f t="shared" si="46"/>
        <v>0</v>
      </c>
      <c r="BI89" s="75">
        <f t="shared" si="46"/>
        <v>0</v>
      </c>
      <c r="BJ89" s="75">
        <f t="shared" si="46"/>
        <v>0</v>
      </c>
      <c r="BK89" s="75"/>
      <c r="BL89" s="75"/>
      <c r="BM89" s="37"/>
      <c r="BN89" s="75">
        <f t="shared" si="42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7">$G$20*(1-$B$5)/$B$3</f>
        <v>0</v>
      </c>
      <c r="H90" s="75">
        <f t="shared" si="47"/>
        <v>0</v>
      </c>
      <c r="I90" s="75">
        <f t="shared" si="47"/>
        <v>0</v>
      </c>
      <c r="J90" s="75">
        <f t="shared" si="47"/>
        <v>0</v>
      </c>
      <c r="K90" s="75">
        <f t="shared" si="47"/>
        <v>0</v>
      </c>
      <c r="L90" s="75">
        <f t="shared" si="47"/>
        <v>0</v>
      </c>
      <c r="M90" s="75">
        <f t="shared" si="47"/>
        <v>0</v>
      </c>
      <c r="N90" s="75">
        <f t="shared" si="47"/>
        <v>0</v>
      </c>
      <c r="O90" s="75">
        <f t="shared" si="47"/>
        <v>0</v>
      </c>
      <c r="P90" s="75">
        <f t="shared" si="47"/>
        <v>0</v>
      </c>
      <c r="Q90" s="75">
        <f t="shared" si="47"/>
        <v>0</v>
      </c>
      <c r="R90" s="75">
        <f t="shared" si="47"/>
        <v>0</v>
      </c>
      <c r="S90" s="75">
        <f t="shared" si="47"/>
        <v>0</v>
      </c>
      <c r="T90" s="75">
        <f t="shared" si="47"/>
        <v>0</v>
      </c>
      <c r="U90" s="75">
        <f t="shared" si="47"/>
        <v>0</v>
      </c>
      <c r="V90" s="75">
        <f t="shared" si="47"/>
        <v>0</v>
      </c>
      <c r="W90" s="75">
        <f t="shared" si="47"/>
        <v>0</v>
      </c>
      <c r="X90" s="75">
        <f t="shared" si="47"/>
        <v>0</v>
      </c>
      <c r="Y90" s="75">
        <f t="shared" si="47"/>
        <v>0</v>
      </c>
      <c r="Z90" s="75">
        <f t="shared" si="47"/>
        <v>0</v>
      </c>
      <c r="AA90" s="75">
        <f t="shared" si="47"/>
        <v>0</v>
      </c>
      <c r="AB90" s="75">
        <f t="shared" si="47"/>
        <v>0</v>
      </c>
      <c r="AC90" s="75">
        <f t="shared" si="47"/>
        <v>0</v>
      </c>
      <c r="AD90" s="75">
        <f t="shared" si="47"/>
        <v>0</v>
      </c>
      <c r="AE90" s="75">
        <f t="shared" si="47"/>
        <v>0</v>
      </c>
      <c r="AF90" s="75">
        <f t="shared" si="47"/>
        <v>0</v>
      </c>
      <c r="AG90" s="75">
        <f t="shared" si="47"/>
        <v>0</v>
      </c>
      <c r="AH90" s="75">
        <f t="shared" si="47"/>
        <v>0</v>
      </c>
      <c r="AI90" s="75">
        <f t="shared" si="47"/>
        <v>0</v>
      </c>
      <c r="AJ90" s="75">
        <f t="shared" si="47"/>
        <v>0</v>
      </c>
      <c r="AK90" s="75">
        <f t="shared" si="47"/>
        <v>0</v>
      </c>
      <c r="AL90" s="75">
        <f t="shared" si="47"/>
        <v>0</v>
      </c>
      <c r="AM90" s="75">
        <f t="shared" si="47"/>
        <v>0</v>
      </c>
      <c r="AN90" s="75">
        <f t="shared" si="47"/>
        <v>0</v>
      </c>
      <c r="AO90" s="75">
        <f t="shared" si="47"/>
        <v>0</v>
      </c>
      <c r="AP90" s="75">
        <f t="shared" si="47"/>
        <v>0</v>
      </c>
      <c r="AQ90" s="75">
        <f t="shared" si="47"/>
        <v>0</v>
      </c>
      <c r="AR90" s="75">
        <f t="shared" si="47"/>
        <v>0</v>
      </c>
      <c r="AS90" s="75">
        <f t="shared" si="47"/>
        <v>0</v>
      </c>
      <c r="AT90" s="75">
        <f t="shared" si="47"/>
        <v>0</v>
      </c>
      <c r="AU90" s="75">
        <f t="shared" si="47"/>
        <v>0</v>
      </c>
      <c r="AV90" s="75">
        <f t="shared" si="47"/>
        <v>0</v>
      </c>
      <c r="AW90" s="75">
        <f t="shared" si="47"/>
        <v>0</v>
      </c>
      <c r="AX90" s="75">
        <f t="shared" si="47"/>
        <v>0</v>
      </c>
      <c r="AY90" s="75">
        <f t="shared" si="47"/>
        <v>0</v>
      </c>
      <c r="AZ90" s="75">
        <f t="shared" si="47"/>
        <v>0</v>
      </c>
      <c r="BA90" s="75">
        <f t="shared" si="47"/>
        <v>0</v>
      </c>
      <c r="BB90" s="75">
        <f t="shared" si="47"/>
        <v>0</v>
      </c>
      <c r="BC90" s="75">
        <f t="shared" si="47"/>
        <v>0</v>
      </c>
      <c r="BD90" s="75">
        <f t="shared" si="47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2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J91" si="48">$H$20*(1-$B$5)/$B$3</f>
        <v>0</v>
      </c>
      <c r="I91" s="75">
        <f t="shared" si="48"/>
        <v>0</v>
      </c>
      <c r="J91" s="75">
        <f t="shared" si="48"/>
        <v>0</v>
      </c>
      <c r="K91" s="75">
        <f t="shared" si="48"/>
        <v>0</v>
      </c>
      <c r="L91" s="75">
        <f t="shared" si="48"/>
        <v>0</v>
      </c>
      <c r="M91" s="75">
        <f t="shared" si="48"/>
        <v>0</v>
      </c>
      <c r="N91" s="75">
        <f t="shared" si="48"/>
        <v>0</v>
      </c>
      <c r="O91" s="75">
        <f t="shared" si="48"/>
        <v>0</v>
      </c>
      <c r="P91" s="75">
        <f t="shared" si="48"/>
        <v>0</v>
      </c>
      <c r="Q91" s="75">
        <f t="shared" si="48"/>
        <v>0</v>
      </c>
      <c r="R91" s="75">
        <f t="shared" si="48"/>
        <v>0</v>
      </c>
      <c r="S91" s="75">
        <f t="shared" si="48"/>
        <v>0</v>
      </c>
      <c r="T91" s="75">
        <f t="shared" si="48"/>
        <v>0</v>
      </c>
      <c r="U91" s="75">
        <f t="shared" si="48"/>
        <v>0</v>
      </c>
      <c r="V91" s="75">
        <f t="shared" si="48"/>
        <v>0</v>
      </c>
      <c r="W91" s="75">
        <f t="shared" si="48"/>
        <v>0</v>
      </c>
      <c r="X91" s="75">
        <f t="shared" si="48"/>
        <v>0</v>
      </c>
      <c r="Y91" s="75">
        <f t="shared" si="48"/>
        <v>0</v>
      </c>
      <c r="Z91" s="75">
        <f t="shared" si="48"/>
        <v>0</v>
      </c>
      <c r="AA91" s="75">
        <f t="shared" si="48"/>
        <v>0</v>
      </c>
      <c r="AB91" s="75">
        <f t="shared" si="48"/>
        <v>0</v>
      </c>
      <c r="AC91" s="75">
        <f t="shared" si="48"/>
        <v>0</v>
      </c>
      <c r="AD91" s="75">
        <f t="shared" si="48"/>
        <v>0</v>
      </c>
      <c r="AE91" s="75">
        <f t="shared" si="48"/>
        <v>0</v>
      </c>
      <c r="AF91" s="75">
        <f t="shared" si="48"/>
        <v>0</v>
      </c>
      <c r="AG91" s="75">
        <f t="shared" si="48"/>
        <v>0</v>
      </c>
      <c r="AH91" s="75">
        <f t="shared" si="48"/>
        <v>0</v>
      </c>
      <c r="AI91" s="75">
        <f t="shared" si="48"/>
        <v>0</v>
      </c>
      <c r="AJ91" s="75">
        <f t="shared" si="48"/>
        <v>0</v>
      </c>
      <c r="AK91" s="75">
        <f t="shared" si="48"/>
        <v>0</v>
      </c>
      <c r="AL91" s="75">
        <f t="shared" si="48"/>
        <v>0</v>
      </c>
      <c r="AM91" s="75">
        <f t="shared" si="48"/>
        <v>0</v>
      </c>
      <c r="AN91" s="75">
        <f t="shared" si="48"/>
        <v>0</v>
      </c>
      <c r="AO91" s="75">
        <f t="shared" si="48"/>
        <v>0</v>
      </c>
      <c r="AP91" s="75">
        <f t="shared" si="48"/>
        <v>0</v>
      </c>
      <c r="AQ91" s="75">
        <f t="shared" si="48"/>
        <v>0</v>
      </c>
      <c r="AR91" s="75">
        <f t="shared" si="48"/>
        <v>0</v>
      </c>
      <c r="AS91" s="75">
        <f t="shared" si="48"/>
        <v>0</v>
      </c>
      <c r="AT91" s="75">
        <f t="shared" si="48"/>
        <v>0</v>
      </c>
      <c r="AU91" s="75">
        <f t="shared" si="48"/>
        <v>0</v>
      </c>
      <c r="AV91" s="75">
        <f t="shared" si="48"/>
        <v>0</v>
      </c>
      <c r="AW91" s="75">
        <f t="shared" si="48"/>
        <v>0</v>
      </c>
      <c r="AX91" s="75">
        <f t="shared" si="48"/>
        <v>0</v>
      </c>
      <c r="AY91" s="75">
        <f t="shared" si="48"/>
        <v>0</v>
      </c>
      <c r="AZ91" s="75">
        <f t="shared" si="48"/>
        <v>0</v>
      </c>
      <c r="BA91" s="75">
        <f t="shared" si="48"/>
        <v>0</v>
      </c>
      <c r="BB91" s="75">
        <f t="shared" si="48"/>
        <v>0</v>
      </c>
      <c r="BC91" s="75">
        <f t="shared" si="48"/>
        <v>0</v>
      </c>
      <c r="BD91" s="75">
        <f t="shared" si="48"/>
        <v>0</v>
      </c>
      <c r="BE91" s="75">
        <f t="shared" si="48"/>
        <v>0</v>
      </c>
      <c r="BF91" s="75">
        <f t="shared" si="48"/>
        <v>0</v>
      </c>
      <c r="BG91" s="75">
        <f t="shared" si="48"/>
        <v>0</v>
      </c>
      <c r="BH91" s="75">
        <f t="shared" si="48"/>
        <v>0</v>
      </c>
      <c r="BI91" s="75">
        <f t="shared" si="48"/>
        <v>0</v>
      </c>
      <c r="BJ91" s="75">
        <f t="shared" si="48"/>
        <v>0</v>
      </c>
      <c r="BK91" s="75"/>
      <c r="BL91" s="75"/>
      <c r="BM91" s="37"/>
      <c r="BN91" s="75">
        <f t="shared" si="42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J92" si="49">$I$20*(1-$B$5)/$B$3</f>
        <v>0</v>
      </c>
      <c r="J92" s="75">
        <f t="shared" si="49"/>
        <v>0</v>
      </c>
      <c r="K92" s="75">
        <f t="shared" si="49"/>
        <v>0</v>
      </c>
      <c r="L92" s="75">
        <f t="shared" si="49"/>
        <v>0</v>
      </c>
      <c r="M92" s="75">
        <f t="shared" si="49"/>
        <v>0</v>
      </c>
      <c r="N92" s="75">
        <f t="shared" si="49"/>
        <v>0</v>
      </c>
      <c r="O92" s="75">
        <f t="shared" si="49"/>
        <v>0</v>
      </c>
      <c r="P92" s="75">
        <f t="shared" si="49"/>
        <v>0</v>
      </c>
      <c r="Q92" s="75">
        <f t="shared" si="49"/>
        <v>0</v>
      </c>
      <c r="R92" s="75">
        <f t="shared" si="49"/>
        <v>0</v>
      </c>
      <c r="S92" s="75">
        <f t="shared" si="49"/>
        <v>0</v>
      </c>
      <c r="T92" s="75">
        <f t="shared" si="49"/>
        <v>0</v>
      </c>
      <c r="U92" s="75">
        <f t="shared" si="49"/>
        <v>0</v>
      </c>
      <c r="V92" s="75">
        <f t="shared" si="49"/>
        <v>0</v>
      </c>
      <c r="W92" s="75">
        <f t="shared" si="49"/>
        <v>0</v>
      </c>
      <c r="X92" s="75">
        <f t="shared" si="49"/>
        <v>0</v>
      </c>
      <c r="Y92" s="75">
        <f t="shared" si="49"/>
        <v>0</v>
      </c>
      <c r="Z92" s="75">
        <f t="shared" si="49"/>
        <v>0</v>
      </c>
      <c r="AA92" s="75">
        <f t="shared" si="49"/>
        <v>0</v>
      </c>
      <c r="AB92" s="75">
        <f t="shared" si="49"/>
        <v>0</v>
      </c>
      <c r="AC92" s="75">
        <f t="shared" si="49"/>
        <v>0</v>
      </c>
      <c r="AD92" s="75">
        <f t="shared" si="49"/>
        <v>0</v>
      </c>
      <c r="AE92" s="75">
        <f t="shared" si="49"/>
        <v>0</v>
      </c>
      <c r="AF92" s="75">
        <f t="shared" si="49"/>
        <v>0</v>
      </c>
      <c r="AG92" s="75">
        <f t="shared" si="49"/>
        <v>0</v>
      </c>
      <c r="AH92" s="75">
        <f t="shared" si="49"/>
        <v>0</v>
      </c>
      <c r="AI92" s="75">
        <f t="shared" si="49"/>
        <v>0</v>
      </c>
      <c r="AJ92" s="75">
        <f t="shared" si="49"/>
        <v>0</v>
      </c>
      <c r="AK92" s="75">
        <f t="shared" si="49"/>
        <v>0</v>
      </c>
      <c r="AL92" s="75">
        <f t="shared" si="49"/>
        <v>0</v>
      </c>
      <c r="AM92" s="75">
        <f t="shared" si="49"/>
        <v>0</v>
      </c>
      <c r="AN92" s="75">
        <f t="shared" si="49"/>
        <v>0</v>
      </c>
      <c r="AO92" s="75">
        <f t="shared" si="49"/>
        <v>0</v>
      </c>
      <c r="AP92" s="75">
        <f t="shared" si="49"/>
        <v>0</v>
      </c>
      <c r="AQ92" s="75">
        <f t="shared" si="49"/>
        <v>0</v>
      </c>
      <c r="AR92" s="75">
        <f t="shared" si="49"/>
        <v>0</v>
      </c>
      <c r="AS92" s="75">
        <f t="shared" si="49"/>
        <v>0</v>
      </c>
      <c r="AT92" s="75">
        <f t="shared" si="49"/>
        <v>0</v>
      </c>
      <c r="AU92" s="75">
        <f t="shared" si="49"/>
        <v>0</v>
      </c>
      <c r="AV92" s="75">
        <f t="shared" si="49"/>
        <v>0</v>
      </c>
      <c r="AW92" s="75">
        <f t="shared" si="49"/>
        <v>0</v>
      </c>
      <c r="AX92" s="75">
        <f t="shared" si="49"/>
        <v>0</v>
      </c>
      <c r="AY92" s="75">
        <f t="shared" si="49"/>
        <v>0</v>
      </c>
      <c r="AZ92" s="75">
        <f t="shared" si="49"/>
        <v>0</v>
      </c>
      <c r="BA92" s="75">
        <f t="shared" si="49"/>
        <v>0</v>
      </c>
      <c r="BB92" s="75">
        <f t="shared" si="49"/>
        <v>0</v>
      </c>
      <c r="BC92" s="75">
        <f t="shared" si="49"/>
        <v>0</v>
      </c>
      <c r="BD92" s="75">
        <f t="shared" si="49"/>
        <v>0</v>
      </c>
      <c r="BE92" s="75">
        <f t="shared" si="49"/>
        <v>0</v>
      </c>
      <c r="BF92" s="75">
        <f t="shared" si="49"/>
        <v>0</v>
      </c>
      <c r="BG92" s="75">
        <f t="shared" si="49"/>
        <v>0</v>
      </c>
      <c r="BH92" s="75">
        <f t="shared" si="49"/>
        <v>0</v>
      </c>
      <c r="BI92" s="75">
        <f t="shared" si="49"/>
        <v>0</v>
      </c>
      <c r="BJ92" s="75">
        <f t="shared" si="49"/>
        <v>0</v>
      </c>
      <c r="BK92" s="75"/>
      <c r="BL92" s="75"/>
      <c r="BM92" s="37"/>
      <c r="BN92" s="75">
        <f t="shared" si="42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J93" si="50">$J$20*(1-$B$5)/$B$3</f>
        <v>0</v>
      </c>
      <c r="P93" s="75">
        <f t="shared" si="50"/>
        <v>0</v>
      </c>
      <c r="Q93" s="75">
        <f t="shared" si="50"/>
        <v>0</v>
      </c>
      <c r="R93" s="75">
        <f t="shared" si="50"/>
        <v>0</v>
      </c>
      <c r="S93" s="75">
        <f t="shared" si="50"/>
        <v>0</v>
      </c>
      <c r="T93" s="75">
        <f t="shared" si="50"/>
        <v>0</v>
      </c>
      <c r="U93" s="75">
        <f t="shared" si="50"/>
        <v>0</v>
      </c>
      <c r="V93" s="75">
        <f t="shared" si="50"/>
        <v>0</v>
      </c>
      <c r="W93" s="75">
        <f t="shared" si="50"/>
        <v>0</v>
      </c>
      <c r="X93" s="75">
        <f t="shared" si="50"/>
        <v>0</v>
      </c>
      <c r="Y93" s="75">
        <f t="shared" si="50"/>
        <v>0</v>
      </c>
      <c r="Z93" s="75">
        <f t="shared" si="50"/>
        <v>0</v>
      </c>
      <c r="AA93" s="75">
        <f t="shared" si="50"/>
        <v>0</v>
      </c>
      <c r="AB93" s="75">
        <f t="shared" si="50"/>
        <v>0</v>
      </c>
      <c r="AC93" s="75">
        <f t="shared" si="50"/>
        <v>0</v>
      </c>
      <c r="AD93" s="75">
        <f t="shared" si="50"/>
        <v>0</v>
      </c>
      <c r="AE93" s="75">
        <f t="shared" si="50"/>
        <v>0</v>
      </c>
      <c r="AF93" s="75">
        <f t="shared" si="50"/>
        <v>0</v>
      </c>
      <c r="AG93" s="75">
        <f t="shared" si="50"/>
        <v>0</v>
      </c>
      <c r="AH93" s="75">
        <f t="shared" si="50"/>
        <v>0</v>
      </c>
      <c r="AI93" s="75">
        <f t="shared" si="50"/>
        <v>0</v>
      </c>
      <c r="AJ93" s="75">
        <f t="shared" si="50"/>
        <v>0</v>
      </c>
      <c r="AK93" s="75">
        <f t="shared" si="50"/>
        <v>0</v>
      </c>
      <c r="AL93" s="75">
        <f t="shared" si="50"/>
        <v>0</v>
      </c>
      <c r="AM93" s="75">
        <f t="shared" si="50"/>
        <v>0</v>
      </c>
      <c r="AN93" s="75">
        <f t="shared" si="50"/>
        <v>0</v>
      </c>
      <c r="AO93" s="75">
        <f t="shared" si="50"/>
        <v>0</v>
      </c>
      <c r="AP93" s="75">
        <f t="shared" si="50"/>
        <v>0</v>
      </c>
      <c r="AQ93" s="75">
        <f t="shared" si="50"/>
        <v>0</v>
      </c>
      <c r="AR93" s="75">
        <f t="shared" si="50"/>
        <v>0</v>
      </c>
      <c r="AS93" s="75">
        <f t="shared" si="50"/>
        <v>0</v>
      </c>
      <c r="AT93" s="75">
        <f t="shared" si="50"/>
        <v>0</v>
      </c>
      <c r="AU93" s="75">
        <f t="shared" si="50"/>
        <v>0</v>
      </c>
      <c r="AV93" s="75">
        <f t="shared" si="50"/>
        <v>0</v>
      </c>
      <c r="AW93" s="75">
        <f t="shared" si="50"/>
        <v>0</v>
      </c>
      <c r="AX93" s="75">
        <f t="shared" si="50"/>
        <v>0</v>
      </c>
      <c r="AY93" s="75">
        <f t="shared" si="50"/>
        <v>0</v>
      </c>
      <c r="AZ93" s="75">
        <f t="shared" si="50"/>
        <v>0</v>
      </c>
      <c r="BA93" s="75">
        <f t="shared" si="50"/>
        <v>0</v>
      </c>
      <c r="BB93" s="75">
        <f t="shared" si="50"/>
        <v>0</v>
      </c>
      <c r="BC93" s="75">
        <f t="shared" si="50"/>
        <v>0</v>
      </c>
      <c r="BD93" s="75">
        <f t="shared" si="50"/>
        <v>0</v>
      </c>
      <c r="BE93" s="75">
        <f t="shared" si="50"/>
        <v>0</v>
      </c>
      <c r="BF93" s="75">
        <f t="shared" si="50"/>
        <v>0</v>
      </c>
      <c r="BG93" s="75">
        <f t="shared" si="50"/>
        <v>0</v>
      </c>
      <c r="BH93" s="75">
        <f t="shared" si="50"/>
        <v>0</v>
      </c>
      <c r="BI93" s="75">
        <f t="shared" si="50"/>
        <v>0</v>
      </c>
      <c r="BJ93" s="75">
        <f t="shared" si="50"/>
        <v>0</v>
      </c>
      <c r="BK93" s="75"/>
      <c r="BL93" s="75"/>
      <c r="BM93" s="37"/>
      <c r="BN93" s="75">
        <f t="shared" si="42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J94" si="51">$K$20*(1-$B$5)/$B$3</f>
        <v>0</v>
      </c>
      <c r="P94" s="75">
        <f t="shared" si="51"/>
        <v>0</v>
      </c>
      <c r="Q94" s="75">
        <f t="shared" si="51"/>
        <v>0</v>
      </c>
      <c r="R94" s="75">
        <f t="shared" si="51"/>
        <v>0</v>
      </c>
      <c r="S94" s="75">
        <f t="shared" si="51"/>
        <v>0</v>
      </c>
      <c r="T94" s="75">
        <f t="shared" si="51"/>
        <v>0</v>
      </c>
      <c r="U94" s="75">
        <f t="shared" si="51"/>
        <v>0</v>
      </c>
      <c r="V94" s="75">
        <f t="shared" si="51"/>
        <v>0</v>
      </c>
      <c r="W94" s="75">
        <f t="shared" si="51"/>
        <v>0</v>
      </c>
      <c r="X94" s="75">
        <f t="shared" si="51"/>
        <v>0</v>
      </c>
      <c r="Y94" s="75">
        <f t="shared" si="51"/>
        <v>0</v>
      </c>
      <c r="Z94" s="75">
        <f t="shared" si="51"/>
        <v>0</v>
      </c>
      <c r="AA94" s="75">
        <f t="shared" si="51"/>
        <v>0</v>
      </c>
      <c r="AB94" s="75">
        <f t="shared" si="51"/>
        <v>0</v>
      </c>
      <c r="AC94" s="75">
        <f t="shared" si="51"/>
        <v>0</v>
      </c>
      <c r="AD94" s="75">
        <f t="shared" si="51"/>
        <v>0</v>
      </c>
      <c r="AE94" s="75">
        <f t="shared" si="51"/>
        <v>0</v>
      </c>
      <c r="AF94" s="75">
        <f t="shared" si="51"/>
        <v>0</v>
      </c>
      <c r="AG94" s="75">
        <f t="shared" si="51"/>
        <v>0</v>
      </c>
      <c r="AH94" s="75">
        <f t="shared" si="51"/>
        <v>0</v>
      </c>
      <c r="AI94" s="75">
        <f t="shared" si="51"/>
        <v>0</v>
      </c>
      <c r="AJ94" s="75">
        <f t="shared" si="51"/>
        <v>0</v>
      </c>
      <c r="AK94" s="75">
        <f t="shared" si="51"/>
        <v>0</v>
      </c>
      <c r="AL94" s="75">
        <f t="shared" si="51"/>
        <v>0</v>
      </c>
      <c r="AM94" s="75">
        <f t="shared" si="51"/>
        <v>0</v>
      </c>
      <c r="AN94" s="75">
        <f t="shared" si="51"/>
        <v>0</v>
      </c>
      <c r="AO94" s="75">
        <f t="shared" si="51"/>
        <v>0</v>
      </c>
      <c r="AP94" s="75">
        <f t="shared" si="51"/>
        <v>0</v>
      </c>
      <c r="AQ94" s="75">
        <f t="shared" si="51"/>
        <v>0</v>
      </c>
      <c r="AR94" s="75">
        <f t="shared" si="51"/>
        <v>0</v>
      </c>
      <c r="AS94" s="75">
        <f t="shared" si="51"/>
        <v>0</v>
      </c>
      <c r="AT94" s="75">
        <f t="shared" si="51"/>
        <v>0</v>
      </c>
      <c r="AU94" s="75">
        <f t="shared" si="51"/>
        <v>0</v>
      </c>
      <c r="AV94" s="75">
        <f t="shared" si="51"/>
        <v>0</v>
      </c>
      <c r="AW94" s="75">
        <f t="shared" si="51"/>
        <v>0</v>
      </c>
      <c r="AX94" s="75">
        <f t="shared" si="51"/>
        <v>0</v>
      </c>
      <c r="AY94" s="75">
        <f t="shared" si="51"/>
        <v>0</v>
      </c>
      <c r="AZ94" s="75">
        <f t="shared" si="51"/>
        <v>0</v>
      </c>
      <c r="BA94" s="75">
        <f t="shared" si="51"/>
        <v>0</v>
      </c>
      <c r="BB94" s="75">
        <f t="shared" si="51"/>
        <v>0</v>
      </c>
      <c r="BC94" s="75">
        <f t="shared" si="51"/>
        <v>0</v>
      </c>
      <c r="BD94" s="75">
        <f t="shared" si="51"/>
        <v>0</v>
      </c>
      <c r="BE94" s="75">
        <f t="shared" si="51"/>
        <v>0</v>
      </c>
      <c r="BF94" s="75">
        <f t="shared" si="51"/>
        <v>0</v>
      </c>
      <c r="BG94" s="75">
        <f t="shared" si="51"/>
        <v>0</v>
      </c>
      <c r="BH94" s="75">
        <f t="shared" si="51"/>
        <v>0</v>
      </c>
      <c r="BI94" s="75">
        <f t="shared" si="51"/>
        <v>0</v>
      </c>
      <c r="BJ94" s="75">
        <f t="shared" si="51"/>
        <v>0</v>
      </c>
      <c r="BK94" s="75"/>
      <c r="BL94" s="75"/>
      <c r="BM94" s="37"/>
      <c r="BN94" s="75">
        <f t="shared" si="42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37"/>
      <c r="BN95" s="75">
        <f t="shared" si="42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37"/>
      <c r="BN96" s="75">
        <f t="shared" si="42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37"/>
      <c r="BN97" s="75">
        <f t="shared" si="42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2">SUM(C85:C97)</f>
        <v>1.0366E-2</v>
      </c>
      <c r="D98" s="104">
        <f t="shared" si="52"/>
        <v>9.6329164799999992E-2</v>
      </c>
      <c r="E98" s="104">
        <f t="shared" si="52"/>
        <v>0.15202255019479999</v>
      </c>
      <c r="F98" s="104">
        <f t="shared" si="52"/>
        <v>0.15202255019479999</v>
      </c>
      <c r="G98" s="104">
        <f t="shared" si="52"/>
        <v>0.15202255019479999</v>
      </c>
      <c r="H98" s="104">
        <f t="shared" si="52"/>
        <v>0.15202255019479999</v>
      </c>
      <c r="I98" s="104">
        <f t="shared" si="52"/>
        <v>0.15202255019479999</v>
      </c>
      <c r="J98" s="104">
        <f t="shared" si="52"/>
        <v>0.15202255019479999</v>
      </c>
      <c r="K98" s="104">
        <f t="shared" si="52"/>
        <v>0.15202255019479999</v>
      </c>
      <c r="L98" s="104">
        <f t="shared" si="52"/>
        <v>0.15202255019479999</v>
      </c>
      <c r="M98" s="104">
        <f t="shared" si="52"/>
        <v>0.15202255019479999</v>
      </c>
      <c r="N98" s="104">
        <f t="shared" si="52"/>
        <v>0.15202255019479999</v>
      </c>
      <c r="O98" s="104">
        <f t="shared" si="52"/>
        <v>0.15202255019479999</v>
      </c>
      <c r="P98" s="104">
        <f t="shared" si="52"/>
        <v>0.15202255019479999</v>
      </c>
      <c r="Q98" s="104">
        <f t="shared" si="52"/>
        <v>0.15202255019479999</v>
      </c>
      <c r="R98" s="104">
        <f t="shared" si="52"/>
        <v>0.15202255019479999</v>
      </c>
      <c r="S98" s="104">
        <f t="shared" si="52"/>
        <v>0.15202255019479999</v>
      </c>
      <c r="T98" s="104">
        <f t="shared" si="52"/>
        <v>0.15202255019479999</v>
      </c>
      <c r="U98" s="104">
        <f t="shared" si="52"/>
        <v>0.15202255019479999</v>
      </c>
      <c r="V98" s="104">
        <f t="shared" si="52"/>
        <v>0.15202255019479999</v>
      </c>
      <c r="W98" s="104">
        <f t="shared" si="52"/>
        <v>0.15202255019479999</v>
      </c>
      <c r="X98" s="104">
        <f t="shared" si="52"/>
        <v>0.15202255019479999</v>
      </c>
      <c r="Y98" s="104">
        <f t="shared" si="52"/>
        <v>0.15202255019479999</v>
      </c>
      <c r="Z98" s="104">
        <f t="shared" si="52"/>
        <v>0.15202255019479999</v>
      </c>
      <c r="AA98" s="104">
        <f t="shared" si="52"/>
        <v>0.15202255019479999</v>
      </c>
      <c r="AB98" s="104">
        <f t="shared" si="52"/>
        <v>0.15202255019479999</v>
      </c>
      <c r="AC98" s="104">
        <f t="shared" si="52"/>
        <v>0.15202255019479999</v>
      </c>
      <c r="AD98" s="104">
        <f t="shared" si="52"/>
        <v>0.15202255019479999</v>
      </c>
      <c r="AE98" s="104">
        <f t="shared" si="52"/>
        <v>0.15202255019479999</v>
      </c>
      <c r="AF98" s="104">
        <f t="shared" si="52"/>
        <v>0.15202255019479999</v>
      </c>
      <c r="AG98" s="104">
        <f t="shared" si="52"/>
        <v>0.15202255019479999</v>
      </c>
      <c r="AH98" s="104">
        <f t="shared" si="52"/>
        <v>0.15202255019479999</v>
      </c>
      <c r="AI98" s="104">
        <f t="shared" si="52"/>
        <v>0.15202255019479999</v>
      </c>
      <c r="AJ98" s="104">
        <f t="shared" si="52"/>
        <v>0.15202255019479999</v>
      </c>
      <c r="AK98" s="104">
        <f t="shared" si="52"/>
        <v>0.15202255019479999</v>
      </c>
      <c r="AL98" s="104">
        <f t="shared" si="52"/>
        <v>0.15202255019479999</v>
      </c>
      <c r="AM98" s="104">
        <f t="shared" si="52"/>
        <v>0.15202255019479999</v>
      </c>
      <c r="AN98" s="104">
        <f t="shared" si="52"/>
        <v>0.15202255019479999</v>
      </c>
      <c r="AO98" s="104">
        <f t="shared" si="52"/>
        <v>0.15202255019479999</v>
      </c>
      <c r="AP98" s="104">
        <f t="shared" si="52"/>
        <v>0.15202255019479999</v>
      </c>
      <c r="AQ98" s="104">
        <f t="shared" si="52"/>
        <v>0.15202255019479999</v>
      </c>
      <c r="AR98" s="104">
        <f t="shared" si="52"/>
        <v>0.15202255019479999</v>
      </c>
      <c r="AS98" s="104">
        <f t="shared" si="52"/>
        <v>0.15202255019479999</v>
      </c>
      <c r="AT98" s="104">
        <f t="shared" si="52"/>
        <v>0.15202255019479999</v>
      </c>
      <c r="AU98" s="104">
        <f t="shared" si="52"/>
        <v>0.15202255019479999</v>
      </c>
      <c r="AV98" s="104">
        <f t="shared" si="52"/>
        <v>0.15202255019479999</v>
      </c>
      <c r="AW98" s="104">
        <f t="shared" si="52"/>
        <v>0.15202255019479999</v>
      </c>
      <c r="AX98" s="104">
        <f t="shared" si="52"/>
        <v>0.15202255019479999</v>
      </c>
      <c r="AY98" s="104">
        <f t="shared" si="52"/>
        <v>0.15202255019479999</v>
      </c>
      <c r="AZ98" s="104">
        <f t="shared" si="52"/>
        <v>0.15202255019479999</v>
      </c>
      <c r="BA98" s="104">
        <f t="shared" si="52"/>
        <v>0.14165655019479997</v>
      </c>
      <c r="BB98" s="104">
        <f t="shared" si="52"/>
        <v>5.5693385394799982E-2</v>
      </c>
      <c r="BC98" s="104">
        <f t="shared" si="52"/>
        <v>0</v>
      </c>
      <c r="BD98" s="104">
        <f t="shared" si="52"/>
        <v>0</v>
      </c>
      <c r="BE98" s="104">
        <f t="shared" si="52"/>
        <v>0</v>
      </c>
      <c r="BF98" s="104">
        <f t="shared" si="52"/>
        <v>0</v>
      </c>
      <c r="BG98" s="104">
        <f t="shared" si="52"/>
        <v>0</v>
      </c>
      <c r="BH98" s="104">
        <f t="shared" si="52"/>
        <v>0</v>
      </c>
      <c r="BI98" s="104">
        <f t="shared" si="52"/>
        <v>0</v>
      </c>
      <c r="BJ98" s="104">
        <f t="shared" si="52"/>
        <v>0</v>
      </c>
      <c r="BK98" s="104">
        <f t="shared" si="52"/>
        <v>0</v>
      </c>
      <c r="BL98" s="104">
        <f t="shared" si="52"/>
        <v>0</v>
      </c>
      <c r="BM98" s="344"/>
      <c r="BN98" s="58">
        <f>SUM(BN85:BN97)</f>
        <v>7.6011275097399942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J101" si="53">$B$20/$B$3</f>
        <v>0</v>
      </c>
      <c r="C101" s="75">
        <f t="shared" si="53"/>
        <v>0</v>
      </c>
      <c r="D101" s="75">
        <f t="shared" si="53"/>
        <v>0</v>
      </c>
      <c r="E101" s="75">
        <f t="shared" si="53"/>
        <v>0</v>
      </c>
      <c r="F101" s="75">
        <f t="shared" si="53"/>
        <v>0</v>
      </c>
      <c r="G101" s="75">
        <f t="shared" si="53"/>
        <v>0</v>
      </c>
      <c r="H101" s="75">
        <f t="shared" si="53"/>
        <v>0</v>
      </c>
      <c r="I101" s="75">
        <f t="shared" si="53"/>
        <v>0</v>
      </c>
      <c r="J101" s="75">
        <f t="shared" si="53"/>
        <v>0</v>
      </c>
      <c r="K101" s="75">
        <f t="shared" si="53"/>
        <v>0</v>
      </c>
      <c r="L101" s="75">
        <f t="shared" si="53"/>
        <v>0</v>
      </c>
      <c r="M101" s="75">
        <f t="shared" si="53"/>
        <v>0</v>
      </c>
      <c r="N101" s="75">
        <f t="shared" si="53"/>
        <v>0</v>
      </c>
      <c r="O101" s="75">
        <f t="shared" si="53"/>
        <v>0</v>
      </c>
      <c r="P101" s="75">
        <f t="shared" si="53"/>
        <v>0</v>
      </c>
      <c r="Q101" s="75">
        <f t="shared" si="53"/>
        <v>0</v>
      </c>
      <c r="R101" s="75">
        <f t="shared" si="53"/>
        <v>0</v>
      </c>
      <c r="S101" s="75">
        <f t="shared" si="53"/>
        <v>0</v>
      </c>
      <c r="T101" s="75">
        <f t="shared" si="53"/>
        <v>0</v>
      </c>
      <c r="U101" s="75">
        <f t="shared" si="53"/>
        <v>0</v>
      </c>
      <c r="V101" s="75">
        <f t="shared" si="53"/>
        <v>0</v>
      </c>
      <c r="W101" s="75">
        <f t="shared" si="53"/>
        <v>0</v>
      </c>
      <c r="X101" s="75">
        <f t="shared" si="53"/>
        <v>0</v>
      </c>
      <c r="Y101" s="75">
        <f t="shared" si="53"/>
        <v>0</v>
      </c>
      <c r="Z101" s="75">
        <f t="shared" si="53"/>
        <v>0</v>
      </c>
      <c r="AA101" s="75">
        <f t="shared" si="53"/>
        <v>0</v>
      </c>
      <c r="AB101" s="75">
        <f t="shared" si="53"/>
        <v>0</v>
      </c>
      <c r="AC101" s="75">
        <f t="shared" si="53"/>
        <v>0</v>
      </c>
      <c r="AD101" s="75">
        <f t="shared" si="53"/>
        <v>0</v>
      </c>
      <c r="AE101" s="75">
        <f t="shared" si="53"/>
        <v>0</v>
      </c>
      <c r="AF101" s="75">
        <f t="shared" si="53"/>
        <v>0</v>
      </c>
      <c r="AG101" s="75">
        <f t="shared" si="53"/>
        <v>0</v>
      </c>
      <c r="AH101" s="75">
        <f t="shared" si="53"/>
        <v>0</v>
      </c>
      <c r="AI101" s="75">
        <f t="shared" si="53"/>
        <v>0</v>
      </c>
      <c r="AJ101" s="75">
        <f t="shared" si="53"/>
        <v>0</v>
      </c>
      <c r="AK101" s="75">
        <f t="shared" si="53"/>
        <v>0</v>
      </c>
      <c r="AL101" s="75">
        <f t="shared" si="53"/>
        <v>0</v>
      </c>
      <c r="AM101" s="75">
        <f t="shared" si="53"/>
        <v>0</v>
      </c>
      <c r="AN101" s="75">
        <f t="shared" si="53"/>
        <v>0</v>
      </c>
      <c r="AO101" s="75">
        <f t="shared" si="53"/>
        <v>0</v>
      </c>
      <c r="AP101" s="75">
        <f t="shared" si="53"/>
        <v>0</v>
      </c>
      <c r="AQ101" s="75">
        <f t="shared" si="53"/>
        <v>0</v>
      </c>
      <c r="AR101" s="75">
        <f t="shared" si="53"/>
        <v>0</v>
      </c>
      <c r="AS101" s="75">
        <f t="shared" si="53"/>
        <v>0</v>
      </c>
      <c r="AT101" s="75">
        <f t="shared" si="53"/>
        <v>0</v>
      </c>
      <c r="AU101" s="75">
        <f t="shared" si="53"/>
        <v>0</v>
      </c>
      <c r="AV101" s="75">
        <f t="shared" si="53"/>
        <v>0</v>
      </c>
      <c r="AW101" s="75">
        <f t="shared" si="53"/>
        <v>0</v>
      </c>
      <c r="AX101" s="75">
        <f t="shared" si="53"/>
        <v>0</v>
      </c>
      <c r="AY101" s="75">
        <f t="shared" si="53"/>
        <v>0</v>
      </c>
      <c r="AZ101" s="75">
        <f t="shared" si="53"/>
        <v>0</v>
      </c>
      <c r="BA101" s="75">
        <f t="shared" si="53"/>
        <v>0</v>
      </c>
      <c r="BB101" s="75">
        <f t="shared" si="53"/>
        <v>0</v>
      </c>
      <c r="BC101" s="75">
        <f t="shared" si="53"/>
        <v>0</v>
      </c>
      <c r="BD101" s="75">
        <f t="shared" si="53"/>
        <v>0</v>
      </c>
      <c r="BE101" s="75">
        <f t="shared" si="53"/>
        <v>0</v>
      </c>
      <c r="BF101" s="75">
        <f t="shared" si="53"/>
        <v>0</v>
      </c>
      <c r="BG101" s="75">
        <f t="shared" si="53"/>
        <v>0</v>
      </c>
      <c r="BH101" s="75">
        <f t="shared" si="53"/>
        <v>0</v>
      </c>
      <c r="BI101" s="75">
        <f t="shared" si="53"/>
        <v>0</v>
      </c>
      <c r="BJ101" s="75">
        <f t="shared" si="53"/>
        <v>0</v>
      </c>
      <c r="BK101" s="75"/>
      <c r="BL101" s="75"/>
      <c r="BM101" s="37"/>
      <c r="BN101" s="75">
        <f t="shared" ref="BN101:BN113" si="54">SUM(B101:BM101)</f>
        <v>0</v>
      </c>
      <c r="BO101" s="334" t="s">
        <v>301</v>
      </c>
    </row>
    <row r="102" spans="1:67" s="38" customFormat="1" ht="15" customHeight="1">
      <c r="A102" s="109">
        <v>2015</v>
      </c>
      <c r="B102" s="75"/>
      <c r="C102" s="75">
        <f t="shared" ref="C102:AZ102" si="55">$C$20/$B$3</f>
        <v>1.0366E-2</v>
      </c>
      <c r="D102" s="75">
        <f t="shared" si="55"/>
        <v>1.0366E-2</v>
      </c>
      <c r="E102" s="75">
        <f t="shared" si="55"/>
        <v>1.0366E-2</v>
      </c>
      <c r="F102" s="75">
        <f t="shared" si="55"/>
        <v>1.0366E-2</v>
      </c>
      <c r="G102" s="75">
        <f t="shared" si="55"/>
        <v>1.0366E-2</v>
      </c>
      <c r="H102" s="75">
        <f t="shared" si="55"/>
        <v>1.0366E-2</v>
      </c>
      <c r="I102" s="75">
        <f t="shared" si="55"/>
        <v>1.0366E-2</v>
      </c>
      <c r="J102" s="75">
        <f t="shared" si="55"/>
        <v>1.0366E-2</v>
      </c>
      <c r="K102" s="75">
        <f t="shared" si="55"/>
        <v>1.0366E-2</v>
      </c>
      <c r="L102" s="75">
        <f t="shared" si="55"/>
        <v>1.0366E-2</v>
      </c>
      <c r="M102" s="75">
        <f t="shared" si="55"/>
        <v>1.0366E-2</v>
      </c>
      <c r="N102" s="75">
        <f t="shared" si="55"/>
        <v>1.0366E-2</v>
      </c>
      <c r="O102" s="75">
        <f t="shared" si="55"/>
        <v>1.0366E-2</v>
      </c>
      <c r="P102" s="75">
        <f t="shared" si="55"/>
        <v>1.0366E-2</v>
      </c>
      <c r="Q102" s="75">
        <f t="shared" si="55"/>
        <v>1.0366E-2</v>
      </c>
      <c r="R102" s="75">
        <f t="shared" si="55"/>
        <v>1.0366E-2</v>
      </c>
      <c r="S102" s="75">
        <f t="shared" si="55"/>
        <v>1.0366E-2</v>
      </c>
      <c r="T102" s="75">
        <f t="shared" si="55"/>
        <v>1.0366E-2</v>
      </c>
      <c r="U102" s="75">
        <f t="shared" si="55"/>
        <v>1.0366E-2</v>
      </c>
      <c r="V102" s="75">
        <f t="shared" si="55"/>
        <v>1.0366E-2</v>
      </c>
      <c r="W102" s="75">
        <f t="shared" si="55"/>
        <v>1.0366E-2</v>
      </c>
      <c r="X102" s="75">
        <f t="shared" si="55"/>
        <v>1.0366E-2</v>
      </c>
      <c r="Y102" s="75">
        <f t="shared" si="55"/>
        <v>1.0366E-2</v>
      </c>
      <c r="Z102" s="75">
        <f t="shared" si="55"/>
        <v>1.0366E-2</v>
      </c>
      <c r="AA102" s="75">
        <f t="shared" si="55"/>
        <v>1.0366E-2</v>
      </c>
      <c r="AB102" s="75">
        <f t="shared" si="55"/>
        <v>1.0366E-2</v>
      </c>
      <c r="AC102" s="75">
        <f t="shared" si="55"/>
        <v>1.0366E-2</v>
      </c>
      <c r="AD102" s="75">
        <f t="shared" si="55"/>
        <v>1.0366E-2</v>
      </c>
      <c r="AE102" s="75">
        <f t="shared" si="55"/>
        <v>1.0366E-2</v>
      </c>
      <c r="AF102" s="75">
        <f t="shared" si="55"/>
        <v>1.0366E-2</v>
      </c>
      <c r="AG102" s="75">
        <f t="shared" si="55"/>
        <v>1.0366E-2</v>
      </c>
      <c r="AH102" s="75">
        <f t="shared" si="55"/>
        <v>1.0366E-2</v>
      </c>
      <c r="AI102" s="75">
        <f t="shared" si="55"/>
        <v>1.0366E-2</v>
      </c>
      <c r="AJ102" s="75">
        <f t="shared" si="55"/>
        <v>1.0366E-2</v>
      </c>
      <c r="AK102" s="75">
        <f t="shared" si="55"/>
        <v>1.0366E-2</v>
      </c>
      <c r="AL102" s="75">
        <f t="shared" si="55"/>
        <v>1.0366E-2</v>
      </c>
      <c r="AM102" s="75">
        <f t="shared" si="55"/>
        <v>1.0366E-2</v>
      </c>
      <c r="AN102" s="75">
        <f t="shared" si="55"/>
        <v>1.0366E-2</v>
      </c>
      <c r="AO102" s="75">
        <f t="shared" si="55"/>
        <v>1.0366E-2</v>
      </c>
      <c r="AP102" s="75">
        <f t="shared" si="55"/>
        <v>1.0366E-2</v>
      </c>
      <c r="AQ102" s="75">
        <f t="shared" si="55"/>
        <v>1.0366E-2</v>
      </c>
      <c r="AR102" s="75">
        <f t="shared" si="55"/>
        <v>1.0366E-2</v>
      </c>
      <c r="AS102" s="75">
        <f t="shared" si="55"/>
        <v>1.0366E-2</v>
      </c>
      <c r="AT102" s="75">
        <f t="shared" si="55"/>
        <v>1.0366E-2</v>
      </c>
      <c r="AU102" s="75">
        <f t="shared" si="55"/>
        <v>1.0366E-2</v>
      </c>
      <c r="AV102" s="75">
        <f t="shared" si="55"/>
        <v>1.0366E-2</v>
      </c>
      <c r="AW102" s="75">
        <f t="shared" si="55"/>
        <v>1.0366E-2</v>
      </c>
      <c r="AX102" s="75">
        <f t="shared" si="55"/>
        <v>1.0366E-2</v>
      </c>
      <c r="AY102" s="75">
        <f t="shared" si="55"/>
        <v>1.0366E-2</v>
      </c>
      <c r="AZ102" s="75">
        <f t="shared" si="55"/>
        <v>1.0366E-2</v>
      </c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4"/>
        <v>0.51829999999999954</v>
      </c>
      <c r="BO102" s="335">
        <f>D19</f>
        <v>0.51829999999999998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56">$D$20/$B$3</f>
        <v>8.5963164799999991E-2</v>
      </c>
      <c r="E103" s="75">
        <f t="shared" si="56"/>
        <v>8.5963164799999991E-2</v>
      </c>
      <c r="F103" s="75">
        <f t="shared" si="56"/>
        <v>8.5963164799999991E-2</v>
      </c>
      <c r="G103" s="75">
        <f t="shared" si="56"/>
        <v>8.5963164799999991E-2</v>
      </c>
      <c r="H103" s="75">
        <f t="shared" si="56"/>
        <v>8.5963164799999991E-2</v>
      </c>
      <c r="I103" s="75">
        <f t="shared" si="56"/>
        <v>8.5963164799999991E-2</v>
      </c>
      <c r="J103" s="75">
        <f t="shared" si="56"/>
        <v>8.5963164799999991E-2</v>
      </c>
      <c r="K103" s="75">
        <f t="shared" si="56"/>
        <v>8.5963164799999991E-2</v>
      </c>
      <c r="L103" s="75">
        <f t="shared" si="56"/>
        <v>8.5963164799999991E-2</v>
      </c>
      <c r="M103" s="75">
        <f t="shared" si="56"/>
        <v>8.5963164799999991E-2</v>
      </c>
      <c r="N103" s="75">
        <f t="shared" si="56"/>
        <v>8.5963164799999991E-2</v>
      </c>
      <c r="O103" s="75">
        <f t="shared" si="56"/>
        <v>8.5963164799999991E-2</v>
      </c>
      <c r="P103" s="75">
        <f t="shared" si="56"/>
        <v>8.5963164799999991E-2</v>
      </c>
      <c r="Q103" s="75">
        <f t="shared" si="56"/>
        <v>8.5963164799999991E-2</v>
      </c>
      <c r="R103" s="75">
        <f t="shared" si="56"/>
        <v>8.5963164799999991E-2</v>
      </c>
      <c r="S103" s="75">
        <f t="shared" si="56"/>
        <v>8.5963164799999991E-2</v>
      </c>
      <c r="T103" s="75">
        <f t="shared" si="56"/>
        <v>8.5963164799999991E-2</v>
      </c>
      <c r="U103" s="75">
        <f t="shared" si="56"/>
        <v>8.5963164799999991E-2</v>
      </c>
      <c r="V103" s="75">
        <f t="shared" si="56"/>
        <v>8.5963164799999991E-2</v>
      </c>
      <c r="W103" s="75">
        <f t="shared" si="56"/>
        <v>8.5963164799999991E-2</v>
      </c>
      <c r="X103" s="75">
        <f t="shared" si="56"/>
        <v>8.5963164799999991E-2</v>
      </c>
      <c r="Y103" s="75">
        <f t="shared" si="56"/>
        <v>8.5963164799999991E-2</v>
      </c>
      <c r="Z103" s="75">
        <f t="shared" si="56"/>
        <v>8.5963164799999991E-2</v>
      </c>
      <c r="AA103" s="75">
        <f t="shared" si="56"/>
        <v>8.5963164799999991E-2</v>
      </c>
      <c r="AB103" s="75">
        <f t="shared" si="56"/>
        <v>8.5963164799999991E-2</v>
      </c>
      <c r="AC103" s="75">
        <f t="shared" si="56"/>
        <v>8.5963164799999991E-2</v>
      </c>
      <c r="AD103" s="75">
        <f t="shared" si="56"/>
        <v>8.5963164799999991E-2</v>
      </c>
      <c r="AE103" s="75">
        <f t="shared" si="56"/>
        <v>8.5963164799999991E-2</v>
      </c>
      <c r="AF103" s="75">
        <f t="shared" si="56"/>
        <v>8.5963164799999991E-2</v>
      </c>
      <c r="AG103" s="75">
        <f t="shared" si="56"/>
        <v>8.5963164799999991E-2</v>
      </c>
      <c r="AH103" s="75">
        <f t="shared" si="56"/>
        <v>8.5963164799999991E-2</v>
      </c>
      <c r="AI103" s="75">
        <f t="shared" si="56"/>
        <v>8.5963164799999991E-2</v>
      </c>
      <c r="AJ103" s="75">
        <f t="shared" si="56"/>
        <v>8.5963164799999991E-2</v>
      </c>
      <c r="AK103" s="75">
        <f t="shared" si="56"/>
        <v>8.5963164799999991E-2</v>
      </c>
      <c r="AL103" s="75">
        <f t="shared" si="56"/>
        <v>8.5963164799999991E-2</v>
      </c>
      <c r="AM103" s="75">
        <f t="shared" si="56"/>
        <v>8.5963164799999991E-2</v>
      </c>
      <c r="AN103" s="75">
        <f t="shared" si="56"/>
        <v>8.5963164799999991E-2</v>
      </c>
      <c r="AO103" s="75">
        <f t="shared" si="56"/>
        <v>8.5963164799999991E-2</v>
      </c>
      <c r="AP103" s="75">
        <f t="shared" si="56"/>
        <v>8.5963164799999991E-2</v>
      </c>
      <c r="AQ103" s="75">
        <f t="shared" si="56"/>
        <v>8.5963164799999991E-2</v>
      </c>
      <c r="AR103" s="75">
        <f t="shared" si="56"/>
        <v>8.5963164799999991E-2</v>
      </c>
      <c r="AS103" s="75">
        <f t="shared" si="56"/>
        <v>8.5963164799999991E-2</v>
      </c>
      <c r="AT103" s="75">
        <f t="shared" si="56"/>
        <v>8.5963164799999991E-2</v>
      </c>
      <c r="AU103" s="75">
        <f t="shared" si="56"/>
        <v>8.5963164799999991E-2</v>
      </c>
      <c r="AV103" s="75">
        <f t="shared" si="56"/>
        <v>8.5963164799999991E-2</v>
      </c>
      <c r="AW103" s="75">
        <f t="shared" si="56"/>
        <v>8.5963164799999991E-2</v>
      </c>
      <c r="AX103" s="75">
        <f t="shared" si="56"/>
        <v>8.5963164799999991E-2</v>
      </c>
      <c r="AY103" s="75">
        <f t="shared" si="56"/>
        <v>8.5963164799999991E-2</v>
      </c>
      <c r="AZ103" s="75">
        <f t="shared" si="56"/>
        <v>8.5963164799999991E-2</v>
      </c>
      <c r="BA103" s="75">
        <f t="shared" si="56"/>
        <v>8.5963164799999991E-2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4"/>
        <v>4.2981582399999958</v>
      </c>
      <c r="BO103" s="335">
        <f>D20</f>
        <v>4.2981582399999994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57">$E$20/$B$3</f>
        <v>5.5693385394799982E-2</v>
      </c>
      <c r="F104" s="75">
        <f t="shared" si="57"/>
        <v>5.5693385394799982E-2</v>
      </c>
      <c r="G104" s="75">
        <f t="shared" si="57"/>
        <v>5.5693385394799982E-2</v>
      </c>
      <c r="H104" s="75">
        <f t="shared" si="57"/>
        <v>5.5693385394799982E-2</v>
      </c>
      <c r="I104" s="75">
        <f t="shared" si="57"/>
        <v>5.5693385394799982E-2</v>
      </c>
      <c r="J104" s="75">
        <f t="shared" si="57"/>
        <v>5.5693385394799982E-2</v>
      </c>
      <c r="K104" s="75">
        <f t="shared" si="57"/>
        <v>5.5693385394799982E-2</v>
      </c>
      <c r="L104" s="75">
        <f t="shared" si="57"/>
        <v>5.5693385394799982E-2</v>
      </c>
      <c r="M104" s="75">
        <f t="shared" si="57"/>
        <v>5.5693385394799982E-2</v>
      </c>
      <c r="N104" s="75">
        <f t="shared" si="57"/>
        <v>5.5693385394799982E-2</v>
      </c>
      <c r="O104" s="75">
        <f t="shared" si="57"/>
        <v>5.5693385394799982E-2</v>
      </c>
      <c r="P104" s="75">
        <f t="shared" si="57"/>
        <v>5.5693385394799982E-2</v>
      </c>
      <c r="Q104" s="75">
        <f t="shared" si="57"/>
        <v>5.5693385394799982E-2</v>
      </c>
      <c r="R104" s="75">
        <f t="shared" si="57"/>
        <v>5.5693385394799982E-2</v>
      </c>
      <c r="S104" s="75">
        <f t="shared" si="57"/>
        <v>5.5693385394799982E-2</v>
      </c>
      <c r="T104" s="75">
        <f t="shared" si="57"/>
        <v>5.5693385394799982E-2</v>
      </c>
      <c r="U104" s="75">
        <f t="shared" si="57"/>
        <v>5.5693385394799982E-2</v>
      </c>
      <c r="V104" s="75">
        <f t="shared" si="57"/>
        <v>5.5693385394799982E-2</v>
      </c>
      <c r="W104" s="75">
        <f t="shared" si="57"/>
        <v>5.5693385394799982E-2</v>
      </c>
      <c r="X104" s="75">
        <f t="shared" si="57"/>
        <v>5.5693385394799982E-2</v>
      </c>
      <c r="Y104" s="75">
        <f t="shared" si="57"/>
        <v>5.5693385394799982E-2</v>
      </c>
      <c r="Z104" s="75">
        <f t="shared" si="57"/>
        <v>5.5693385394799982E-2</v>
      </c>
      <c r="AA104" s="75">
        <f t="shared" si="57"/>
        <v>5.5693385394799982E-2</v>
      </c>
      <c r="AB104" s="75">
        <f t="shared" si="57"/>
        <v>5.5693385394799982E-2</v>
      </c>
      <c r="AC104" s="75">
        <f t="shared" si="57"/>
        <v>5.5693385394799982E-2</v>
      </c>
      <c r="AD104" s="75">
        <f t="shared" si="57"/>
        <v>5.5693385394799982E-2</v>
      </c>
      <c r="AE104" s="75">
        <f t="shared" si="57"/>
        <v>5.5693385394799982E-2</v>
      </c>
      <c r="AF104" s="75">
        <f t="shared" si="57"/>
        <v>5.5693385394799982E-2</v>
      </c>
      <c r="AG104" s="75">
        <f t="shared" si="57"/>
        <v>5.5693385394799982E-2</v>
      </c>
      <c r="AH104" s="75">
        <f t="shared" si="57"/>
        <v>5.5693385394799982E-2</v>
      </c>
      <c r="AI104" s="75">
        <f t="shared" si="57"/>
        <v>5.5693385394799982E-2</v>
      </c>
      <c r="AJ104" s="75">
        <f t="shared" si="57"/>
        <v>5.5693385394799982E-2</v>
      </c>
      <c r="AK104" s="75">
        <f t="shared" si="57"/>
        <v>5.5693385394799982E-2</v>
      </c>
      <c r="AL104" s="75">
        <f t="shared" si="57"/>
        <v>5.5693385394799982E-2</v>
      </c>
      <c r="AM104" s="75">
        <f t="shared" si="57"/>
        <v>5.5693385394799982E-2</v>
      </c>
      <c r="AN104" s="75">
        <f t="shared" si="57"/>
        <v>5.5693385394799982E-2</v>
      </c>
      <c r="AO104" s="75">
        <f t="shared" si="57"/>
        <v>5.5693385394799982E-2</v>
      </c>
      <c r="AP104" s="75">
        <f t="shared" si="57"/>
        <v>5.5693385394799982E-2</v>
      </c>
      <c r="AQ104" s="75">
        <f t="shared" si="57"/>
        <v>5.5693385394799982E-2</v>
      </c>
      <c r="AR104" s="75">
        <f t="shared" si="57"/>
        <v>5.5693385394799982E-2</v>
      </c>
      <c r="AS104" s="75">
        <f t="shared" si="57"/>
        <v>5.5693385394799982E-2</v>
      </c>
      <c r="AT104" s="75">
        <f t="shared" si="57"/>
        <v>5.5693385394799982E-2</v>
      </c>
      <c r="AU104" s="75">
        <f t="shared" si="57"/>
        <v>5.5693385394799982E-2</v>
      </c>
      <c r="AV104" s="75">
        <f t="shared" si="57"/>
        <v>5.5693385394799982E-2</v>
      </c>
      <c r="AW104" s="75">
        <f t="shared" si="57"/>
        <v>5.5693385394799982E-2</v>
      </c>
      <c r="AX104" s="75">
        <f t="shared" si="57"/>
        <v>5.5693385394799982E-2</v>
      </c>
      <c r="AY104" s="75">
        <f t="shared" si="57"/>
        <v>5.5693385394799982E-2</v>
      </c>
      <c r="AZ104" s="75">
        <f t="shared" si="57"/>
        <v>5.5693385394799982E-2</v>
      </c>
      <c r="BA104" s="75">
        <f t="shared" si="57"/>
        <v>5.5693385394799982E-2</v>
      </c>
      <c r="BB104" s="75">
        <f t="shared" si="57"/>
        <v>5.5693385394799982E-2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4"/>
        <v>2.7846692697399984</v>
      </c>
      <c r="BO104" s="335">
        <f>-E14</f>
        <v>2.7846692697399993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J105" si="58">$F$20/$B$3</f>
        <v>0</v>
      </c>
      <c r="G105" s="75">
        <f t="shared" si="58"/>
        <v>0</v>
      </c>
      <c r="H105" s="75">
        <f t="shared" si="58"/>
        <v>0</v>
      </c>
      <c r="I105" s="75">
        <f t="shared" si="58"/>
        <v>0</v>
      </c>
      <c r="J105" s="75">
        <f t="shared" si="58"/>
        <v>0</v>
      </c>
      <c r="K105" s="75">
        <f t="shared" si="58"/>
        <v>0</v>
      </c>
      <c r="L105" s="75">
        <f t="shared" si="58"/>
        <v>0</v>
      </c>
      <c r="M105" s="75">
        <f t="shared" si="58"/>
        <v>0</v>
      </c>
      <c r="N105" s="75">
        <f t="shared" si="58"/>
        <v>0</v>
      </c>
      <c r="O105" s="75">
        <f t="shared" si="58"/>
        <v>0</v>
      </c>
      <c r="P105" s="75">
        <f t="shared" si="58"/>
        <v>0</v>
      </c>
      <c r="Q105" s="75">
        <f t="shared" si="58"/>
        <v>0</v>
      </c>
      <c r="R105" s="75">
        <f t="shared" si="58"/>
        <v>0</v>
      </c>
      <c r="S105" s="75">
        <f t="shared" si="58"/>
        <v>0</v>
      </c>
      <c r="T105" s="75">
        <f t="shared" si="58"/>
        <v>0</v>
      </c>
      <c r="U105" s="75">
        <f t="shared" si="58"/>
        <v>0</v>
      </c>
      <c r="V105" s="75">
        <f t="shared" si="58"/>
        <v>0</v>
      </c>
      <c r="W105" s="75">
        <f t="shared" si="58"/>
        <v>0</v>
      </c>
      <c r="X105" s="75">
        <f t="shared" si="58"/>
        <v>0</v>
      </c>
      <c r="Y105" s="75">
        <f t="shared" si="58"/>
        <v>0</v>
      </c>
      <c r="Z105" s="75">
        <f t="shared" si="58"/>
        <v>0</v>
      </c>
      <c r="AA105" s="75">
        <f t="shared" si="58"/>
        <v>0</v>
      </c>
      <c r="AB105" s="75">
        <f t="shared" si="58"/>
        <v>0</v>
      </c>
      <c r="AC105" s="75">
        <f t="shared" si="58"/>
        <v>0</v>
      </c>
      <c r="AD105" s="75">
        <f t="shared" si="58"/>
        <v>0</v>
      </c>
      <c r="AE105" s="75">
        <f t="shared" si="58"/>
        <v>0</v>
      </c>
      <c r="AF105" s="75">
        <f t="shared" si="58"/>
        <v>0</v>
      </c>
      <c r="AG105" s="75">
        <f t="shared" si="58"/>
        <v>0</v>
      </c>
      <c r="AH105" s="75">
        <f t="shared" si="58"/>
        <v>0</v>
      </c>
      <c r="AI105" s="75">
        <f t="shared" si="58"/>
        <v>0</v>
      </c>
      <c r="AJ105" s="75">
        <f t="shared" si="58"/>
        <v>0</v>
      </c>
      <c r="AK105" s="75">
        <f t="shared" si="58"/>
        <v>0</v>
      </c>
      <c r="AL105" s="75">
        <f t="shared" si="58"/>
        <v>0</v>
      </c>
      <c r="AM105" s="75">
        <f t="shared" si="58"/>
        <v>0</v>
      </c>
      <c r="AN105" s="75">
        <f t="shared" si="58"/>
        <v>0</v>
      </c>
      <c r="AO105" s="75">
        <f t="shared" si="58"/>
        <v>0</v>
      </c>
      <c r="AP105" s="75">
        <f t="shared" si="58"/>
        <v>0</v>
      </c>
      <c r="AQ105" s="75">
        <f t="shared" si="58"/>
        <v>0</v>
      </c>
      <c r="AR105" s="75">
        <f t="shared" si="58"/>
        <v>0</v>
      </c>
      <c r="AS105" s="75">
        <f t="shared" si="58"/>
        <v>0</v>
      </c>
      <c r="AT105" s="75">
        <f t="shared" si="58"/>
        <v>0</v>
      </c>
      <c r="AU105" s="75">
        <f t="shared" si="58"/>
        <v>0</v>
      </c>
      <c r="AV105" s="75">
        <f t="shared" si="58"/>
        <v>0</v>
      </c>
      <c r="AW105" s="75">
        <f t="shared" si="58"/>
        <v>0</v>
      </c>
      <c r="AX105" s="75">
        <f t="shared" si="58"/>
        <v>0</v>
      </c>
      <c r="AY105" s="75">
        <f t="shared" si="58"/>
        <v>0</v>
      </c>
      <c r="AZ105" s="75">
        <f t="shared" si="58"/>
        <v>0</v>
      </c>
      <c r="BA105" s="75">
        <f t="shared" si="58"/>
        <v>0</v>
      </c>
      <c r="BB105" s="75">
        <f t="shared" si="58"/>
        <v>0</v>
      </c>
      <c r="BC105" s="75">
        <f t="shared" si="58"/>
        <v>0</v>
      </c>
      <c r="BD105" s="75">
        <f t="shared" si="58"/>
        <v>0</v>
      </c>
      <c r="BE105" s="75">
        <f t="shared" si="58"/>
        <v>0</v>
      </c>
      <c r="BF105" s="75">
        <f t="shared" si="58"/>
        <v>0</v>
      </c>
      <c r="BG105" s="75">
        <f t="shared" si="58"/>
        <v>0</v>
      </c>
      <c r="BH105" s="75">
        <f t="shared" si="58"/>
        <v>0</v>
      </c>
      <c r="BI105" s="75">
        <f t="shared" si="58"/>
        <v>0</v>
      </c>
      <c r="BJ105" s="75">
        <f t="shared" si="58"/>
        <v>0</v>
      </c>
      <c r="BK105" s="75"/>
      <c r="BL105" s="75"/>
      <c r="BM105" s="37"/>
      <c r="BN105" s="75">
        <f t="shared" si="54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59">$G$20/$B$3</f>
        <v>0</v>
      </c>
      <c r="H106" s="75">
        <f t="shared" si="59"/>
        <v>0</v>
      </c>
      <c r="I106" s="75">
        <f t="shared" si="59"/>
        <v>0</v>
      </c>
      <c r="J106" s="75">
        <f t="shared" si="59"/>
        <v>0</v>
      </c>
      <c r="K106" s="75">
        <f t="shared" si="59"/>
        <v>0</v>
      </c>
      <c r="L106" s="75">
        <f t="shared" si="59"/>
        <v>0</v>
      </c>
      <c r="M106" s="75">
        <f t="shared" si="59"/>
        <v>0</v>
      </c>
      <c r="N106" s="75">
        <f t="shared" si="59"/>
        <v>0</v>
      </c>
      <c r="O106" s="75">
        <f t="shared" si="59"/>
        <v>0</v>
      </c>
      <c r="P106" s="75">
        <f t="shared" si="59"/>
        <v>0</v>
      </c>
      <c r="Q106" s="75">
        <f t="shared" si="59"/>
        <v>0</v>
      </c>
      <c r="R106" s="75">
        <f t="shared" si="59"/>
        <v>0</v>
      </c>
      <c r="S106" s="75">
        <f t="shared" si="59"/>
        <v>0</v>
      </c>
      <c r="T106" s="75">
        <f t="shared" si="59"/>
        <v>0</v>
      </c>
      <c r="U106" s="75">
        <f t="shared" si="59"/>
        <v>0</v>
      </c>
      <c r="V106" s="75">
        <f t="shared" si="59"/>
        <v>0</v>
      </c>
      <c r="W106" s="75">
        <f t="shared" si="59"/>
        <v>0</v>
      </c>
      <c r="X106" s="75">
        <f t="shared" si="59"/>
        <v>0</v>
      </c>
      <c r="Y106" s="75">
        <f t="shared" si="59"/>
        <v>0</v>
      </c>
      <c r="Z106" s="75">
        <f t="shared" si="59"/>
        <v>0</v>
      </c>
      <c r="AA106" s="75">
        <f t="shared" si="59"/>
        <v>0</v>
      </c>
      <c r="AB106" s="75">
        <f t="shared" si="59"/>
        <v>0</v>
      </c>
      <c r="AC106" s="75">
        <f t="shared" si="59"/>
        <v>0</v>
      </c>
      <c r="AD106" s="75">
        <f t="shared" si="59"/>
        <v>0</v>
      </c>
      <c r="AE106" s="75">
        <f t="shared" si="59"/>
        <v>0</v>
      </c>
      <c r="AF106" s="75">
        <f t="shared" si="59"/>
        <v>0</v>
      </c>
      <c r="AG106" s="75">
        <f t="shared" si="59"/>
        <v>0</v>
      </c>
      <c r="AH106" s="75">
        <f t="shared" si="59"/>
        <v>0</v>
      </c>
      <c r="AI106" s="75">
        <f t="shared" si="59"/>
        <v>0</v>
      </c>
      <c r="AJ106" s="75">
        <f t="shared" si="59"/>
        <v>0</v>
      </c>
      <c r="AK106" s="75">
        <f t="shared" si="59"/>
        <v>0</v>
      </c>
      <c r="AL106" s="75">
        <f t="shared" si="59"/>
        <v>0</v>
      </c>
      <c r="AM106" s="75">
        <f t="shared" si="59"/>
        <v>0</v>
      </c>
      <c r="AN106" s="75">
        <f t="shared" si="59"/>
        <v>0</v>
      </c>
      <c r="AO106" s="75">
        <f t="shared" si="59"/>
        <v>0</v>
      </c>
      <c r="AP106" s="75">
        <f t="shared" si="59"/>
        <v>0</v>
      </c>
      <c r="AQ106" s="75">
        <f t="shared" si="59"/>
        <v>0</v>
      </c>
      <c r="AR106" s="75">
        <f t="shared" si="59"/>
        <v>0</v>
      </c>
      <c r="AS106" s="75">
        <f t="shared" si="59"/>
        <v>0</v>
      </c>
      <c r="AT106" s="75">
        <f t="shared" si="59"/>
        <v>0</v>
      </c>
      <c r="AU106" s="75">
        <f t="shared" si="59"/>
        <v>0</v>
      </c>
      <c r="AV106" s="75">
        <f t="shared" si="59"/>
        <v>0</v>
      </c>
      <c r="AW106" s="75">
        <f t="shared" si="59"/>
        <v>0</v>
      </c>
      <c r="AX106" s="75">
        <f t="shared" si="59"/>
        <v>0</v>
      </c>
      <c r="AY106" s="75">
        <f t="shared" si="59"/>
        <v>0</v>
      </c>
      <c r="AZ106" s="75">
        <f t="shared" si="59"/>
        <v>0</v>
      </c>
      <c r="BA106" s="75">
        <f t="shared" si="59"/>
        <v>0</v>
      </c>
      <c r="BB106" s="75">
        <f t="shared" si="59"/>
        <v>0</v>
      </c>
      <c r="BC106" s="75">
        <f t="shared" si="59"/>
        <v>0</v>
      </c>
      <c r="BD106" s="75">
        <f t="shared" si="59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4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J107" si="60">$H$20/$B$3</f>
        <v>0</v>
      </c>
      <c r="I107" s="75">
        <f t="shared" si="60"/>
        <v>0</v>
      </c>
      <c r="J107" s="75">
        <f t="shared" si="60"/>
        <v>0</v>
      </c>
      <c r="K107" s="75">
        <f t="shared" si="60"/>
        <v>0</v>
      </c>
      <c r="L107" s="75">
        <f t="shared" si="60"/>
        <v>0</v>
      </c>
      <c r="M107" s="75">
        <f t="shared" si="60"/>
        <v>0</v>
      </c>
      <c r="N107" s="75">
        <f t="shared" si="60"/>
        <v>0</v>
      </c>
      <c r="O107" s="75">
        <f t="shared" si="60"/>
        <v>0</v>
      </c>
      <c r="P107" s="75">
        <f t="shared" si="60"/>
        <v>0</v>
      </c>
      <c r="Q107" s="75">
        <f t="shared" si="60"/>
        <v>0</v>
      </c>
      <c r="R107" s="75">
        <f t="shared" si="60"/>
        <v>0</v>
      </c>
      <c r="S107" s="75">
        <f t="shared" si="60"/>
        <v>0</v>
      </c>
      <c r="T107" s="75">
        <f t="shared" si="60"/>
        <v>0</v>
      </c>
      <c r="U107" s="75">
        <f t="shared" si="60"/>
        <v>0</v>
      </c>
      <c r="V107" s="75">
        <f t="shared" si="60"/>
        <v>0</v>
      </c>
      <c r="W107" s="75">
        <f t="shared" si="60"/>
        <v>0</v>
      </c>
      <c r="X107" s="75">
        <f t="shared" si="60"/>
        <v>0</v>
      </c>
      <c r="Y107" s="75">
        <f t="shared" si="60"/>
        <v>0</v>
      </c>
      <c r="Z107" s="75">
        <f t="shared" si="60"/>
        <v>0</v>
      </c>
      <c r="AA107" s="75">
        <f t="shared" si="60"/>
        <v>0</v>
      </c>
      <c r="AB107" s="75">
        <f t="shared" si="60"/>
        <v>0</v>
      </c>
      <c r="AC107" s="75">
        <f t="shared" si="60"/>
        <v>0</v>
      </c>
      <c r="AD107" s="75">
        <f t="shared" si="60"/>
        <v>0</v>
      </c>
      <c r="AE107" s="75">
        <f t="shared" si="60"/>
        <v>0</v>
      </c>
      <c r="AF107" s="75">
        <f t="shared" si="60"/>
        <v>0</v>
      </c>
      <c r="AG107" s="75">
        <f t="shared" si="60"/>
        <v>0</v>
      </c>
      <c r="AH107" s="75">
        <f t="shared" si="60"/>
        <v>0</v>
      </c>
      <c r="AI107" s="75">
        <f t="shared" si="60"/>
        <v>0</v>
      </c>
      <c r="AJ107" s="75">
        <f t="shared" si="60"/>
        <v>0</v>
      </c>
      <c r="AK107" s="75">
        <f t="shared" si="60"/>
        <v>0</v>
      </c>
      <c r="AL107" s="75">
        <f t="shared" si="60"/>
        <v>0</v>
      </c>
      <c r="AM107" s="75">
        <f t="shared" si="60"/>
        <v>0</v>
      </c>
      <c r="AN107" s="75">
        <f t="shared" si="60"/>
        <v>0</v>
      </c>
      <c r="AO107" s="75">
        <f t="shared" si="60"/>
        <v>0</v>
      </c>
      <c r="AP107" s="75">
        <f t="shared" si="60"/>
        <v>0</v>
      </c>
      <c r="AQ107" s="75">
        <f t="shared" si="60"/>
        <v>0</v>
      </c>
      <c r="AR107" s="75">
        <f t="shared" si="60"/>
        <v>0</v>
      </c>
      <c r="AS107" s="75">
        <f t="shared" si="60"/>
        <v>0</v>
      </c>
      <c r="AT107" s="75">
        <f t="shared" si="60"/>
        <v>0</v>
      </c>
      <c r="AU107" s="75">
        <f t="shared" si="60"/>
        <v>0</v>
      </c>
      <c r="AV107" s="75">
        <f t="shared" si="60"/>
        <v>0</v>
      </c>
      <c r="AW107" s="75">
        <f t="shared" si="60"/>
        <v>0</v>
      </c>
      <c r="AX107" s="75">
        <f t="shared" si="60"/>
        <v>0</v>
      </c>
      <c r="AY107" s="75">
        <f t="shared" si="60"/>
        <v>0</v>
      </c>
      <c r="AZ107" s="75">
        <f t="shared" si="60"/>
        <v>0</v>
      </c>
      <c r="BA107" s="75">
        <f t="shared" si="60"/>
        <v>0</v>
      </c>
      <c r="BB107" s="75">
        <f t="shared" si="60"/>
        <v>0</v>
      </c>
      <c r="BC107" s="75">
        <f t="shared" si="60"/>
        <v>0</v>
      </c>
      <c r="BD107" s="75">
        <f t="shared" si="60"/>
        <v>0</v>
      </c>
      <c r="BE107" s="75">
        <f t="shared" si="60"/>
        <v>0</v>
      </c>
      <c r="BF107" s="75">
        <f t="shared" si="60"/>
        <v>0</v>
      </c>
      <c r="BG107" s="75">
        <f t="shared" si="60"/>
        <v>0</v>
      </c>
      <c r="BH107" s="75">
        <f t="shared" si="60"/>
        <v>0</v>
      </c>
      <c r="BI107" s="75">
        <f t="shared" si="60"/>
        <v>0</v>
      </c>
      <c r="BJ107" s="75">
        <f t="shared" si="60"/>
        <v>0</v>
      </c>
      <c r="BK107" s="75"/>
      <c r="BL107" s="75"/>
      <c r="BM107" s="37"/>
      <c r="BN107" s="75">
        <f t="shared" si="54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J108" si="61">$I$20/$B$3</f>
        <v>0</v>
      </c>
      <c r="J108" s="75">
        <f t="shared" si="61"/>
        <v>0</v>
      </c>
      <c r="K108" s="75">
        <f t="shared" si="61"/>
        <v>0</v>
      </c>
      <c r="L108" s="75">
        <f t="shared" si="61"/>
        <v>0</v>
      </c>
      <c r="M108" s="75">
        <f t="shared" si="61"/>
        <v>0</v>
      </c>
      <c r="N108" s="75">
        <f t="shared" si="61"/>
        <v>0</v>
      </c>
      <c r="O108" s="75">
        <f t="shared" si="61"/>
        <v>0</v>
      </c>
      <c r="P108" s="75">
        <f t="shared" si="61"/>
        <v>0</v>
      </c>
      <c r="Q108" s="75">
        <f t="shared" si="61"/>
        <v>0</v>
      </c>
      <c r="R108" s="75">
        <f t="shared" si="61"/>
        <v>0</v>
      </c>
      <c r="S108" s="75">
        <f t="shared" si="61"/>
        <v>0</v>
      </c>
      <c r="T108" s="75">
        <f t="shared" si="61"/>
        <v>0</v>
      </c>
      <c r="U108" s="75">
        <f t="shared" si="61"/>
        <v>0</v>
      </c>
      <c r="V108" s="75">
        <f t="shared" si="61"/>
        <v>0</v>
      </c>
      <c r="W108" s="75">
        <f t="shared" si="61"/>
        <v>0</v>
      </c>
      <c r="X108" s="75">
        <f t="shared" si="61"/>
        <v>0</v>
      </c>
      <c r="Y108" s="75">
        <f t="shared" si="61"/>
        <v>0</v>
      </c>
      <c r="Z108" s="75">
        <f t="shared" si="61"/>
        <v>0</v>
      </c>
      <c r="AA108" s="75">
        <f t="shared" si="61"/>
        <v>0</v>
      </c>
      <c r="AB108" s="75">
        <f t="shared" si="61"/>
        <v>0</v>
      </c>
      <c r="AC108" s="75">
        <f t="shared" si="61"/>
        <v>0</v>
      </c>
      <c r="AD108" s="75">
        <f t="shared" si="61"/>
        <v>0</v>
      </c>
      <c r="AE108" s="75">
        <f t="shared" si="61"/>
        <v>0</v>
      </c>
      <c r="AF108" s="75">
        <f t="shared" si="61"/>
        <v>0</v>
      </c>
      <c r="AG108" s="75">
        <f t="shared" si="61"/>
        <v>0</v>
      </c>
      <c r="AH108" s="75">
        <f t="shared" si="61"/>
        <v>0</v>
      </c>
      <c r="AI108" s="75">
        <f t="shared" si="61"/>
        <v>0</v>
      </c>
      <c r="AJ108" s="75">
        <f t="shared" si="61"/>
        <v>0</v>
      </c>
      <c r="AK108" s="75">
        <f t="shared" si="61"/>
        <v>0</v>
      </c>
      <c r="AL108" s="75">
        <f t="shared" si="61"/>
        <v>0</v>
      </c>
      <c r="AM108" s="75">
        <f t="shared" si="61"/>
        <v>0</v>
      </c>
      <c r="AN108" s="75">
        <f t="shared" si="61"/>
        <v>0</v>
      </c>
      <c r="AO108" s="75">
        <f t="shared" si="61"/>
        <v>0</v>
      </c>
      <c r="AP108" s="75">
        <f t="shared" si="61"/>
        <v>0</v>
      </c>
      <c r="AQ108" s="75">
        <f t="shared" si="61"/>
        <v>0</v>
      </c>
      <c r="AR108" s="75">
        <f t="shared" si="61"/>
        <v>0</v>
      </c>
      <c r="AS108" s="75">
        <f t="shared" si="61"/>
        <v>0</v>
      </c>
      <c r="AT108" s="75">
        <f t="shared" si="61"/>
        <v>0</v>
      </c>
      <c r="AU108" s="75">
        <f t="shared" si="61"/>
        <v>0</v>
      </c>
      <c r="AV108" s="75">
        <f t="shared" si="61"/>
        <v>0</v>
      </c>
      <c r="AW108" s="75">
        <f t="shared" si="61"/>
        <v>0</v>
      </c>
      <c r="AX108" s="75">
        <f t="shared" si="61"/>
        <v>0</v>
      </c>
      <c r="AY108" s="75">
        <f t="shared" si="61"/>
        <v>0</v>
      </c>
      <c r="AZ108" s="75">
        <f t="shared" si="61"/>
        <v>0</v>
      </c>
      <c r="BA108" s="75">
        <f t="shared" si="61"/>
        <v>0</v>
      </c>
      <c r="BB108" s="75">
        <f t="shared" si="61"/>
        <v>0</v>
      </c>
      <c r="BC108" s="75">
        <f t="shared" si="61"/>
        <v>0</v>
      </c>
      <c r="BD108" s="75">
        <f t="shared" si="61"/>
        <v>0</v>
      </c>
      <c r="BE108" s="75">
        <f t="shared" si="61"/>
        <v>0</v>
      </c>
      <c r="BF108" s="75">
        <f t="shared" si="61"/>
        <v>0</v>
      </c>
      <c r="BG108" s="75">
        <f t="shared" si="61"/>
        <v>0</v>
      </c>
      <c r="BH108" s="75">
        <f t="shared" si="61"/>
        <v>0</v>
      </c>
      <c r="BI108" s="75">
        <f t="shared" si="61"/>
        <v>0</v>
      </c>
      <c r="BJ108" s="75">
        <f t="shared" si="61"/>
        <v>0</v>
      </c>
      <c r="BK108" s="75"/>
      <c r="BL108" s="75"/>
      <c r="BM108" s="37"/>
      <c r="BN108" s="75">
        <f t="shared" si="54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J109" si="62">$J$20/$B$3</f>
        <v>0</v>
      </c>
      <c r="P109" s="75">
        <f t="shared" si="62"/>
        <v>0</v>
      </c>
      <c r="Q109" s="75">
        <f t="shared" si="62"/>
        <v>0</v>
      </c>
      <c r="R109" s="75">
        <f t="shared" si="62"/>
        <v>0</v>
      </c>
      <c r="S109" s="75">
        <f t="shared" si="62"/>
        <v>0</v>
      </c>
      <c r="T109" s="75">
        <f t="shared" si="62"/>
        <v>0</v>
      </c>
      <c r="U109" s="75">
        <f t="shared" si="62"/>
        <v>0</v>
      </c>
      <c r="V109" s="75">
        <f t="shared" si="62"/>
        <v>0</v>
      </c>
      <c r="W109" s="75">
        <f t="shared" si="62"/>
        <v>0</v>
      </c>
      <c r="X109" s="75">
        <f t="shared" si="62"/>
        <v>0</v>
      </c>
      <c r="Y109" s="75">
        <f t="shared" si="62"/>
        <v>0</v>
      </c>
      <c r="Z109" s="75">
        <f t="shared" si="62"/>
        <v>0</v>
      </c>
      <c r="AA109" s="75">
        <f t="shared" si="62"/>
        <v>0</v>
      </c>
      <c r="AB109" s="75">
        <f t="shared" si="62"/>
        <v>0</v>
      </c>
      <c r="AC109" s="75">
        <f t="shared" si="62"/>
        <v>0</v>
      </c>
      <c r="AD109" s="75">
        <f t="shared" si="62"/>
        <v>0</v>
      </c>
      <c r="AE109" s="75">
        <f t="shared" si="62"/>
        <v>0</v>
      </c>
      <c r="AF109" s="75">
        <f t="shared" si="62"/>
        <v>0</v>
      </c>
      <c r="AG109" s="75">
        <f t="shared" si="62"/>
        <v>0</v>
      </c>
      <c r="AH109" s="75">
        <f t="shared" si="62"/>
        <v>0</v>
      </c>
      <c r="AI109" s="75">
        <f t="shared" si="62"/>
        <v>0</v>
      </c>
      <c r="AJ109" s="75">
        <f t="shared" si="62"/>
        <v>0</v>
      </c>
      <c r="AK109" s="75">
        <f t="shared" si="62"/>
        <v>0</v>
      </c>
      <c r="AL109" s="75">
        <f t="shared" si="62"/>
        <v>0</v>
      </c>
      <c r="AM109" s="75">
        <f t="shared" si="62"/>
        <v>0</v>
      </c>
      <c r="AN109" s="75">
        <f t="shared" si="62"/>
        <v>0</v>
      </c>
      <c r="AO109" s="75">
        <f t="shared" si="62"/>
        <v>0</v>
      </c>
      <c r="AP109" s="75">
        <f t="shared" si="62"/>
        <v>0</v>
      </c>
      <c r="AQ109" s="75">
        <f t="shared" si="62"/>
        <v>0</v>
      </c>
      <c r="AR109" s="75">
        <f t="shared" si="62"/>
        <v>0</v>
      </c>
      <c r="AS109" s="75">
        <f t="shared" si="62"/>
        <v>0</v>
      </c>
      <c r="AT109" s="75">
        <f t="shared" si="62"/>
        <v>0</v>
      </c>
      <c r="AU109" s="75">
        <f t="shared" si="62"/>
        <v>0</v>
      </c>
      <c r="AV109" s="75">
        <f t="shared" si="62"/>
        <v>0</v>
      </c>
      <c r="AW109" s="75">
        <f t="shared" si="62"/>
        <v>0</v>
      </c>
      <c r="AX109" s="75">
        <f t="shared" si="62"/>
        <v>0</v>
      </c>
      <c r="AY109" s="75">
        <f t="shared" si="62"/>
        <v>0</v>
      </c>
      <c r="AZ109" s="75">
        <f t="shared" si="62"/>
        <v>0</v>
      </c>
      <c r="BA109" s="75">
        <f t="shared" si="62"/>
        <v>0</v>
      </c>
      <c r="BB109" s="75">
        <f t="shared" si="62"/>
        <v>0</v>
      </c>
      <c r="BC109" s="75">
        <f t="shared" si="62"/>
        <v>0</v>
      </c>
      <c r="BD109" s="75">
        <f t="shared" si="62"/>
        <v>0</v>
      </c>
      <c r="BE109" s="75">
        <f t="shared" si="62"/>
        <v>0</v>
      </c>
      <c r="BF109" s="75">
        <f t="shared" si="62"/>
        <v>0</v>
      </c>
      <c r="BG109" s="75">
        <f t="shared" si="62"/>
        <v>0</v>
      </c>
      <c r="BH109" s="75">
        <f t="shared" si="62"/>
        <v>0</v>
      </c>
      <c r="BI109" s="75">
        <f t="shared" si="62"/>
        <v>0</v>
      </c>
      <c r="BJ109" s="75">
        <f t="shared" si="62"/>
        <v>0</v>
      </c>
      <c r="BK109" s="75"/>
      <c r="BL109" s="75"/>
      <c r="BM109" s="37"/>
      <c r="BN109" s="75">
        <f t="shared" si="54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J110" si="63">$K$20/$B$3</f>
        <v>0</v>
      </c>
      <c r="P110" s="75">
        <f t="shared" si="63"/>
        <v>0</v>
      </c>
      <c r="Q110" s="75">
        <f t="shared" si="63"/>
        <v>0</v>
      </c>
      <c r="R110" s="75">
        <f t="shared" si="63"/>
        <v>0</v>
      </c>
      <c r="S110" s="75">
        <f t="shared" si="63"/>
        <v>0</v>
      </c>
      <c r="T110" s="75">
        <f t="shared" si="63"/>
        <v>0</v>
      </c>
      <c r="U110" s="75">
        <f t="shared" si="63"/>
        <v>0</v>
      </c>
      <c r="V110" s="75">
        <f t="shared" si="63"/>
        <v>0</v>
      </c>
      <c r="W110" s="75">
        <f t="shared" si="63"/>
        <v>0</v>
      </c>
      <c r="X110" s="75">
        <f t="shared" si="63"/>
        <v>0</v>
      </c>
      <c r="Y110" s="75">
        <f t="shared" si="63"/>
        <v>0</v>
      </c>
      <c r="Z110" s="75">
        <f t="shared" si="63"/>
        <v>0</v>
      </c>
      <c r="AA110" s="75">
        <f t="shared" si="63"/>
        <v>0</v>
      </c>
      <c r="AB110" s="75">
        <f t="shared" si="63"/>
        <v>0</v>
      </c>
      <c r="AC110" s="75">
        <f t="shared" si="63"/>
        <v>0</v>
      </c>
      <c r="AD110" s="75">
        <f t="shared" si="63"/>
        <v>0</v>
      </c>
      <c r="AE110" s="75">
        <f t="shared" si="63"/>
        <v>0</v>
      </c>
      <c r="AF110" s="75">
        <f t="shared" si="63"/>
        <v>0</v>
      </c>
      <c r="AG110" s="75">
        <f t="shared" si="63"/>
        <v>0</v>
      </c>
      <c r="AH110" s="75">
        <f t="shared" si="63"/>
        <v>0</v>
      </c>
      <c r="AI110" s="75">
        <f t="shared" si="63"/>
        <v>0</v>
      </c>
      <c r="AJ110" s="75">
        <f t="shared" si="63"/>
        <v>0</v>
      </c>
      <c r="AK110" s="75">
        <f t="shared" si="63"/>
        <v>0</v>
      </c>
      <c r="AL110" s="75">
        <f t="shared" si="63"/>
        <v>0</v>
      </c>
      <c r="AM110" s="75">
        <f t="shared" si="63"/>
        <v>0</v>
      </c>
      <c r="AN110" s="75">
        <f t="shared" si="63"/>
        <v>0</v>
      </c>
      <c r="AO110" s="75">
        <f t="shared" si="63"/>
        <v>0</v>
      </c>
      <c r="AP110" s="75">
        <f t="shared" si="63"/>
        <v>0</v>
      </c>
      <c r="AQ110" s="75">
        <f t="shared" si="63"/>
        <v>0</v>
      </c>
      <c r="AR110" s="75">
        <f t="shared" si="63"/>
        <v>0</v>
      </c>
      <c r="AS110" s="75">
        <f t="shared" si="63"/>
        <v>0</v>
      </c>
      <c r="AT110" s="75">
        <f t="shared" si="63"/>
        <v>0</v>
      </c>
      <c r="AU110" s="75">
        <f t="shared" si="63"/>
        <v>0</v>
      </c>
      <c r="AV110" s="75">
        <f t="shared" si="63"/>
        <v>0</v>
      </c>
      <c r="AW110" s="75">
        <f t="shared" si="63"/>
        <v>0</v>
      </c>
      <c r="AX110" s="75">
        <f t="shared" si="63"/>
        <v>0</v>
      </c>
      <c r="AY110" s="75">
        <f t="shared" si="63"/>
        <v>0</v>
      </c>
      <c r="AZ110" s="75">
        <f t="shared" si="63"/>
        <v>0</v>
      </c>
      <c r="BA110" s="75">
        <f t="shared" si="63"/>
        <v>0</v>
      </c>
      <c r="BB110" s="75">
        <f t="shared" si="63"/>
        <v>0</v>
      </c>
      <c r="BC110" s="75">
        <f t="shared" si="63"/>
        <v>0</v>
      </c>
      <c r="BD110" s="75">
        <f t="shared" si="63"/>
        <v>0</v>
      </c>
      <c r="BE110" s="75">
        <f t="shared" si="63"/>
        <v>0</v>
      </c>
      <c r="BF110" s="75">
        <f t="shared" si="63"/>
        <v>0</v>
      </c>
      <c r="BG110" s="75">
        <f t="shared" si="63"/>
        <v>0</v>
      </c>
      <c r="BH110" s="75">
        <f t="shared" si="63"/>
        <v>0</v>
      </c>
      <c r="BI110" s="75">
        <f t="shared" si="63"/>
        <v>0</v>
      </c>
      <c r="BJ110" s="75">
        <f t="shared" si="63"/>
        <v>0</v>
      </c>
      <c r="BK110" s="75"/>
      <c r="BL110" s="75"/>
      <c r="BM110" s="37"/>
      <c r="BN110" s="75">
        <f t="shared" si="54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37"/>
      <c r="BN111" s="75">
        <f t="shared" si="54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37"/>
      <c r="BN112" s="75">
        <f t="shared" si="54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37"/>
      <c r="BN113" s="75">
        <f t="shared" si="54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64">SUM(C101:C113)</f>
        <v>1.0366E-2</v>
      </c>
      <c r="D114" s="69">
        <f t="shared" si="64"/>
        <v>9.6329164799999992E-2</v>
      </c>
      <c r="E114" s="69">
        <f t="shared" si="64"/>
        <v>0.15202255019479999</v>
      </c>
      <c r="F114" s="69">
        <f t="shared" si="64"/>
        <v>0.15202255019479999</v>
      </c>
      <c r="G114" s="69">
        <f t="shared" si="64"/>
        <v>0.15202255019479999</v>
      </c>
      <c r="H114" s="69">
        <f t="shared" si="64"/>
        <v>0.15202255019479999</v>
      </c>
      <c r="I114" s="69">
        <f t="shared" si="64"/>
        <v>0.15202255019479999</v>
      </c>
      <c r="J114" s="69">
        <f t="shared" si="64"/>
        <v>0.15202255019479999</v>
      </c>
      <c r="K114" s="69">
        <f t="shared" si="64"/>
        <v>0.15202255019479999</v>
      </c>
      <c r="L114" s="69">
        <f t="shared" si="64"/>
        <v>0.15202255019479999</v>
      </c>
      <c r="M114" s="69">
        <f t="shared" si="64"/>
        <v>0.15202255019479999</v>
      </c>
      <c r="N114" s="69">
        <f t="shared" si="64"/>
        <v>0.15202255019479999</v>
      </c>
      <c r="O114" s="69">
        <f t="shared" si="64"/>
        <v>0.15202255019479999</v>
      </c>
      <c r="P114" s="69">
        <f t="shared" si="64"/>
        <v>0.15202255019479999</v>
      </c>
      <c r="Q114" s="69">
        <f t="shared" si="64"/>
        <v>0.15202255019479999</v>
      </c>
      <c r="R114" s="69">
        <f t="shared" si="64"/>
        <v>0.15202255019479999</v>
      </c>
      <c r="S114" s="69">
        <f t="shared" si="64"/>
        <v>0.15202255019479999</v>
      </c>
      <c r="T114" s="69">
        <f t="shared" si="64"/>
        <v>0.15202255019479999</v>
      </c>
      <c r="U114" s="69">
        <f t="shared" si="64"/>
        <v>0.15202255019479999</v>
      </c>
      <c r="V114" s="69">
        <f t="shared" si="64"/>
        <v>0.15202255019479999</v>
      </c>
      <c r="W114" s="69">
        <f t="shared" si="64"/>
        <v>0.15202255019479999</v>
      </c>
      <c r="X114" s="69">
        <f t="shared" si="64"/>
        <v>0.15202255019479999</v>
      </c>
      <c r="Y114" s="69">
        <f t="shared" si="64"/>
        <v>0.15202255019479999</v>
      </c>
      <c r="Z114" s="69">
        <f t="shared" si="64"/>
        <v>0.15202255019479999</v>
      </c>
      <c r="AA114" s="69">
        <f t="shared" si="64"/>
        <v>0.15202255019479999</v>
      </c>
      <c r="AB114" s="69">
        <f t="shared" si="64"/>
        <v>0.15202255019479999</v>
      </c>
      <c r="AC114" s="69">
        <f t="shared" si="64"/>
        <v>0.15202255019479999</v>
      </c>
      <c r="AD114" s="69">
        <f t="shared" si="64"/>
        <v>0.15202255019479999</v>
      </c>
      <c r="AE114" s="69">
        <f t="shared" si="64"/>
        <v>0.15202255019479999</v>
      </c>
      <c r="AF114" s="69">
        <f t="shared" si="64"/>
        <v>0.15202255019479999</v>
      </c>
      <c r="AG114" s="69">
        <f t="shared" si="64"/>
        <v>0.15202255019479999</v>
      </c>
      <c r="AH114" s="69">
        <f t="shared" si="64"/>
        <v>0.15202255019479999</v>
      </c>
      <c r="AI114" s="69">
        <f t="shared" si="64"/>
        <v>0.15202255019479999</v>
      </c>
      <c r="AJ114" s="69">
        <f t="shared" si="64"/>
        <v>0.15202255019479999</v>
      </c>
      <c r="AK114" s="69">
        <f t="shared" si="64"/>
        <v>0.15202255019479999</v>
      </c>
      <c r="AL114" s="69">
        <f t="shared" si="64"/>
        <v>0.15202255019479999</v>
      </c>
      <c r="AM114" s="69">
        <f t="shared" si="64"/>
        <v>0.15202255019479999</v>
      </c>
      <c r="AN114" s="69">
        <f t="shared" si="64"/>
        <v>0.15202255019479999</v>
      </c>
      <c r="AO114" s="69">
        <f t="shared" si="64"/>
        <v>0.15202255019479999</v>
      </c>
      <c r="AP114" s="69">
        <f t="shared" si="64"/>
        <v>0.15202255019479999</v>
      </c>
      <c r="AQ114" s="69">
        <f t="shared" si="64"/>
        <v>0.15202255019479999</v>
      </c>
      <c r="AR114" s="69">
        <f t="shared" si="64"/>
        <v>0.15202255019479999</v>
      </c>
      <c r="AS114" s="69">
        <f t="shared" si="64"/>
        <v>0.15202255019479999</v>
      </c>
      <c r="AT114" s="69">
        <f t="shared" si="64"/>
        <v>0.15202255019479999</v>
      </c>
      <c r="AU114" s="69">
        <f t="shared" si="64"/>
        <v>0.15202255019479999</v>
      </c>
      <c r="AV114" s="69">
        <f t="shared" si="64"/>
        <v>0.15202255019479999</v>
      </c>
      <c r="AW114" s="69">
        <f t="shared" si="64"/>
        <v>0.15202255019479999</v>
      </c>
      <c r="AX114" s="69">
        <f t="shared" si="64"/>
        <v>0.15202255019479999</v>
      </c>
      <c r="AY114" s="69">
        <f t="shared" si="64"/>
        <v>0.15202255019479999</v>
      </c>
      <c r="AZ114" s="69">
        <f t="shared" si="64"/>
        <v>0.15202255019479999</v>
      </c>
      <c r="BA114" s="69">
        <f t="shared" si="64"/>
        <v>0.14165655019479997</v>
      </c>
      <c r="BB114" s="69">
        <f t="shared" si="64"/>
        <v>5.5693385394799982E-2</v>
      </c>
      <c r="BC114" s="69">
        <f t="shared" si="64"/>
        <v>0</v>
      </c>
      <c r="BD114" s="69">
        <f t="shared" si="64"/>
        <v>0</v>
      </c>
      <c r="BE114" s="69">
        <f t="shared" si="64"/>
        <v>0</v>
      </c>
      <c r="BF114" s="69">
        <f t="shared" si="64"/>
        <v>0</v>
      </c>
      <c r="BG114" s="69">
        <f t="shared" si="64"/>
        <v>0</v>
      </c>
      <c r="BH114" s="69">
        <f t="shared" si="64"/>
        <v>0</v>
      </c>
      <c r="BI114" s="69">
        <f t="shared" si="64"/>
        <v>0</v>
      </c>
      <c r="BJ114" s="69">
        <f t="shared" si="64"/>
        <v>0</v>
      </c>
      <c r="BK114" s="69">
        <f t="shared" si="64"/>
        <v>0</v>
      </c>
      <c r="BL114" s="69">
        <f t="shared" si="64"/>
        <v>0</v>
      </c>
      <c r="BM114" s="37"/>
      <c r="BN114" s="58">
        <f>SUM(BN101:BN113)</f>
        <v>7.6011275097399942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H57" activePane="bottomRight" state="frozen"/>
      <selection activeCell="N7" sqref="N7"/>
      <selection pane="topRight" activeCell="N7" sqref="N7"/>
      <selection pane="bottomLeft" activeCell="N7" sqref="N7"/>
      <selection pane="bottomRight" activeCell="BW106" sqref="BW106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356</v>
      </c>
    </row>
    <row r="2" spans="1:67" ht="15" customHeight="1">
      <c r="A2" s="60" t="s">
        <v>21</v>
      </c>
      <c r="B2" s="108" t="str">
        <f>VLOOKUP($B$1,'Assumptions (Inputs)'!$A$7:$F$24,2,FALSE)</f>
        <v>Conservation Voltage Optimization (7 MWs)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0</v>
      </c>
    </row>
    <row r="6" spans="1:67" ht="15" customHeight="1">
      <c r="A6" s="60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N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0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(Escalated)'!E13</f>
        <v>0</v>
      </c>
      <c r="C13" s="129">
        <f>'CapEx (Escalated)'!F13</f>
        <v>0.51829999999999998</v>
      </c>
      <c r="D13" s="129">
        <f>'CapEx (Escalated)'!G13</f>
        <v>4.2981582399999994</v>
      </c>
      <c r="E13" s="129">
        <f>'CapEx (Escalated)'!H13</f>
        <v>2.7846692697399993</v>
      </c>
      <c r="F13" s="129">
        <f>'CapEx (Escalated)'!I13</f>
        <v>0</v>
      </c>
      <c r="G13" s="129">
        <f>'CapEx (Escalated)'!J13</f>
        <v>0</v>
      </c>
      <c r="H13" s="129">
        <f>'CapEx (Escalated)'!K13</f>
        <v>0</v>
      </c>
      <c r="I13" s="129">
        <f>'CapEx (Escalated)'!L13</f>
        <v>0</v>
      </c>
      <c r="J13" s="129">
        <f>'CapEx (Escalated)'!M13</f>
        <v>0</v>
      </c>
      <c r="K13" s="129">
        <f>'CapEx (Escalated)'!N13</f>
        <v>0</v>
      </c>
      <c r="L13" s="129">
        <f>'CapEx (Escalated)'!O13</f>
        <v>0</v>
      </c>
      <c r="M13" s="129">
        <f>'CapEx (Escalated)'!P13</f>
        <v>0</v>
      </c>
      <c r="N13" s="129">
        <f>'CapEx (Escalated)'!Q13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7.6011275097399986</v>
      </c>
      <c r="BO13" s="337"/>
    </row>
    <row r="14" spans="1:67" s="38" customFormat="1" ht="15" customHeight="1">
      <c r="A14" s="67" t="s">
        <v>27</v>
      </c>
      <c r="B14" s="129"/>
      <c r="C14" s="129">
        <f>-C13</f>
        <v>-0.51829999999999998</v>
      </c>
      <c r="D14" s="129">
        <f>-D13</f>
        <v>-4.2981582399999994</v>
      </c>
      <c r="E14" s="129">
        <f>-E13</f>
        <v>-2.7846692697399993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-7.6011275097399986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0</v>
      </c>
      <c r="D15" s="68">
        <f t="shared" si="2"/>
        <v>0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</v>
      </c>
      <c r="D16" s="69">
        <f t="shared" si="4"/>
        <v>0</v>
      </c>
      <c r="E16" s="69">
        <f t="shared" si="4"/>
        <v>0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0.51829999999999998</v>
      </c>
      <c r="E19" s="75">
        <f t="shared" si="5"/>
        <v>4.8164582399999993</v>
      </c>
      <c r="F19" s="75">
        <f t="shared" si="5"/>
        <v>7.6011275097399986</v>
      </c>
      <c r="G19" s="75">
        <f t="shared" si="5"/>
        <v>7.6011275097399986</v>
      </c>
      <c r="H19" s="75">
        <f t="shared" si="5"/>
        <v>7.6011275097399986</v>
      </c>
      <c r="I19" s="75">
        <f t="shared" si="5"/>
        <v>7.6011275097399986</v>
      </c>
      <c r="J19" s="75">
        <f t="shared" si="5"/>
        <v>7.6011275097399986</v>
      </c>
      <c r="K19" s="75">
        <f t="shared" si="5"/>
        <v>7.6011275097399986</v>
      </c>
      <c r="L19" s="75">
        <f t="shared" si="5"/>
        <v>7.6011275097399986</v>
      </c>
      <c r="M19" s="75">
        <f t="shared" si="5"/>
        <v>7.6011275097399986</v>
      </c>
      <c r="N19" s="75">
        <f t="shared" si="5"/>
        <v>7.6011275097399986</v>
      </c>
      <c r="O19" s="75">
        <f t="shared" si="5"/>
        <v>7.6011275097399986</v>
      </c>
      <c r="P19" s="75">
        <f t="shared" si="5"/>
        <v>7.6011275097399986</v>
      </c>
      <c r="Q19" s="75">
        <f t="shared" si="5"/>
        <v>7.6011275097399986</v>
      </c>
      <c r="R19" s="75">
        <f t="shared" si="5"/>
        <v>7.6011275097399986</v>
      </c>
      <c r="S19" s="75">
        <f t="shared" si="5"/>
        <v>7.6011275097399986</v>
      </c>
      <c r="T19" s="75">
        <f t="shared" si="5"/>
        <v>7.6011275097399986</v>
      </c>
      <c r="U19" s="75">
        <f t="shared" si="5"/>
        <v>7.6011275097399986</v>
      </c>
      <c r="V19" s="75">
        <f t="shared" si="5"/>
        <v>7.6011275097399986</v>
      </c>
      <c r="W19" s="75">
        <f t="shared" si="5"/>
        <v>7.6011275097399986</v>
      </c>
      <c r="X19" s="75">
        <f t="shared" si="5"/>
        <v>7.6011275097399986</v>
      </c>
      <c r="Y19" s="75">
        <f t="shared" si="5"/>
        <v>7.6011275097399986</v>
      </c>
      <c r="Z19" s="75">
        <f t="shared" si="5"/>
        <v>7.6011275097399986</v>
      </c>
      <c r="AA19" s="75">
        <f t="shared" si="5"/>
        <v>7.6011275097399986</v>
      </c>
      <c r="AB19" s="75">
        <f t="shared" si="5"/>
        <v>7.6011275097399986</v>
      </c>
      <c r="AC19" s="75">
        <f t="shared" si="5"/>
        <v>7.6011275097399986</v>
      </c>
      <c r="AD19" s="75">
        <f t="shared" si="5"/>
        <v>7.6011275097399986</v>
      </c>
      <c r="AE19" s="75">
        <f t="shared" si="5"/>
        <v>7.6011275097399986</v>
      </c>
      <c r="AF19" s="75">
        <f t="shared" si="5"/>
        <v>7.6011275097399986</v>
      </c>
      <c r="AG19" s="75">
        <f t="shared" si="5"/>
        <v>7.6011275097399986</v>
      </c>
      <c r="AH19" s="75">
        <f t="shared" si="5"/>
        <v>7.6011275097399986</v>
      </c>
      <c r="AI19" s="75">
        <f t="shared" si="5"/>
        <v>7.6011275097399986</v>
      </c>
      <c r="AJ19" s="75">
        <f t="shared" si="5"/>
        <v>7.6011275097399986</v>
      </c>
      <c r="AK19" s="75">
        <f t="shared" si="5"/>
        <v>7.6011275097399986</v>
      </c>
      <c r="AL19" s="75">
        <f t="shared" si="5"/>
        <v>7.6011275097399986</v>
      </c>
      <c r="AM19" s="75">
        <f t="shared" si="5"/>
        <v>7.6011275097399986</v>
      </c>
      <c r="AN19" s="75">
        <f t="shared" si="5"/>
        <v>7.6011275097399986</v>
      </c>
      <c r="AO19" s="75">
        <f t="shared" si="5"/>
        <v>7.6011275097399986</v>
      </c>
      <c r="AP19" s="75">
        <f t="shared" si="5"/>
        <v>7.6011275097399986</v>
      </c>
      <c r="AQ19" s="75">
        <f t="shared" si="5"/>
        <v>7.6011275097399986</v>
      </c>
      <c r="AR19" s="75">
        <f t="shared" si="5"/>
        <v>7.6011275097399986</v>
      </c>
      <c r="AS19" s="75">
        <f t="shared" si="5"/>
        <v>7.6011275097399986</v>
      </c>
      <c r="AT19" s="75">
        <f t="shared" si="5"/>
        <v>7.6011275097399986</v>
      </c>
      <c r="AU19" s="75">
        <f t="shared" si="5"/>
        <v>7.6011275097399986</v>
      </c>
      <c r="AV19" s="75">
        <f t="shared" si="5"/>
        <v>7.6011275097399986</v>
      </c>
      <c r="AW19" s="75">
        <f t="shared" si="5"/>
        <v>7.6011275097399986</v>
      </c>
      <c r="AX19" s="75">
        <f t="shared" si="5"/>
        <v>7.6011275097399986</v>
      </c>
      <c r="AY19" s="75">
        <f t="shared" si="5"/>
        <v>7.6011275097399986</v>
      </c>
      <c r="AZ19" s="75">
        <f t="shared" si="5"/>
        <v>7.6011275097399986</v>
      </c>
      <c r="BA19" s="75">
        <f t="shared" si="5"/>
        <v>7.0828275097399986</v>
      </c>
      <c r="BB19" s="75">
        <f t="shared" si="5"/>
        <v>2.7846692697399993</v>
      </c>
      <c r="BC19" s="75">
        <f t="shared" si="5"/>
        <v>0</v>
      </c>
      <c r="BD19" s="75">
        <f t="shared" si="5"/>
        <v>0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38" customFormat="1" ht="15" customHeight="1">
      <c r="A20" s="362" t="s">
        <v>25</v>
      </c>
      <c r="B20" s="75">
        <f>-B14</f>
        <v>0</v>
      </c>
      <c r="C20" s="75">
        <f t="shared" ref="C20:K20" si="6">-C14</f>
        <v>0.51829999999999998</v>
      </c>
      <c r="D20" s="75">
        <f t="shared" si="6"/>
        <v>4.2981582399999994</v>
      </c>
      <c r="E20" s="75">
        <f t="shared" si="6"/>
        <v>2.7846692697399993</v>
      </c>
      <c r="F20" s="75">
        <f t="shared" si="6"/>
        <v>0</v>
      </c>
      <c r="G20" s="75">
        <f t="shared" si="6"/>
        <v>0</v>
      </c>
      <c r="H20" s="75">
        <f t="shared" si="6"/>
        <v>0</v>
      </c>
      <c r="I20" s="75">
        <f t="shared" si="6"/>
        <v>0</v>
      </c>
      <c r="J20" s="75">
        <f t="shared" si="6"/>
        <v>0</v>
      </c>
      <c r="K20" s="75">
        <f t="shared" si="6"/>
        <v>0</v>
      </c>
      <c r="L20" s="55"/>
      <c r="M20" s="55"/>
      <c r="N20" s="55"/>
      <c r="O20" s="75">
        <f t="shared" ref="O20:AY20" si="7">-O14</f>
        <v>0</v>
      </c>
      <c r="P20" s="75">
        <f t="shared" si="7"/>
        <v>0</v>
      </c>
      <c r="Q20" s="75">
        <f t="shared" si="7"/>
        <v>0</v>
      </c>
      <c r="R20" s="75">
        <f t="shared" si="7"/>
        <v>0</v>
      </c>
      <c r="S20" s="75">
        <f t="shared" si="7"/>
        <v>0</v>
      </c>
      <c r="T20" s="75">
        <f t="shared" si="7"/>
        <v>0</v>
      </c>
      <c r="U20" s="75">
        <f t="shared" si="7"/>
        <v>0</v>
      </c>
      <c r="V20" s="75">
        <f t="shared" si="7"/>
        <v>0</v>
      </c>
      <c r="W20" s="75">
        <f t="shared" si="7"/>
        <v>0</v>
      </c>
      <c r="X20" s="75">
        <f t="shared" si="7"/>
        <v>0</v>
      </c>
      <c r="Y20" s="75">
        <f t="shared" si="7"/>
        <v>0</v>
      </c>
      <c r="Z20" s="75">
        <f t="shared" si="7"/>
        <v>0</v>
      </c>
      <c r="AA20" s="75">
        <f t="shared" si="7"/>
        <v>0</v>
      </c>
      <c r="AB20" s="75">
        <f t="shared" si="7"/>
        <v>0</v>
      </c>
      <c r="AC20" s="75">
        <f t="shared" si="7"/>
        <v>0</v>
      </c>
      <c r="AD20" s="75">
        <f t="shared" si="7"/>
        <v>0</v>
      </c>
      <c r="AE20" s="75">
        <f t="shared" si="7"/>
        <v>0</v>
      </c>
      <c r="AF20" s="75">
        <f t="shared" si="7"/>
        <v>0</v>
      </c>
      <c r="AG20" s="75">
        <f t="shared" si="7"/>
        <v>0</v>
      </c>
      <c r="AH20" s="75">
        <f t="shared" si="7"/>
        <v>0</v>
      </c>
      <c r="AI20" s="75">
        <f t="shared" si="7"/>
        <v>0</v>
      </c>
      <c r="AJ20" s="75">
        <f t="shared" si="7"/>
        <v>0</v>
      </c>
      <c r="AK20" s="75">
        <f t="shared" si="7"/>
        <v>0</v>
      </c>
      <c r="AL20" s="75">
        <f t="shared" si="7"/>
        <v>0</v>
      </c>
      <c r="AM20" s="75">
        <f t="shared" si="7"/>
        <v>0</v>
      </c>
      <c r="AN20" s="75">
        <f t="shared" si="7"/>
        <v>0</v>
      </c>
      <c r="AO20" s="75">
        <f t="shared" si="7"/>
        <v>0</v>
      </c>
      <c r="AP20" s="75">
        <f t="shared" si="7"/>
        <v>0</v>
      </c>
      <c r="AQ20" s="75">
        <f t="shared" si="7"/>
        <v>0</v>
      </c>
      <c r="AR20" s="75">
        <f t="shared" si="7"/>
        <v>0</v>
      </c>
      <c r="AS20" s="75">
        <f t="shared" si="7"/>
        <v>0</v>
      </c>
      <c r="AT20" s="75">
        <f t="shared" si="7"/>
        <v>0</v>
      </c>
      <c r="AU20" s="75">
        <f t="shared" si="7"/>
        <v>0</v>
      </c>
      <c r="AV20" s="75">
        <f t="shared" si="7"/>
        <v>0</v>
      </c>
      <c r="AW20" s="75">
        <f t="shared" si="7"/>
        <v>0</v>
      </c>
      <c r="AX20" s="75">
        <f t="shared" si="7"/>
        <v>0</v>
      </c>
      <c r="AY20" s="75">
        <f t="shared" si="7"/>
        <v>0</v>
      </c>
      <c r="AZ20" s="333">
        <f>-C20</f>
        <v>-0.51829999999999998</v>
      </c>
      <c r="BA20" s="333">
        <f>-D20</f>
        <v>-4.2981582399999994</v>
      </c>
      <c r="BB20" s="333">
        <f>-E20</f>
        <v>-2.7846692697399993</v>
      </c>
      <c r="BC20" s="75"/>
      <c r="BD20" s="55">
        <f>-G20</f>
        <v>0</v>
      </c>
      <c r="BE20" s="75"/>
      <c r="BF20" s="75"/>
      <c r="BG20" s="75"/>
      <c r="BH20" s="75"/>
      <c r="BI20" s="55"/>
      <c r="BJ20" s="75"/>
      <c r="BK20" s="55"/>
      <c r="BL20" s="75"/>
      <c r="BM20" s="37"/>
      <c r="BN20" s="75">
        <f>SUM(B20:BM20)</f>
        <v>0</v>
      </c>
      <c r="BO20" s="337"/>
    </row>
    <row r="21" spans="1:67" s="38" customFormat="1" ht="15" customHeight="1">
      <c r="A21" s="36" t="s">
        <v>28</v>
      </c>
      <c r="B21" s="75">
        <f t="shared" ref="B21:BL21" si="8">SUM(B19:B20)</f>
        <v>0</v>
      </c>
      <c r="C21" s="75">
        <f t="shared" si="8"/>
        <v>0.51829999999999998</v>
      </c>
      <c r="D21" s="75">
        <f t="shared" si="8"/>
        <v>4.8164582399999993</v>
      </c>
      <c r="E21" s="75">
        <f t="shared" si="8"/>
        <v>7.6011275097399986</v>
      </c>
      <c r="F21" s="75">
        <f t="shared" si="8"/>
        <v>7.6011275097399986</v>
      </c>
      <c r="G21" s="75">
        <f t="shared" si="8"/>
        <v>7.6011275097399986</v>
      </c>
      <c r="H21" s="75">
        <f t="shared" si="8"/>
        <v>7.6011275097399986</v>
      </c>
      <c r="I21" s="75">
        <f t="shared" si="8"/>
        <v>7.6011275097399986</v>
      </c>
      <c r="J21" s="75">
        <f t="shared" si="8"/>
        <v>7.6011275097399986</v>
      </c>
      <c r="K21" s="75">
        <f t="shared" si="8"/>
        <v>7.6011275097399986</v>
      </c>
      <c r="L21" s="75">
        <f t="shared" si="8"/>
        <v>7.6011275097399986</v>
      </c>
      <c r="M21" s="75">
        <f t="shared" si="8"/>
        <v>7.6011275097399986</v>
      </c>
      <c r="N21" s="75">
        <f t="shared" si="8"/>
        <v>7.6011275097399986</v>
      </c>
      <c r="O21" s="75">
        <f t="shared" si="8"/>
        <v>7.6011275097399986</v>
      </c>
      <c r="P21" s="75">
        <f t="shared" si="8"/>
        <v>7.6011275097399986</v>
      </c>
      <c r="Q21" s="75">
        <f t="shared" si="8"/>
        <v>7.6011275097399986</v>
      </c>
      <c r="R21" s="75">
        <f t="shared" si="8"/>
        <v>7.6011275097399986</v>
      </c>
      <c r="S21" s="75">
        <f t="shared" si="8"/>
        <v>7.6011275097399986</v>
      </c>
      <c r="T21" s="75">
        <f t="shared" si="8"/>
        <v>7.6011275097399986</v>
      </c>
      <c r="U21" s="75">
        <f t="shared" si="8"/>
        <v>7.6011275097399986</v>
      </c>
      <c r="V21" s="75">
        <f t="shared" si="8"/>
        <v>7.6011275097399986</v>
      </c>
      <c r="W21" s="75">
        <f t="shared" si="8"/>
        <v>7.6011275097399986</v>
      </c>
      <c r="X21" s="75">
        <f t="shared" si="8"/>
        <v>7.6011275097399986</v>
      </c>
      <c r="Y21" s="75">
        <f t="shared" si="8"/>
        <v>7.6011275097399986</v>
      </c>
      <c r="Z21" s="75">
        <f t="shared" si="8"/>
        <v>7.6011275097399986</v>
      </c>
      <c r="AA21" s="75">
        <f t="shared" si="8"/>
        <v>7.6011275097399986</v>
      </c>
      <c r="AB21" s="75">
        <f t="shared" si="8"/>
        <v>7.6011275097399986</v>
      </c>
      <c r="AC21" s="75">
        <f t="shared" si="8"/>
        <v>7.6011275097399986</v>
      </c>
      <c r="AD21" s="75">
        <f t="shared" si="8"/>
        <v>7.6011275097399986</v>
      </c>
      <c r="AE21" s="75">
        <f t="shared" si="8"/>
        <v>7.6011275097399986</v>
      </c>
      <c r="AF21" s="75">
        <f t="shared" si="8"/>
        <v>7.6011275097399986</v>
      </c>
      <c r="AG21" s="75">
        <f t="shared" si="8"/>
        <v>7.6011275097399986</v>
      </c>
      <c r="AH21" s="75">
        <f t="shared" si="8"/>
        <v>7.6011275097399986</v>
      </c>
      <c r="AI21" s="75">
        <f t="shared" si="8"/>
        <v>7.6011275097399986</v>
      </c>
      <c r="AJ21" s="75">
        <f t="shared" si="8"/>
        <v>7.6011275097399986</v>
      </c>
      <c r="AK21" s="75">
        <f t="shared" si="8"/>
        <v>7.6011275097399986</v>
      </c>
      <c r="AL21" s="75">
        <f t="shared" si="8"/>
        <v>7.6011275097399986</v>
      </c>
      <c r="AM21" s="75">
        <f t="shared" si="8"/>
        <v>7.6011275097399986</v>
      </c>
      <c r="AN21" s="75">
        <f t="shared" si="8"/>
        <v>7.6011275097399986</v>
      </c>
      <c r="AO21" s="75">
        <f t="shared" si="8"/>
        <v>7.6011275097399986</v>
      </c>
      <c r="AP21" s="75">
        <f t="shared" si="8"/>
        <v>7.6011275097399986</v>
      </c>
      <c r="AQ21" s="75">
        <f t="shared" si="8"/>
        <v>7.6011275097399986</v>
      </c>
      <c r="AR21" s="75">
        <f t="shared" si="8"/>
        <v>7.6011275097399986</v>
      </c>
      <c r="AS21" s="75">
        <f t="shared" si="8"/>
        <v>7.6011275097399986</v>
      </c>
      <c r="AT21" s="75">
        <f t="shared" si="8"/>
        <v>7.6011275097399986</v>
      </c>
      <c r="AU21" s="75">
        <f t="shared" si="8"/>
        <v>7.6011275097399986</v>
      </c>
      <c r="AV21" s="75">
        <f t="shared" si="8"/>
        <v>7.6011275097399986</v>
      </c>
      <c r="AW21" s="75">
        <f t="shared" si="8"/>
        <v>7.6011275097399986</v>
      </c>
      <c r="AX21" s="75">
        <f t="shared" si="8"/>
        <v>7.6011275097399986</v>
      </c>
      <c r="AY21" s="75">
        <f t="shared" si="8"/>
        <v>7.6011275097399986</v>
      </c>
      <c r="AZ21" s="75">
        <f t="shared" si="8"/>
        <v>7.0828275097399986</v>
      </c>
      <c r="BA21" s="75">
        <f t="shared" si="8"/>
        <v>2.7846692697399993</v>
      </c>
      <c r="BB21" s="75">
        <f t="shared" si="8"/>
        <v>0</v>
      </c>
      <c r="BC21" s="75">
        <f t="shared" si="8"/>
        <v>0</v>
      </c>
      <c r="BD21" s="75">
        <f t="shared" si="8"/>
        <v>0</v>
      </c>
      <c r="BE21" s="75">
        <f t="shared" si="8"/>
        <v>0</v>
      </c>
      <c r="BF21" s="75">
        <f t="shared" si="8"/>
        <v>0</v>
      </c>
      <c r="BG21" s="75">
        <f t="shared" si="8"/>
        <v>0</v>
      </c>
      <c r="BH21" s="75">
        <f t="shared" si="8"/>
        <v>0</v>
      </c>
      <c r="BI21" s="75">
        <f t="shared" si="8"/>
        <v>0</v>
      </c>
      <c r="BJ21" s="75">
        <f t="shared" si="8"/>
        <v>0</v>
      </c>
      <c r="BK21" s="75">
        <f t="shared" si="8"/>
        <v>0</v>
      </c>
      <c r="BL21" s="75">
        <f t="shared" si="8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9">AVERAGE(B19,B21)</f>
        <v>0</v>
      </c>
      <c r="C22" s="69">
        <f t="shared" si="9"/>
        <v>0.25914999999999999</v>
      </c>
      <c r="D22" s="69">
        <f t="shared" si="9"/>
        <v>2.6673791199999997</v>
      </c>
      <c r="E22" s="69">
        <f t="shared" si="9"/>
        <v>6.2087928748699994</v>
      </c>
      <c r="F22" s="69">
        <f t="shared" si="9"/>
        <v>7.6011275097399986</v>
      </c>
      <c r="G22" s="69">
        <f t="shared" si="9"/>
        <v>7.6011275097399986</v>
      </c>
      <c r="H22" s="69">
        <f t="shared" si="9"/>
        <v>7.6011275097399986</v>
      </c>
      <c r="I22" s="69">
        <f t="shared" si="9"/>
        <v>7.6011275097399986</v>
      </c>
      <c r="J22" s="69">
        <f t="shared" si="9"/>
        <v>7.6011275097399986</v>
      </c>
      <c r="K22" s="69">
        <f t="shared" si="9"/>
        <v>7.6011275097399986</v>
      </c>
      <c r="L22" s="69">
        <f t="shared" si="9"/>
        <v>7.6011275097399986</v>
      </c>
      <c r="M22" s="69">
        <f t="shared" si="9"/>
        <v>7.6011275097399986</v>
      </c>
      <c r="N22" s="69">
        <f t="shared" si="9"/>
        <v>7.6011275097399986</v>
      </c>
      <c r="O22" s="69">
        <f t="shared" si="9"/>
        <v>7.6011275097399986</v>
      </c>
      <c r="P22" s="69">
        <f t="shared" si="9"/>
        <v>7.6011275097399986</v>
      </c>
      <c r="Q22" s="69">
        <f t="shared" si="9"/>
        <v>7.6011275097399986</v>
      </c>
      <c r="R22" s="69">
        <f t="shared" si="9"/>
        <v>7.6011275097399986</v>
      </c>
      <c r="S22" s="69">
        <f t="shared" si="9"/>
        <v>7.6011275097399986</v>
      </c>
      <c r="T22" s="69">
        <f t="shared" si="9"/>
        <v>7.6011275097399986</v>
      </c>
      <c r="U22" s="69">
        <f t="shared" si="9"/>
        <v>7.6011275097399986</v>
      </c>
      <c r="V22" s="69">
        <f t="shared" si="9"/>
        <v>7.6011275097399986</v>
      </c>
      <c r="W22" s="69">
        <f t="shared" si="9"/>
        <v>7.6011275097399986</v>
      </c>
      <c r="X22" s="69">
        <f t="shared" si="9"/>
        <v>7.6011275097399986</v>
      </c>
      <c r="Y22" s="69">
        <f t="shared" si="9"/>
        <v>7.6011275097399986</v>
      </c>
      <c r="Z22" s="69">
        <f t="shared" si="9"/>
        <v>7.6011275097399986</v>
      </c>
      <c r="AA22" s="69">
        <f t="shared" si="9"/>
        <v>7.6011275097399986</v>
      </c>
      <c r="AB22" s="69">
        <f t="shared" si="9"/>
        <v>7.6011275097399986</v>
      </c>
      <c r="AC22" s="69">
        <f t="shared" si="9"/>
        <v>7.6011275097399986</v>
      </c>
      <c r="AD22" s="69">
        <f t="shared" si="9"/>
        <v>7.6011275097399986</v>
      </c>
      <c r="AE22" s="69">
        <f t="shared" si="9"/>
        <v>7.6011275097399986</v>
      </c>
      <c r="AF22" s="69">
        <f t="shared" si="9"/>
        <v>7.6011275097399986</v>
      </c>
      <c r="AG22" s="69">
        <f t="shared" si="9"/>
        <v>7.6011275097399986</v>
      </c>
      <c r="AH22" s="69">
        <f t="shared" si="9"/>
        <v>7.6011275097399986</v>
      </c>
      <c r="AI22" s="69">
        <f t="shared" si="9"/>
        <v>7.6011275097399986</v>
      </c>
      <c r="AJ22" s="69">
        <f t="shared" si="9"/>
        <v>7.6011275097399986</v>
      </c>
      <c r="AK22" s="69">
        <f t="shared" si="9"/>
        <v>7.6011275097399986</v>
      </c>
      <c r="AL22" s="69">
        <f t="shared" si="9"/>
        <v>7.6011275097399986</v>
      </c>
      <c r="AM22" s="69">
        <f t="shared" si="9"/>
        <v>7.6011275097399986</v>
      </c>
      <c r="AN22" s="69">
        <f t="shared" si="9"/>
        <v>7.6011275097399986</v>
      </c>
      <c r="AO22" s="69">
        <f t="shared" si="9"/>
        <v>7.6011275097399986</v>
      </c>
      <c r="AP22" s="69">
        <f t="shared" si="9"/>
        <v>7.6011275097399986</v>
      </c>
      <c r="AQ22" s="69">
        <f t="shared" si="9"/>
        <v>7.6011275097399986</v>
      </c>
      <c r="AR22" s="69">
        <f t="shared" si="9"/>
        <v>7.6011275097399986</v>
      </c>
      <c r="AS22" s="69">
        <f t="shared" si="9"/>
        <v>7.6011275097399986</v>
      </c>
      <c r="AT22" s="69">
        <f t="shared" si="9"/>
        <v>7.6011275097399986</v>
      </c>
      <c r="AU22" s="69">
        <f t="shared" si="9"/>
        <v>7.6011275097399986</v>
      </c>
      <c r="AV22" s="69">
        <f t="shared" si="9"/>
        <v>7.6011275097399986</v>
      </c>
      <c r="AW22" s="69">
        <f t="shared" si="9"/>
        <v>7.6011275097399986</v>
      </c>
      <c r="AX22" s="69">
        <f t="shared" si="9"/>
        <v>7.6011275097399986</v>
      </c>
      <c r="AY22" s="69">
        <f t="shared" si="9"/>
        <v>7.6011275097399986</v>
      </c>
      <c r="AZ22" s="69">
        <f t="shared" si="9"/>
        <v>7.3419775097399986</v>
      </c>
      <c r="BA22" s="69">
        <f t="shared" si="9"/>
        <v>4.933748389739999</v>
      </c>
      <c r="BB22" s="69">
        <f t="shared" si="9"/>
        <v>1.3923346348699996</v>
      </c>
      <c r="BC22" s="69">
        <f t="shared" si="9"/>
        <v>0</v>
      </c>
      <c r="BD22" s="69">
        <f t="shared" si="9"/>
        <v>0</v>
      </c>
      <c r="BE22" s="69">
        <f t="shared" si="9"/>
        <v>0</v>
      </c>
      <c r="BF22" s="69">
        <f t="shared" si="9"/>
        <v>0</v>
      </c>
      <c r="BG22" s="69">
        <f t="shared" si="9"/>
        <v>0</v>
      </c>
      <c r="BH22" s="69">
        <f t="shared" si="9"/>
        <v>0</v>
      </c>
      <c r="BI22" s="69">
        <f t="shared" si="9"/>
        <v>0</v>
      </c>
      <c r="BJ22" s="69">
        <f t="shared" si="9"/>
        <v>0</v>
      </c>
      <c r="BK22" s="69">
        <f t="shared" si="9"/>
        <v>0</v>
      </c>
      <c r="BL22" s="69">
        <f t="shared" si="9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0">B28</f>
        <v>0</v>
      </c>
      <c r="D25" s="75">
        <f t="shared" si="10"/>
        <v>3.8872499999999997E-2</v>
      </c>
      <c r="E25" s="75">
        <f t="shared" si="10"/>
        <v>0.43606652199999996</v>
      </c>
      <c r="F25" s="75">
        <f t="shared" si="10"/>
        <v>1.3346985859216998</v>
      </c>
      <c r="G25" s="75">
        <f t="shared" si="10"/>
        <v>2.3747559684563608</v>
      </c>
      <c r="H25" s="75">
        <f t="shared" si="10"/>
        <v>3.3368361297070406</v>
      </c>
      <c r="I25" s="75">
        <f t="shared" si="10"/>
        <v>4.2267460417931195</v>
      </c>
      <c r="J25" s="75">
        <f t="shared" si="10"/>
        <v>5.049906686521612</v>
      </c>
      <c r="K25" s="75">
        <f t="shared" si="10"/>
        <v>5.8113092298755298</v>
      </c>
      <c r="L25" s="75">
        <f t="shared" si="10"/>
        <v>6.5185170209109113</v>
      </c>
      <c r="M25" s="75">
        <f t="shared" si="10"/>
        <v>7.2001832430037975</v>
      </c>
      <c r="N25" s="75">
        <f t="shared" si="10"/>
        <v>7.8785078619729951</v>
      </c>
      <c r="O25" s="75">
        <f t="shared" si="10"/>
        <v>8.556832480942191</v>
      </c>
      <c r="P25" s="75">
        <f t="shared" si="10"/>
        <v>9.2351570999113868</v>
      </c>
      <c r="Q25" s="75">
        <f t="shared" si="10"/>
        <v>9.9134817188805826</v>
      </c>
      <c r="R25" s="75">
        <f t="shared" si="10"/>
        <v>10.591806337849778</v>
      </c>
      <c r="S25" s="75">
        <f t="shared" si="10"/>
        <v>11.270130956818974</v>
      </c>
      <c r="T25" s="75">
        <f t="shared" si="10"/>
        <v>11.94845557578817</v>
      </c>
      <c r="U25" s="75">
        <f t="shared" si="10"/>
        <v>12.626780194757366</v>
      </c>
      <c r="V25" s="75">
        <f t="shared" si="10"/>
        <v>13.305104813726562</v>
      </c>
      <c r="W25" s="75">
        <f t="shared" si="10"/>
        <v>13.983429432695758</v>
      </c>
      <c r="X25" s="75">
        <f t="shared" si="10"/>
        <v>14.638627505664957</v>
      </c>
      <c r="Y25" s="75">
        <f t="shared" si="10"/>
        <v>15.078915211965356</v>
      </c>
      <c r="Z25" s="75">
        <f t="shared" si="10"/>
        <v>15.203167154781156</v>
      </c>
      <c r="AA25" s="75">
        <f t="shared" si="10"/>
        <v>15.203167154781156</v>
      </c>
      <c r="AB25" s="75">
        <f t="shared" si="10"/>
        <v>15.203167154781156</v>
      </c>
      <c r="AC25" s="75">
        <f t="shared" si="10"/>
        <v>15.203167154781156</v>
      </c>
      <c r="AD25" s="75">
        <f t="shared" si="10"/>
        <v>15.203167154781156</v>
      </c>
      <c r="AE25" s="75">
        <f t="shared" si="10"/>
        <v>15.203167154781156</v>
      </c>
      <c r="AF25" s="75">
        <f t="shared" si="10"/>
        <v>15.203167154781156</v>
      </c>
      <c r="AG25" s="75">
        <f t="shared" si="10"/>
        <v>15.203167154781156</v>
      </c>
      <c r="AH25" s="75">
        <f t="shared" si="10"/>
        <v>15.203167154781156</v>
      </c>
      <c r="AI25" s="75">
        <f t="shared" si="10"/>
        <v>15.203167154781156</v>
      </c>
      <c r="AJ25" s="75">
        <f t="shared" si="10"/>
        <v>15.203167154781156</v>
      </c>
      <c r="AK25" s="75">
        <f t="shared" si="10"/>
        <v>15.203167154781156</v>
      </c>
      <c r="AL25" s="75">
        <f t="shared" si="10"/>
        <v>15.203167154781156</v>
      </c>
      <c r="AM25" s="75">
        <f t="shared" si="10"/>
        <v>15.203167154781156</v>
      </c>
      <c r="AN25" s="75">
        <f t="shared" si="10"/>
        <v>15.203167154781156</v>
      </c>
      <c r="AO25" s="75">
        <f t="shared" si="10"/>
        <v>15.203167154781156</v>
      </c>
      <c r="AP25" s="75">
        <f t="shared" si="10"/>
        <v>15.203167154781156</v>
      </c>
      <c r="AQ25" s="75">
        <f t="shared" si="10"/>
        <v>15.203167154781156</v>
      </c>
      <c r="AR25" s="75">
        <f t="shared" si="10"/>
        <v>15.203167154781156</v>
      </c>
      <c r="AS25" s="75">
        <f t="shared" si="10"/>
        <v>15.203167154781156</v>
      </c>
      <c r="AT25" s="75">
        <f t="shared" si="10"/>
        <v>15.203167154781156</v>
      </c>
      <c r="AU25" s="75">
        <f t="shared" si="10"/>
        <v>15.203167154781156</v>
      </c>
      <c r="AV25" s="75">
        <f t="shared" si="10"/>
        <v>15.203167154781156</v>
      </c>
      <c r="AW25" s="75">
        <f t="shared" si="10"/>
        <v>15.203167154781156</v>
      </c>
      <c r="AX25" s="75">
        <f t="shared" si="10"/>
        <v>15.203167154781156</v>
      </c>
      <c r="AY25" s="75">
        <f t="shared" si="10"/>
        <v>15.203167154781156</v>
      </c>
      <c r="AZ25" s="75">
        <f t="shared" si="10"/>
        <v>15.203167154781156</v>
      </c>
      <c r="BA25" s="75">
        <f t="shared" si="10"/>
        <v>15.203167154781156</v>
      </c>
      <c r="BB25" s="75">
        <f t="shared" si="10"/>
        <v>15.203167154781156</v>
      </c>
      <c r="BC25" s="75">
        <f t="shared" si="10"/>
        <v>15.203167154781156</v>
      </c>
      <c r="BD25" s="75">
        <f t="shared" si="10"/>
        <v>15.203167154781156</v>
      </c>
      <c r="BE25" s="75">
        <f t="shared" si="10"/>
        <v>15.203167154781156</v>
      </c>
      <c r="BF25" s="75">
        <f t="shared" si="10"/>
        <v>15.203167154781156</v>
      </c>
      <c r="BG25" s="75">
        <f t="shared" si="10"/>
        <v>15.203167154781156</v>
      </c>
      <c r="BH25" s="75">
        <f t="shared" si="10"/>
        <v>15.203167154781156</v>
      </c>
      <c r="BI25" s="75">
        <f t="shared" si="10"/>
        <v>15.203167154781156</v>
      </c>
      <c r="BJ25" s="75">
        <f t="shared" si="10"/>
        <v>15.203167154781156</v>
      </c>
      <c r="BK25" s="75">
        <f t="shared" si="10"/>
        <v>15.203167154781156</v>
      </c>
      <c r="BL25" s="75">
        <f t="shared" si="10"/>
        <v>15.203167154781156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1">C75</f>
        <v>1.9436249999999999E-2</v>
      </c>
      <c r="D26" s="75">
        <f t="shared" si="11"/>
        <v>0.19859701099999996</v>
      </c>
      <c r="E26" s="75">
        <f t="shared" si="11"/>
        <v>0.4493160319608499</v>
      </c>
      <c r="F26" s="75">
        <f t="shared" si="11"/>
        <v>0.52002869126733042</v>
      </c>
      <c r="G26" s="75">
        <f t="shared" si="11"/>
        <v>0.48104008062533971</v>
      </c>
      <c r="H26" s="75">
        <f t="shared" si="11"/>
        <v>0.4449549560430397</v>
      </c>
      <c r="I26" s="75">
        <f t="shared" si="11"/>
        <v>0.41158032236424613</v>
      </c>
      <c r="J26" s="75">
        <f t="shared" si="11"/>
        <v>0.38070127167695889</v>
      </c>
      <c r="K26" s="75">
        <f t="shared" si="11"/>
        <v>0.35360389551769117</v>
      </c>
      <c r="L26" s="75">
        <f t="shared" si="11"/>
        <v>0.34083311104644276</v>
      </c>
      <c r="M26" s="75">
        <f t="shared" si="11"/>
        <v>0.33916230948459875</v>
      </c>
      <c r="N26" s="75">
        <f t="shared" si="11"/>
        <v>0.33916230948459875</v>
      </c>
      <c r="O26" s="75">
        <f t="shared" si="11"/>
        <v>0.33916230948459875</v>
      </c>
      <c r="P26" s="75">
        <f t="shared" si="11"/>
        <v>0.33916230948459875</v>
      </c>
      <c r="Q26" s="75">
        <f t="shared" si="11"/>
        <v>0.33916230948459875</v>
      </c>
      <c r="R26" s="75">
        <f t="shared" si="11"/>
        <v>0.33916230948459875</v>
      </c>
      <c r="S26" s="75">
        <f t="shared" si="11"/>
        <v>0.33916230948459875</v>
      </c>
      <c r="T26" s="75">
        <f t="shared" si="11"/>
        <v>0.33916230948459875</v>
      </c>
      <c r="U26" s="75">
        <f t="shared" si="11"/>
        <v>0.33916230948459875</v>
      </c>
      <c r="V26" s="75">
        <f t="shared" si="11"/>
        <v>0.33916230948459875</v>
      </c>
      <c r="W26" s="75">
        <f t="shared" si="11"/>
        <v>0.32759903648459876</v>
      </c>
      <c r="X26" s="75">
        <f t="shared" si="11"/>
        <v>0.22014385315019874</v>
      </c>
      <c r="Y26" s="75">
        <f t="shared" si="11"/>
        <v>6.2125971407899383E-2</v>
      </c>
      <c r="Z26" s="75">
        <f t="shared" si="11"/>
        <v>0</v>
      </c>
      <c r="AA26" s="75">
        <f t="shared" si="11"/>
        <v>0</v>
      </c>
      <c r="AB26" s="75">
        <f t="shared" si="11"/>
        <v>0</v>
      </c>
      <c r="AC26" s="75">
        <f t="shared" si="11"/>
        <v>0</v>
      </c>
      <c r="AD26" s="75">
        <f t="shared" si="11"/>
        <v>0</v>
      </c>
      <c r="AE26" s="75">
        <f t="shared" si="11"/>
        <v>0</v>
      </c>
      <c r="AF26" s="75">
        <f t="shared" si="11"/>
        <v>0</v>
      </c>
      <c r="AG26" s="75">
        <f t="shared" si="11"/>
        <v>0</v>
      </c>
      <c r="AH26" s="75">
        <f t="shared" si="11"/>
        <v>0</v>
      </c>
      <c r="AI26" s="75">
        <f t="shared" si="11"/>
        <v>0</v>
      </c>
      <c r="AJ26" s="75">
        <f t="shared" si="11"/>
        <v>0</v>
      </c>
      <c r="AK26" s="75">
        <f t="shared" si="11"/>
        <v>0</v>
      </c>
      <c r="AL26" s="75">
        <f t="shared" si="11"/>
        <v>0</v>
      </c>
      <c r="AM26" s="75">
        <f t="shared" si="11"/>
        <v>0</v>
      </c>
      <c r="AN26" s="75">
        <f t="shared" si="11"/>
        <v>0</v>
      </c>
      <c r="AO26" s="75">
        <f t="shared" si="11"/>
        <v>0</v>
      </c>
      <c r="AP26" s="75">
        <f t="shared" si="11"/>
        <v>0</v>
      </c>
      <c r="AQ26" s="75">
        <f t="shared" si="11"/>
        <v>0</v>
      </c>
      <c r="AR26" s="75">
        <f t="shared" si="11"/>
        <v>0</v>
      </c>
      <c r="AS26" s="75">
        <f t="shared" si="11"/>
        <v>0</v>
      </c>
      <c r="AT26" s="75">
        <f t="shared" si="11"/>
        <v>0</v>
      </c>
      <c r="AU26" s="75">
        <f t="shared" si="11"/>
        <v>0</v>
      </c>
      <c r="AV26" s="75">
        <f t="shared" si="11"/>
        <v>0</v>
      </c>
      <c r="AW26" s="75">
        <f t="shared" si="11"/>
        <v>0</v>
      </c>
      <c r="AX26" s="75">
        <f t="shared" si="11"/>
        <v>0</v>
      </c>
      <c r="AY26" s="75">
        <f t="shared" si="11"/>
        <v>0</v>
      </c>
      <c r="AZ26" s="75">
        <f t="shared" si="11"/>
        <v>0</v>
      </c>
      <c r="BA26" s="75">
        <f t="shared" si="11"/>
        <v>0</v>
      </c>
      <c r="BB26" s="75">
        <f t="shared" si="11"/>
        <v>0</v>
      </c>
      <c r="BC26" s="75">
        <f t="shared" si="11"/>
        <v>0</v>
      </c>
      <c r="BD26" s="75">
        <f t="shared" si="11"/>
        <v>0</v>
      </c>
      <c r="BE26" s="75">
        <f t="shared" si="11"/>
        <v>0</v>
      </c>
      <c r="BF26" s="75">
        <f t="shared" si="11"/>
        <v>0</v>
      </c>
      <c r="BG26" s="75">
        <f t="shared" si="11"/>
        <v>0</v>
      </c>
      <c r="BH26" s="75">
        <f t="shared" si="11"/>
        <v>0</v>
      </c>
      <c r="BI26" s="75">
        <f t="shared" si="11"/>
        <v>0</v>
      </c>
      <c r="BJ26" s="75">
        <f t="shared" si="11"/>
        <v>0</v>
      </c>
      <c r="BK26" s="75">
        <f t="shared" si="11"/>
        <v>0</v>
      </c>
      <c r="BL26" s="75">
        <f t="shared" si="11"/>
        <v>0</v>
      </c>
      <c r="BM26" s="37"/>
      <c r="BN26" s="75">
        <f>SUM(B26:BM26)</f>
        <v>7.6015835773905831</v>
      </c>
      <c r="BO26" s="337"/>
    </row>
    <row r="27" spans="1:67" s="38" customFormat="1" ht="15" customHeight="1">
      <c r="A27" s="36" t="s">
        <v>79</v>
      </c>
      <c r="B27" s="75">
        <f t="shared" ref="B27:BL27" si="12">B82</f>
        <v>0</v>
      </c>
      <c r="C27" s="75">
        <f t="shared" si="12"/>
        <v>1.9436249999999999E-2</v>
      </c>
      <c r="D27" s="75">
        <f t="shared" si="12"/>
        <v>0.19859701099999996</v>
      </c>
      <c r="E27" s="75">
        <f t="shared" si="12"/>
        <v>0.4493160319608499</v>
      </c>
      <c r="F27" s="75">
        <f t="shared" si="12"/>
        <v>0.52002869126733042</v>
      </c>
      <c r="G27" s="75">
        <f t="shared" si="12"/>
        <v>0.48104008062533971</v>
      </c>
      <c r="H27" s="75">
        <f t="shared" si="12"/>
        <v>0.4449549560430397</v>
      </c>
      <c r="I27" s="75">
        <f t="shared" si="12"/>
        <v>0.41158032236424613</v>
      </c>
      <c r="J27" s="75">
        <f t="shared" si="12"/>
        <v>0.38070127167695889</v>
      </c>
      <c r="K27" s="75">
        <f t="shared" si="12"/>
        <v>0.35360389551769117</v>
      </c>
      <c r="L27" s="75">
        <f t="shared" si="12"/>
        <v>0.34083311104644276</v>
      </c>
      <c r="M27" s="75">
        <f t="shared" si="12"/>
        <v>0.33916230948459875</v>
      </c>
      <c r="N27" s="75">
        <f t="shared" si="12"/>
        <v>0.33916230948459875</v>
      </c>
      <c r="O27" s="75">
        <f t="shared" si="12"/>
        <v>0.33916230948459875</v>
      </c>
      <c r="P27" s="75">
        <f t="shared" si="12"/>
        <v>0.33916230948459875</v>
      </c>
      <c r="Q27" s="75">
        <f t="shared" si="12"/>
        <v>0.33916230948459875</v>
      </c>
      <c r="R27" s="75">
        <f t="shared" si="12"/>
        <v>0.33916230948459875</v>
      </c>
      <c r="S27" s="75">
        <f t="shared" si="12"/>
        <v>0.33916230948459875</v>
      </c>
      <c r="T27" s="75">
        <f t="shared" si="12"/>
        <v>0.33916230948459875</v>
      </c>
      <c r="U27" s="75">
        <f t="shared" si="12"/>
        <v>0.33916230948459875</v>
      </c>
      <c r="V27" s="75">
        <f t="shared" si="12"/>
        <v>0.33916230948459875</v>
      </c>
      <c r="W27" s="75">
        <f t="shared" si="12"/>
        <v>0.32759903648459876</v>
      </c>
      <c r="X27" s="75">
        <f t="shared" si="12"/>
        <v>0.22014385315019874</v>
      </c>
      <c r="Y27" s="75">
        <f t="shared" si="12"/>
        <v>6.2125971407899383E-2</v>
      </c>
      <c r="Z27" s="75">
        <f t="shared" si="12"/>
        <v>0</v>
      </c>
      <c r="AA27" s="75">
        <f t="shared" si="12"/>
        <v>0</v>
      </c>
      <c r="AB27" s="75">
        <f t="shared" si="12"/>
        <v>0</v>
      </c>
      <c r="AC27" s="75">
        <f t="shared" si="12"/>
        <v>0</v>
      </c>
      <c r="AD27" s="75">
        <f t="shared" si="12"/>
        <v>0</v>
      </c>
      <c r="AE27" s="75">
        <f t="shared" si="12"/>
        <v>0</v>
      </c>
      <c r="AF27" s="75">
        <f t="shared" si="12"/>
        <v>0</v>
      </c>
      <c r="AG27" s="75">
        <f t="shared" si="12"/>
        <v>0</v>
      </c>
      <c r="AH27" s="75">
        <f t="shared" si="12"/>
        <v>0</v>
      </c>
      <c r="AI27" s="75">
        <f t="shared" si="12"/>
        <v>0</v>
      </c>
      <c r="AJ27" s="75">
        <f t="shared" si="12"/>
        <v>0</v>
      </c>
      <c r="AK27" s="75">
        <f t="shared" si="12"/>
        <v>0</v>
      </c>
      <c r="AL27" s="75">
        <f t="shared" si="12"/>
        <v>0</v>
      </c>
      <c r="AM27" s="75">
        <f t="shared" si="12"/>
        <v>0</v>
      </c>
      <c r="AN27" s="75">
        <f t="shared" si="12"/>
        <v>0</v>
      </c>
      <c r="AO27" s="75">
        <f t="shared" si="12"/>
        <v>0</v>
      </c>
      <c r="AP27" s="75">
        <f t="shared" si="12"/>
        <v>0</v>
      </c>
      <c r="AQ27" s="75">
        <f t="shared" si="12"/>
        <v>0</v>
      </c>
      <c r="AR27" s="75">
        <f t="shared" si="12"/>
        <v>0</v>
      </c>
      <c r="AS27" s="75">
        <f t="shared" si="12"/>
        <v>0</v>
      </c>
      <c r="AT27" s="75">
        <f t="shared" si="12"/>
        <v>0</v>
      </c>
      <c r="AU27" s="75">
        <f t="shared" si="12"/>
        <v>0</v>
      </c>
      <c r="AV27" s="75">
        <f t="shared" si="12"/>
        <v>0</v>
      </c>
      <c r="AW27" s="75">
        <f t="shared" si="12"/>
        <v>0</v>
      </c>
      <c r="AX27" s="75">
        <f t="shared" si="12"/>
        <v>0</v>
      </c>
      <c r="AY27" s="75">
        <f t="shared" si="12"/>
        <v>0</v>
      </c>
      <c r="AZ27" s="75">
        <f t="shared" si="12"/>
        <v>0</v>
      </c>
      <c r="BA27" s="75">
        <f t="shared" si="12"/>
        <v>0</v>
      </c>
      <c r="BB27" s="75">
        <f t="shared" si="12"/>
        <v>0</v>
      </c>
      <c r="BC27" s="75">
        <f t="shared" si="12"/>
        <v>0</v>
      </c>
      <c r="BD27" s="75">
        <f t="shared" si="12"/>
        <v>0</v>
      </c>
      <c r="BE27" s="75">
        <f t="shared" si="12"/>
        <v>0</v>
      </c>
      <c r="BF27" s="75">
        <f t="shared" si="12"/>
        <v>0</v>
      </c>
      <c r="BG27" s="75">
        <f t="shared" si="12"/>
        <v>0</v>
      </c>
      <c r="BH27" s="75">
        <f t="shared" si="12"/>
        <v>0</v>
      </c>
      <c r="BI27" s="75">
        <f t="shared" si="12"/>
        <v>0</v>
      </c>
      <c r="BJ27" s="75">
        <f t="shared" si="12"/>
        <v>0</v>
      </c>
      <c r="BK27" s="75">
        <f t="shared" si="12"/>
        <v>0</v>
      </c>
      <c r="BL27" s="75">
        <f t="shared" si="12"/>
        <v>0</v>
      </c>
      <c r="BM27" s="37"/>
      <c r="BN27" s="75">
        <f>SUM(B27:BM27)</f>
        <v>7.6015835773905831</v>
      </c>
      <c r="BO27" s="337"/>
    </row>
    <row r="28" spans="1:67" s="38" customFormat="1" ht="15" customHeight="1">
      <c r="A28" s="36" t="s">
        <v>28</v>
      </c>
      <c r="B28" s="75">
        <f t="shared" ref="B28:BL28" si="13">SUM(B25:B27)</f>
        <v>0</v>
      </c>
      <c r="C28" s="75">
        <f t="shared" si="13"/>
        <v>3.8872499999999997E-2</v>
      </c>
      <c r="D28" s="75">
        <f t="shared" si="13"/>
        <v>0.43606652199999996</v>
      </c>
      <c r="E28" s="75">
        <f t="shared" si="13"/>
        <v>1.3346985859216998</v>
      </c>
      <c r="F28" s="75">
        <f t="shared" si="13"/>
        <v>2.3747559684563608</v>
      </c>
      <c r="G28" s="75">
        <f t="shared" si="13"/>
        <v>3.3368361297070406</v>
      </c>
      <c r="H28" s="75">
        <f t="shared" si="13"/>
        <v>4.2267460417931195</v>
      </c>
      <c r="I28" s="75">
        <f t="shared" si="13"/>
        <v>5.049906686521612</v>
      </c>
      <c r="J28" s="75">
        <f t="shared" si="13"/>
        <v>5.8113092298755298</v>
      </c>
      <c r="K28" s="75">
        <f t="shared" si="13"/>
        <v>6.5185170209109113</v>
      </c>
      <c r="L28" s="75">
        <f t="shared" si="13"/>
        <v>7.2001832430037975</v>
      </c>
      <c r="M28" s="75">
        <f t="shared" si="13"/>
        <v>7.8785078619729951</v>
      </c>
      <c r="N28" s="75">
        <f t="shared" si="13"/>
        <v>8.556832480942191</v>
      </c>
      <c r="O28" s="75">
        <f t="shared" si="13"/>
        <v>9.2351570999113868</v>
      </c>
      <c r="P28" s="75">
        <f t="shared" si="13"/>
        <v>9.9134817188805826</v>
      </c>
      <c r="Q28" s="75">
        <f t="shared" si="13"/>
        <v>10.591806337849778</v>
      </c>
      <c r="R28" s="75">
        <f t="shared" si="13"/>
        <v>11.270130956818974</v>
      </c>
      <c r="S28" s="75">
        <f t="shared" si="13"/>
        <v>11.94845557578817</v>
      </c>
      <c r="T28" s="75">
        <f t="shared" si="13"/>
        <v>12.626780194757366</v>
      </c>
      <c r="U28" s="75">
        <f t="shared" si="13"/>
        <v>13.305104813726562</v>
      </c>
      <c r="V28" s="75">
        <f t="shared" si="13"/>
        <v>13.983429432695758</v>
      </c>
      <c r="W28" s="75">
        <f t="shared" si="13"/>
        <v>14.638627505664957</v>
      </c>
      <c r="X28" s="75">
        <f t="shared" si="13"/>
        <v>15.078915211965356</v>
      </c>
      <c r="Y28" s="75">
        <f t="shared" si="13"/>
        <v>15.203167154781156</v>
      </c>
      <c r="Z28" s="75">
        <f t="shared" si="13"/>
        <v>15.203167154781156</v>
      </c>
      <c r="AA28" s="75">
        <f t="shared" si="13"/>
        <v>15.203167154781156</v>
      </c>
      <c r="AB28" s="75">
        <f t="shared" si="13"/>
        <v>15.203167154781156</v>
      </c>
      <c r="AC28" s="75">
        <f t="shared" si="13"/>
        <v>15.203167154781156</v>
      </c>
      <c r="AD28" s="75">
        <f t="shared" si="13"/>
        <v>15.203167154781156</v>
      </c>
      <c r="AE28" s="75">
        <f t="shared" si="13"/>
        <v>15.203167154781156</v>
      </c>
      <c r="AF28" s="75">
        <f t="shared" si="13"/>
        <v>15.203167154781156</v>
      </c>
      <c r="AG28" s="75">
        <f t="shared" si="13"/>
        <v>15.203167154781156</v>
      </c>
      <c r="AH28" s="75">
        <f t="shared" si="13"/>
        <v>15.203167154781156</v>
      </c>
      <c r="AI28" s="75">
        <f t="shared" si="13"/>
        <v>15.203167154781156</v>
      </c>
      <c r="AJ28" s="75">
        <f t="shared" si="13"/>
        <v>15.203167154781156</v>
      </c>
      <c r="AK28" s="75">
        <f t="shared" si="13"/>
        <v>15.203167154781156</v>
      </c>
      <c r="AL28" s="75">
        <f t="shared" si="13"/>
        <v>15.203167154781156</v>
      </c>
      <c r="AM28" s="75">
        <f t="shared" si="13"/>
        <v>15.203167154781156</v>
      </c>
      <c r="AN28" s="75">
        <f t="shared" si="13"/>
        <v>15.203167154781156</v>
      </c>
      <c r="AO28" s="75">
        <f t="shared" si="13"/>
        <v>15.203167154781156</v>
      </c>
      <c r="AP28" s="75">
        <f t="shared" si="13"/>
        <v>15.203167154781156</v>
      </c>
      <c r="AQ28" s="75">
        <f t="shared" si="13"/>
        <v>15.203167154781156</v>
      </c>
      <c r="AR28" s="75">
        <f t="shared" si="13"/>
        <v>15.203167154781156</v>
      </c>
      <c r="AS28" s="75">
        <f t="shared" si="13"/>
        <v>15.203167154781156</v>
      </c>
      <c r="AT28" s="75">
        <f t="shared" si="13"/>
        <v>15.203167154781156</v>
      </c>
      <c r="AU28" s="75">
        <f t="shared" si="13"/>
        <v>15.203167154781156</v>
      </c>
      <c r="AV28" s="75">
        <f t="shared" si="13"/>
        <v>15.203167154781156</v>
      </c>
      <c r="AW28" s="75">
        <f t="shared" si="13"/>
        <v>15.203167154781156</v>
      </c>
      <c r="AX28" s="75">
        <f t="shared" si="13"/>
        <v>15.203167154781156</v>
      </c>
      <c r="AY28" s="75">
        <f t="shared" si="13"/>
        <v>15.203167154781156</v>
      </c>
      <c r="AZ28" s="75">
        <f t="shared" si="13"/>
        <v>15.203167154781156</v>
      </c>
      <c r="BA28" s="75">
        <f t="shared" si="13"/>
        <v>15.203167154781156</v>
      </c>
      <c r="BB28" s="75">
        <f t="shared" si="13"/>
        <v>15.203167154781156</v>
      </c>
      <c r="BC28" s="75">
        <f t="shared" si="13"/>
        <v>15.203167154781156</v>
      </c>
      <c r="BD28" s="75">
        <f t="shared" si="13"/>
        <v>15.203167154781156</v>
      </c>
      <c r="BE28" s="75">
        <f t="shared" si="13"/>
        <v>15.203167154781156</v>
      </c>
      <c r="BF28" s="75">
        <f t="shared" si="13"/>
        <v>15.203167154781156</v>
      </c>
      <c r="BG28" s="75">
        <f t="shared" si="13"/>
        <v>15.203167154781156</v>
      </c>
      <c r="BH28" s="75">
        <f t="shared" si="13"/>
        <v>15.203167154781156</v>
      </c>
      <c r="BI28" s="75">
        <f t="shared" si="13"/>
        <v>15.203167154781156</v>
      </c>
      <c r="BJ28" s="75">
        <f t="shared" si="13"/>
        <v>15.203167154781156</v>
      </c>
      <c r="BK28" s="75">
        <f t="shared" si="13"/>
        <v>15.203167154781156</v>
      </c>
      <c r="BL28" s="75">
        <f t="shared" si="13"/>
        <v>15.203167154781156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4">AVERAGE(B25,B28)</f>
        <v>0</v>
      </c>
      <c r="C29" s="69">
        <f t="shared" si="14"/>
        <v>1.9436249999999999E-2</v>
      </c>
      <c r="D29" s="69">
        <f t="shared" si="14"/>
        <v>0.23746951099999997</v>
      </c>
      <c r="E29" s="69">
        <f t="shared" si="14"/>
        <v>0.88538255396084986</v>
      </c>
      <c r="F29" s="69">
        <f t="shared" si="14"/>
        <v>1.8547272771890304</v>
      </c>
      <c r="G29" s="69">
        <f>AVERAGE(G25,G28)</f>
        <v>2.8557960490817007</v>
      </c>
      <c r="H29" s="69">
        <f t="shared" si="14"/>
        <v>3.7817910857500801</v>
      </c>
      <c r="I29" s="69">
        <f t="shared" si="14"/>
        <v>4.6383263641573658</v>
      </c>
      <c r="J29" s="69">
        <f t="shared" si="14"/>
        <v>5.4306079581985713</v>
      </c>
      <c r="K29" s="69">
        <f t="shared" si="14"/>
        <v>6.1649131253932206</v>
      </c>
      <c r="L29" s="69">
        <f t="shared" si="14"/>
        <v>6.8593501319573544</v>
      </c>
      <c r="M29" s="69">
        <f t="shared" si="14"/>
        <v>7.5393455524883963</v>
      </c>
      <c r="N29" s="69">
        <f t="shared" si="14"/>
        <v>8.217670171457593</v>
      </c>
      <c r="O29" s="69">
        <f t="shared" si="14"/>
        <v>8.8959947904267889</v>
      </c>
      <c r="P29" s="69">
        <f t="shared" si="14"/>
        <v>9.5743194093959847</v>
      </c>
      <c r="Q29" s="69">
        <f t="shared" si="14"/>
        <v>10.252644028365181</v>
      </c>
      <c r="R29" s="69">
        <f t="shared" si="14"/>
        <v>10.930968647334376</v>
      </c>
      <c r="S29" s="69">
        <f t="shared" si="14"/>
        <v>11.609293266303572</v>
      </c>
      <c r="T29" s="69">
        <f t="shared" si="14"/>
        <v>12.287617885272768</v>
      </c>
      <c r="U29" s="69">
        <f t="shared" si="14"/>
        <v>12.965942504241964</v>
      </c>
      <c r="V29" s="69">
        <f t="shared" si="14"/>
        <v>13.64426712321116</v>
      </c>
      <c r="W29" s="69">
        <f t="shared" si="14"/>
        <v>14.311028469180357</v>
      </c>
      <c r="X29" s="69">
        <f t="shared" si="14"/>
        <v>14.858771358815156</v>
      </c>
      <c r="Y29" s="69">
        <f t="shared" si="14"/>
        <v>15.141041183373256</v>
      </c>
      <c r="Z29" s="69">
        <f t="shared" si="14"/>
        <v>15.203167154781156</v>
      </c>
      <c r="AA29" s="69">
        <f t="shared" si="14"/>
        <v>15.203167154781156</v>
      </c>
      <c r="AB29" s="69">
        <f t="shared" si="14"/>
        <v>15.203167154781156</v>
      </c>
      <c r="AC29" s="69">
        <f t="shared" si="14"/>
        <v>15.203167154781156</v>
      </c>
      <c r="AD29" s="69">
        <f t="shared" si="14"/>
        <v>15.203167154781156</v>
      </c>
      <c r="AE29" s="69">
        <f t="shared" si="14"/>
        <v>15.203167154781156</v>
      </c>
      <c r="AF29" s="69">
        <f t="shared" si="14"/>
        <v>15.203167154781156</v>
      </c>
      <c r="AG29" s="69">
        <f t="shared" si="14"/>
        <v>15.203167154781156</v>
      </c>
      <c r="AH29" s="69">
        <f t="shared" si="14"/>
        <v>15.203167154781156</v>
      </c>
      <c r="AI29" s="69">
        <f t="shared" si="14"/>
        <v>15.203167154781156</v>
      </c>
      <c r="AJ29" s="69">
        <f t="shared" si="14"/>
        <v>15.203167154781156</v>
      </c>
      <c r="AK29" s="69">
        <f t="shared" si="14"/>
        <v>15.203167154781156</v>
      </c>
      <c r="AL29" s="69">
        <f t="shared" si="14"/>
        <v>15.203167154781156</v>
      </c>
      <c r="AM29" s="69">
        <f t="shared" si="14"/>
        <v>15.203167154781156</v>
      </c>
      <c r="AN29" s="69">
        <f t="shared" si="14"/>
        <v>15.203167154781156</v>
      </c>
      <c r="AO29" s="69">
        <f t="shared" si="14"/>
        <v>15.203167154781156</v>
      </c>
      <c r="AP29" s="69">
        <f t="shared" si="14"/>
        <v>15.203167154781156</v>
      </c>
      <c r="AQ29" s="69">
        <f t="shared" si="14"/>
        <v>15.203167154781156</v>
      </c>
      <c r="AR29" s="69">
        <f t="shared" si="14"/>
        <v>15.203167154781156</v>
      </c>
      <c r="AS29" s="69">
        <f t="shared" si="14"/>
        <v>15.203167154781156</v>
      </c>
      <c r="AT29" s="69">
        <f t="shared" si="14"/>
        <v>15.203167154781156</v>
      </c>
      <c r="AU29" s="69">
        <f t="shared" si="14"/>
        <v>15.203167154781156</v>
      </c>
      <c r="AV29" s="69">
        <f t="shared" si="14"/>
        <v>15.203167154781156</v>
      </c>
      <c r="AW29" s="69">
        <f t="shared" si="14"/>
        <v>15.203167154781156</v>
      </c>
      <c r="AX29" s="69">
        <f t="shared" si="14"/>
        <v>15.203167154781156</v>
      </c>
      <c r="AY29" s="69">
        <f t="shared" si="14"/>
        <v>15.203167154781156</v>
      </c>
      <c r="AZ29" s="69">
        <f t="shared" si="14"/>
        <v>15.203167154781156</v>
      </c>
      <c r="BA29" s="69">
        <f t="shared" si="14"/>
        <v>15.203167154781156</v>
      </c>
      <c r="BB29" s="69">
        <f t="shared" si="14"/>
        <v>15.203167154781156</v>
      </c>
      <c r="BC29" s="69">
        <f t="shared" si="14"/>
        <v>15.203167154781156</v>
      </c>
      <c r="BD29" s="69">
        <f t="shared" si="14"/>
        <v>15.203167154781156</v>
      </c>
      <c r="BE29" s="69">
        <f t="shared" si="14"/>
        <v>15.203167154781156</v>
      </c>
      <c r="BF29" s="69">
        <f t="shared" si="14"/>
        <v>15.203167154781156</v>
      </c>
      <c r="BG29" s="69">
        <f t="shared" si="14"/>
        <v>15.203167154781156</v>
      </c>
      <c r="BH29" s="69">
        <f t="shared" si="14"/>
        <v>15.203167154781156</v>
      </c>
      <c r="BI29" s="69">
        <f t="shared" si="14"/>
        <v>15.203167154781156</v>
      </c>
      <c r="BJ29" s="69">
        <f t="shared" si="14"/>
        <v>15.203167154781156</v>
      </c>
      <c r="BK29" s="69">
        <f t="shared" si="14"/>
        <v>15.203167154781156</v>
      </c>
      <c r="BL29" s="69">
        <f t="shared" si="14"/>
        <v>15.203167154781156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5">B35</f>
        <v>0</v>
      </c>
      <c r="D32" s="75">
        <f t="shared" si="15"/>
        <v>1.0366E-2</v>
      </c>
      <c r="E32" s="75">
        <f t="shared" si="15"/>
        <v>0.10669516479999999</v>
      </c>
      <c r="F32" s="75">
        <f t="shared" si="15"/>
        <v>0.25871771499480001</v>
      </c>
      <c r="G32" s="75">
        <f t="shared" si="15"/>
        <v>0.4107402651896</v>
      </c>
      <c r="H32" s="75">
        <f t="shared" si="15"/>
        <v>0.56276281538439998</v>
      </c>
      <c r="I32" s="75">
        <f t="shared" si="15"/>
        <v>0.71478536557920003</v>
      </c>
      <c r="J32" s="75">
        <f t="shared" si="15"/>
        <v>0.86680791577400007</v>
      </c>
      <c r="K32" s="75">
        <f t="shared" si="15"/>
        <v>1.0188304659688001</v>
      </c>
      <c r="L32" s="75">
        <f t="shared" si="15"/>
        <v>1.1708530161636002</v>
      </c>
      <c r="M32" s="75">
        <f t="shared" si="15"/>
        <v>1.3228755663584002</v>
      </c>
      <c r="N32" s="75">
        <f t="shared" si="15"/>
        <v>1.4748981165532002</v>
      </c>
      <c r="O32" s="75">
        <f t="shared" si="15"/>
        <v>1.6269206667480003</v>
      </c>
      <c r="P32" s="75">
        <f t="shared" si="15"/>
        <v>1.7789432169428003</v>
      </c>
      <c r="Q32" s="75">
        <f t="shared" si="15"/>
        <v>1.9309657671376004</v>
      </c>
      <c r="R32" s="75">
        <f t="shared" si="15"/>
        <v>2.0829883173324002</v>
      </c>
      <c r="S32" s="75">
        <f t="shared" si="15"/>
        <v>2.2350108675272002</v>
      </c>
      <c r="T32" s="75">
        <f t="shared" si="15"/>
        <v>2.3870334177220003</v>
      </c>
      <c r="U32" s="75">
        <f t="shared" si="15"/>
        <v>2.5390559679168003</v>
      </c>
      <c r="V32" s="75">
        <f t="shared" si="15"/>
        <v>2.6910785181116004</v>
      </c>
      <c r="W32" s="75">
        <f t="shared" si="15"/>
        <v>2.8431010683064004</v>
      </c>
      <c r="X32" s="75">
        <f t="shared" si="15"/>
        <v>2.9951236185012005</v>
      </c>
      <c r="Y32" s="75">
        <f t="shared" si="15"/>
        <v>3.1471461686960005</v>
      </c>
      <c r="Z32" s="75">
        <f t="shared" si="15"/>
        <v>3.2991687188908005</v>
      </c>
      <c r="AA32" s="75">
        <f t="shared" si="15"/>
        <v>3.4511912690856006</v>
      </c>
      <c r="AB32" s="75">
        <f t="shared" si="15"/>
        <v>3.6032138192804006</v>
      </c>
      <c r="AC32" s="75">
        <f t="shared" si="15"/>
        <v>3.7552363694752007</v>
      </c>
      <c r="AD32" s="75">
        <f t="shared" si="15"/>
        <v>3.9072589196700007</v>
      </c>
      <c r="AE32" s="75">
        <f t="shared" si="15"/>
        <v>4.0592814698648008</v>
      </c>
      <c r="AF32" s="75">
        <f t="shared" si="15"/>
        <v>4.2113040200596004</v>
      </c>
      <c r="AG32" s="75">
        <f t="shared" si="15"/>
        <v>4.3633265702544</v>
      </c>
      <c r="AH32" s="75">
        <f t="shared" si="15"/>
        <v>4.5153491204491996</v>
      </c>
      <c r="AI32" s="75">
        <f t="shared" si="15"/>
        <v>4.6673716706439992</v>
      </c>
      <c r="AJ32" s="75">
        <f t="shared" si="15"/>
        <v>4.8193942208387988</v>
      </c>
      <c r="AK32" s="75">
        <f t="shared" si="15"/>
        <v>4.9714167710335984</v>
      </c>
      <c r="AL32" s="75">
        <f t="shared" si="15"/>
        <v>5.123439321228398</v>
      </c>
      <c r="AM32" s="75">
        <f t="shared" si="15"/>
        <v>5.2754618714231976</v>
      </c>
      <c r="AN32" s="75">
        <f t="shared" si="15"/>
        <v>5.4274844216179972</v>
      </c>
      <c r="AO32" s="75">
        <f t="shared" si="15"/>
        <v>5.5795069718127968</v>
      </c>
      <c r="AP32" s="75">
        <f t="shared" si="15"/>
        <v>5.7315295220075964</v>
      </c>
      <c r="AQ32" s="75">
        <f t="shared" si="15"/>
        <v>5.883552072202396</v>
      </c>
      <c r="AR32" s="75">
        <f t="shared" si="15"/>
        <v>6.0355746223971956</v>
      </c>
      <c r="AS32" s="75">
        <f t="shared" si="15"/>
        <v>6.1875971725919952</v>
      </c>
      <c r="AT32" s="75">
        <f t="shared" si="15"/>
        <v>6.3396197227867948</v>
      </c>
      <c r="AU32" s="75">
        <f t="shared" si="15"/>
        <v>6.4916422729815944</v>
      </c>
      <c r="AV32" s="75">
        <f t="shared" si="15"/>
        <v>6.643664823176394</v>
      </c>
      <c r="AW32" s="75">
        <f t="shared" si="15"/>
        <v>6.7956873733711936</v>
      </c>
      <c r="AX32" s="75">
        <f t="shared" si="15"/>
        <v>6.9477099235659932</v>
      </c>
      <c r="AY32" s="75">
        <f t="shared" si="15"/>
        <v>7.0997324737607928</v>
      </c>
      <c r="AZ32" s="75">
        <f t="shared" si="15"/>
        <v>7.2517550239555923</v>
      </c>
      <c r="BA32" s="75">
        <f t="shared" si="15"/>
        <v>6.8854775741503929</v>
      </c>
      <c r="BB32" s="75">
        <f t="shared" si="15"/>
        <v>2.7289758843451972</v>
      </c>
      <c r="BC32" s="75">
        <f t="shared" si="15"/>
        <v>0</v>
      </c>
      <c r="BD32" s="75">
        <f t="shared" si="15"/>
        <v>0</v>
      </c>
      <c r="BE32" s="75">
        <f t="shared" si="15"/>
        <v>0</v>
      </c>
      <c r="BF32" s="75">
        <f t="shared" si="15"/>
        <v>0</v>
      </c>
      <c r="BG32" s="75">
        <f t="shared" si="15"/>
        <v>0</v>
      </c>
      <c r="BH32" s="75">
        <f t="shared" si="15"/>
        <v>0</v>
      </c>
      <c r="BI32" s="75">
        <f t="shared" si="15"/>
        <v>0</v>
      </c>
      <c r="BJ32" s="75">
        <f t="shared" si="15"/>
        <v>0</v>
      </c>
      <c r="BK32" s="75">
        <f t="shared" si="15"/>
        <v>0</v>
      </c>
      <c r="BL32" s="75">
        <f t="shared" si="15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6">B98</f>
        <v>0</v>
      </c>
      <c r="C33" s="75">
        <f t="shared" si="16"/>
        <v>1.0366E-2</v>
      </c>
      <c r="D33" s="75">
        <f t="shared" si="16"/>
        <v>9.6329164799999992E-2</v>
      </c>
      <c r="E33" s="75">
        <f t="shared" si="16"/>
        <v>0.15202255019479999</v>
      </c>
      <c r="F33" s="75">
        <f t="shared" si="16"/>
        <v>0.15202255019479999</v>
      </c>
      <c r="G33" s="75">
        <f t="shared" si="16"/>
        <v>0.15202255019479999</v>
      </c>
      <c r="H33" s="75">
        <f t="shared" si="16"/>
        <v>0.15202255019479999</v>
      </c>
      <c r="I33" s="75">
        <f t="shared" si="16"/>
        <v>0.15202255019479999</v>
      </c>
      <c r="J33" s="75">
        <f t="shared" si="16"/>
        <v>0.15202255019479999</v>
      </c>
      <c r="K33" s="75">
        <f t="shared" si="16"/>
        <v>0.15202255019479999</v>
      </c>
      <c r="L33" s="75">
        <f t="shared" si="16"/>
        <v>0.15202255019479999</v>
      </c>
      <c r="M33" s="75">
        <f t="shared" si="16"/>
        <v>0.15202255019479999</v>
      </c>
      <c r="N33" s="75">
        <f t="shared" si="16"/>
        <v>0.15202255019479999</v>
      </c>
      <c r="O33" s="75">
        <f t="shared" si="16"/>
        <v>0.15202255019479999</v>
      </c>
      <c r="P33" s="75">
        <f t="shared" si="16"/>
        <v>0.15202255019479999</v>
      </c>
      <c r="Q33" s="75">
        <f t="shared" si="16"/>
        <v>0.15202255019479999</v>
      </c>
      <c r="R33" s="75">
        <f t="shared" si="16"/>
        <v>0.15202255019479999</v>
      </c>
      <c r="S33" s="75">
        <f t="shared" si="16"/>
        <v>0.15202255019479999</v>
      </c>
      <c r="T33" s="75">
        <f t="shared" si="16"/>
        <v>0.15202255019479999</v>
      </c>
      <c r="U33" s="75">
        <f t="shared" si="16"/>
        <v>0.15202255019479999</v>
      </c>
      <c r="V33" s="75">
        <f t="shared" si="16"/>
        <v>0.15202255019479999</v>
      </c>
      <c r="W33" s="75">
        <f t="shared" si="16"/>
        <v>0.15202255019479999</v>
      </c>
      <c r="X33" s="75">
        <f t="shared" si="16"/>
        <v>0.15202255019479999</v>
      </c>
      <c r="Y33" s="75">
        <f t="shared" si="16"/>
        <v>0.15202255019479999</v>
      </c>
      <c r="Z33" s="75">
        <f t="shared" si="16"/>
        <v>0.15202255019479999</v>
      </c>
      <c r="AA33" s="75">
        <f t="shared" si="16"/>
        <v>0.15202255019479999</v>
      </c>
      <c r="AB33" s="75">
        <f t="shared" si="16"/>
        <v>0.15202255019479999</v>
      </c>
      <c r="AC33" s="75">
        <f t="shared" si="16"/>
        <v>0.15202255019479999</v>
      </c>
      <c r="AD33" s="75">
        <f t="shared" si="16"/>
        <v>0.15202255019479999</v>
      </c>
      <c r="AE33" s="75">
        <f t="shared" si="16"/>
        <v>0.15202255019479999</v>
      </c>
      <c r="AF33" s="75">
        <f t="shared" si="16"/>
        <v>0.15202255019479999</v>
      </c>
      <c r="AG33" s="75">
        <f t="shared" si="16"/>
        <v>0.15202255019479999</v>
      </c>
      <c r="AH33" s="75">
        <f t="shared" si="16"/>
        <v>0.15202255019479999</v>
      </c>
      <c r="AI33" s="75">
        <f t="shared" si="16"/>
        <v>0.15202255019479999</v>
      </c>
      <c r="AJ33" s="75">
        <f t="shared" si="16"/>
        <v>0.15202255019479999</v>
      </c>
      <c r="AK33" s="75">
        <f t="shared" si="16"/>
        <v>0.15202255019479999</v>
      </c>
      <c r="AL33" s="75">
        <f t="shared" si="16"/>
        <v>0.15202255019479999</v>
      </c>
      <c r="AM33" s="75">
        <f t="shared" si="16"/>
        <v>0.15202255019479999</v>
      </c>
      <c r="AN33" s="75">
        <f t="shared" si="16"/>
        <v>0.15202255019479999</v>
      </c>
      <c r="AO33" s="75">
        <f t="shared" si="16"/>
        <v>0.15202255019479999</v>
      </c>
      <c r="AP33" s="75">
        <f t="shared" si="16"/>
        <v>0.15202255019479999</v>
      </c>
      <c r="AQ33" s="75">
        <f t="shared" si="16"/>
        <v>0.15202255019479999</v>
      </c>
      <c r="AR33" s="75">
        <f t="shared" si="16"/>
        <v>0.15202255019479999</v>
      </c>
      <c r="AS33" s="75">
        <f t="shared" si="16"/>
        <v>0.15202255019479999</v>
      </c>
      <c r="AT33" s="75">
        <f t="shared" si="16"/>
        <v>0.15202255019479999</v>
      </c>
      <c r="AU33" s="75">
        <f t="shared" si="16"/>
        <v>0.15202255019479999</v>
      </c>
      <c r="AV33" s="75">
        <f t="shared" si="16"/>
        <v>0.15202255019479999</v>
      </c>
      <c r="AW33" s="75">
        <f t="shared" si="16"/>
        <v>0.15202255019479999</v>
      </c>
      <c r="AX33" s="75">
        <f t="shared" si="16"/>
        <v>0.15202255019479999</v>
      </c>
      <c r="AY33" s="75">
        <f t="shared" si="16"/>
        <v>0.15202255019479999</v>
      </c>
      <c r="AZ33" s="75">
        <f t="shared" si="16"/>
        <v>0.15202255019479999</v>
      </c>
      <c r="BA33" s="75">
        <f t="shared" si="16"/>
        <v>0.14165655019479997</v>
      </c>
      <c r="BB33" s="75">
        <f t="shared" si="16"/>
        <v>5.5693385394799982E-2</v>
      </c>
      <c r="BC33" s="75">
        <f t="shared" si="16"/>
        <v>0</v>
      </c>
      <c r="BD33" s="75">
        <f t="shared" si="16"/>
        <v>0</v>
      </c>
      <c r="BE33" s="75">
        <f t="shared" si="16"/>
        <v>0</v>
      </c>
      <c r="BF33" s="75">
        <f t="shared" si="16"/>
        <v>0</v>
      </c>
      <c r="BG33" s="75">
        <f t="shared" si="16"/>
        <v>0</v>
      </c>
      <c r="BH33" s="75">
        <f t="shared" si="16"/>
        <v>0</v>
      </c>
      <c r="BI33" s="75">
        <f t="shared" si="16"/>
        <v>0</v>
      </c>
      <c r="BJ33" s="75">
        <f t="shared" si="16"/>
        <v>0</v>
      </c>
      <c r="BK33" s="75">
        <f t="shared" si="16"/>
        <v>0</v>
      </c>
      <c r="BL33" s="75">
        <f t="shared" si="16"/>
        <v>0</v>
      </c>
      <c r="BM33" s="37"/>
      <c r="BN33" s="75">
        <f>SUM(B33:BM33)</f>
        <v>7.6011275097399924</v>
      </c>
      <c r="BO33" s="337"/>
    </row>
    <row r="34" spans="1:107" s="38" customFormat="1" ht="15" customHeight="1">
      <c r="A34" s="362" t="s">
        <v>302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55"/>
      <c r="M34" s="55"/>
      <c r="N34" s="5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333">
        <f>-BN86</f>
        <v>-0.51829999999999954</v>
      </c>
      <c r="BA34" s="333">
        <f>-BN87</f>
        <v>-4.2981582399999958</v>
      </c>
      <c r="BB34" s="333">
        <f>-BN88</f>
        <v>-2.7846692697399984</v>
      </c>
      <c r="BC34" s="75"/>
      <c r="BD34" s="55">
        <f>-BN90</f>
        <v>0</v>
      </c>
      <c r="BE34" s="75"/>
      <c r="BF34" s="75"/>
      <c r="BG34" s="75"/>
      <c r="BH34" s="75"/>
      <c r="BI34" s="75"/>
      <c r="BJ34" s="75"/>
      <c r="BK34" s="55">
        <f>-BN97</f>
        <v>0</v>
      </c>
      <c r="BL34" s="75"/>
      <c r="BM34" s="37"/>
      <c r="BN34" s="75">
        <f>SUM(B34:BM34)</f>
        <v>-7.6011275097399942</v>
      </c>
      <c r="BO34" s="337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7">SUM(C32:C34)</f>
        <v>1.0366E-2</v>
      </c>
      <c r="D35" s="75">
        <f t="shared" si="17"/>
        <v>0.10669516479999999</v>
      </c>
      <c r="E35" s="75">
        <f t="shared" si="17"/>
        <v>0.25871771499480001</v>
      </c>
      <c r="F35" s="75">
        <f t="shared" si="17"/>
        <v>0.4107402651896</v>
      </c>
      <c r="G35" s="75">
        <f t="shared" si="17"/>
        <v>0.56276281538439998</v>
      </c>
      <c r="H35" s="75">
        <f t="shared" si="17"/>
        <v>0.71478536557920003</v>
      </c>
      <c r="I35" s="75">
        <f t="shared" si="17"/>
        <v>0.86680791577400007</v>
      </c>
      <c r="J35" s="75">
        <f t="shared" si="17"/>
        <v>1.0188304659688001</v>
      </c>
      <c r="K35" s="75">
        <f t="shared" si="17"/>
        <v>1.1708530161636002</v>
      </c>
      <c r="L35" s="75">
        <f t="shared" si="17"/>
        <v>1.3228755663584002</v>
      </c>
      <c r="M35" s="75">
        <f t="shared" si="17"/>
        <v>1.4748981165532002</v>
      </c>
      <c r="N35" s="75">
        <f t="shared" si="17"/>
        <v>1.6269206667480003</v>
      </c>
      <c r="O35" s="75">
        <f t="shared" si="17"/>
        <v>1.7789432169428003</v>
      </c>
      <c r="P35" s="75">
        <f t="shared" si="17"/>
        <v>1.9309657671376004</v>
      </c>
      <c r="Q35" s="75">
        <f t="shared" si="17"/>
        <v>2.0829883173324002</v>
      </c>
      <c r="R35" s="75">
        <f t="shared" si="17"/>
        <v>2.2350108675272002</v>
      </c>
      <c r="S35" s="75">
        <f t="shared" si="17"/>
        <v>2.3870334177220003</v>
      </c>
      <c r="T35" s="75">
        <f t="shared" si="17"/>
        <v>2.5390559679168003</v>
      </c>
      <c r="U35" s="75">
        <f t="shared" si="17"/>
        <v>2.6910785181116004</v>
      </c>
      <c r="V35" s="75">
        <f t="shared" si="17"/>
        <v>2.8431010683064004</v>
      </c>
      <c r="W35" s="75">
        <f t="shared" si="17"/>
        <v>2.9951236185012005</v>
      </c>
      <c r="X35" s="75">
        <f t="shared" si="17"/>
        <v>3.1471461686960005</v>
      </c>
      <c r="Y35" s="75">
        <f t="shared" si="17"/>
        <v>3.2991687188908005</v>
      </c>
      <c r="Z35" s="75">
        <f t="shared" si="17"/>
        <v>3.4511912690856006</v>
      </c>
      <c r="AA35" s="75">
        <f t="shared" si="17"/>
        <v>3.6032138192804006</v>
      </c>
      <c r="AB35" s="75">
        <f t="shared" si="17"/>
        <v>3.7552363694752007</v>
      </c>
      <c r="AC35" s="75">
        <f t="shared" si="17"/>
        <v>3.9072589196700007</v>
      </c>
      <c r="AD35" s="75">
        <f t="shared" si="17"/>
        <v>4.0592814698648008</v>
      </c>
      <c r="AE35" s="75">
        <f t="shared" si="17"/>
        <v>4.2113040200596004</v>
      </c>
      <c r="AF35" s="75">
        <f t="shared" si="17"/>
        <v>4.3633265702544</v>
      </c>
      <c r="AG35" s="75">
        <f t="shared" si="17"/>
        <v>4.5153491204491996</v>
      </c>
      <c r="AH35" s="75">
        <f t="shared" si="17"/>
        <v>4.6673716706439992</v>
      </c>
      <c r="AI35" s="75">
        <f t="shared" si="17"/>
        <v>4.8193942208387988</v>
      </c>
      <c r="AJ35" s="75">
        <f t="shared" si="17"/>
        <v>4.9714167710335984</v>
      </c>
      <c r="AK35" s="75">
        <f t="shared" si="17"/>
        <v>5.123439321228398</v>
      </c>
      <c r="AL35" s="75">
        <f t="shared" si="17"/>
        <v>5.2754618714231976</v>
      </c>
      <c r="AM35" s="75">
        <f t="shared" si="17"/>
        <v>5.4274844216179972</v>
      </c>
      <c r="AN35" s="75">
        <f t="shared" si="17"/>
        <v>5.5795069718127968</v>
      </c>
      <c r="AO35" s="75">
        <f t="shared" si="17"/>
        <v>5.7315295220075964</v>
      </c>
      <c r="AP35" s="75">
        <f t="shared" si="17"/>
        <v>5.883552072202396</v>
      </c>
      <c r="AQ35" s="75">
        <f t="shared" si="17"/>
        <v>6.0355746223971956</v>
      </c>
      <c r="AR35" s="75">
        <f t="shared" si="17"/>
        <v>6.1875971725919952</v>
      </c>
      <c r="AS35" s="75">
        <f t="shared" si="17"/>
        <v>6.3396197227867948</v>
      </c>
      <c r="AT35" s="75">
        <f t="shared" si="17"/>
        <v>6.4916422729815944</v>
      </c>
      <c r="AU35" s="75">
        <f t="shared" si="17"/>
        <v>6.643664823176394</v>
      </c>
      <c r="AV35" s="75">
        <f t="shared" si="17"/>
        <v>6.7956873733711936</v>
      </c>
      <c r="AW35" s="75">
        <f t="shared" si="17"/>
        <v>6.9477099235659932</v>
      </c>
      <c r="AX35" s="75">
        <f t="shared" si="17"/>
        <v>7.0997324737607928</v>
      </c>
      <c r="AY35" s="75">
        <f t="shared" si="17"/>
        <v>7.2517550239555923</v>
      </c>
      <c r="AZ35" s="75">
        <f t="shared" si="17"/>
        <v>6.8854775741503929</v>
      </c>
      <c r="BA35" s="75">
        <f t="shared" si="17"/>
        <v>2.7289758843451972</v>
      </c>
      <c r="BB35" s="75">
        <f t="shared" si="17"/>
        <v>0</v>
      </c>
      <c r="BC35" s="75">
        <f t="shared" si="17"/>
        <v>0</v>
      </c>
      <c r="BD35" s="75">
        <f t="shared" si="17"/>
        <v>0</v>
      </c>
      <c r="BE35" s="75">
        <f t="shared" si="17"/>
        <v>0</v>
      </c>
      <c r="BF35" s="75">
        <f t="shared" si="17"/>
        <v>0</v>
      </c>
      <c r="BG35" s="75">
        <f t="shared" si="17"/>
        <v>0</v>
      </c>
      <c r="BH35" s="75">
        <f t="shared" si="17"/>
        <v>0</v>
      </c>
      <c r="BI35" s="75">
        <f t="shared" si="17"/>
        <v>0</v>
      </c>
      <c r="BJ35" s="75">
        <f t="shared" si="17"/>
        <v>0</v>
      </c>
      <c r="BK35" s="75">
        <f t="shared" si="17"/>
        <v>0</v>
      </c>
      <c r="BL35" s="75">
        <f t="shared" si="17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8">AVERAGE(B32,B35)</f>
        <v>0</v>
      </c>
      <c r="C36" s="69">
        <f t="shared" si="18"/>
        <v>5.1830000000000001E-3</v>
      </c>
      <c r="D36" s="69">
        <f t="shared" si="18"/>
        <v>5.8530582399999996E-2</v>
      </c>
      <c r="E36" s="69">
        <f t="shared" si="18"/>
        <v>0.18270643989739999</v>
      </c>
      <c r="F36" s="69">
        <f t="shared" si="18"/>
        <v>0.33472899009220003</v>
      </c>
      <c r="G36" s="69">
        <f t="shared" si="18"/>
        <v>0.48675154028699996</v>
      </c>
      <c r="H36" s="69">
        <f t="shared" si="18"/>
        <v>0.63877409048180001</v>
      </c>
      <c r="I36" s="69">
        <f t="shared" si="18"/>
        <v>0.79079664067660005</v>
      </c>
      <c r="J36" s="69">
        <f t="shared" si="18"/>
        <v>0.94281919087140009</v>
      </c>
      <c r="K36" s="69">
        <f t="shared" si="18"/>
        <v>1.0948417410662001</v>
      </c>
      <c r="L36" s="69">
        <f t="shared" si="18"/>
        <v>1.2468642912610002</v>
      </c>
      <c r="M36" s="69">
        <f t="shared" si="18"/>
        <v>1.3988868414558002</v>
      </c>
      <c r="N36" s="69">
        <f t="shared" si="18"/>
        <v>1.5509093916506003</v>
      </c>
      <c r="O36" s="69">
        <f t="shared" si="18"/>
        <v>1.7029319418454003</v>
      </c>
      <c r="P36" s="69">
        <f t="shared" si="18"/>
        <v>1.8549544920402004</v>
      </c>
      <c r="Q36" s="69">
        <f t="shared" si="18"/>
        <v>2.0069770422350004</v>
      </c>
      <c r="R36" s="69">
        <f t="shared" si="18"/>
        <v>2.1589995924298</v>
      </c>
      <c r="S36" s="69">
        <f t="shared" si="18"/>
        <v>2.3110221426246005</v>
      </c>
      <c r="T36" s="69">
        <f t="shared" si="18"/>
        <v>2.4630446928194001</v>
      </c>
      <c r="U36" s="69">
        <f t="shared" si="18"/>
        <v>2.6150672430142006</v>
      </c>
      <c r="V36" s="69">
        <f t="shared" si="18"/>
        <v>2.7670897932090002</v>
      </c>
      <c r="W36" s="69">
        <f t="shared" si="18"/>
        <v>2.9191123434038007</v>
      </c>
      <c r="X36" s="69">
        <f t="shared" si="18"/>
        <v>3.0711348935986003</v>
      </c>
      <c r="Y36" s="69">
        <f t="shared" si="18"/>
        <v>3.2231574437934007</v>
      </c>
      <c r="Z36" s="69">
        <f t="shared" si="18"/>
        <v>3.3751799939882003</v>
      </c>
      <c r="AA36" s="69">
        <f t="shared" si="18"/>
        <v>3.5272025441830008</v>
      </c>
      <c r="AB36" s="69">
        <f t="shared" si="18"/>
        <v>3.6792250943778004</v>
      </c>
      <c r="AC36" s="69">
        <f t="shared" si="18"/>
        <v>3.8312476445726009</v>
      </c>
      <c r="AD36" s="69">
        <f t="shared" si="18"/>
        <v>3.9832701947674005</v>
      </c>
      <c r="AE36" s="69">
        <f t="shared" si="18"/>
        <v>4.1352927449622001</v>
      </c>
      <c r="AF36" s="69">
        <f t="shared" si="18"/>
        <v>4.2873152951570006</v>
      </c>
      <c r="AG36" s="69">
        <f t="shared" si="18"/>
        <v>4.4393378453517993</v>
      </c>
      <c r="AH36" s="69">
        <f t="shared" si="18"/>
        <v>4.5913603955465998</v>
      </c>
      <c r="AI36" s="69">
        <f t="shared" si="18"/>
        <v>4.7433829457413985</v>
      </c>
      <c r="AJ36" s="69">
        <f t="shared" si="18"/>
        <v>4.895405495936199</v>
      </c>
      <c r="AK36" s="69">
        <f t="shared" si="18"/>
        <v>5.0474280461309977</v>
      </c>
      <c r="AL36" s="69">
        <f t="shared" si="18"/>
        <v>5.1994505963257982</v>
      </c>
      <c r="AM36" s="69">
        <f t="shared" si="18"/>
        <v>5.3514731465205969</v>
      </c>
      <c r="AN36" s="69">
        <f t="shared" si="18"/>
        <v>5.5034956967153974</v>
      </c>
      <c r="AO36" s="69">
        <f t="shared" si="18"/>
        <v>5.6555182469101961</v>
      </c>
      <c r="AP36" s="69">
        <f t="shared" si="18"/>
        <v>5.8075407971049966</v>
      </c>
      <c r="AQ36" s="69">
        <f t="shared" si="18"/>
        <v>5.9595633472997953</v>
      </c>
      <c r="AR36" s="69">
        <f t="shared" si="18"/>
        <v>6.1115858974945958</v>
      </c>
      <c r="AS36" s="69">
        <f t="shared" si="18"/>
        <v>6.2636084476893945</v>
      </c>
      <c r="AT36" s="69">
        <f t="shared" si="18"/>
        <v>6.415630997884195</v>
      </c>
      <c r="AU36" s="69">
        <f t="shared" si="18"/>
        <v>6.5676535480789937</v>
      </c>
      <c r="AV36" s="69">
        <f t="shared" si="18"/>
        <v>6.7196760982737942</v>
      </c>
      <c r="AW36" s="69">
        <f t="shared" si="18"/>
        <v>6.8716986484685929</v>
      </c>
      <c r="AX36" s="69">
        <f t="shared" si="18"/>
        <v>7.0237211986633934</v>
      </c>
      <c r="AY36" s="69">
        <f t="shared" si="18"/>
        <v>7.1757437488581921</v>
      </c>
      <c r="AZ36" s="69">
        <f t="shared" si="18"/>
        <v>7.0686162990529926</v>
      </c>
      <c r="BA36" s="69">
        <f t="shared" si="18"/>
        <v>4.8072267292477946</v>
      </c>
      <c r="BB36" s="69">
        <f t="shared" si="18"/>
        <v>1.3644879421725986</v>
      </c>
      <c r="BC36" s="69">
        <f t="shared" si="18"/>
        <v>0</v>
      </c>
      <c r="BD36" s="69">
        <f t="shared" si="18"/>
        <v>0</v>
      </c>
      <c r="BE36" s="69">
        <f t="shared" si="18"/>
        <v>0</v>
      </c>
      <c r="BF36" s="69">
        <f t="shared" si="18"/>
        <v>0</v>
      </c>
      <c r="BG36" s="69">
        <f t="shared" si="18"/>
        <v>0</v>
      </c>
      <c r="BH36" s="69">
        <f t="shared" si="18"/>
        <v>0</v>
      </c>
      <c r="BI36" s="69">
        <f t="shared" si="18"/>
        <v>0</v>
      </c>
      <c r="BJ36" s="69">
        <f t="shared" si="18"/>
        <v>0</v>
      </c>
      <c r="BK36" s="69">
        <f t="shared" si="18"/>
        <v>0</v>
      </c>
      <c r="BL36" s="69">
        <f t="shared" si="18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19">B41</f>
        <v>0</v>
      </c>
      <c r="D39" s="75">
        <f t="shared" si="19"/>
        <v>3.1745874999999993E-3</v>
      </c>
      <c r="E39" s="75">
        <f t="shared" si="19"/>
        <v>3.8968333669999987E-2</v>
      </c>
      <c r="F39" s="75">
        <f t="shared" si="19"/>
        <v>0.14302105228811746</v>
      </c>
      <c r="G39" s="75">
        <f t="shared" si="19"/>
        <v>0.2718232016635031</v>
      </c>
      <c r="H39" s="75">
        <f t="shared" si="19"/>
        <v>0.38697933731419198</v>
      </c>
      <c r="I39" s="75">
        <f t="shared" si="19"/>
        <v>0.48950567936107586</v>
      </c>
      <c r="J39" s="75">
        <f t="shared" si="19"/>
        <v>0.580350899620382</v>
      </c>
      <c r="K39" s="75">
        <f t="shared" si="19"/>
        <v>0.66038845213913766</v>
      </c>
      <c r="L39" s="75">
        <f t="shared" si="19"/>
        <v>0.73094192300214955</v>
      </c>
      <c r="M39" s="75">
        <f t="shared" si="19"/>
        <v>0.79702561930022453</v>
      </c>
      <c r="N39" s="75">
        <f t="shared" si="19"/>
        <v>0.86252453505165405</v>
      </c>
      <c r="O39" s="75">
        <f t="shared" si="19"/>
        <v>0.92802345080308357</v>
      </c>
      <c r="P39" s="75">
        <f t="shared" si="19"/>
        <v>0.99352236655451309</v>
      </c>
      <c r="Q39" s="75">
        <f t="shared" si="19"/>
        <v>1.0590212823059426</v>
      </c>
      <c r="R39" s="75">
        <f t="shared" si="19"/>
        <v>1.1245201980573722</v>
      </c>
      <c r="S39" s="75">
        <f t="shared" si="19"/>
        <v>1.1900191138088019</v>
      </c>
      <c r="T39" s="75">
        <f t="shared" si="19"/>
        <v>1.2555180295602315</v>
      </c>
      <c r="U39" s="75">
        <f t="shared" si="19"/>
        <v>1.3210169453116611</v>
      </c>
      <c r="V39" s="75">
        <f t="shared" si="19"/>
        <v>1.3865158610630908</v>
      </c>
      <c r="W39" s="75">
        <f t="shared" si="19"/>
        <v>1.4520147768145204</v>
      </c>
      <c r="X39" s="75">
        <f t="shared" si="19"/>
        <v>1.5134665470159501</v>
      </c>
      <c r="Y39" s="75">
        <f t="shared" si="19"/>
        <v>1.5373090030503396</v>
      </c>
      <c r="Z39" s="75">
        <f t="shared" si="19"/>
        <v>1.5058452004749243</v>
      </c>
      <c r="AA39" s="75">
        <f t="shared" si="19"/>
        <v>1.4526373079067443</v>
      </c>
      <c r="AB39" s="75">
        <f t="shared" si="19"/>
        <v>1.3994294153385642</v>
      </c>
      <c r="AC39" s="75">
        <f t="shared" si="19"/>
        <v>1.3462215227703842</v>
      </c>
      <c r="AD39" s="75">
        <f t="shared" si="19"/>
        <v>1.2930136302022042</v>
      </c>
      <c r="AE39" s="75">
        <f t="shared" si="19"/>
        <v>1.2398057376340241</v>
      </c>
      <c r="AF39" s="75">
        <f t="shared" si="19"/>
        <v>1.1865978450658441</v>
      </c>
      <c r="AG39" s="75">
        <f t="shared" si="19"/>
        <v>1.1333899524976641</v>
      </c>
      <c r="AH39" s="75">
        <f t="shared" si="19"/>
        <v>1.080182059929484</v>
      </c>
      <c r="AI39" s="75">
        <f t="shared" si="19"/>
        <v>1.026974167361304</v>
      </c>
      <c r="AJ39" s="75">
        <f t="shared" si="19"/>
        <v>0.97376627479312394</v>
      </c>
      <c r="AK39" s="75">
        <f t="shared" si="19"/>
        <v>0.92055838222494391</v>
      </c>
      <c r="AL39" s="75">
        <f t="shared" si="19"/>
        <v>0.86735048965676387</v>
      </c>
      <c r="AM39" s="75">
        <f t="shared" si="19"/>
        <v>0.81414259708858383</v>
      </c>
      <c r="AN39" s="75">
        <f t="shared" si="19"/>
        <v>0.76093470452040379</v>
      </c>
      <c r="AO39" s="75">
        <f t="shared" si="19"/>
        <v>0.70772681195222376</v>
      </c>
      <c r="AP39" s="75">
        <f t="shared" si="19"/>
        <v>0.65451891938404372</v>
      </c>
      <c r="AQ39" s="75">
        <f t="shared" si="19"/>
        <v>0.60131102681586368</v>
      </c>
      <c r="AR39" s="75">
        <f t="shared" si="19"/>
        <v>0.54810313424768364</v>
      </c>
      <c r="AS39" s="75">
        <f t="shared" si="19"/>
        <v>0.49489524167950366</v>
      </c>
      <c r="AT39" s="75">
        <f t="shared" si="19"/>
        <v>0.44168734911132368</v>
      </c>
      <c r="AU39" s="75">
        <f t="shared" si="19"/>
        <v>0.3884794565431437</v>
      </c>
      <c r="AV39" s="75">
        <f t="shared" si="19"/>
        <v>0.33527156397496372</v>
      </c>
      <c r="AW39" s="75">
        <f t="shared" si="19"/>
        <v>0.28206367140678373</v>
      </c>
      <c r="AX39" s="75">
        <f t="shared" si="19"/>
        <v>0.22885577883860375</v>
      </c>
      <c r="AY39" s="75">
        <f t="shared" si="19"/>
        <v>0.17564788627042377</v>
      </c>
      <c r="AZ39" s="75">
        <f t="shared" si="19"/>
        <v>0.12243999370224377</v>
      </c>
      <c r="BA39" s="75">
        <f t="shared" si="19"/>
        <v>6.9232101134063778E-2</v>
      </c>
      <c r="BB39" s="75">
        <f t="shared" si="19"/>
        <v>1.9652308565883791E-2</v>
      </c>
      <c r="BC39" s="75">
        <f t="shared" si="19"/>
        <v>1.5962367770380043E-4</v>
      </c>
      <c r="BD39" s="75">
        <f t="shared" si="19"/>
        <v>1.5962367770380043E-4</v>
      </c>
      <c r="BE39" s="75">
        <f t="shared" si="19"/>
        <v>1.5962367770380043E-4</v>
      </c>
      <c r="BF39" s="75">
        <f t="shared" si="19"/>
        <v>1.5962367770380043E-4</v>
      </c>
      <c r="BG39" s="75">
        <f t="shared" si="19"/>
        <v>1.5962367770380043E-4</v>
      </c>
      <c r="BH39" s="75">
        <f t="shared" si="19"/>
        <v>1.5962367770380043E-4</v>
      </c>
      <c r="BI39" s="75">
        <f t="shared" si="19"/>
        <v>1.5962367770380043E-4</v>
      </c>
      <c r="BJ39" s="75">
        <f t="shared" si="19"/>
        <v>1.5962367770380043E-4</v>
      </c>
      <c r="BK39" s="75">
        <f t="shared" si="19"/>
        <v>1.5962367770380043E-4</v>
      </c>
      <c r="BL39" s="75">
        <f t="shared" si="19"/>
        <v>1.5962367770380043E-4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3.1745874999999993E-3</v>
      </c>
      <c r="D40" s="77">
        <f>(D26-D114)*'Assumptions (Inputs)'!$C$29</f>
        <v>3.5793746169999988E-2</v>
      </c>
      <c r="E40" s="77">
        <f>(E26-E114)*'Assumptions (Inputs)'!$C$29</f>
        <v>0.10405271861811746</v>
      </c>
      <c r="F40" s="77">
        <f>(F26-F114)*'Assumptions (Inputs)'!$C$29</f>
        <v>0.12880214937538564</v>
      </c>
      <c r="G40" s="77">
        <f>(G26-G114)*'Assumptions (Inputs)'!$C$29</f>
        <v>0.1151561356506889</v>
      </c>
      <c r="H40" s="77">
        <f>(H26-H114)*'Assumptions (Inputs)'!$C$29</f>
        <v>0.10252634204688389</v>
      </c>
      <c r="I40" s="77">
        <f>(I26-I114)*'Assumptions (Inputs)'!$C$29</f>
        <v>9.084522025930615E-2</v>
      </c>
      <c r="J40" s="77">
        <f>(J26-J114)*'Assumptions (Inputs)'!$C$29</f>
        <v>8.0037552518755606E-2</v>
      </c>
      <c r="K40" s="77">
        <f>(K26-K114)*'Assumptions (Inputs)'!$C$29</f>
        <v>7.0553470863011905E-2</v>
      </c>
      <c r="L40" s="77">
        <f>(L26-L114)*'Assumptions (Inputs)'!$C$29</f>
        <v>6.6083696298074965E-2</v>
      </c>
      <c r="M40" s="77">
        <f>(M26-M114)*'Assumptions (Inputs)'!$C$29</f>
        <v>6.5498915751429562E-2</v>
      </c>
      <c r="N40" s="77">
        <f>(N26-N114)*'Assumptions (Inputs)'!$C$29</f>
        <v>6.5498915751429562E-2</v>
      </c>
      <c r="O40" s="77">
        <f>(O26-O114)*'Assumptions (Inputs)'!$C$29</f>
        <v>6.5498915751429562E-2</v>
      </c>
      <c r="P40" s="77">
        <f>(P26-P114)*'Assumptions (Inputs)'!$C$29</f>
        <v>6.5498915751429562E-2</v>
      </c>
      <c r="Q40" s="77">
        <f>(Q26-Q114)*'Assumptions (Inputs)'!$C$29</f>
        <v>6.5498915751429562E-2</v>
      </c>
      <c r="R40" s="77">
        <f>(R26-R114)*'Assumptions (Inputs)'!$C$29</f>
        <v>6.5498915751429562E-2</v>
      </c>
      <c r="S40" s="77">
        <f>(S26-S114)*'Assumptions (Inputs)'!$C$29</f>
        <v>6.5498915751429562E-2</v>
      </c>
      <c r="T40" s="77">
        <f>(T26-T114)*'Assumptions (Inputs)'!$C$29</f>
        <v>6.5498915751429562E-2</v>
      </c>
      <c r="U40" s="77">
        <f>(U26-U114)*'Assumptions (Inputs)'!$C$29</f>
        <v>6.5498915751429562E-2</v>
      </c>
      <c r="V40" s="77">
        <f>(V26-V114)*'Assumptions (Inputs)'!$C$29</f>
        <v>6.5498915751429562E-2</v>
      </c>
      <c r="W40" s="77">
        <f>(W26-W114)*'Assumptions (Inputs)'!$C$29</f>
        <v>6.1451770201429563E-2</v>
      </c>
      <c r="X40" s="77">
        <f>(X26-X114)*'Assumptions (Inputs)'!$C$29</f>
        <v>2.3842456034389562E-2</v>
      </c>
      <c r="Y40" s="77">
        <f>(Y26-Y114)*'Assumptions (Inputs)'!$C$29</f>
        <v>-3.1463802575415208E-2</v>
      </c>
      <c r="Z40" s="77">
        <f>(Z26-Z114)*'Assumptions (Inputs)'!$C$29</f>
        <v>-5.3207892568179996E-2</v>
      </c>
      <c r="AA40" s="77">
        <f>(AA26-AA114)*'Assumptions (Inputs)'!$C$29</f>
        <v>-5.3207892568179996E-2</v>
      </c>
      <c r="AB40" s="77">
        <f>(AB26-AB114)*'Assumptions (Inputs)'!$C$29</f>
        <v>-5.3207892568179996E-2</v>
      </c>
      <c r="AC40" s="77">
        <f>(AC26-AC114)*'Assumptions (Inputs)'!$C$29</f>
        <v>-5.3207892568179996E-2</v>
      </c>
      <c r="AD40" s="77">
        <f>(AD26-AD114)*'Assumptions (Inputs)'!$C$29</f>
        <v>-5.3207892568179996E-2</v>
      </c>
      <c r="AE40" s="77">
        <f>(AE26-AE114)*'Assumptions (Inputs)'!$C$29</f>
        <v>-5.3207892568179996E-2</v>
      </c>
      <c r="AF40" s="77">
        <f>(AF26-AF114)*'Assumptions (Inputs)'!$C$29</f>
        <v>-5.3207892568179996E-2</v>
      </c>
      <c r="AG40" s="77">
        <f>(AG26-AG114)*'Assumptions (Inputs)'!$C$29</f>
        <v>-5.3207892568179996E-2</v>
      </c>
      <c r="AH40" s="77">
        <f>(AH26-AH114)*'Assumptions (Inputs)'!$C$29</f>
        <v>-5.3207892568179996E-2</v>
      </c>
      <c r="AI40" s="77">
        <f>(AI26-AI114)*'Assumptions (Inputs)'!$C$29</f>
        <v>-5.3207892568179996E-2</v>
      </c>
      <c r="AJ40" s="77">
        <f>(AJ26-AJ114)*'Assumptions (Inputs)'!$C$29</f>
        <v>-5.3207892568179996E-2</v>
      </c>
      <c r="AK40" s="77">
        <f>(AK26-AK114)*'Assumptions (Inputs)'!$C$29</f>
        <v>-5.3207892568179996E-2</v>
      </c>
      <c r="AL40" s="77">
        <f>(AL26-AL114)*'Assumptions (Inputs)'!$C$29</f>
        <v>-5.3207892568179996E-2</v>
      </c>
      <c r="AM40" s="77">
        <f>(AM26-AM114)*'Assumptions (Inputs)'!$C$29</f>
        <v>-5.3207892568179996E-2</v>
      </c>
      <c r="AN40" s="77">
        <f>(AN26-AN114)*'Assumptions (Inputs)'!$C$29</f>
        <v>-5.3207892568179996E-2</v>
      </c>
      <c r="AO40" s="77">
        <f>(AO26-AO114)*'Assumptions (Inputs)'!$C$29</f>
        <v>-5.3207892568179996E-2</v>
      </c>
      <c r="AP40" s="77">
        <f>(AP26-AP114)*'Assumptions (Inputs)'!$C$29</f>
        <v>-5.3207892568179996E-2</v>
      </c>
      <c r="AQ40" s="77">
        <f>(AQ26-AQ114)*'Assumptions (Inputs)'!$C$29</f>
        <v>-5.3207892568179996E-2</v>
      </c>
      <c r="AR40" s="77">
        <f>(AR26-AR114)*'Assumptions (Inputs)'!$C$29</f>
        <v>-5.3207892568179996E-2</v>
      </c>
      <c r="AS40" s="77">
        <f>(AS26-AS114)*'Assumptions (Inputs)'!$C$29</f>
        <v>-5.3207892568179996E-2</v>
      </c>
      <c r="AT40" s="77">
        <f>(AT26-AT114)*'Assumptions (Inputs)'!$C$29</f>
        <v>-5.3207892568179996E-2</v>
      </c>
      <c r="AU40" s="77">
        <f>(AU26-AU114)*'Assumptions (Inputs)'!$C$29</f>
        <v>-5.3207892568179996E-2</v>
      </c>
      <c r="AV40" s="77">
        <f>(AV26-AV114)*'Assumptions (Inputs)'!$C$29</f>
        <v>-5.3207892568179996E-2</v>
      </c>
      <c r="AW40" s="77">
        <f>(AW26-AW114)*'Assumptions (Inputs)'!$C$29</f>
        <v>-5.3207892568179996E-2</v>
      </c>
      <c r="AX40" s="77">
        <f>(AX26-AX114)*'Assumptions (Inputs)'!$C$29</f>
        <v>-5.3207892568179996E-2</v>
      </c>
      <c r="AY40" s="77">
        <f>(AY26-AY114)*'Assumptions (Inputs)'!$C$29</f>
        <v>-5.3207892568179996E-2</v>
      </c>
      <c r="AZ40" s="77">
        <f>(AZ26-AZ114)*'Assumptions (Inputs)'!$C$29</f>
        <v>-5.3207892568179996E-2</v>
      </c>
      <c r="BA40" s="77">
        <f>(BA26-BA114)*'Assumptions (Inputs)'!$C$29</f>
        <v>-4.9579792568179987E-2</v>
      </c>
      <c r="BB40" s="77">
        <f>(BB26-BB114)*'Assumptions (Inputs)'!$C$29</f>
        <v>-1.9492684888179991E-2</v>
      </c>
      <c r="BC40" s="77">
        <f>(BC26-BC114)*'Assumptions (Inputs)'!$C$29</f>
        <v>0</v>
      </c>
      <c r="BD40" s="77">
        <f>(BD26-BD114)*'Assumptions (Inputs)'!$C$29</f>
        <v>0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1.5962367770380043E-4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0">SUM(C39:C40)</f>
        <v>3.1745874999999993E-3</v>
      </c>
      <c r="D41" s="75">
        <f t="shared" si="20"/>
        <v>3.8968333669999987E-2</v>
      </c>
      <c r="E41" s="75">
        <f t="shared" si="20"/>
        <v>0.14302105228811746</v>
      </c>
      <c r="F41" s="75">
        <f t="shared" si="20"/>
        <v>0.2718232016635031</v>
      </c>
      <c r="G41" s="75">
        <f t="shared" si="20"/>
        <v>0.38697933731419198</v>
      </c>
      <c r="H41" s="75">
        <f t="shared" si="20"/>
        <v>0.48950567936107586</v>
      </c>
      <c r="I41" s="75">
        <f t="shared" si="20"/>
        <v>0.580350899620382</v>
      </c>
      <c r="J41" s="75">
        <f t="shared" si="20"/>
        <v>0.66038845213913766</v>
      </c>
      <c r="K41" s="75">
        <f t="shared" si="20"/>
        <v>0.73094192300214955</v>
      </c>
      <c r="L41" s="75">
        <f t="shared" si="20"/>
        <v>0.79702561930022453</v>
      </c>
      <c r="M41" s="75">
        <f t="shared" si="20"/>
        <v>0.86252453505165405</v>
      </c>
      <c r="N41" s="75">
        <f t="shared" si="20"/>
        <v>0.92802345080308357</v>
      </c>
      <c r="O41" s="75">
        <f t="shared" si="20"/>
        <v>0.99352236655451309</v>
      </c>
      <c r="P41" s="75">
        <f t="shared" si="20"/>
        <v>1.0590212823059426</v>
      </c>
      <c r="Q41" s="75">
        <f t="shared" si="20"/>
        <v>1.1245201980573722</v>
      </c>
      <c r="R41" s="75">
        <f t="shared" si="20"/>
        <v>1.1900191138088019</v>
      </c>
      <c r="S41" s="75">
        <f t="shared" si="20"/>
        <v>1.2555180295602315</v>
      </c>
      <c r="T41" s="75">
        <f t="shared" si="20"/>
        <v>1.3210169453116611</v>
      </c>
      <c r="U41" s="75">
        <f t="shared" si="20"/>
        <v>1.3865158610630908</v>
      </c>
      <c r="V41" s="75">
        <f t="shared" si="20"/>
        <v>1.4520147768145204</v>
      </c>
      <c r="W41" s="75">
        <f t="shared" si="20"/>
        <v>1.5134665470159501</v>
      </c>
      <c r="X41" s="75">
        <f t="shared" si="20"/>
        <v>1.5373090030503396</v>
      </c>
      <c r="Y41" s="75">
        <f t="shared" si="20"/>
        <v>1.5058452004749243</v>
      </c>
      <c r="Z41" s="75">
        <f t="shared" si="20"/>
        <v>1.4526373079067443</v>
      </c>
      <c r="AA41" s="75">
        <f t="shared" si="20"/>
        <v>1.3994294153385642</v>
      </c>
      <c r="AB41" s="75">
        <f t="shared" si="20"/>
        <v>1.3462215227703842</v>
      </c>
      <c r="AC41" s="75">
        <f t="shared" si="20"/>
        <v>1.2930136302022042</v>
      </c>
      <c r="AD41" s="75">
        <f t="shared" si="20"/>
        <v>1.2398057376340241</v>
      </c>
      <c r="AE41" s="75">
        <f t="shared" si="20"/>
        <v>1.1865978450658441</v>
      </c>
      <c r="AF41" s="75">
        <f t="shared" si="20"/>
        <v>1.1333899524976641</v>
      </c>
      <c r="AG41" s="75">
        <f t="shared" si="20"/>
        <v>1.080182059929484</v>
      </c>
      <c r="AH41" s="75">
        <f t="shared" si="20"/>
        <v>1.026974167361304</v>
      </c>
      <c r="AI41" s="75">
        <f t="shared" si="20"/>
        <v>0.97376627479312394</v>
      </c>
      <c r="AJ41" s="75">
        <f t="shared" si="20"/>
        <v>0.92055838222494391</v>
      </c>
      <c r="AK41" s="75">
        <f t="shared" si="20"/>
        <v>0.86735048965676387</v>
      </c>
      <c r="AL41" s="75">
        <f t="shared" si="20"/>
        <v>0.81414259708858383</v>
      </c>
      <c r="AM41" s="75">
        <f t="shared" si="20"/>
        <v>0.76093470452040379</v>
      </c>
      <c r="AN41" s="75">
        <f t="shared" si="20"/>
        <v>0.70772681195222376</v>
      </c>
      <c r="AO41" s="75">
        <f t="shared" si="20"/>
        <v>0.65451891938404372</v>
      </c>
      <c r="AP41" s="75">
        <f t="shared" si="20"/>
        <v>0.60131102681586368</v>
      </c>
      <c r="AQ41" s="75">
        <f t="shared" si="20"/>
        <v>0.54810313424768364</v>
      </c>
      <c r="AR41" s="75">
        <f t="shared" si="20"/>
        <v>0.49489524167950366</v>
      </c>
      <c r="AS41" s="75">
        <f t="shared" si="20"/>
        <v>0.44168734911132368</v>
      </c>
      <c r="AT41" s="75">
        <f t="shared" si="20"/>
        <v>0.3884794565431437</v>
      </c>
      <c r="AU41" s="75">
        <f t="shared" si="20"/>
        <v>0.33527156397496372</v>
      </c>
      <c r="AV41" s="75">
        <f t="shared" si="20"/>
        <v>0.28206367140678373</v>
      </c>
      <c r="AW41" s="75">
        <f t="shared" si="20"/>
        <v>0.22885577883860375</v>
      </c>
      <c r="AX41" s="75">
        <f t="shared" si="20"/>
        <v>0.17564788627042377</v>
      </c>
      <c r="AY41" s="75">
        <f t="shared" si="20"/>
        <v>0.12243999370224377</v>
      </c>
      <c r="AZ41" s="75">
        <f t="shared" si="20"/>
        <v>6.9232101134063778E-2</v>
      </c>
      <c r="BA41" s="75">
        <f t="shared" si="20"/>
        <v>1.9652308565883791E-2</v>
      </c>
      <c r="BB41" s="75">
        <f t="shared" si="20"/>
        <v>1.5962367770380043E-4</v>
      </c>
      <c r="BC41" s="75">
        <f t="shared" si="20"/>
        <v>1.5962367770380043E-4</v>
      </c>
      <c r="BD41" s="75">
        <f t="shared" si="20"/>
        <v>1.5962367770380043E-4</v>
      </c>
      <c r="BE41" s="75">
        <f t="shared" si="20"/>
        <v>1.5962367770380043E-4</v>
      </c>
      <c r="BF41" s="75">
        <f t="shared" si="20"/>
        <v>1.5962367770380043E-4</v>
      </c>
      <c r="BG41" s="75">
        <f t="shared" si="20"/>
        <v>1.5962367770380043E-4</v>
      </c>
      <c r="BH41" s="75">
        <f t="shared" si="20"/>
        <v>1.5962367770380043E-4</v>
      </c>
      <c r="BI41" s="75">
        <f t="shared" si="20"/>
        <v>1.5962367770380043E-4</v>
      </c>
      <c r="BJ41" s="75">
        <f t="shared" si="20"/>
        <v>1.5962367770380043E-4</v>
      </c>
      <c r="BK41" s="75">
        <f t="shared" si="20"/>
        <v>1.5962367770380043E-4</v>
      </c>
      <c r="BL41" s="75">
        <f t="shared" si="20"/>
        <v>1.5962367770380043E-4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1">AVERAGE(C39,C41)</f>
        <v>1.5872937499999996E-3</v>
      </c>
      <c r="D42" s="69">
        <f t="shared" si="21"/>
        <v>2.1071460584999993E-2</v>
      </c>
      <c r="E42" s="69">
        <f t="shared" si="21"/>
        <v>9.0994692979058725E-2</v>
      </c>
      <c r="F42" s="69">
        <f>AVERAGE(F39,F41)</f>
        <v>0.20742212697581028</v>
      </c>
      <c r="G42" s="69">
        <f t="shared" si="21"/>
        <v>0.32940126948884751</v>
      </c>
      <c r="H42" s="69">
        <f t="shared" si="21"/>
        <v>0.4382425083376339</v>
      </c>
      <c r="I42" s="69">
        <f t="shared" si="21"/>
        <v>0.5349282894907289</v>
      </c>
      <c r="J42" s="69">
        <f t="shared" si="21"/>
        <v>0.62036967587975989</v>
      </c>
      <c r="K42" s="69">
        <f t="shared" si="21"/>
        <v>0.69566518757064366</v>
      </c>
      <c r="L42" s="69">
        <f t="shared" si="21"/>
        <v>0.76398377115118699</v>
      </c>
      <c r="M42" s="69">
        <f t="shared" si="21"/>
        <v>0.82977507717593935</v>
      </c>
      <c r="N42" s="69">
        <f t="shared" si="21"/>
        <v>0.89527399292736876</v>
      </c>
      <c r="O42" s="69">
        <f t="shared" si="21"/>
        <v>0.96077290867879839</v>
      </c>
      <c r="P42" s="69">
        <f t="shared" si="21"/>
        <v>1.0262718244302278</v>
      </c>
      <c r="Q42" s="69">
        <f t="shared" si="21"/>
        <v>1.0917707401816574</v>
      </c>
      <c r="R42" s="69">
        <f t="shared" si="21"/>
        <v>1.1572696559330871</v>
      </c>
      <c r="S42" s="69">
        <f t="shared" si="21"/>
        <v>1.2227685716845167</v>
      </c>
      <c r="T42" s="69">
        <f t="shared" si="21"/>
        <v>1.2882674874359463</v>
      </c>
      <c r="U42" s="69">
        <f t="shared" si="21"/>
        <v>1.353766403187376</v>
      </c>
      <c r="V42" s="69">
        <f t="shared" si="21"/>
        <v>1.4192653189388056</v>
      </c>
      <c r="W42" s="69">
        <f t="shared" si="21"/>
        <v>1.4827406619152352</v>
      </c>
      <c r="X42" s="69">
        <f t="shared" si="21"/>
        <v>1.5253877750331448</v>
      </c>
      <c r="Y42" s="69">
        <f t="shared" si="21"/>
        <v>1.5215771017626318</v>
      </c>
      <c r="Z42" s="69">
        <f t="shared" si="21"/>
        <v>1.4792412541908342</v>
      </c>
      <c r="AA42" s="69">
        <f t="shared" si="21"/>
        <v>1.4260333616226544</v>
      </c>
      <c r="AB42" s="69">
        <f t="shared" si="21"/>
        <v>1.3728254690544741</v>
      </c>
      <c r="AC42" s="69">
        <f t="shared" si="21"/>
        <v>1.3196175764862943</v>
      </c>
      <c r="AD42" s="69">
        <f t="shared" si="21"/>
        <v>1.266409683918114</v>
      </c>
      <c r="AE42" s="69">
        <f t="shared" si="21"/>
        <v>1.2132017913499342</v>
      </c>
      <c r="AF42" s="69">
        <f t="shared" si="21"/>
        <v>1.159993898781754</v>
      </c>
      <c r="AG42" s="69">
        <f t="shared" si="21"/>
        <v>1.1067860062135741</v>
      </c>
      <c r="AH42" s="69">
        <f t="shared" si="21"/>
        <v>1.0535781136453939</v>
      </c>
      <c r="AI42" s="69">
        <f t="shared" si="21"/>
        <v>1.0003702210772141</v>
      </c>
      <c r="AJ42" s="69">
        <f t="shared" si="21"/>
        <v>0.94716232850903392</v>
      </c>
      <c r="AK42" s="69">
        <f t="shared" si="21"/>
        <v>0.89395443594085389</v>
      </c>
      <c r="AL42" s="69">
        <f t="shared" si="21"/>
        <v>0.84074654337267385</v>
      </c>
      <c r="AM42" s="69">
        <f t="shared" si="21"/>
        <v>0.78753865080449381</v>
      </c>
      <c r="AN42" s="69">
        <f t="shared" si="21"/>
        <v>0.73433075823631377</v>
      </c>
      <c r="AO42" s="69">
        <f t="shared" si="21"/>
        <v>0.68112286566813374</v>
      </c>
      <c r="AP42" s="69">
        <f t="shared" si="21"/>
        <v>0.6279149730999537</v>
      </c>
      <c r="AQ42" s="69">
        <f t="shared" si="21"/>
        <v>0.57470708053177366</v>
      </c>
      <c r="AR42" s="69">
        <f t="shared" si="21"/>
        <v>0.52149918796359362</v>
      </c>
      <c r="AS42" s="69">
        <f t="shared" si="21"/>
        <v>0.4682912953954137</v>
      </c>
      <c r="AT42" s="69">
        <f t="shared" si="21"/>
        <v>0.41508340282723366</v>
      </c>
      <c r="AU42" s="69">
        <f t="shared" si="21"/>
        <v>0.36187551025905373</v>
      </c>
      <c r="AV42" s="69">
        <f t="shared" si="21"/>
        <v>0.3086676176908737</v>
      </c>
      <c r="AW42" s="69">
        <f t="shared" si="21"/>
        <v>0.25545972512269377</v>
      </c>
      <c r="AX42" s="69">
        <f t="shared" si="21"/>
        <v>0.20225183255451376</v>
      </c>
      <c r="AY42" s="69">
        <f t="shared" si="21"/>
        <v>0.14904393998633378</v>
      </c>
      <c r="AZ42" s="69">
        <f t="shared" si="21"/>
        <v>9.5836047418153769E-2</v>
      </c>
      <c r="BA42" s="69">
        <f t="shared" si="21"/>
        <v>4.4442204849973785E-2</v>
      </c>
      <c r="BB42" s="69">
        <f t="shared" si="21"/>
        <v>9.905966121793796E-3</v>
      </c>
      <c r="BC42" s="69">
        <f t="shared" si="21"/>
        <v>1.5962367770380043E-4</v>
      </c>
      <c r="BD42" s="69">
        <f t="shared" si="21"/>
        <v>1.5962367770380043E-4</v>
      </c>
      <c r="BE42" s="69">
        <f t="shared" si="21"/>
        <v>1.5962367770380043E-4</v>
      </c>
      <c r="BF42" s="69">
        <f t="shared" si="21"/>
        <v>1.5962367770380043E-4</v>
      </c>
      <c r="BG42" s="69">
        <f t="shared" si="21"/>
        <v>1.5962367770380043E-4</v>
      </c>
      <c r="BH42" s="69">
        <f t="shared" si="21"/>
        <v>1.5962367770380043E-4</v>
      </c>
      <c r="BI42" s="69">
        <f t="shared" si="21"/>
        <v>1.5962367770380043E-4</v>
      </c>
      <c r="BJ42" s="69">
        <f t="shared" si="21"/>
        <v>1.5962367770380043E-4</v>
      </c>
      <c r="BK42" s="69">
        <f t="shared" si="21"/>
        <v>1.5962367770380043E-4</v>
      </c>
      <c r="BL42" s="69">
        <f t="shared" si="21"/>
        <v>1.5962367770380043E-4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2">B47</f>
        <v>0</v>
      </c>
      <c r="D45" s="56">
        <f t="shared" si="22"/>
        <v>5.895662499999999E-4</v>
      </c>
      <c r="E45" s="56">
        <f t="shared" si="22"/>
        <v>7.2369762529999977E-3</v>
      </c>
      <c r="F45" s="56">
        <f t="shared" si="22"/>
        <v>2.6561052567793245E-2</v>
      </c>
      <c r="G45" s="56">
        <f t="shared" si="22"/>
        <v>5.0481451737507725E-2</v>
      </c>
      <c r="H45" s="56">
        <f t="shared" si="22"/>
        <v>7.1867591215492813E-2</v>
      </c>
      <c r="I45" s="56">
        <f t="shared" si="22"/>
        <v>9.090819759562839E-2</v>
      </c>
      <c r="J45" s="56">
        <f t="shared" si="22"/>
        <v>0.10777945278664239</v>
      </c>
      <c r="K45" s="56">
        <f t="shared" si="22"/>
        <v>0.12264356968298272</v>
      </c>
      <c r="L45" s="56">
        <f t="shared" si="22"/>
        <v>0.13574635712897065</v>
      </c>
      <c r="M45" s="56">
        <f t="shared" si="22"/>
        <v>0.14801904358432744</v>
      </c>
      <c r="N45" s="56">
        <f t="shared" si="22"/>
        <v>0.16018312793816436</v>
      </c>
      <c r="O45" s="56">
        <f t="shared" si="22"/>
        <v>0.17234721229200128</v>
      </c>
      <c r="P45" s="56">
        <f t="shared" si="22"/>
        <v>0.18451129664583821</v>
      </c>
      <c r="Q45" s="56">
        <f t="shared" si="22"/>
        <v>0.19667538099967513</v>
      </c>
      <c r="R45" s="56">
        <f t="shared" si="22"/>
        <v>0.20883946535351205</v>
      </c>
      <c r="S45" s="56">
        <f t="shared" si="22"/>
        <v>0.22100354970734898</v>
      </c>
      <c r="T45" s="56">
        <f t="shared" si="22"/>
        <v>0.2331676340611859</v>
      </c>
      <c r="U45" s="56">
        <f t="shared" si="22"/>
        <v>0.24533171841502283</v>
      </c>
      <c r="V45" s="56">
        <f t="shared" si="22"/>
        <v>0.25749580276885975</v>
      </c>
      <c r="W45" s="56">
        <f t="shared" si="22"/>
        <v>0.26965988712269667</v>
      </c>
      <c r="X45" s="56">
        <f t="shared" si="22"/>
        <v>0.28107235873153358</v>
      </c>
      <c r="Y45" s="56">
        <f t="shared" si="22"/>
        <v>0.2855002434236345</v>
      </c>
      <c r="Z45" s="56">
        <f t="shared" si="22"/>
        <v>0.27965696580248595</v>
      </c>
      <c r="AA45" s="56">
        <f t="shared" si="22"/>
        <v>0.26977550003982392</v>
      </c>
      <c r="AB45" s="56">
        <f t="shared" si="22"/>
        <v>0.2598940342771619</v>
      </c>
      <c r="AC45" s="56">
        <f t="shared" si="22"/>
        <v>0.25001256851449988</v>
      </c>
      <c r="AD45" s="56">
        <f t="shared" si="22"/>
        <v>0.24013110275183788</v>
      </c>
      <c r="AE45" s="56">
        <f t="shared" si="22"/>
        <v>0.23024963698917589</v>
      </c>
      <c r="AF45" s="56">
        <f t="shared" si="22"/>
        <v>0.22036817122651389</v>
      </c>
      <c r="AG45" s="56">
        <f t="shared" si="22"/>
        <v>0.2104867054638519</v>
      </c>
      <c r="AH45" s="56">
        <f t="shared" si="22"/>
        <v>0.2006052397011899</v>
      </c>
      <c r="AI45" s="56">
        <f t="shared" si="22"/>
        <v>0.19072377393852791</v>
      </c>
      <c r="AJ45" s="56">
        <f t="shared" si="22"/>
        <v>0.18084230817586591</v>
      </c>
      <c r="AK45" s="56">
        <f t="shared" si="22"/>
        <v>0.17096084241320392</v>
      </c>
      <c r="AL45" s="56">
        <f t="shared" si="22"/>
        <v>0.16107937665054192</v>
      </c>
      <c r="AM45" s="56">
        <f t="shared" si="22"/>
        <v>0.15119791088787993</v>
      </c>
      <c r="AN45" s="56">
        <f t="shared" si="22"/>
        <v>0.14131644512521793</v>
      </c>
      <c r="AO45" s="56">
        <f t="shared" si="22"/>
        <v>0.13143497936255594</v>
      </c>
      <c r="AP45" s="56">
        <f t="shared" si="22"/>
        <v>0.12155351359989394</v>
      </c>
      <c r="AQ45" s="56">
        <f t="shared" si="22"/>
        <v>0.11167204783723195</v>
      </c>
      <c r="AR45" s="56">
        <f t="shared" si="22"/>
        <v>0.10179058207456995</v>
      </c>
      <c r="AS45" s="56">
        <f t="shared" si="22"/>
        <v>9.1909116311907957E-2</v>
      </c>
      <c r="AT45" s="56">
        <f t="shared" si="22"/>
        <v>8.2027650549245962E-2</v>
      </c>
      <c r="AU45" s="56">
        <f t="shared" si="22"/>
        <v>7.2146184786583967E-2</v>
      </c>
      <c r="AV45" s="56">
        <f t="shared" si="22"/>
        <v>6.2264719023921965E-2</v>
      </c>
      <c r="AW45" s="56">
        <f t="shared" si="22"/>
        <v>5.2383253261259963E-2</v>
      </c>
      <c r="AX45" s="56">
        <f t="shared" si="22"/>
        <v>4.2501787498597961E-2</v>
      </c>
      <c r="AY45" s="56">
        <f t="shared" si="22"/>
        <v>3.2620321735935959E-2</v>
      </c>
      <c r="AZ45" s="56">
        <f t="shared" si="22"/>
        <v>2.2738855973273957E-2</v>
      </c>
      <c r="BA45" s="56">
        <f t="shared" si="22"/>
        <v>1.2857390210611956E-2</v>
      </c>
      <c r="BB45" s="56">
        <f t="shared" si="22"/>
        <v>3.6497144479499585E-3</v>
      </c>
      <c r="BC45" s="56">
        <f t="shared" si="22"/>
        <v>2.9644397287959586E-5</v>
      </c>
      <c r="BD45" s="56">
        <f t="shared" si="22"/>
        <v>2.9644397287959586E-5</v>
      </c>
      <c r="BE45" s="56">
        <f t="shared" si="22"/>
        <v>2.9644397287959586E-5</v>
      </c>
      <c r="BF45" s="56">
        <f t="shared" si="22"/>
        <v>2.9644397287959586E-5</v>
      </c>
      <c r="BG45" s="56">
        <f t="shared" si="22"/>
        <v>2.9644397287959586E-5</v>
      </c>
      <c r="BH45" s="56">
        <f t="shared" si="22"/>
        <v>2.9644397287959586E-5</v>
      </c>
      <c r="BI45" s="56">
        <f t="shared" si="22"/>
        <v>2.9644397287959586E-5</v>
      </c>
      <c r="BJ45" s="56">
        <f t="shared" si="22"/>
        <v>2.9644397287959586E-5</v>
      </c>
      <c r="BK45" s="56">
        <f t="shared" si="22"/>
        <v>2.9644397287959586E-5</v>
      </c>
      <c r="BL45" s="56">
        <f t="shared" si="22"/>
        <v>2.9644397287959586E-5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5.895662499999999E-4</v>
      </c>
      <c r="D46" s="56">
        <f>(D27-D114)*'Assumptions (Inputs)'!$C$26</f>
        <v>6.6474100029999981E-3</v>
      </c>
      <c r="E46" s="56">
        <f>(E27-E114)*'Assumptions (Inputs)'!$C$26</f>
        <v>1.9324076314793246E-2</v>
      </c>
      <c r="F46" s="56">
        <f>(F27-F114)*'Assumptions (Inputs)'!$C$26</f>
        <v>2.392039916971448E-2</v>
      </c>
      <c r="G46" s="56">
        <f>(G27-G114)*'Assumptions (Inputs)'!$C$26</f>
        <v>2.1386139477985084E-2</v>
      </c>
      <c r="H46" s="56">
        <f>(H27-H114)*'Assumptions (Inputs)'!$C$26</f>
        <v>1.9040606380135581E-2</v>
      </c>
      <c r="I46" s="56">
        <f>(I27-I114)*'Assumptions (Inputs)'!$C$26</f>
        <v>1.6871255191014001E-2</v>
      </c>
      <c r="J46" s="56">
        <f>(J27-J114)*'Assumptions (Inputs)'!$C$26</f>
        <v>1.4864116896340328E-2</v>
      </c>
      <c r="K46" s="56">
        <f>(K27-K114)*'Assumptions (Inputs)'!$C$26</f>
        <v>1.3102787445987927E-2</v>
      </c>
      <c r="L46" s="56">
        <f>(L27-L114)*'Assumptions (Inputs)'!$C$26</f>
        <v>1.2272686455356781E-2</v>
      </c>
      <c r="M46" s="56">
        <f>(M27-M114)*'Assumptions (Inputs)'!$C$26</f>
        <v>1.216408435383692E-2</v>
      </c>
      <c r="N46" s="56">
        <f>(N27-N114)*'Assumptions (Inputs)'!$C$26</f>
        <v>1.216408435383692E-2</v>
      </c>
      <c r="O46" s="56">
        <f>(O27-O114)*'Assumptions (Inputs)'!$C$26</f>
        <v>1.216408435383692E-2</v>
      </c>
      <c r="P46" s="56">
        <f>(P27-P114)*'Assumptions (Inputs)'!$C$26</f>
        <v>1.216408435383692E-2</v>
      </c>
      <c r="Q46" s="56">
        <f>(Q27-Q114)*'Assumptions (Inputs)'!$C$26</f>
        <v>1.216408435383692E-2</v>
      </c>
      <c r="R46" s="56">
        <f>(R27-R114)*'Assumptions (Inputs)'!$C$26</f>
        <v>1.216408435383692E-2</v>
      </c>
      <c r="S46" s="56">
        <f>(S27-S114)*'Assumptions (Inputs)'!$C$26</f>
        <v>1.216408435383692E-2</v>
      </c>
      <c r="T46" s="56">
        <f>(T27-T114)*'Assumptions (Inputs)'!$C$26</f>
        <v>1.216408435383692E-2</v>
      </c>
      <c r="U46" s="56">
        <f>(U27-U114)*'Assumptions (Inputs)'!$C$26</f>
        <v>1.216408435383692E-2</v>
      </c>
      <c r="V46" s="56">
        <f>(V27-V114)*'Assumptions (Inputs)'!$C$26</f>
        <v>1.216408435383692E-2</v>
      </c>
      <c r="W46" s="56">
        <f>(W27-W114)*'Assumptions (Inputs)'!$C$26</f>
        <v>1.1412471608836921E-2</v>
      </c>
      <c r="X46" s="56">
        <f>(X27-X114)*'Assumptions (Inputs)'!$C$26</f>
        <v>4.4278846921009191E-3</v>
      </c>
      <c r="Y46" s="56">
        <f>(Y27-Y114)*'Assumptions (Inputs)'!$C$26</f>
        <v>-5.8432776211485397E-3</v>
      </c>
      <c r="Z46" s="56">
        <f>(Z27-Z114)*'Assumptions (Inputs)'!$C$26</f>
        <v>-9.8814657626620003E-3</v>
      </c>
      <c r="AA46" s="56">
        <f>(AA27-AA114)*'Assumptions (Inputs)'!$C$26</f>
        <v>-9.8814657626620003E-3</v>
      </c>
      <c r="AB46" s="56">
        <f>(AB27-AB114)*'Assumptions (Inputs)'!$C$26</f>
        <v>-9.8814657626620003E-3</v>
      </c>
      <c r="AC46" s="56">
        <f>(AC27-AC114)*'Assumptions (Inputs)'!$C$26</f>
        <v>-9.8814657626620003E-3</v>
      </c>
      <c r="AD46" s="56">
        <f>(AD27-AD114)*'Assumptions (Inputs)'!$C$26</f>
        <v>-9.8814657626620003E-3</v>
      </c>
      <c r="AE46" s="56">
        <f>(AE27-AE114)*'Assumptions (Inputs)'!$C$26</f>
        <v>-9.8814657626620003E-3</v>
      </c>
      <c r="AF46" s="56">
        <f>(AF27-AF114)*'Assumptions (Inputs)'!$C$26</f>
        <v>-9.8814657626620003E-3</v>
      </c>
      <c r="AG46" s="56">
        <f>(AG27-AG114)*'Assumptions (Inputs)'!$C$26</f>
        <v>-9.8814657626620003E-3</v>
      </c>
      <c r="AH46" s="56">
        <f>(AH27-AH114)*'Assumptions (Inputs)'!$C$26</f>
        <v>-9.8814657626620003E-3</v>
      </c>
      <c r="AI46" s="56">
        <f>(AI27-AI114)*'Assumptions (Inputs)'!$C$26</f>
        <v>-9.8814657626620003E-3</v>
      </c>
      <c r="AJ46" s="56">
        <f>(AJ27-AJ114)*'Assumptions (Inputs)'!$C$26</f>
        <v>-9.8814657626620003E-3</v>
      </c>
      <c r="AK46" s="56">
        <f>(AK27-AK114)*'Assumptions (Inputs)'!$C$26</f>
        <v>-9.8814657626620003E-3</v>
      </c>
      <c r="AL46" s="56">
        <f>(AL27-AL114)*'Assumptions (Inputs)'!$C$26</f>
        <v>-9.8814657626620003E-3</v>
      </c>
      <c r="AM46" s="56">
        <f>(AM27-AM114)*'Assumptions (Inputs)'!$C$26</f>
        <v>-9.8814657626620003E-3</v>
      </c>
      <c r="AN46" s="56">
        <f>(AN27-AN114)*'Assumptions (Inputs)'!$C$26</f>
        <v>-9.8814657626620003E-3</v>
      </c>
      <c r="AO46" s="56">
        <f>(AO27-AO114)*'Assumptions (Inputs)'!$C$26</f>
        <v>-9.8814657626620003E-3</v>
      </c>
      <c r="AP46" s="56">
        <f>(AP27-AP114)*'Assumptions (Inputs)'!$C$26</f>
        <v>-9.8814657626620003E-3</v>
      </c>
      <c r="AQ46" s="56">
        <f>(AQ27-AQ114)*'Assumptions (Inputs)'!$C$26</f>
        <v>-9.8814657626620003E-3</v>
      </c>
      <c r="AR46" s="56">
        <f>(AR27-AR114)*'Assumptions (Inputs)'!$C$26</f>
        <v>-9.8814657626620003E-3</v>
      </c>
      <c r="AS46" s="56">
        <f>(AS27-AS114)*'Assumptions (Inputs)'!$C$26</f>
        <v>-9.8814657626620003E-3</v>
      </c>
      <c r="AT46" s="56">
        <f>(AT27-AT114)*'Assumptions (Inputs)'!$C$26</f>
        <v>-9.8814657626620003E-3</v>
      </c>
      <c r="AU46" s="56">
        <f>(AU27-AU114)*'Assumptions (Inputs)'!$C$26</f>
        <v>-9.8814657626620003E-3</v>
      </c>
      <c r="AV46" s="56">
        <f>(AV27-AV114)*'Assumptions (Inputs)'!$C$26</f>
        <v>-9.8814657626620003E-3</v>
      </c>
      <c r="AW46" s="56">
        <f>(AW27-AW114)*'Assumptions (Inputs)'!$C$26</f>
        <v>-9.8814657626620003E-3</v>
      </c>
      <c r="AX46" s="56">
        <f>(AX27-AX114)*'Assumptions (Inputs)'!$C$26</f>
        <v>-9.8814657626620003E-3</v>
      </c>
      <c r="AY46" s="56">
        <f>(AY27-AY114)*'Assumptions (Inputs)'!$C$26</f>
        <v>-9.8814657626620003E-3</v>
      </c>
      <c r="AZ46" s="56">
        <f>(AZ27-AZ114)*'Assumptions (Inputs)'!$C$26</f>
        <v>-9.8814657626620003E-3</v>
      </c>
      <c r="BA46" s="56">
        <f>(BA27-BA114)*'Assumptions (Inputs)'!$C$26</f>
        <v>-9.207675762661998E-3</v>
      </c>
      <c r="BB46" s="56">
        <f>(BB27-BB114)*'Assumptions (Inputs)'!$C$26</f>
        <v>-3.6200700506619989E-3</v>
      </c>
      <c r="BC46" s="56">
        <f>(BC27-BC114)*'Assumptions (Inputs)'!$C$26</f>
        <v>0</v>
      </c>
      <c r="BD46" s="56">
        <f>(BD27-BD114)*'Assumptions (Inputs)'!$C$26</f>
        <v>0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2.9644397287959586E-5</v>
      </c>
      <c r="BO46" s="337"/>
    </row>
    <row r="47" spans="1:107" s="79" customFormat="1" ht="15" customHeight="1">
      <c r="A47" s="36" t="s">
        <v>28</v>
      </c>
      <c r="B47" s="78">
        <f t="shared" ref="B47:BL47" si="23">SUM(B45:B46)</f>
        <v>0</v>
      </c>
      <c r="C47" s="78">
        <f t="shared" si="23"/>
        <v>5.895662499999999E-4</v>
      </c>
      <c r="D47" s="78">
        <f>SUM(D45:D46)</f>
        <v>7.2369762529999977E-3</v>
      </c>
      <c r="E47" s="78">
        <f>SUM(E45:E46)</f>
        <v>2.6561052567793245E-2</v>
      </c>
      <c r="F47" s="78">
        <f t="shared" si="23"/>
        <v>5.0481451737507725E-2</v>
      </c>
      <c r="G47" s="78">
        <f t="shared" si="23"/>
        <v>7.1867591215492813E-2</v>
      </c>
      <c r="H47" s="78">
        <f t="shared" si="23"/>
        <v>9.090819759562839E-2</v>
      </c>
      <c r="I47" s="78">
        <f t="shared" si="23"/>
        <v>0.10777945278664239</v>
      </c>
      <c r="J47" s="78">
        <f t="shared" si="23"/>
        <v>0.12264356968298272</v>
      </c>
      <c r="K47" s="78">
        <f t="shared" si="23"/>
        <v>0.13574635712897065</v>
      </c>
      <c r="L47" s="78">
        <f t="shared" si="23"/>
        <v>0.14801904358432744</v>
      </c>
      <c r="M47" s="78">
        <f t="shared" si="23"/>
        <v>0.16018312793816436</v>
      </c>
      <c r="N47" s="78">
        <f t="shared" si="23"/>
        <v>0.17234721229200128</v>
      </c>
      <c r="O47" s="78">
        <f t="shared" si="23"/>
        <v>0.18451129664583821</v>
      </c>
      <c r="P47" s="78">
        <f t="shared" si="23"/>
        <v>0.19667538099967513</v>
      </c>
      <c r="Q47" s="78">
        <f t="shared" si="23"/>
        <v>0.20883946535351205</v>
      </c>
      <c r="R47" s="78">
        <f t="shared" si="23"/>
        <v>0.22100354970734898</v>
      </c>
      <c r="S47" s="78">
        <f t="shared" si="23"/>
        <v>0.2331676340611859</v>
      </c>
      <c r="T47" s="78">
        <f t="shared" si="23"/>
        <v>0.24533171841502283</v>
      </c>
      <c r="U47" s="78">
        <f t="shared" si="23"/>
        <v>0.25749580276885975</v>
      </c>
      <c r="V47" s="78">
        <f t="shared" si="23"/>
        <v>0.26965988712269667</v>
      </c>
      <c r="W47" s="78">
        <f t="shared" si="23"/>
        <v>0.28107235873153358</v>
      </c>
      <c r="X47" s="78">
        <f t="shared" si="23"/>
        <v>0.2855002434236345</v>
      </c>
      <c r="Y47" s="78">
        <f t="shared" si="23"/>
        <v>0.27965696580248595</v>
      </c>
      <c r="Z47" s="78">
        <f t="shared" si="23"/>
        <v>0.26977550003982392</v>
      </c>
      <c r="AA47" s="78">
        <f t="shared" si="23"/>
        <v>0.2598940342771619</v>
      </c>
      <c r="AB47" s="78">
        <f t="shared" si="23"/>
        <v>0.25001256851449988</v>
      </c>
      <c r="AC47" s="78">
        <f t="shared" si="23"/>
        <v>0.24013110275183788</v>
      </c>
      <c r="AD47" s="78">
        <f t="shared" si="23"/>
        <v>0.23024963698917589</v>
      </c>
      <c r="AE47" s="78">
        <f t="shared" si="23"/>
        <v>0.22036817122651389</v>
      </c>
      <c r="AF47" s="78">
        <f t="shared" si="23"/>
        <v>0.2104867054638519</v>
      </c>
      <c r="AG47" s="78">
        <f t="shared" si="23"/>
        <v>0.2006052397011899</v>
      </c>
      <c r="AH47" s="78">
        <f t="shared" si="23"/>
        <v>0.19072377393852791</v>
      </c>
      <c r="AI47" s="78">
        <f t="shared" si="23"/>
        <v>0.18084230817586591</v>
      </c>
      <c r="AJ47" s="78">
        <f t="shared" si="23"/>
        <v>0.17096084241320392</v>
      </c>
      <c r="AK47" s="78">
        <f t="shared" si="23"/>
        <v>0.16107937665054192</v>
      </c>
      <c r="AL47" s="78">
        <f t="shared" si="23"/>
        <v>0.15119791088787993</v>
      </c>
      <c r="AM47" s="78">
        <f t="shared" si="23"/>
        <v>0.14131644512521793</v>
      </c>
      <c r="AN47" s="78">
        <f t="shared" si="23"/>
        <v>0.13143497936255594</v>
      </c>
      <c r="AO47" s="78">
        <f t="shared" si="23"/>
        <v>0.12155351359989394</v>
      </c>
      <c r="AP47" s="78">
        <f t="shared" si="23"/>
        <v>0.11167204783723195</v>
      </c>
      <c r="AQ47" s="78">
        <f t="shared" si="23"/>
        <v>0.10179058207456995</v>
      </c>
      <c r="AR47" s="78">
        <f t="shared" si="23"/>
        <v>9.1909116311907957E-2</v>
      </c>
      <c r="AS47" s="78">
        <f t="shared" si="23"/>
        <v>8.2027650549245962E-2</v>
      </c>
      <c r="AT47" s="78">
        <f t="shared" si="23"/>
        <v>7.2146184786583967E-2</v>
      </c>
      <c r="AU47" s="78">
        <f t="shared" si="23"/>
        <v>6.2264719023921965E-2</v>
      </c>
      <c r="AV47" s="78">
        <f t="shared" si="23"/>
        <v>5.2383253261259963E-2</v>
      </c>
      <c r="AW47" s="78">
        <f t="shared" si="23"/>
        <v>4.2501787498597961E-2</v>
      </c>
      <c r="AX47" s="78">
        <f t="shared" si="23"/>
        <v>3.2620321735935959E-2</v>
      </c>
      <c r="AY47" s="78">
        <f t="shared" si="23"/>
        <v>2.2738855973273957E-2</v>
      </c>
      <c r="AZ47" s="78">
        <f t="shared" si="23"/>
        <v>1.2857390210611956E-2</v>
      </c>
      <c r="BA47" s="78">
        <f t="shared" si="23"/>
        <v>3.6497144479499585E-3</v>
      </c>
      <c r="BB47" s="78">
        <f t="shared" si="23"/>
        <v>2.9644397287959586E-5</v>
      </c>
      <c r="BC47" s="78">
        <f t="shared" si="23"/>
        <v>2.9644397287959586E-5</v>
      </c>
      <c r="BD47" s="78">
        <f t="shared" si="23"/>
        <v>2.9644397287959586E-5</v>
      </c>
      <c r="BE47" s="78">
        <f t="shared" si="23"/>
        <v>2.9644397287959586E-5</v>
      </c>
      <c r="BF47" s="78">
        <f t="shared" si="23"/>
        <v>2.9644397287959586E-5</v>
      </c>
      <c r="BG47" s="78">
        <f t="shared" si="23"/>
        <v>2.9644397287959586E-5</v>
      </c>
      <c r="BH47" s="78">
        <f t="shared" si="23"/>
        <v>2.9644397287959586E-5</v>
      </c>
      <c r="BI47" s="78">
        <f t="shared" si="23"/>
        <v>2.9644397287959586E-5</v>
      </c>
      <c r="BJ47" s="78">
        <f t="shared" si="23"/>
        <v>2.9644397287959586E-5</v>
      </c>
      <c r="BK47" s="78">
        <f t="shared" si="23"/>
        <v>2.9644397287959586E-5</v>
      </c>
      <c r="BL47" s="78">
        <f t="shared" si="23"/>
        <v>2.9644397287959586E-5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4">AVERAGE(B45,B47)</f>
        <v>0</v>
      </c>
      <c r="C48" s="69">
        <f t="shared" si="24"/>
        <v>2.9478312499999995E-4</v>
      </c>
      <c r="D48" s="69">
        <f t="shared" si="24"/>
        <v>3.9132712514999991E-3</v>
      </c>
      <c r="E48" s="69">
        <f>AVERAGE(E45,E47)</f>
        <v>1.689901441039662E-2</v>
      </c>
      <c r="F48" s="69">
        <f t="shared" si="24"/>
        <v>3.8521252152650481E-2</v>
      </c>
      <c r="G48" s="69">
        <f>AVERAGE(G45,G47)</f>
        <v>6.1174521476500265E-2</v>
      </c>
      <c r="H48" s="69">
        <f t="shared" si="24"/>
        <v>8.1387894405560601E-2</v>
      </c>
      <c r="I48" s="69">
        <f t="shared" si="24"/>
        <v>9.9343825191135382E-2</v>
      </c>
      <c r="J48" s="69">
        <f t="shared" si="24"/>
        <v>0.11521151123481255</v>
      </c>
      <c r="K48" s="69">
        <f t="shared" si="24"/>
        <v>0.12919496340597669</v>
      </c>
      <c r="L48" s="69">
        <f>AVERAGE(L45,L47)</f>
        <v>0.14188270035664904</v>
      </c>
      <c r="M48" s="69">
        <f>AVERAGE(M45,M47)</f>
        <v>0.1541010857612459</v>
      </c>
      <c r="N48" s="69">
        <f>AVERAGE(N45,N47)</f>
        <v>0.16626517011508282</v>
      </c>
      <c r="O48" s="69">
        <f t="shared" ref="O48:BL48" si="25">AVERAGE(O45,O47)</f>
        <v>0.17842925446891975</v>
      </c>
      <c r="P48" s="69">
        <f t="shared" si="25"/>
        <v>0.19059333882275667</v>
      </c>
      <c r="Q48" s="69">
        <f t="shared" si="25"/>
        <v>0.20275742317659359</v>
      </c>
      <c r="R48" s="69">
        <f t="shared" si="25"/>
        <v>0.21492150753043052</v>
      </c>
      <c r="S48" s="69">
        <f t="shared" si="25"/>
        <v>0.22708559188426744</v>
      </c>
      <c r="T48" s="69">
        <f t="shared" si="25"/>
        <v>0.23924967623810436</v>
      </c>
      <c r="U48" s="69">
        <f t="shared" si="25"/>
        <v>0.25141376059194132</v>
      </c>
      <c r="V48" s="69">
        <f t="shared" si="25"/>
        <v>0.26357784494577818</v>
      </c>
      <c r="W48" s="69">
        <f t="shared" si="25"/>
        <v>0.27536612292711515</v>
      </c>
      <c r="X48" s="69">
        <f t="shared" si="25"/>
        <v>0.28328630107758401</v>
      </c>
      <c r="Y48" s="69">
        <f t="shared" si="25"/>
        <v>0.28257860461306022</v>
      </c>
      <c r="Z48" s="69">
        <f t="shared" si="25"/>
        <v>0.27471623292115493</v>
      </c>
      <c r="AA48" s="69">
        <f t="shared" si="25"/>
        <v>0.26483476715849291</v>
      </c>
      <c r="AB48" s="69">
        <f t="shared" si="25"/>
        <v>0.25495330139583089</v>
      </c>
      <c r="AC48" s="69">
        <f t="shared" si="25"/>
        <v>0.24507183563316887</v>
      </c>
      <c r="AD48" s="69">
        <f t="shared" si="25"/>
        <v>0.2351903698705069</v>
      </c>
      <c r="AE48" s="69">
        <f t="shared" si="25"/>
        <v>0.22530890410784488</v>
      </c>
      <c r="AF48" s="69">
        <f t="shared" si="25"/>
        <v>0.21542743834518291</v>
      </c>
      <c r="AG48" s="69">
        <f t="shared" si="25"/>
        <v>0.20554597258252089</v>
      </c>
      <c r="AH48" s="69">
        <f t="shared" si="25"/>
        <v>0.19566450681985892</v>
      </c>
      <c r="AI48" s="69">
        <f t="shared" si="25"/>
        <v>0.1857830410571969</v>
      </c>
      <c r="AJ48" s="69">
        <f t="shared" si="25"/>
        <v>0.17590157529453493</v>
      </c>
      <c r="AK48" s="69">
        <f t="shared" si="25"/>
        <v>0.16602010953187291</v>
      </c>
      <c r="AL48" s="69">
        <f t="shared" si="25"/>
        <v>0.15613864376921094</v>
      </c>
      <c r="AM48" s="69">
        <f t="shared" si="25"/>
        <v>0.14625717800654892</v>
      </c>
      <c r="AN48" s="69">
        <f t="shared" si="25"/>
        <v>0.13637571224388695</v>
      </c>
      <c r="AO48" s="69">
        <f t="shared" si="25"/>
        <v>0.12649424648122493</v>
      </c>
      <c r="AP48" s="69">
        <f t="shared" si="25"/>
        <v>0.11661278071856294</v>
      </c>
      <c r="AQ48" s="69">
        <f t="shared" si="25"/>
        <v>0.10673131495590095</v>
      </c>
      <c r="AR48" s="69">
        <f t="shared" si="25"/>
        <v>9.6849849193238954E-2</v>
      </c>
      <c r="AS48" s="69">
        <f t="shared" si="25"/>
        <v>8.6968383430576959E-2</v>
      </c>
      <c r="AT48" s="69">
        <f t="shared" si="25"/>
        <v>7.7086917667914964E-2</v>
      </c>
      <c r="AU48" s="69">
        <f t="shared" si="25"/>
        <v>6.7205451905252969E-2</v>
      </c>
      <c r="AV48" s="69">
        <f t="shared" si="25"/>
        <v>5.732398614259096E-2</v>
      </c>
      <c r="AW48" s="69">
        <f t="shared" si="25"/>
        <v>4.7442520379928965E-2</v>
      </c>
      <c r="AX48" s="69">
        <f t="shared" si="25"/>
        <v>3.7561054617266956E-2</v>
      </c>
      <c r="AY48" s="69">
        <f t="shared" si="25"/>
        <v>2.7679588854604958E-2</v>
      </c>
      <c r="AZ48" s="69">
        <f t="shared" si="25"/>
        <v>1.7798123091942956E-2</v>
      </c>
      <c r="BA48" s="69">
        <f t="shared" si="25"/>
        <v>8.2535523292809575E-3</v>
      </c>
      <c r="BB48" s="69">
        <f t="shared" si="25"/>
        <v>1.839679422618959E-3</v>
      </c>
      <c r="BC48" s="69">
        <f t="shared" si="25"/>
        <v>2.9644397287959586E-5</v>
      </c>
      <c r="BD48" s="69">
        <f t="shared" si="25"/>
        <v>2.9644397287959586E-5</v>
      </c>
      <c r="BE48" s="69">
        <f t="shared" si="25"/>
        <v>2.9644397287959586E-5</v>
      </c>
      <c r="BF48" s="69">
        <f t="shared" si="25"/>
        <v>2.9644397287959586E-5</v>
      </c>
      <c r="BG48" s="69">
        <f t="shared" si="25"/>
        <v>2.9644397287959586E-5</v>
      </c>
      <c r="BH48" s="69">
        <f t="shared" si="25"/>
        <v>2.9644397287959586E-5</v>
      </c>
      <c r="BI48" s="69">
        <f t="shared" si="25"/>
        <v>2.9644397287959586E-5</v>
      </c>
      <c r="BJ48" s="69">
        <f t="shared" si="25"/>
        <v>2.9644397287959586E-5</v>
      </c>
      <c r="BK48" s="69">
        <f t="shared" si="25"/>
        <v>2.9644397287959586E-5</v>
      </c>
      <c r="BL48" s="69">
        <f t="shared" si="25"/>
        <v>2.9644397287959586E-5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6">C22-C36-C42-C48</f>
        <v>0.25208492312500003</v>
      </c>
      <c r="D50" s="72">
        <f t="shared" si="26"/>
        <v>2.5838638057634995</v>
      </c>
      <c r="E50" s="72">
        <f t="shared" si="26"/>
        <v>5.9181927275831443</v>
      </c>
      <c r="F50" s="72">
        <f t="shared" si="26"/>
        <v>7.0204551405193376</v>
      </c>
      <c r="G50" s="72">
        <f t="shared" si="26"/>
        <v>6.7238001784876502</v>
      </c>
      <c r="H50" s="72">
        <f t="shared" si="26"/>
        <v>6.4427230165150036</v>
      </c>
      <c r="I50" s="72">
        <f t="shared" si="26"/>
        <v>6.1760587543815344</v>
      </c>
      <c r="J50" s="72">
        <f t="shared" si="26"/>
        <v>5.9227271317540273</v>
      </c>
      <c r="K50" s="72">
        <f t="shared" si="26"/>
        <v>5.6814256176971787</v>
      </c>
      <c r="L50" s="72">
        <f t="shared" si="26"/>
        <v>5.4483967469711621</v>
      </c>
      <c r="M50" s="72">
        <f t="shared" si="26"/>
        <v>5.2183645053470133</v>
      </c>
      <c r="N50" s="72">
        <f t="shared" si="26"/>
        <v>4.9886789550469475</v>
      </c>
      <c r="O50" s="72">
        <f t="shared" si="26"/>
        <v>4.7589934047468798</v>
      </c>
      <c r="P50" s="72">
        <f t="shared" si="26"/>
        <v>4.5293078544468139</v>
      </c>
      <c r="Q50" s="72">
        <f t="shared" si="26"/>
        <v>4.2996223041467472</v>
      </c>
      <c r="R50" s="72">
        <f t="shared" si="26"/>
        <v>4.0699367538466813</v>
      </c>
      <c r="S50" s="72">
        <f t="shared" si="26"/>
        <v>3.8402512035466136</v>
      </c>
      <c r="T50" s="72">
        <f t="shared" si="26"/>
        <v>3.6105656532465482</v>
      </c>
      <c r="U50" s="72">
        <f t="shared" si="26"/>
        <v>3.3808801029464806</v>
      </c>
      <c r="V50" s="72">
        <f t="shared" si="26"/>
        <v>3.1511945526464151</v>
      </c>
      <c r="W50" s="72">
        <f t="shared" si="26"/>
        <v>2.9239083814938476</v>
      </c>
      <c r="X50" s="72">
        <f t="shared" si="26"/>
        <v>2.7213185400306696</v>
      </c>
      <c r="Y50" s="72">
        <f t="shared" si="26"/>
        <v>2.573814359570906</v>
      </c>
      <c r="Z50" s="72">
        <f t="shared" si="26"/>
        <v>2.4719900286398091</v>
      </c>
      <c r="AA50" s="72">
        <f t="shared" si="26"/>
        <v>2.3830568367758507</v>
      </c>
      <c r="AB50" s="72">
        <f t="shared" si="26"/>
        <v>2.2941236449118931</v>
      </c>
      <c r="AC50" s="72">
        <f t="shared" si="26"/>
        <v>2.2051904530479347</v>
      </c>
      <c r="AD50" s="72">
        <f t="shared" si="26"/>
        <v>2.1162572611839772</v>
      </c>
      <c r="AE50" s="72">
        <f t="shared" si="26"/>
        <v>2.0273240693200192</v>
      </c>
      <c r="AF50" s="72">
        <f t="shared" si="26"/>
        <v>1.9383908774560612</v>
      </c>
      <c r="AG50" s="72">
        <f t="shared" si="26"/>
        <v>1.8494576855921043</v>
      </c>
      <c r="AH50" s="72">
        <f t="shared" si="26"/>
        <v>1.7605244937281461</v>
      </c>
      <c r="AI50" s="72">
        <f t="shared" si="26"/>
        <v>1.671591301864189</v>
      </c>
      <c r="AJ50" s="72">
        <f t="shared" si="26"/>
        <v>1.5826581100002308</v>
      </c>
      <c r="AK50" s="72">
        <f t="shared" si="26"/>
        <v>1.4937249181362739</v>
      </c>
      <c r="AL50" s="72">
        <f t="shared" si="26"/>
        <v>1.4047917262723157</v>
      </c>
      <c r="AM50" s="72">
        <f t="shared" si="26"/>
        <v>1.3158585344083589</v>
      </c>
      <c r="AN50" s="72">
        <f t="shared" si="26"/>
        <v>1.2269253425444007</v>
      </c>
      <c r="AO50" s="72">
        <f t="shared" si="26"/>
        <v>1.1379921506804438</v>
      </c>
      <c r="AP50" s="72">
        <f t="shared" si="26"/>
        <v>1.0490589588164856</v>
      </c>
      <c r="AQ50" s="72">
        <f t="shared" si="26"/>
        <v>0.9601257669525286</v>
      </c>
      <c r="AR50" s="72">
        <f t="shared" si="26"/>
        <v>0.87119257508857029</v>
      </c>
      <c r="AS50" s="72">
        <f t="shared" si="26"/>
        <v>0.78225938322461341</v>
      </c>
      <c r="AT50" s="72">
        <f t="shared" si="26"/>
        <v>0.69332619136065499</v>
      </c>
      <c r="AU50" s="72">
        <f t="shared" si="26"/>
        <v>0.60439299949669822</v>
      </c>
      <c r="AV50" s="72">
        <f t="shared" si="26"/>
        <v>0.5154598076327398</v>
      </c>
      <c r="AW50" s="72">
        <f t="shared" si="26"/>
        <v>0.42652661576878298</v>
      </c>
      <c r="AX50" s="72">
        <f t="shared" si="26"/>
        <v>0.33759342390482455</v>
      </c>
      <c r="AY50" s="72">
        <f t="shared" si="26"/>
        <v>0.24866023204086776</v>
      </c>
      <c r="AZ50" s="72">
        <f t="shared" si="26"/>
        <v>0.15972704017690931</v>
      </c>
      <c r="BA50" s="72">
        <f t="shared" si="26"/>
        <v>7.3825903312949623E-2</v>
      </c>
      <c r="BB50" s="72">
        <f t="shared" si="26"/>
        <v>1.6101047152988279E-2</v>
      </c>
      <c r="BC50" s="72">
        <f t="shared" si="26"/>
        <v>-1.8926807499176001E-4</v>
      </c>
      <c r="BD50" s="72">
        <f>BD22-BD36-BD42-BD48</f>
        <v>-1.8926807499176001E-4</v>
      </c>
      <c r="BE50" s="72">
        <f t="shared" si="26"/>
        <v>-1.8926807499176001E-4</v>
      </c>
      <c r="BF50" s="72">
        <f t="shared" si="26"/>
        <v>-1.8926807499176001E-4</v>
      </c>
      <c r="BG50" s="72">
        <f t="shared" si="26"/>
        <v>-1.8926807499176001E-4</v>
      </c>
      <c r="BH50" s="72">
        <f t="shared" si="26"/>
        <v>-1.8926807499176001E-4</v>
      </c>
      <c r="BI50" s="72">
        <f>BI22-BI36-BI42-BI48</f>
        <v>-1.8926807499176001E-4</v>
      </c>
      <c r="BJ50" s="72">
        <f>BJ22-BJ36-BJ42-BJ48</f>
        <v>-1.8926807499176001E-4</v>
      </c>
      <c r="BK50" s="72">
        <f>BK22-BK36-BK42-BK48</f>
        <v>-1.8926807499176001E-4</v>
      </c>
      <c r="BL50" s="72">
        <f>BL22-BL36-BL42-BL48</f>
        <v>-1.8926807499176001E-4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0</v>
      </c>
      <c r="E53" s="81">
        <f>(+E33-E114)*'Assumptions (Inputs)'!$D$31/'Assumptions (Inputs)'!$D$30</f>
        <v>0</v>
      </c>
      <c r="F53" s="81">
        <f>(+F33-F114)*'Assumptions (Inputs)'!$D$31/'Assumptions (Inputs)'!$D$30</f>
        <v>0</v>
      </c>
      <c r="G53" s="81">
        <f>(+G33-G114)*'Assumptions (Inputs)'!$D$31/'Assumptions (Inputs)'!$D$30</f>
        <v>0</v>
      </c>
      <c r="H53" s="81">
        <f>(+H33-H114)*'Assumptions (Inputs)'!$D$31/'Assumptions (Inputs)'!$D$30</f>
        <v>0</v>
      </c>
      <c r="I53" s="81">
        <f>(+I33-I114)*'Assumptions (Inputs)'!$D$31/'Assumptions (Inputs)'!$D$30</f>
        <v>0</v>
      </c>
      <c r="J53" s="81">
        <f>(+J33-J114)*'Assumptions (Inputs)'!$D$31/'Assumptions (Inputs)'!$D$30</f>
        <v>0</v>
      </c>
      <c r="K53" s="81">
        <f>(+K33-K114)*'Assumptions (Inputs)'!$D$31/'Assumptions (Inputs)'!$D$30</f>
        <v>0</v>
      </c>
      <c r="L53" s="81">
        <f>(+L33-L114)*'Assumptions (Inputs)'!$D$31/'Assumptions (Inputs)'!$D$30</f>
        <v>0</v>
      </c>
      <c r="M53" s="81">
        <f>(+M33-M114)*'Assumptions (Inputs)'!$D$31/'Assumptions (Inputs)'!$D$30</f>
        <v>0</v>
      </c>
      <c r="N53" s="81">
        <f>(+N33-N114)*'Assumptions (Inputs)'!$D$31/'Assumptions (Inputs)'!$D$30</f>
        <v>0</v>
      </c>
      <c r="O53" s="81">
        <f>(+O33-O114)*'Assumptions (Inputs)'!$D$31/'Assumptions (Inputs)'!$D$30</f>
        <v>0</v>
      </c>
      <c r="P53" s="81">
        <f>(+P33-P114)*'Assumptions (Inputs)'!$D$31/'Assumptions (Inputs)'!$D$30</f>
        <v>0</v>
      </c>
      <c r="Q53" s="81">
        <f>(+Q33-Q114)*'Assumptions (Inputs)'!$D$31/'Assumptions (Inputs)'!$D$30</f>
        <v>0</v>
      </c>
      <c r="R53" s="81">
        <f>(+R33-R114)*'Assumptions (Inputs)'!$D$31/'Assumptions (Inputs)'!$D$30</f>
        <v>0</v>
      </c>
      <c r="S53" s="81">
        <f>(+S33-S114)*'Assumptions (Inputs)'!$D$31/'Assumptions (Inputs)'!$D$30</f>
        <v>0</v>
      </c>
      <c r="T53" s="81">
        <f>(+T33-T114)*'Assumptions (Inputs)'!$D$31/'Assumptions (Inputs)'!$D$30</f>
        <v>0</v>
      </c>
      <c r="U53" s="81">
        <f>(+U33-U114)*'Assumptions (Inputs)'!$D$31/'Assumptions (Inputs)'!$D$30</f>
        <v>0</v>
      </c>
      <c r="V53" s="81">
        <f>(+V33-V114)*'Assumptions (Inputs)'!$D$31/'Assumptions (Inputs)'!$D$30</f>
        <v>0</v>
      </c>
      <c r="W53" s="81">
        <f>(+W33-W114)*'Assumptions (Inputs)'!$D$31/'Assumptions (Inputs)'!$D$30</f>
        <v>0</v>
      </c>
      <c r="X53" s="81">
        <f>(+X33-X114)*'Assumptions (Inputs)'!$D$31/'Assumptions (Inputs)'!$D$30</f>
        <v>0</v>
      </c>
      <c r="Y53" s="81">
        <f>(+Y33-Y114)*'Assumptions (Inputs)'!$D$31/'Assumptions (Inputs)'!$D$30</f>
        <v>0</v>
      </c>
      <c r="Z53" s="81">
        <f>(+Z33-Z114)*'Assumptions (Inputs)'!$D$31/'Assumptions (Inputs)'!$D$30</f>
        <v>0</v>
      </c>
      <c r="AA53" s="81">
        <f>(+AA33-AA114)*'Assumptions (Inputs)'!$D$31/'Assumptions (Inputs)'!$D$30</f>
        <v>0</v>
      </c>
      <c r="AB53" s="81">
        <f>(+AB33-AB114)*'Assumptions (Inputs)'!$D$31/'Assumptions (Inputs)'!$D$30</f>
        <v>0</v>
      </c>
      <c r="AC53" s="81">
        <f>(+AC33-AC114)*'Assumptions (Inputs)'!$D$31/'Assumptions (Inputs)'!$D$30</f>
        <v>0</v>
      </c>
      <c r="AD53" s="81">
        <f>(+AD33-AD114)*'Assumptions (Inputs)'!$D$31/'Assumptions (Inputs)'!$D$30</f>
        <v>0</v>
      </c>
      <c r="AE53" s="81">
        <f>(+AE33-AE114)*'Assumptions (Inputs)'!$D$31/'Assumptions (Inputs)'!$D$30</f>
        <v>0</v>
      </c>
      <c r="AF53" s="81">
        <f>(+AF33-AF114)*'Assumptions (Inputs)'!$D$31/'Assumptions (Inputs)'!$D$30</f>
        <v>0</v>
      </c>
      <c r="AG53" s="81">
        <f>(+AG33-AG114)*'Assumptions (Inputs)'!$D$31/'Assumptions (Inputs)'!$D$30</f>
        <v>0</v>
      </c>
      <c r="AH53" s="81">
        <f>(+AH33-AH114)*'Assumptions (Inputs)'!$D$31/'Assumptions (Inputs)'!$D$30</f>
        <v>0</v>
      </c>
      <c r="AI53" s="81">
        <f>(+AI33-AI114)*'Assumptions (Inputs)'!$D$31/'Assumptions (Inputs)'!$D$30</f>
        <v>0</v>
      </c>
      <c r="AJ53" s="81">
        <f>(+AJ33-AJ114)*'Assumptions (Inputs)'!$D$31/'Assumptions (Inputs)'!$D$30</f>
        <v>0</v>
      </c>
      <c r="AK53" s="81">
        <f>(+AK33-AK114)*'Assumptions (Inputs)'!$D$31/'Assumptions (Inputs)'!$D$30</f>
        <v>0</v>
      </c>
      <c r="AL53" s="81">
        <f>(+AL33-AL114)*'Assumptions (Inputs)'!$D$31/'Assumptions (Inputs)'!$D$30</f>
        <v>0</v>
      </c>
      <c r="AM53" s="81">
        <f>(+AM33-AM114)*'Assumptions (Inputs)'!$D$31/'Assumptions (Inputs)'!$D$30</f>
        <v>0</v>
      </c>
      <c r="AN53" s="81">
        <f>(+AN33-AN114)*'Assumptions (Inputs)'!$D$31/'Assumptions (Inputs)'!$D$30</f>
        <v>0</v>
      </c>
      <c r="AO53" s="81">
        <f>(+AO33-AO114)*'Assumptions (Inputs)'!$D$31/'Assumptions (Inputs)'!$D$30</f>
        <v>0</v>
      </c>
      <c r="AP53" s="81">
        <f>(+AP33-AP114)*'Assumptions (Inputs)'!$D$31/'Assumptions (Inputs)'!$D$30</f>
        <v>0</v>
      </c>
      <c r="AQ53" s="81">
        <f>(+AQ33-AQ114)*'Assumptions (Inputs)'!$D$31/'Assumptions (Inputs)'!$D$30</f>
        <v>0</v>
      </c>
      <c r="AR53" s="81">
        <f>(+AR33-AR114)*'Assumptions (Inputs)'!$D$31/'Assumptions (Inputs)'!$D$30</f>
        <v>0</v>
      </c>
      <c r="AS53" s="81">
        <f>(+AS33-AS114)*'Assumptions (Inputs)'!$D$31/'Assumptions (Inputs)'!$D$30</f>
        <v>0</v>
      </c>
      <c r="AT53" s="81">
        <f>(+AT33-AT114)*'Assumptions (Inputs)'!$D$31/'Assumptions (Inputs)'!$D$30</f>
        <v>0</v>
      </c>
      <c r="AU53" s="81">
        <f>(+AU33-AU114)*'Assumptions (Inputs)'!$D$31/'Assumptions (Inputs)'!$D$30</f>
        <v>0</v>
      </c>
      <c r="AV53" s="81">
        <f>(+AV33-AV114)*'Assumptions (Inputs)'!$D$31/'Assumptions (Inputs)'!$D$30</f>
        <v>0</v>
      </c>
      <c r="AW53" s="81">
        <f>(+AW33-AW114)*'Assumptions (Inputs)'!$D$31/'Assumptions (Inputs)'!$D$30</f>
        <v>0</v>
      </c>
      <c r="AX53" s="81">
        <f>(+AX33-AX114)*'Assumptions (Inputs)'!$D$31/'Assumptions (Inputs)'!$D$30</f>
        <v>0</v>
      </c>
      <c r="AY53" s="81">
        <f>(+AY33-AY114)*'Assumptions (Inputs)'!$D$31/'Assumptions (Inputs)'!$D$30</f>
        <v>0</v>
      </c>
      <c r="AZ53" s="81">
        <f>(+AZ33-AZ114)*'Assumptions (Inputs)'!$D$31/'Assumptions (Inputs)'!$D$30</f>
        <v>0</v>
      </c>
      <c r="BA53" s="81">
        <f>(+BA33-BA114)*'Assumptions (Inputs)'!$D$31/'Assumptions (Inputs)'!$D$30</f>
        <v>0</v>
      </c>
      <c r="BB53" s="81">
        <f>(+BB33-BB114)*'Assumptions (Inputs)'!$D$31/'Assumptions (Inputs)'!$D$30</f>
        <v>0</v>
      </c>
      <c r="BC53" s="81">
        <f>(+BC33-BC114)*'Assumptions (Inputs)'!$D$31/'Assumptions (Inputs)'!$D$30</f>
        <v>0</v>
      </c>
      <c r="BD53" s="81">
        <f>(+BD33-BD114)*'Assumptions (Inputs)'!$D$31/'Assumptions (Inputs)'!$D$30</f>
        <v>0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0</v>
      </c>
      <c r="BO53" s="343"/>
    </row>
    <row r="54" spans="1:107" s="38" customFormat="1" ht="15" customHeight="1">
      <c r="A54" s="36" t="s">
        <v>53</v>
      </c>
      <c r="B54" s="75">
        <f t="shared" ref="B54:BL54" si="27">B33</f>
        <v>0</v>
      </c>
      <c r="C54" s="75">
        <f t="shared" si="27"/>
        <v>1.0366E-2</v>
      </c>
      <c r="D54" s="75">
        <f t="shared" si="27"/>
        <v>9.6329164799999992E-2</v>
      </c>
      <c r="E54" s="75">
        <f t="shared" si="27"/>
        <v>0.15202255019479999</v>
      </c>
      <c r="F54" s="75">
        <f t="shared" si="27"/>
        <v>0.15202255019479999</v>
      </c>
      <c r="G54" s="75">
        <f t="shared" si="27"/>
        <v>0.15202255019479999</v>
      </c>
      <c r="H54" s="75">
        <f t="shared" si="27"/>
        <v>0.15202255019479999</v>
      </c>
      <c r="I54" s="75">
        <f t="shared" si="27"/>
        <v>0.15202255019479999</v>
      </c>
      <c r="J54" s="75">
        <f t="shared" si="27"/>
        <v>0.15202255019479999</v>
      </c>
      <c r="K54" s="75">
        <f t="shared" si="27"/>
        <v>0.15202255019479999</v>
      </c>
      <c r="L54" s="75">
        <f t="shared" si="27"/>
        <v>0.15202255019479999</v>
      </c>
      <c r="M54" s="75">
        <f t="shared" si="27"/>
        <v>0.15202255019479999</v>
      </c>
      <c r="N54" s="75">
        <f t="shared" si="27"/>
        <v>0.15202255019479999</v>
      </c>
      <c r="O54" s="75">
        <f t="shared" si="27"/>
        <v>0.15202255019479999</v>
      </c>
      <c r="P54" s="75">
        <f t="shared" si="27"/>
        <v>0.15202255019479999</v>
      </c>
      <c r="Q54" s="75">
        <f t="shared" si="27"/>
        <v>0.15202255019479999</v>
      </c>
      <c r="R54" s="75">
        <f t="shared" si="27"/>
        <v>0.15202255019479999</v>
      </c>
      <c r="S54" s="75">
        <f t="shared" si="27"/>
        <v>0.15202255019479999</v>
      </c>
      <c r="T54" s="75">
        <f t="shared" si="27"/>
        <v>0.15202255019479999</v>
      </c>
      <c r="U54" s="75">
        <f t="shared" si="27"/>
        <v>0.15202255019479999</v>
      </c>
      <c r="V54" s="75">
        <f t="shared" si="27"/>
        <v>0.15202255019479999</v>
      </c>
      <c r="W54" s="75">
        <f t="shared" si="27"/>
        <v>0.15202255019479999</v>
      </c>
      <c r="X54" s="75">
        <f t="shared" si="27"/>
        <v>0.15202255019479999</v>
      </c>
      <c r="Y54" s="75">
        <f t="shared" si="27"/>
        <v>0.15202255019479999</v>
      </c>
      <c r="Z54" s="75">
        <f t="shared" si="27"/>
        <v>0.15202255019479999</v>
      </c>
      <c r="AA54" s="75">
        <f t="shared" si="27"/>
        <v>0.15202255019479999</v>
      </c>
      <c r="AB54" s="75">
        <f t="shared" si="27"/>
        <v>0.15202255019479999</v>
      </c>
      <c r="AC54" s="75">
        <f t="shared" si="27"/>
        <v>0.15202255019479999</v>
      </c>
      <c r="AD54" s="75">
        <f t="shared" si="27"/>
        <v>0.15202255019479999</v>
      </c>
      <c r="AE54" s="75">
        <f t="shared" si="27"/>
        <v>0.15202255019479999</v>
      </c>
      <c r="AF54" s="75">
        <f t="shared" si="27"/>
        <v>0.15202255019479999</v>
      </c>
      <c r="AG54" s="75">
        <f t="shared" si="27"/>
        <v>0.15202255019479999</v>
      </c>
      <c r="AH54" s="75">
        <f t="shared" si="27"/>
        <v>0.15202255019479999</v>
      </c>
      <c r="AI54" s="75">
        <f t="shared" si="27"/>
        <v>0.15202255019479999</v>
      </c>
      <c r="AJ54" s="75">
        <f t="shared" si="27"/>
        <v>0.15202255019479999</v>
      </c>
      <c r="AK54" s="75">
        <f t="shared" si="27"/>
        <v>0.15202255019479999</v>
      </c>
      <c r="AL54" s="75">
        <f t="shared" si="27"/>
        <v>0.15202255019479999</v>
      </c>
      <c r="AM54" s="75">
        <f t="shared" si="27"/>
        <v>0.15202255019479999</v>
      </c>
      <c r="AN54" s="75">
        <f t="shared" si="27"/>
        <v>0.15202255019479999</v>
      </c>
      <c r="AO54" s="75">
        <f t="shared" si="27"/>
        <v>0.15202255019479999</v>
      </c>
      <c r="AP54" s="75">
        <f t="shared" si="27"/>
        <v>0.15202255019479999</v>
      </c>
      <c r="AQ54" s="75">
        <f t="shared" si="27"/>
        <v>0.15202255019479999</v>
      </c>
      <c r="AR54" s="75">
        <f t="shared" si="27"/>
        <v>0.15202255019479999</v>
      </c>
      <c r="AS54" s="75">
        <f t="shared" si="27"/>
        <v>0.15202255019479999</v>
      </c>
      <c r="AT54" s="75">
        <f t="shared" si="27"/>
        <v>0.15202255019479999</v>
      </c>
      <c r="AU54" s="75">
        <f t="shared" si="27"/>
        <v>0.15202255019479999</v>
      </c>
      <c r="AV54" s="75">
        <f t="shared" si="27"/>
        <v>0.15202255019479999</v>
      </c>
      <c r="AW54" s="75">
        <f t="shared" si="27"/>
        <v>0.15202255019479999</v>
      </c>
      <c r="AX54" s="75">
        <f t="shared" si="27"/>
        <v>0.15202255019479999</v>
      </c>
      <c r="AY54" s="75">
        <f t="shared" si="27"/>
        <v>0.15202255019479999</v>
      </c>
      <c r="AZ54" s="75">
        <f t="shared" si="27"/>
        <v>0.15202255019479999</v>
      </c>
      <c r="BA54" s="75">
        <f t="shared" si="27"/>
        <v>0.14165655019479997</v>
      </c>
      <c r="BB54" s="75">
        <f t="shared" si="27"/>
        <v>5.5693385394799982E-2</v>
      </c>
      <c r="BC54" s="75">
        <f t="shared" si="27"/>
        <v>0</v>
      </c>
      <c r="BD54" s="75">
        <f t="shared" si="27"/>
        <v>0</v>
      </c>
      <c r="BE54" s="75">
        <f t="shared" si="27"/>
        <v>0</v>
      </c>
      <c r="BF54" s="75">
        <f t="shared" si="27"/>
        <v>0</v>
      </c>
      <c r="BG54" s="75">
        <f t="shared" si="27"/>
        <v>0</v>
      </c>
      <c r="BH54" s="75">
        <f t="shared" si="27"/>
        <v>0</v>
      </c>
      <c r="BI54" s="75">
        <f t="shared" si="27"/>
        <v>0</v>
      </c>
      <c r="BJ54" s="75">
        <f t="shared" si="27"/>
        <v>0</v>
      </c>
      <c r="BK54" s="75">
        <f t="shared" si="27"/>
        <v>0</v>
      </c>
      <c r="BL54" s="75">
        <f t="shared" si="27"/>
        <v>0</v>
      </c>
      <c r="BM54" s="37"/>
      <c r="BN54" s="75">
        <f>SUM(B54:BM54)</f>
        <v>7.6011275097399924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2.5915000000000001E-2</v>
      </c>
      <c r="D55" s="68">
        <f>D21*'Assumptions (Inputs)'!$C$42</f>
        <v>0.24082291199999997</v>
      </c>
      <c r="E55" s="68">
        <f>E21*'Assumptions (Inputs)'!$C$42</f>
        <v>0.38005637548699994</v>
      </c>
      <c r="F55" s="68">
        <f>F21*'Assumptions (Inputs)'!$C$42</f>
        <v>0.38005637548699994</v>
      </c>
      <c r="G55" s="68">
        <f>G21*'Assumptions (Inputs)'!$C$42</f>
        <v>0.38005637548699994</v>
      </c>
      <c r="H55" s="68">
        <f>H21*'Assumptions (Inputs)'!$C$42</f>
        <v>0.38005637548699994</v>
      </c>
      <c r="I55" s="68">
        <f>I21*'Assumptions (Inputs)'!$C$42</f>
        <v>0.38005637548699994</v>
      </c>
      <c r="J55" s="68">
        <f>J21*'Assumptions (Inputs)'!$C$42</f>
        <v>0.38005637548699994</v>
      </c>
      <c r="K55" s="68">
        <f>K21*'Assumptions (Inputs)'!$C$42</f>
        <v>0.38005637548699994</v>
      </c>
      <c r="L55" s="68">
        <f>L21*'Assumptions (Inputs)'!$C$42</f>
        <v>0.38005637548699994</v>
      </c>
      <c r="M55" s="68">
        <f>M21*'Assumptions (Inputs)'!$C$42</f>
        <v>0.38005637548699994</v>
      </c>
      <c r="N55" s="68">
        <f>N21*'Assumptions (Inputs)'!$C$42</f>
        <v>0.38005637548699994</v>
      </c>
      <c r="O55" s="68">
        <f>O21*'Assumptions (Inputs)'!$C$42</f>
        <v>0.38005637548699994</v>
      </c>
      <c r="P55" s="68">
        <f>P21*'Assumptions (Inputs)'!$C$42</f>
        <v>0.38005637548699994</v>
      </c>
      <c r="Q55" s="68">
        <f>Q21*'Assumptions (Inputs)'!$C$42</f>
        <v>0.38005637548699994</v>
      </c>
      <c r="R55" s="68">
        <f>R21*'Assumptions (Inputs)'!$C$42</f>
        <v>0.38005637548699994</v>
      </c>
      <c r="S55" s="68">
        <f>S21*'Assumptions (Inputs)'!$C$42</f>
        <v>0.38005637548699994</v>
      </c>
      <c r="T55" s="68">
        <f>T21*'Assumptions (Inputs)'!$C$42</f>
        <v>0.38005637548699994</v>
      </c>
      <c r="U55" s="68">
        <f>U21*'Assumptions (Inputs)'!$C$42</f>
        <v>0.38005637548699994</v>
      </c>
      <c r="V55" s="68">
        <f>V21*'Assumptions (Inputs)'!$C$42</f>
        <v>0.38005637548699994</v>
      </c>
      <c r="W55" s="68">
        <f>W21*'Assumptions (Inputs)'!$C$42</f>
        <v>0.38005637548699994</v>
      </c>
      <c r="X55" s="68">
        <f>X21*'Assumptions (Inputs)'!$C$42</f>
        <v>0.38005637548699994</v>
      </c>
      <c r="Y55" s="68">
        <f>Y21*'Assumptions (Inputs)'!$C$42</f>
        <v>0.38005637548699994</v>
      </c>
      <c r="Z55" s="68">
        <f>Z21*'Assumptions (Inputs)'!$C$42</f>
        <v>0.38005637548699994</v>
      </c>
      <c r="AA55" s="68">
        <f>AA21*'Assumptions (Inputs)'!$C$42</f>
        <v>0.38005637548699994</v>
      </c>
      <c r="AB55" s="68">
        <f>AB21*'Assumptions (Inputs)'!$C$42</f>
        <v>0.38005637548699994</v>
      </c>
      <c r="AC55" s="68">
        <f>AC21*'Assumptions (Inputs)'!$C$42</f>
        <v>0.38005637548699994</v>
      </c>
      <c r="AD55" s="68">
        <f>AD21*'Assumptions (Inputs)'!$C$42</f>
        <v>0.38005637548699994</v>
      </c>
      <c r="AE55" s="68">
        <f>AE21*'Assumptions (Inputs)'!$C$42</f>
        <v>0.38005637548699994</v>
      </c>
      <c r="AF55" s="68">
        <f>AF21*'Assumptions (Inputs)'!$C$42</f>
        <v>0.38005637548699994</v>
      </c>
      <c r="AG55" s="68">
        <f>AG21*'Assumptions (Inputs)'!$C$42</f>
        <v>0.38005637548699994</v>
      </c>
      <c r="AH55" s="68">
        <f>AH21*'Assumptions (Inputs)'!$C$42</f>
        <v>0.38005637548699994</v>
      </c>
      <c r="AI55" s="68">
        <f>AI21*'Assumptions (Inputs)'!$C$42</f>
        <v>0.38005637548699994</v>
      </c>
      <c r="AJ55" s="68">
        <f>AJ21*'Assumptions (Inputs)'!$C$42</f>
        <v>0.38005637548699994</v>
      </c>
      <c r="AK55" s="68">
        <f>AK21*'Assumptions (Inputs)'!$C$42</f>
        <v>0.38005637548699994</v>
      </c>
      <c r="AL55" s="68">
        <f>AL21*'Assumptions (Inputs)'!$C$42</f>
        <v>0.38005637548699994</v>
      </c>
      <c r="AM55" s="68">
        <f>AM21*'Assumptions (Inputs)'!$C$42</f>
        <v>0.38005637548699994</v>
      </c>
      <c r="AN55" s="68">
        <f>AN21*'Assumptions (Inputs)'!$C$42</f>
        <v>0.38005637548699994</v>
      </c>
      <c r="AO55" s="68">
        <f>AO21*'Assumptions (Inputs)'!$C$42</f>
        <v>0.38005637548699994</v>
      </c>
      <c r="AP55" s="68">
        <f>AP21*'Assumptions (Inputs)'!$C$42</f>
        <v>0.38005637548699994</v>
      </c>
      <c r="AQ55" s="68">
        <f>AQ21*'Assumptions (Inputs)'!$C$42</f>
        <v>0.38005637548699994</v>
      </c>
      <c r="AR55" s="68">
        <f>AR21*'Assumptions (Inputs)'!$C$42</f>
        <v>0.38005637548699994</v>
      </c>
      <c r="AS55" s="68">
        <f>AS21*'Assumptions (Inputs)'!$C$42</f>
        <v>0.38005637548699994</v>
      </c>
      <c r="AT55" s="68">
        <f>AT21*'Assumptions (Inputs)'!$C$42</f>
        <v>0.38005637548699994</v>
      </c>
      <c r="AU55" s="68">
        <f>AU21*'Assumptions (Inputs)'!$C$42</f>
        <v>0.38005637548699994</v>
      </c>
      <c r="AV55" s="68">
        <f>AV21*'Assumptions (Inputs)'!$C$42</f>
        <v>0.38005637548699994</v>
      </c>
      <c r="AW55" s="68">
        <f>AW21*'Assumptions (Inputs)'!$C$42</f>
        <v>0.38005637548699994</v>
      </c>
      <c r="AX55" s="68">
        <f>AX21*'Assumptions (Inputs)'!$C$42</f>
        <v>0.38005637548699994</v>
      </c>
      <c r="AY55" s="68">
        <f>AY21*'Assumptions (Inputs)'!$C$42</f>
        <v>0.38005637548699994</v>
      </c>
      <c r="AZ55" s="68">
        <f>AZ21*'Assumptions (Inputs)'!$C$42</f>
        <v>0.35414137548699998</v>
      </c>
      <c r="BA55" s="68">
        <f>BA21*'Assumptions (Inputs)'!$C$42</f>
        <v>0.13923346348699997</v>
      </c>
      <c r="BB55" s="68">
        <f>BB21*'Assumptions (Inputs)'!$C$42</f>
        <v>0</v>
      </c>
      <c r="BC55" s="68">
        <f>BC21*'Assumptions (Inputs)'!$C$42</f>
        <v>0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18.622762398862996</v>
      </c>
      <c r="BO55" s="337"/>
    </row>
    <row r="56" spans="1:107" s="38" customFormat="1" ht="15" customHeight="1" thickBot="1">
      <c r="A56" s="36" t="s">
        <v>100</v>
      </c>
      <c r="B56" s="69">
        <f t="shared" ref="B56:BL56" si="28">SUM(B53:B55)</f>
        <v>0</v>
      </c>
      <c r="C56" s="69">
        <f t="shared" si="28"/>
        <v>3.6281000000000001E-2</v>
      </c>
      <c r="D56" s="69">
        <f t="shared" si="28"/>
        <v>0.33715207679999998</v>
      </c>
      <c r="E56" s="69">
        <f t="shared" si="28"/>
        <v>0.53207892568179993</v>
      </c>
      <c r="F56" s="69">
        <f t="shared" si="28"/>
        <v>0.53207892568179993</v>
      </c>
      <c r="G56" s="69">
        <f t="shared" si="28"/>
        <v>0.53207892568179993</v>
      </c>
      <c r="H56" s="69">
        <f t="shared" si="28"/>
        <v>0.53207892568179993</v>
      </c>
      <c r="I56" s="69">
        <f t="shared" si="28"/>
        <v>0.53207892568179993</v>
      </c>
      <c r="J56" s="69">
        <f t="shared" si="28"/>
        <v>0.53207892568179993</v>
      </c>
      <c r="K56" s="69">
        <f t="shared" si="28"/>
        <v>0.53207892568179993</v>
      </c>
      <c r="L56" s="69">
        <f t="shared" si="28"/>
        <v>0.53207892568179993</v>
      </c>
      <c r="M56" s="69">
        <f t="shared" si="28"/>
        <v>0.53207892568179993</v>
      </c>
      <c r="N56" s="69">
        <f t="shared" si="28"/>
        <v>0.53207892568179993</v>
      </c>
      <c r="O56" s="69">
        <f t="shared" si="28"/>
        <v>0.53207892568179993</v>
      </c>
      <c r="P56" s="69">
        <f t="shared" si="28"/>
        <v>0.53207892568179993</v>
      </c>
      <c r="Q56" s="69">
        <f t="shared" si="28"/>
        <v>0.53207892568179993</v>
      </c>
      <c r="R56" s="69">
        <f t="shared" si="28"/>
        <v>0.53207892568179993</v>
      </c>
      <c r="S56" s="69">
        <f t="shared" si="28"/>
        <v>0.53207892568179993</v>
      </c>
      <c r="T56" s="69">
        <f t="shared" si="28"/>
        <v>0.53207892568179993</v>
      </c>
      <c r="U56" s="69">
        <f t="shared" si="28"/>
        <v>0.53207892568179993</v>
      </c>
      <c r="V56" s="69">
        <f t="shared" si="28"/>
        <v>0.53207892568179993</v>
      </c>
      <c r="W56" s="69">
        <f t="shared" si="28"/>
        <v>0.53207892568179993</v>
      </c>
      <c r="X56" s="69">
        <f t="shared" si="28"/>
        <v>0.53207892568179993</v>
      </c>
      <c r="Y56" s="69">
        <f t="shared" si="28"/>
        <v>0.53207892568179993</v>
      </c>
      <c r="Z56" s="69">
        <f t="shared" si="28"/>
        <v>0.53207892568179993</v>
      </c>
      <c r="AA56" s="69">
        <f t="shared" si="28"/>
        <v>0.53207892568179993</v>
      </c>
      <c r="AB56" s="69">
        <f t="shared" si="28"/>
        <v>0.53207892568179993</v>
      </c>
      <c r="AC56" s="69">
        <f t="shared" si="28"/>
        <v>0.53207892568179993</v>
      </c>
      <c r="AD56" s="69">
        <f t="shared" si="28"/>
        <v>0.53207892568179993</v>
      </c>
      <c r="AE56" s="69">
        <f t="shared" si="28"/>
        <v>0.53207892568179993</v>
      </c>
      <c r="AF56" s="69">
        <f t="shared" si="28"/>
        <v>0.53207892568179993</v>
      </c>
      <c r="AG56" s="69">
        <f t="shared" si="28"/>
        <v>0.53207892568179993</v>
      </c>
      <c r="AH56" s="69">
        <f t="shared" si="28"/>
        <v>0.53207892568179993</v>
      </c>
      <c r="AI56" s="69">
        <f t="shared" si="28"/>
        <v>0.53207892568179993</v>
      </c>
      <c r="AJ56" s="69">
        <f t="shared" si="28"/>
        <v>0.53207892568179993</v>
      </c>
      <c r="AK56" s="69">
        <f t="shared" si="28"/>
        <v>0.53207892568179993</v>
      </c>
      <c r="AL56" s="69">
        <f t="shared" si="28"/>
        <v>0.53207892568179993</v>
      </c>
      <c r="AM56" s="69">
        <f t="shared" si="28"/>
        <v>0.53207892568179993</v>
      </c>
      <c r="AN56" s="69">
        <f t="shared" si="28"/>
        <v>0.53207892568179993</v>
      </c>
      <c r="AO56" s="69">
        <f t="shared" si="28"/>
        <v>0.53207892568179993</v>
      </c>
      <c r="AP56" s="69">
        <f t="shared" si="28"/>
        <v>0.53207892568179993</v>
      </c>
      <c r="AQ56" s="69">
        <f t="shared" si="28"/>
        <v>0.53207892568179993</v>
      </c>
      <c r="AR56" s="69">
        <f t="shared" si="28"/>
        <v>0.53207892568179993</v>
      </c>
      <c r="AS56" s="69">
        <f t="shared" si="28"/>
        <v>0.53207892568179993</v>
      </c>
      <c r="AT56" s="69">
        <f t="shared" si="28"/>
        <v>0.53207892568179993</v>
      </c>
      <c r="AU56" s="69">
        <f t="shared" si="28"/>
        <v>0.53207892568179993</v>
      </c>
      <c r="AV56" s="69">
        <f t="shared" si="28"/>
        <v>0.53207892568179993</v>
      </c>
      <c r="AW56" s="69">
        <f t="shared" si="28"/>
        <v>0.53207892568179993</v>
      </c>
      <c r="AX56" s="69">
        <f t="shared" si="28"/>
        <v>0.53207892568179993</v>
      </c>
      <c r="AY56" s="69">
        <f t="shared" si="28"/>
        <v>0.53207892568179993</v>
      </c>
      <c r="AZ56" s="69">
        <f t="shared" si="28"/>
        <v>0.50616392568180002</v>
      </c>
      <c r="BA56" s="69">
        <f t="shared" si="28"/>
        <v>0.28089001368179994</v>
      </c>
      <c r="BB56" s="69">
        <f t="shared" si="28"/>
        <v>5.5693385394799982E-2</v>
      </c>
      <c r="BC56" s="69">
        <f t="shared" si="28"/>
        <v>0</v>
      </c>
      <c r="BD56" s="69">
        <f t="shared" si="28"/>
        <v>0</v>
      </c>
      <c r="BE56" s="69">
        <f t="shared" si="28"/>
        <v>0</v>
      </c>
      <c r="BF56" s="69">
        <f t="shared" si="28"/>
        <v>0</v>
      </c>
      <c r="BG56" s="69">
        <f t="shared" si="28"/>
        <v>0</v>
      </c>
      <c r="BH56" s="69">
        <f t="shared" si="28"/>
        <v>0</v>
      </c>
      <c r="BI56" s="69">
        <f t="shared" si="28"/>
        <v>0</v>
      </c>
      <c r="BJ56" s="69">
        <f t="shared" si="28"/>
        <v>0</v>
      </c>
      <c r="BK56" s="69">
        <f t="shared" si="28"/>
        <v>0</v>
      </c>
      <c r="BL56" s="69">
        <f t="shared" si="28"/>
        <v>0</v>
      </c>
      <c r="BM56" s="37"/>
      <c r="BN56" s="75">
        <f>SUM(B56:BM56)</f>
        <v>26.223889908603027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29">B50</f>
        <v>0</v>
      </c>
      <c r="C59" s="75">
        <f t="shared" si="29"/>
        <v>0.25208492312500003</v>
      </c>
      <c r="D59" s="75">
        <f t="shared" si="29"/>
        <v>2.5838638057634995</v>
      </c>
      <c r="E59" s="75">
        <f t="shared" si="29"/>
        <v>5.9181927275831443</v>
      </c>
      <c r="F59" s="75">
        <f t="shared" si="29"/>
        <v>7.0204551405193376</v>
      </c>
      <c r="G59" s="75">
        <f t="shared" si="29"/>
        <v>6.7238001784876502</v>
      </c>
      <c r="H59" s="75">
        <f t="shared" si="29"/>
        <v>6.4427230165150036</v>
      </c>
      <c r="I59" s="75">
        <f t="shared" si="29"/>
        <v>6.1760587543815344</v>
      </c>
      <c r="J59" s="75">
        <f t="shared" si="29"/>
        <v>5.9227271317540273</v>
      </c>
      <c r="K59" s="75">
        <f t="shared" si="29"/>
        <v>5.6814256176971787</v>
      </c>
      <c r="L59" s="75">
        <f t="shared" si="29"/>
        <v>5.4483967469711621</v>
      </c>
      <c r="M59" s="75">
        <f t="shared" si="29"/>
        <v>5.2183645053470133</v>
      </c>
      <c r="N59" s="75">
        <f t="shared" si="29"/>
        <v>4.9886789550469475</v>
      </c>
      <c r="O59" s="75">
        <f t="shared" si="29"/>
        <v>4.7589934047468798</v>
      </c>
      <c r="P59" s="75">
        <f t="shared" si="29"/>
        <v>4.5293078544468139</v>
      </c>
      <c r="Q59" s="75">
        <f t="shared" si="29"/>
        <v>4.2996223041467472</v>
      </c>
      <c r="R59" s="75">
        <f t="shared" si="29"/>
        <v>4.0699367538466813</v>
      </c>
      <c r="S59" s="75">
        <f t="shared" si="29"/>
        <v>3.8402512035466136</v>
      </c>
      <c r="T59" s="75">
        <f t="shared" si="29"/>
        <v>3.6105656532465482</v>
      </c>
      <c r="U59" s="75">
        <f t="shared" si="29"/>
        <v>3.3808801029464806</v>
      </c>
      <c r="V59" s="75">
        <f t="shared" si="29"/>
        <v>3.1511945526464151</v>
      </c>
      <c r="W59" s="75">
        <f t="shared" si="29"/>
        <v>2.9239083814938476</v>
      </c>
      <c r="X59" s="75">
        <f t="shared" si="29"/>
        <v>2.7213185400306696</v>
      </c>
      <c r="Y59" s="75">
        <f t="shared" si="29"/>
        <v>2.573814359570906</v>
      </c>
      <c r="Z59" s="75">
        <f t="shared" si="29"/>
        <v>2.4719900286398091</v>
      </c>
      <c r="AA59" s="75">
        <f t="shared" si="29"/>
        <v>2.3830568367758507</v>
      </c>
      <c r="AB59" s="75">
        <f t="shared" si="29"/>
        <v>2.2941236449118931</v>
      </c>
      <c r="AC59" s="75">
        <f t="shared" si="29"/>
        <v>2.2051904530479347</v>
      </c>
      <c r="AD59" s="75">
        <f t="shared" si="29"/>
        <v>2.1162572611839772</v>
      </c>
      <c r="AE59" s="75">
        <f t="shared" si="29"/>
        <v>2.0273240693200192</v>
      </c>
      <c r="AF59" s="75">
        <f t="shared" si="29"/>
        <v>1.9383908774560612</v>
      </c>
      <c r="AG59" s="75">
        <f t="shared" si="29"/>
        <v>1.8494576855921043</v>
      </c>
      <c r="AH59" s="75">
        <f t="shared" si="29"/>
        <v>1.7605244937281461</v>
      </c>
      <c r="AI59" s="75">
        <f t="shared" si="29"/>
        <v>1.671591301864189</v>
      </c>
      <c r="AJ59" s="75">
        <f t="shared" si="29"/>
        <v>1.5826581100002308</v>
      </c>
      <c r="AK59" s="75">
        <f t="shared" si="29"/>
        <v>1.4937249181362739</v>
      </c>
      <c r="AL59" s="75">
        <f t="shared" si="29"/>
        <v>1.4047917262723157</v>
      </c>
      <c r="AM59" s="75">
        <f t="shared" si="29"/>
        <v>1.3158585344083589</v>
      </c>
      <c r="AN59" s="75">
        <f t="shared" si="29"/>
        <v>1.2269253425444007</v>
      </c>
      <c r="AO59" s="75">
        <f t="shared" si="29"/>
        <v>1.1379921506804438</v>
      </c>
      <c r="AP59" s="75">
        <f t="shared" si="29"/>
        <v>1.0490589588164856</v>
      </c>
      <c r="AQ59" s="75">
        <f t="shared" si="29"/>
        <v>0.9601257669525286</v>
      </c>
      <c r="AR59" s="75">
        <f t="shared" si="29"/>
        <v>0.87119257508857029</v>
      </c>
      <c r="AS59" s="75">
        <f t="shared" si="29"/>
        <v>0.78225938322461341</v>
      </c>
      <c r="AT59" s="75">
        <f t="shared" si="29"/>
        <v>0.69332619136065499</v>
      </c>
      <c r="AU59" s="75">
        <f t="shared" si="29"/>
        <v>0.60439299949669822</v>
      </c>
      <c r="AV59" s="75">
        <f t="shared" si="29"/>
        <v>0.5154598076327398</v>
      </c>
      <c r="AW59" s="75">
        <f t="shared" si="29"/>
        <v>0.42652661576878298</v>
      </c>
      <c r="AX59" s="75">
        <f t="shared" si="29"/>
        <v>0.33759342390482455</v>
      </c>
      <c r="AY59" s="75">
        <f t="shared" si="29"/>
        <v>0.24866023204086776</v>
      </c>
      <c r="AZ59" s="75">
        <f t="shared" si="29"/>
        <v>0.15972704017690931</v>
      </c>
      <c r="BA59" s="75">
        <f t="shared" si="29"/>
        <v>7.3825903312949623E-2</v>
      </c>
      <c r="BB59" s="75">
        <f t="shared" si="29"/>
        <v>1.6101047152988279E-2</v>
      </c>
      <c r="BC59" s="75">
        <f t="shared" si="29"/>
        <v>-1.8926807499176001E-4</v>
      </c>
      <c r="BD59" s="75">
        <f t="shared" si="29"/>
        <v>-1.8926807499176001E-4</v>
      </c>
      <c r="BE59" s="75">
        <f t="shared" si="29"/>
        <v>-1.8926807499176001E-4</v>
      </c>
      <c r="BF59" s="75">
        <f t="shared" si="29"/>
        <v>-1.8926807499176001E-4</v>
      </c>
      <c r="BG59" s="75">
        <f t="shared" si="29"/>
        <v>-1.8926807499176001E-4</v>
      </c>
      <c r="BH59" s="75">
        <f t="shared" si="29"/>
        <v>-1.8926807499176001E-4</v>
      </c>
      <c r="BI59" s="75">
        <f t="shared" si="29"/>
        <v>-1.8926807499176001E-4</v>
      </c>
      <c r="BJ59" s="75">
        <f t="shared" si="29"/>
        <v>-1.8926807499176001E-4</v>
      </c>
      <c r="BK59" s="75">
        <f t="shared" si="29"/>
        <v>-1.8926807499176001E-4</v>
      </c>
      <c r="BL59" s="75">
        <f t="shared" si="29"/>
        <v>-1.8926807499176001E-4</v>
      </c>
      <c r="BM59" s="37"/>
      <c r="BN59" s="75">
        <f>SUM(B59:BM59)</f>
        <v>137.8527793126018</v>
      </c>
      <c r="BO59" s="337"/>
    </row>
    <row r="60" spans="1:107" ht="15" customHeight="1">
      <c r="A60" s="329" t="s">
        <v>297</v>
      </c>
      <c r="B60" s="426">
        <f>'Capital Structure'!E26</f>
        <v>0.1077</v>
      </c>
      <c r="C60" s="369">
        <f>B60</f>
        <v>0.1077</v>
      </c>
      <c r="D60" s="369">
        <f>'Capital Structure'!K26</f>
        <v>0.1061</v>
      </c>
      <c r="E60" s="369">
        <f>D60</f>
        <v>0.1061</v>
      </c>
      <c r="F60" s="369">
        <f t="shared" ref="F60:BL60" si="30">E60</f>
        <v>0.1061</v>
      </c>
      <c r="G60" s="369">
        <f t="shared" si="30"/>
        <v>0.1061</v>
      </c>
      <c r="H60" s="369">
        <f t="shared" si="30"/>
        <v>0.1061</v>
      </c>
      <c r="I60" s="369">
        <f t="shared" si="30"/>
        <v>0.1061</v>
      </c>
      <c r="J60" s="369">
        <f t="shared" si="30"/>
        <v>0.1061</v>
      </c>
      <c r="K60" s="369">
        <f t="shared" si="30"/>
        <v>0.1061</v>
      </c>
      <c r="L60" s="369">
        <f t="shared" si="30"/>
        <v>0.1061</v>
      </c>
      <c r="M60" s="369">
        <f t="shared" si="30"/>
        <v>0.1061</v>
      </c>
      <c r="N60" s="369">
        <f t="shared" si="30"/>
        <v>0.1061</v>
      </c>
      <c r="O60" s="369">
        <f t="shared" si="30"/>
        <v>0.1061</v>
      </c>
      <c r="P60" s="369">
        <f t="shared" si="30"/>
        <v>0.1061</v>
      </c>
      <c r="Q60" s="369">
        <f t="shared" si="30"/>
        <v>0.1061</v>
      </c>
      <c r="R60" s="369">
        <f t="shared" si="30"/>
        <v>0.1061</v>
      </c>
      <c r="S60" s="369">
        <f t="shared" si="30"/>
        <v>0.1061</v>
      </c>
      <c r="T60" s="369">
        <f t="shared" si="30"/>
        <v>0.1061</v>
      </c>
      <c r="U60" s="369">
        <f t="shared" si="30"/>
        <v>0.1061</v>
      </c>
      <c r="V60" s="369">
        <f t="shared" si="30"/>
        <v>0.1061</v>
      </c>
      <c r="W60" s="369">
        <f t="shared" si="30"/>
        <v>0.1061</v>
      </c>
      <c r="X60" s="369">
        <f t="shared" si="30"/>
        <v>0.1061</v>
      </c>
      <c r="Y60" s="369">
        <f t="shared" si="30"/>
        <v>0.1061</v>
      </c>
      <c r="Z60" s="369">
        <f t="shared" si="30"/>
        <v>0.1061</v>
      </c>
      <c r="AA60" s="369">
        <f t="shared" si="30"/>
        <v>0.1061</v>
      </c>
      <c r="AB60" s="369">
        <f t="shared" si="30"/>
        <v>0.1061</v>
      </c>
      <c r="AC60" s="369">
        <f t="shared" si="30"/>
        <v>0.1061</v>
      </c>
      <c r="AD60" s="369">
        <f t="shared" si="30"/>
        <v>0.1061</v>
      </c>
      <c r="AE60" s="369">
        <f t="shared" si="30"/>
        <v>0.1061</v>
      </c>
      <c r="AF60" s="369">
        <f t="shared" si="30"/>
        <v>0.1061</v>
      </c>
      <c r="AG60" s="369">
        <f t="shared" si="30"/>
        <v>0.1061</v>
      </c>
      <c r="AH60" s="369">
        <f t="shared" si="30"/>
        <v>0.1061</v>
      </c>
      <c r="AI60" s="369">
        <f t="shared" si="30"/>
        <v>0.1061</v>
      </c>
      <c r="AJ60" s="369">
        <f t="shared" si="30"/>
        <v>0.1061</v>
      </c>
      <c r="AK60" s="369">
        <f t="shared" si="30"/>
        <v>0.1061</v>
      </c>
      <c r="AL60" s="369">
        <f t="shared" si="30"/>
        <v>0.1061</v>
      </c>
      <c r="AM60" s="369">
        <f t="shared" si="30"/>
        <v>0.1061</v>
      </c>
      <c r="AN60" s="369">
        <f t="shared" si="30"/>
        <v>0.1061</v>
      </c>
      <c r="AO60" s="369">
        <f t="shared" si="30"/>
        <v>0.1061</v>
      </c>
      <c r="AP60" s="369">
        <f t="shared" si="30"/>
        <v>0.1061</v>
      </c>
      <c r="AQ60" s="369">
        <f t="shared" si="30"/>
        <v>0.1061</v>
      </c>
      <c r="AR60" s="369">
        <f t="shared" si="30"/>
        <v>0.1061</v>
      </c>
      <c r="AS60" s="369">
        <f t="shared" si="30"/>
        <v>0.1061</v>
      </c>
      <c r="AT60" s="369">
        <f t="shared" si="30"/>
        <v>0.1061</v>
      </c>
      <c r="AU60" s="369">
        <f t="shared" si="30"/>
        <v>0.1061</v>
      </c>
      <c r="AV60" s="369">
        <f t="shared" si="30"/>
        <v>0.1061</v>
      </c>
      <c r="AW60" s="369">
        <f t="shared" si="30"/>
        <v>0.1061</v>
      </c>
      <c r="AX60" s="369">
        <f t="shared" si="30"/>
        <v>0.1061</v>
      </c>
      <c r="AY60" s="369">
        <f t="shared" si="30"/>
        <v>0.1061</v>
      </c>
      <c r="AZ60" s="369">
        <f t="shared" si="30"/>
        <v>0.1061</v>
      </c>
      <c r="BA60" s="369">
        <f t="shared" si="30"/>
        <v>0.1061</v>
      </c>
      <c r="BB60" s="369">
        <f t="shared" si="30"/>
        <v>0.1061</v>
      </c>
      <c r="BC60" s="369">
        <f t="shared" si="30"/>
        <v>0.1061</v>
      </c>
      <c r="BD60" s="369">
        <f t="shared" si="30"/>
        <v>0.1061</v>
      </c>
      <c r="BE60" s="369">
        <f t="shared" si="30"/>
        <v>0.1061</v>
      </c>
      <c r="BF60" s="369">
        <f t="shared" si="30"/>
        <v>0.1061</v>
      </c>
      <c r="BG60" s="369">
        <f t="shared" si="30"/>
        <v>0.1061</v>
      </c>
      <c r="BH60" s="369">
        <f t="shared" si="30"/>
        <v>0.1061</v>
      </c>
      <c r="BI60" s="369">
        <f t="shared" si="30"/>
        <v>0.1061</v>
      </c>
      <c r="BJ60" s="369">
        <f t="shared" si="30"/>
        <v>0.1061</v>
      </c>
      <c r="BK60" s="369">
        <f t="shared" si="30"/>
        <v>0.1061</v>
      </c>
      <c r="BL60" s="369">
        <f t="shared" si="30"/>
        <v>0.1061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1">+B59*B60</f>
        <v>0</v>
      </c>
      <c r="C61" s="75">
        <f t="shared" si="31"/>
        <v>2.7149546220562502E-2</v>
      </c>
      <c r="D61" s="75">
        <f t="shared" si="31"/>
        <v>0.27414794979150731</v>
      </c>
      <c r="E61" s="75">
        <f t="shared" si="31"/>
        <v>0.62792024839657157</v>
      </c>
      <c r="F61" s="75">
        <f>+F59*F60</f>
        <v>0.74487029040910169</v>
      </c>
      <c r="G61" s="75">
        <f t="shared" ref="G61:BL61" si="32">+G59*G60</f>
        <v>0.71339519893753967</v>
      </c>
      <c r="H61" s="75">
        <f t="shared" si="32"/>
        <v>0.68357291205224191</v>
      </c>
      <c r="I61" s="75">
        <f t="shared" si="32"/>
        <v>0.65527983383988075</v>
      </c>
      <c r="J61" s="75">
        <f t="shared" si="32"/>
        <v>0.62840134867910225</v>
      </c>
      <c r="K61" s="75">
        <f t="shared" si="32"/>
        <v>0.60279925803767065</v>
      </c>
      <c r="L61" s="75">
        <f t="shared" si="32"/>
        <v>0.57807489485364028</v>
      </c>
      <c r="M61" s="75">
        <f t="shared" si="32"/>
        <v>0.55366847401731811</v>
      </c>
      <c r="N61" s="75">
        <f t="shared" si="32"/>
        <v>0.52929883713048109</v>
      </c>
      <c r="O61" s="75">
        <f t="shared" si="32"/>
        <v>0.50492920024364396</v>
      </c>
      <c r="P61" s="75">
        <f t="shared" si="32"/>
        <v>0.48055956335680694</v>
      </c>
      <c r="Q61" s="75">
        <f t="shared" si="32"/>
        <v>0.45618992646996986</v>
      </c>
      <c r="R61" s="75">
        <f t="shared" si="32"/>
        <v>0.4318202895831329</v>
      </c>
      <c r="S61" s="75">
        <f t="shared" si="32"/>
        <v>0.40745065269629571</v>
      </c>
      <c r="T61" s="75">
        <f t="shared" si="32"/>
        <v>0.38308101580945875</v>
      </c>
      <c r="U61" s="75">
        <f t="shared" si="32"/>
        <v>0.35871137892262156</v>
      </c>
      <c r="V61" s="75">
        <f t="shared" si="32"/>
        <v>0.33434174203578465</v>
      </c>
      <c r="W61" s="75">
        <f t="shared" si="32"/>
        <v>0.31022667927649722</v>
      </c>
      <c r="X61" s="75">
        <f t="shared" si="32"/>
        <v>0.28873189709725405</v>
      </c>
      <c r="Y61" s="75">
        <f t="shared" si="32"/>
        <v>0.27308170355047312</v>
      </c>
      <c r="Z61" s="75">
        <f t="shared" si="32"/>
        <v>0.26227814203868377</v>
      </c>
      <c r="AA61" s="75">
        <f t="shared" si="32"/>
        <v>0.25284233038191778</v>
      </c>
      <c r="AB61" s="75">
        <f t="shared" si="32"/>
        <v>0.24340651872515187</v>
      </c>
      <c r="AC61" s="75">
        <f t="shared" si="32"/>
        <v>0.23397070706838588</v>
      </c>
      <c r="AD61" s="75">
        <f t="shared" si="32"/>
        <v>0.22453489541161997</v>
      </c>
      <c r="AE61" s="75">
        <f t="shared" si="32"/>
        <v>0.21509908375485404</v>
      </c>
      <c r="AF61" s="75">
        <f t="shared" si="32"/>
        <v>0.2056632720980881</v>
      </c>
      <c r="AG61" s="75">
        <f t="shared" si="32"/>
        <v>0.19622746044132228</v>
      </c>
      <c r="AH61" s="75">
        <f t="shared" si="32"/>
        <v>0.18679164878455631</v>
      </c>
      <c r="AI61" s="75">
        <f t="shared" si="32"/>
        <v>0.17735583712779046</v>
      </c>
      <c r="AJ61" s="75">
        <f t="shared" si="32"/>
        <v>0.1679200254710245</v>
      </c>
      <c r="AK61" s="75">
        <f t="shared" si="32"/>
        <v>0.15848421381425867</v>
      </c>
      <c r="AL61" s="75">
        <f t="shared" si="32"/>
        <v>0.14904840215749271</v>
      </c>
      <c r="AM61" s="75">
        <f t="shared" si="32"/>
        <v>0.13961259050072689</v>
      </c>
      <c r="AN61" s="75">
        <f t="shared" si="32"/>
        <v>0.13017677884396092</v>
      </c>
      <c r="AO61" s="75">
        <f t="shared" si="32"/>
        <v>0.12074096718719508</v>
      </c>
      <c r="AP61" s="75">
        <f t="shared" si="32"/>
        <v>0.11130515553042912</v>
      </c>
      <c r="AQ61" s="75">
        <f t="shared" si="32"/>
        <v>0.10186934387366328</v>
      </c>
      <c r="AR61" s="75">
        <f t="shared" si="32"/>
        <v>9.2433532216897304E-2</v>
      </c>
      <c r="AS61" s="75">
        <f t="shared" si="32"/>
        <v>8.299772056013148E-2</v>
      </c>
      <c r="AT61" s="75">
        <f t="shared" si="32"/>
        <v>7.3561908903365489E-2</v>
      </c>
      <c r="AU61" s="75">
        <f t="shared" si="32"/>
        <v>6.4126097246599678E-2</v>
      </c>
      <c r="AV61" s="75">
        <f t="shared" si="32"/>
        <v>5.4690285589833694E-2</v>
      </c>
      <c r="AW61" s="75">
        <f t="shared" si="32"/>
        <v>4.5254473933067876E-2</v>
      </c>
      <c r="AX61" s="75">
        <f t="shared" si="32"/>
        <v>3.5818662276301885E-2</v>
      </c>
      <c r="AY61" s="75">
        <f t="shared" si="32"/>
        <v>2.6382850619536071E-2</v>
      </c>
      <c r="AZ61" s="75">
        <f t="shared" si="32"/>
        <v>1.6947038962770077E-2</v>
      </c>
      <c r="BA61" s="75">
        <f t="shared" si="32"/>
        <v>7.8329283415039547E-3</v>
      </c>
      <c r="BB61" s="75">
        <f t="shared" si="32"/>
        <v>1.7083211029320564E-3</v>
      </c>
      <c r="BC61" s="75">
        <f t="shared" si="32"/>
        <v>-2.0081342756625738E-5</v>
      </c>
      <c r="BD61" s="75">
        <f t="shared" si="32"/>
        <v>-2.0081342756625738E-5</v>
      </c>
      <c r="BE61" s="75">
        <f t="shared" si="32"/>
        <v>-2.0081342756625738E-5</v>
      </c>
      <c r="BF61" s="75">
        <f t="shared" si="32"/>
        <v>-2.0081342756625738E-5</v>
      </c>
      <c r="BG61" s="75">
        <f t="shared" si="32"/>
        <v>-2.0081342756625738E-5</v>
      </c>
      <c r="BH61" s="75">
        <f t="shared" si="32"/>
        <v>-2.0081342756625738E-5</v>
      </c>
      <c r="BI61" s="75">
        <f t="shared" si="32"/>
        <v>-2.0081342756625738E-5</v>
      </c>
      <c r="BJ61" s="75">
        <f t="shared" si="32"/>
        <v>-2.0081342756625738E-5</v>
      </c>
      <c r="BK61" s="75">
        <f t="shared" si="32"/>
        <v>-2.0081342756625738E-5</v>
      </c>
      <c r="BL61" s="75">
        <f t="shared" si="32"/>
        <v>-2.0081342756625738E-5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3">B56</f>
        <v>0</v>
      </c>
      <c r="C62" s="68">
        <f t="shared" si="33"/>
        <v>3.6281000000000001E-2</v>
      </c>
      <c r="D62" s="68">
        <f t="shared" si="33"/>
        <v>0.33715207679999998</v>
      </c>
      <c r="E62" s="68">
        <f t="shared" si="33"/>
        <v>0.53207892568179993</v>
      </c>
      <c r="F62" s="68">
        <f t="shared" si="33"/>
        <v>0.53207892568179993</v>
      </c>
      <c r="G62" s="68">
        <f t="shared" si="33"/>
        <v>0.53207892568179993</v>
      </c>
      <c r="H62" s="68">
        <f t="shared" si="33"/>
        <v>0.53207892568179993</v>
      </c>
      <c r="I62" s="68">
        <f t="shared" si="33"/>
        <v>0.53207892568179993</v>
      </c>
      <c r="J62" s="68">
        <f t="shared" si="33"/>
        <v>0.53207892568179993</v>
      </c>
      <c r="K62" s="68">
        <f t="shared" si="33"/>
        <v>0.53207892568179993</v>
      </c>
      <c r="L62" s="68">
        <f t="shared" si="33"/>
        <v>0.53207892568179993</v>
      </c>
      <c r="M62" s="68">
        <f t="shared" si="33"/>
        <v>0.53207892568179993</v>
      </c>
      <c r="N62" s="68">
        <f t="shared" si="33"/>
        <v>0.53207892568179993</v>
      </c>
      <c r="O62" s="68">
        <f t="shared" si="33"/>
        <v>0.53207892568179993</v>
      </c>
      <c r="P62" s="68">
        <f t="shared" si="33"/>
        <v>0.53207892568179993</v>
      </c>
      <c r="Q62" s="68">
        <f t="shared" si="33"/>
        <v>0.53207892568179993</v>
      </c>
      <c r="R62" s="68">
        <f t="shared" si="33"/>
        <v>0.53207892568179993</v>
      </c>
      <c r="S62" s="68">
        <f t="shared" si="33"/>
        <v>0.53207892568179993</v>
      </c>
      <c r="T62" s="68">
        <f t="shared" si="33"/>
        <v>0.53207892568179993</v>
      </c>
      <c r="U62" s="68">
        <f t="shared" si="33"/>
        <v>0.53207892568179993</v>
      </c>
      <c r="V62" s="68">
        <f t="shared" si="33"/>
        <v>0.53207892568179993</v>
      </c>
      <c r="W62" s="68">
        <f t="shared" si="33"/>
        <v>0.53207892568179993</v>
      </c>
      <c r="X62" s="68">
        <f t="shared" si="33"/>
        <v>0.53207892568179993</v>
      </c>
      <c r="Y62" s="68">
        <f t="shared" si="33"/>
        <v>0.53207892568179993</v>
      </c>
      <c r="Z62" s="68">
        <f t="shared" si="33"/>
        <v>0.53207892568179993</v>
      </c>
      <c r="AA62" s="68">
        <f t="shared" si="33"/>
        <v>0.53207892568179993</v>
      </c>
      <c r="AB62" s="68">
        <f t="shared" si="33"/>
        <v>0.53207892568179993</v>
      </c>
      <c r="AC62" s="68">
        <f t="shared" si="33"/>
        <v>0.53207892568179993</v>
      </c>
      <c r="AD62" s="68">
        <f t="shared" si="33"/>
        <v>0.53207892568179993</v>
      </c>
      <c r="AE62" s="68">
        <f t="shared" si="33"/>
        <v>0.53207892568179993</v>
      </c>
      <c r="AF62" s="68">
        <f t="shared" si="33"/>
        <v>0.53207892568179993</v>
      </c>
      <c r="AG62" s="68">
        <f t="shared" si="33"/>
        <v>0.53207892568179993</v>
      </c>
      <c r="AH62" s="68">
        <f t="shared" si="33"/>
        <v>0.53207892568179993</v>
      </c>
      <c r="AI62" s="68">
        <f t="shared" si="33"/>
        <v>0.53207892568179993</v>
      </c>
      <c r="AJ62" s="68">
        <f t="shared" si="33"/>
        <v>0.53207892568179993</v>
      </c>
      <c r="AK62" s="68">
        <f t="shared" si="33"/>
        <v>0.53207892568179993</v>
      </c>
      <c r="AL62" s="68">
        <f t="shared" si="33"/>
        <v>0.53207892568179993</v>
      </c>
      <c r="AM62" s="68">
        <f t="shared" si="33"/>
        <v>0.53207892568179993</v>
      </c>
      <c r="AN62" s="68">
        <f t="shared" si="33"/>
        <v>0.53207892568179993</v>
      </c>
      <c r="AO62" s="68">
        <f t="shared" si="33"/>
        <v>0.53207892568179993</v>
      </c>
      <c r="AP62" s="68">
        <f t="shared" si="33"/>
        <v>0.53207892568179993</v>
      </c>
      <c r="AQ62" s="68">
        <f t="shared" si="33"/>
        <v>0.53207892568179993</v>
      </c>
      <c r="AR62" s="68">
        <f t="shared" si="33"/>
        <v>0.53207892568179993</v>
      </c>
      <c r="AS62" s="68">
        <f t="shared" si="33"/>
        <v>0.53207892568179993</v>
      </c>
      <c r="AT62" s="68">
        <f t="shared" si="33"/>
        <v>0.53207892568179993</v>
      </c>
      <c r="AU62" s="68">
        <f t="shared" si="33"/>
        <v>0.53207892568179993</v>
      </c>
      <c r="AV62" s="68">
        <f t="shared" si="33"/>
        <v>0.53207892568179993</v>
      </c>
      <c r="AW62" s="68">
        <f t="shared" si="33"/>
        <v>0.53207892568179993</v>
      </c>
      <c r="AX62" s="68">
        <f t="shared" si="33"/>
        <v>0.53207892568179993</v>
      </c>
      <c r="AY62" s="68">
        <f t="shared" si="33"/>
        <v>0.53207892568179993</v>
      </c>
      <c r="AZ62" s="68">
        <f t="shared" si="33"/>
        <v>0.50616392568180002</v>
      </c>
      <c r="BA62" s="68">
        <f t="shared" si="33"/>
        <v>0.28089001368179994</v>
      </c>
      <c r="BB62" s="68">
        <f t="shared" si="33"/>
        <v>5.5693385394799982E-2</v>
      </c>
      <c r="BC62" s="68">
        <f t="shared" si="33"/>
        <v>0</v>
      </c>
      <c r="BD62" s="68">
        <f t="shared" si="33"/>
        <v>0</v>
      </c>
      <c r="BE62" s="68">
        <f t="shared" si="33"/>
        <v>0</v>
      </c>
      <c r="BF62" s="68">
        <f t="shared" si="33"/>
        <v>0</v>
      </c>
      <c r="BG62" s="68">
        <f t="shared" si="33"/>
        <v>0</v>
      </c>
      <c r="BH62" s="68">
        <f t="shared" si="33"/>
        <v>0</v>
      </c>
      <c r="BI62" s="68">
        <f t="shared" si="33"/>
        <v>0</v>
      </c>
      <c r="BJ62" s="68">
        <f t="shared" si="33"/>
        <v>0</v>
      </c>
      <c r="BK62" s="68">
        <f t="shared" si="33"/>
        <v>0</v>
      </c>
      <c r="BL62" s="68">
        <f t="shared" si="33"/>
        <v>0</v>
      </c>
      <c r="BM62" s="37"/>
      <c r="BN62" s="75">
        <f>SUM(B62:BM62)</f>
        <v>26.223889908603027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4">SUM(C61:C62)</f>
        <v>6.3430546220562503E-2</v>
      </c>
      <c r="D63" s="75">
        <f t="shared" si="34"/>
        <v>0.61130002659150728</v>
      </c>
      <c r="E63" s="75">
        <f t="shared" si="34"/>
        <v>1.1599991740783715</v>
      </c>
      <c r="F63" s="75">
        <f t="shared" si="34"/>
        <v>1.2769492160909017</v>
      </c>
      <c r="G63" s="75">
        <f t="shared" si="34"/>
        <v>1.2454741246193395</v>
      </c>
      <c r="H63" s="75">
        <f t="shared" si="34"/>
        <v>1.215651837734042</v>
      </c>
      <c r="I63" s="75">
        <f t="shared" si="34"/>
        <v>1.1873587595216808</v>
      </c>
      <c r="J63" s="75">
        <f t="shared" si="34"/>
        <v>1.1604802743609022</v>
      </c>
      <c r="K63" s="75">
        <f t="shared" si="34"/>
        <v>1.1348781837194706</v>
      </c>
      <c r="L63" s="75">
        <f t="shared" si="34"/>
        <v>1.1101538205354402</v>
      </c>
      <c r="M63" s="75">
        <f t="shared" si="34"/>
        <v>1.085747399699118</v>
      </c>
      <c r="N63" s="75">
        <f t="shared" si="34"/>
        <v>1.0613777628122811</v>
      </c>
      <c r="O63" s="75">
        <f t="shared" si="34"/>
        <v>1.037008125925444</v>
      </c>
      <c r="P63" s="75">
        <f t="shared" si="34"/>
        <v>1.0126384890386069</v>
      </c>
      <c r="Q63" s="75">
        <f t="shared" si="34"/>
        <v>0.98826885215176974</v>
      </c>
      <c r="R63" s="75">
        <f t="shared" si="34"/>
        <v>0.96389921526493283</v>
      </c>
      <c r="S63" s="75">
        <f t="shared" si="34"/>
        <v>0.9395295783780957</v>
      </c>
      <c r="T63" s="75">
        <f t="shared" si="34"/>
        <v>0.91515994149125868</v>
      </c>
      <c r="U63" s="75">
        <f t="shared" si="34"/>
        <v>0.89079030460442143</v>
      </c>
      <c r="V63" s="75">
        <f t="shared" si="34"/>
        <v>0.86642066771758453</v>
      </c>
      <c r="W63" s="75">
        <f t="shared" si="34"/>
        <v>0.84230560495829709</v>
      </c>
      <c r="X63" s="75">
        <f t="shared" si="34"/>
        <v>0.82081082277905404</v>
      </c>
      <c r="Y63" s="75">
        <f t="shared" si="34"/>
        <v>0.80516062923227305</v>
      </c>
      <c r="Z63" s="75">
        <f t="shared" si="34"/>
        <v>0.79435706772048364</v>
      </c>
      <c r="AA63" s="75">
        <f t="shared" si="34"/>
        <v>0.78492125606371776</v>
      </c>
      <c r="AB63" s="75">
        <f t="shared" si="34"/>
        <v>0.77548544440695177</v>
      </c>
      <c r="AC63" s="75">
        <f t="shared" si="34"/>
        <v>0.76604963275018578</v>
      </c>
      <c r="AD63" s="75">
        <f t="shared" si="34"/>
        <v>0.7566138210934199</v>
      </c>
      <c r="AE63" s="75">
        <f t="shared" si="34"/>
        <v>0.74717800943665402</v>
      </c>
      <c r="AF63" s="75">
        <f t="shared" si="34"/>
        <v>0.73774219777988803</v>
      </c>
      <c r="AG63" s="75">
        <f t="shared" si="34"/>
        <v>0.72830638612312226</v>
      </c>
      <c r="AH63" s="75">
        <f t="shared" si="34"/>
        <v>0.71887057446635627</v>
      </c>
      <c r="AI63" s="75">
        <f t="shared" si="34"/>
        <v>0.70943476280959039</v>
      </c>
      <c r="AJ63" s="75">
        <f t="shared" si="34"/>
        <v>0.6999989511528244</v>
      </c>
      <c r="AK63" s="75">
        <f t="shared" si="34"/>
        <v>0.69056313949605863</v>
      </c>
      <c r="AL63" s="75">
        <f t="shared" si="34"/>
        <v>0.68112732783929264</v>
      </c>
      <c r="AM63" s="75">
        <f t="shared" si="34"/>
        <v>0.67169151618252676</v>
      </c>
      <c r="AN63" s="75">
        <f t="shared" si="34"/>
        <v>0.66225570452576088</v>
      </c>
      <c r="AO63" s="75">
        <f t="shared" si="34"/>
        <v>0.652819892868995</v>
      </c>
      <c r="AP63" s="75">
        <f t="shared" si="34"/>
        <v>0.64338408121222901</v>
      </c>
      <c r="AQ63" s="75">
        <f t="shared" si="34"/>
        <v>0.63394826955546324</v>
      </c>
      <c r="AR63" s="75">
        <f t="shared" si="34"/>
        <v>0.62451245789869725</v>
      </c>
      <c r="AS63" s="75">
        <f t="shared" si="34"/>
        <v>0.61507664624193137</v>
      </c>
      <c r="AT63" s="75">
        <f t="shared" si="34"/>
        <v>0.60564083458516538</v>
      </c>
      <c r="AU63" s="75">
        <f t="shared" si="34"/>
        <v>0.59620502292839961</v>
      </c>
      <c r="AV63" s="75">
        <f t="shared" si="34"/>
        <v>0.58676921127163362</v>
      </c>
      <c r="AW63" s="75">
        <f t="shared" si="34"/>
        <v>0.57733339961486785</v>
      </c>
      <c r="AX63" s="75">
        <f t="shared" si="34"/>
        <v>0.56789758795810186</v>
      </c>
      <c r="AY63" s="75">
        <f t="shared" si="34"/>
        <v>0.55846177630133598</v>
      </c>
      <c r="AZ63" s="75">
        <f t="shared" si="34"/>
        <v>0.52311096464457008</v>
      </c>
      <c r="BA63" s="75">
        <f t="shared" si="34"/>
        <v>0.2887229420233039</v>
      </c>
      <c r="BB63" s="75">
        <f t="shared" si="34"/>
        <v>5.740170649773204E-2</v>
      </c>
      <c r="BC63" s="75">
        <f t="shared" si="34"/>
        <v>-2.0081342756625738E-5</v>
      </c>
      <c r="BD63" s="75">
        <f t="shared" si="34"/>
        <v>-2.0081342756625738E-5</v>
      </c>
      <c r="BE63" s="75">
        <f t="shared" si="34"/>
        <v>-2.0081342756625738E-5</v>
      </c>
      <c r="BF63" s="75">
        <f t="shared" si="34"/>
        <v>-2.0081342756625738E-5</v>
      </c>
      <c r="BG63" s="75">
        <f t="shared" si="34"/>
        <v>-2.0081342756625738E-5</v>
      </c>
      <c r="BH63" s="75">
        <f t="shared" si="34"/>
        <v>-2.0081342756625738E-5</v>
      </c>
      <c r="BI63" s="75">
        <f t="shared" si="34"/>
        <v>-2.0081342756625738E-5</v>
      </c>
      <c r="BJ63" s="75">
        <f t="shared" si="34"/>
        <v>-2.0081342756625738E-5</v>
      </c>
      <c r="BK63" s="75">
        <f t="shared" si="34"/>
        <v>-2.0081342756625738E-5</v>
      </c>
      <c r="BL63" s="75">
        <f t="shared" si="34"/>
        <v>-2.0081342756625738E-5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5">C63*C64</f>
        <v>6.5673289041323704E-2</v>
      </c>
      <c r="D65" s="119">
        <f t="shared" si="35"/>
        <v>0.63291404109489802</v>
      </c>
      <c r="E65" s="119">
        <f t="shared" si="35"/>
        <v>1.2010137951839017</v>
      </c>
      <c r="F65" s="119">
        <f t="shared" si="35"/>
        <v>1.3220988932969939</v>
      </c>
      <c r="G65" s="119">
        <f t="shared" si="35"/>
        <v>1.2895109226270534</v>
      </c>
      <c r="H65" s="119">
        <f t="shared" si="35"/>
        <v>1.2586341955107334</v>
      </c>
      <c r="I65" s="119">
        <f t="shared" si="35"/>
        <v>1.2293407459974952</v>
      </c>
      <c r="J65" s="119">
        <f t="shared" si="35"/>
        <v>1.2015119059490627</v>
      </c>
      <c r="K65" s="119">
        <f t="shared" si="35"/>
        <v>1.1750045904845168</v>
      </c>
      <c r="L65" s="119">
        <f t="shared" si="35"/>
        <v>1.1494060366883472</v>
      </c>
      <c r="M65" s="119">
        <f t="shared" si="35"/>
        <v>1.124136666872825</v>
      </c>
      <c r="N65" s="119">
        <f t="shared" si="35"/>
        <v>1.0989053815937062</v>
      </c>
      <c r="O65" s="119">
        <f t="shared" si="35"/>
        <v>1.0736740963145872</v>
      </c>
      <c r="P65" s="119">
        <f t="shared" si="35"/>
        <v>1.048442811035468</v>
      </c>
      <c r="Q65" s="119">
        <f t="shared" si="35"/>
        <v>1.023211525756349</v>
      </c>
      <c r="R65" s="119">
        <f t="shared" si="35"/>
        <v>0.99798024047723022</v>
      </c>
      <c r="S65" s="119">
        <f t="shared" si="35"/>
        <v>0.97274895519811111</v>
      </c>
      <c r="T65" s="119">
        <f t="shared" si="35"/>
        <v>0.94751766991899222</v>
      </c>
      <c r="U65" s="119">
        <f t="shared" si="35"/>
        <v>0.922286384639873</v>
      </c>
      <c r="V65" s="119">
        <f t="shared" si="35"/>
        <v>0.89705509936075423</v>
      </c>
      <c r="W65" s="119">
        <f t="shared" si="35"/>
        <v>0.87208738930299434</v>
      </c>
      <c r="X65" s="119">
        <f t="shared" si="35"/>
        <v>0.84983260628364032</v>
      </c>
      <c r="Y65" s="119">
        <f t="shared" si="35"/>
        <v>0.83362906168895068</v>
      </c>
      <c r="Z65" s="119">
        <f t="shared" si="35"/>
        <v>0.82244351371381019</v>
      </c>
      <c r="AA65" s="119">
        <f t="shared" si="35"/>
        <v>0.81267407575060069</v>
      </c>
      <c r="AB65" s="119">
        <f t="shared" si="35"/>
        <v>0.80290463778739118</v>
      </c>
      <c r="AC65" s="119">
        <f t="shared" si="35"/>
        <v>0.79313519982418157</v>
      </c>
      <c r="AD65" s="119">
        <f t="shared" si="35"/>
        <v>0.78336576186097207</v>
      </c>
      <c r="AE65" s="119">
        <f t="shared" si="35"/>
        <v>0.77359632389776256</v>
      </c>
      <c r="AF65" s="119">
        <f t="shared" si="35"/>
        <v>0.76382688593455295</v>
      </c>
      <c r="AG65" s="119">
        <f t="shared" si="35"/>
        <v>0.75405744797134366</v>
      </c>
      <c r="AH65" s="119">
        <f t="shared" si="35"/>
        <v>0.74428801000813405</v>
      </c>
      <c r="AI65" s="119">
        <f t="shared" si="35"/>
        <v>0.73451857204492454</v>
      </c>
      <c r="AJ65" s="119">
        <f t="shared" si="35"/>
        <v>0.72474913408171493</v>
      </c>
      <c r="AK65" s="119">
        <f t="shared" si="35"/>
        <v>0.71497969611850554</v>
      </c>
      <c r="AL65" s="119">
        <f t="shared" si="35"/>
        <v>0.70521025815529592</v>
      </c>
      <c r="AM65" s="119">
        <f t="shared" si="35"/>
        <v>0.69544082019208653</v>
      </c>
      <c r="AN65" s="119">
        <f t="shared" si="35"/>
        <v>0.68567138222887702</v>
      </c>
      <c r="AO65" s="119">
        <f t="shared" si="35"/>
        <v>0.67590194426566752</v>
      </c>
      <c r="AP65" s="119">
        <f t="shared" si="35"/>
        <v>0.66613250630245791</v>
      </c>
      <c r="AQ65" s="119">
        <f t="shared" si="35"/>
        <v>0.65636306833924851</v>
      </c>
      <c r="AR65" s="119">
        <f t="shared" si="35"/>
        <v>0.6465936303760389</v>
      </c>
      <c r="AS65" s="119">
        <f t="shared" si="35"/>
        <v>0.6368241924128295</v>
      </c>
      <c r="AT65" s="119">
        <f t="shared" si="35"/>
        <v>0.62705475444961989</v>
      </c>
      <c r="AU65" s="119">
        <f t="shared" si="35"/>
        <v>0.6172853164864105</v>
      </c>
      <c r="AV65" s="119">
        <f t="shared" si="35"/>
        <v>0.60751587852320088</v>
      </c>
      <c r="AW65" s="119">
        <f t="shared" si="35"/>
        <v>0.59774644055999149</v>
      </c>
      <c r="AX65" s="119">
        <f t="shared" si="35"/>
        <v>0.58797700259678198</v>
      </c>
      <c r="AY65" s="119">
        <f t="shared" si="35"/>
        <v>0.57820756463357248</v>
      </c>
      <c r="AZ65" s="119">
        <f t="shared" si="35"/>
        <v>0.54160683816800748</v>
      </c>
      <c r="BA65" s="119">
        <f t="shared" si="35"/>
        <v>0.29893145107760405</v>
      </c>
      <c r="BB65" s="119">
        <f t="shared" si="35"/>
        <v>5.9431284876256187E-2</v>
      </c>
      <c r="BC65" s="119">
        <f t="shared" si="35"/>
        <v>-2.079136797290028E-5</v>
      </c>
      <c r="BD65" s="119">
        <f t="shared" si="35"/>
        <v>-2.079136797290028E-5</v>
      </c>
      <c r="BE65" s="119">
        <f t="shared" si="35"/>
        <v>-2.079136797290028E-5</v>
      </c>
      <c r="BF65" s="119">
        <f t="shared" si="35"/>
        <v>-2.079136797290028E-5</v>
      </c>
      <c r="BG65" s="119">
        <f t="shared" si="35"/>
        <v>-2.079136797290028E-5</v>
      </c>
      <c r="BH65" s="119">
        <f t="shared" si="35"/>
        <v>-2.079136797290028E-5</v>
      </c>
      <c r="BI65" s="119">
        <f t="shared" si="35"/>
        <v>-2.079136797290028E-5</v>
      </c>
      <c r="BJ65" s="119">
        <f t="shared" si="35"/>
        <v>-2.079136797290028E-5</v>
      </c>
      <c r="BK65" s="119">
        <f t="shared" si="35"/>
        <v>-2.079136797290028E-5</v>
      </c>
      <c r="BL65" s="119">
        <f t="shared" si="35"/>
        <v>-2.079136797290028E-5</v>
      </c>
      <c r="BM65" s="113"/>
      <c r="BN65" s="316">
        <f>SUM(B65:BM65)</f>
        <v>42.294841983275916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6">B20</f>
        <v>0</v>
      </c>
      <c r="C71" s="87">
        <f t="shared" si="36"/>
        <v>0.51829999999999998</v>
      </c>
      <c r="D71" s="87">
        <f t="shared" si="36"/>
        <v>4.2981582399999994</v>
      </c>
      <c r="E71" s="87">
        <f t="shared" si="36"/>
        <v>2.7846692697399993</v>
      </c>
      <c r="F71" s="87">
        <f t="shared" si="36"/>
        <v>0</v>
      </c>
      <c r="G71" s="87">
        <f t="shared" si="36"/>
        <v>0</v>
      </c>
      <c r="H71" s="87">
        <f t="shared" si="36"/>
        <v>0</v>
      </c>
      <c r="I71" s="87">
        <f t="shared" si="36"/>
        <v>0</v>
      </c>
      <c r="J71" s="87">
        <f t="shared" si="36"/>
        <v>0</v>
      </c>
      <c r="K71" s="87">
        <f t="shared" si="36"/>
        <v>0</v>
      </c>
      <c r="L71" s="87">
        <f t="shared" si="36"/>
        <v>0</v>
      </c>
      <c r="M71" s="87">
        <f t="shared" si="36"/>
        <v>0</v>
      </c>
      <c r="N71" s="87">
        <f t="shared" si="36"/>
        <v>0</v>
      </c>
      <c r="O71" s="87">
        <f t="shared" si="36"/>
        <v>0</v>
      </c>
      <c r="P71" s="87">
        <f t="shared" si="36"/>
        <v>0</v>
      </c>
      <c r="Q71" s="87">
        <f t="shared" si="36"/>
        <v>0</v>
      </c>
      <c r="R71" s="87">
        <f t="shared" si="36"/>
        <v>0</v>
      </c>
      <c r="S71" s="87">
        <f t="shared" si="36"/>
        <v>0</v>
      </c>
      <c r="T71" s="87">
        <f t="shared" si="36"/>
        <v>0</v>
      </c>
      <c r="U71" s="87">
        <f t="shared" si="36"/>
        <v>0</v>
      </c>
      <c r="V71" s="87">
        <f t="shared" si="36"/>
        <v>0</v>
      </c>
      <c r="W71" s="87">
        <f t="shared" si="36"/>
        <v>0</v>
      </c>
      <c r="X71" s="87">
        <f t="shared" si="36"/>
        <v>0</v>
      </c>
      <c r="Y71" s="87">
        <f t="shared" si="36"/>
        <v>0</v>
      </c>
      <c r="Z71" s="87">
        <f t="shared" si="36"/>
        <v>0</v>
      </c>
      <c r="AA71" s="87">
        <f t="shared" si="36"/>
        <v>0</v>
      </c>
      <c r="AB71" s="87">
        <f t="shared" si="36"/>
        <v>0</v>
      </c>
      <c r="AC71" s="87">
        <f t="shared" si="36"/>
        <v>0</v>
      </c>
      <c r="AD71" s="87">
        <f t="shared" si="36"/>
        <v>0</v>
      </c>
      <c r="AE71" s="87">
        <f t="shared" si="36"/>
        <v>0</v>
      </c>
      <c r="AF71" s="87">
        <f t="shared" si="36"/>
        <v>0</v>
      </c>
      <c r="AG71" s="87">
        <f t="shared" si="36"/>
        <v>0</v>
      </c>
      <c r="AH71" s="87">
        <f t="shared" si="36"/>
        <v>0</v>
      </c>
      <c r="AI71" s="87">
        <f t="shared" si="36"/>
        <v>0</v>
      </c>
      <c r="AJ71" s="87">
        <f t="shared" si="36"/>
        <v>0</v>
      </c>
      <c r="AK71" s="87">
        <f t="shared" si="36"/>
        <v>0</v>
      </c>
      <c r="AL71" s="87">
        <f t="shared" si="36"/>
        <v>0</v>
      </c>
      <c r="AM71" s="87">
        <f t="shared" si="36"/>
        <v>0</v>
      </c>
      <c r="AN71" s="87">
        <f t="shared" si="36"/>
        <v>0</v>
      </c>
      <c r="AO71" s="87">
        <f t="shared" si="36"/>
        <v>0</v>
      </c>
      <c r="AP71" s="87">
        <f t="shared" si="36"/>
        <v>0</v>
      </c>
      <c r="AQ71" s="87">
        <f t="shared" si="36"/>
        <v>0</v>
      </c>
      <c r="AR71" s="87">
        <f t="shared" si="36"/>
        <v>0</v>
      </c>
      <c r="AS71" s="87">
        <f t="shared" si="36"/>
        <v>0</v>
      </c>
      <c r="AT71" s="87">
        <f t="shared" si="36"/>
        <v>0</v>
      </c>
      <c r="AU71" s="87">
        <f t="shared" si="36"/>
        <v>0</v>
      </c>
      <c r="AV71" s="87">
        <f t="shared" si="36"/>
        <v>0</v>
      </c>
      <c r="AW71" s="87">
        <f t="shared" si="36"/>
        <v>0</v>
      </c>
      <c r="AX71" s="87">
        <f t="shared" si="36"/>
        <v>0</v>
      </c>
      <c r="AY71" s="87">
        <f t="shared" si="36"/>
        <v>0</v>
      </c>
      <c r="AZ71" s="87">
        <f t="shared" si="36"/>
        <v>-0.51829999999999998</v>
      </c>
      <c r="BA71" s="87">
        <f t="shared" si="36"/>
        <v>-4.2981582399999994</v>
      </c>
      <c r="BB71" s="87">
        <f t="shared" si="36"/>
        <v>-2.7846692697399993</v>
      </c>
      <c r="BC71" s="87">
        <f t="shared" si="36"/>
        <v>0</v>
      </c>
      <c r="BD71" s="87">
        <f t="shared" si="36"/>
        <v>0</v>
      </c>
      <c r="BE71" s="87">
        <f t="shared" si="36"/>
        <v>0</v>
      </c>
      <c r="BF71" s="87">
        <f t="shared" si="36"/>
        <v>0</v>
      </c>
      <c r="BG71" s="87">
        <f t="shared" si="36"/>
        <v>0</v>
      </c>
      <c r="BH71" s="87">
        <f t="shared" si="36"/>
        <v>0</v>
      </c>
      <c r="BI71" s="87">
        <f t="shared" si="36"/>
        <v>0</v>
      </c>
      <c r="BJ71" s="87">
        <f t="shared" si="36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0.51829999999999998</v>
      </c>
      <c r="D73" s="87">
        <f>SUM($B$71:D71)-SUM($B$72:D72)</f>
        <v>4.8164582399999993</v>
      </c>
      <c r="E73" s="87">
        <f>SUM($B$71:E71)-SUM($B$72:E72)</f>
        <v>7.6011275097399986</v>
      </c>
      <c r="F73" s="87">
        <f>SUM($B$71:F71)-SUM($B$72:F72)</f>
        <v>7.6011275097399986</v>
      </c>
      <c r="G73" s="87">
        <f>SUM($B$71:G71)-SUM($B$72:G72)</f>
        <v>7.6011275097399986</v>
      </c>
      <c r="H73" s="87">
        <f>SUM($B$71:H71)-SUM($B$72:H72)</f>
        <v>7.6011275097399986</v>
      </c>
      <c r="I73" s="87">
        <f>SUM($B$71:I71)-SUM($B$72:I72)</f>
        <v>7.6011275097399986</v>
      </c>
      <c r="J73" s="87">
        <f>SUM($B$71:J71)-SUM($B$72:J72)</f>
        <v>7.6011275097399986</v>
      </c>
      <c r="K73" s="87">
        <f>SUM($B$71:K71)-SUM($B$72:K72)</f>
        <v>7.6011275097399986</v>
      </c>
      <c r="L73" s="87">
        <f>SUM($B$71:L71)-SUM($B$72:L72)</f>
        <v>7.6011275097399986</v>
      </c>
      <c r="M73" s="87">
        <f>SUM($B$71:M71)-SUM($B$72:M72)</f>
        <v>7.6011275097399986</v>
      </c>
      <c r="N73" s="87">
        <f>SUM($B$71:N71)-SUM($B$72:N72)</f>
        <v>7.6011275097399986</v>
      </c>
      <c r="O73" s="87">
        <f>SUM($B$71:O71)-SUM($B$72:O72)</f>
        <v>7.6011275097399986</v>
      </c>
      <c r="P73" s="87">
        <f>SUM($B$71:P71)-SUM($B$72:P72)</f>
        <v>7.6011275097399986</v>
      </c>
      <c r="Q73" s="87">
        <f>SUM($B$71:Q71)-SUM($B$72:Q72)</f>
        <v>7.6011275097399986</v>
      </c>
      <c r="R73" s="87">
        <f>SUM($B$71:R71)-SUM($B$72:R72)</f>
        <v>7.6011275097399986</v>
      </c>
      <c r="S73" s="87">
        <f>SUM($B$71:S71)-SUM($B$72:S72)</f>
        <v>7.6011275097399986</v>
      </c>
      <c r="T73" s="87">
        <f>SUM($B$71:T71)-SUM($B$72:T72)</f>
        <v>7.6011275097399986</v>
      </c>
      <c r="U73" s="87">
        <f>SUM($B$71:U71)-SUM($B$72:U72)</f>
        <v>7.6011275097399986</v>
      </c>
      <c r="V73" s="87">
        <f>SUM($B$71:V71)-SUM($B$72:V72)</f>
        <v>7.6011275097399986</v>
      </c>
      <c r="W73" s="87">
        <f>SUM($B$71:W71)-SUM($B$72:W72)</f>
        <v>7.6011275097399986</v>
      </c>
      <c r="X73" s="87">
        <f>SUM($B$71:X71)-SUM($B$72:X72)</f>
        <v>7.6011275097399986</v>
      </c>
      <c r="Y73" s="87">
        <f>SUM($B$71:Y71)-SUM($B$72:Y72)</f>
        <v>7.6011275097399986</v>
      </c>
      <c r="Z73" s="87">
        <f>SUM($B$71:Z71)-SUM($B$72:Z72)</f>
        <v>7.6011275097399986</v>
      </c>
      <c r="AA73" s="87">
        <f>SUM($B$71:AA71)-SUM($B$72:AA72)</f>
        <v>7.6011275097399986</v>
      </c>
      <c r="AB73" s="87">
        <f>SUM($B$71:AB71)-SUM($B$72:AB72)</f>
        <v>7.6011275097399986</v>
      </c>
      <c r="AC73" s="87">
        <f>SUM($B$71:AC71)-SUM($B$72:AC72)</f>
        <v>7.6011275097399986</v>
      </c>
      <c r="AD73" s="87">
        <f>SUM($B$71:AD71)-SUM($B$72:AD72)</f>
        <v>7.6011275097399986</v>
      </c>
      <c r="AE73" s="87">
        <f>SUM($B$71:AE71)-SUM($B$72:AE72)</f>
        <v>7.6011275097399986</v>
      </c>
      <c r="AF73" s="87">
        <f>SUM($B$71:AF71)-SUM($B$72:AF72)</f>
        <v>7.6011275097399986</v>
      </c>
      <c r="AG73" s="87">
        <f>SUM($B$71:AG71)-SUM($B$72:AG72)</f>
        <v>7.6011275097399986</v>
      </c>
      <c r="AH73" s="87">
        <f>SUM($B$71:AH71)-SUM($B$72:AH72)</f>
        <v>7.6011275097399986</v>
      </c>
      <c r="AI73" s="87">
        <f>SUM($B$71:AI71)-SUM($B$72:AI72)</f>
        <v>7.6011275097399986</v>
      </c>
      <c r="AJ73" s="87">
        <f>SUM($B$71:AJ71)-SUM($B$72:AJ72)</f>
        <v>7.6011275097399986</v>
      </c>
      <c r="AK73" s="87">
        <f>SUM($B$71:AK71)-SUM($B$72:AK72)</f>
        <v>7.6011275097399986</v>
      </c>
      <c r="AL73" s="87">
        <f>SUM($B$71:AL71)-SUM($B$72:AL72)</f>
        <v>7.6011275097399986</v>
      </c>
      <c r="AM73" s="87">
        <f>SUM($B$71:AM71)-SUM($B$72:AM72)</f>
        <v>7.6011275097399986</v>
      </c>
      <c r="AN73" s="87">
        <f>SUM($B$71:AN71)-SUM($B$72:AN72)</f>
        <v>7.6011275097399986</v>
      </c>
      <c r="AO73" s="87">
        <f>SUM($B$71:AO71)-SUM($B$72:AO72)</f>
        <v>7.6011275097399986</v>
      </c>
      <c r="AP73" s="87">
        <f>SUM($B$71:AP71)-SUM($B$72:AP72)</f>
        <v>7.6011275097399986</v>
      </c>
      <c r="AQ73" s="87">
        <f>SUM($B$71:AQ71)-SUM($B$72:AQ72)</f>
        <v>7.6011275097399986</v>
      </c>
      <c r="AR73" s="87">
        <f>SUM($B$71:AR71)-SUM($B$72:AR72)</f>
        <v>7.6011275097399986</v>
      </c>
      <c r="AS73" s="87">
        <f>SUM($B$71:AS71)-SUM($B$72:AS72)</f>
        <v>7.6011275097399986</v>
      </c>
      <c r="AT73" s="87">
        <f>SUM($B$71:AT71)-SUM($B$72:AT72)</f>
        <v>7.6011275097399986</v>
      </c>
      <c r="AU73" s="87">
        <f>SUM($B$71:AU71)-SUM($B$72:AU72)</f>
        <v>7.6011275097399986</v>
      </c>
      <c r="AV73" s="87">
        <f>SUM($B$71:AV71)-SUM($B$72:AV72)</f>
        <v>7.6011275097399986</v>
      </c>
      <c r="AW73" s="87">
        <f>SUM($B$71:AW71)-SUM($B$72:AW72)</f>
        <v>7.6011275097399986</v>
      </c>
      <c r="AX73" s="87">
        <f>SUM($B$71:AX71)-SUM($B$72:AX72)</f>
        <v>7.6011275097399986</v>
      </c>
      <c r="AY73" s="87">
        <f>SUM($B$71:AY71)-SUM($B$72:AY72)</f>
        <v>7.6011275097399986</v>
      </c>
      <c r="AZ73" s="87">
        <f>SUM($B$71:AZ71)-SUM($B$72:AZ72)</f>
        <v>7.0828275097399986</v>
      </c>
      <c r="BA73" s="87">
        <f>SUM($B$71:BA71)-SUM($B$72:BA72)</f>
        <v>2.7846692697399993</v>
      </c>
      <c r="BB73" s="87">
        <f>SUM($B$71:BB71)-SUM($B$72:BB72)</f>
        <v>0</v>
      </c>
      <c r="BC73" s="87">
        <f>SUM($B$71:BC71)-SUM($B$72:BC72)</f>
        <v>0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>
        <v>0</v>
      </c>
      <c r="C74" s="128">
        <f>($C$71*TaxDepr!B$33)</f>
        <v>1.9436249999999999E-2</v>
      </c>
      <c r="D74" s="331">
        <f>($C$71*TaxDepr!C$33)+($D$71*TaxDepr!B$33)</f>
        <v>0.19859701099999996</v>
      </c>
      <c r="E74" s="331">
        <f>($C$71*TaxDepr!D$33)+($D$71*TaxDepr!C$33)+($E$71*TaxDepr!B$33)</f>
        <v>0.4493160319608499</v>
      </c>
      <c r="F74" s="331">
        <f>($C$71*TaxDepr!E$33)+($D$71*TaxDepr!D$33)+($E$71*TaxDepr!C$33)</f>
        <v>0.52002869126733042</v>
      </c>
      <c r="G74" s="331">
        <f>($C$71*TaxDepr!F$33)+($D$71*TaxDepr!E$33)+($E$71*TaxDepr!D$33)</f>
        <v>0.48104008062533971</v>
      </c>
      <c r="H74" s="331">
        <f>($C$71*TaxDepr!G$33)+($D$71*TaxDepr!F$33)+($E$71*TaxDepr!E$33)</f>
        <v>0.4449549560430397</v>
      </c>
      <c r="I74" s="331">
        <f>($C$71*TaxDepr!H$33)+($D$71*TaxDepr!G$33)+($E$71*TaxDepr!F$33)</f>
        <v>0.41158032236424613</v>
      </c>
      <c r="J74" s="331">
        <f>($C$71*TaxDepr!I$33)+($D$71*TaxDepr!H$33)+($E$71*TaxDepr!G$33)</f>
        <v>0.38070127167695889</v>
      </c>
      <c r="K74" s="331">
        <f>($C$71*TaxDepr!J$33)+($D$71*TaxDepr!I$33)+($E$71*TaxDepr!H$33)</f>
        <v>0.35360389551769117</v>
      </c>
      <c r="L74" s="331">
        <f>($C$71*TaxDepr!K$33)+($D$71*TaxDepr!J$33)+($E$71*TaxDepr!I$33)</f>
        <v>0.34083311104644276</v>
      </c>
      <c r="M74" s="331">
        <f>($C$71*TaxDepr!L$33)+($D$71*TaxDepr!K$33)+($E$71*TaxDepr!J$33)</f>
        <v>0.33916230948459875</v>
      </c>
      <c r="N74" s="331">
        <f>($C$71*TaxDepr!M$33)+($D$71*TaxDepr!L$33)+($E$71*TaxDepr!K$33)</f>
        <v>0.33916230948459875</v>
      </c>
      <c r="O74" s="331">
        <f>($C$71*TaxDepr!N$33)+($D$71*TaxDepr!M$33)+($E$71*TaxDepr!L$33)</f>
        <v>0.33916230948459875</v>
      </c>
      <c r="P74" s="331">
        <f>($C$71*TaxDepr!O$33)+($D$71*TaxDepr!N$33)+($E$71*TaxDepr!M$33)</f>
        <v>0.33916230948459875</v>
      </c>
      <c r="Q74" s="331">
        <f>($C$71*TaxDepr!P$33)+($D$71*TaxDepr!O$33)+($E$71*TaxDepr!N$33)</f>
        <v>0.33916230948459875</v>
      </c>
      <c r="R74" s="331">
        <f>($C$71*TaxDepr!Q$33)+($D$71*TaxDepr!P$33)+($E$71*TaxDepr!O$33)</f>
        <v>0.33916230948459875</v>
      </c>
      <c r="S74" s="331">
        <f>($C$71*TaxDepr!R$33)+($D$71*TaxDepr!Q$33)+($E$71*TaxDepr!P$33)</f>
        <v>0.33916230948459875</v>
      </c>
      <c r="T74" s="331">
        <f>($C$71*TaxDepr!S$33)+($D$71*TaxDepr!R$33)+($E$71*TaxDepr!Q$33)</f>
        <v>0.33916230948459875</v>
      </c>
      <c r="U74" s="331">
        <f>($C$71*TaxDepr!T$33)+($D$71*TaxDepr!S$33)+($E$71*TaxDepr!R$33)</f>
        <v>0.33916230948459875</v>
      </c>
      <c r="V74" s="331">
        <f>($C$71*TaxDepr!U$33)+($D$71*TaxDepr!T$33)+($E$71*TaxDepr!S$33)</f>
        <v>0.33916230948459875</v>
      </c>
      <c r="W74" s="331">
        <f>($C$71*TaxDepr!V$33)+($D$71*TaxDepr!U$33)+($E$71*TaxDepr!T$33)</f>
        <v>0.32759903648459876</v>
      </c>
      <c r="X74" s="331">
        <f>($D$71*TaxDepr!V$33)+($E$71*TaxDepr!U$33)</f>
        <v>0.22014385315019874</v>
      </c>
      <c r="Y74" s="331">
        <f>($E$71*TaxDepr!V$33)</f>
        <v>6.2125971407899383E-2</v>
      </c>
      <c r="Z74" s="331"/>
      <c r="AA74" s="331">
        <f>($C$71*TaxDepr!Z$33)+($D$71*TaxDepr!Y$33)+($E$71*TaxDepr!X$33)</f>
        <v>0</v>
      </c>
      <c r="AB74" s="331">
        <f>($C$71*TaxDepr!AA$33)+($D$71*TaxDepr!Z$33)+($E$71*TaxDepr!Y$33)</f>
        <v>0</v>
      </c>
      <c r="AC74" s="331">
        <f>($C$71*TaxDepr!AB$33)+($D$71*TaxDepr!AA$33)+($E$71*TaxDepr!Z$33)</f>
        <v>0</v>
      </c>
      <c r="AD74" s="331">
        <f>($C$71*TaxDepr!AC$33)+($D$71*TaxDepr!AB$33)+($E$71*TaxDepr!AA$33)</f>
        <v>0</v>
      </c>
      <c r="AE74" s="331">
        <f>($C$71*TaxDepr!AD$33)+($D$71*TaxDepr!AC$33)+($E$71*TaxDepr!AB$33)</f>
        <v>0</v>
      </c>
      <c r="AF74" s="331">
        <f>($C$71*TaxDepr!AE$33)+($D$71*TaxDepr!AD$33)+($E$71*TaxDepr!AC$33)</f>
        <v>0</v>
      </c>
      <c r="AG74" s="331">
        <f>($C$71*TaxDepr!AF$33)+($D$71*TaxDepr!AE$33)+($E$71*TaxDepr!AD$33)</f>
        <v>0</v>
      </c>
      <c r="AH74" s="331">
        <f>($C$71*TaxDepr!AG$33)+($D$71*TaxDepr!AF$33)+($E$71*TaxDepr!AE$33)</f>
        <v>0</v>
      </c>
      <c r="AI74" s="331">
        <f>($C$71*TaxDepr!AH$33)+($D$71*TaxDepr!AG$33)+($E$71*TaxDepr!AF$33)</f>
        <v>0</v>
      </c>
      <c r="AJ74" s="331">
        <f>($C$71*TaxDepr!AI$33)+($D$71*TaxDepr!AH$33)+($E$71*TaxDepr!AG$33)</f>
        <v>0</v>
      </c>
      <c r="AK74" s="331">
        <f>($C$71*TaxDepr!AJ$33)+($D$71*TaxDepr!AI$33)+($E$71*TaxDepr!AH$33)</f>
        <v>0</v>
      </c>
      <c r="AL74" s="331">
        <f>($C$71*TaxDepr!AK$33)+($D$71*TaxDepr!AJ$33)+($E$71*TaxDepr!AI$33)</f>
        <v>0</v>
      </c>
      <c r="AM74" s="331">
        <f>($C$71*TaxDepr!AL$33)+($D$71*TaxDepr!AK$33)+($E$71*TaxDepr!AJ$33)</f>
        <v>0</v>
      </c>
      <c r="AN74" s="331">
        <f>($C$71*TaxDepr!AM$33)+($D$71*TaxDepr!AL$33)+($E$71*TaxDepr!AK$33)</f>
        <v>0</v>
      </c>
      <c r="AO74" s="331">
        <f>($C$71*TaxDepr!AN$33)+($D$71*TaxDepr!AM$33)+($E$71*TaxDepr!AL$33)</f>
        <v>0</v>
      </c>
      <c r="AP74" s="331">
        <f>($C$71*TaxDepr!AO$33)+($D$71*TaxDepr!AN$33)+($E$71*TaxDepr!AM$33)</f>
        <v>0</v>
      </c>
      <c r="AQ74" s="331">
        <f>($C$71*TaxDepr!AP$33)+($D$71*TaxDepr!AO$33)+($E$71*TaxDepr!AN$33)</f>
        <v>0</v>
      </c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7.6015835773905831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7">C72+C74</f>
        <v>1.9436249999999999E-2</v>
      </c>
      <c r="D75" s="95">
        <f t="shared" si="37"/>
        <v>0.19859701099999996</v>
      </c>
      <c r="E75" s="95">
        <f t="shared" si="37"/>
        <v>0.4493160319608499</v>
      </c>
      <c r="F75" s="95">
        <f t="shared" si="37"/>
        <v>0.52002869126733042</v>
      </c>
      <c r="G75" s="95">
        <f t="shared" si="37"/>
        <v>0.48104008062533971</v>
      </c>
      <c r="H75" s="95">
        <f t="shared" si="37"/>
        <v>0.4449549560430397</v>
      </c>
      <c r="I75" s="95">
        <f t="shared" si="37"/>
        <v>0.41158032236424613</v>
      </c>
      <c r="J75" s="95">
        <f t="shared" si="37"/>
        <v>0.38070127167695889</v>
      </c>
      <c r="K75" s="95">
        <f t="shared" si="37"/>
        <v>0.35360389551769117</v>
      </c>
      <c r="L75" s="95">
        <f t="shared" si="37"/>
        <v>0.34083311104644276</v>
      </c>
      <c r="M75" s="95">
        <f t="shared" si="37"/>
        <v>0.33916230948459875</v>
      </c>
      <c r="N75" s="95">
        <f t="shared" si="37"/>
        <v>0.33916230948459875</v>
      </c>
      <c r="O75" s="95">
        <f t="shared" si="37"/>
        <v>0.33916230948459875</v>
      </c>
      <c r="P75" s="95">
        <f t="shared" si="37"/>
        <v>0.33916230948459875</v>
      </c>
      <c r="Q75" s="95">
        <f t="shared" si="37"/>
        <v>0.33916230948459875</v>
      </c>
      <c r="R75" s="95">
        <f t="shared" si="37"/>
        <v>0.33916230948459875</v>
      </c>
      <c r="S75" s="95">
        <f t="shared" si="37"/>
        <v>0.33916230948459875</v>
      </c>
      <c r="T75" s="95">
        <f t="shared" si="37"/>
        <v>0.33916230948459875</v>
      </c>
      <c r="U75" s="95">
        <f t="shared" si="37"/>
        <v>0.33916230948459875</v>
      </c>
      <c r="V75" s="95">
        <f t="shared" si="37"/>
        <v>0.33916230948459875</v>
      </c>
      <c r="W75" s="95">
        <f t="shared" si="37"/>
        <v>0.32759903648459876</v>
      </c>
      <c r="X75" s="95">
        <f t="shared" si="37"/>
        <v>0.22014385315019874</v>
      </c>
      <c r="Y75" s="95">
        <f t="shared" si="37"/>
        <v>6.2125971407899383E-2</v>
      </c>
      <c r="Z75" s="95">
        <f t="shared" si="37"/>
        <v>0</v>
      </c>
      <c r="AA75" s="95">
        <f t="shared" si="37"/>
        <v>0</v>
      </c>
      <c r="AB75" s="95">
        <f t="shared" si="37"/>
        <v>0</v>
      </c>
      <c r="AC75" s="95">
        <f t="shared" si="37"/>
        <v>0</v>
      </c>
      <c r="AD75" s="95">
        <f t="shared" si="37"/>
        <v>0</v>
      </c>
      <c r="AE75" s="95">
        <f t="shared" si="37"/>
        <v>0</v>
      </c>
      <c r="AF75" s="95">
        <f t="shared" si="37"/>
        <v>0</v>
      </c>
      <c r="AG75" s="95">
        <f t="shared" si="37"/>
        <v>0</v>
      </c>
      <c r="AH75" s="95">
        <f t="shared" si="37"/>
        <v>0</v>
      </c>
      <c r="AI75" s="95">
        <f t="shared" si="37"/>
        <v>0</v>
      </c>
      <c r="AJ75" s="95">
        <f t="shared" si="37"/>
        <v>0</v>
      </c>
      <c r="AK75" s="95">
        <f t="shared" si="37"/>
        <v>0</v>
      </c>
      <c r="AL75" s="95">
        <f t="shared" si="37"/>
        <v>0</v>
      </c>
      <c r="AM75" s="95">
        <f t="shared" si="37"/>
        <v>0</v>
      </c>
      <c r="AN75" s="95">
        <f t="shared" si="37"/>
        <v>0</v>
      </c>
      <c r="AO75" s="95">
        <f t="shared" si="37"/>
        <v>0</v>
      </c>
      <c r="AP75" s="95">
        <f t="shared" si="37"/>
        <v>0</v>
      </c>
      <c r="AQ75" s="95">
        <f t="shared" si="37"/>
        <v>0</v>
      </c>
      <c r="AR75" s="95">
        <f t="shared" si="37"/>
        <v>0</v>
      </c>
      <c r="AS75" s="95">
        <f t="shared" si="37"/>
        <v>0</v>
      </c>
      <c r="AT75" s="95">
        <f t="shared" si="37"/>
        <v>0</v>
      </c>
      <c r="AU75" s="95">
        <f t="shared" si="37"/>
        <v>0</v>
      </c>
      <c r="AV75" s="95">
        <f t="shared" si="37"/>
        <v>0</v>
      </c>
      <c r="AW75" s="95">
        <f t="shared" si="37"/>
        <v>0</v>
      </c>
      <c r="AX75" s="95">
        <f t="shared" si="37"/>
        <v>0</v>
      </c>
      <c r="AY75" s="95">
        <f t="shared" si="37"/>
        <v>0</v>
      </c>
      <c r="AZ75" s="95">
        <f t="shared" si="37"/>
        <v>0</v>
      </c>
      <c r="BA75" s="95">
        <f t="shared" si="37"/>
        <v>0</v>
      </c>
      <c r="BB75" s="95">
        <f t="shared" si="37"/>
        <v>0</v>
      </c>
      <c r="BC75" s="95">
        <f t="shared" si="37"/>
        <v>0</v>
      </c>
      <c r="BD75" s="95">
        <f t="shared" si="37"/>
        <v>0</v>
      </c>
      <c r="BE75" s="95">
        <f t="shared" si="37"/>
        <v>0</v>
      </c>
      <c r="BF75" s="95">
        <f t="shared" si="37"/>
        <v>0</v>
      </c>
      <c r="BG75" s="95">
        <f t="shared" si="37"/>
        <v>0</v>
      </c>
      <c r="BH75" s="95">
        <f t="shared" si="37"/>
        <v>0</v>
      </c>
      <c r="BI75" s="95">
        <f t="shared" si="37"/>
        <v>0</v>
      </c>
      <c r="BJ75" s="95">
        <f t="shared" si="37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8">B20</f>
        <v>0</v>
      </c>
      <c r="C78" s="87">
        <f t="shared" si="38"/>
        <v>0.51829999999999998</v>
      </c>
      <c r="D78" s="87">
        <f t="shared" si="38"/>
        <v>4.2981582399999994</v>
      </c>
      <c r="E78" s="87">
        <f t="shared" si="38"/>
        <v>2.7846692697399993</v>
      </c>
      <c r="F78" s="87">
        <f t="shared" si="38"/>
        <v>0</v>
      </c>
      <c r="G78" s="87">
        <f t="shared" si="38"/>
        <v>0</v>
      </c>
      <c r="H78" s="87">
        <f t="shared" si="38"/>
        <v>0</v>
      </c>
      <c r="I78" s="87">
        <f t="shared" si="38"/>
        <v>0</v>
      </c>
      <c r="J78" s="87">
        <f t="shared" si="38"/>
        <v>0</v>
      </c>
      <c r="K78" s="87">
        <f t="shared" si="38"/>
        <v>0</v>
      </c>
      <c r="L78" s="87">
        <f t="shared" si="38"/>
        <v>0</v>
      </c>
      <c r="M78" s="87">
        <f t="shared" si="38"/>
        <v>0</v>
      </c>
      <c r="N78" s="87">
        <f t="shared" si="38"/>
        <v>0</v>
      </c>
      <c r="O78" s="87">
        <f t="shared" si="38"/>
        <v>0</v>
      </c>
      <c r="P78" s="87">
        <f t="shared" si="38"/>
        <v>0</v>
      </c>
      <c r="Q78" s="87">
        <f t="shared" si="38"/>
        <v>0</v>
      </c>
      <c r="R78" s="87">
        <f t="shared" si="38"/>
        <v>0</v>
      </c>
      <c r="S78" s="87">
        <f t="shared" si="38"/>
        <v>0</v>
      </c>
      <c r="T78" s="87">
        <f t="shared" si="38"/>
        <v>0</v>
      </c>
      <c r="U78" s="87">
        <f t="shared" si="38"/>
        <v>0</v>
      </c>
      <c r="V78" s="87">
        <f t="shared" si="38"/>
        <v>0</v>
      </c>
      <c r="W78" s="87">
        <f t="shared" si="38"/>
        <v>0</v>
      </c>
      <c r="X78" s="87">
        <f t="shared" si="38"/>
        <v>0</v>
      </c>
      <c r="Y78" s="87">
        <f t="shared" si="38"/>
        <v>0</v>
      </c>
      <c r="Z78" s="87">
        <f t="shared" si="38"/>
        <v>0</v>
      </c>
      <c r="AA78" s="87">
        <f t="shared" si="38"/>
        <v>0</v>
      </c>
      <c r="AB78" s="87">
        <f t="shared" si="38"/>
        <v>0</v>
      </c>
      <c r="AC78" s="87">
        <f t="shared" si="38"/>
        <v>0</v>
      </c>
      <c r="AD78" s="87">
        <f t="shared" si="38"/>
        <v>0</v>
      </c>
      <c r="AE78" s="87">
        <f t="shared" si="38"/>
        <v>0</v>
      </c>
      <c r="AF78" s="87">
        <f t="shared" si="38"/>
        <v>0</v>
      </c>
      <c r="AG78" s="87">
        <f t="shared" si="38"/>
        <v>0</v>
      </c>
      <c r="AH78" s="87">
        <f t="shared" si="38"/>
        <v>0</v>
      </c>
      <c r="AI78" s="87">
        <f t="shared" si="38"/>
        <v>0</v>
      </c>
      <c r="AJ78" s="87">
        <f t="shared" si="38"/>
        <v>0</v>
      </c>
      <c r="AK78" s="87">
        <f t="shared" si="38"/>
        <v>0</v>
      </c>
      <c r="AL78" s="87">
        <f t="shared" si="38"/>
        <v>0</v>
      </c>
      <c r="AM78" s="87">
        <f t="shared" si="38"/>
        <v>0</v>
      </c>
      <c r="AN78" s="87">
        <f t="shared" si="38"/>
        <v>0</v>
      </c>
      <c r="AO78" s="87">
        <f t="shared" si="38"/>
        <v>0</v>
      </c>
      <c r="AP78" s="87">
        <f t="shared" si="38"/>
        <v>0</v>
      </c>
      <c r="AQ78" s="87">
        <f t="shared" si="38"/>
        <v>0</v>
      </c>
      <c r="AR78" s="87">
        <f t="shared" si="38"/>
        <v>0</v>
      </c>
      <c r="AS78" s="87">
        <f t="shared" si="38"/>
        <v>0</v>
      </c>
      <c r="AT78" s="87">
        <f t="shared" si="38"/>
        <v>0</v>
      </c>
      <c r="AU78" s="87">
        <f t="shared" si="38"/>
        <v>0</v>
      </c>
      <c r="AV78" s="87">
        <f t="shared" si="38"/>
        <v>0</v>
      </c>
      <c r="AW78" s="87">
        <f t="shared" si="38"/>
        <v>0</v>
      </c>
      <c r="AX78" s="87">
        <f t="shared" si="38"/>
        <v>0</v>
      </c>
      <c r="AY78" s="87">
        <f t="shared" si="38"/>
        <v>0</v>
      </c>
      <c r="AZ78" s="87">
        <f t="shared" si="38"/>
        <v>-0.51829999999999998</v>
      </c>
      <c r="BA78" s="87">
        <f t="shared" si="38"/>
        <v>-4.2981582399999994</v>
      </c>
      <c r="BB78" s="87">
        <f t="shared" si="38"/>
        <v>-2.7846692697399993</v>
      </c>
      <c r="BC78" s="87">
        <f t="shared" si="38"/>
        <v>0</v>
      </c>
      <c r="BD78" s="87">
        <f t="shared" si="38"/>
        <v>0</v>
      </c>
      <c r="BE78" s="87">
        <f t="shared" si="38"/>
        <v>0</v>
      </c>
      <c r="BF78" s="87">
        <f t="shared" si="38"/>
        <v>0</v>
      </c>
      <c r="BG78" s="87">
        <f t="shared" si="38"/>
        <v>0</v>
      </c>
      <c r="BH78" s="87">
        <f t="shared" si="38"/>
        <v>0</v>
      </c>
      <c r="BI78" s="87">
        <f t="shared" si="38"/>
        <v>0</v>
      </c>
      <c r="BJ78" s="87">
        <f t="shared" si="38"/>
        <v>0</v>
      </c>
      <c r="BK78" s="87">
        <f t="shared" si="38"/>
        <v>0</v>
      </c>
      <c r="BL78" s="87">
        <f t="shared" si="38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0.51829999999999998</v>
      </c>
      <c r="D80" s="87">
        <f>SUM($B$78:D78)</f>
        <v>4.8164582399999993</v>
      </c>
      <c r="E80" s="87">
        <f>SUM($B$78:E78)</f>
        <v>7.6011275097399986</v>
      </c>
      <c r="F80" s="87">
        <f>SUM($B$78:F78)</f>
        <v>7.6011275097399986</v>
      </c>
      <c r="G80" s="87">
        <f>SUM($B$78:G78)</f>
        <v>7.6011275097399986</v>
      </c>
      <c r="H80" s="87">
        <f>SUM($B$78:H78)</f>
        <v>7.6011275097399986</v>
      </c>
      <c r="I80" s="87">
        <f>SUM($B$78:I78)</f>
        <v>7.6011275097399986</v>
      </c>
      <c r="J80" s="87">
        <f>SUM($B$78:J78)</f>
        <v>7.6011275097399986</v>
      </c>
      <c r="K80" s="87">
        <f>SUM($B$78:K78)</f>
        <v>7.6011275097399986</v>
      </c>
      <c r="L80" s="87">
        <f>SUM($B$78:L78)</f>
        <v>7.6011275097399986</v>
      </c>
      <c r="M80" s="87">
        <f>SUM($B$78:M78)</f>
        <v>7.6011275097399986</v>
      </c>
      <c r="N80" s="87">
        <f>SUM($B$78:N78)</f>
        <v>7.6011275097399986</v>
      </c>
      <c r="O80" s="87">
        <f>SUM($B$78:O78)</f>
        <v>7.6011275097399986</v>
      </c>
      <c r="P80" s="87">
        <f>SUM($B$78:P78)</f>
        <v>7.6011275097399986</v>
      </c>
      <c r="Q80" s="87">
        <f>SUM($B$78:Q78)</f>
        <v>7.6011275097399986</v>
      </c>
      <c r="R80" s="87">
        <f>SUM($B$78:R78)</f>
        <v>7.6011275097399986</v>
      </c>
      <c r="S80" s="87">
        <f>SUM($B$78:S78)</f>
        <v>7.6011275097399986</v>
      </c>
      <c r="T80" s="87">
        <f>SUM($B$78:T78)</f>
        <v>7.6011275097399986</v>
      </c>
      <c r="U80" s="87">
        <f>SUM($B$78:U78)</f>
        <v>7.6011275097399986</v>
      </c>
      <c r="V80" s="87">
        <f>SUM($B$78:V78)</f>
        <v>7.6011275097399986</v>
      </c>
      <c r="W80" s="87">
        <f>SUM($B$78:W78)</f>
        <v>7.6011275097399986</v>
      </c>
      <c r="X80" s="87">
        <f>SUM($B$78:X78)</f>
        <v>7.6011275097399986</v>
      </c>
      <c r="Y80" s="87">
        <f>SUM($B$78:Y78)</f>
        <v>7.6011275097399986</v>
      </c>
      <c r="Z80" s="87">
        <f>SUM($B$78:Z78)</f>
        <v>7.6011275097399986</v>
      </c>
      <c r="AA80" s="87">
        <f>SUM($B$78:AA78)</f>
        <v>7.6011275097399986</v>
      </c>
      <c r="AB80" s="87">
        <f>SUM($B$78:AB78)</f>
        <v>7.6011275097399986</v>
      </c>
      <c r="AC80" s="87">
        <f>SUM($B$78:AC78)</f>
        <v>7.6011275097399986</v>
      </c>
      <c r="AD80" s="87">
        <f>SUM($B$78:AD78)</f>
        <v>7.6011275097399986</v>
      </c>
      <c r="AE80" s="87">
        <f>SUM($B$78:AE78)</f>
        <v>7.6011275097399986</v>
      </c>
      <c r="AF80" s="87">
        <f>SUM($B$78:AF78)</f>
        <v>7.6011275097399986</v>
      </c>
      <c r="AG80" s="87">
        <f>SUM($B$78:AG78)</f>
        <v>7.6011275097399986</v>
      </c>
      <c r="AH80" s="87">
        <f>SUM($B$78:AH78)</f>
        <v>7.6011275097399986</v>
      </c>
      <c r="AI80" s="87">
        <f>SUM($B$78:AI78)</f>
        <v>7.6011275097399986</v>
      </c>
      <c r="AJ80" s="87">
        <f>SUM($B$78:AJ78)</f>
        <v>7.6011275097399986</v>
      </c>
      <c r="AK80" s="87">
        <f>SUM($B$78:AK78)</f>
        <v>7.6011275097399986</v>
      </c>
      <c r="AL80" s="87">
        <f>SUM($B$78:AL78)</f>
        <v>7.6011275097399986</v>
      </c>
      <c r="AM80" s="87">
        <f>SUM($B$78:AM78)</f>
        <v>7.6011275097399986</v>
      </c>
      <c r="AN80" s="87">
        <f>SUM($B$78:AN78)</f>
        <v>7.6011275097399986</v>
      </c>
      <c r="AO80" s="87">
        <f>SUM($B$78:AO78)</f>
        <v>7.6011275097399986</v>
      </c>
      <c r="AP80" s="87">
        <f>SUM($B$78:AP78)</f>
        <v>7.6011275097399986</v>
      </c>
      <c r="AQ80" s="87">
        <f>SUM($B$78:AQ78)</f>
        <v>7.6011275097399986</v>
      </c>
      <c r="AR80" s="87">
        <f>SUM($B$78:AR78)</f>
        <v>7.6011275097399986</v>
      </c>
      <c r="AS80" s="87">
        <f>SUM($B$78:AS78)</f>
        <v>7.6011275097399986</v>
      </c>
      <c r="AT80" s="87">
        <f>SUM($B$78:AT78)</f>
        <v>7.6011275097399986</v>
      </c>
      <c r="AU80" s="87">
        <f>SUM($B$78:AU78)</f>
        <v>7.6011275097399986</v>
      </c>
      <c r="AV80" s="87">
        <f>SUM($B$78:AV78)</f>
        <v>7.6011275097399986</v>
      </c>
      <c r="AW80" s="87">
        <f>SUM($B$78:AW78)</f>
        <v>7.6011275097399986</v>
      </c>
      <c r="AX80" s="87">
        <f>SUM($B$78:AX78)</f>
        <v>7.6011275097399986</v>
      </c>
      <c r="AY80" s="87">
        <f>SUM($B$78:AY78)</f>
        <v>7.6011275097399986</v>
      </c>
      <c r="AZ80" s="87">
        <f>SUM($B$78:AZ78)</f>
        <v>7.0828275097399986</v>
      </c>
      <c r="BA80" s="87">
        <f>SUM($B$78:BA78)</f>
        <v>2.7846692697399993</v>
      </c>
      <c r="BB80" s="87">
        <f>SUM($B$78:BB78)</f>
        <v>0</v>
      </c>
      <c r="BC80" s="87">
        <f>SUM($B$78:BC78)</f>
        <v>0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f>C74</f>
        <v>1.9436249999999999E-2</v>
      </c>
      <c r="D81" s="330">
        <f>D74</f>
        <v>0.19859701099999996</v>
      </c>
      <c r="E81" s="330">
        <f t="shared" ref="E81:BL81" si="39">E74</f>
        <v>0.4493160319608499</v>
      </c>
      <c r="F81" s="330">
        <f t="shared" si="39"/>
        <v>0.52002869126733042</v>
      </c>
      <c r="G81" s="330">
        <f t="shared" si="39"/>
        <v>0.48104008062533971</v>
      </c>
      <c r="H81" s="330">
        <f t="shared" si="39"/>
        <v>0.4449549560430397</v>
      </c>
      <c r="I81" s="330">
        <f t="shared" si="39"/>
        <v>0.41158032236424613</v>
      </c>
      <c r="J81" s="330">
        <f t="shared" si="39"/>
        <v>0.38070127167695889</v>
      </c>
      <c r="K81" s="330">
        <f t="shared" si="39"/>
        <v>0.35360389551769117</v>
      </c>
      <c r="L81" s="330">
        <f t="shared" si="39"/>
        <v>0.34083311104644276</v>
      </c>
      <c r="M81" s="330">
        <f t="shared" si="39"/>
        <v>0.33916230948459875</v>
      </c>
      <c r="N81" s="330">
        <f t="shared" si="39"/>
        <v>0.33916230948459875</v>
      </c>
      <c r="O81" s="330">
        <f t="shared" si="39"/>
        <v>0.33916230948459875</v>
      </c>
      <c r="P81" s="330">
        <f t="shared" si="39"/>
        <v>0.33916230948459875</v>
      </c>
      <c r="Q81" s="330">
        <f t="shared" si="39"/>
        <v>0.33916230948459875</v>
      </c>
      <c r="R81" s="330">
        <f t="shared" si="39"/>
        <v>0.33916230948459875</v>
      </c>
      <c r="S81" s="330">
        <f t="shared" si="39"/>
        <v>0.33916230948459875</v>
      </c>
      <c r="T81" s="330">
        <f t="shared" si="39"/>
        <v>0.33916230948459875</v>
      </c>
      <c r="U81" s="330">
        <f t="shared" si="39"/>
        <v>0.33916230948459875</v>
      </c>
      <c r="V81" s="330">
        <f t="shared" si="39"/>
        <v>0.33916230948459875</v>
      </c>
      <c r="W81" s="330">
        <f t="shared" si="39"/>
        <v>0.32759903648459876</v>
      </c>
      <c r="X81" s="330">
        <f t="shared" si="39"/>
        <v>0.22014385315019874</v>
      </c>
      <c r="Y81" s="330">
        <f t="shared" si="39"/>
        <v>6.2125971407899383E-2</v>
      </c>
      <c r="Z81" s="330">
        <f t="shared" si="39"/>
        <v>0</v>
      </c>
      <c r="AA81" s="330">
        <f t="shared" si="39"/>
        <v>0</v>
      </c>
      <c r="AB81" s="330">
        <f t="shared" si="39"/>
        <v>0</v>
      </c>
      <c r="AC81" s="330">
        <f t="shared" si="39"/>
        <v>0</v>
      </c>
      <c r="AD81" s="330">
        <f t="shared" si="39"/>
        <v>0</v>
      </c>
      <c r="AE81" s="330">
        <f t="shared" si="39"/>
        <v>0</v>
      </c>
      <c r="AF81" s="330">
        <f t="shared" si="39"/>
        <v>0</v>
      </c>
      <c r="AG81" s="330">
        <f t="shared" si="39"/>
        <v>0</v>
      </c>
      <c r="AH81" s="330">
        <f t="shared" si="39"/>
        <v>0</v>
      </c>
      <c r="AI81" s="330">
        <f t="shared" si="39"/>
        <v>0</v>
      </c>
      <c r="AJ81" s="330">
        <f t="shared" si="39"/>
        <v>0</v>
      </c>
      <c r="AK81" s="330">
        <f t="shared" si="39"/>
        <v>0</v>
      </c>
      <c r="AL81" s="330">
        <f t="shared" si="39"/>
        <v>0</v>
      </c>
      <c r="AM81" s="330">
        <f t="shared" si="39"/>
        <v>0</v>
      </c>
      <c r="AN81" s="330">
        <f t="shared" si="39"/>
        <v>0</v>
      </c>
      <c r="AO81" s="330">
        <f t="shared" si="39"/>
        <v>0</v>
      </c>
      <c r="AP81" s="330">
        <f t="shared" si="39"/>
        <v>0</v>
      </c>
      <c r="AQ81" s="330">
        <f t="shared" si="39"/>
        <v>0</v>
      </c>
      <c r="AR81" s="330">
        <f t="shared" si="39"/>
        <v>0</v>
      </c>
      <c r="AS81" s="330">
        <f t="shared" si="39"/>
        <v>0</v>
      </c>
      <c r="AT81" s="330">
        <f t="shared" si="39"/>
        <v>0</v>
      </c>
      <c r="AU81" s="330">
        <f t="shared" si="39"/>
        <v>0</v>
      </c>
      <c r="AV81" s="330">
        <f t="shared" si="39"/>
        <v>0</v>
      </c>
      <c r="AW81" s="330">
        <f t="shared" si="39"/>
        <v>0</v>
      </c>
      <c r="AX81" s="330">
        <f t="shared" si="39"/>
        <v>0</v>
      </c>
      <c r="AY81" s="330">
        <f t="shared" si="39"/>
        <v>0</v>
      </c>
      <c r="AZ81" s="330">
        <f t="shared" si="39"/>
        <v>0</v>
      </c>
      <c r="BA81" s="330">
        <f t="shared" si="39"/>
        <v>0</v>
      </c>
      <c r="BB81" s="330">
        <f t="shared" si="39"/>
        <v>0</v>
      </c>
      <c r="BC81" s="330">
        <f t="shared" si="39"/>
        <v>0</v>
      </c>
      <c r="BD81" s="330">
        <f t="shared" si="39"/>
        <v>0</v>
      </c>
      <c r="BE81" s="330">
        <f t="shared" si="39"/>
        <v>0</v>
      </c>
      <c r="BF81" s="330">
        <f t="shared" si="39"/>
        <v>0</v>
      </c>
      <c r="BG81" s="330">
        <f t="shared" si="39"/>
        <v>0</v>
      </c>
      <c r="BH81" s="330">
        <f t="shared" si="39"/>
        <v>0</v>
      </c>
      <c r="BI81" s="330">
        <f t="shared" si="39"/>
        <v>0</v>
      </c>
      <c r="BJ81" s="330">
        <f t="shared" si="39"/>
        <v>0</v>
      </c>
      <c r="BK81" s="330">
        <f t="shared" si="39"/>
        <v>0</v>
      </c>
      <c r="BL81" s="330">
        <f t="shared" si="39"/>
        <v>0</v>
      </c>
      <c r="BM81" s="37"/>
      <c r="BN81" s="75">
        <f>SUM(B81:BM81)</f>
        <v>7.6015835773905831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0">C79+C81</f>
        <v>1.9436249999999999E-2</v>
      </c>
      <c r="D82" s="95">
        <f t="shared" si="40"/>
        <v>0.19859701099999996</v>
      </c>
      <c r="E82" s="95">
        <f t="shared" si="40"/>
        <v>0.4493160319608499</v>
      </c>
      <c r="F82" s="95">
        <f t="shared" si="40"/>
        <v>0.52002869126733042</v>
      </c>
      <c r="G82" s="95">
        <f t="shared" si="40"/>
        <v>0.48104008062533971</v>
      </c>
      <c r="H82" s="95">
        <f t="shared" si="40"/>
        <v>0.4449549560430397</v>
      </c>
      <c r="I82" s="95">
        <f t="shared" si="40"/>
        <v>0.41158032236424613</v>
      </c>
      <c r="J82" s="95">
        <f t="shared" si="40"/>
        <v>0.38070127167695889</v>
      </c>
      <c r="K82" s="95">
        <f t="shared" si="40"/>
        <v>0.35360389551769117</v>
      </c>
      <c r="L82" s="95">
        <f t="shared" si="40"/>
        <v>0.34083311104644276</v>
      </c>
      <c r="M82" s="95">
        <f t="shared" si="40"/>
        <v>0.33916230948459875</v>
      </c>
      <c r="N82" s="95">
        <f t="shared" si="40"/>
        <v>0.33916230948459875</v>
      </c>
      <c r="O82" s="95">
        <f t="shared" si="40"/>
        <v>0.33916230948459875</v>
      </c>
      <c r="P82" s="95">
        <f t="shared" si="40"/>
        <v>0.33916230948459875</v>
      </c>
      <c r="Q82" s="95">
        <f t="shared" si="40"/>
        <v>0.33916230948459875</v>
      </c>
      <c r="R82" s="95">
        <f t="shared" si="40"/>
        <v>0.33916230948459875</v>
      </c>
      <c r="S82" s="95">
        <f t="shared" si="40"/>
        <v>0.33916230948459875</v>
      </c>
      <c r="T82" s="95">
        <f t="shared" si="40"/>
        <v>0.33916230948459875</v>
      </c>
      <c r="U82" s="95">
        <f t="shared" si="40"/>
        <v>0.33916230948459875</v>
      </c>
      <c r="V82" s="95">
        <f t="shared" si="40"/>
        <v>0.33916230948459875</v>
      </c>
      <c r="W82" s="95">
        <f t="shared" si="40"/>
        <v>0.32759903648459876</v>
      </c>
      <c r="X82" s="95">
        <f t="shared" si="40"/>
        <v>0.22014385315019874</v>
      </c>
      <c r="Y82" s="95">
        <f t="shared" si="40"/>
        <v>6.2125971407899383E-2</v>
      </c>
      <c r="Z82" s="95">
        <f t="shared" si="40"/>
        <v>0</v>
      </c>
      <c r="AA82" s="95">
        <f t="shared" si="40"/>
        <v>0</v>
      </c>
      <c r="AB82" s="95">
        <f t="shared" si="40"/>
        <v>0</v>
      </c>
      <c r="AC82" s="95">
        <f t="shared" si="40"/>
        <v>0</v>
      </c>
      <c r="AD82" s="95">
        <f t="shared" si="40"/>
        <v>0</v>
      </c>
      <c r="AE82" s="95">
        <f t="shared" si="40"/>
        <v>0</v>
      </c>
      <c r="AF82" s="95">
        <f t="shared" si="40"/>
        <v>0</v>
      </c>
      <c r="AG82" s="95">
        <f t="shared" si="40"/>
        <v>0</v>
      </c>
      <c r="AH82" s="95">
        <f t="shared" si="40"/>
        <v>0</v>
      </c>
      <c r="AI82" s="95">
        <f t="shared" si="40"/>
        <v>0</v>
      </c>
      <c r="AJ82" s="95">
        <f t="shared" si="40"/>
        <v>0</v>
      </c>
      <c r="AK82" s="95">
        <f t="shared" si="40"/>
        <v>0</v>
      </c>
      <c r="AL82" s="95">
        <f t="shared" si="40"/>
        <v>0</v>
      </c>
      <c r="AM82" s="95">
        <f t="shared" si="40"/>
        <v>0</v>
      </c>
      <c r="AN82" s="95">
        <f t="shared" si="40"/>
        <v>0</v>
      </c>
      <c r="AO82" s="95">
        <f t="shared" si="40"/>
        <v>0</v>
      </c>
      <c r="AP82" s="95">
        <f t="shared" si="40"/>
        <v>0</v>
      </c>
      <c r="AQ82" s="95">
        <f t="shared" si="40"/>
        <v>0</v>
      </c>
      <c r="AR82" s="95">
        <f t="shared" si="40"/>
        <v>0</v>
      </c>
      <c r="AS82" s="95">
        <f t="shared" si="40"/>
        <v>0</v>
      </c>
      <c r="AT82" s="95">
        <f t="shared" si="40"/>
        <v>0</v>
      </c>
      <c r="AU82" s="95">
        <f t="shared" si="40"/>
        <v>0</v>
      </c>
      <c r="AV82" s="95">
        <f t="shared" si="40"/>
        <v>0</v>
      </c>
      <c r="AW82" s="95">
        <f t="shared" si="40"/>
        <v>0</v>
      </c>
      <c r="AX82" s="95">
        <f t="shared" si="40"/>
        <v>0</v>
      </c>
      <c r="AY82" s="95">
        <f t="shared" si="40"/>
        <v>0</v>
      </c>
      <c r="AZ82" s="95">
        <f t="shared" si="40"/>
        <v>0</v>
      </c>
      <c r="BA82" s="95">
        <f t="shared" si="40"/>
        <v>0</v>
      </c>
      <c r="BB82" s="95">
        <f t="shared" si="40"/>
        <v>0</v>
      </c>
      <c r="BC82" s="95">
        <f t="shared" si="40"/>
        <v>0</v>
      </c>
      <c r="BD82" s="95">
        <f t="shared" si="40"/>
        <v>0</v>
      </c>
      <c r="BE82" s="95">
        <f t="shared" si="40"/>
        <v>0</v>
      </c>
      <c r="BF82" s="95">
        <f t="shared" si="40"/>
        <v>0</v>
      </c>
      <c r="BG82" s="95">
        <f t="shared" si="40"/>
        <v>0</v>
      </c>
      <c r="BH82" s="95">
        <f t="shared" si="40"/>
        <v>0</v>
      </c>
      <c r="BI82" s="95">
        <f t="shared" si="40"/>
        <v>0</v>
      </c>
      <c r="BJ82" s="95">
        <f t="shared" si="40"/>
        <v>0</v>
      </c>
      <c r="BK82" s="95">
        <f t="shared" si="40"/>
        <v>0</v>
      </c>
      <c r="BL82" s="95">
        <f t="shared" si="40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BJ85" si="41">$B$20*(1-$B$5)/$B$3</f>
        <v>0</v>
      </c>
      <c r="C85" s="75">
        <f t="shared" si="41"/>
        <v>0</v>
      </c>
      <c r="D85" s="75">
        <f t="shared" si="41"/>
        <v>0</v>
      </c>
      <c r="E85" s="75">
        <f t="shared" si="41"/>
        <v>0</v>
      </c>
      <c r="F85" s="75">
        <f t="shared" si="41"/>
        <v>0</v>
      </c>
      <c r="G85" s="75">
        <f t="shared" si="41"/>
        <v>0</v>
      </c>
      <c r="H85" s="75">
        <f t="shared" si="41"/>
        <v>0</v>
      </c>
      <c r="I85" s="75">
        <f t="shared" si="41"/>
        <v>0</v>
      </c>
      <c r="J85" s="75">
        <f t="shared" si="41"/>
        <v>0</v>
      </c>
      <c r="K85" s="75">
        <f t="shared" si="41"/>
        <v>0</v>
      </c>
      <c r="L85" s="75">
        <f t="shared" si="41"/>
        <v>0</v>
      </c>
      <c r="M85" s="75">
        <f t="shared" si="41"/>
        <v>0</v>
      </c>
      <c r="N85" s="75">
        <f t="shared" si="41"/>
        <v>0</v>
      </c>
      <c r="O85" s="75">
        <f t="shared" si="41"/>
        <v>0</v>
      </c>
      <c r="P85" s="75">
        <f t="shared" si="41"/>
        <v>0</v>
      </c>
      <c r="Q85" s="75">
        <f t="shared" si="41"/>
        <v>0</v>
      </c>
      <c r="R85" s="75">
        <f t="shared" si="41"/>
        <v>0</v>
      </c>
      <c r="S85" s="75">
        <f t="shared" si="41"/>
        <v>0</v>
      </c>
      <c r="T85" s="75">
        <f t="shared" si="41"/>
        <v>0</v>
      </c>
      <c r="U85" s="75">
        <f t="shared" si="41"/>
        <v>0</v>
      </c>
      <c r="V85" s="75">
        <f t="shared" si="41"/>
        <v>0</v>
      </c>
      <c r="W85" s="75">
        <f t="shared" si="41"/>
        <v>0</v>
      </c>
      <c r="X85" s="75">
        <f t="shared" si="41"/>
        <v>0</v>
      </c>
      <c r="Y85" s="75">
        <f t="shared" si="41"/>
        <v>0</v>
      </c>
      <c r="Z85" s="75">
        <f t="shared" si="41"/>
        <v>0</v>
      </c>
      <c r="AA85" s="75">
        <f t="shared" si="41"/>
        <v>0</v>
      </c>
      <c r="AB85" s="75">
        <f t="shared" si="41"/>
        <v>0</v>
      </c>
      <c r="AC85" s="75">
        <f t="shared" si="41"/>
        <v>0</v>
      </c>
      <c r="AD85" s="75">
        <f t="shared" si="41"/>
        <v>0</v>
      </c>
      <c r="AE85" s="75">
        <f t="shared" si="41"/>
        <v>0</v>
      </c>
      <c r="AF85" s="75">
        <f t="shared" si="41"/>
        <v>0</v>
      </c>
      <c r="AG85" s="75">
        <f t="shared" si="41"/>
        <v>0</v>
      </c>
      <c r="AH85" s="75">
        <f t="shared" si="41"/>
        <v>0</v>
      </c>
      <c r="AI85" s="75">
        <f t="shared" si="41"/>
        <v>0</v>
      </c>
      <c r="AJ85" s="75">
        <f t="shared" si="41"/>
        <v>0</v>
      </c>
      <c r="AK85" s="75">
        <f t="shared" si="41"/>
        <v>0</v>
      </c>
      <c r="AL85" s="75">
        <f t="shared" si="41"/>
        <v>0</v>
      </c>
      <c r="AM85" s="75">
        <f t="shared" si="41"/>
        <v>0</v>
      </c>
      <c r="AN85" s="75">
        <f t="shared" si="41"/>
        <v>0</v>
      </c>
      <c r="AO85" s="75">
        <f t="shared" si="41"/>
        <v>0</v>
      </c>
      <c r="AP85" s="75">
        <f t="shared" si="41"/>
        <v>0</v>
      </c>
      <c r="AQ85" s="75">
        <f t="shared" si="41"/>
        <v>0</v>
      </c>
      <c r="AR85" s="75">
        <f t="shared" si="41"/>
        <v>0</v>
      </c>
      <c r="AS85" s="75">
        <f t="shared" si="41"/>
        <v>0</v>
      </c>
      <c r="AT85" s="75">
        <f t="shared" si="41"/>
        <v>0</v>
      </c>
      <c r="AU85" s="75">
        <f t="shared" si="41"/>
        <v>0</v>
      </c>
      <c r="AV85" s="75">
        <f t="shared" si="41"/>
        <v>0</v>
      </c>
      <c r="AW85" s="75">
        <f t="shared" si="41"/>
        <v>0</v>
      </c>
      <c r="AX85" s="75">
        <f t="shared" si="41"/>
        <v>0</v>
      </c>
      <c r="AY85" s="75">
        <f t="shared" si="41"/>
        <v>0</v>
      </c>
      <c r="AZ85" s="75">
        <f t="shared" si="41"/>
        <v>0</v>
      </c>
      <c r="BA85" s="75">
        <f t="shared" si="41"/>
        <v>0</v>
      </c>
      <c r="BB85" s="75">
        <f t="shared" si="41"/>
        <v>0</v>
      </c>
      <c r="BC85" s="75">
        <f t="shared" si="41"/>
        <v>0</v>
      </c>
      <c r="BD85" s="75">
        <f t="shared" si="41"/>
        <v>0</v>
      </c>
      <c r="BE85" s="75">
        <f t="shared" si="41"/>
        <v>0</v>
      </c>
      <c r="BF85" s="75">
        <f t="shared" si="41"/>
        <v>0</v>
      </c>
      <c r="BG85" s="75">
        <f t="shared" si="41"/>
        <v>0</v>
      </c>
      <c r="BH85" s="75">
        <f t="shared" si="41"/>
        <v>0</v>
      </c>
      <c r="BI85" s="75">
        <f t="shared" si="41"/>
        <v>0</v>
      </c>
      <c r="BJ85" s="75">
        <f t="shared" si="41"/>
        <v>0</v>
      </c>
      <c r="BK85" s="75"/>
      <c r="BL85" s="75"/>
      <c r="BM85" s="37"/>
      <c r="BN85" s="75">
        <f t="shared" ref="BN85:BN97" si="42">SUM(B85:BM85)</f>
        <v>0</v>
      </c>
      <c r="BO85" s="334" t="s">
        <v>301</v>
      </c>
    </row>
    <row r="86" spans="1:75" s="38" customFormat="1" ht="15" customHeight="1">
      <c r="A86" s="109">
        <v>2015</v>
      </c>
      <c r="B86" s="75"/>
      <c r="C86" s="75">
        <f t="shared" ref="C86:AZ86" si="43">$C$20*(1-$B$5)/$B$3</f>
        <v>1.0366E-2</v>
      </c>
      <c r="D86" s="75">
        <f t="shared" si="43"/>
        <v>1.0366E-2</v>
      </c>
      <c r="E86" s="75">
        <f t="shared" si="43"/>
        <v>1.0366E-2</v>
      </c>
      <c r="F86" s="75">
        <f t="shared" si="43"/>
        <v>1.0366E-2</v>
      </c>
      <c r="G86" s="75">
        <f t="shared" si="43"/>
        <v>1.0366E-2</v>
      </c>
      <c r="H86" s="75">
        <f t="shared" si="43"/>
        <v>1.0366E-2</v>
      </c>
      <c r="I86" s="75">
        <f t="shared" si="43"/>
        <v>1.0366E-2</v>
      </c>
      <c r="J86" s="75">
        <f t="shared" si="43"/>
        <v>1.0366E-2</v>
      </c>
      <c r="K86" s="75">
        <f t="shared" si="43"/>
        <v>1.0366E-2</v>
      </c>
      <c r="L86" s="75">
        <f t="shared" si="43"/>
        <v>1.0366E-2</v>
      </c>
      <c r="M86" s="75">
        <f t="shared" si="43"/>
        <v>1.0366E-2</v>
      </c>
      <c r="N86" s="75">
        <f t="shared" si="43"/>
        <v>1.0366E-2</v>
      </c>
      <c r="O86" s="75">
        <f t="shared" si="43"/>
        <v>1.0366E-2</v>
      </c>
      <c r="P86" s="75">
        <f t="shared" si="43"/>
        <v>1.0366E-2</v>
      </c>
      <c r="Q86" s="75">
        <f t="shared" si="43"/>
        <v>1.0366E-2</v>
      </c>
      <c r="R86" s="75">
        <f t="shared" si="43"/>
        <v>1.0366E-2</v>
      </c>
      <c r="S86" s="75">
        <f t="shared" si="43"/>
        <v>1.0366E-2</v>
      </c>
      <c r="T86" s="75">
        <f t="shared" si="43"/>
        <v>1.0366E-2</v>
      </c>
      <c r="U86" s="75">
        <f t="shared" si="43"/>
        <v>1.0366E-2</v>
      </c>
      <c r="V86" s="75">
        <f t="shared" si="43"/>
        <v>1.0366E-2</v>
      </c>
      <c r="W86" s="75">
        <f t="shared" si="43"/>
        <v>1.0366E-2</v>
      </c>
      <c r="X86" s="75">
        <f t="shared" si="43"/>
        <v>1.0366E-2</v>
      </c>
      <c r="Y86" s="75">
        <f t="shared" si="43"/>
        <v>1.0366E-2</v>
      </c>
      <c r="Z86" s="75">
        <f t="shared" si="43"/>
        <v>1.0366E-2</v>
      </c>
      <c r="AA86" s="75">
        <f t="shared" si="43"/>
        <v>1.0366E-2</v>
      </c>
      <c r="AB86" s="75">
        <f t="shared" si="43"/>
        <v>1.0366E-2</v>
      </c>
      <c r="AC86" s="75">
        <f t="shared" si="43"/>
        <v>1.0366E-2</v>
      </c>
      <c r="AD86" s="75">
        <f t="shared" si="43"/>
        <v>1.0366E-2</v>
      </c>
      <c r="AE86" s="75">
        <f t="shared" si="43"/>
        <v>1.0366E-2</v>
      </c>
      <c r="AF86" s="75">
        <f t="shared" si="43"/>
        <v>1.0366E-2</v>
      </c>
      <c r="AG86" s="75">
        <f t="shared" si="43"/>
        <v>1.0366E-2</v>
      </c>
      <c r="AH86" s="75">
        <f t="shared" si="43"/>
        <v>1.0366E-2</v>
      </c>
      <c r="AI86" s="75">
        <f t="shared" si="43"/>
        <v>1.0366E-2</v>
      </c>
      <c r="AJ86" s="75">
        <f t="shared" si="43"/>
        <v>1.0366E-2</v>
      </c>
      <c r="AK86" s="75">
        <f t="shared" si="43"/>
        <v>1.0366E-2</v>
      </c>
      <c r="AL86" s="75">
        <f t="shared" si="43"/>
        <v>1.0366E-2</v>
      </c>
      <c r="AM86" s="75">
        <f t="shared" si="43"/>
        <v>1.0366E-2</v>
      </c>
      <c r="AN86" s="75">
        <f t="shared" si="43"/>
        <v>1.0366E-2</v>
      </c>
      <c r="AO86" s="75">
        <f t="shared" si="43"/>
        <v>1.0366E-2</v>
      </c>
      <c r="AP86" s="75">
        <f t="shared" si="43"/>
        <v>1.0366E-2</v>
      </c>
      <c r="AQ86" s="75">
        <f t="shared" si="43"/>
        <v>1.0366E-2</v>
      </c>
      <c r="AR86" s="75">
        <f t="shared" si="43"/>
        <v>1.0366E-2</v>
      </c>
      <c r="AS86" s="75">
        <f t="shared" si="43"/>
        <v>1.0366E-2</v>
      </c>
      <c r="AT86" s="75">
        <f t="shared" si="43"/>
        <v>1.0366E-2</v>
      </c>
      <c r="AU86" s="75">
        <f t="shared" si="43"/>
        <v>1.0366E-2</v>
      </c>
      <c r="AV86" s="75">
        <f t="shared" si="43"/>
        <v>1.0366E-2</v>
      </c>
      <c r="AW86" s="75">
        <f t="shared" si="43"/>
        <v>1.0366E-2</v>
      </c>
      <c r="AX86" s="75">
        <f t="shared" si="43"/>
        <v>1.0366E-2</v>
      </c>
      <c r="AY86" s="75">
        <f t="shared" si="43"/>
        <v>1.0366E-2</v>
      </c>
      <c r="AZ86" s="75">
        <f t="shared" si="43"/>
        <v>1.0366E-2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2"/>
        <v>0.51829999999999954</v>
      </c>
      <c r="BO86" s="335">
        <f>BN102*(1-0)</f>
        <v>0.51829999999999954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8.5963164799999991E-2</v>
      </c>
      <c r="E87" s="75">
        <f t="shared" ref="E87:BA87" si="44">$D$20*(1-$B$5)/$B$3</f>
        <v>8.5963164799999991E-2</v>
      </c>
      <c r="F87" s="75">
        <f t="shared" si="44"/>
        <v>8.5963164799999991E-2</v>
      </c>
      <c r="G87" s="75">
        <f t="shared" si="44"/>
        <v>8.5963164799999991E-2</v>
      </c>
      <c r="H87" s="75">
        <f t="shared" si="44"/>
        <v>8.5963164799999991E-2</v>
      </c>
      <c r="I87" s="75">
        <f t="shared" si="44"/>
        <v>8.5963164799999991E-2</v>
      </c>
      <c r="J87" s="75">
        <f t="shared" si="44"/>
        <v>8.5963164799999991E-2</v>
      </c>
      <c r="K87" s="75">
        <f t="shared" si="44"/>
        <v>8.5963164799999991E-2</v>
      </c>
      <c r="L87" s="75">
        <f t="shared" si="44"/>
        <v>8.5963164799999991E-2</v>
      </c>
      <c r="M87" s="75">
        <f t="shared" si="44"/>
        <v>8.5963164799999991E-2</v>
      </c>
      <c r="N87" s="75">
        <f t="shared" si="44"/>
        <v>8.5963164799999991E-2</v>
      </c>
      <c r="O87" s="75">
        <f t="shared" si="44"/>
        <v>8.5963164799999991E-2</v>
      </c>
      <c r="P87" s="75">
        <f t="shared" si="44"/>
        <v>8.5963164799999991E-2</v>
      </c>
      <c r="Q87" s="75">
        <f t="shared" si="44"/>
        <v>8.5963164799999991E-2</v>
      </c>
      <c r="R87" s="75">
        <f t="shared" si="44"/>
        <v>8.5963164799999991E-2</v>
      </c>
      <c r="S87" s="75">
        <f t="shared" si="44"/>
        <v>8.5963164799999991E-2</v>
      </c>
      <c r="T87" s="75">
        <f t="shared" si="44"/>
        <v>8.5963164799999991E-2</v>
      </c>
      <c r="U87" s="75">
        <f t="shared" si="44"/>
        <v>8.5963164799999991E-2</v>
      </c>
      <c r="V87" s="75">
        <f t="shared" si="44"/>
        <v>8.5963164799999991E-2</v>
      </c>
      <c r="W87" s="75">
        <f t="shared" si="44"/>
        <v>8.5963164799999991E-2</v>
      </c>
      <c r="X87" s="75">
        <f t="shared" si="44"/>
        <v>8.5963164799999991E-2</v>
      </c>
      <c r="Y87" s="75">
        <f t="shared" si="44"/>
        <v>8.5963164799999991E-2</v>
      </c>
      <c r="Z87" s="75">
        <f t="shared" si="44"/>
        <v>8.5963164799999991E-2</v>
      </c>
      <c r="AA87" s="75">
        <f t="shared" si="44"/>
        <v>8.5963164799999991E-2</v>
      </c>
      <c r="AB87" s="75">
        <f t="shared" si="44"/>
        <v>8.5963164799999991E-2</v>
      </c>
      <c r="AC87" s="75">
        <f t="shared" si="44"/>
        <v>8.5963164799999991E-2</v>
      </c>
      <c r="AD87" s="75">
        <f t="shared" si="44"/>
        <v>8.5963164799999991E-2</v>
      </c>
      <c r="AE87" s="75">
        <f t="shared" si="44"/>
        <v>8.5963164799999991E-2</v>
      </c>
      <c r="AF87" s="75">
        <f t="shared" si="44"/>
        <v>8.5963164799999991E-2</v>
      </c>
      <c r="AG87" s="75">
        <f t="shared" si="44"/>
        <v>8.5963164799999991E-2</v>
      </c>
      <c r="AH87" s="75">
        <f t="shared" si="44"/>
        <v>8.5963164799999991E-2</v>
      </c>
      <c r="AI87" s="75">
        <f t="shared" si="44"/>
        <v>8.5963164799999991E-2</v>
      </c>
      <c r="AJ87" s="75">
        <f t="shared" si="44"/>
        <v>8.5963164799999991E-2</v>
      </c>
      <c r="AK87" s="75">
        <f t="shared" si="44"/>
        <v>8.5963164799999991E-2</v>
      </c>
      <c r="AL87" s="75">
        <f t="shared" si="44"/>
        <v>8.5963164799999991E-2</v>
      </c>
      <c r="AM87" s="75">
        <f t="shared" si="44"/>
        <v>8.5963164799999991E-2</v>
      </c>
      <c r="AN87" s="75">
        <f t="shared" si="44"/>
        <v>8.5963164799999991E-2</v>
      </c>
      <c r="AO87" s="75">
        <f t="shared" si="44"/>
        <v>8.5963164799999991E-2</v>
      </c>
      <c r="AP87" s="75">
        <f t="shared" si="44"/>
        <v>8.5963164799999991E-2</v>
      </c>
      <c r="AQ87" s="75">
        <f t="shared" si="44"/>
        <v>8.5963164799999991E-2</v>
      </c>
      <c r="AR87" s="75">
        <f t="shared" si="44"/>
        <v>8.5963164799999991E-2</v>
      </c>
      <c r="AS87" s="75">
        <f t="shared" si="44"/>
        <v>8.5963164799999991E-2</v>
      </c>
      <c r="AT87" s="75">
        <f t="shared" si="44"/>
        <v>8.5963164799999991E-2</v>
      </c>
      <c r="AU87" s="75">
        <f t="shared" si="44"/>
        <v>8.5963164799999991E-2</v>
      </c>
      <c r="AV87" s="75">
        <f t="shared" si="44"/>
        <v>8.5963164799999991E-2</v>
      </c>
      <c r="AW87" s="75">
        <f t="shared" si="44"/>
        <v>8.5963164799999991E-2</v>
      </c>
      <c r="AX87" s="75">
        <f t="shared" si="44"/>
        <v>8.5963164799999991E-2</v>
      </c>
      <c r="AY87" s="75">
        <f t="shared" si="44"/>
        <v>8.5963164799999991E-2</v>
      </c>
      <c r="AZ87" s="75">
        <f t="shared" si="44"/>
        <v>8.5963164799999991E-2</v>
      </c>
      <c r="BA87" s="75">
        <f t="shared" si="44"/>
        <v>8.5963164799999991E-2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2"/>
        <v>4.2981582399999958</v>
      </c>
      <c r="BO87" s="335">
        <f>BN103*(1-0)</f>
        <v>4.2981582399999958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5">$E$20*(1-$B$5)/$B$3</f>
        <v>5.5693385394799982E-2</v>
      </c>
      <c r="F88" s="75">
        <f t="shared" si="45"/>
        <v>5.5693385394799982E-2</v>
      </c>
      <c r="G88" s="75">
        <f t="shared" si="45"/>
        <v>5.5693385394799982E-2</v>
      </c>
      <c r="H88" s="75">
        <f t="shared" si="45"/>
        <v>5.5693385394799982E-2</v>
      </c>
      <c r="I88" s="75">
        <f t="shared" si="45"/>
        <v>5.5693385394799982E-2</v>
      </c>
      <c r="J88" s="75">
        <f t="shared" si="45"/>
        <v>5.5693385394799982E-2</v>
      </c>
      <c r="K88" s="75">
        <f t="shared" si="45"/>
        <v>5.5693385394799982E-2</v>
      </c>
      <c r="L88" s="75">
        <f t="shared" si="45"/>
        <v>5.5693385394799982E-2</v>
      </c>
      <c r="M88" s="75">
        <f t="shared" si="45"/>
        <v>5.5693385394799982E-2</v>
      </c>
      <c r="N88" s="75">
        <f t="shared" si="45"/>
        <v>5.5693385394799982E-2</v>
      </c>
      <c r="O88" s="75">
        <f t="shared" si="45"/>
        <v>5.5693385394799982E-2</v>
      </c>
      <c r="P88" s="75">
        <f t="shared" si="45"/>
        <v>5.5693385394799982E-2</v>
      </c>
      <c r="Q88" s="75">
        <f t="shared" si="45"/>
        <v>5.5693385394799982E-2</v>
      </c>
      <c r="R88" s="75">
        <f t="shared" si="45"/>
        <v>5.5693385394799982E-2</v>
      </c>
      <c r="S88" s="75">
        <f t="shared" si="45"/>
        <v>5.5693385394799982E-2</v>
      </c>
      <c r="T88" s="75">
        <f t="shared" si="45"/>
        <v>5.5693385394799982E-2</v>
      </c>
      <c r="U88" s="75">
        <f t="shared" si="45"/>
        <v>5.5693385394799982E-2</v>
      </c>
      <c r="V88" s="75">
        <f t="shared" si="45"/>
        <v>5.5693385394799982E-2</v>
      </c>
      <c r="W88" s="75">
        <f t="shared" si="45"/>
        <v>5.5693385394799982E-2</v>
      </c>
      <c r="X88" s="75">
        <f t="shared" si="45"/>
        <v>5.5693385394799982E-2</v>
      </c>
      <c r="Y88" s="75">
        <f t="shared" si="45"/>
        <v>5.5693385394799982E-2</v>
      </c>
      <c r="Z88" s="75">
        <f t="shared" si="45"/>
        <v>5.5693385394799982E-2</v>
      </c>
      <c r="AA88" s="75">
        <f t="shared" si="45"/>
        <v>5.5693385394799982E-2</v>
      </c>
      <c r="AB88" s="75">
        <f t="shared" si="45"/>
        <v>5.5693385394799982E-2</v>
      </c>
      <c r="AC88" s="75">
        <f t="shared" si="45"/>
        <v>5.5693385394799982E-2</v>
      </c>
      <c r="AD88" s="75">
        <f t="shared" si="45"/>
        <v>5.5693385394799982E-2</v>
      </c>
      <c r="AE88" s="75">
        <f t="shared" si="45"/>
        <v>5.5693385394799982E-2</v>
      </c>
      <c r="AF88" s="75">
        <f t="shared" si="45"/>
        <v>5.5693385394799982E-2</v>
      </c>
      <c r="AG88" s="75">
        <f t="shared" si="45"/>
        <v>5.5693385394799982E-2</v>
      </c>
      <c r="AH88" s="75">
        <f t="shared" si="45"/>
        <v>5.5693385394799982E-2</v>
      </c>
      <c r="AI88" s="75">
        <f t="shared" si="45"/>
        <v>5.5693385394799982E-2</v>
      </c>
      <c r="AJ88" s="75">
        <f t="shared" si="45"/>
        <v>5.5693385394799982E-2</v>
      </c>
      <c r="AK88" s="75">
        <f t="shared" si="45"/>
        <v>5.5693385394799982E-2</v>
      </c>
      <c r="AL88" s="75">
        <f t="shared" si="45"/>
        <v>5.5693385394799982E-2</v>
      </c>
      <c r="AM88" s="75">
        <f t="shared" si="45"/>
        <v>5.5693385394799982E-2</v>
      </c>
      <c r="AN88" s="75">
        <f t="shared" si="45"/>
        <v>5.5693385394799982E-2</v>
      </c>
      <c r="AO88" s="75">
        <f t="shared" si="45"/>
        <v>5.5693385394799982E-2</v>
      </c>
      <c r="AP88" s="75">
        <f t="shared" si="45"/>
        <v>5.5693385394799982E-2</v>
      </c>
      <c r="AQ88" s="75">
        <f t="shared" si="45"/>
        <v>5.5693385394799982E-2</v>
      </c>
      <c r="AR88" s="75">
        <f t="shared" si="45"/>
        <v>5.5693385394799982E-2</v>
      </c>
      <c r="AS88" s="75">
        <f t="shared" si="45"/>
        <v>5.5693385394799982E-2</v>
      </c>
      <c r="AT88" s="75">
        <f t="shared" si="45"/>
        <v>5.5693385394799982E-2</v>
      </c>
      <c r="AU88" s="75">
        <f t="shared" si="45"/>
        <v>5.5693385394799982E-2</v>
      </c>
      <c r="AV88" s="75">
        <f t="shared" si="45"/>
        <v>5.5693385394799982E-2</v>
      </c>
      <c r="AW88" s="75">
        <f t="shared" si="45"/>
        <v>5.5693385394799982E-2</v>
      </c>
      <c r="AX88" s="75">
        <f t="shared" si="45"/>
        <v>5.5693385394799982E-2</v>
      </c>
      <c r="AY88" s="75">
        <f t="shared" si="45"/>
        <v>5.5693385394799982E-2</v>
      </c>
      <c r="AZ88" s="75">
        <f t="shared" si="45"/>
        <v>5.5693385394799982E-2</v>
      </c>
      <c r="BA88" s="75">
        <f t="shared" si="45"/>
        <v>5.5693385394799982E-2</v>
      </c>
      <c r="BB88" s="75">
        <f t="shared" si="45"/>
        <v>5.5693385394799982E-2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2"/>
        <v>2.7846692697399984</v>
      </c>
      <c r="BO88" s="335">
        <f>BN104*(1-0)</f>
        <v>2.7846692697399984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J89" si="46">$F$20*(1-$B$5)/$B$3</f>
        <v>0</v>
      </c>
      <c r="G89" s="75">
        <f t="shared" si="46"/>
        <v>0</v>
      </c>
      <c r="H89" s="75">
        <f t="shared" si="46"/>
        <v>0</v>
      </c>
      <c r="I89" s="75">
        <f t="shared" si="46"/>
        <v>0</v>
      </c>
      <c r="J89" s="75">
        <f t="shared" si="46"/>
        <v>0</v>
      </c>
      <c r="K89" s="75">
        <f t="shared" si="46"/>
        <v>0</v>
      </c>
      <c r="L89" s="75">
        <f t="shared" si="46"/>
        <v>0</v>
      </c>
      <c r="M89" s="75">
        <f t="shared" si="46"/>
        <v>0</v>
      </c>
      <c r="N89" s="75">
        <f t="shared" si="46"/>
        <v>0</v>
      </c>
      <c r="O89" s="75">
        <f t="shared" si="46"/>
        <v>0</v>
      </c>
      <c r="P89" s="75">
        <f t="shared" si="46"/>
        <v>0</v>
      </c>
      <c r="Q89" s="75">
        <f t="shared" si="46"/>
        <v>0</v>
      </c>
      <c r="R89" s="75">
        <f t="shared" si="46"/>
        <v>0</v>
      </c>
      <c r="S89" s="75">
        <f t="shared" si="46"/>
        <v>0</v>
      </c>
      <c r="T89" s="75">
        <f t="shared" si="46"/>
        <v>0</v>
      </c>
      <c r="U89" s="75">
        <f t="shared" si="46"/>
        <v>0</v>
      </c>
      <c r="V89" s="75">
        <f t="shared" si="46"/>
        <v>0</v>
      </c>
      <c r="W89" s="75">
        <f t="shared" si="46"/>
        <v>0</v>
      </c>
      <c r="X89" s="75">
        <f t="shared" si="46"/>
        <v>0</v>
      </c>
      <c r="Y89" s="75">
        <f t="shared" si="46"/>
        <v>0</v>
      </c>
      <c r="Z89" s="75">
        <f t="shared" si="46"/>
        <v>0</v>
      </c>
      <c r="AA89" s="75">
        <f t="shared" si="46"/>
        <v>0</v>
      </c>
      <c r="AB89" s="75">
        <f t="shared" si="46"/>
        <v>0</v>
      </c>
      <c r="AC89" s="75">
        <f t="shared" si="46"/>
        <v>0</v>
      </c>
      <c r="AD89" s="75">
        <f t="shared" si="46"/>
        <v>0</v>
      </c>
      <c r="AE89" s="75">
        <f t="shared" si="46"/>
        <v>0</v>
      </c>
      <c r="AF89" s="75">
        <f t="shared" si="46"/>
        <v>0</v>
      </c>
      <c r="AG89" s="75">
        <f t="shared" si="46"/>
        <v>0</v>
      </c>
      <c r="AH89" s="75">
        <f t="shared" si="46"/>
        <v>0</v>
      </c>
      <c r="AI89" s="75">
        <f t="shared" si="46"/>
        <v>0</v>
      </c>
      <c r="AJ89" s="75">
        <f t="shared" si="46"/>
        <v>0</v>
      </c>
      <c r="AK89" s="75">
        <f t="shared" si="46"/>
        <v>0</v>
      </c>
      <c r="AL89" s="75">
        <f t="shared" si="46"/>
        <v>0</v>
      </c>
      <c r="AM89" s="75">
        <f t="shared" si="46"/>
        <v>0</v>
      </c>
      <c r="AN89" s="75">
        <f t="shared" si="46"/>
        <v>0</v>
      </c>
      <c r="AO89" s="75">
        <f t="shared" si="46"/>
        <v>0</v>
      </c>
      <c r="AP89" s="75">
        <f t="shared" si="46"/>
        <v>0</v>
      </c>
      <c r="AQ89" s="75">
        <f t="shared" si="46"/>
        <v>0</v>
      </c>
      <c r="AR89" s="75">
        <f t="shared" si="46"/>
        <v>0</v>
      </c>
      <c r="AS89" s="75">
        <f t="shared" si="46"/>
        <v>0</v>
      </c>
      <c r="AT89" s="75">
        <f t="shared" si="46"/>
        <v>0</v>
      </c>
      <c r="AU89" s="75">
        <f t="shared" si="46"/>
        <v>0</v>
      </c>
      <c r="AV89" s="75">
        <f t="shared" si="46"/>
        <v>0</v>
      </c>
      <c r="AW89" s="75">
        <f t="shared" si="46"/>
        <v>0</v>
      </c>
      <c r="AX89" s="75">
        <f t="shared" si="46"/>
        <v>0</v>
      </c>
      <c r="AY89" s="75">
        <f t="shared" si="46"/>
        <v>0</v>
      </c>
      <c r="AZ89" s="75">
        <f t="shared" si="46"/>
        <v>0</v>
      </c>
      <c r="BA89" s="75">
        <f t="shared" si="46"/>
        <v>0</v>
      </c>
      <c r="BB89" s="75">
        <f t="shared" si="46"/>
        <v>0</v>
      </c>
      <c r="BC89" s="75">
        <f t="shared" si="46"/>
        <v>0</v>
      </c>
      <c r="BD89" s="75">
        <f t="shared" si="46"/>
        <v>0</v>
      </c>
      <c r="BE89" s="75">
        <f t="shared" si="46"/>
        <v>0</v>
      </c>
      <c r="BF89" s="75">
        <f t="shared" si="46"/>
        <v>0</v>
      </c>
      <c r="BG89" s="75">
        <f t="shared" si="46"/>
        <v>0</v>
      </c>
      <c r="BH89" s="75">
        <f t="shared" si="46"/>
        <v>0</v>
      </c>
      <c r="BI89" s="75">
        <f t="shared" si="46"/>
        <v>0</v>
      </c>
      <c r="BJ89" s="75">
        <f t="shared" si="46"/>
        <v>0</v>
      </c>
      <c r="BK89" s="75"/>
      <c r="BL89" s="75"/>
      <c r="BM89" s="37"/>
      <c r="BN89" s="75">
        <f t="shared" si="42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7">$G$20*(1-$B$5)/$B$3</f>
        <v>0</v>
      </c>
      <c r="H90" s="75">
        <f t="shared" si="47"/>
        <v>0</v>
      </c>
      <c r="I90" s="75">
        <f t="shared" si="47"/>
        <v>0</v>
      </c>
      <c r="J90" s="75">
        <f t="shared" si="47"/>
        <v>0</v>
      </c>
      <c r="K90" s="75">
        <f t="shared" si="47"/>
        <v>0</v>
      </c>
      <c r="L90" s="75">
        <f t="shared" si="47"/>
        <v>0</v>
      </c>
      <c r="M90" s="75">
        <f t="shared" si="47"/>
        <v>0</v>
      </c>
      <c r="N90" s="75">
        <f t="shared" si="47"/>
        <v>0</v>
      </c>
      <c r="O90" s="75">
        <f t="shared" si="47"/>
        <v>0</v>
      </c>
      <c r="P90" s="75">
        <f t="shared" si="47"/>
        <v>0</v>
      </c>
      <c r="Q90" s="75">
        <f t="shared" si="47"/>
        <v>0</v>
      </c>
      <c r="R90" s="75">
        <f t="shared" si="47"/>
        <v>0</v>
      </c>
      <c r="S90" s="75">
        <f t="shared" si="47"/>
        <v>0</v>
      </c>
      <c r="T90" s="75">
        <f t="shared" si="47"/>
        <v>0</v>
      </c>
      <c r="U90" s="75">
        <f t="shared" si="47"/>
        <v>0</v>
      </c>
      <c r="V90" s="75">
        <f t="shared" si="47"/>
        <v>0</v>
      </c>
      <c r="W90" s="75">
        <f t="shared" si="47"/>
        <v>0</v>
      </c>
      <c r="X90" s="75">
        <f t="shared" si="47"/>
        <v>0</v>
      </c>
      <c r="Y90" s="75">
        <f t="shared" si="47"/>
        <v>0</v>
      </c>
      <c r="Z90" s="75">
        <f t="shared" si="47"/>
        <v>0</v>
      </c>
      <c r="AA90" s="75">
        <f t="shared" si="47"/>
        <v>0</v>
      </c>
      <c r="AB90" s="75">
        <f t="shared" si="47"/>
        <v>0</v>
      </c>
      <c r="AC90" s="75">
        <f t="shared" si="47"/>
        <v>0</v>
      </c>
      <c r="AD90" s="75">
        <f t="shared" si="47"/>
        <v>0</v>
      </c>
      <c r="AE90" s="75">
        <f t="shared" si="47"/>
        <v>0</v>
      </c>
      <c r="AF90" s="75">
        <f t="shared" si="47"/>
        <v>0</v>
      </c>
      <c r="AG90" s="75">
        <f t="shared" si="47"/>
        <v>0</v>
      </c>
      <c r="AH90" s="75">
        <f t="shared" si="47"/>
        <v>0</v>
      </c>
      <c r="AI90" s="75">
        <f t="shared" si="47"/>
        <v>0</v>
      </c>
      <c r="AJ90" s="75">
        <f t="shared" si="47"/>
        <v>0</v>
      </c>
      <c r="AK90" s="75">
        <f t="shared" si="47"/>
        <v>0</v>
      </c>
      <c r="AL90" s="75">
        <f t="shared" si="47"/>
        <v>0</v>
      </c>
      <c r="AM90" s="75">
        <f t="shared" si="47"/>
        <v>0</v>
      </c>
      <c r="AN90" s="75">
        <f t="shared" si="47"/>
        <v>0</v>
      </c>
      <c r="AO90" s="75">
        <f t="shared" si="47"/>
        <v>0</v>
      </c>
      <c r="AP90" s="75">
        <f t="shared" si="47"/>
        <v>0</v>
      </c>
      <c r="AQ90" s="75">
        <f t="shared" si="47"/>
        <v>0</v>
      </c>
      <c r="AR90" s="75">
        <f t="shared" si="47"/>
        <v>0</v>
      </c>
      <c r="AS90" s="75">
        <f t="shared" si="47"/>
        <v>0</v>
      </c>
      <c r="AT90" s="75">
        <f t="shared" si="47"/>
        <v>0</v>
      </c>
      <c r="AU90" s="75">
        <f t="shared" si="47"/>
        <v>0</v>
      </c>
      <c r="AV90" s="75">
        <f t="shared" si="47"/>
        <v>0</v>
      </c>
      <c r="AW90" s="75">
        <f t="shared" si="47"/>
        <v>0</v>
      </c>
      <c r="AX90" s="75">
        <f t="shared" si="47"/>
        <v>0</v>
      </c>
      <c r="AY90" s="75">
        <f t="shared" si="47"/>
        <v>0</v>
      </c>
      <c r="AZ90" s="75">
        <f t="shared" si="47"/>
        <v>0</v>
      </c>
      <c r="BA90" s="75">
        <f t="shared" si="47"/>
        <v>0</v>
      </c>
      <c r="BB90" s="75">
        <f t="shared" si="47"/>
        <v>0</v>
      </c>
      <c r="BC90" s="75">
        <f t="shared" si="47"/>
        <v>0</v>
      </c>
      <c r="BD90" s="75">
        <f t="shared" si="47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2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J91" si="48">$H$20*(1-$B$5)/$B$3</f>
        <v>0</v>
      </c>
      <c r="I91" s="75">
        <f t="shared" si="48"/>
        <v>0</v>
      </c>
      <c r="J91" s="75">
        <f t="shared" si="48"/>
        <v>0</v>
      </c>
      <c r="K91" s="75">
        <f t="shared" si="48"/>
        <v>0</v>
      </c>
      <c r="L91" s="75">
        <f t="shared" si="48"/>
        <v>0</v>
      </c>
      <c r="M91" s="75">
        <f t="shared" si="48"/>
        <v>0</v>
      </c>
      <c r="N91" s="75">
        <f t="shared" si="48"/>
        <v>0</v>
      </c>
      <c r="O91" s="75">
        <f t="shared" si="48"/>
        <v>0</v>
      </c>
      <c r="P91" s="75">
        <f t="shared" si="48"/>
        <v>0</v>
      </c>
      <c r="Q91" s="75">
        <f t="shared" si="48"/>
        <v>0</v>
      </c>
      <c r="R91" s="75">
        <f t="shared" si="48"/>
        <v>0</v>
      </c>
      <c r="S91" s="75">
        <f t="shared" si="48"/>
        <v>0</v>
      </c>
      <c r="T91" s="75">
        <f t="shared" si="48"/>
        <v>0</v>
      </c>
      <c r="U91" s="75">
        <f t="shared" si="48"/>
        <v>0</v>
      </c>
      <c r="V91" s="75">
        <f t="shared" si="48"/>
        <v>0</v>
      </c>
      <c r="W91" s="75">
        <f t="shared" si="48"/>
        <v>0</v>
      </c>
      <c r="X91" s="75">
        <f t="shared" si="48"/>
        <v>0</v>
      </c>
      <c r="Y91" s="75">
        <f t="shared" si="48"/>
        <v>0</v>
      </c>
      <c r="Z91" s="75">
        <f t="shared" si="48"/>
        <v>0</v>
      </c>
      <c r="AA91" s="75">
        <f t="shared" si="48"/>
        <v>0</v>
      </c>
      <c r="AB91" s="75">
        <f t="shared" si="48"/>
        <v>0</v>
      </c>
      <c r="AC91" s="75">
        <f t="shared" si="48"/>
        <v>0</v>
      </c>
      <c r="AD91" s="75">
        <f t="shared" si="48"/>
        <v>0</v>
      </c>
      <c r="AE91" s="75">
        <f t="shared" si="48"/>
        <v>0</v>
      </c>
      <c r="AF91" s="75">
        <f t="shared" si="48"/>
        <v>0</v>
      </c>
      <c r="AG91" s="75">
        <f t="shared" si="48"/>
        <v>0</v>
      </c>
      <c r="AH91" s="75">
        <f t="shared" si="48"/>
        <v>0</v>
      </c>
      <c r="AI91" s="75">
        <f t="shared" si="48"/>
        <v>0</v>
      </c>
      <c r="AJ91" s="75">
        <f t="shared" si="48"/>
        <v>0</v>
      </c>
      <c r="AK91" s="75">
        <f t="shared" si="48"/>
        <v>0</v>
      </c>
      <c r="AL91" s="75">
        <f t="shared" si="48"/>
        <v>0</v>
      </c>
      <c r="AM91" s="75">
        <f t="shared" si="48"/>
        <v>0</v>
      </c>
      <c r="AN91" s="75">
        <f t="shared" si="48"/>
        <v>0</v>
      </c>
      <c r="AO91" s="75">
        <f t="shared" si="48"/>
        <v>0</v>
      </c>
      <c r="AP91" s="75">
        <f t="shared" si="48"/>
        <v>0</v>
      </c>
      <c r="AQ91" s="75">
        <f t="shared" si="48"/>
        <v>0</v>
      </c>
      <c r="AR91" s="75">
        <f t="shared" si="48"/>
        <v>0</v>
      </c>
      <c r="AS91" s="75">
        <f t="shared" si="48"/>
        <v>0</v>
      </c>
      <c r="AT91" s="75">
        <f t="shared" si="48"/>
        <v>0</v>
      </c>
      <c r="AU91" s="75">
        <f t="shared" si="48"/>
        <v>0</v>
      </c>
      <c r="AV91" s="75">
        <f t="shared" si="48"/>
        <v>0</v>
      </c>
      <c r="AW91" s="75">
        <f t="shared" si="48"/>
        <v>0</v>
      </c>
      <c r="AX91" s="75">
        <f t="shared" si="48"/>
        <v>0</v>
      </c>
      <c r="AY91" s="75">
        <f t="shared" si="48"/>
        <v>0</v>
      </c>
      <c r="AZ91" s="75">
        <f t="shared" si="48"/>
        <v>0</v>
      </c>
      <c r="BA91" s="75">
        <f t="shared" si="48"/>
        <v>0</v>
      </c>
      <c r="BB91" s="75">
        <f t="shared" si="48"/>
        <v>0</v>
      </c>
      <c r="BC91" s="75">
        <f t="shared" si="48"/>
        <v>0</v>
      </c>
      <c r="BD91" s="75">
        <f t="shared" si="48"/>
        <v>0</v>
      </c>
      <c r="BE91" s="75">
        <f t="shared" si="48"/>
        <v>0</v>
      </c>
      <c r="BF91" s="75">
        <f t="shared" si="48"/>
        <v>0</v>
      </c>
      <c r="BG91" s="75">
        <f t="shared" si="48"/>
        <v>0</v>
      </c>
      <c r="BH91" s="75">
        <f t="shared" si="48"/>
        <v>0</v>
      </c>
      <c r="BI91" s="75">
        <f t="shared" si="48"/>
        <v>0</v>
      </c>
      <c r="BJ91" s="75">
        <f t="shared" si="48"/>
        <v>0</v>
      </c>
      <c r="BK91" s="75"/>
      <c r="BL91" s="75"/>
      <c r="BM91" s="37"/>
      <c r="BN91" s="75">
        <f t="shared" si="42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J92" si="49">$I$20*(1-$B$5)/$B$3</f>
        <v>0</v>
      </c>
      <c r="J92" s="75">
        <f t="shared" si="49"/>
        <v>0</v>
      </c>
      <c r="K92" s="75">
        <f t="shared" si="49"/>
        <v>0</v>
      </c>
      <c r="L92" s="75">
        <f t="shared" si="49"/>
        <v>0</v>
      </c>
      <c r="M92" s="75">
        <f t="shared" si="49"/>
        <v>0</v>
      </c>
      <c r="N92" s="75">
        <f t="shared" si="49"/>
        <v>0</v>
      </c>
      <c r="O92" s="75">
        <f t="shared" si="49"/>
        <v>0</v>
      </c>
      <c r="P92" s="75">
        <f t="shared" si="49"/>
        <v>0</v>
      </c>
      <c r="Q92" s="75">
        <f t="shared" si="49"/>
        <v>0</v>
      </c>
      <c r="R92" s="75">
        <f t="shared" si="49"/>
        <v>0</v>
      </c>
      <c r="S92" s="75">
        <f t="shared" si="49"/>
        <v>0</v>
      </c>
      <c r="T92" s="75">
        <f t="shared" si="49"/>
        <v>0</v>
      </c>
      <c r="U92" s="75">
        <f t="shared" si="49"/>
        <v>0</v>
      </c>
      <c r="V92" s="75">
        <f t="shared" si="49"/>
        <v>0</v>
      </c>
      <c r="W92" s="75">
        <f t="shared" si="49"/>
        <v>0</v>
      </c>
      <c r="X92" s="75">
        <f t="shared" si="49"/>
        <v>0</v>
      </c>
      <c r="Y92" s="75">
        <f t="shared" si="49"/>
        <v>0</v>
      </c>
      <c r="Z92" s="75">
        <f t="shared" si="49"/>
        <v>0</v>
      </c>
      <c r="AA92" s="75">
        <f t="shared" si="49"/>
        <v>0</v>
      </c>
      <c r="AB92" s="75">
        <f t="shared" si="49"/>
        <v>0</v>
      </c>
      <c r="AC92" s="75">
        <f t="shared" si="49"/>
        <v>0</v>
      </c>
      <c r="AD92" s="75">
        <f t="shared" si="49"/>
        <v>0</v>
      </c>
      <c r="AE92" s="75">
        <f t="shared" si="49"/>
        <v>0</v>
      </c>
      <c r="AF92" s="75">
        <f t="shared" si="49"/>
        <v>0</v>
      </c>
      <c r="AG92" s="75">
        <f t="shared" si="49"/>
        <v>0</v>
      </c>
      <c r="AH92" s="75">
        <f t="shared" si="49"/>
        <v>0</v>
      </c>
      <c r="AI92" s="75">
        <f t="shared" si="49"/>
        <v>0</v>
      </c>
      <c r="AJ92" s="75">
        <f t="shared" si="49"/>
        <v>0</v>
      </c>
      <c r="AK92" s="75">
        <f t="shared" si="49"/>
        <v>0</v>
      </c>
      <c r="AL92" s="75">
        <f t="shared" si="49"/>
        <v>0</v>
      </c>
      <c r="AM92" s="75">
        <f t="shared" si="49"/>
        <v>0</v>
      </c>
      <c r="AN92" s="75">
        <f t="shared" si="49"/>
        <v>0</v>
      </c>
      <c r="AO92" s="75">
        <f t="shared" si="49"/>
        <v>0</v>
      </c>
      <c r="AP92" s="75">
        <f t="shared" si="49"/>
        <v>0</v>
      </c>
      <c r="AQ92" s="75">
        <f t="shared" si="49"/>
        <v>0</v>
      </c>
      <c r="AR92" s="75">
        <f t="shared" si="49"/>
        <v>0</v>
      </c>
      <c r="AS92" s="75">
        <f t="shared" si="49"/>
        <v>0</v>
      </c>
      <c r="AT92" s="75">
        <f t="shared" si="49"/>
        <v>0</v>
      </c>
      <c r="AU92" s="75">
        <f t="shared" si="49"/>
        <v>0</v>
      </c>
      <c r="AV92" s="75">
        <f t="shared" si="49"/>
        <v>0</v>
      </c>
      <c r="AW92" s="75">
        <f t="shared" si="49"/>
        <v>0</v>
      </c>
      <c r="AX92" s="75">
        <f t="shared" si="49"/>
        <v>0</v>
      </c>
      <c r="AY92" s="75">
        <f t="shared" si="49"/>
        <v>0</v>
      </c>
      <c r="AZ92" s="75">
        <f t="shared" si="49"/>
        <v>0</v>
      </c>
      <c r="BA92" s="75">
        <f t="shared" si="49"/>
        <v>0</v>
      </c>
      <c r="BB92" s="75">
        <f t="shared" si="49"/>
        <v>0</v>
      </c>
      <c r="BC92" s="75">
        <f t="shared" si="49"/>
        <v>0</v>
      </c>
      <c r="BD92" s="75">
        <f t="shared" si="49"/>
        <v>0</v>
      </c>
      <c r="BE92" s="75">
        <f t="shared" si="49"/>
        <v>0</v>
      </c>
      <c r="BF92" s="75">
        <f t="shared" si="49"/>
        <v>0</v>
      </c>
      <c r="BG92" s="75">
        <f t="shared" si="49"/>
        <v>0</v>
      </c>
      <c r="BH92" s="75">
        <f t="shared" si="49"/>
        <v>0</v>
      </c>
      <c r="BI92" s="75">
        <f t="shared" si="49"/>
        <v>0</v>
      </c>
      <c r="BJ92" s="75">
        <f t="shared" si="49"/>
        <v>0</v>
      </c>
      <c r="BK92" s="75"/>
      <c r="BL92" s="75"/>
      <c r="BM92" s="37"/>
      <c r="BN92" s="75">
        <f t="shared" si="42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J93" si="50">$J$20*(1-$B$5)/$B$3</f>
        <v>0</v>
      </c>
      <c r="P93" s="75">
        <f t="shared" si="50"/>
        <v>0</v>
      </c>
      <c r="Q93" s="75">
        <f t="shared" si="50"/>
        <v>0</v>
      </c>
      <c r="R93" s="75">
        <f t="shared" si="50"/>
        <v>0</v>
      </c>
      <c r="S93" s="75">
        <f t="shared" si="50"/>
        <v>0</v>
      </c>
      <c r="T93" s="75">
        <f t="shared" si="50"/>
        <v>0</v>
      </c>
      <c r="U93" s="75">
        <f t="shared" si="50"/>
        <v>0</v>
      </c>
      <c r="V93" s="75">
        <f t="shared" si="50"/>
        <v>0</v>
      </c>
      <c r="W93" s="75">
        <f t="shared" si="50"/>
        <v>0</v>
      </c>
      <c r="X93" s="75">
        <f t="shared" si="50"/>
        <v>0</v>
      </c>
      <c r="Y93" s="75">
        <f t="shared" si="50"/>
        <v>0</v>
      </c>
      <c r="Z93" s="75">
        <f t="shared" si="50"/>
        <v>0</v>
      </c>
      <c r="AA93" s="75">
        <f t="shared" si="50"/>
        <v>0</v>
      </c>
      <c r="AB93" s="75">
        <f t="shared" si="50"/>
        <v>0</v>
      </c>
      <c r="AC93" s="75">
        <f t="shared" si="50"/>
        <v>0</v>
      </c>
      <c r="AD93" s="75">
        <f t="shared" si="50"/>
        <v>0</v>
      </c>
      <c r="AE93" s="75">
        <f t="shared" si="50"/>
        <v>0</v>
      </c>
      <c r="AF93" s="75">
        <f t="shared" si="50"/>
        <v>0</v>
      </c>
      <c r="AG93" s="75">
        <f t="shared" si="50"/>
        <v>0</v>
      </c>
      <c r="AH93" s="75">
        <f t="shared" si="50"/>
        <v>0</v>
      </c>
      <c r="AI93" s="75">
        <f t="shared" si="50"/>
        <v>0</v>
      </c>
      <c r="AJ93" s="75">
        <f t="shared" si="50"/>
        <v>0</v>
      </c>
      <c r="AK93" s="75">
        <f t="shared" si="50"/>
        <v>0</v>
      </c>
      <c r="AL93" s="75">
        <f t="shared" si="50"/>
        <v>0</v>
      </c>
      <c r="AM93" s="75">
        <f t="shared" si="50"/>
        <v>0</v>
      </c>
      <c r="AN93" s="75">
        <f t="shared" si="50"/>
        <v>0</v>
      </c>
      <c r="AO93" s="75">
        <f t="shared" si="50"/>
        <v>0</v>
      </c>
      <c r="AP93" s="75">
        <f t="shared" si="50"/>
        <v>0</v>
      </c>
      <c r="AQ93" s="75">
        <f t="shared" si="50"/>
        <v>0</v>
      </c>
      <c r="AR93" s="75">
        <f t="shared" si="50"/>
        <v>0</v>
      </c>
      <c r="AS93" s="75">
        <f t="shared" si="50"/>
        <v>0</v>
      </c>
      <c r="AT93" s="75">
        <f t="shared" si="50"/>
        <v>0</v>
      </c>
      <c r="AU93" s="75">
        <f t="shared" si="50"/>
        <v>0</v>
      </c>
      <c r="AV93" s="75">
        <f t="shared" si="50"/>
        <v>0</v>
      </c>
      <c r="AW93" s="75">
        <f t="shared" si="50"/>
        <v>0</v>
      </c>
      <c r="AX93" s="75">
        <f t="shared" si="50"/>
        <v>0</v>
      </c>
      <c r="AY93" s="75">
        <f t="shared" si="50"/>
        <v>0</v>
      </c>
      <c r="AZ93" s="75">
        <f t="shared" si="50"/>
        <v>0</v>
      </c>
      <c r="BA93" s="75">
        <f t="shared" si="50"/>
        <v>0</v>
      </c>
      <c r="BB93" s="75">
        <f t="shared" si="50"/>
        <v>0</v>
      </c>
      <c r="BC93" s="75">
        <f t="shared" si="50"/>
        <v>0</v>
      </c>
      <c r="BD93" s="75">
        <f t="shared" si="50"/>
        <v>0</v>
      </c>
      <c r="BE93" s="75">
        <f t="shared" si="50"/>
        <v>0</v>
      </c>
      <c r="BF93" s="75">
        <f t="shared" si="50"/>
        <v>0</v>
      </c>
      <c r="BG93" s="75">
        <f t="shared" si="50"/>
        <v>0</v>
      </c>
      <c r="BH93" s="75">
        <f t="shared" si="50"/>
        <v>0</v>
      </c>
      <c r="BI93" s="75">
        <f t="shared" si="50"/>
        <v>0</v>
      </c>
      <c r="BJ93" s="75">
        <f t="shared" si="50"/>
        <v>0</v>
      </c>
      <c r="BK93" s="75"/>
      <c r="BL93" s="75"/>
      <c r="BM93" s="37"/>
      <c r="BN93" s="75">
        <f t="shared" si="42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J94" si="51">$K$20*(1-$B$5)/$B$3</f>
        <v>0</v>
      </c>
      <c r="P94" s="75">
        <f t="shared" si="51"/>
        <v>0</v>
      </c>
      <c r="Q94" s="75">
        <f t="shared" si="51"/>
        <v>0</v>
      </c>
      <c r="R94" s="75">
        <f t="shared" si="51"/>
        <v>0</v>
      </c>
      <c r="S94" s="75">
        <f t="shared" si="51"/>
        <v>0</v>
      </c>
      <c r="T94" s="75">
        <f t="shared" si="51"/>
        <v>0</v>
      </c>
      <c r="U94" s="75">
        <f t="shared" si="51"/>
        <v>0</v>
      </c>
      <c r="V94" s="75">
        <f t="shared" si="51"/>
        <v>0</v>
      </c>
      <c r="W94" s="75">
        <f t="shared" si="51"/>
        <v>0</v>
      </c>
      <c r="X94" s="75">
        <f t="shared" si="51"/>
        <v>0</v>
      </c>
      <c r="Y94" s="75">
        <f t="shared" si="51"/>
        <v>0</v>
      </c>
      <c r="Z94" s="75">
        <f t="shared" si="51"/>
        <v>0</v>
      </c>
      <c r="AA94" s="75">
        <f t="shared" si="51"/>
        <v>0</v>
      </c>
      <c r="AB94" s="75">
        <f t="shared" si="51"/>
        <v>0</v>
      </c>
      <c r="AC94" s="75">
        <f t="shared" si="51"/>
        <v>0</v>
      </c>
      <c r="AD94" s="75">
        <f t="shared" si="51"/>
        <v>0</v>
      </c>
      <c r="AE94" s="75">
        <f t="shared" si="51"/>
        <v>0</v>
      </c>
      <c r="AF94" s="75">
        <f t="shared" si="51"/>
        <v>0</v>
      </c>
      <c r="AG94" s="75">
        <f t="shared" si="51"/>
        <v>0</v>
      </c>
      <c r="AH94" s="75">
        <f t="shared" si="51"/>
        <v>0</v>
      </c>
      <c r="AI94" s="75">
        <f t="shared" si="51"/>
        <v>0</v>
      </c>
      <c r="AJ94" s="75">
        <f t="shared" si="51"/>
        <v>0</v>
      </c>
      <c r="AK94" s="75">
        <f t="shared" si="51"/>
        <v>0</v>
      </c>
      <c r="AL94" s="75">
        <f t="shared" si="51"/>
        <v>0</v>
      </c>
      <c r="AM94" s="75">
        <f t="shared" si="51"/>
        <v>0</v>
      </c>
      <c r="AN94" s="75">
        <f t="shared" si="51"/>
        <v>0</v>
      </c>
      <c r="AO94" s="75">
        <f t="shared" si="51"/>
        <v>0</v>
      </c>
      <c r="AP94" s="75">
        <f t="shared" si="51"/>
        <v>0</v>
      </c>
      <c r="AQ94" s="75">
        <f t="shared" si="51"/>
        <v>0</v>
      </c>
      <c r="AR94" s="75">
        <f t="shared" si="51"/>
        <v>0</v>
      </c>
      <c r="AS94" s="75">
        <f t="shared" si="51"/>
        <v>0</v>
      </c>
      <c r="AT94" s="75">
        <f t="shared" si="51"/>
        <v>0</v>
      </c>
      <c r="AU94" s="75">
        <f t="shared" si="51"/>
        <v>0</v>
      </c>
      <c r="AV94" s="75">
        <f t="shared" si="51"/>
        <v>0</v>
      </c>
      <c r="AW94" s="75">
        <f t="shared" si="51"/>
        <v>0</v>
      </c>
      <c r="AX94" s="75">
        <f t="shared" si="51"/>
        <v>0</v>
      </c>
      <c r="AY94" s="75">
        <f t="shared" si="51"/>
        <v>0</v>
      </c>
      <c r="AZ94" s="75">
        <f t="shared" si="51"/>
        <v>0</v>
      </c>
      <c r="BA94" s="75">
        <f t="shared" si="51"/>
        <v>0</v>
      </c>
      <c r="BB94" s="75">
        <f t="shared" si="51"/>
        <v>0</v>
      </c>
      <c r="BC94" s="75">
        <f t="shared" si="51"/>
        <v>0</v>
      </c>
      <c r="BD94" s="75">
        <f t="shared" si="51"/>
        <v>0</v>
      </c>
      <c r="BE94" s="75">
        <f t="shared" si="51"/>
        <v>0</v>
      </c>
      <c r="BF94" s="75">
        <f t="shared" si="51"/>
        <v>0</v>
      </c>
      <c r="BG94" s="75">
        <f t="shared" si="51"/>
        <v>0</v>
      </c>
      <c r="BH94" s="75">
        <f t="shared" si="51"/>
        <v>0</v>
      </c>
      <c r="BI94" s="75">
        <f t="shared" si="51"/>
        <v>0</v>
      </c>
      <c r="BJ94" s="75">
        <f t="shared" si="51"/>
        <v>0</v>
      </c>
      <c r="BK94" s="75"/>
      <c r="BL94" s="75"/>
      <c r="BM94" s="37"/>
      <c r="BN94" s="75">
        <f t="shared" si="42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37"/>
      <c r="BN95" s="75">
        <f t="shared" si="42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37"/>
      <c r="BN96" s="75">
        <f t="shared" si="42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37"/>
      <c r="BN97" s="75">
        <f t="shared" si="42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2">SUM(C85:C97)</f>
        <v>1.0366E-2</v>
      </c>
      <c r="D98" s="104">
        <f t="shared" si="52"/>
        <v>9.6329164799999992E-2</v>
      </c>
      <c r="E98" s="104">
        <f t="shared" si="52"/>
        <v>0.15202255019479999</v>
      </c>
      <c r="F98" s="104">
        <f t="shared" si="52"/>
        <v>0.15202255019479999</v>
      </c>
      <c r="G98" s="104">
        <f t="shared" si="52"/>
        <v>0.15202255019479999</v>
      </c>
      <c r="H98" s="104">
        <f t="shared" si="52"/>
        <v>0.15202255019479999</v>
      </c>
      <c r="I98" s="104">
        <f t="shared" si="52"/>
        <v>0.15202255019479999</v>
      </c>
      <c r="J98" s="104">
        <f t="shared" si="52"/>
        <v>0.15202255019479999</v>
      </c>
      <c r="K98" s="104">
        <f t="shared" si="52"/>
        <v>0.15202255019479999</v>
      </c>
      <c r="L98" s="104">
        <f t="shared" si="52"/>
        <v>0.15202255019479999</v>
      </c>
      <c r="M98" s="104">
        <f t="shared" si="52"/>
        <v>0.15202255019479999</v>
      </c>
      <c r="N98" s="104">
        <f t="shared" si="52"/>
        <v>0.15202255019479999</v>
      </c>
      <c r="O98" s="104">
        <f t="shared" si="52"/>
        <v>0.15202255019479999</v>
      </c>
      <c r="P98" s="104">
        <f t="shared" si="52"/>
        <v>0.15202255019479999</v>
      </c>
      <c r="Q98" s="104">
        <f t="shared" si="52"/>
        <v>0.15202255019479999</v>
      </c>
      <c r="R98" s="104">
        <f t="shared" si="52"/>
        <v>0.15202255019479999</v>
      </c>
      <c r="S98" s="104">
        <f t="shared" si="52"/>
        <v>0.15202255019479999</v>
      </c>
      <c r="T98" s="104">
        <f t="shared" si="52"/>
        <v>0.15202255019479999</v>
      </c>
      <c r="U98" s="104">
        <f t="shared" si="52"/>
        <v>0.15202255019479999</v>
      </c>
      <c r="V98" s="104">
        <f t="shared" si="52"/>
        <v>0.15202255019479999</v>
      </c>
      <c r="W98" s="104">
        <f t="shared" si="52"/>
        <v>0.15202255019479999</v>
      </c>
      <c r="X98" s="104">
        <f t="shared" si="52"/>
        <v>0.15202255019479999</v>
      </c>
      <c r="Y98" s="104">
        <f t="shared" si="52"/>
        <v>0.15202255019479999</v>
      </c>
      <c r="Z98" s="104">
        <f t="shared" si="52"/>
        <v>0.15202255019479999</v>
      </c>
      <c r="AA98" s="104">
        <f t="shared" si="52"/>
        <v>0.15202255019479999</v>
      </c>
      <c r="AB98" s="104">
        <f t="shared" si="52"/>
        <v>0.15202255019479999</v>
      </c>
      <c r="AC98" s="104">
        <f t="shared" si="52"/>
        <v>0.15202255019479999</v>
      </c>
      <c r="AD98" s="104">
        <f t="shared" si="52"/>
        <v>0.15202255019479999</v>
      </c>
      <c r="AE98" s="104">
        <f t="shared" si="52"/>
        <v>0.15202255019479999</v>
      </c>
      <c r="AF98" s="104">
        <f t="shared" si="52"/>
        <v>0.15202255019479999</v>
      </c>
      <c r="AG98" s="104">
        <f t="shared" si="52"/>
        <v>0.15202255019479999</v>
      </c>
      <c r="AH98" s="104">
        <f t="shared" si="52"/>
        <v>0.15202255019479999</v>
      </c>
      <c r="AI98" s="104">
        <f t="shared" si="52"/>
        <v>0.15202255019479999</v>
      </c>
      <c r="AJ98" s="104">
        <f t="shared" si="52"/>
        <v>0.15202255019479999</v>
      </c>
      <c r="AK98" s="104">
        <f t="shared" si="52"/>
        <v>0.15202255019479999</v>
      </c>
      <c r="AL98" s="104">
        <f t="shared" si="52"/>
        <v>0.15202255019479999</v>
      </c>
      <c r="AM98" s="104">
        <f t="shared" si="52"/>
        <v>0.15202255019479999</v>
      </c>
      <c r="AN98" s="104">
        <f t="shared" si="52"/>
        <v>0.15202255019479999</v>
      </c>
      <c r="AO98" s="104">
        <f t="shared" si="52"/>
        <v>0.15202255019479999</v>
      </c>
      <c r="AP98" s="104">
        <f t="shared" si="52"/>
        <v>0.15202255019479999</v>
      </c>
      <c r="AQ98" s="104">
        <f t="shared" si="52"/>
        <v>0.15202255019479999</v>
      </c>
      <c r="AR98" s="104">
        <f t="shared" si="52"/>
        <v>0.15202255019479999</v>
      </c>
      <c r="AS98" s="104">
        <f t="shared" si="52"/>
        <v>0.15202255019479999</v>
      </c>
      <c r="AT98" s="104">
        <f t="shared" si="52"/>
        <v>0.15202255019479999</v>
      </c>
      <c r="AU98" s="104">
        <f t="shared" si="52"/>
        <v>0.15202255019479999</v>
      </c>
      <c r="AV98" s="104">
        <f t="shared" si="52"/>
        <v>0.15202255019479999</v>
      </c>
      <c r="AW98" s="104">
        <f t="shared" si="52"/>
        <v>0.15202255019479999</v>
      </c>
      <c r="AX98" s="104">
        <f t="shared" si="52"/>
        <v>0.15202255019479999</v>
      </c>
      <c r="AY98" s="104">
        <f t="shared" si="52"/>
        <v>0.15202255019479999</v>
      </c>
      <c r="AZ98" s="104">
        <f t="shared" si="52"/>
        <v>0.15202255019479999</v>
      </c>
      <c r="BA98" s="104">
        <f t="shared" si="52"/>
        <v>0.14165655019479997</v>
      </c>
      <c r="BB98" s="104">
        <f t="shared" si="52"/>
        <v>5.5693385394799982E-2</v>
      </c>
      <c r="BC98" s="104">
        <f t="shared" si="52"/>
        <v>0</v>
      </c>
      <c r="BD98" s="104">
        <f t="shared" si="52"/>
        <v>0</v>
      </c>
      <c r="BE98" s="104">
        <f t="shared" si="52"/>
        <v>0</v>
      </c>
      <c r="BF98" s="104">
        <f t="shared" si="52"/>
        <v>0</v>
      </c>
      <c r="BG98" s="104">
        <f t="shared" si="52"/>
        <v>0</v>
      </c>
      <c r="BH98" s="104">
        <f t="shared" si="52"/>
        <v>0</v>
      </c>
      <c r="BI98" s="104">
        <f t="shared" si="52"/>
        <v>0</v>
      </c>
      <c r="BJ98" s="104">
        <f t="shared" si="52"/>
        <v>0</v>
      </c>
      <c r="BK98" s="104">
        <f t="shared" si="52"/>
        <v>0</v>
      </c>
      <c r="BL98" s="104">
        <f t="shared" si="52"/>
        <v>0</v>
      </c>
      <c r="BM98" s="410"/>
      <c r="BN98" s="58">
        <f>SUM(BN85:BN97)</f>
        <v>7.6011275097399942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J101" si="53">$B$20/$B$3</f>
        <v>0</v>
      </c>
      <c r="C101" s="75">
        <f t="shared" si="53"/>
        <v>0</v>
      </c>
      <c r="D101" s="75">
        <f t="shared" si="53"/>
        <v>0</v>
      </c>
      <c r="E101" s="75">
        <f t="shared" si="53"/>
        <v>0</v>
      </c>
      <c r="F101" s="75">
        <f t="shared" si="53"/>
        <v>0</v>
      </c>
      <c r="G101" s="75">
        <f t="shared" si="53"/>
        <v>0</v>
      </c>
      <c r="H101" s="75">
        <f t="shared" si="53"/>
        <v>0</v>
      </c>
      <c r="I101" s="75">
        <f t="shared" si="53"/>
        <v>0</v>
      </c>
      <c r="J101" s="75">
        <f t="shared" si="53"/>
        <v>0</v>
      </c>
      <c r="K101" s="75">
        <f t="shared" si="53"/>
        <v>0</v>
      </c>
      <c r="L101" s="75">
        <f t="shared" si="53"/>
        <v>0</v>
      </c>
      <c r="M101" s="75">
        <f t="shared" si="53"/>
        <v>0</v>
      </c>
      <c r="N101" s="75">
        <f t="shared" si="53"/>
        <v>0</v>
      </c>
      <c r="O101" s="75">
        <f t="shared" si="53"/>
        <v>0</v>
      </c>
      <c r="P101" s="75">
        <f t="shared" si="53"/>
        <v>0</v>
      </c>
      <c r="Q101" s="75">
        <f t="shared" si="53"/>
        <v>0</v>
      </c>
      <c r="R101" s="75">
        <f t="shared" si="53"/>
        <v>0</v>
      </c>
      <c r="S101" s="75">
        <f t="shared" si="53"/>
        <v>0</v>
      </c>
      <c r="T101" s="75">
        <f t="shared" si="53"/>
        <v>0</v>
      </c>
      <c r="U101" s="75">
        <f t="shared" si="53"/>
        <v>0</v>
      </c>
      <c r="V101" s="75">
        <f t="shared" si="53"/>
        <v>0</v>
      </c>
      <c r="W101" s="75">
        <f t="shared" si="53"/>
        <v>0</v>
      </c>
      <c r="X101" s="75">
        <f t="shared" si="53"/>
        <v>0</v>
      </c>
      <c r="Y101" s="75">
        <f t="shared" si="53"/>
        <v>0</v>
      </c>
      <c r="Z101" s="75">
        <f t="shared" si="53"/>
        <v>0</v>
      </c>
      <c r="AA101" s="75">
        <f t="shared" si="53"/>
        <v>0</v>
      </c>
      <c r="AB101" s="75">
        <f t="shared" si="53"/>
        <v>0</v>
      </c>
      <c r="AC101" s="75">
        <f t="shared" si="53"/>
        <v>0</v>
      </c>
      <c r="AD101" s="75">
        <f t="shared" si="53"/>
        <v>0</v>
      </c>
      <c r="AE101" s="75">
        <f t="shared" si="53"/>
        <v>0</v>
      </c>
      <c r="AF101" s="75">
        <f t="shared" si="53"/>
        <v>0</v>
      </c>
      <c r="AG101" s="75">
        <f t="shared" si="53"/>
        <v>0</v>
      </c>
      <c r="AH101" s="75">
        <f t="shared" si="53"/>
        <v>0</v>
      </c>
      <c r="AI101" s="75">
        <f t="shared" si="53"/>
        <v>0</v>
      </c>
      <c r="AJ101" s="75">
        <f t="shared" si="53"/>
        <v>0</v>
      </c>
      <c r="AK101" s="75">
        <f t="shared" si="53"/>
        <v>0</v>
      </c>
      <c r="AL101" s="75">
        <f t="shared" si="53"/>
        <v>0</v>
      </c>
      <c r="AM101" s="75">
        <f t="shared" si="53"/>
        <v>0</v>
      </c>
      <c r="AN101" s="75">
        <f t="shared" si="53"/>
        <v>0</v>
      </c>
      <c r="AO101" s="75">
        <f t="shared" si="53"/>
        <v>0</v>
      </c>
      <c r="AP101" s="75">
        <f t="shared" si="53"/>
        <v>0</v>
      </c>
      <c r="AQ101" s="75">
        <f t="shared" si="53"/>
        <v>0</v>
      </c>
      <c r="AR101" s="75">
        <f t="shared" si="53"/>
        <v>0</v>
      </c>
      <c r="AS101" s="75">
        <f t="shared" si="53"/>
        <v>0</v>
      </c>
      <c r="AT101" s="75">
        <f t="shared" si="53"/>
        <v>0</v>
      </c>
      <c r="AU101" s="75">
        <f t="shared" si="53"/>
        <v>0</v>
      </c>
      <c r="AV101" s="75">
        <f t="shared" si="53"/>
        <v>0</v>
      </c>
      <c r="AW101" s="75">
        <f t="shared" si="53"/>
        <v>0</v>
      </c>
      <c r="AX101" s="75">
        <f t="shared" si="53"/>
        <v>0</v>
      </c>
      <c r="AY101" s="75">
        <f t="shared" si="53"/>
        <v>0</v>
      </c>
      <c r="AZ101" s="75">
        <f t="shared" si="53"/>
        <v>0</v>
      </c>
      <c r="BA101" s="75">
        <f t="shared" si="53"/>
        <v>0</v>
      </c>
      <c r="BB101" s="75">
        <f t="shared" si="53"/>
        <v>0</v>
      </c>
      <c r="BC101" s="75">
        <f t="shared" si="53"/>
        <v>0</v>
      </c>
      <c r="BD101" s="75">
        <f t="shared" si="53"/>
        <v>0</v>
      </c>
      <c r="BE101" s="75">
        <f t="shared" si="53"/>
        <v>0</v>
      </c>
      <c r="BF101" s="75">
        <f t="shared" si="53"/>
        <v>0</v>
      </c>
      <c r="BG101" s="75">
        <f t="shared" si="53"/>
        <v>0</v>
      </c>
      <c r="BH101" s="75">
        <f t="shared" si="53"/>
        <v>0</v>
      </c>
      <c r="BI101" s="75">
        <f t="shared" si="53"/>
        <v>0</v>
      </c>
      <c r="BJ101" s="75">
        <f t="shared" si="53"/>
        <v>0</v>
      </c>
      <c r="BK101" s="75"/>
      <c r="BL101" s="75"/>
      <c r="BM101" s="37"/>
      <c r="BN101" s="75">
        <f t="shared" ref="BN101:BN113" si="54">SUM(B101:BM101)</f>
        <v>0</v>
      </c>
      <c r="BO101" s="334" t="s">
        <v>301</v>
      </c>
    </row>
    <row r="102" spans="1:67" s="38" customFormat="1" ht="15" customHeight="1">
      <c r="A102" s="109">
        <v>2015</v>
      </c>
      <c r="B102" s="75"/>
      <c r="C102" s="75">
        <f t="shared" ref="C102:AZ102" si="55">$C$20/$B$3</f>
        <v>1.0366E-2</v>
      </c>
      <c r="D102" s="75">
        <f t="shared" si="55"/>
        <v>1.0366E-2</v>
      </c>
      <c r="E102" s="75">
        <f t="shared" si="55"/>
        <v>1.0366E-2</v>
      </c>
      <c r="F102" s="75">
        <f t="shared" si="55"/>
        <v>1.0366E-2</v>
      </c>
      <c r="G102" s="75">
        <f t="shared" si="55"/>
        <v>1.0366E-2</v>
      </c>
      <c r="H102" s="75">
        <f t="shared" si="55"/>
        <v>1.0366E-2</v>
      </c>
      <c r="I102" s="75">
        <f t="shared" si="55"/>
        <v>1.0366E-2</v>
      </c>
      <c r="J102" s="75">
        <f t="shared" si="55"/>
        <v>1.0366E-2</v>
      </c>
      <c r="K102" s="75">
        <f t="shared" si="55"/>
        <v>1.0366E-2</v>
      </c>
      <c r="L102" s="75">
        <f t="shared" si="55"/>
        <v>1.0366E-2</v>
      </c>
      <c r="M102" s="75">
        <f t="shared" si="55"/>
        <v>1.0366E-2</v>
      </c>
      <c r="N102" s="75">
        <f t="shared" si="55"/>
        <v>1.0366E-2</v>
      </c>
      <c r="O102" s="75">
        <f t="shared" si="55"/>
        <v>1.0366E-2</v>
      </c>
      <c r="P102" s="75">
        <f t="shared" si="55"/>
        <v>1.0366E-2</v>
      </c>
      <c r="Q102" s="75">
        <f t="shared" si="55"/>
        <v>1.0366E-2</v>
      </c>
      <c r="R102" s="75">
        <f t="shared" si="55"/>
        <v>1.0366E-2</v>
      </c>
      <c r="S102" s="75">
        <f t="shared" si="55"/>
        <v>1.0366E-2</v>
      </c>
      <c r="T102" s="75">
        <f t="shared" si="55"/>
        <v>1.0366E-2</v>
      </c>
      <c r="U102" s="75">
        <f t="shared" si="55"/>
        <v>1.0366E-2</v>
      </c>
      <c r="V102" s="75">
        <f t="shared" si="55"/>
        <v>1.0366E-2</v>
      </c>
      <c r="W102" s="75">
        <f t="shared" si="55"/>
        <v>1.0366E-2</v>
      </c>
      <c r="X102" s="75">
        <f t="shared" si="55"/>
        <v>1.0366E-2</v>
      </c>
      <c r="Y102" s="75">
        <f t="shared" si="55"/>
        <v>1.0366E-2</v>
      </c>
      <c r="Z102" s="75">
        <f t="shared" si="55"/>
        <v>1.0366E-2</v>
      </c>
      <c r="AA102" s="75">
        <f t="shared" si="55"/>
        <v>1.0366E-2</v>
      </c>
      <c r="AB102" s="75">
        <f t="shared" si="55"/>
        <v>1.0366E-2</v>
      </c>
      <c r="AC102" s="75">
        <f t="shared" si="55"/>
        <v>1.0366E-2</v>
      </c>
      <c r="AD102" s="75">
        <f t="shared" si="55"/>
        <v>1.0366E-2</v>
      </c>
      <c r="AE102" s="75">
        <f t="shared" si="55"/>
        <v>1.0366E-2</v>
      </c>
      <c r="AF102" s="75">
        <f t="shared" si="55"/>
        <v>1.0366E-2</v>
      </c>
      <c r="AG102" s="75">
        <f t="shared" si="55"/>
        <v>1.0366E-2</v>
      </c>
      <c r="AH102" s="75">
        <f t="shared" si="55"/>
        <v>1.0366E-2</v>
      </c>
      <c r="AI102" s="75">
        <f t="shared" si="55"/>
        <v>1.0366E-2</v>
      </c>
      <c r="AJ102" s="75">
        <f t="shared" si="55"/>
        <v>1.0366E-2</v>
      </c>
      <c r="AK102" s="75">
        <f t="shared" si="55"/>
        <v>1.0366E-2</v>
      </c>
      <c r="AL102" s="75">
        <f t="shared" si="55"/>
        <v>1.0366E-2</v>
      </c>
      <c r="AM102" s="75">
        <f t="shared" si="55"/>
        <v>1.0366E-2</v>
      </c>
      <c r="AN102" s="75">
        <f t="shared" si="55"/>
        <v>1.0366E-2</v>
      </c>
      <c r="AO102" s="75">
        <f t="shared" si="55"/>
        <v>1.0366E-2</v>
      </c>
      <c r="AP102" s="75">
        <f t="shared" si="55"/>
        <v>1.0366E-2</v>
      </c>
      <c r="AQ102" s="75">
        <f t="shared" si="55"/>
        <v>1.0366E-2</v>
      </c>
      <c r="AR102" s="75">
        <f t="shared" si="55"/>
        <v>1.0366E-2</v>
      </c>
      <c r="AS102" s="75">
        <f t="shared" si="55"/>
        <v>1.0366E-2</v>
      </c>
      <c r="AT102" s="75">
        <f t="shared" si="55"/>
        <v>1.0366E-2</v>
      </c>
      <c r="AU102" s="75">
        <f t="shared" si="55"/>
        <v>1.0366E-2</v>
      </c>
      <c r="AV102" s="75">
        <f t="shared" si="55"/>
        <v>1.0366E-2</v>
      </c>
      <c r="AW102" s="75">
        <f t="shared" si="55"/>
        <v>1.0366E-2</v>
      </c>
      <c r="AX102" s="75">
        <f t="shared" si="55"/>
        <v>1.0366E-2</v>
      </c>
      <c r="AY102" s="75">
        <f t="shared" si="55"/>
        <v>1.0366E-2</v>
      </c>
      <c r="AZ102" s="75">
        <f t="shared" si="55"/>
        <v>1.0366E-2</v>
      </c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4"/>
        <v>0.51829999999999954</v>
      </c>
      <c r="BO102" s="335">
        <f>D19</f>
        <v>0.51829999999999998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56">$D$20/$B$3</f>
        <v>8.5963164799999991E-2</v>
      </c>
      <c r="E103" s="75">
        <f t="shared" si="56"/>
        <v>8.5963164799999991E-2</v>
      </c>
      <c r="F103" s="75">
        <f t="shared" si="56"/>
        <v>8.5963164799999991E-2</v>
      </c>
      <c r="G103" s="75">
        <f t="shared" si="56"/>
        <v>8.5963164799999991E-2</v>
      </c>
      <c r="H103" s="75">
        <f t="shared" si="56"/>
        <v>8.5963164799999991E-2</v>
      </c>
      <c r="I103" s="75">
        <f t="shared" si="56"/>
        <v>8.5963164799999991E-2</v>
      </c>
      <c r="J103" s="75">
        <f t="shared" si="56"/>
        <v>8.5963164799999991E-2</v>
      </c>
      <c r="K103" s="75">
        <f t="shared" si="56"/>
        <v>8.5963164799999991E-2</v>
      </c>
      <c r="L103" s="75">
        <f t="shared" si="56"/>
        <v>8.5963164799999991E-2</v>
      </c>
      <c r="M103" s="75">
        <f t="shared" si="56"/>
        <v>8.5963164799999991E-2</v>
      </c>
      <c r="N103" s="75">
        <f t="shared" si="56"/>
        <v>8.5963164799999991E-2</v>
      </c>
      <c r="O103" s="75">
        <f t="shared" si="56"/>
        <v>8.5963164799999991E-2</v>
      </c>
      <c r="P103" s="75">
        <f t="shared" si="56"/>
        <v>8.5963164799999991E-2</v>
      </c>
      <c r="Q103" s="75">
        <f t="shared" si="56"/>
        <v>8.5963164799999991E-2</v>
      </c>
      <c r="R103" s="75">
        <f t="shared" si="56"/>
        <v>8.5963164799999991E-2</v>
      </c>
      <c r="S103" s="75">
        <f t="shared" si="56"/>
        <v>8.5963164799999991E-2</v>
      </c>
      <c r="T103" s="75">
        <f t="shared" si="56"/>
        <v>8.5963164799999991E-2</v>
      </c>
      <c r="U103" s="75">
        <f t="shared" si="56"/>
        <v>8.5963164799999991E-2</v>
      </c>
      <c r="V103" s="75">
        <f t="shared" si="56"/>
        <v>8.5963164799999991E-2</v>
      </c>
      <c r="W103" s="75">
        <f t="shared" si="56"/>
        <v>8.5963164799999991E-2</v>
      </c>
      <c r="X103" s="75">
        <f t="shared" si="56"/>
        <v>8.5963164799999991E-2</v>
      </c>
      <c r="Y103" s="75">
        <f t="shared" si="56"/>
        <v>8.5963164799999991E-2</v>
      </c>
      <c r="Z103" s="75">
        <f t="shared" si="56"/>
        <v>8.5963164799999991E-2</v>
      </c>
      <c r="AA103" s="75">
        <f t="shared" si="56"/>
        <v>8.5963164799999991E-2</v>
      </c>
      <c r="AB103" s="75">
        <f t="shared" si="56"/>
        <v>8.5963164799999991E-2</v>
      </c>
      <c r="AC103" s="75">
        <f t="shared" si="56"/>
        <v>8.5963164799999991E-2</v>
      </c>
      <c r="AD103" s="75">
        <f t="shared" si="56"/>
        <v>8.5963164799999991E-2</v>
      </c>
      <c r="AE103" s="75">
        <f t="shared" si="56"/>
        <v>8.5963164799999991E-2</v>
      </c>
      <c r="AF103" s="75">
        <f t="shared" si="56"/>
        <v>8.5963164799999991E-2</v>
      </c>
      <c r="AG103" s="75">
        <f t="shared" si="56"/>
        <v>8.5963164799999991E-2</v>
      </c>
      <c r="AH103" s="75">
        <f t="shared" si="56"/>
        <v>8.5963164799999991E-2</v>
      </c>
      <c r="AI103" s="75">
        <f t="shared" si="56"/>
        <v>8.5963164799999991E-2</v>
      </c>
      <c r="AJ103" s="75">
        <f t="shared" si="56"/>
        <v>8.5963164799999991E-2</v>
      </c>
      <c r="AK103" s="75">
        <f t="shared" si="56"/>
        <v>8.5963164799999991E-2</v>
      </c>
      <c r="AL103" s="75">
        <f t="shared" si="56"/>
        <v>8.5963164799999991E-2</v>
      </c>
      <c r="AM103" s="75">
        <f t="shared" si="56"/>
        <v>8.5963164799999991E-2</v>
      </c>
      <c r="AN103" s="75">
        <f t="shared" si="56"/>
        <v>8.5963164799999991E-2</v>
      </c>
      <c r="AO103" s="75">
        <f t="shared" si="56"/>
        <v>8.5963164799999991E-2</v>
      </c>
      <c r="AP103" s="75">
        <f t="shared" si="56"/>
        <v>8.5963164799999991E-2</v>
      </c>
      <c r="AQ103" s="75">
        <f t="shared" si="56"/>
        <v>8.5963164799999991E-2</v>
      </c>
      <c r="AR103" s="75">
        <f t="shared" si="56"/>
        <v>8.5963164799999991E-2</v>
      </c>
      <c r="AS103" s="75">
        <f t="shared" si="56"/>
        <v>8.5963164799999991E-2</v>
      </c>
      <c r="AT103" s="75">
        <f t="shared" si="56"/>
        <v>8.5963164799999991E-2</v>
      </c>
      <c r="AU103" s="75">
        <f t="shared" si="56"/>
        <v>8.5963164799999991E-2</v>
      </c>
      <c r="AV103" s="75">
        <f t="shared" si="56"/>
        <v>8.5963164799999991E-2</v>
      </c>
      <c r="AW103" s="75">
        <f t="shared" si="56"/>
        <v>8.5963164799999991E-2</v>
      </c>
      <c r="AX103" s="75">
        <f t="shared" si="56"/>
        <v>8.5963164799999991E-2</v>
      </c>
      <c r="AY103" s="75">
        <f t="shared" si="56"/>
        <v>8.5963164799999991E-2</v>
      </c>
      <c r="AZ103" s="75">
        <f t="shared" si="56"/>
        <v>8.5963164799999991E-2</v>
      </c>
      <c r="BA103" s="75">
        <f t="shared" si="56"/>
        <v>8.5963164799999991E-2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4"/>
        <v>4.2981582399999958</v>
      </c>
      <c r="BO103" s="335">
        <f>D20</f>
        <v>4.2981582399999994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57">$E$20/$B$3</f>
        <v>5.5693385394799982E-2</v>
      </c>
      <c r="F104" s="75">
        <f t="shared" si="57"/>
        <v>5.5693385394799982E-2</v>
      </c>
      <c r="G104" s="75">
        <f t="shared" si="57"/>
        <v>5.5693385394799982E-2</v>
      </c>
      <c r="H104" s="75">
        <f t="shared" si="57"/>
        <v>5.5693385394799982E-2</v>
      </c>
      <c r="I104" s="75">
        <f t="shared" si="57"/>
        <v>5.5693385394799982E-2</v>
      </c>
      <c r="J104" s="75">
        <f t="shared" si="57"/>
        <v>5.5693385394799982E-2</v>
      </c>
      <c r="K104" s="75">
        <f t="shared" si="57"/>
        <v>5.5693385394799982E-2</v>
      </c>
      <c r="L104" s="75">
        <f t="shared" si="57"/>
        <v>5.5693385394799982E-2</v>
      </c>
      <c r="M104" s="75">
        <f t="shared" si="57"/>
        <v>5.5693385394799982E-2</v>
      </c>
      <c r="N104" s="75">
        <f t="shared" si="57"/>
        <v>5.5693385394799982E-2</v>
      </c>
      <c r="O104" s="75">
        <f t="shared" si="57"/>
        <v>5.5693385394799982E-2</v>
      </c>
      <c r="P104" s="75">
        <f t="shared" si="57"/>
        <v>5.5693385394799982E-2</v>
      </c>
      <c r="Q104" s="75">
        <f t="shared" si="57"/>
        <v>5.5693385394799982E-2</v>
      </c>
      <c r="R104" s="75">
        <f t="shared" si="57"/>
        <v>5.5693385394799982E-2</v>
      </c>
      <c r="S104" s="75">
        <f t="shared" si="57"/>
        <v>5.5693385394799982E-2</v>
      </c>
      <c r="T104" s="75">
        <f t="shared" si="57"/>
        <v>5.5693385394799982E-2</v>
      </c>
      <c r="U104" s="75">
        <f t="shared" si="57"/>
        <v>5.5693385394799982E-2</v>
      </c>
      <c r="V104" s="75">
        <f t="shared" si="57"/>
        <v>5.5693385394799982E-2</v>
      </c>
      <c r="W104" s="75">
        <f t="shared" si="57"/>
        <v>5.5693385394799982E-2</v>
      </c>
      <c r="X104" s="75">
        <f t="shared" si="57"/>
        <v>5.5693385394799982E-2</v>
      </c>
      <c r="Y104" s="75">
        <f t="shared" si="57"/>
        <v>5.5693385394799982E-2</v>
      </c>
      <c r="Z104" s="75">
        <f t="shared" si="57"/>
        <v>5.5693385394799982E-2</v>
      </c>
      <c r="AA104" s="75">
        <f t="shared" si="57"/>
        <v>5.5693385394799982E-2</v>
      </c>
      <c r="AB104" s="75">
        <f t="shared" si="57"/>
        <v>5.5693385394799982E-2</v>
      </c>
      <c r="AC104" s="75">
        <f t="shared" si="57"/>
        <v>5.5693385394799982E-2</v>
      </c>
      <c r="AD104" s="75">
        <f t="shared" si="57"/>
        <v>5.5693385394799982E-2</v>
      </c>
      <c r="AE104" s="75">
        <f t="shared" si="57"/>
        <v>5.5693385394799982E-2</v>
      </c>
      <c r="AF104" s="75">
        <f t="shared" si="57"/>
        <v>5.5693385394799982E-2</v>
      </c>
      <c r="AG104" s="75">
        <f t="shared" si="57"/>
        <v>5.5693385394799982E-2</v>
      </c>
      <c r="AH104" s="75">
        <f t="shared" si="57"/>
        <v>5.5693385394799982E-2</v>
      </c>
      <c r="AI104" s="75">
        <f t="shared" si="57"/>
        <v>5.5693385394799982E-2</v>
      </c>
      <c r="AJ104" s="75">
        <f t="shared" si="57"/>
        <v>5.5693385394799982E-2</v>
      </c>
      <c r="AK104" s="75">
        <f t="shared" si="57"/>
        <v>5.5693385394799982E-2</v>
      </c>
      <c r="AL104" s="75">
        <f t="shared" si="57"/>
        <v>5.5693385394799982E-2</v>
      </c>
      <c r="AM104" s="75">
        <f t="shared" si="57"/>
        <v>5.5693385394799982E-2</v>
      </c>
      <c r="AN104" s="75">
        <f t="shared" si="57"/>
        <v>5.5693385394799982E-2</v>
      </c>
      <c r="AO104" s="75">
        <f t="shared" si="57"/>
        <v>5.5693385394799982E-2</v>
      </c>
      <c r="AP104" s="75">
        <f t="shared" si="57"/>
        <v>5.5693385394799982E-2</v>
      </c>
      <c r="AQ104" s="75">
        <f t="shared" si="57"/>
        <v>5.5693385394799982E-2</v>
      </c>
      <c r="AR104" s="75">
        <f t="shared" si="57"/>
        <v>5.5693385394799982E-2</v>
      </c>
      <c r="AS104" s="75">
        <f t="shared" si="57"/>
        <v>5.5693385394799982E-2</v>
      </c>
      <c r="AT104" s="75">
        <f t="shared" si="57"/>
        <v>5.5693385394799982E-2</v>
      </c>
      <c r="AU104" s="75">
        <f t="shared" si="57"/>
        <v>5.5693385394799982E-2</v>
      </c>
      <c r="AV104" s="75">
        <f t="shared" si="57"/>
        <v>5.5693385394799982E-2</v>
      </c>
      <c r="AW104" s="75">
        <f t="shared" si="57"/>
        <v>5.5693385394799982E-2</v>
      </c>
      <c r="AX104" s="75">
        <f t="shared" si="57"/>
        <v>5.5693385394799982E-2</v>
      </c>
      <c r="AY104" s="75">
        <f t="shared" si="57"/>
        <v>5.5693385394799982E-2</v>
      </c>
      <c r="AZ104" s="75">
        <f t="shared" si="57"/>
        <v>5.5693385394799982E-2</v>
      </c>
      <c r="BA104" s="75">
        <f t="shared" si="57"/>
        <v>5.5693385394799982E-2</v>
      </c>
      <c r="BB104" s="75">
        <f t="shared" si="57"/>
        <v>5.5693385394799982E-2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4"/>
        <v>2.7846692697399984</v>
      </c>
      <c r="BO104" s="335">
        <f>-E14</f>
        <v>2.7846692697399993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J105" si="58">$F$20/$B$3</f>
        <v>0</v>
      </c>
      <c r="G105" s="75">
        <f t="shared" si="58"/>
        <v>0</v>
      </c>
      <c r="H105" s="75">
        <f t="shared" si="58"/>
        <v>0</v>
      </c>
      <c r="I105" s="75">
        <f t="shared" si="58"/>
        <v>0</v>
      </c>
      <c r="J105" s="75">
        <f t="shared" si="58"/>
        <v>0</v>
      </c>
      <c r="K105" s="75">
        <f t="shared" si="58"/>
        <v>0</v>
      </c>
      <c r="L105" s="75">
        <f t="shared" si="58"/>
        <v>0</v>
      </c>
      <c r="M105" s="75">
        <f t="shared" si="58"/>
        <v>0</v>
      </c>
      <c r="N105" s="75">
        <f t="shared" si="58"/>
        <v>0</v>
      </c>
      <c r="O105" s="75">
        <f t="shared" si="58"/>
        <v>0</v>
      </c>
      <c r="P105" s="75">
        <f t="shared" si="58"/>
        <v>0</v>
      </c>
      <c r="Q105" s="75">
        <f t="shared" si="58"/>
        <v>0</v>
      </c>
      <c r="R105" s="75">
        <f t="shared" si="58"/>
        <v>0</v>
      </c>
      <c r="S105" s="75">
        <f t="shared" si="58"/>
        <v>0</v>
      </c>
      <c r="T105" s="75">
        <f t="shared" si="58"/>
        <v>0</v>
      </c>
      <c r="U105" s="75">
        <f t="shared" si="58"/>
        <v>0</v>
      </c>
      <c r="V105" s="75">
        <f t="shared" si="58"/>
        <v>0</v>
      </c>
      <c r="W105" s="75">
        <f t="shared" si="58"/>
        <v>0</v>
      </c>
      <c r="X105" s="75">
        <f t="shared" si="58"/>
        <v>0</v>
      </c>
      <c r="Y105" s="75">
        <f t="shared" si="58"/>
        <v>0</v>
      </c>
      <c r="Z105" s="75">
        <f t="shared" si="58"/>
        <v>0</v>
      </c>
      <c r="AA105" s="75">
        <f t="shared" si="58"/>
        <v>0</v>
      </c>
      <c r="AB105" s="75">
        <f t="shared" si="58"/>
        <v>0</v>
      </c>
      <c r="AC105" s="75">
        <f t="shared" si="58"/>
        <v>0</v>
      </c>
      <c r="AD105" s="75">
        <f t="shared" si="58"/>
        <v>0</v>
      </c>
      <c r="AE105" s="75">
        <f t="shared" si="58"/>
        <v>0</v>
      </c>
      <c r="AF105" s="75">
        <f t="shared" si="58"/>
        <v>0</v>
      </c>
      <c r="AG105" s="75">
        <f t="shared" si="58"/>
        <v>0</v>
      </c>
      <c r="AH105" s="75">
        <f t="shared" si="58"/>
        <v>0</v>
      </c>
      <c r="AI105" s="75">
        <f t="shared" si="58"/>
        <v>0</v>
      </c>
      <c r="AJ105" s="75">
        <f t="shared" si="58"/>
        <v>0</v>
      </c>
      <c r="AK105" s="75">
        <f t="shared" si="58"/>
        <v>0</v>
      </c>
      <c r="AL105" s="75">
        <f t="shared" si="58"/>
        <v>0</v>
      </c>
      <c r="AM105" s="75">
        <f t="shared" si="58"/>
        <v>0</v>
      </c>
      <c r="AN105" s="75">
        <f t="shared" si="58"/>
        <v>0</v>
      </c>
      <c r="AO105" s="75">
        <f t="shared" si="58"/>
        <v>0</v>
      </c>
      <c r="AP105" s="75">
        <f t="shared" si="58"/>
        <v>0</v>
      </c>
      <c r="AQ105" s="75">
        <f t="shared" si="58"/>
        <v>0</v>
      </c>
      <c r="AR105" s="75">
        <f t="shared" si="58"/>
        <v>0</v>
      </c>
      <c r="AS105" s="75">
        <f t="shared" si="58"/>
        <v>0</v>
      </c>
      <c r="AT105" s="75">
        <f t="shared" si="58"/>
        <v>0</v>
      </c>
      <c r="AU105" s="75">
        <f t="shared" si="58"/>
        <v>0</v>
      </c>
      <c r="AV105" s="75">
        <f t="shared" si="58"/>
        <v>0</v>
      </c>
      <c r="AW105" s="75">
        <f t="shared" si="58"/>
        <v>0</v>
      </c>
      <c r="AX105" s="75">
        <f t="shared" si="58"/>
        <v>0</v>
      </c>
      <c r="AY105" s="75">
        <f t="shared" si="58"/>
        <v>0</v>
      </c>
      <c r="AZ105" s="75">
        <f t="shared" si="58"/>
        <v>0</v>
      </c>
      <c r="BA105" s="75">
        <f t="shared" si="58"/>
        <v>0</v>
      </c>
      <c r="BB105" s="75">
        <f t="shared" si="58"/>
        <v>0</v>
      </c>
      <c r="BC105" s="75">
        <f t="shared" si="58"/>
        <v>0</v>
      </c>
      <c r="BD105" s="75">
        <f t="shared" si="58"/>
        <v>0</v>
      </c>
      <c r="BE105" s="75">
        <f t="shared" si="58"/>
        <v>0</v>
      </c>
      <c r="BF105" s="75">
        <f t="shared" si="58"/>
        <v>0</v>
      </c>
      <c r="BG105" s="75">
        <f t="shared" si="58"/>
        <v>0</v>
      </c>
      <c r="BH105" s="75">
        <f t="shared" si="58"/>
        <v>0</v>
      </c>
      <c r="BI105" s="75">
        <f t="shared" si="58"/>
        <v>0</v>
      </c>
      <c r="BJ105" s="75">
        <f t="shared" si="58"/>
        <v>0</v>
      </c>
      <c r="BK105" s="75"/>
      <c r="BL105" s="75"/>
      <c r="BM105" s="37"/>
      <c r="BN105" s="75">
        <f t="shared" si="54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59">$G$20/$B$3</f>
        <v>0</v>
      </c>
      <c r="H106" s="75">
        <f t="shared" si="59"/>
        <v>0</v>
      </c>
      <c r="I106" s="75">
        <f t="shared" si="59"/>
        <v>0</v>
      </c>
      <c r="J106" s="75">
        <f t="shared" si="59"/>
        <v>0</v>
      </c>
      <c r="K106" s="75">
        <f t="shared" si="59"/>
        <v>0</v>
      </c>
      <c r="L106" s="75">
        <f t="shared" si="59"/>
        <v>0</v>
      </c>
      <c r="M106" s="75">
        <f t="shared" si="59"/>
        <v>0</v>
      </c>
      <c r="N106" s="75">
        <f t="shared" si="59"/>
        <v>0</v>
      </c>
      <c r="O106" s="75">
        <f t="shared" si="59"/>
        <v>0</v>
      </c>
      <c r="P106" s="75">
        <f t="shared" si="59"/>
        <v>0</v>
      </c>
      <c r="Q106" s="75">
        <f t="shared" si="59"/>
        <v>0</v>
      </c>
      <c r="R106" s="75">
        <f t="shared" si="59"/>
        <v>0</v>
      </c>
      <c r="S106" s="75">
        <f t="shared" si="59"/>
        <v>0</v>
      </c>
      <c r="T106" s="75">
        <f t="shared" si="59"/>
        <v>0</v>
      </c>
      <c r="U106" s="75">
        <f t="shared" si="59"/>
        <v>0</v>
      </c>
      <c r="V106" s="75">
        <f t="shared" si="59"/>
        <v>0</v>
      </c>
      <c r="W106" s="75">
        <f t="shared" si="59"/>
        <v>0</v>
      </c>
      <c r="X106" s="75">
        <f t="shared" si="59"/>
        <v>0</v>
      </c>
      <c r="Y106" s="75">
        <f t="shared" si="59"/>
        <v>0</v>
      </c>
      <c r="Z106" s="75">
        <f t="shared" si="59"/>
        <v>0</v>
      </c>
      <c r="AA106" s="75">
        <f t="shared" si="59"/>
        <v>0</v>
      </c>
      <c r="AB106" s="75">
        <f t="shared" si="59"/>
        <v>0</v>
      </c>
      <c r="AC106" s="75">
        <f t="shared" si="59"/>
        <v>0</v>
      </c>
      <c r="AD106" s="75">
        <f t="shared" si="59"/>
        <v>0</v>
      </c>
      <c r="AE106" s="75">
        <f t="shared" si="59"/>
        <v>0</v>
      </c>
      <c r="AF106" s="75">
        <f t="shared" si="59"/>
        <v>0</v>
      </c>
      <c r="AG106" s="75">
        <f t="shared" si="59"/>
        <v>0</v>
      </c>
      <c r="AH106" s="75">
        <f t="shared" si="59"/>
        <v>0</v>
      </c>
      <c r="AI106" s="75">
        <f t="shared" si="59"/>
        <v>0</v>
      </c>
      <c r="AJ106" s="75">
        <f t="shared" si="59"/>
        <v>0</v>
      </c>
      <c r="AK106" s="75">
        <f t="shared" si="59"/>
        <v>0</v>
      </c>
      <c r="AL106" s="75">
        <f t="shared" si="59"/>
        <v>0</v>
      </c>
      <c r="AM106" s="75">
        <f t="shared" si="59"/>
        <v>0</v>
      </c>
      <c r="AN106" s="75">
        <f t="shared" si="59"/>
        <v>0</v>
      </c>
      <c r="AO106" s="75">
        <f t="shared" si="59"/>
        <v>0</v>
      </c>
      <c r="AP106" s="75">
        <f t="shared" si="59"/>
        <v>0</v>
      </c>
      <c r="AQ106" s="75">
        <f t="shared" si="59"/>
        <v>0</v>
      </c>
      <c r="AR106" s="75">
        <f t="shared" si="59"/>
        <v>0</v>
      </c>
      <c r="AS106" s="75">
        <f t="shared" si="59"/>
        <v>0</v>
      </c>
      <c r="AT106" s="75">
        <f t="shared" si="59"/>
        <v>0</v>
      </c>
      <c r="AU106" s="75">
        <f t="shared" si="59"/>
        <v>0</v>
      </c>
      <c r="AV106" s="75">
        <f t="shared" si="59"/>
        <v>0</v>
      </c>
      <c r="AW106" s="75">
        <f t="shared" si="59"/>
        <v>0</v>
      </c>
      <c r="AX106" s="75">
        <f t="shared" si="59"/>
        <v>0</v>
      </c>
      <c r="AY106" s="75">
        <f t="shared" si="59"/>
        <v>0</v>
      </c>
      <c r="AZ106" s="75">
        <f t="shared" si="59"/>
        <v>0</v>
      </c>
      <c r="BA106" s="75">
        <f t="shared" si="59"/>
        <v>0</v>
      </c>
      <c r="BB106" s="75">
        <f t="shared" si="59"/>
        <v>0</v>
      </c>
      <c r="BC106" s="75">
        <f t="shared" si="59"/>
        <v>0</v>
      </c>
      <c r="BD106" s="75">
        <f t="shared" si="59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4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J107" si="60">$H$20/$B$3</f>
        <v>0</v>
      </c>
      <c r="I107" s="75">
        <f t="shared" si="60"/>
        <v>0</v>
      </c>
      <c r="J107" s="75">
        <f t="shared" si="60"/>
        <v>0</v>
      </c>
      <c r="K107" s="75">
        <f t="shared" si="60"/>
        <v>0</v>
      </c>
      <c r="L107" s="75">
        <f t="shared" si="60"/>
        <v>0</v>
      </c>
      <c r="M107" s="75">
        <f t="shared" si="60"/>
        <v>0</v>
      </c>
      <c r="N107" s="75">
        <f t="shared" si="60"/>
        <v>0</v>
      </c>
      <c r="O107" s="75">
        <f t="shared" si="60"/>
        <v>0</v>
      </c>
      <c r="P107" s="75">
        <f t="shared" si="60"/>
        <v>0</v>
      </c>
      <c r="Q107" s="75">
        <f t="shared" si="60"/>
        <v>0</v>
      </c>
      <c r="R107" s="75">
        <f t="shared" si="60"/>
        <v>0</v>
      </c>
      <c r="S107" s="75">
        <f t="shared" si="60"/>
        <v>0</v>
      </c>
      <c r="T107" s="75">
        <f t="shared" si="60"/>
        <v>0</v>
      </c>
      <c r="U107" s="75">
        <f t="shared" si="60"/>
        <v>0</v>
      </c>
      <c r="V107" s="75">
        <f t="shared" si="60"/>
        <v>0</v>
      </c>
      <c r="W107" s="75">
        <f t="shared" si="60"/>
        <v>0</v>
      </c>
      <c r="X107" s="75">
        <f t="shared" si="60"/>
        <v>0</v>
      </c>
      <c r="Y107" s="75">
        <f t="shared" si="60"/>
        <v>0</v>
      </c>
      <c r="Z107" s="75">
        <f t="shared" si="60"/>
        <v>0</v>
      </c>
      <c r="AA107" s="75">
        <f t="shared" si="60"/>
        <v>0</v>
      </c>
      <c r="AB107" s="75">
        <f t="shared" si="60"/>
        <v>0</v>
      </c>
      <c r="AC107" s="75">
        <f t="shared" si="60"/>
        <v>0</v>
      </c>
      <c r="AD107" s="75">
        <f t="shared" si="60"/>
        <v>0</v>
      </c>
      <c r="AE107" s="75">
        <f t="shared" si="60"/>
        <v>0</v>
      </c>
      <c r="AF107" s="75">
        <f t="shared" si="60"/>
        <v>0</v>
      </c>
      <c r="AG107" s="75">
        <f t="shared" si="60"/>
        <v>0</v>
      </c>
      <c r="AH107" s="75">
        <f t="shared" si="60"/>
        <v>0</v>
      </c>
      <c r="AI107" s="75">
        <f t="shared" si="60"/>
        <v>0</v>
      </c>
      <c r="AJ107" s="75">
        <f t="shared" si="60"/>
        <v>0</v>
      </c>
      <c r="AK107" s="75">
        <f t="shared" si="60"/>
        <v>0</v>
      </c>
      <c r="AL107" s="75">
        <f t="shared" si="60"/>
        <v>0</v>
      </c>
      <c r="AM107" s="75">
        <f t="shared" si="60"/>
        <v>0</v>
      </c>
      <c r="AN107" s="75">
        <f t="shared" si="60"/>
        <v>0</v>
      </c>
      <c r="AO107" s="75">
        <f t="shared" si="60"/>
        <v>0</v>
      </c>
      <c r="AP107" s="75">
        <f t="shared" si="60"/>
        <v>0</v>
      </c>
      <c r="AQ107" s="75">
        <f t="shared" si="60"/>
        <v>0</v>
      </c>
      <c r="AR107" s="75">
        <f t="shared" si="60"/>
        <v>0</v>
      </c>
      <c r="AS107" s="75">
        <f t="shared" si="60"/>
        <v>0</v>
      </c>
      <c r="AT107" s="75">
        <f t="shared" si="60"/>
        <v>0</v>
      </c>
      <c r="AU107" s="75">
        <f t="shared" si="60"/>
        <v>0</v>
      </c>
      <c r="AV107" s="75">
        <f t="shared" si="60"/>
        <v>0</v>
      </c>
      <c r="AW107" s="75">
        <f t="shared" si="60"/>
        <v>0</v>
      </c>
      <c r="AX107" s="75">
        <f t="shared" si="60"/>
        <v>0</v>
      </c>
      <c r="AY107" s="75">
        <f t="shared" si="60"/>
        <v>0</v>
      </c>
      <c r="AZ107" s="75">
        <f t="shared" si="60"/>
        <v>0</v>
      </c>
      <c r="BA107" s="75">
        <f t="shared" si="60"/>
        <v>0</v>
      </c>
      <c r="BB107" s="75">
        <f t="shared" si="60"/>
        <v>0</v>
      </c>
      <c r="BC107" s="75">
        <f t="shared" si="60"/>
        <v>0</v>
      </c>
      <c r="BD107" s="75">
        <f t="shared" si="60"/>
        <v>0</v>
      </c>
      <c r="BE107" s="75">
        <f t="shared" si="60"/>
        <v>0</v>
      </c>
      <c r="BF107" s="75">
        <f t="shared" si="60"/>
        <v>0</v>
      </c>
      <c r="BG107" s="75">
        <f t="shared" si="60"/>
        <v>0</v>
      </c>
      <c r="BH107" s="75">
        <f t="shared" si="60"/>
        <v>0</v>
      </c>
      <c r="BI107" s="75">
        <f t="shared" si="60"/>
        <v>0</v>
      </c>
      <c r="BJ107" s="75">
        <f t="shared" si="60"/>
        <v>0</v>
      </c>
      <c r="BK107" s="75"/>
      <c r="BL107" s="75"/>
      <c r="BM107" s="37"/>
      <c r="BN107" s="75">
        <f t="shared" si="54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J108" si="61">$I$20/$B$3</f>
        <v>0</v>
      </c>
      <c r="J108" s="75">
        <f t="shared" si="61"/>
        <v>0</v>
      </c>
      <c r="K108" s="75">
        <f t="shared" si="61"/>
        <v>0</v>
      </c>
      <c r="L108" s="75">
        <f t="shared" si="61"/>
        <v>0</v>
      </c>
      <c r="M108" s="75">
        <f t="shared" si="61"/>
        <v>0</v>
      </c>
      <c r="N108" s="75">
        <f t="shared" si="61"/>
        <v>0</v>
      </c>
      <c r="O108" s="75">
        <f t="shared" si="61"/>
        <v>0</v>
      </c>
      <c r="P108" s="75">
        <f t="shared" si="61"/>
        <v>0</v>
      </c>
      <c r="Q108" s="75">
        <f t="shared" si="61"/>
        <v>0</v>
      </c>
      <c r="R108" s="75">
        <f t="shared" si="61"/>
        <v>0</v>
      </c>
      <c r="S108" s="75">
        <f t="shared" si="61"/>
        <v>0</v>
      </c>
      <c r="T108" s="75">
        <f t="shared" si="61"/>
        <v>0</v>
      </c>
      <c r="U108" s="75">
        <f t="shared" si="61"/>
        <v>0</v>
      </c>
      <c r="V108" s="75">
        <f t="shared" si="61"/>
        <v>0</v>
      </c>
      <c r="W108" s="75">
        <f t="shared" si="61"/>
        <v>0</v>
      </c>
      <c r="X108" s="75">
        <f t="shared" si="61"/>
        <v>0</v>
      </c>
      <c r="Y108" s="75">
        <f t="shared" si="61"/>
        <v>0</v>
      </c>
      <c r="Z108" s="75">
        <f t="shared" si="61"/>
        <v>0</v>
      </c>
      <c r="AA108" s="75">
        <f t="shared" si="61"/>
        <v>0</v>
      </c>
      <c r="AB108" s="75">
        <f t="shared" si="61"/>
        <v>0</v>
      </c>
      <c r="AC108" s="75">
        <f t="shared" si="61"/>
        <v>0</v>
      </c>
      <c r="AD108" s="75">
        <f t="shared" si="61"/>
        <v>0</v>
      </c>
      <c r="AE108" s="75">
        <f t="shared" si="61"/>
        <v>0</v>
      </c>
      <c r="AF108" s="75">
        <f t="shared" si="61"/>
        <v>0</v>
      </c>
      <c r="AG108" s="75">
        <f t="shared" si="61"/>
        <v>0</v>
      </c>
      <c r="AH108" s="75">
        <f t="shared" si="61"/>
        <v>0</v>
      </c>
      <c r="AI108" s="75">
        <f t="shared" si="61"/>
        <v>0</v>
      </c>
      <c r="AJ108" s="75">
        <f t="shared" si="61"/>
        <v>0</v>
      </c>
      <c r="AK108" s="75">
        <f t="shared" si="61"/>
        <v>0</v>
      </c>
      <c r="AL108" s="75">
        <f t="shared" si="61"/>
        <v>0</v>
      </c>
      <c r="AM108" s="75">
        <f t="shared" si="61"/>
        <v>0</v>
      </c>
      <c r="AN108" s="75">
        <f t="shared" si="61"/>
        <v>0</v>
      </c>
      <c r="AO108" s="75">
        <f t="shared" si="61"/>
        <v>0</v>
      </c>
      <c r="AP108" s="75">
        <f t="shared" si="61"/>
        <v>0</v>
      </c>
      <c r="AQ108" s="75">
        <f t="shared" si="61"/>
        <v>0</v>
      </c>
      <c r="AR108" s="75">
        <f t="shared" si="61"/>
        <v>0</v>
      </c>
      <c r="AS108" s="75">
        <f t="shared" si="61"/>
        <v>0</v>
      </c>
      <c r="AT108" s="75">
        <f t="shared" si="61"/>
        <v>0</v>
      </c>
      <c r="AU108" s="75">
        <f t="shared" si="61"/>
        <v>0</v>
      </c>
      <c r="AV108" s="75">
        <f t="shared" si="61"/>
        <v>0</v>
      </c>
      <c r="AW108" s="75">
        <f t="shared" si="61"/>
        <v>0</v>
      </c>
      <c r="AX108" s="75">
        <f t="shared" si="61"/>
        <v>0</v>
      </c>
      <c r="AY108" s="75">
        <f t="shared" si="61"/>
        <v>0</v>
      </c>
      <c r="AZ108" s="75">
        <f t="shared" si="61"/>
        <v>0</v>
      </c>
      <c r="BA108" s="75">
        <f t="shared" si="61"/>
        <v>0</v>
      </c>
      <c r="BB108" s="75">
        <f t="shared" si="61"/>
        <v>0</v>
      </c>
      <c r="BC108" s="75">
        <f t="shared" si="61"/>
        <v>0</v>
      </c>
      <c r="BD108" s="75">
        <f t="shared" si="61"/>
        <v>0</v>
      </c>
      <c r="BE108" s="75">
        <f t="shared" si="61"/>
        <v>0</v>
      </c>
      <c r="BF108" s="75">
        <f t="shared" si="61"/>
        <v>0</v>
      </c>
      <c r="BG108" s="75">
        <f t="shared" si="61"/>
        <v>0</v>
      </c>
      <c r="BH108" s="75">
        <f t="shared" si="61"/>
        <v>0</v>
      </c>
      <c r="BI108" s="75">
        <f t="shared" si="61"/>
        <v>0</v>
      </c>
      <c r="BJ108" s="75">
        <f t="shared" si="61"/>
        <v>0</v>
      </c>
      <c r="BK108" s="75"/>
      <c r="BL108" s="75"/>
      <c r="BM108" s="37"/>
      <c r="BN108" s="75">
        <f t="shared" si="54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J109" si="62">$J$20/$B$3</f>
        <v>0</v>
      </c>
      <c r="P109" s="75">
        <f t="shared" si="62"/>
        <v>0</v>
      </c>
      <c r="Q109" s="75">
        <f t="shared" si="62"/>
        <v>0</v>
      </c>
      <c r="R109" s="75">
        <f t="shared" si="62"/>
        <v>0</v>
      </c>
      <c r="S109" s="75">
        <f t="shared" si="62"/>
        <v>0</v>
      </c>
      <c r="T109" s="75">
        <f t="shared" si="62"/>
        <v>0</v>
      </c>
      <c r="U109" s="75">
        <f t="shared" si="62"/>
        <v>0</v>
      </c>
      <c r="V109" s="75">
        <f t="shared" si="62"/>
        <v>0</v>
      </c>
      <c r="W109" s="75">
        <f t="shared" si="62"/>
        <v>0</v>
      </c>
      <c r="X109" s="75">
        <f t="shared" si="62"/>
        <v>0</v>
      </c>
      <c r="Y109" s="75">
        <f t="shared" si="62"/>
        <v>0</v>
      </c>
      <c r="Z109" s="75">
        <f t="shared" si="62"/>
        <v>0</v>
      </c>
      <c r="AA109" s="75">
        <f t="shared" si="62"/>
        <v>0</v>
      </c>
      <c r="AB109" s="75">
        <f t="shared" si="62"/>
        <v>0</v>
      </c>
      <c r="AC109" s="75">
        <f t="shared" si="62"/>
        <v>0</v>
      </c>
      <c r="AD109" s="75">
        <f t="shared" si="62"/>
        <v>0</v>
      </c>
      <c r="AE109" s="75">
        <f t="shared" si="62"/>
        <v>0</v>
      </c>
      <c r="AF109" s="75">
        <f t="shared" si="62"/>
        <v>0</v>
      </c>
      <c r="AG109" s="75">
        <f t="shared" si="62"/>
        <v>0</v>
      </c>
      <c r="AH109" s="75">
        <f t="shared" si="62"/>
        <v>0</v>
      </c>
      <c r="AI109" s="75">
        <f t="shared" si="62"/>
        <v>0</v>
      </c>
      <c r="AJ109" s="75">
        <f t="shared" si="62"/>
        <v>0</v>
      </c>
      <c r="AK109" s="75">
        <f t="shared" si="62"/>
        <v>0</v>
      </c>
      <c r="AL109" s="75">
        <f t="shared" si="62"/>
        <v>0</v>
      </c>
      <c r="AM109" s="75">
        <f t="shared" si="62"/>
        <v>0</v>
      </c>
      <c r="AN109" s="75">
        <f t="shared" si="62"/>
        <v>0</v>
      </c>
      <c r="AO109" s="75">
        <f t="shared" si="62"/>
        <v>0</v>
      </c>
      <c r="AP109" s="75">
        <f t="shared" si="62"/>
        <v>0</v>
      </c>
      <c r="AQ109" s="75">
        <f t="shared" si="62"/>
        <v>0</v>
      </c>
      <c r="AR109" s="75">
        <f t="shared" si="62"/>
        <v>0</v>
      </c>
      <c r="AS109" s="75">
        <f t="shared" si="62"/>
        <v>0</v>
      </c>
      <c r="AT109" s="75">
        <f t="shared" si="62"/>
        <v>0</v>
      </c>
      <c r="AU109" s="75">
        <f t="shared" si="62"/>
        <v>0</v>
      </c>
      <c r="AV109" s="75">
        <f t="shared" si="62"/>
        <v>0</v>
      </c>
      <c r="AW109" s="75">
        <f t="shared" si="62"/>
        <v>0</v>
      </c>
      <c r="AX109" s="75">
        <f t="shared" si="62"/>
        <v>0</v>
      </c>
      <c r="AY109" s="75">
        <f t="shared" si="62"/>
        <v>0</v>
      </c>
      <c r="AZ109" s="75">
        <f t="shared" si="62"/>
        <v>0</v>
      </c>
      <c r="BA109" s="75">
        <f t="shared" si="62"/>
        <v>0</v>
      </c>
      <c r="BB109" s="75">
        <f t="shared" si="62"/>
        <v>0</v>
      </c>
      <c r="BC109" s="75">
        <f t="shared" si="62"/>
        <v>0</v>
      </c>
      <c r="BD109" s="75">
        <f t="shared" si="62"/>
        <v>0</v>
      </c>
      <c r="BE109" s="75">
        <f t="shared" si="62"/>
        <v>0</v>
      </c>
      <c r="BF109" s="75">
        <f t="shared" si="62"/>
        <v>0</v>
      </c>
      <c r="BG109" s="75">
        <f t="shared" si="62"/>
        <v>0</v>
      </c>
      <c r="BH109" s="75">
        <f t="shared" si="62"/>
        <v>0</v>
      </c>
      <c r="BI109" s="75">
        <f t="shared" si="62"/>
        <v>0</v>
      </c>
      <c r="BJ109" s="75">
        <f t="shared" si="62"/>
        <v>0</v>
      </c>
      <c r="BK109" s="75"/>
      <c r="BL109" s="75"/>
      <c r="BM109" s="37"/>
      <c r="BN109" s="75">
        <f t="shared" si="54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J110" si="63">$K$20/$B$3</f>
        <v>0</v>
      </c>
      <c r="P110" s="75">
        <f t="shared" si="63"/>
        <v>0</v>
      </c>
      <c r="Q110" s="75">
        <f t="shared" si="63"/>
        <v>0</v>
      </c>
      <c r="R110" s="75">
        <f t="shared" si="63"/>
        <v>0</v>
      </c>
      <c r="S110" s="75">
        <f t="shared" si="63"/>
        <v>0</v>
      </c>
      <c r="T110" s="75">
        <f t="shared" si="63"/>
        <v>0</v>
      </c>
      <c r="U110" s="75">
        <f t="shared" si="63"/>
        <v>0</v>
      </c>
      <c r="V110" s="75">
        <f t="shared" si="63"/>
        <v>0</v>
      </c>
      <c r="W110" s="75">
        <f t="shared" si="63"/>
        <v>0</v>
      </c>
      <c r="X110" s="75">
        <f t="shared" si="63"/>
        <v>0</v>
      </c>
      <c r="Y110" s="75">
        <f t="shared" si="63"/>
        <v>0</v>
      </c>
      <c r="Z110" s="75">
        <f t="shared" si="63"/>
        <v>0</v>
      </c>
      <c r="AA110" s="75">
        <f t="shared" si="63"/>
        <v>0</v>
      </c>
      <c r="AB110" s="75">
        <f t="shared" si="63"/>
        <v>0</v>
      </c>
      <c r="AC110" s="75">
        <f t="shared" si="63"/>
        <v>0</v>
      </c>
      <c r="AD110" s="75">
        <f t="shared" si="63"/>
        <v>0</v>
      </c>
      <c r="AE110" s="75">
        <f t="shared" si="63"/>
        <v>0</v>
      </c>
      <c r="AF110" s="75">
        <f t="shared" si="63"/>
        <v>0</v>
      </c>
      <c r="AG110" s="75">
        <f t="shared" si="63"/>
        <v>0</v>
      </c>
      <c r="AH110" s="75">
        <f t="shared" si="63"/>
        <v>0</v>
      </c>
      <c r="AI110" s="75">
        <f t="shared" si="63"/>
        <v>0</v>
      </c>
      <c r="AJ110" s="75">
        <f t="shared" si="63"/>
        <v>0</v>
      </c>
      <c r="AK110" s="75">
        <f t="shared" si="63"/>
        <v>0</v>
      </c>
      <c r="AL110" s="75">
        <f t="shared" si="63"/>
        <v>0</v>
      </c>
      <c r="AM110" s="75">
        <f t="shared" si="63"/>
        <v>0</v>
      </c>
      <c r="AN110" s="75">
        <f t="shared" si="63"/>
        <v>0</v>
      </c>
      <c r="AO110" s="75">
        <f t="shared" si="63"/>
        <v>0</v>
      </c>
      <c r="AP110" s="75">
        <f t="shared" si="63"/>
        <v>0</v>
      </c>
      <c r="AQ110" s="75">
        <f t="shared" si="63"/>
        <v>0</v>
      </c>
      <c r="AR110" s="75">
        <f t="shared" si="63"/>
        <v>0</v>
      </c>
      <c r="AS110" s="75">
        <f t="shared" si="63"/>
        <v>0</v>
      </c>
      <c r="AT110" s="75">
        <f t="shared" si="63"/>
        <v>0</v>
      </c>
      <c r="AU110" s="75">
        <f t="shared" si="63"/>
        <v>0</v>
      </c>
      <c r="AV110" s="75">
        <f t="shared" si="63"/>
        <v>0</v>
      </c>
      <c r="AW110" s="75">
        <f t="shared" si="63"/>
        <v>0</v>
      </c>
      <c r="AX110" s="75">
        <f t="shared" si="63"/>
        <v>0</v>
      </c>
      <c r="AY110" s="75">
        <f t="shared" si="63"/>
        <v>0</v>
      </c>
      <c r="AZ110" s="75">
        <f t="shared" si="63"/>
        <v>0</v>
      </c>
      <c r="BA110" s="75">
        <f t="shared" si="63"/>
        <v>0</v>
      </c>
      <c r="BB110" s="75">
        <f t="shared" si="63"/>
        <v>0</v>
      </c>
      <c r="BC110" s="75">
        <f t="shared" si="63"/>
        <v>0</v>
      </c>
      <c r="BD110" s="75">
        <f t="shared" si="63"/>
        <v>0</v>
      </c>
      <c r="BE110" s="75">
        <f t="shared" si="63"/>
        <v>0</v>
      </c>
      <c r="BF110" s="75">
        <f t="shared" si="63"/>
        <v>0</v>
      </c>
      <c r="BG110" s="75">
        <f t="shared" si="63"/>
        <v>0</v>
      </c>
      <c r="BH110" s="75">
        <f t="shared" si="63"/>
        <v>0</v>
      </c>
      <c r="BI110" s="75">
        <f t="shared" si="63"/>
        <v>0</v>
      </c>
      <c r="BJ110" s="75">
        <f t="shared" si="63"/>
        <v>0</v>
      </c>
      <c r="BK110" s="75"/>
      <c r="BL110" s="75"/>
      <c r="BM110" s="37"/>
      <c r="BN110" s="75">
        <f t="shared" si="54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37"/>
      <c r="BN111" s="75">
        <f t="shared" si="54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37"/>
      <c r="BN112" s="75">
        <f t="shared" si="54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37"/>
      <c r="BN113" s="75">
        <f t="shared" si="54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64">SUM(C101:C113)</f>
        <v>1.0366E-2</v>
      </c>
      <c r="D114" s="69">
        <f t="shared" si="64"/>
        <v>9.6329164799999992E-2</v>
      </c>
      <c r="E114" s="69">
        <f t="shared" si="64"/>
        <v>0.15202255019479999</v>
      </c>
      <c r="F114" s="69">
        <f t="shared" si="64"/>
        <v>0.15202255019479999</v>
      </c>
      <c r="G114" s="69">
        <f t="shared" si="64"/>
        <v>0.15202255019479999</v>
      </c>
      <c r="H114" s="69">
        <f t="shared" si="64"/>
        <v>0.15202255019479999</v>
      </c>
      <c r="I114" s="69">
        <f t="shared" si="64"/>
        <v>0.15202255019479999</v>
      </c>
      <c r="J114" s="69">
        <f t="shared" si="64"/>
        <v>0.15202255019479999</v>
      </c>
      <c r="K114" s="69">
        <f t="shared" si="64"/>
        <v>0.15202255019479999</v>
      </c>
      <c r="L114" s="69">
        <f t="shared" si="64"/>
        <v>0.15202255019479999</v>
      </c>
      <c r="M114" s="69">
        <f t="shared" si="64"/>
        <v>0.15202255019479999</v>
      </c>
      <c r="N114" s="69">
        <f t="shared" si="64"/>
        <v>0.15202255019479999</v>
      </c>
      <c r="O114" s="69">
        <f t="shared" si="64"/>
        <v>0.15202255019479999</v>
      </c>
      <c r="P114" s="69">
        <f t="shared" si="64"/>
        <v>0.15202255019479999</v>
      </c>
      <c r="Q114" s="69">
        <f t="shared" si="64"/>
        <v>0.15202255019479999</v>
      </c>
      <c r="R114" s="69">
        <f t="shared" si="64"/>
        <v>0.15202255019479999</v>
      </c>
      <c r="S114" s="69">
        <f t="shared" si="64"/>
        <v>0.15202255019479999</v>
      </c>
      <c r="T114" s="69">
        <f t="shared" si="64"/>
        <v>0.15202255019479999</v>
      </c>
      <c r="U114" s="69">
        <f t="shared" si="64"/>
        <v>0.15202255019479999</v>
      </c>
      <c r="V114" s="69">
        <f t="shared" si="64"/>
        <v>0.15202255019479999</v>
      </c>
      <c r="W114" s="69">
        <f t="shared" si="64"/>
        <v>0.15202255019479999</v>
      </c>
      <c r="X114" s="69">
        <f t="shared" si="64"/>
        <v>0.15202255019479999</v>
      </c>
      <c r="Y114" s="69">
        <f t="shared" si="64"/>
        <v>0.15202255019479999</v>
      </c>
      <c r="Z114" s="69">
        <f t="shared" si="64"/>
        <v>0.15202255019479999</v>
      </c>
      <c r="AA114" s="69">
        <f t="shared" si="64"/>
        <v>0.15202255019479999</v>
      </c>
      <c r="AB114" s="69">
        <f t="shared" si="64"/>
        <v>0.15202255019479999</v>
      </c>
      <c r="AC114" s="69">
        <f t="shared" si="64"/>
        <v>0.15202255019479999</v>
      </c>
      <c r="AD114" s="69">
        <f t="shared" si="64"/>
        <v>0.15202255019479999</v>
      </c>
      <c r="AE114" s="69">
        <f t="shared" si="64"/>
        <v>0.15202255019479999</v>
      </c>
      <c r="AF114" s="69">
        <f t="shared" si="64"/>
        <v>0.15202255019479999</v>
      </c>
      <c r="AG114" s="69">
        <f t="shared" si="64"/>
        <v>0.15202255019479999</v>
      </c>
      <c r="AH114" s="69">
        <f t="shared" si="64"/>
        <v>0.15202255019479999</v>
      </c>
      <c r="AI114" s="69">
        <f t="shared" si="64"/>
        <v>0.15202255019479999</v>
      </c>
      <c r="AJ114" s="69">
        <f t="shared" si="64"/>
        <v>0.15202255019479999</v>
      </c>
      <c r="AK114" s="69">
        <f t="shared" si="64"/>
        <v>0.15202255019479999</v>
      </c>
      <c r="AL114" s="69">
        <f t="shared" si="64"/>
        <v>0.15202255019479999</v>
      </c>
      <c r="AM114" s="69">
        <f t="shared" si="64"/>
        <v>0.15202255019479999</v>
      </c>
      <c r="AN114" s="69">
        <f t="shared" si="64"/>
        <v>0.15202255019479999</v>
      </c>
      <c r="AO114" s="69">
        <f t="shared" si="64"/>
        <v>0.15202255019479999</v>
      </c>
      <c r="AP114" s="69">
        <f t="shared" si="64"/>
        <v>0.15202255019479999</v>
      </c>
      <c r="AQ114" s="69">
        <f t="shared" si="64"/>
        <v>0.15202255019479999</v>
      </c>
      <c r="AR114" s="69">
        <f t="shared" si="64"/>
        <v>0.15202255019479999</v>
      </c>
      <c r="AS114" s="69">
        <f t="shared" si="64"/>
        <v>0.15202255019479999</v>
      </c>
      <c r="AT114" s="69">
        <f t="shared" si="64"/>
        <v>0.15202255019479999</v>
      </c>
      <c r="AU114" s="69">
        <f t="shared" si="64"/>
        <v>0.15202255019479999</v>
      </c>
      <c r="AV114" s="69">
        <f t="shared" si="64"/>
        <v>0.15202255019479999</v>
      </c>
      <c r="AW114" s="69">
        <f t="shared" si="64"/>
        <v>0.15202255019479999</v>
      </c>
      <c r="AX114" s="69">
        <f t="shared" si="64"/>
        <v>0.15202255019479999</v>
      </c>
      <c r="AY114" s="69">
        <f t="shared" si="64"/>
        <v>0.15202255019479999</v>
      </c>
      <c r="AZ114" s="69">
        <f t="shared" si="64"/>
        <v>0.15202255019479999</v>
      </c>
      <c r="BA114" s="69">
        <f t="shared" si="64"/>
        <v>0.14165655019479997</v>
      </c>
      <c r="BB114" s="69">
        <f t="shared" si="64"/>
        <v>5.5693385394799982E-2</v>
      </c>
      <c r="BC114" s="69">
        <f t="shared" si="64"/>
        <v>0</v>
      </c>
      <c r="BD114" s="69">
        <f t="shared" si="64"/>
        <v>0</v>
      </c>
      <c r="BE114" s="69">
        <f t="shared" si="64"/>
        <v>0</v>
      </c>
      <c r="BF114" s="69">
        <f t="shared" si="64"/>
        <v>0</v>
      </c>
      <c r="BG114" s="69">
        <f t="shared" si="64"/>
        <v>0</v>
      </c>
      <c r="BH114" s="69">
        <f t="shared" si="64"/>
        <v>0</v>
      </c>
      <c r="BI114" s="69">
        <f t="shared" si="64"/>
        <v>0</v>
      </c>
      <c r="BJ114" s="69">
        <f t="shared" si="64"/>
        <v>0</v>
      </c>
      <c r="BK114" s="69">
        <f t="shared" si="64"/>
        <v>0</v>
      </c>
      <c r="BL114" s="69">
        <f t="shared" si="64"/>
        <v>0</v>
      </c>
      <c r="BM114" s="37"/>
      <c r="BN114" s="58">
        <f>SUM(BN101:BN113)</f>
        <v>7.6011275097399942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E48" activePane="bottomRight" state="frozen"/>
      <selection activeCell="N7" sqref="N7"/>
      <selection pane="topRight" activeCell="N7" sqref="N7"/>
      <selection pane="bottomLeft" activeCell="N7" sqref="N7"/>
      <selection pane="bottomRight" activeCell="BN81" sqref="BN81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326</v>
      </c>
    </row>
    <row r="2" spans="1:67" ht="15" customHeight="1">
      <c r="A2" s="60" t="s">
        <v>21</v>
      </c>
      <c r="B2" s="108" t="str">
        <f>VLOOKUP($B$1,'Assumptions (Inputs)'!$A$7:$F$24,2,FALSE)</f>
        <v>135 MW from Brownsville to Gateway Park SS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2.5000000000000001E-2</v>
      </c>
    </row>
    <row r="6" spans="1:67" ht="15" customHeight="1">
      <c r="A6" s="60"/>
      <c r="B6" s="367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N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43.537199999999999</v>
      </c>
      <c r="E11" s="57">
        <f t="shared" si="0"/>
        <v>118.75496919999999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(Escalated)'!E15</f>
        <v>0</v>
      </c>
      <c r="C13" s="129">
        <f>'CapEx (Escalated)'!F15</f>
        <v>43.537199999999999</v>
      </c>
      <c r="D13" s="129">
        <f>'CapEx (Escalated)'!G15</f>
        <v>75.217769199999992</v>
      </c>
      <c r="E13" s="129">
        <f>'CapEx (Escalated)'!H15</f>
        <v>31.188295821087994</v>
      </c>
      <c r="F13" s="129">
        <f>'CapEx (Escalated)'!I15</f>
        <v>0</v>
      </c>
      <c r="G13" s="129">
        <f>'CapEx (Escalated)'!J15</f>
        <v>0</v>
      </c>
      <c r="H13" s="129">
        <f>'CapEx (Escalated)'!K15</f>
        <v>0</v>
      </c>
      <c r="I13" s="129">
        <f>'CapEx (Escalated)'!L15</f>
        <v>0</v>
      </c>
      <c r="J13" s="129">
        <f>'CapEx (Escalated)'!M15</f>
        <v>0</v>
      </c>
      <c r="K13" s="129">
        <f>'CapEx (Escalated)'!N15</f>
        <v>0</v>
      </c>
      <c r="L13" s="129">
        <f>'CapEx (Escalated)'!O15</f>
        <v>0</v>
      </c>
      <c r="M13" s="129">
        <f>'CapEx (Escalated)'!P15</f>
        <v>0</v>
      </c>
      <c r="N13" s="129">
        <f>'CapEx (Escalated)'!Q15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149.943265021088</v>
      </c>
      <c r="BO13" s="337"/>
    </row>
    <row r="14" spans="1:67" s="38" customFormat="1" ht="15" customHeight="1">
      <c r="A14" s="67" t="s">
        <v>27</v>
      </c>
      <c r="B14" s="129"/>
      <c r="C14" s="129"/>
      <c r="D14" s="129"/>
      <c r="E14" s="129">
        <f>-SUM(C13:E13)</f>
        <v>-149.943265021088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-149.943265021088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43.537199999999999</v>
      </c>
      <c r="D15" s="68">
        <f t="shared" si="2"/>
        <v>118.75496919999999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21.768599999999999</v>
      </c>
      <c r="D16" s="69">
        <f t="shared" si="4"/>
        <v>81.146084599999995</v>
      </c>
      <c r="E16" s="69">
        <f t="shared" si="4"/>
        <v>59.377484599999995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0</v>
      </c>
      <c r="F19" s="75">
        <f t="shared" si="5"/>
        <v>149.943265021088</v>
      </c>
      <c r="G19" s="75">
        <f t="shared" si="5"/>
        <v>149.943265021088</v>
      </c>
      <c r="H19" s="75">
        <f t="shared" si="5"/>
        <v>149.943265021088</v>
      </c>
      <c r="I19" s="75">
        <f t="shared" si="5"/>
        <v>149.943265021088</v>
      </c>
      <c r="J19" s="75">
        <f t="shared" si="5"/>
        <v>149.943265021088</v>
      </c>
      <c r="K19" s="75">
        <f t="shared" si="5"/>
        <v>149.943265021088</v>
      </c>
      <c r="L19" s="75">
        <f t="shared" si="5"/>
        <v>149.943265021088</v>
      </c>
      <c r="M19" s="75">
        <f t="shared" si="5"/>
        <v>149.943265021088</v>
      </c>
      <c r="N19" s="75">
        <f t="shared" si="5"/>
        <v>149.943265021088</v>
      </c>
      <c r="O19" s="75">
        <f t="shared" si="5"/>
        <v>149.943265021088</v>
      </c>
      <c r="P19" s="75">
        <f t="shared" si="5"/>
        <v>149.943265021088</v>
      </c>
      <c r="Q19" s="75">
        <f t="shared" si="5"/>
        <v>149.943265021088</v>
      </c>
      <c r="R19" s="75">
        <f t="shared" si="5"/>
        <v>149.943265021088</v>
      </c>
      <c r="S19" s="75">
        <f t="shared" si="5"/>
        <v>149.943265021088</v>
      </c>
      <c r="T19" s="75">
        <f t="shared" si="5"/>
        <v>149.943265021088</v>
      </c>
      <c r="U19" s="75">
        <f t="shared" si="5"/>
        <v>149.943265021088</v>
      </c>
      <c r="V19" s="75">
        <f t="shared" si="5"/>
        <v>149.943265021088</v>
      </c>
      <c r="W19" s="75">
        <f t="shared" si="5"/>
        <v>149.943265021088</v>
      </c>
      <c r="X19" s="75">
        <f t="shared" si="5"/>
        <v>149.943265021088</v>
      </c>
      <c r="Y19" s="75">
        <f t="shared" si="5"/>
        <v>149.943265021088</v>
      </c>
      <c r="Z19" s="75">
        <f t="shared" si="5"/>
        <v>149.943265021088</v>
      </c>
      <c r="AA19" s="75">
        <f t="shared" si="5"/>
        <v>149.943265021088</v>
      </c>
      <c r="AB19" s="75">
        <f t="shared" si="5"/>
        <v>149.943265021088</v>
      </c>
      <c r="AC19" s="75">
        <f t="shared" si="5"/>
        <v>149.943265021088</v>
      </c>
      <c r="AD19" s="75">
        <f t="shared" si="5"/>
        <v>149.943265021088</v>
      </c>
      <c r="AE19" s="75">
        <f t="shared" si="5"/>
        <v>149.943265021088</v>
      </c>
      <c r="AF19" s="75">
        <f t="shared" si="5"/>
        <v>149.943265021088</v>
      </c>
      <c r="AG19" s="75">
        <f t="shared" si="5"/>
        <v>149.943265021088</v>
      </c>
      <c r="AH19" s="75">
        <f t="shared" si="5"/>
        <v>149.943265021088</v>
      </c>
      <c r="AI19" s="75">
        <f t="shared" si="5"/>
        <v>149.943265021088</v>
      </c>
      <c r="AJ19" s="75">
        <f t="shared" si="5"/>
        <v>149.943265021088</v>
      </c>
      <c r="AK19" s="75">
        <f t="shared" si="5"/>
        <v>149.943265021088</v>
      </c>
      <c r="AL19" s="75">
        <f t="shared" si="5"/>
        <v>149.943265021088</v>
      </c>
      <c r="AM19" s="75">
        <f t="shared" si="5"/>
        <v>149.943265021088</v>
      </c>
      <c r="AN19" s="75">
        <f t="shared" si="5"/>
        <v>149.943265021088</v>
      </c>
      <c r="AO19" s="75">
        <f t="shared" si="5"/>
        <v>149.943265021088</v>
      </c>
      <c r="AP19" s="75">
        <f t="shared" si="5"/>
        <v>149.943265021088</v>
      </c>
      <c r="AQ19" s="75">
        <f t="shared" si="5"/>
        <v>149.943265021088</v>
      </c>
      <c r="AR19" s="75">
        <f t="shared" si="5"/>
        <v>149.943265021088</v>
      </c>
      <c r="AS19" s="75">
        <f t="shared" si="5"/>
        <v>149.943265021088</v>
      </c>
      <c r="AT19" s="75">
        <f t="shared" si="5"/>
        <v>149.943265021088</v>
      </c>
      <c r="AU19" s="75">
        <f t="shared" si="5"/>
        <v>149.943265021088</v>
      </c>
      <c r="AV19" s="75">
        <f t="shared" si="5"/>
        <v>149.943265021088</v>
      </c>
      <c r="AW19" s="75">
        <f t="shared" si="5"/>
        <v>149.943265021088</v>
      </c>
      <c r="AX19" s="75">
        <f t="shared" si="5"/>
        <v>149.943265021088</v>
      </c>
      <c r="AY19" s="75">
        <f t="shared" si="5"/>
        <v>149.943265021088</v>
      </c>
      <c r="AZ19" s="75">
        <f t="shared" si="5"/>
        <v>149.943265021088</v>
      </c>
      <c r="BA19" s="75">
        <f t="shared" si="5"/>
        <v>149.943265021088</v>
      </c>
      <c r="BB19" s="75">
        <f t="shared" si="5"/>
        <v>149.943265021088</v>
      </c>
      <c r="BC19" s="75">
        <f t="shared" si="5"/>
        <v>0</v>
      </c>
      <c r="BD19" s="75">
        <f t="shared" si="5"/>
        <v>0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67" customFormat="1" ht="15" customHeight="1">
      <c r="A20" s="362" t="s">
        <v>25</v>
      </c>
      <c r="B20" s="290">
        <f>-B14</f>
        <v>0</v>
      </c>
      <c r="C20" s="290">
        <f t="shared" ref="C20:K20" si="6">-C14</f>
        <v>0</v>
      </c>
      <c r="D20" s="290">
        <f t="shared" si="6"/>
        <v>0</v>
      </c>
      <c r="E20" s="290">
        <f t="shared" si="6"/>
        <v>149.943265021088</v>
      </c>
      <c r="F20" s="290">
        <f t="shared" si="6"/>
        <v>0</v>
      </c>
      <c r="G20" s="290">
        <f t="shared" si="6"/>
        <v>0</v>
      </c>
      <c r="H20" s="290">
        <f t="shared" si="6"/>
        <v>0</v>
      </c>
      <c r="I20" s="290">
        <f t="shared" si="6"/>
        <v>0</v>
      </c>
      <c r="J20" s="290">
        <f t="shared" si="6"/>
        <v>0</v>
      </c>
      <c r="K20" s="290">
        <f t="shared" si="6"/>
        <v>0</v>
      </c>
      <c r="L20" s="290">
        <f>-L14</f>
        <v>0</v>
      </c>
      <c r="M20" s="293">
        <f>-D20</f>
        <v>0</v>
      </c>
      <c r="N20" s="293"/>
      <c r="O20" s="290">
        <f t="shared" ref="O20:AX20" si="7">-O14</f>
        <v>0</v>
      </c>
      <c r="P20" s="290">
        <f t="shared" si="7"/>
        <v>0</v>
      </c>
      <c r="Q20" s="290">
        <f t="shared" si="7"/>
        <v>0</v>
      </c>
      <c r="R20" s="290">
        <f t="shared" si="7"/>
        <v>0</v>
      </c>
      <c r="S20" s="290">
        <f t="shared" si="7"/>
        <v>0</v>
      </c>
      <c r="T20" s="290">
        <f t="shared" si="7"/>
        <v>0</v>
      </c>
      <c r="U20" s="290">
        <f t="shared" si="7"/>
        <v>0</v>
      </c>
      <c r="V20" s="290">
        <f t="shared" si="7"/>
        <v>0</v>
      </c>
      <c r="W20" s="290">
        <f t="shared" si="7"/>
        <v>0</v>
      </c>
      <c r="X20" s="290">
        <f t="shared" si="7"/>
        <v>0</v>
      </c>
      <c r="Y20" s="290">
        <f t="shared" si="7"/>
        <v>0</v>
      </c>
      <c r="Z20" s="290">
        <f t="shared" si="7"/>
        <v>0</v>
      </c>
      <c r="AA20" s="290">
        <f t="shared" si="7"/>
        <v>0</v>
      </c>
      <c r="AB20" s="290">
        <f t="shared" si="7"/>
        <v>0</v>
      </c>
      <c r="AC20" s="290">
        <f t="shared" si="7"/>
        <v>0</v>
      </c>
      <c r="AD20" s="290">
        <f t="shared" si="7"/>
        <v>0</v>
      </c>
      <c r="AE20" s="290">
        <f t="shared" si="7"/>
        <v>0</v>
      </c>
      <c r="AF20" s="290">
        <f t="shared" si="7"/>
        <v>0</v>
      </c>
      <c r="AG20" s="290">
        <f t="shared" si="7"/>
        <v>0</v>
      </c>
      <c r="AH20" s="290">
        <f t="shared" si="7"/>
        <v>0</v>
      </c>
      <c r="AI20" s="290">
        <f t="shared" si="7"/>
        <v>0</v>
      </c>
      <c r="AJ20" s="290">
        <f t="shared" si="7"/>
        <v>0</v>
      </c>
      <c r="AK20" s="290">
        <f t="shared" si="7"/>
        <v>0</v>
      </c>
      <c r="AL20" s="290">
        <f t="shared" si="7"/>
        <v>0</v>
      </c>
      <c r="AM20" s="290">
        <f t="shared" si="7"/>
        <v>0</v>
      </c>
      <c r="AN20" s="290">
        <f t="shared" si="7"/>
        <v>0</v>
      </c>
      <c r="AO20" s="290">
        <f t="shared" si="7"/>
        <v>0</v>
      </c>
      <c r="AP20" s="290">
        <f t="shared" si="7"/>
        <v>0</v>
      </c>
      <c r="AQ20" s="290">
        <f t="shared" si="7"/>
        <v>0</v>
      </c>
      <c r="AR20" s="290">
        <f t="shared" si="7"/>
        <v>0</v>
      </c>
      <c r="AS20" s="290">
        <f t="shared" si="7"/>
        <v>0</v>
      </c>
      <c r="AT20" s="290">
        <f t="shared" si="7"/>
        <v>0</v>
      </c>
      <c r="AU20" s="290">
        <f t="shared" si="7"/>
        <v>0</v>
      </c>
      <c r="AV20" s="290">
        <f t="shared" si="7"/>
        <v>0</v>
      </c>
      <c r="AW20" s="290">
        <f t="shared" si="7"/>
        <v>0</v>
      </c>
      <c r="AX20" s="290">
        <f t="shared" si="7"/>
        <v>0</v>
      </c>
      <c r="AY20" s="290">
        <f t="shared" ref="AY20:BL20" si="8">-B20</f>
        <v>0</v>
      </c>
      <c r="AZ20" s="290">
        <f t="shared" si="8"/>
        <v>0</v>
      </c>
      <c r="BA20" s="290">
        <f t="shared" si="8"/>
        <v>0</v>
      </c>
      <c r="BB20" s="290">
        <f t="shared" si="8"/>
        <v>-149.943265021088</v>
      </c>
      <c r="BC20" s="290">
        <f t="shared" si="8"/>
        <v>0</v>
      </c>
      <c r="BD20" s="290">
        <f t="shared" si="8"/>
        <v>0</v>
      </c>
      <c r="BE20" s="290">
        <f t="shared" si="8"/>
        <v>0</v>
      </c>
      <c r="BF20" s="290">
        <f t="shared" si="8"/>
        <v>0</v>
      </c>
      <c r="BG20" s="290">
        <f t="shared" si="8"/>
        <v>0</v>
      </c>
      <c r="BH20" s="290">
        <f t="shared" si="8"/>
        <v>0</v>
      </c>
      <c r="BI20" s="290">
        <f t="shared" si="8"/>
        <v>0</v>
      </c>
      <c r="BJ20" s="290">
        <f t="shared" si="8"/>
        <v>0</v>
      </c>
      <c r="BK20" s="290">
        <f t="shared" si="8"/>
        <v>0</v>
      </c>
      <c r="BL20" s="290">
        <f t="shared" si="8"/>
        <v>0</v>
      </c>
      <c r="BM20" s="292"/>
      <c r="BN20" s="290">
        <f>SUM(B20:BM20)</f>
        <v>0</v>
      </c>
      <c r="BO20" s="368"/>
    </row>
    <row r="21" spans="1:67" s="38" customFormat="1" ht="15" customHeight="1">
      <c r="A21" s="36" t="s">
        <v>28</v>
      </c>
      <c r="B21" s="75">
        <f t="shared" ref="B21:BL21" si="9">SUM(B19:B20)</f>
        <v>0</v>
      </c>
      <c r="C21" s="75">
        <f t="shared" si="9"/>
        <v>0</v>
      </c>
      <c r="D21" s="75">
        <f t="shared" si="9"/>
        <v>0</v>
      </c>
      <c r="E21" s="75">
        <f t="shared" si="9"/>
        <v>149.943265021088</v>
      </c>
      <c r="F21" s="75">
        <f t="shared" si="9"/>
        <v>149.943265021088</v>
      </c>
      <c r="G21" s="75">
        <f t="shared" si="9"/>
        <v>149.943265021088</v>
      </c>
      <c r="H21" s="75">
        <f t="shared" si="9"/>
        <v>149.943265021088</v>
      </c>
      <c r="I21" s="75">
        <f t="shared" si="9"/>
        <v>149.943265021088</v>
      </c>
      <c r="J21" s="75">
        <f t="shared" si="9"/>
        <v>149.943265021088</v>
      </c>
      <c r="K21" s="75">
        <f t="shared" si="9"/>
        <v>149.943265021088</v>
      </c>
      <c r="L21" s="75">
        <f t="shared" si="9"/>
        <v>149.943265021088</v>
      </c>
      <c r="M21" s="75">
        <f t="shared" si="9"/>
        <v>149.943265021088</v>
      </c>
      <c r="N21" s="75">
        <f t="shared" si="9"/>
        <v>149.943265021088</v>
      </c>
      <c r="O21" s="75">
        <f t="shared" si="9"/>
        <v>149.943265021088</v>
      </c>
      <c r="P21" s="75">
        <f t="shared" si="9"/>
        <v>149.943265021088</v>
      </c>
      <c r="Q21" s="75">
        <f t="shared" si="9"/>
        <v>149.943265021088</v>
      </c>
      <c r="R21" s="75">
        <f t="shared" si="9"/>
        <v>149.943265021088</v>
      </c>
      <c r="S21" s="75">
        <f t="shared" si="9"/>
        <v>149.943265021088</v>
      </c>
      <c r="T21" s="75">
        <f t="shared" si="9"/>
        <v>149.943265021088</v>
      </c>
      <c r="U21" s="75">
        <f t="shared" si="9"/>
        <v>149.943265021088</v>
      </c>
      <c r="V21" s="75">
        <f t="shared" si="9"/>
        <v>149.943265021088</v>
      </c>
      <c r="W21" s="75">
        <f t="shared" si="9"/>
        <v>149.943265021088</v>
      </c>
      <c r="X21" s="75">
        <f t="shared" si="9"/>
        <v>149.943265021088</v>
      </c>
      <c r="Y21" s="75">
        <f t="shared" si="9"/>
        <v>149.943265021088</v>
      </c>
      <c r="Z21" s="75">
        <f t="shared" si="9"/>
        <v>149.943265021088</v>
      </c>
      <c r="AA21" s="75">
        <f t="shared" si="9"/>
        <v>149.943265021088</v>
      </c>
      <c r="AB21" s="75">
        <f t="shared" si="9"/>
        <v>149.943265021088</v>
      </c>
      <c r="AC21" s="75">
        <f t="shared" si="9"/>
        <v>149.943265021088</v>
      </c>
      <c r="AD21" s="75">
        <f t="shared" si="9"/>
        <v>149.943265021088</v>
      </c>
      <c r="AE21" s="75">
        <f t="shared" si="9"/>
        <v>149.943265021088</v>
      </c>
      <c r="AF21" s="75">
        <f t="shared" si="9"/>
        <v>149.943265021088</v>
      </c>
      <c r="AG21" s="75">
        <f t="shared" si="9"/>
        <v>149.943265021088</v>
      </c>
      <c r="AH21" s="75">
        <f t="shared" si="9"/>
        <v>149.943265021088</v>
      </c>
      <c r="AI21" s="75">
        <f t="shared" si="9"/>
        <v>149.943265021088</v>
      </c>
      <c r="AJ21" s="75">
        <f t="shared" si="9"/>
        <v>149.943265021088</v>
      </c>
      <c r="AK21" s="75">
        <f t="shared" si="9"/>
        <v>149.943265021088</v>
      </c>
      <c r="AL21" s="75">
        <f t="shared" si="9"/>
        <v>149.943265021088</v>
      </c>
      <c r="AM21" s="75">
        <f t="shared" si="9"/>
        <v>149.943265021088</v>
      </c>
      <c r="AN21" s="75">
        <f t="shared" si="9"/>
        <v>149.943265021088</v>
      </c>
      <c r="AO21" s="75">
        <f t="shared" si="9"/>
        <v>149.943265021088</v>
      </c>
      <c r="AP21" s="75">
        <f t="shared" si="9"/>
        <v>149.943265021088</v>
      </c>
      <c r="AQ21" s="75">
        <f t="shared" si="9"/>
        <v>149.943265021088</v>
      </c>
      <c r="AR21" s="75">
        <f t="shared" si="9"/>
        <v>149.943265021088</v>
      </c>
      <c r="AS21" s="75">
        <f t="shared" si="9"/>
        <v>149.943265021088</v>
      </c>
      <c r="AT21" s="75">
        <f t="shared" si="9"/>
        <v>149.943265021088</v>
      </c>
      <c r="AU21" s="75">
        <f t="shared" si="9"/>
        <v>149.943265021088</v>
      </c>
      <c r="AV21" s="75">
        <f t="shared" si="9"/>
        <v>149.943265021088</v>
      </c>
      <c r="AW21" s="75">
        <f t="shared" si="9"/>
        <v>149.943265021088</v>
      </c>
      <c r="AX21" s="75">
        <f t="shared" si="9"/>
        <v>149.943265021088</v>
      </c>
      <c r="AY21" s="75">
        <f t="shared" si="9"/>
        <v>149.943265021088</v>
      </c>
      <c r="AZ21" s="75">
        <f t="shared" si="9"/>
        <v>149.943265021088</v>
      </c>
      <c r="BA21" s="75">
        <f t="shared" si="9"/>
        <v>149.943265021088</v>
      </c>
      <c r="BB21" s="75">
        <f t="shared" si="9"/>
        <v>0</v>
      </c>
      <c r="BC21" s="75">
        <f t="shared" si="9"/>
        <v>0</v>
      </c>
      <c r="BD21" s="75">
        <f t="shared" si="9"/>
        <v>0</v>
      </c>
      <c r="BE21" s="75">
        <f t="shared" si="9"/>
        <v>0</v>
      </c>
      <c r="BF21" s="75">
        <f t="shared" si="9"/>
        <v>0</v>
      </c>
      <c r="BG21" s="75">
        <f t="shared" si="9"/>
        <v>0</v>
      </c>
      <c r="BH21" s="75">
        <f t="shared" si="9"/>
        <v>0</v>
      </c>
      <c r="BI21" s="75">
        <f t="shared" si="9"/>
        <v>0</v>
      </c>
      <c r="BJ21" s="75">
        <f t="shared" si="9"/>
        <v>0</v>
      </c>
      <c r="BK21" s="75">
        <f t="shared" si="9"/>
        <v>0</v>
      </c>
      <c r="BL21" s="75">
        <f t="shared" si="9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10">AVERAGE(B19,B21)</f>
        <v>0</v>
      </c>
      <c r="C22" s="69">
        <f t="shared" si="10"/>
        <v>0</v>
      </c>
      <c r="D22" s="69">
        <f t="shared" si="10"/>
        <v>0</v>
      </c>
      <c r="E22" s="69">
        <f t="shared" si="10"/>
        <v>74.971632510543998</v>
      </c>
      <c r="F22" s="69">
        <f t="shared" si="10"/>
        <v>149.943265021088</v>
      </c>
      <c r="G22" s="69">
        <f t="shared" si="10"/>
        <v>149.943265021088</v>
      </c>
      <c r="H22" s="69">
        <f t="shared" si="10"/>
        <v>149.943265021088</v>
      </c>
      <c r="I22" s="69">
        <f t="shared" si="10"/>
        <v>149.943265021088</v>
      </c>
      <c r="J22" s="69">
        <f t="shared" si="10"/>
        <v>149.943265021088</v>
      </c>
      <c r="K22" s="69">
        <f t="shared" si="10"/>
        <v>149.943265021088</v>
      </c>
      <c r="L22" s="69">
        <f t="shared" si="10"/>
        <v>149.943265021088</v>
      </c>
      <c r="M22" s="69">
        <f t="shared" si="10"/>
        <v>149.943265021088</v>
      </c>
      <c r="N22" s="69">
        <f t="shared" si="10"/>
        <v>149.943265021088</v>
      </c>
      <c r="O22" s="69">
        <f t="shared" si="10"/>
        <v>149.943265021088</v>
      </c>
      <c r="P22" s="69">
        <f t="shared" si="10"/>
        <v>149.943265021088</v>
      </c>
      <c r="Q22" s="69">
        <f t="shared" si="10"/>
        <v>149.943265021088</v>
      </c>
      <c r="R22" s="69">
        <f t="shared" si="10"/>
        <v>149.943265021088</v>
      </c>
      <c r="S22" s="69">
        <f t="shared" si="10"/>
        <v>149.943265021088</v>
      </c>
      <c r="T22" s="69">
        <f t="shared" si="10"/>
        <v>149.943265021088</v>
      </c>
      <c r="U22" s="69">
        <f t="shared" si="10"/>
        <v>149.943265021088</v>
      </c>
      <c r="V22" s="69">
        <f t="shared" si="10"/>
        <v>149.943265021088</v>
      </c>
      <c r="W22" s="69">
        <f t="shared" si="10"/>
        <v>149.943265021088</v>
      </c>
      <c r="X22" s="69">
        <f t="shared" si="10"/>
        <v>149.943265021088</v>
      </c>
      <c r="Y22" s="69">
        <f t="shared" si="10"/>
        <v>149.943265021088</v>
      </c>
      <c r="Z22" s="69">
        <f t="shared" si="10"/>
        <v>149.943265021088</v>
      </c>
      <c r="AA22" s="69">
        <f t="shared" si="10"/>
        <v>149.943265021088</v>
      </c>
      <c r="AB22" s="69">
        <f t="shared" si="10"/>
        <v>149.943265021088</v>
      </c>
      <c r="AC22" s="69">
        <f t="shared" si="10"/>
        <v>149.943265021088</v>
      </c>
      <c r="AD22" s="69">
        <f t="shared" si="10"/>
        <v>149.943265021088</v>
      </c>
      <c r="AE22" s="69">
        <f t="shared" si="10"/>
        <v>149.943265021088</v>
      </c>
      <c r="AF22" s="69">
        <f t="shared" si="10"/>
        <v>149.943265021088</v>
      </c>
      <c r="AG22" s="69">
        <f t="shared" si="10"/>
        <v>149.943265021088</v>
      </c>
      <c r="AH22" s="69">
        <f t="shared" si="10"/>
        <v>149.943265021088</v>
      </c>
      <c r="AI22" s="69">
        <f t="shared" si="10"/>
        <v>149.943265021088</v>
      </c>
      <c r="AJ22" s="69">
        <f t="shared" si="10"/>
        <v>149.943265021088</v>
      </c>
      <c r="AK22" s="69">
        <f t="shared" si="10"/>
        <v>149.943265021088</v>
      </c>
      <c r="AL22" s="69">
        <f t="shared" si="10"/>
        <v>149.943265021088</v>
      </c>
      <c r="AM22" s="69">
        <f t="shared" si="10"/>
        <v>149.943265021088</v>
      </c>
      <c r="AN22" s="69">
        <f t="shared" si="10"/>
        <v>149.943265021088</v>
      </c>
      <c r="AO22" s="69">
        <f t="shared" si="10"/>
        <v>149.943265021088</v>
      </c>
      <c r="AP22" s="69">
        <f t="shared" si="10"/>
        <v>149.943265021088</v>
      </c>
      <c r="AQ22" s="69">
        <f t="shared" si="10"/>
        <v>149.943265021088</v>
      </c>
      <c r="AR22" s="69">
        <f t="shared" si="10"/>
        <v>149.943265021088</v>
      </c>
      <c r="AS22" s="69">
        <f t="shared" si="10"/>
        <v>149.943265021088</v>
      </c>
      <c r="AT22" s="69">
        <f t="shared" si="10"/>
        <v>149.943265021088</v>
      </c>
      <c r="AU22" s="69">
        <f t="shared" si="10"/>
        <v>149.943265021088</v>
      </c>
      <c r="AV22" s="69">
        <f t="shared" si="10"/>
        <v>149.943265021088</v>
      </c>
      <c r="AW22" s="69">
        <f t="shared" si="10"/>
        <v>149.943265021088</v>
      </c>
      <c r="AX22" s="69">
        <f t="shared" si="10"/>
        <v>149.943265021088</v>
      </c>
      <c r="AY22" s="69">
        <f t="shared" si="10"/>
        <v>149.943265021088</v>
      </c>
      <c r="AZ22" s="69">
        <f t="shared" si="10"/>
        <v>149.943265021088</v>
      </c>
      <c r="BA22" s="69">
        <f t="shared" si="10"/>
        <v>149.943265021088</v>
      </c>
      <c r="BB22" s="69">
        <f t="shared" si="10"/>
        <v>74.971632510543998</v>
      </c>
      <c r="BC22" s="69">
        <f t="shared" si="10"/>
        <v>0</v>
      </c>
      <c r="BD22" s="69">
        <f t="shared" si="10"/>
        <v>0</v>
      </c>
      <c r="BE22" s="69">
        <f t="shared" si="10"/>
        <v>0</v>
      </c>
      <c r="BF22" s="69">
        <f t="shared" si="10"/>
        <v>0</v>
      </c>
      <c r="BG22" s="69">
        <f t="shared" si="10"/>
        <v>0</v>
      </c>
      <c r="BH22" s="69">
        <f t="shared" si="10"/>
        <v>0</v>
      </c>
      <c r="BI22" s="69">
        <f t="shared" si="10"/>
        <v>0</v>
      </c>
      <c r="BJ22" s="69">
        <f t="shared" si="10"/>
        <v>0</v>
      </c>
      <c r="BK22" s="69">
        <f t="shared" si="10"/>
        <v>0</v>
      </c>
      <c r="BL22" s="69">
        <f t="shared" si="10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1">B28</f>
        <v>0</v>
      </c>
      <c r="D25" s="75">
        <f t="shared" si="11"/>
        <v>0</v>
      </c>
      <c r="E25" s="75">
        <f t="shared" si="11"/>
        <v>0</v>
      </c>
      <c r="F25" s="75">
        <f t="shared" si="11"/>
        <v>11.245744876581599</v>
      </c>
      <c r="G25" s="75">
        <f t="shared" si="11"/>
        <v>32.894553480326287</v>
      </c>
      <c r="H25" s="75">
        <f t="shared" si="11"/>
        <v>52.917977091242378</v>
      </c>
      <c r="I25" s="75">
        <f t="shared" si="11"/>
        <v>71.441968051947583</v>
      </c>
      <c r="J25" s="75">
        <f t="shared" si="11"/>
        <v>88.574485513257088</v>
      </c>
      <c r="K25" s="75">
        <f t="shared" si="11"/>
        <v>104.4234886259861</v>
      </c>
      <c r="L25" s="75">
        <f t="shared" si="11"/>
        <v>119.08194221444765</v>
      </c>
      <c r="M25" s="75">
        <f t="shared" si="11"/>
        <v>132.64281110295485</v>
      </c>
      <c r="N25" s="75">
        <f t="shared" si="11"/>
        <v>146.02374807343676</v>
      </c>
      <c r="O25" s="75">
        <f t="shared" si="11"/>
        <v>159.40468504391868</v>
      </c>
      <c r="P25" s="75">
        <f t="shared" si="11"/>
        <v>172.78562201440059</v>
      </c>
      <c r="Q25" s="75">
        <f t="shared" si="11"/>
        <v>186.1665589848825</v>
      </c>
      <c r="R25" s="75">
        <f t="shared" si="11"/>
        <v>199.54749595536441</v>
      </c>
      <c r="S25" s="75">
        <f t="shared" si="11"/>
        <v>212.92843292584632</v>
      </c>
      <c r="T25" s="75">
        <f t="shared" si="11"/>
        <v>226.30936989632823</v>
      </c>
      <c r="U25" s="75">
        <f t="shared" si="11"/>
        <v>239.69030686681015</v>
      </c>
      <c r="V25" s="75">
        <f t="shared" si="11"/>
        <v>253.07124383729206</v>
      </c>
      <c r="W25" s="75">
        <f t="shared" si="11"/>
        <v>266.45218080777397</v>
      </c>
      <c r="X25" s="75">
        <f t="shared" si="11"/>
        <v>279.83311777825588</v>
      </c>
      <c r="Y25" s="75">
        <f t="shared" si="11"/>
        <v>293.21405474873779</v>
      </c>
      <c r="Z25" s="75">
        <f t="shared" si="11"/>
        <v>299.90452323397869</v>
      </c>
      <c r="AA25" s="75">
        <f t="shared" si="11"/>
        <v>299.90452323397869</v>
      </c>
      <c r="AB25" s="75">
        <f t="shared" si="11"/>
        <v>299.90452323397869</v>
      </c>
      <c r="AC25" s="75">
        <f t="shared" si="11"/>
        <v>299.90452323397869</v>
      </c>
      <c r="AD25" s="75">
        <f t="shared" si="11"/>
        <v>299.90452323397869</v>
      </c>
      <c r="AE25" s="75">
        <f t="shared" si="11"/>
        <v>299.90452323397869</v>
      </c>
      <c r="AF25" s="75">
        <f t="shared" si="11"/>
        <v>299.90452323397869</v>
      </c>
      <c r="AG25" s="75">
        <f t="shared" si="11"/>
        <v>299.90452323397869</v>
      </c>
      <c r="AH25" s="75">
        <f t="shared" si="11"/>
        <v>299.90452323397869</v>
      </c>
      <c r="AI25" s="75">
        <f t="shared" si="11"/>
        <v>299.90452323397869</v>
      </c>
      <c r="AJ25" s="75">
        <f t="shared" si="11"/>
        <v>299.90452323397869</v>
      </c>
      <c r="AK25" s="75">
        <f t="shared" si="11"/>
        <v>299.90452323397869</v>
      </c>
      <c r="AL25" s="75">
        <f t="shared" si="11"/>
        <v>299.90452323397869</v>
      </c>
      <c r="AM25" s="75">
        <f t="shared" si="11"/>
        <v>299.90452323397869</v>
      </c>
      <c r="AN25" s="75">
        <f t="shared" si="11"/>
        <v>299.90452323397869</v>
      </c>
      <c r="AO25" s="75">
        <f t="shared" si="11"/>
        <v>299.90452323397869</v>
      </c>
      <c r="AP25" s="75">
        <f t="shared" si="11"/>
        <v>299.90452323397869</v>
      </c>
      <c r="AQ25" s="75">
        <f t="shared" si="11"/>
        <v>299.90452323397869</v>
      </c>
      <c r="AR25" s="75">
        <f t="shared" si="11"/>
        <v>299.90452323397869</v>
      </c>
      <c r="AS25" s="75">
        <f t="shared" si="11"/>
        <v>299.90452323397869</v>
      </c>
      <c r="AT25" s="75">
        <f t="shared" si="11"/>
        <v>299.90452323397869</v>
      </c>
      <c r="AU25" s="75">
        <f t="shared" si="11"/>
        <v>299.90452323397869</v>
      </c>
      <c r="AV25" s="75">
        <f t="shared" si="11"/>
        <v>299.90452323397869</v>
      </c>
      <c r="AW25" s="75">
        <f t="shared" si="11"/>
        <v>299.90452323397869</v>
      </c>
      <c r="AX25" s="75">
        <f t="shared" si="11"/>
        <v>299.90452323397869</v>
      </c>
      <c r="AY25" s="75">
        <f t="shared" si="11"/>
        <v>299.90452323397869</v>
      </c>
      <c r="AZ25" s="75">
        <f t="shared" si="11"/>
        <v>299.90452323397869</v>
      </c>
      <c r="BA25" s="75">
        <f t="shared" si="11"/>
        <v>299.90452323397869</v>
      </c>
      <c r="BB25" s="75">
        <f t="shared" si="11"/>
        <v>299.90452323397869</v>
      </c>
      <c r="BC25" s="75">
        <f t="shared" si="11"/>
        <v>299.90452323397869</v>
      </c>
      <c r="BD25" s="75">
        <f t="shared" si="11"/>
        <v>299.90452323397869</v>
      </c>
      <c r="BE25" s="75">
        <f t="shared" si="11"/>
        <v>299.90452323397869</v>
      </c>
      <c r="BF25" s="75">
        <f t="shared" si="11"/>
        <v>299.90452323397869</v>
      </c>
      <c r="BG25" s="75">
        <f t="shared" si="11"/>
        <v>299.90452323397869</v>
      </c>
      <c r="BH25" s="75">
        <f t="shared" si="11"/>
        <v>299.90452323397869</v>
      </c>
      <c r="BI25" s="75">
        <f t="shared" si="11"/>
        <v>299.90452323397869</v>
      </c>
      <c r="BJ25" s="75">
        <f t="shared" si="11"/>
        <v>299.90452323397869</v>
      </c>
      <c r="BK25" s="75">
        <f t="shared" si="11"/>
        <v>299.90452323397869</v>
      </c>
      <c r="BL25" s="75">
        <f t="shared" si="11"/>
        <v>299.90452323397869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2">C75</f>
        <v>0</v>
      </c>
      <c r="D26" s="75">
        <f t="shared" si="12"/>
        <v>0</v>
      </c>
      <c r="E26" s="75">
        <f t="shared" si="12"/>
        <v>5.6228724382907993</v>
      </c>
      <c r="F26" s="75">
        <f t="shared" si="12"/>
        <v>10.824404301872343</v>
      </c>
      <c r="G26" s="75">
        <f t="shared" si="12"/>
        <v>10.011711805458045</v>
      </c>
      <c r="H26" s="75">
        <f t="shared" si="12"/>
        <v>9.2619954803526046</v>
      </c>
      <c r="I26" s="75">
        <f t="shared" si="12"/>
        <v>8.5662587306547575</v>
      </c>
      <c r="J26" s="75">
        <f t="shared" si="12"/>
        <v>7.9245015563645005</v>
      </c>
      <c r="K26" s="75">
        <f t="shared" si="12"/>
        <v>7.3292267942307809</v>
      </c>
      <c r="L26" s="75">
        <f t="shared" si="12"/>
        <v>6.7804344442535998</v>
      </c>
      <c r="M26" s="75">
        <f t="shared" si="12"/>
        <v>6.6904684852409462</v>
      </c>
      <c r="N26" s="75">
        <f t="shared" si="12"/>
        <v>6.6904684852409462</v>
      </c>
      <c r="O26" s="75">
        <f t="shared" si="12"/>
        <v>6.6904684852409462</v>
      </c>
      <c r="P26" s="75">
        <f t="shared" si="12"/>
        <v>6.6904684852409462</v>
      </c>
      <c r="Q26" s="75">
        <f t="shared" si="12"/>
        <v>6.6904684852409462</v>
      </c>
      <c r="R26" s="75">
        <f t="shared" si="12"/>
        <v>6.6904684852409462</v>
      </c>
      <c r="S26" s="75">
        <f t="shared" si="12"/>
        <v>6.6904684852409462</v>
      </c>
      <c r="T26" s="75">
        <f t="shared" si="12"/>
        <v>6.6904684852409462</v>
      </c>
      <c r="U26" s="75">
        <f t="shared" si="12"/>
        <v>6.6904684852409462</v>
      </c>
      <c r="V26" s="75">
        <f t="shared" si="12"/>
        <v>6.6904684852409462</v>
      </c>
      <c r="W26" s="75">
        <f t="shared" si="12"/>
        <v>6.6904684852409462</v>
      </c>
      <c r="X26" s="75">
        <f t="shared" si="12"/>
        <v>6.6904684852409462</v>
      </c>
      <c r="Y26" s="75">
        <f t="shared" si="12"/>
        <v>3.3452342426204731</v>
      </c>
      <c r="Z26" s="75">
        <f t="shared" si="12"/>
        <v>0</v>
      </c>
      <c r="AA26" s="75">
        <f t="shared" si="12"/>
        <v>0</v>
      </c>
      <c r="AB26" s="75">
        <f t="shared" si="12"/>
        <v>0</v>
      </c>
      <c r="AC26" s="75">
        <f t="shared" si="12"/>
        <v>0</v>
      </c>
      <c r="AD26" s="75">
        <f t="shared" si="12"/>
        <v>0</v>
      </c>
      <c r="AE26" s="75">
        <f t="shared" si="12"/>
        <v>0</v>
      </c>
      <c r="AF26" s="75">
        <f t="shared" si="12"/>
        <v>0</v>
      </c>
      <c r="AG26" s="75">
        <f t="shared" si="12"/>
        <v>0</v>
      </c>
      <c r="AH26" s="75">
        <f t="shared" si="12"/>
        <v>0</v>
      </c>
      <c r="AI26" s="75">
        <f t="shared" si="12"/>
        <v>0</v>
      </c>
      <c r="AJ26" s="75">
        <f t="shared" si="12"/>
        <v>0</v>
      </c>
      <c r="AK26" s="75">
        <f t="shared" si="12"/>
        <v>0</v>
      </c>
      <c r="AL26" s="75">
        <f t="shared" si="12"/>
        <v>0</v>
      </c>
      <c r="AM26" s="75">
        <f t="shared" si="12"/>
        <v>0</v>
      </c>
      <c r="AN26" s="75">
        <f t="shared" si="12"/>
        <v>0</v>
      </c>
      <c r="AO26" s="75">
        <f t="shared" si="12"/>
        <v>0</v>
      </c>
      <c r="AP26" s="75">
        <f t="shared" si="12"/>
        <v>0</v>
      </c>
      <c r="AQ26" s="75">
        <f t="shared" si="12"/>
        <v>0</v>
      </c>
      <c r="AR26" s="75">
        <f t="shared" si="12"/>
        <v>0</v>
      </c>
      <c r="AS26" s="75">
        <f t="shared" si="12"/>
        <v>0</v>
      </c>
      <c r="AT26" s="75">
        <f t="shared" si="12"/>
        <v>0</v>
      </c>
      <c r="AU26" s="75">
        <f t="shared" si="12"/>
        <v>0</v>
      </c>
      <c r="AV26" s="75">
        <f t="shared" si="12"/>
        <v>0</v>
      </c>
      <c r="AW26" s="75">
        <f t="shared" si="12"/>
        <v>0</v>
      </c>
      <c r="AX26" s="75">
        <f t="shared" si="12"/>
        <v>0</v>
      </c>
      <c r="AY26" s="75">
        <f t="shared" si="12"/>
        <v>0</v>
      </c>
      <c r="AZ26" s="75">
        <f t="shared" si="12"/>
        <v>0</v>
      </c>
      <c r="BA26" s="75">
        <f t="shared" si="12"/>
        <v>0</v>
      </c>
      <c r="BB26" s="75">
        <f t="shared" si="12"/>
        <v>0</v>
      </c>
      <c r="BC26" s="75">
        <f t="shared" si="12"/>
        <v>0</v>
      </c>
      <c r="BD26" s="75">
        <f t="shared" si="12"/>
        <v>0</v>
      </c>
      <c r="BE26" s="75">
        <f t="shared" si="12"/>
        <v>0</v>
      </c>
      <c r="BF26" s="75">
        <f t="shared" si="12"/>
        <v>0</v>
      </c>
      <c r="BG26" s="75">
        <f t="shared" si="12"/>
        <v>0</v>
      </c>
      <c r="BH26" s="75">
        <f t="shared" si="12"/>
        <v>0</v>
      </c>
      <c r="BI26" s="75">
        <f t="shared" si="12"/>
        <v>0</v>
      </c>
      <c r="BJ26" s="75">
        <f t="shared" si="12"/>
        <v>0</v>
      </c>
      <c r="BK26" s="75">
        <f t="shared" si="12"/>
        <v>0</v>
      </c>
      <c r="BL26" s="75">
        <f t="shared" si="12"/>
        <v>0</v>
      </c>
      <c r="BM26" s="37"/>
      <c r="BN26" s="75">
        <f>SUM(B26:BM26)</f>
        <v>149.95226161698923</v>
      </c>
      <c r="BO26" s="337"/>
    </row>
    <row r="27" spans="1:67" s="38" customFormat="1" ht="15" customHeight="1">
      <c r="A27" s="36" t="s">
        <v>79</v>
      </c>
      <c r="B27" s="75">
        <f t="shared" ref="B27:BL27" si="13">B82</f>
        <v>0</v>
      </c>
      <c r="C27" s="75">
        <f t="shared" si="13"/>
        <v>0</v>
      </c>
      <c r="D27" s="75">
        <f t="shared" si="13"/>
        <v>0</v>
      </c>
      <c r="E27" s="75">
        <f t="shared" si="13"/>
        <v>5.6228724382907993</v>
      </c>
      <c r="F27" s="75">
        <f t="shared" si="13"/>
        <v>10.824404301872343</v>
      </c>
      <c r="G27" s="75">
        <f t="shared" si="13"/>
        <v>10.011711805458045</v>
      </c>
      <c r="H27" s="75">
        <f t="shared" si="13"/>
        <v>9.2619954803526046</v>
      </c>
      <c r="I27" s="75">
        <f t="shared" si="13"/>
        <v>8.5662587306547575</v>
      </c>
      <c r="J27" s="75">
        <f t="shared" si="13"/>
        <v>7.9245015563645005</v>
      </c>
      <c r="K27" s="75">
        <f t="shared" si="13"/>
        <v>7.3292267942307809</v>
      </c>
      <c r="L27" s="75">
        <f t="shared" si="13"/>
        <v>6.7804344442535998</v>
      </c>
      <c r="M27" s="75">
        <f t="shared" si="13"/>
        <v>6.6904684852409462</v>
      </c>
      <c r="N27" s="75">
        <f t="shared" si="13"/>
        <v>6.6904684852409462</v>
      </c>
      <c r="O27" s="75">
        <f t="shared" si="13"/>
        <v>6.6904684852409462</v>
      </c>
      <c r="P27" s="75">
        <f t="shared" si="13"/>
        <v>6.6904684852409462</v>
      </c>
      <c r="Q27" s="75">
        <f t="shared" si="13"/>
        <v>6.6904684852409462</v>
      </c>
      <c r="R27" s="75">
        <f t="shared" si="13"/>
        <v>6.6904684852409462</v>
      </c>
      <c r="S27" s="75">
        <f t="shared" si="13"/>
        <v>6.6904684852409462</v>
      </c>
      <c r="T27" s="75">
        <f t="shared" si="13"/>
        <v>6.6904684852409462</v>
      </c>
      <c r="U27" s="75">
        <f t="shared" si="13"/>
        <v>6.6904684852409462</v>
      </c>
      <c r="V27" s="75">
        <f t="shared" si="13"/>
        <v>6.6904684852409462</v>
      </c>
      <c r="W27" s="75">
        <f t="shared" si="13"/>
        <v>6.6904684852409462</v>
      </c>
      <c r="X27" s="75">
        <f t="shared" si="13"/>
        <v>6.6904684852409462</v>
      </c>
      <c r="Y27" s="75">
        <f t="shared" si="13"/>
        <v>3.3452342426204731</v>
      </c>
      <c r="Z27" s="75">
        <f t="shared" si="13"/>
        <v>0</v>
      </c>
      <c r="AA27" s="75">
        <f t="shared" si="13"/>
        <v>0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75">
        <f t="shared" si="13"/>
        <v>0</v>
      </c>
      <c r="AK27" s="75">
        <f t="shared" si="13"/>
        <v>0</v>
      </c>
      <c r="AL27" s="75">
        <f t="shared" si="13"/>
        <v>0</v>
      </c>
      <c r="AM27" s="75">
        <f t="shared" si="13"/>
        <v>0</v>
      </c>
      <c r="AN27" s="75">
        <f t="shared" si="13"/>
        <v>0</v>
      </c>
      <c r="AO27" s="75">
        <f t="shared" si="13"/>
        <v>0</v>
      </c>
      <c r="AP27" s="75">
        <f t="shared" si="13"/>
        <v>0</v>
      </c>
      <c r="AQ27" s="75">
        <f t="shared" si="13"/>
        <v>0</v>
      </c>
      <c r="AR27" s="75">
        <f t="shared" si="13"/>
        <v>0</v>
      </c>
      <c r="AS27" s="75">
        <f t="shared" si="13"/>
        <v>0</v>
      </c>
      <c r="AT27" s="75">
        <f t="shared" si="13"/>
        <v>0</v>
      </c>
      <c r="AU27" s="75">
        <f t="shared" si="13"/>
        <v>0</v>
      </c>
      <c r="AV27" s="75">
        <f t="shared" si="13"/>
        <v>0</v>
      </c>
      <c r="AW27" s="75">
        <f t="shared" si="13"/>
        <v>0</v>
      </c>
      <c r="AX27" s="75">
        <f t="shared" si="13"/>
        <v>0</v>
      </c>
      <c r="AY27" s="75">
        <f t="shared" si="13"/>
        <v>0</v>
      </c>
      <c r="AZ27" s="75">
        <f t="shared" si="13"/>
        <v>0</v>
      </c>
      <c r="BA27" s="75">
        <f t="shared" si="13"/>
        <v>0</v>
      </c>
      <c r="BB27" s="75">
        <f t="shared" si="13"/>
        <v>0</v>
      </c>
      <c r="BC27" s="75">
        <f t="shared" si="13"/>
        <v>0</v>
      </c>
      <c r="BD27" s="75">
        <f t="shared" si="13"/>
        <v>0</v>
      </c>
      <c r="BE27" s="75">
        <f t="shared" si="13"/>
        <v>0</v>
      </c>
      <c r="BF27" s="75">
        <f t="shared" si="13"/>
        <v>0</v>
      </c>
      <c r="BG27" s="75">
        <f t="shared" si="13"/>
        <v>0</v>
      </c>
      <c r="BH27" s="75">
        <f t="shared" si="13"/>
        <v>0</v>
      </c>
      <c r="BI27" s="75">
        <f t="shared" si="13"/>
        <v>0</v>
      </c>
      <c r="BJ27" s="75">
        <f t="shared" si="13"/>
        <v>0</v>
      </c>
      <c r="BK27" s="75">
        <f t="shared" si="13"/>
        <v>0</v>
      </c>
      <c r="BL27" s="75">
        <f t="shared" si="13"/>
        <v>0</v>
      </c>
      <c r="BM27" s="37"/>
      <c r="BN27" s="75">
        <f>SUM(B27:BM27)</f>
        <v>149.95226161698923</v>
      </c>
      <c r="BO27" s="337"/>
    </row>
    <row r="28" spans="1:67" s="38" customFormat="1" ht="15" customHeight="1">
      <c r="A28" s="36" t="s">
        <v>28</v>
      </c>
      <c r="B28" s="75">
        <f t="shared" ref="B28:BL28" si="14">SUM(B25:B27)</f>
        <v>0</v>
      </c>
      <c r="C28" s="75">
        <f t="shared" si="14"/>
        <v>0</v>
      </c>
      <c r="D28" s="75">
        <f t="shared" si="14"/>
        <v>0</v>
      </c>
      <c r="E28" s="75">
        <f t="shared" si="14"/>
        <v>11.245744876581599</v>
      </c>
      <c r="F28" s="75">
        <f t="shared" si="14"/>
        <v>32.894553480326287</v>
      </c>
      <c r="G28" s="75">
        <f t="shared" si="14"/>
        <v>52.917977091242378</v>
      </c>
      <c r="H28" s="75">
        <f t="shared" si="14"/>
        <v>71.441968051947583</v>
      </c>
      <c r="I28" s="75">
        <f t="shared" si="14"/>
        <v>88.574485513257088</v>
      </c>
      <c r="J28" s="75">
        <f t="shared" si="14"/>
        <v>104.4234886259861</v>
      </c>
      <c r="K28" s="75">
        <f t="shared" si="14"/>
        <v>119.08194221444765</v>
      </c>
      <c r="L28" s="75">
        <f t="shared" si="14"/>
        <v>132.64281110295485</v>
      </c>
      <c r="M28" s="75">
        <f t="shared" si="14"/>
        <v>146.02374807343676</v>
      </c>
      <c r="N28" s="75">
        <f t="shared" si="14"/>
        <v>159.40468504391868</v>
      </c>
      <c r="O28" s="75">
        <f t="shared" si="14"/>
        <v>172.78562201440059</v>
      </c>
      <c r="P28" s="75">
        <f t="shared" si="14"/>
        <v>186.1665589848825</v>
      </c>
      <c r="Q28" s="75">
        <f t="shared" si="14"/>
        <v>199.54749595536441</v>
      </c>
      <c r="R28" s="75">
        <f t="shared" si="14"/>
        <v>212.92843292584632</v>
      </c>
      <c r="S28" s="75">
        <f t="shared" si="14"/>
        <v>226.30936989632823</v>
      </c>
      <c r="T28" s="75">
        <f t="shared" si="14"/>
        <v>239.69030686681015</v>
      </c>
      <c r="U28" s="75">
        <f t="shared" si="14"/>
        <v>253.07124383729206</v>
      </c>
      <c r="V28" s="75">
        <f t="shared" si="14"/>
        <v>266.45218080777397</v>
      </c>
      <c r="W28" s="75">
        <f t="shared" si="14"/>
        <v>279.83311777825588</v>
      </c>
      <c r="X28" s="75">
        <f t="shared" si="14"/>
        <v>293.21405474873779</v>
      </c>
      <c r="Y28" s="75">
        <f t="shared" si="14"/>
        <v>299.90452323397869</v>
      </c>
      <c r="Z28" s="75">
        <f t="shared" si="14"/>
        <v>299.90452323397869</v>
      </c>
      <c r="AA28" s="75">
        <f t="shared" si="14"/>
        <v>299.90452323397869</v>
      </c>
      <c r="AB28" s="75">
        <f t="shared" si="14"/>
        <v>299.90452323397869</v>
      </c>
      <c r="AC28" s="75">
        <f t="shared" si="14"/>
        <v>299.90452323397869</v>
      </c>
      <c r="AD28" s="75">
        <f t="shared" si="14"/>
        <v>299.90452323397869</v>
      </c>
      <c r="AE28" s="75">
        <f t="shared" si="14"/>
        <v>299.90452323397869</v>
      </c>
      <c r="AF28" s="75">
        <f t="shared" si="14"/>
        <v>299.90452323397869</v>
      </c>
      <c r="AG28" s="75">
        <f t="shared" si="14"/>
        <v>299.90452323397869</v>
      </c>
      <c r="AH28" s="75">
        <f t="shared" si="14"/>
        <v>299.90452323397869</v>
      </c>
      <c r="AI28" s="75">
        <f t="shared" si="14"/>
        <v>299.90452323397869</v>
      </c>
      <c r="AJ28" s="75">
        <f t="shared" si="14"/>
        <v>299.90452323397869</v>
      </c>
      <c r="AK28" s="75">
        <f t="shared" si="14"/>
        <v>299.90452323397869</v>
      </c>
      <c r="AL28" s="75">
        <f t="shared" si="14"/>
        <v>299.90452323397869</v>
      </c>
      <c r="AM28" s="75">
        <f t="shared" si="14"/>
        <v>299.90452323397869</v>
      </c>
      <c r="AN28" s="75">
        <f t="shared" si="14"/>
        <v>299.90452323397869</v>
      </c>
      <c r="AO28" s="75">
        <f t="shared" si="14"/>
        <v>299.90452323397869</v>
      </c>
      <c r="AP28" s="75">
        <f t="shared" si="14"/>
        <v>299.90452323397869</v>
      </c>
      <c r="AQ28" s="75">
        <f t="shared" si="14"/>
        <v>299.90452323397869</v>
      </c>
      <c r="AR28" s="75">
        <f t="shared" si="14"/>
        <v>299.90452323397869</v>
      </c>
      <c r="AS28" s="75">
        <f t="shared" si="14"/>
        <v>299.90452323397869</v>
      </c>
      <c r="AT28" s="75">
        <f t="shared" si="14"/>
        <v>299.90452323397869</v>
      </c>
      <c r="AU28" s="75">
        <f t="shared" si="14"/>
        <v>299.90452323397869</v>
      </c>
      <c r="AV28" s="75">
        <f t="shared" si="14"/>
        <v>299.90452323397869</v>
      </c>
      <c r="AW28" s="75">
        <f t="shared" si="14"/>
        <v>299.90452323397869</v>
      </c>
      <c r="AX28" s="75">
        <f t="shared" si="14"/>
        <v>299.90452323397869</v>
      </c>
      <c r="AY28" s="75">
        <f t="shared" si="14"/>
        <v>299.90452323397869</v>
      </c>
      <c r="AZ28" s="75">
        <f t="shared" si="14"/>
        <v>299.90452323397869</v>
      </c>
      <c r="BA28" s="75">
        <f t="shared" si="14"/>
        <v>299.90452323397869</v>
      </c>
      <c r="BB28" s="75">
        <f t="shared" si="14"/>
        <v>299.90452323397869</v>
      </c>
      <c r="BC28" s="75">
        <f t="shared" si="14"/>
        <v>299.90452323397869</v>
      </c>
      <c r="BD28" s="75">
        <f t="shared" si="14"/>
        <v>299.90452323397869</v>
      </c>
      <c r="BE28" s="75">
        <f t="shared" si="14"/>
        <v>299.90452323397869</v>
      </c>
      <c r="BF28" s="75">
        <f t="shared" si="14"/>
        <v>299.90452323397869</v>
      </c>
      <c r="BG28" s="75">
        <f t="shared" si="14"/>
        <v>299.90452323397869</v>
      </c>
      <c r="BH28" s="75">
        <f t="shared" si="14"/>
        <v>299.90452323397869</v>
      </c>
      <c r="BI28" s="75">
        <f t="shared" si="14"/>
        <v>299.90452323397869</v>
      </c>
      <c r="BJ28" s="75">
        <f t="shared" si="14"/>
        <v>299.90452323397869</v>
      </c>
      <c r="BK28" s="75">
        <f t="shared" si="14"/>
        <v>299.90452323397869</v>
      </c>
      <c r="BL28" s="75">
        <f t="shared" si="14"/>
        <v>299.90452323397869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5">AVERAGE(B25,B28)</f>
        <v>0</v>
      </c>
      <c r="C29" s="69">
        <f t="shared" si="15"/>
        <v>0</v>
      </c>
      <c r="D29" s="69">
        <f t="shared" si="15"/>
        <v>0</v>
      </c>
      <c r="E29" s="69">
        <f t="shared" si="15"/>
        <v>5.6228724382907993</v>
      </c>
      <c r="F29" s="69">
        <f t="shared" si="15"/>
        <v>22.070149178453942</v>
      </c>
      <c r="G29" s="69">
        <f>AVERAGE(G25,G28)</f>
        <v>42.906265285784329</v>
      </c>
      <c r="H29" s="69">
        <f t="shared" si="15"/>
        <v>62.17997257159498</v>
      </c>
      <c r="I29" s="69">
        <f t="shared" si="15"/>
        <v>80.008226782602335</v>
      </c>
      <c r="J29" s="69">
        <f t="shared" si="15"/>
        <v>96.498987069621592</v>
      </c>
      <c r="K29" s="69">
        <f t="shared" si="15"/>
        <v>111.75271542021687</v>
      </c>
      <c r="L29" s="69">
        <f t="shared" si="15"/>
        <v>125.86237665870125</v>
      </c>
      <c r="M29" s="69">
        <f t="shared" si="15"/>
        <v>139.33327958819581</v>
      </c>
      <c r="N29" s="69">
        <f t="shared" si="15"/>
        <v>152.71421655867772</v>
      </c>
      <c r="O29" s="69">
        <f t="shared" si="15"/>
        <v>166.09515352915963</v>
      </c>
      <c r="P29" s="69">
        <f t="shared" si="15"/>
        <v>179.47609049964154</v>
      </c>
      <c r="Q29" s="69">
        <f t="shared" si="15"/>
        <v>192.85702747012346</v>
      </c>
      <c r="R29" s="69">
        <f t="shared" si="15"/>
        <v>206.23796444060537</v>
      </c>
      <c r="S29" s="69">
        <f t="shared" si="15"/>
        <v>219.61890141108728</v>
      </c>
      <c r="T29" s="69">
        <f t="shared" si="15"/>
        <v>232.99983838156919</v>
      </c>
      <c r="U29" s="69">
        <f t="shared" si="15"/>
        <v>246.3807753520511</v>
      </c>
      <c r="V29" s="69">
        <f t="shared" si="15"/>
        <v>259.76171232253301</v>
      </c>
      <c r="W29" s="69">
        <f t="shared" si="15"/>
        <v>273.14264929301493</v>
      </c>
      <c r="X29" s="69">
        <f t="shared" si="15"/>
        <v>286.52358626349684</v>
      </c>
      <c r="Y29" s="69">
        <f t="shared" si="15"/>
        <v>296.55928899135824</v>
      </c>
      <c r="Z29" s="69">
        <f t="shared" si="15"/>
        <v>299.90452323397869</v>
      </c>
      <c r="AA29" s="69">
        <f t="shared" si="15"/>
        <v>299.90452323397869</v>
      </c>
      <c r="AB29" s="69">
        <f t="shared" si="15"/>
        <v>299.90452323397869</v>
      </c>
      <c r="AC29" s="69">
        <f t="shared" si="15"/>
        <v>299.90452323397869</v>
      </c>
      <c r="AD29" s="69">
        <f t="shared" si="15"/>
        <v>299.90452323397869</v>
      </c>
      <c r="AE29" s="69">
        <f t="shared" si="15"/>
        <v>299.90452323397869</v>
      </c>
      <c r="AF29" s="69">
        <f t="shared" si="15"/>
        <v>299.90452323397869</v>
      </c>
      <c r="AG29" s="69">
        <f t="shared" si="15"/>
        <v>299.90452323397869</v>
      </c>
      <c r="AH29" s="69">
        <f t="shared" si="15"/>
        <v>299.90452323397869</v>
      </c>
      <c r="AI29" s="69">
        <f t="shared" si="15"/>
        <v>299.90452323397869</v>
      </c>
      <c r="AJ29" s="69">
        <f t="shared" si="15"/>
        <v>299.90452323397869</v>
      </c>
      <c r="AK29" s="69">
        <f t="shared" si="15"/>
        <v>299.90452323397869</v>
      </c>
      <c r="AL29" s="69">
        <f t="shared" si="15"/>
        <v>299.90452323397869</v>
      </c>
      <c r="AM29" s="69">
        <f t="shared" si="15"/>
        <v>299.90452323397869</v>
      </c>
      <c r="AN29" s="69">
        <f t="shared" si="15"/>
        <v>299.90452323397869</v>
      </c>
      <c r="AO29" s="69">
        <f t="shared" si="15"/>
        <v>299.90452323397869</v>
      </c>
      <c r="AP29" s="69">
        <f t="shared" si="15"/>
        <v>299.90452323397869</v>
      </c>
      <c r="AQ29" s="69">
        <f t="shared" si="15"/>
        <v>299.90452323397869</v>
      </c>
      <c r="AR29" s="69">
        <f t="shared" si="15"/>
        <v>299.90452323397869</v>
      </c>
      <c r="AS29" s="69">
        <f t="shared" si="15"/>
        <v>299.90452323397869</v>
      </c>
      <c r="AT29" s="69">
        <f t="shared" si="15"/>
        <v>299.90452323397869</v>
      </c>
      <c r="AU29" s="69">
        <f t="shared" si="15"/>
        <v>299.90452323397869</v>
      </c>
      <c r="AV29" s="69">
        <f t="shared" si="15"/>
        <v>299.90452323397869</v>
      </c>
      <c r="AW29" s="69">
        <f t="shared" si="15"/>
        <v>299.90452323397869</v>
      </c>
      <c r="AX29" s="69">
        <f t="shared" si="15"/>
        <v>299.90452323397869</v>
      </c>
      <c r="AY29" s="69">
        <f t="shared" si="15"/>
        <v>299.90452323397869</v>
      </c>
      <c r="AZ29" s="69">
        <f t="shared" si="15"/>
        <v>299.90452323397869</v>
      </c>
      <c r="BA29" s="69">
        <f t="shared" si="15"/>
        <v>299.90452323397869</v>
      </c>
      <c r="BB29" s="69">
        <f t="shared" si="15"/>
        <v>299.90452323397869</v>
      </c>
      <c r="BC29" s="69">
        <f t="shared" si="15"/>
        <v>299.90452323397869</v>
      </c>
      <c r="BD29" s="69">
        <f t="shared" si="15"/>
        <v>299.90452323397869</v>
      </c>
      <c r="BE29" s="69">
        <f t="shared" si="15"/>
        <v>299.90452323397869</v>
      </c>
      <c r="BF29" s="69">
        <f t="shared" si="15"/>
        <v>299.90452323397869</v>
      </c>
      <c r="BG29" s="69">
        <f t="shared" si="15"/>
        <v>299.90452323397869</v>
      </c>
      <c r="BH29" s="69">
        <f t="shared" si="15"/>
        <v>299.90452323397869</v>
      </c>
      <c r="BI29" s="69">
        <f t="shared" si="15"/>
        <v>299.90452323397869</v>
      </c>
      <c r="BJ29" s="69">
        <f t="shared" si="15"/>
        <v>299.90452323397869</v>
      </c>
      <c r="BK29" s="69">
        <f t="shared" si="15"/>
        <v>299.90452323397869</v>
      </c>
      <c r="BL29" s="69">
        <f t="shared" si="15"/>
        <v>299.90452323397869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6">B35</f>
        <v>0</v>
      </c>
      <c r="D32" s="75">
        <f t="shared" si="16"/>
        <v>0</v>
      </c>
      <c r="E32" s="75">
        <f t="shared" si="16"/>
        <v>0</v>
      </c>
      <c r="F32" s="75">
        <f t="shared" si="16"/>
        <v>2.9238936679112157</v>
      </c>
      <c r="G32" s="75">
        <f t="shared" si="16"/>
        <v>5.8477873358224315</v>
      </c>
      <c r="H32" s="75">
        <f t="shared" si="16"/>
        <v>8.7716810037336472</v>
      </c>
      <c r="I32" s="75">
        <f t="shared" si="16"/>
        <v>11.695574671644863</v>
      </c>
      <c r="J32" s="75">
        <f t="shared" si="16"/>
        <v>14.619468339556079</v>
      </c>
      <c r="K32" s="75">
        <f t="shared" si="16"/>
        <v>17.543362007467294</v>
      </c>
      <c r="L32" s="75">
        <f t="shared" si="16"/>
        <v>20.46725567537851</v>
      </c>
      <c r="M32" s="75">
        <f t="shared" si="16"/>
        <v>23.391149343289726</v>
      </c>
      <c r="N32" s="75">
        <f t="shared" si="16"/>
        <v>26.315043011200942</v>
      </c>
      <c r="O32" s="75">
        <f t="shared" si="16"/>
        <v>29.238936679112157</v>
      </c>
      <c r="P32" s="75">
        <f t="shared" si="16"/>
        <v>32.162830347023373</v>
      </c>
      <c r="Q32" s="75">
        <f t="shared" si="16"/>
        <v>35.086724014934589</v>
      </c>
      <c r="R32" s="75">
        <f t="shared" si="16"/>
        <v>38.010617682845805</v>
      </c>
      <c r="S32" s="75">
        <f t="shared" si="16"/>
        <v>40.93451135075702</v>
      </c>
      <c r="T32" s="75">
        <f t="shared" si="16"/>
        <v>43.858405018668236</v>
      </c>
      <c r="U32" s="75">
        <f t="shared" si="16"/>
        <v>46.782298686579452</v>
      </c>
      <c r="V32" s="75">
        <f t="shared" si="16"/>
        <v>49.706192354490668</v>
      </c>
      <c r="W32" s="75">
        <f t="shared" si="16"/>
        <v>52.630086022401883</v>
      </c>
      <c r="X32" s="75">
        <f t="shared" si="16"/>
        <v>55.553979690313099</v>
      </c>
      <c r="Y32" s="75">
        <f t="shared" si="16"/>
        <v>58.477873358224315</v>
      </c>
      <c r="Z32" s="75">
        <f t="shared" si="16"/>
        <v>61.401767026135531</v>
      </c>
      <c r="AA32" s="75">
        <f t="shared" si="16"/>
        <v>64.325660694046746</v>
      </c>
      <c r="AB32" s="75">
        <f t="shared" si="16"/>
        <v>67.249554361957962</v>
      </c>
      <c r="AC32" s="75">
        <f t="shared" si="16"/>
        <v>70.173448029869178</v>
      </c>
      <c r="AD32" s="75">
        <f t="shared" si="16"/>
        <v>73.097341697780394</v>
      </c>
      <c r="AE32" s="75">
        <f t="shared" si="16"/>
        <v>76.021235365691609</v>
      </c>
      <c r="AF32" s="75">
        <f t="shared" si="16"/>
        <v>78.945129033602825</v>
      </c>
      <c r="AG32" s="75">
        <f t="shared" si="16"/>
        <v>81.869022701514041</v>
      </c>
      <c r="AH32" s="75">
        <f t="shared" si="16"/>
        <v>84.792916369425257</v>
      </c>
      <c r="AI32" s="75">
        <f t="shared" si="16"/>
        <v>87.716810037336472</v>
      </c>
      <c r="AJ32" s="75">
        <f t="shared" si="16"/>
        <v>90.640703705247688</v>
      </c>
      <c r="AK32" s="75">
        <f t="shared" si="16"/>
        <v>93.564597373158904</v>
      </c>
      <c r="AL32" s="75">
        <f t="shared" si="16"/>
        <v>96.48849104107012</v>
      </c>
      <c r="AM32" s="75">
        <f t="shared" si="16"/>
        <v>99.412384708981335</v>
      </c>
      <c r="AN32" s="75">
        <f t="shared" si="16"/>
        <v>102.33627837689255</v>
      </c>
      <c r="AO32" s="75">
        <f t="shared" si="16"/>
        <v>105.26017204480377</v>
      </c>
      <c r="AP32" s="75">
        <f t="shared" si="16"/>
        <v>108.18406571271498</v>
      </c>
      <c r="AQ32" s="75">
        <f t="shared" si="16"/>
        <v>111.1079593806262</v>
      </c>
      <c r="AR32" s="75">
        <f t="shared" si="16"/>
        <v>114.03185304853741</v>
      </c>
      <c r="AS32" s="75">
        <f t="shared" si="16"/>
        <v>116.95574671644863</v>
      </c>
      <c r="AT32" s="75">
        <f t="shared" si="16"/>
        <v>119.87964038435985</v>
      </c>
      <c r="AU32" s="75">
        <f t="shared" si="16"/>
        <v>122.80353405227106</v>
      </c>
      <c r="AV32" s="75">
        <f t="shared" si="16"/>
        <v>125.72742772018228</v>
      </c>
      <c r="AW32" s="75">
        <f t="shared" si="16"/>
        <v>128.65132138809349</v>
      </c>
      <c r="AX32" s="75">
        <f t="shared" si="16"/>
        <v>131.57521505600471</v>
      </c>
      <c r="AY32" s="75">
        <f t="shared" si="16"/>
        <v>134.49910872391592</v>
      </c>
      <c r="AZ32" s="75">
        <f t="shared" si="16"/>
        <v>137.42300239182714</v>
      </c>
      <c r="BA32" s="75">
        <f t="shared" si="16"/>
        <v>140.34689605973836</v>
      </c>
      <c r="BB32" s="75">
        <f t="shared" si="16"/>
        <v>143.27078972764957</v>
      </c>
      <c r="BC32" s="75">
        <f t="shared" si="16"/>
        <v>0</v>
      </c>
      <c r="BD32" s="75">
        <f t="shared" si="16"/>
        <v>0</v>
      </c>
      <c r="BE32" s="75">
        <f t="shared" si="16"/>
        <v>0</v>
      </c>
      <c r="BF32" s="75">
        <f t="shared" si="16"/>
        <v>0</v>
      </c>
      <c r="BG32" s="75">
        <f t="shared" si="16"/>
        <v>0</v>
      </c>
      <c r="BH32" s="75">
        <f t="shared" si="16"/>
        <v>0</v>
      </c>
      <c r="BI32" s="75">
        <f t="shared" si="16"/>
        <v>0</v>
      </c>
      <c r="BJ32" s="75">
        <f t="shared" si="16"/>
        <v>0</v>
      </c>
      <c r="BK32" s="75">
        <f t="shared" si="16"/>
        <v>0</v>
      </c>
      <c r="BL32" s="75">
        <f t="shared" si="16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7">B98</f>
        <v>0</v>
      </c>
      <c r="C33" s="75">
        <f t="shared" si="17"/>
        <v>0</v>
      </c>
      <c r="D33" s="75">
        <f t="shared" si="17"/>
        <v>0</v>
      </c>
      <c r="E33" s="75">
        <f t="shared" si="17"/>
        <v>2.9238936679112157</v>
      </c>
      <c r="F33" s="75">
        <f t="shared" si="17"/>
        <v>2.9238936679112157</v>
      </c>
      <c r="G33" s="75">
        <f t="shared" si="17"/>
        <v>2.9238936679112157</v>
      </c>
      <c r="H33" s="75">
        <f t="shared" si="17"/>
        <v>2.9238936679112157</v>
      </c>
      <c r="I33" s="75">
        <f t="shared" si="17"/>
        <v>2.9238936679112157</v>
      </c>
      <c r="J33" s="75">
        <f t="shared" si="17"/>
        <v>2.9238936679112157</v>
      </c>
      <c r="K33" s="75">
        <f t="shared" si="17"/>
        <v>2.9238936679112157</v>
      </c>
      <c r="L33" s="75">
        <f t="shared" si="17"/>
        <v>2.9238936679112157</v>
      </c>
      <c r="M33" s="75">
        <f t="shared" si="17"/>
        <v>2.9238936679112157</v>
      </c>
      <c r="N33" s="75">
        <f t="shared" si="17"/>
        <v>2.9238936679112157</v>
      </c>
      <c r="O33" s="75">
        <f t="shared" si="17"/>
        <v>2.9238936679112157</v>
      </c>
      <c r="P33" s="75">
        <f t="shared" si="17"/>
        <v>2.9238936679112157</v>
      </c>
      <c r="Q33" s="75">
        <f t="shared" si="17"/>
        <v>2.9238936679112157</v>
      </c>
      <c r="R33" s="75">
        <f t="shared" si="17"/>
        <v>2.9238936679112157</v>
      </c>
      <c r="S33" s="75">
        <f t="shared" si="17"/>
        <v>2.9238936679112157</v>
      </c>
      <c r="T33" s="75">
        <f t="shared" si="17"/>
        <v>2.9238936679112157</v>
      </c>
      <c r="U33" s="75">
        <f t="shared" si="17"/>
        <v>2.9238936679112157</v>
      </c>
      <c r="V33" s="75">
        <f t="shared" si="17"/>
        <v>2.9238936679112157</v>
      </c>
      <c r="W33" s="75">
        <f t="shared" si="17"/>
        <v>2.9238936679112157</v>
      </c>
      <c r="X33" s="75">
        <f t="shared" si="17"/>
        <v>2.9238936679112157</v>
      </c>
      <c r="Y33" s="75">
        <f t="shared" si="17"/>
        <v>2.9238936679112157</v>
      </c>
      <c r="Z33" s="75">
        <f t="shared" si="17"/>
        <v>2.9238936679112157</v>
      </c>
      <c r="AA33" s="75">
        <f t="shared" si="17"/>
        <v>2.9238936679112157</v>
      </c>
      <c r="AB33" s="75">
        <f t="shared" si="17"/>
        <v>2.9238936679112157</v>
      </c>
      <c r="AC33" s="75">
        <f t="shared" si="17"/>
        <v>2.9238936679112157</v>
      </c>
      <c r="AD33" s="75">
        <f t="shared" si="17"/>
        <v>2.9238936679112157</v>
      </c>
      <c r="AE33" s="75">
        <f t="shared" si="17"/>
        <v>2.9238936679112157</v>
      </c>
      <c r="AF33" s="75">
        <f t="shared" si="17"/>
        <v>2.9238936679112157</v>
      </c>
      <c r="AG33" s="75">
        <f t="shared" si="17"/>
        <v>2.9238936679112157</v>
      </c>
      <c r="AH33" s="75">
        <f t="shared" si="17"/>
        <v>2.9238936679112157</v>
      </c>
      <c r="AI33" s="75">
        <f t="shared" si="17"/>
        <v>2.9238936679112157</v>
      </c>
      <c r="AJ33" s="75">
        <f t="shared" si="17"/>
        <v>2.9238936679112157</v>
      </c>
      <c r="AK33" s="75">
        <f t="shared" si="17"/>
        <v>2.9238936679112157</v>
      </c>
      <c r="AL33" s="75">
        <f t="shared" si="17"/>
        <v>2.9238936679112157</v>
      </c>
      <c r="AM33" s="75">
        <f t="shared" si="17"/>
        <v>2.9238936679112157</v>
      </c>
      <c r="AN33" s="75">
        <f t="shared" si="17"/>
        <v>2.9238936679112157</v>
      </c>
      <c r="AO33" s="75">
        <f t="shared" si="17"/>
        <v>2.9238936679112157</v>
      </c>
      <c r="AP33" s="75">
        <f t="shared" si="17"/>
        <v>2.9238936679112157</v>
      </c>
      <c r="AQ33" s="75">
        <f t="shared" si="17"/>
        <v>2.9238936679112157</v>
      </c>
      <c r="AR33" s="75">
        <f t="shared" si="17"/>
        <v>2.9238936679112157</v>
      </c>
      <c r="AS33" s="75">
        <f t="shared" si="17"/>
        <v>2.9238936679112157</v>
      </c>
      <c r="AT33" s="75">
        <f t="shared" si="17"/>
        <v>2.9238936679112157</v>
      </c>
      <c r="AU33" s="75">
        <f t="shared" si="17"/>
        <v>2.9238936679112157</v>
      </c>
      <c r="AV33" s="75">
        <f t="shared" si="17"/>
        <v>2.9238936679112157</v>
      </c>
      <c r="AW33" s="75">
        <f t="shared" si="17"/>
        <v>2.9238936679112157</v>
      </c>
      <c r="AX33" s="75">
        <f t="shared" si="17"/>
        <v>2.9238936679112157</v>
      </c>
      <c r="AY33" s="75">
        <f t="shared" si="17"/>
        <v>2.9238936679112157</v>
      </c>
      <c r="AZ33" s="75">
        <f t="shared" si="17"/>
        <v>2.9238936679112157</v>
      </c>
      <c r="BA33" s="75">
        <f t="shared" si="17"/>
        <v>2.9238936679112157</v>
      </c>
      <c r="BB33" s="75">
        <f t="shared" si="17"/>
        <v>2.9238936679112157</v>
      </c>
      <c r="BC33" s="75">
        <f t="shared" si="17"/>
        <v>0</v>
      </c>
      <c r="BD33" s="75">
        <f t="shared" si="17"/>
        <v>0</v>
      </c>
      <c r="BE33" s="75">
        <f t="shared" si="17"/>
        <v>0</v>
      </c>
      <c r="BF33" s="75">
        <f t="shared" si="17"/>
        <v>0</v>
      </c>
      <c r="BG33" s="75">
        <f t="shared" si="17"/>
        <v>0</v>
      </c>
      <c r="BH33" s="75">
        <f t="shared" si="17"/>
        <v>0</v>
      </c>
      <c r="BI33" s="75">
        <f t="shared" si="17"/>
        <v>0</v>
      </c>
      <c r="BJ33" s="75">
        <f t="shared" si="17"/>
        <v>0</v>
      </c>
      <c r="BK33" s="75">
        <f t="shared" si="17"/>
        <v>0</v>
      </c>
      <c r="BL33" s="75">
        <f t="shared" si="17"/>
        <v>0</v>
      </c>
      <c r="BM33" s="37"/>
      <c r="BN33" s="75">
        <f>SUM(B33:BM33)</f>
        <v>146.19468339556079</v>
      </c>
      <c r="BO33" s="337"/>
    </row>
    <row r="34" spans="1:107" s="67" customFormat="1" ht="15" customHeight="1">
      <c r="A34" s="362" t="s">
        <v>302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3"/>
      <c r="N34" s="293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>
        <f>-BN85</f>
        <v>0</v>
      </c>
      <c r="AZ34" s="290">
        <f>-BN86</f>
        <v>0</v>
      </c>
      <c r="BA34" s="290">
        <f>-BN87</f>
        <v>0</v>
      </c>
      <c r="BB34" s="290">
        <f>-BN88</f>
        <v>-146.19468339556079</v>
      </c>
      <c r="BC34" s="290">
        <f>-BN89</f>
        <v>0</v>
      </c>
      <c r="BD34" s="293">
        <f>-BN90</f>
        <v>0</v>
      </c>
      <c r="BE34" s="290">
        <f>-BN91</f>
        <v>0</v>
      </c>
      <c r="BF34" s="290">
        <f>-BN92</f>
        <v>0</v>
      </c>
      <c r="BG34" s="290">
        <f>-BN93</f>
        <v>0</v>
      </c>
      <c r="BH34" s="290">
        <f>-BN94</f>
        <v>0</v>
      </c>
      <c r="BI34" s="290">
        <f>-BN95</f>
        <v>0</v>
      </c>
      <c r="BJ34" s="290">
        <f>-BN96</f>
        <v>0</v>
      </c>
      <c r="BK34" s="293">
        <f>-BN97</f>
        <v>0</v>
      </c>
      <c r="BL34" s="290"/>
      <c r="BM34" s="292"/>
      <c r="BN34" s="290">
        <f>SUM(B34:BM34)</f>
        <v>-146.19468339556079</v>
      </c>
      <c r="BO34" s="368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8">SUM(C32:C34)</f>
        <v>0</v>
      </c>
      <c r="D35" s="75">
        <f t="shared" si="18"/>
        <v>0</v>
      </c>
      <c r="E35" s="75">
        <f t="shared" si="18"/>
        <v>2.9238936679112157</v>
      </c>
      <c r="F35" s="75">
        <f t="shared" si="18"/>
        <v>5.8477873358224315</v>
      </c>
      <c r="G35" s="75">
        <f t="shared" si="18"/>
        <v>8.7716810037336472</v>
      </c>
      <c r="H35" s="75">
        <f t="shared" si="18"/>
        <v>11.695574671644863</v>
      </c>
      <c r="I35" s="75">
        <f t="shared" si="18"/>
        <v>14.619468339556079</v>
      </c>
      <c r="J35" s="75">
        <f t="shared" si="18"/>
        <v>17.543362007467294</v>
      </c>
      <c r="K35" s="75">
        <f t="shared" si="18"/>
        <v>20.46725567537851</v>
      </c>
      <c r="L35" s="75">
        <f t="shared" si="18"/>
        <v>23.391149343289726</v>
      </c>
      <c r="M35" s="75">
        <f t="shared" si="18"/>
        <v>26.315043011200942</v>
      </c>
      <c r="N35" s="75">
        <f t="shared" si="18"/>
        <v>29.238936679112157</v>
      </c>
      <c r="O35" s="75">
        <f t="shared" si="18"/>
        <v>32.162830347023373</v>
      </c>
      <c r="P35" s="75">
        <f t="shared" si="18"/>
        <v>35.086724014934589</v>
      </c>
      <c r="Q35" s="75">
        <f t="shared" si="18"/>
        <v>38.010617682845805</v>
      </c>
      <c r="R35" s="75">
        <f t="shared" si="18"/>
        <v>40.93451135075702</v>
      </c>
      <c r="S35" s="75">
        <f t="shared" si="18"/>
        <v>43.858405018668236</v>
      </c>
      <c r="T35" s="75">
        <f t="shared" si="18"/>
        <v>46.782298686579452</v>
      </c>
      <c r="U35" s="75">
        <f t="shared" si="18"/>
        <v>49.706192354490668</v>
      </c>
      <c r="V35" s="75">
        <f t="shared" si="18"/>
        <v>52.630086022401883</v>
      </c>
      <c r="W35" s="75">
        <f t="shared" si="18"/>
        <v>55.553979690313099</v>
      </c>
      <c r="X35" s="75">
        <f t="shared" si="18"/>
        <v>58.477873358224315</v>
      </c>
      <c r="Y35" s="75">
        <f t="shared" si="18"/>
        <v>61.401767026135531</v>
      </c>
      <c r="Z35" s="75">
        <f t="shared" si="18"/>
        <v>64.325660694046746</v>
      </c>
      <c r="AA35" s="75">
        <f t="shared" si="18"/>
        <v>67.249554361957962</v>
      </c>
      <c r="AB35" s="75">
        <f t="shared" si="18"/>
        <v>70.173448029869178</v>
      </c>
      <c r="AC35" s="75">
        <f t="shared" si="18"/>
        <v>73.097341697780394</v>
      </c>
      <c r="AD35" s="75">
        <f t="shared" si="18"/>
        <v>76.021235365691609</v>
      </c>
      <c r="AE35" s="75">
        <f t="shared" si="18"/>
        <v>78.945129033602825</v>
      </c>
      <c r="AF35" s="75">
        <f t="shared" si="18"/>
        <v>81.869022701514041</v>
      </c>
      <c r="AG35" s="75">
        <f t="shared" si="18"/>
        <v>84.792916369425257</v>
      </c>
      <c r="AH35" s="75">
        <f t="shared" si="18"/>
        <v>87.716810037336472</v>
      </c>
      <c r="AI35" s="75">
        <f t="shared" si="18"/>
        <v>90.640703705247688</v>
      </c>
      <c r="AJ35" s="75">
        <f t="shared" si="18"/>
        <v>93.564597373158904</v>
      </c>
      <c r="AK35" s="75">
        <f t="shared" si="18"/>
        <v>96.48849104107012</v>
      </c>
      <c r="AL35" s="75">
        <f t="shared" si="18"/>
        <v>99.412384708981335</v>
      </c>
      <c r="AM35" s="75">
        <f t="shared" si="18"/>
        <v>102.33627837689255</v>
      </c>
      <c r="AN35" s="75">
        <f t="shared" si="18"/>
        <v>105.26017204480377</v>
      </c>
      <c r="AO35" s="75">
        <f t="shared" si="18"/>
        <v>108.18406571271498</v>
      </c>
      <c r="AP35" s="75">
        <f t="shared" si="18"/>
        <v>111.1079593806262</v>
      </c>
      <c r="AQ35" s="75">
        <f t="shared" si="18"/>
        <v>114.03185304853741</v>
      </c>
      <c r="AR35" s="75">
        <f t="shared" si="18"/>
        <v>116.95574671644863</v>
      </c>
      <c r="AS35" s="75">
        <f t="shared" si="18"/>
        <v>119.87964038435985</v>
      </c>
      <c r="AT35" s="75">
        <f t="shared" si="18"/>
        <v>122.80353405227106</v>
      </c>
      <c r="AU35" s="75">
        <f t="shared" si="18"/>
        <v>125.72742772018228</v>
      </c>
      <c r="AV35" s="75">
        <f t="shared" si="18"/>
        <v>128.65132138809349</v>
      </c>
      <c r="AW35" s="75">
        <f t="shared" si="18"/>
        <v>131.57521505600471</v>
      </c>
      <c r="AX35" s="75">
        <f t="shared" si="18"/>
        <v>134.49910872391592</v>
      </c>
      <c r="AY35" s="75">
        <f t="shared" si="18"/>
        <v>137.42300239182714</v>
      </c>
      <c r="AZ35" s="75">
        <f t="shared" si="18"/>
        <v>140.34689605973836</v>
      </c>
      <c r="BA35" s="75">
        <f t="shared" si="18"/>
        <v>143.27078972764957</v>
      </c>
      <c r="BB35" s="75">
        <f t="shared" si="18"/>
        <v>0</v>
      </c>
      <c r="BC35" s="75">
        <f t="shared" si="18"/>
        <v>0</v>
      </c>
      <c r="BD35" s="75">
        <f t="shared" si="18"/>
        <v>0</v>
      </c>
      <c r="BE35" s="75">
        <f t="shared" si="18"/>
        <v>0</v>
      </c>
      <c r="BF35" s="75">
        <f t="shared" si="18"/>
        <v>0</v>
      </c>
      <c r="BG35" s="75">
        <f t="shared" si="18"/>
        <v>0</v>
      </c>
      <c r="BH35" s="75">
        <f t="shared" si="18"/>
        <v>0</v>
      </c>
      <c r="BI35" s="75">
        <f t="shared" si="18"/>
        <v>0</v>
      </c>
      <c r="BJ35" s="75">
        <f t="shared" si="18"/>
        <v>0</v>
      </c>
      <c r="BK35" s="75">
        <f t="shared" si="18"/>
        <v>0</v>
      </c>
      <c r="BL35" s="75">
        <f t="shared" si="18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9">AVERAGE(B32,B35)</f>
        <v>0</v>
      </c>
      <c r="C36" s="69">
        <f t="shared" si="19"/>
        <v>0</v>
      </c>
      <c r="D36" s="69">
        <f t="shared" si="19"/>
        <v>0</v>
      </c>
      <c r="E36" s="69">
        <f t="shared" si="19"/>
        <v>1.4619468339556079</v>
      </c>
      <c r="F36" s="69">
        <f t="shared" si="19"/>
        <v>4.3858405018668236</v>
      </c>
      <c r="G36" s="69">
        <f t="shared" si="19"/>
        <v>7.3097341697780394</v>
      </c>
      <c r="H36" s="69">
        <f t="shared" si="19"/>
        <v>10.233627837689255</v>
      </c>
      <c r="I36" s="69">
        <f t="shared" si="19"/>
        <v>13.157521505600471</v>
      </c>
      <c r="J36" s="69">
        <f t="shared" si="19"/>
        <v>16.081415173511687</v>
      </c>
      <c r="K36" s="69">
        <f t="shared" si="19"/>
        <v>19.005308841422902</v>
      </c>
      <c r="L36" s="69">
        <f t="shared" si="19"/>
        <v>21.929202509334118</v>
      </c>
      <c r="M36" s="69">
        <f t="shared" si="19"/>
        <v>24.853096177245334</v>
      </c>
      <c r="N36" s="69">
        <f t="shared" si="19"/>
        <v>27.77698984515655</v>
      </c>
      <c r="O36" s="69">
        <f t="shared" si="19"/>
        <v>30.700883513067765</v>
      </c>
      <c r="P36" s="69">
        <f t="shared" si="19"/>
        <v>33.624777180978981</v>
      </c>
      <c r="Q36" s="69">
        <f t="shared" si="19"/>
        <v>36.548670848890197</v>
      </c>
      <c r="R36" s="69">
        <f t="shared" si="19"/>
        <v>39.472564516801413</v>
      </c>
      <c r="S36" s="69">
        <f t="shared" si="19"/>
        <v>42.396458184712628</v>
      </c>
      <c r="T36" s="69">
        <f t="shared" si="19"/>
        <v>45.320351852623844</v>
      </c>
      <c r="U36" s="69">
        <f t="shared" si="19"/>
        <v>48.24424552053506</v>
      </c>
      <c r="V36" s="69">
        <f t="shared" si="19"/>
        <v>51.168139188446276</v>
      </c>
      <c r="W36" s="69">
        <f t="shared" si="19"/>
        <v>54.092032856357491</v>
      </c>
      <c r="X36" s="69">
        <f t="shared" si="19"/>
        <v>57.015926524268707</v>
      </c>
      <c r="Y36" s="69">
        <f t="shared" si="19"/>
        <v>59.939820192179923</v>
      </c>
      <c r="Z36" s="69">
        <f t="shared" si="19"/>
        <v>62.863713860091138</v>
      </c>
      <c r="AA36" s="69">
        <f t="shared" si="19"/>
        <v>65.787607528002354</v>
      </c>
      <c r="AB36" s="69">
        <f t="shared" si="19"/>
        <v>68.71150119591357</v>
      </c>
      <c r="AC36" s="69">
        <f t="shared" si="19"/>
        <v>71.635394863824786</v>
      </c>
      <c r="AD36" s="69">
        <f t="shared" si="19"/>
        <v>74.559288531736001</v>
      </c>
      <c r="AE36" s="69">
        <f t="shared" si="19"/>
        <v>77.483182199647217</v>
      </c>
      <c r="AF36" s="69">
        <f t="shared" si="19"/>
        <v>80.407075867558433</v>
      </c>
      <c r="AG36" s="69">
        <f t="shared" si="19"/>
        <v>83.330969535469649</v>
      </c>
      <c r="AH36" s="69">
        <f t="shared" si="19"/>
        <v>86.254863203380864</v>
      </c>
      <c r="AI36" s="69">
        <f t="shared" si="19"/>
        <v>89.17875687129208</v>
      </c>
      <c r="AJ36" s="69">
        <f t="shared" si="19"/>
        <v>92.102650539203296</v>
      </c>
      <c r="AK36" s="69">
        <f t="shared" si="19"/>
        <v>95.026544207114512</v>
      </c>
      <c r="AL36" s="69">
        <f t="shared" si="19"/>
        <v>97.950437875025727</v>
      </c>
      <c r="AM36" s="69">
        <f t="shared" si="19"/>
        <v>100.87433154293694</v>
      </c>
      <c r="AN36" s="69">
        <f t="shared" si="19"/>
        <v>103.79822521084816</v>
      </c>
      <c r="AO36" s="69">
        <f t="shared" si="19"/>
        <v>106.72211887875937</v>
      </c>
      <c r="AP36" s="69">
        <f t="shared" si="19"/>
        <v>109.64601254667059</v>
      </c>
      <c r="AQ36" s="69">
        <f t="shared" si="19"/>
        <v>112.56990621458181</v>
      </c>
      <c r="AR36" s="69">
        <f t="shared" si="19"/>
        <v>115.49379988249302</v>
      </c>
      <c r="AS36" s="69">
        <f t="shared" si="19"/>
        <v>118.41769355040424</v>
      </c>
      <c r="AT36" s="69">
        <f t="shared" si="19"/>
        <v>121.34158721831545</v>
      </c>
      <c r="AU36" s="69">
        <f t="shared" si="19"/>
        <v>124.26548088622667</v>
      </c>
      <c r="AV36" s="69">
        <f t="shared" si="19"/>
        <v>127.18937455413788</v>
      </c>
      <c r="AW36" s="69">
        <f t="shared" si="19"/>
        <v>130.1132682220491</v>
      </c>
      <c r="AX36" s="69">
        <f t="shared" si="19"/>
        <v>133.03716188996032</v>
      </c>
      <c r="AY36" s="69">
        <f t="shared" si="19"/>
        <v>135.96105555787153</v>
      </c>
      <c r="AZ36" s="69">
        <f t="shared" si="19"/>
        <v>138.88494922578275</v>
      </c>
      <c r="BA36" s="69">
        <f t="shared" si="19"/>
        <v>141.80884289369396</v>
      </c>
      <c r="BB36" s="69">
        <f t="shared" si="19"/>
        <v>71.635394863824786</v>
      </c>
      <c r="BC36" s="69">
        <f t="shared" si="19"/>
        <v>0</v>
      </c>
      <c r="BD36" s="69">
        <f t="shared" si="19"/>
        <v>0</v>
      </c>
      <c r="BE36" s="69">
        <f t="shared" si="19"/>
        <v>0</v>
      </c>
      <c r="BF36" s="69">
        <f t="shared" si="19"/>
        <v>0</v>
      </c>
      <c r="BG36" s="69">
        <f t="shared" si="19"/>
        <v>0</v>
      </c>
      <c r="BH36" s="69">
        <f t="shared" si="19"/>
        <v>0</v>
      </c>
      <c r="BI36" s="69">
        <f t="shared" si="19"/>
        <v>0</v>
      </c>
      <c r="BJ36" s="69">
        <f t="shared" si="19"/>
        <v>0</v>
      </c>
      <c r="BK36" s="69">
        <f t="shared" si="19"/>
        <v>0</v>
      </c>
      <c r="BL36" s="69">
        <f t="shared" si="19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20">B41</f>
        <v>0</v>
      </c>
      <c r="D39" s="75">
        <f t="shared" si="20"/>
        <v>0</v>
      </c>
      <c r="E39" s="75">
        <f t="shared" si="20"/>
        <v>0</v>
      </c>
      <c r="F39" s="75">
        <f t="shared" si="20"/>
        <v>0.91840249825416376</v>
      </c>
      <c r="G39" s="75">
        <f t="shared" si="20"/>
        <v>3.6573411487618679</v>
      </c>
      <c r="H39" s="75">
        <f t="shared" si="20"/>
        <v>6.111837425524568</v>
      </c>
      <c r="I39" s="75">
        <f t="shared" si="20"/>
        <v>8.3039329885003639</v>
      </c>
      <c r="J39" s="75">
        <f t="shared" si="20"/>
        <v>10.252520689081912</v>
      </c>
      <c r="K39" s="75">
        <f t="shared" si="20"/>
        <v>11.976493378661871</v>
      </c>
      <c r="L39" s="75">
        <f t="shared" si="20"/>
        <v>13.492119901495029</v>
      </c>
      <c r="M39" s="75">
        <f t="shared" si="20"/>
        <v>14.815669101836173</v>
      </c>
      <c r="N39" s="75">
        <f t="shared" si="20"/>
        <v>16.107730216522889</v>
      </c>
      <c r="O39" s="75">
        <f t="shared" si="20"/>
        <v>17.399791331209602</v>
      </c>
      <c r="P39" s="75">
        <f t="shared" si="20"/>
        <v>18.691852445896316</v>
      </c>
      <c r="Q39" s="75">
        <f t="shared" si="20"/>
        <v>19.98391356058303</v>
      </c>
      <c r="R39" s="75">
        <f t="shared" si="20"/>
        <v>21.275974675269744</v>
      </c>
      <c r="S39" s="75">
        <f t="shared" si="20"/>
        <v>22.568035789956458</v>
      </c>
      <c r="T39" s="75">
        <f t="shared" si="20"/>
        <v>23.860096904643171</v>
      </c>
      <c r="U39" s="75">
        <f t="shared" si="20"/>
        <v>25.152158019329885</v>
      </c>
      <c r="V39" s="75">
        <f t="shared" si="20"/>
        <v>26.444219134016599</v>
      </c>
      <c r="W39" s="75">
        <f t="shared" si="20"/>
        <v>27.736280248703313</v>
      </c>
      <c r="X39" s="75">
        <f t="shared" si="20"/>
        <v>29.028341363390027</v>
      </c>
      <c r="Y39" s="75">
        <f t="shared" si="20"/>
        <v>30.32040247807674</v>
      </c>
      <c r="Z39" s="75">
        <f t="shared" si="20"/>
        <v>30.44163160784629</v>
      </c>
      <c r="AA39" s="75">
        <f t="shared" si="20"/>
        <v>29.392028752698675</v>
      </c>
      <c r="AB39" s="75">
        <f t="shared" si="20"/>
        <v>28.34242589755106</v>
      </c>
      <c r="AC39" s="75">
        <f t="shared" si="20"/>
        <v>27.292823042403445</v>
      </c>
      <c r="AD39" s="75">
        <f t="shared" si="20"/>
        <v>26.24322018725583</v>
      </c>
      <c r="AE39" s="75">
        <f t="shared" si="20"/>
        <v>25.193617332108214</v>
      </c>
      <c r="AF39" s="75">
        <f t="shared" si="20"/>
        <v>24.144014476960599</v>
      </c>
      <c r="AG39" s="75">
        <f t="shared" si="20"/>
        <v>23.094411621812984</v>
      </c>
      <c r="AH39" s="75">
        <f t="shared" si="20"/>
        <v>22.044808766665369</v>
      </c>
      <c r="AI39" s="75">
        <f t="shared" si="20"/>
        <v>20.995205911517754</v>
      </c>
      <c r="AJ39" s="75">
        <f t="shared" si="20"/>
        <v>19.945603056370139</v>
      </c>
      <c r="AK39" s="75">
        <f t="shared" si="20"/>
        <v>18.896000201222524</v>
      </c>
      <c r="AL39" s="75">
        <f t="shared" si="20"/>
        <v>17.846397346074909</v>
      </c>
      <c r="AM39" s="75">
        <f t="shared" si="20"/>
        <v>16.796794490927294</v>
      </c>
      <c r="AN39" s="75">
        <f t="shared" si="20"/>
        <v>15.747191635779679</v>
      </c>
      <c r="AO39" s="75">
        <f t="shared" si="20"/>
        <v>14.697588780632064</v>
      </c>
      <c r="AP39" s="75">
        <f t="shared" si="20"/>
        <v>13.647985925484448</v>
      </c>
      <c r="AQ39" s="75">
        <f t="shared" si="20"/>
        <v>12.598383070336833</v>
      </c>
      <c r="AR39" s="75">
        <f t="shared" si="20"/>
        <v>11.548780215189218</v>
      </c>
      <c r="AS39" s="75">
        <f t="shared" si="20"/>
        <v>10.499177360041603</v>
      </c>
      <c r="AT39" s="75">
        <f t="shared" si="20"/>
        <v>9.4495745048939881</v>
      </c>
      <c r="AU39" s="75">
        <f t="shared" si="20"/>
        <v>8.399971649746373</v>
      </c>
      <c r="AV39" s="75">
        <f t="shared" si="20"/>
        <v>7.350368794598757</v>
      </c>
      <c r="AW39" s="75">
        <f t="shared" si="20"/>
        <v>6.3007659394511411</v>
      </c>
      <c r="AX39" s="75">
        <f t="shared" si="20"/>
        <v>5.2511630843035251</v>
      </c>
      <c r="AY39" s="75">
        <f t="shared" si="20"/>
        <v>4.2015602291559091</v>
      </c>
      <c r="AZ39" s="75">
        <f t="shared" si="20"/>
        <v>3.1519573740082931</v>
      </c>
      <c r="BA39" s="75">
        <f t="shared" si="20"/>
        <v>2.1023545188606771</v>
      </c>
      <c r="BB39" s="75">
        <f t="shared" si="20"/>
        <v>1.0527516637130612</v>
      </c>
      <c r="BC39" s="75">
        <f t="shared" si="20"/>
        <v>3.1488085654451936E-3</v>
      </c>
      <c r="BD39" s="75">
        <f t="shared" si="20"/>
        <v>3.1488085654451936E-3</v>
      </c>
      <c r="BE39" s="75">
        <f t="shared" si="20"/>
        <v>3.1488085654451936E-3</v>
      </c>
      <c r="BF39" s="75">
        <f t="shared" si="20"/>
        <v>3.1488085654451936E-3</v>
      </c>
      <c r="BG39" s="75">
        <f t="shared" si="20"/>
        <v>3.1488085654451936E-3</v>
      </c>
      <c r="BH39" s="75">
        <f t="shared" si="20"/>
        <v>3.1488085654451936E-3</v>
      </c>
      <c r="BI39" s="75">
        <f t="shared" si="20"/>
        <v>3.1488085654451936E-3</v>
      </c>
      <c r="BJ39" s="75">
        <f t="shared" si="20"/>
        <v>3.1488085654451936E-3</v>
      </c>
      <c r="BK39" s="75">
        <f t="shared" si="20"/>
        <v>3.1488085654451936E-3</v>
      </c>
      <c r="BL39" s="75">
        <f t="shared" si="20"/>
        <v>3.1488085654451936E-3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0</v>
      </c>
      <c r="E40" s="77">
        <f>(E26-E114)*'Assumptions (Inputs)'!$C$29</f>
        <v>0.91840249825416376</v>
      </c>
      <c r="F40" s="77">
        <f>(F26-F114)*'Assumptions (Inputs)'!$C$29</f>
        <v>2.7389386505077042</v>
      </c>
      <c r="G40" s="77">
        <f>(G26-G114)*'Assumptions (Inputs)'!$C$29</f>
        <v>2.4544962767626997</v>
      </c>
      <c r="H40" s="77">
        <f>(H26-H114)*'Assumptions (Inputs)'!$C$29</f>
        <v>2.1920955629757954</v>
      </c>
      <c r="I40" s="77">
        <f>(I26-I114)*'Assumptions (Inputs)'!$C$29</f>
        <v>1.9485877005815491</v>
      </c>
      <c r="J40" s="77">
        <f>(J26-J114)*'Assumptions (Inputs)'!$C$29</f>
        <v>1.7239726895799592</v>
      </c>
      <c r="K40" s="77">
        <f>(K26-K114)*'Assumptions (Inputs)'!$C$29</f>
        <v>1.5156265228331574</v>
      </c>
      <c r="L40" s="77">
        <f>(L26-L114)*'Assumptions (Inputs)'!$C$29</f>
        <v>1.323549200341144</v>
      </c>
      <c r="M40" s="77">
        <f>(M26-M114)*'Assumptions (Inputs)'!$C$29</f>
        <v>1.2920611146867151</v>
      </c>
      <c r="N40" s="77">
        <f>(N26-N114)*'Assumptions (Inputs)'!$C$29</f>
        <v>1.2920611146867151</v>
      </c>
      <c r="O40" s="77">
        <f>(O26-O114)*'Assumptions (Inputs)'!$C$29</f>
        <v>1.2920611146867151</v>
      </c>
      <c r="P40" s="77">
        <f>(P26-P114)*'Assumptions (Inputs)'!$C$29</f>
        <v>1.2920611146867151</v>
      </c>
      <c r="Q40" s="77">
        <f>(Q26-Q114)*'Assumptions (Inputs)'!$C$29</f>
        <v>1.2920611146867151</v>
      </c>
      <c r="R40" s="77">
        <f>(R26-R114)*'Assumptions (Inputs)'!$C$29</f>
        <v>1.2920611146867151</v>
      </c>
      <c r="S40" s="77">
        <f>(S26-S114)*'Assumptions (Inputs)'!$C$29</f>
        <v>1.2920611146867151</v>
      </c>
      <c r="T40" s="77">
        <f>(T26-T114)*'Assumptions (Inputs)'!$C$29</f>
        <v>1.2920611146867151</v>
      </c>
      <c r="U40" s="77">
        <f>(U26-U114)*'Assumptions (Inputs)'!$C$29</f>
        <v>1.2920611146867151</v>
      </c>
      <c r="V40" s="77">
        <f>(V26-V114)*'Assumptions (Inputs)'!$C$29</f>
        <v>1.2920611146867151</v>
      </c>
      <c r="W40" s="77">
        <f>(W26-W114)*'Assumptions (Inputs)'!$C$29</f>
        <v>1.2920611146867151</v>
      </c>
      <c r="X40" s="77">
        <f>(X26-X114)*'Assumptions (Inputs)'!$C$29</f>
        <v>1.2920611146867151</v>
      </c>
      <c r="Y40" s="77">
        <f>(Y26-Y114)*'Assumptions (Inputs)'!$C$29</f>
        <v>0.12122912976954964</v>
      </c>
      <c r="Z40" s="77">
        <f>(Z26-Z114)*'Assumptions (Inputs)'!$C$29</f>
        <v>-1.049602855147616</v>
      </c>
      <c r="AA40" s="77">
        <f>(AA26-AA114)*'Assumptions (Inputs)'!$C$29</f>
        <v>-1.049602855147616</v>
      </c>
      <c r="AB40" s="77">
        <f>(AB26-AB114)*'Assumptions (Inputs)'!$C$29</f>
        <v>-1.049602855147616</v>
      </c>
      <c r="AC40" s="77">
        <f>(AC26-AC114)*'Assumptions (Inputs)'!$C$29</f>
        <v>-1.049602855147616</v>
      </c>
      <c r="AD40" s="77">
        <f>(AD26-AD114)*'Assumptions (Inputs)'!$C$29</f>
        <v>-1.049602855147616</v>
      </c>
      <c r="AE40" s="77">
        <f>(AE26-AE114)*'Assumptions (Inputs)'!$C$29</f>
        <v>-1.049602855147616</v>
      </c>
      <c r="AF40" s="77">
        <f>(AF26-AF114)*'Assumptions (Inputs)'!$C$29</f>
        <v>-1.049602855147616</v>
      </c>
      <c r="AG40" s="77">
        <f>(AG26-AG114)*'Assumptions (Inputs)'!$C$29</f>
        <v>-1.049602855147616</v>
      </c>
      <c r="AH40" s="77">
        <f>(AH26-AH114)*'Assumptions (Inputs)'!$C$29</f>
        <v>-1.049602855147616</v>
      </c>
      <c r="AI40" s="77">
        <f>(AI26-AI114)*'Assumptions (Inputs)'!$C$29</f>
        <v>-1.049602855147616</v>
      </c>
      <c r="AJ40" s="77">
        <f>(AJ26-AJ114)*'Assumptions (Inputs)'!$C$29</f>
        <v>-1.049602855147616</v>
      </c>
      <c r="AK40" s="77">
        <f>(AK26-AK114)*'Assumptions (Inputs)'!$C$29</f>
        <v>-1.049602855147616</v>
      </c>
      <c r="AL40" s="77">
        <f>(AL26-AL114)*'Assumptions (Inputs)'!$C$29</f>
        <v>-1.049602855147616</v>
      </c>
      <c r="AM40" s="77">
        <f>(AM26-AM114)*'Assumptions (Inputs)'!$C$29</f>
        <v>-1.049602855147616</v>
      </c>
      <c r="AN40" s="77">
        <f>(AN26-AN114)*'Assumptions (Inputs)'!$C$29</f>
        <v>-1.049602855147616</v>
      </c>
      <c r="AO40" s="77">
        <f>(AO26-AO114)*'Assumptions (Inputs)'!$C$29</f>
        <v>-1.049602855147616</v>
      </c>
      <c r="AP40" s="77">
        <f>(AP26-AP114)*'Assumptions (Inputs)'!$C$29</f>
        <v>-1.049602855147616</v>
      </c>
      <c r="AQ40" s="77">
        <f>(AQ26-AQ114)*'Assumptions (Inputs)'!$C$29</f>
        <v>-1.049602855147616</v>
      </c>
      <c r="AR40" s="77">
        <f>(AR26-AR114)*'Assumptions (Inputs)'!$C$29</f>
        <v>-1.049602855147616</v>
      </c>
      <c r="AS40" s="77">
        <f>(AS26-AS114)*'Assumptions (Inputs)'!$C$29</f>
        <v>-1.049602855147616</v>
      </c>
      <c r="AT40" s="77">
        <f>(AT26-AT114)*'Assumptions (Inputs)'!$C$29</f>
        <v>-1.049602855147616</v>
      </c>
      <c r="AU40" s="77">
        <f>(AU26-AU114)*'Assumptions (Inputs)'!$C$29</f>
        <v>-1.049602855147616</v>
      </c>
      <c r="AV40" s="77">
        <f>(AV26-AV114)*'Assumptions (Inputs)'!$C$29</f>
        <v>-1.049602855147616</v>
      </c>
      <c r="AW40" s="77">
        <f>(AW26-AW114)*'Assumptions (Inputs)'!$C$29</f>
        <v>-1.049602855147616</v>
      </c>
      <c r="AX40" s="77">
        <f>(AX26-AX114)*'Assumptions (Inputs)'!$C$29</f>
        <v>-1.049602855147616</v>
      </c>
      <c r="AY40" s="77">
        <f>(AY26-AY114)*'Assumptions (Inputs)'!$C$29</f>
        <v>-1.049602855147616</v>
      </c>
      <c r="AZ40" s="77">
        <f>(AZ26-AZ114)*'Assumptions (Inputs)'!$C$29</f>
        <v>-1.049602855147616</v>
      </c>
      <c r="BA40" s="77">
        <f>(BA26-BA114)*'Assumptions (Inputs)'!$C$29</f>
        <v>-1.049602855147616</v>
      </c>
      <c r="BB40" s="77">
        <f>(BB26-BB114)*'Assumptions (Inputs)'!$C$29</f>
        <v>-1.049602855147616</v>
      </c>
      <c r="BC40" s="77">
        <f>(BC26-BC114)*'Assumptions (Inputs)'!$C$29</f>
        <v>0</v>
      </c>
      <c r="BD40" s="77">
        <f>(BD26-BD114)*'Assumptions (Inputs)'!$C$29</f>
        <v>0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3.1488085654451936E-3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1">SUM(C39:C40)</f>
        <v>0</v>
      </c>
      <c r="D41" s="75">
        <f t="shared" si="21"/>
        <v>0</v>
      </c>
      <c r="E41" s="75">
        <f t="shared" si="21"/>
        <v>0.91840249825416376</v>
      </c>
      <c r="F41" s="75">
        <f t="shared" si="21"/>
        <v>3.6573411487618679</v>
      </c>
      <c r="G41" s="75">
        <f t="shared" si="21"/>
        <v>6.111837425524568</v>
      </c>
      <c r="H41" s="75">
        <f t="shared" si="21"/>
        <v>8.3039329885003639</v>
      </c>
      <c r="I41" s="75">
        <f t="shared" si="21"/>
        <v>10.252520689081912</v>
      </c>
      <c r="J41" s="75">
        <f t="shared" si="21"/>
        <v>11.976493378661871</v>
      </c>
      <c r="K41" s="75">
        <f t="shared" si="21"/>
        <v>13.492119901495029</v>
      </c>
      <c r="L41" s="75">
        <f t="shared" si="21"/>
        <v>14.815669101836173</v>
      </c>
      <c r="M41" s="75">
        <f t="shared" si="21"/>
        <v>16.107730216522889</v>
      </c>
      <c r="N41" s="75">
        <f t="shared" si="21"/>
        <v>17.399791331209602</v>
      </c>
      <c r="O41" s="75">
        <f t="shared" si="21"/>
        <v>18.691852445896316</v>
      </c>
      <c r="P41" s="75">
        <f t="shared" si="21"/>
        <v>19.98391356058303</v>
      </c>
      <c r="Q41" s="75">
        <f t="shared" si="21"/>
        <v>21.275974675269744</v>
      </c>
      <c r="R41" s="75">
        <f t="shared" si="21"/>
        <v>22.568035789956458</v>
      </c>
      <c r="S41" s="75">
        <f t="shared" si="21"/>
        <v>23.860096904643171</v>
      </c>
      <c r="T41" s="75">
        <f t="shared" si="21"/>
        <v>25.152158019329885</v>
      </c>
      <c r="U41" s="75">
        <f t="shared" si="21"/>
        <v>26.444219134016599</v>
      </c>
      <c r="V41" s="75">
        <f t="shared" si="21"/>
        <v>27.736280248703313</v>
      </c>
      <c r="W41" s="75">
        <f t="shared" si="21"/>
        <v>29.028341363390027</v>
      </c>
      <c r="X41" s="75">
        <f t="shared" si="21"/>
        <v>30.32040247807674</v>
      </c>
      <c r="Y41" s="75">
        <f t="shared" si="21"/>
        <v>30.44163160784629</v>
      </c>
      <c r="Z41" s="75">
        <f t="shared" si="21"/>
        <v>29.392028752698675</v>
      </c>
      <c r="AA41" s="75">
        <f t="shared" si="21"/>
        <v>28.34242589755106</v>
      </c>
      <c r="AB41" s="75">
        <f t="shared" si="21"/>
        <v>27.292823042403445</v>
      </c>
      <c r="AC41" s="75">
        <f t="shared" si="21"/>
        <v>26.24322018725583</v>
      </c>
      <c r="AD41" s="75">
        <f t="shared" si="21"/>
        <v>25.193617332108214</v>
      </c>
      <c r="AE41" s="75">
        <f t="shared" si="21"/>
        <v>24.144014476960599</v>
      </c>
      <c r="AF41" s="75">
        <f t="shared" si="21"/>
        <v>23.094411621812984</v>
      </c>
      <c r="AG41" s="75">
        <f t="shared" si="21"/>
        <v>22.044808766665369</v>
      </c>
      <c r="AH41" s="75">
        <f t="shared" si="21"/>
        <v>20.995205911517754</v>
      </c>
      <c r="AI41" s="75">
        <f t="shared" si="21"/>
        <v>19.945603056370139</v>
      </c>
      <c r="AJ41" s="75">
        <f t="shared" si="21"/>
        <v>18.896000201222524</v>
      </c>
      <c r="AK41" s="75">
        <f t="shared" si="21"/>
        <v>17.846397346074909</v>
      </c>
      <c r="AL41" s="75">
        <f t="shared" si="21"/>
        <v>16.796794490927294</v>
      </c>
      <c r="AM41" s="75">
        <f t="shared" si="21"/>
        <v>15.747191635779679</v>
      </c>
      <c r="AN41" s="75">
        <f t="shared" si="21"/>
        <v>14.697588780632064</v>
      </c>
      <c r="AO41" s="75">
        <f t="shared" si="21"/>
        <v>13.647985925484448</v>
      </c>
      <c r="AP41" s="75">
        <f t="shared" si="21"/>
        <v>12.598383070336833</v>
      </c>
      <c r="AQ41" s="75">
        <f t="shared" si="21"/>
        <v>11.548780215189218</v>
      </c>
      <c r="AR41" s="75">
        <f t="shared" si="21"/>
        <v>10.499177360041603</v>
      </c>
      <c r="AS41" s="75">
        <f t="shared" si="21"/>
        <v>9.4495745048939881</v>
      </c>
      <c r="AT41" s="75">
        <f t="shared" si="21"/>
        <v>8.399971649746373</v>
      </c>
      <c r="AU41" s="75">
        <f t="shared" si="21"/>
        <v>7.350368794598757</v>
      </c>
      <c r="AV41" s="75">
        <f t="shared" si="21"/>
        <v>6.3007659394511411</v>
      </c>
      <c r="AW41" s="75">
        <f t="shared" si="21"/>
        <v>5.2511630843035251</v>
      </c>
      <c r="AX41" s="75">
        <f t="shared" si="21"/>
        <v>4.2015602291559091</v>
      </c>
      <c r="AY41" s="75">
        <f t="shared" si="21"/>
        <v>3.1519573740082931</v>
      </c>
      <c r="AZ41" s="75">
        <f t="shared" si="21"/>
        <v>2.1023545188606771</v>
      </c>
      <c r="BA41" s="75">
        <f t="shared" si="21"/>
        <v>1.0527516637130612</v>
      </c>
      <c r="BB41" s="75">
        <f t="shared" si="21"/>
        <v>3.1488085654451936E-3</v>
      </c>
      <c r="BC41" s="75">
        <f t="shared" si="21"/>
        <v>3.1488085654451936E-3</v>
      </c>
      <c r="BD41" s="75">
        <f t="shared" si="21"/>
        <v>3.1488085654451936E-3</v>
      </c>
      <c r="BE41" s="75">
        <f t="shared" si="21"/>
        <v>3.1488085654451936E-3</v>
      </c>
      <c r="BF41" s="75">
        <f t="shared" si="21"/>
        <v>3.1488085654451936E-3</v>
      </c>
      <c r="BG41" s="75">
        <f t="shared" si="21"/>
        <v>3.1488085654451936E-3</v>
      </c>
      <c r="BH41" s="75">
        <f t="shared" si="21"/>
        <v>3.1488085654451936E-3</v>
      </c>
      <c r="BI41" s="75">
        <f t="shared" si="21"/>
        <v>3.1488085654451936E-3</v>
      </c>
      <c r="BJ41" s="75">
        <f t="shared" si="21"/>
        <v>3.1488085654451936E-3</v>
      </c>
      <c r="BK41" s="75">
        <f t="shared" si="21"/>
        <v>3.1488085654451936E-3</v>
      </c>
      <c r="BL41" s="75">
        <f t="shared" si="21"/>
        <v>3.1488085654451936E-3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2">AVERAGE(C39,C41)</f>
        <v>0</v>
      </c>
      <c r="D42" s="69">
        <f t="shared" si="22"/>
        <v>0</v>
      </c>
      <c r="E42" s="69">
        <f t="shared" si="22"/>
        <v>0.45920124912708188</v>
      </c>
      <c r="F42" s="69">
        <f>AVERAGE(F39,F41)</f>
        <v>2.287871823508016</v>
      </c>
      <c r="G42" s="69">
        <f t="shared" si="22"/>
        <v>4.8845892871432177</v>
      </c>
      <c r="H42" s="69">
        <f t="shared" si="22"/>
        <v>7.2078852070124659</v>
      </c>
      <c r="I42" s="69">
        <f t="shared" si="22"/>
        <v>9.278226838791138</v>
      </c>
      <c r="J42" s="69">
        <f t="shared" si="22"/>
        <v>11.114507033871892</v>
      </c>
      <c r="K42" s="69">
        <f t="shared" si="22"/>
        <v>12.734306640078451</v>
      </c>
      <c r="L42" s="69">
        <f t="shared" si="22"/>
        <v>14.153894501665601</v>
      </c>
      <c r="M42" s="69">
        <f t="shared" si="22"/>
        <v>15.46169965917953</v>
      </c>
      <c r="N42" s="69">
        <f t="shared" si="22"/>
        <v>16.753760773866247</v>
      </c>
      <c r="O42" s="69">
        <f t="shared" si="22"/>
        <v>18.045821888552958</v>
      </c>
      <c r="P42" s="69">
        <f t="shared" si="22"/>
        <v>19.337883003239675</v>
      </c>
      <c r="Q42" s="69">
        <f t="shared" si="22"/>
        <v>20.629944117926385</v>
      </c>
      <c r="R42" s="69">
        <f t="shared" si="22"/>
        <v>21.922005232613103</v>
      </c>
      <c r="S42" s="69">
        <f t="shared" si="22"/>
        <v>23.214066347299813</v>
      </c>
      <c r="T42" s="69">
        <f t="shared" si="22"/>
        <v>24.50612746198653</v>
      </c>
      <c r="U42" s="69">
        <f t="shared" si="22"/>
        <v>25.79818857667324</v>
      </c>
      <c r="V42" s="69">
        <f t="shared" si="22"/>
        <v>27.090249691359958</v>
      </c>
      <c r="W42" s="69">
        <f t="shared" si="22"/>
        <v>28.382310806046668</v>
      </c>
      <c r="X42" s="69">
        <f t="shared" si="22"/>
        <v>29.674371920733385</v>
      </c>
      <c r="Y42" s="69">
        <f t="shared" si="22"/>
        <v>30.381017042961517</v>
      </c>
      <c r="Z42" s="69">
        <f t="shared" si="22"/>
        <v>29.916830180272484</v>
      </c>
      <c r="AA42" s="69">
        <f t="shared" si="22"/>
        <v>28.867227325124865</v>
      </c>
      <c r="AB42" s="69">
        <f t="shared" si="22"/>
        <v>27.817624469977254</v>
      </c>
      <c r="AC42" s="69">
        <f t="shared" si="22"/>
        <v>26.768021614829635</v>
      </c>
      <c r="AD42" s="69">
        <f t="shared" si="22"/>
        <v>25.718418759682024</v>
      </c>
      <c r="AE42" s="69">
        <f t="shared" si="22"/>
        <v>24.668815904534405</v>
      </c>
      <c r="AF42" s="69">
        <f t="shared" si="22"/>
        <v>23.619213049386794</v>
      </c>
      <c r="AG42" s="69">
        <f t="shared" si="22"/>
        <v>22.569610194239175</v>
      </c>
      <c r="AH42" s="69">
        <f t="shared" si="22"/>
        <v>21.520007339091563</v>
      </c>
      <c r="AI42" s="69">
        <f t="shared" si="22"/>
        <v>20.470404483943945</v>
      </c>
      <c r="AJ42" s="69">
        <f t="shared" si="22"/>
        <v>19.420801628796333</v>
      </c>
      <c r="AK42" s="69">
        <f t="shared" si="22"/>
        <v>18.371198773648715</v>
      </c>
      <c r="AL42" s="69">
        <f t="shared" si="22"/>
        <v>17.321595918501103</v>
      </c>
      <c r="AM42" s="69">
        <f t="shared" si="22"/>
        <v>16.271993063353484</v>
      </c>
      <c r="AN42" s="69">
        <f t="shared" si="22"/>
        <v>15.222390208205871</v>
      </c>
      <c r="AO42" s="69">
        <f t="shared" si="22"/>
        <v>14.172787353058256</v>
      </c>
      <c r="AP42" s="69">
        <f t="shared" si="22"/>
        <v>13.123184497910641</v>
      </c>
      <c r="AQ42" s="69">
        <f t="shared" si="22"/>
        <v>12.073581642763026</v>
      </c>
      <c r="AR42" s="69">
        <f t="shared" si="22"/>
        <v>11.023978787615411</v>
      </c>
      <c r="AS42" s="69">
        <f t="shared" si="22"/>
        <v>9.9743759324677956</v>
      </c>
      <c r="AT42" s="69">
        <f t="shared" si="22"/>
        <v>8.9247730773201805</v>
      </c>
      <c r="AU42" s="69">
        <f t="shared" si="22"/>
        <v>7.8751702221725655</v>
      </c>
      <c r="AV42" s="69">
        <f t="shared" si="22"/>
        <v>6.8255673670249486</v>
      </c>
      <c r="AW42" s="69">
        <f t="shared" si="22"/>
        <v>5.7759645118773335</v>
      </c>
      <c r="AX42" s="69">
        <f t="shared" si="22"/>
        <v>4.7263616567297166</v>
      </c>
      <c r="AY42" s="69">
        <f t="shared" si="22"/>
        <v>3.6767588015821011</v>
      </c>
      <c r="AZ42" s="69">
        <f t="shared" si="22"/>
        <v>2.6271559464344851</v>
      </c>
      <c r="BA42" s="69">
        <f t="shared" si="22"/>
        <v>1.5775530912868692</v>
      </c>
      <c r="BB42" s="69">
        <f t="shared" si="22"/>
        <v>0.52795023613925318</v>
      </c>
      <c r="BC42" s="69">
        <f t="shared" si="22"/>
        <v>3.1488085654451936E-3</v>
      </c>
      <c r="BD42" s="69">
        <f t="shared" si="22"/>
        <v>3.1488085654451936E-3</v>
      </c>
      <c r="BE42" s="69">
        <f t="shared" si="22"/>
        <v>3.1488085654451936E-3</v>
      </c>
      <c r="BF42" s="69">
        <f t="shared" si="22"/>
        <v>3.1488085654451936E-3</v>
      </c>
      <c r="BG42" s="69">
        <f t="shared" si="22"/>
        <v>3.1488085654451936E-3</v>
      </c>
      <c r="BH42" s="69">
        <f t="shared" si="22"/>
        <v>3.1488085654451936E-3</v>
      </c>
      <c r="BI42" s="69">
        <f t="shared" si="22"/>
        <v>3.1488085654451936E-3</v>
      </c>
      <c r="BJ42" s="69">
        <f t="shared" si="22"/>
        <v>3.1488085654451936E-3</v>
      </c>
      <c r="BK42" s="69">
        <f t="shared" si="22"/>
        <v>3.1488085654451936E-3</v>
      </c>
      <c r="BL42" s="69">
        <f t="shared" si="22"/>
        <v>3.1488085654451936E-3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3">B47</f>
        <v>0</v>
      </c>
      <c r="D45" s="56">
        <f t="shared" si="23"/>
        <v>0</v>
      </c>
      <c r="E45" s="56">
        <f t="shared" si="23"/>
        <v>0</v>
      </c>
      <c r="F45" s="56">
        <f t="shared" si="23"/>
        <v>0.17056046396148758</v>
      </c>
      <c r="G45" s="56">
        <f t="shared" si="23"/>
        <v>0.67922049905577553</v>
      </c>
      <c r="H45" s="56">
        <f t="shared" si="23"/>
        <v>1.135055521883134</v>
      </c>
      <c r="I45" s="56">
        <f t="shared" si="23"/>
        <v>1.5421589835786389</v>
      </c>
      <c r="J45" s="56">
        <f t="shared" si="23"/>
        <v>1.9040395565437838</v>
      </c>
      <c r="K45" s="56">
        <f t="shared" si="23"/>
        <v>2.2242059131800618</v>
      </c>
      <c r="L45" s="56">
        <f t="shared" si="23"/>
        <v>2.5056794102776481</v>
      </c>
      <c r="M45" s="56">
        <f t="shared" si="23"/>
        <v>2.7514814046267175</v>
      </c>
      <c r="N45" s="56">
        <f t="shared" si="23"/>
        <v>2.9914356116399645</v>
      </c>
      <c r="O45" s="56">
        <f t="shared" si="23"/>
        <v>3.2313898186532115</v>
      </c>
      <c r="P45" s="56">
        <f t="shared" si="23"/>
        <v>3.4713440256664585</v>
      </c>
      <c r="Q45" s="56">
        <f t="shared" si="23"/>
        <v>3.7112982326797055</v>
      </c>
      <c r="R45" s="56">
        <f t="shared" si="23"/>
        <v>3.9512524396929525</v>
      </c>
      <c r="S45" s="56">
        <f t="shared" si="23"/>
        <v>4.1912066467061999</v>
      </c>
      <c r="T45" s="56">
        <f t="shared" si="23"/>
        <v>4.4311608537194473</v>
      </c>
      <c r="U45" s="56">
        <f t="shared" si="23"/>
        <v>4.6711150607326948</v>
      </c>
      <c r="V45" s="56">
        <f t="shared" si="23"/>
        <v>4.9110692677459422</v>
      </c>
      <c r="W45" s="56">
        <f t="shared" si="23"/>
        <v>5.1510234747591896</v>
      </c>
      <c r="X45" s="56">
        <f t="shared" si="23"/>
        <v>5.3909776817724371</v>
      </c>
      <c r="Y45" s="56">
        <f t="shared" si="23"/>
        <v>5.6309318887856845</v>
      </c>
      <c r="Z45" s="56">
        <f t="shared" si="23"/>
        <v>5.6534458700286008</v>
      </c>
      <c r="AA45" s="56">
        <f t="shared" si="23"/>
        <v>5.4585196255011867</v>
      </c>
      <c r="AB45" s="56">
        <f t="shared" si="23"/>
        <v>5.2635933809737727</v>
      </c>
      <c r="AC45" s="56">
        <f t="shared" si="23"/>
        <v>5.0686671364463587</v>
      </c>
      <c r="AD45" s="56">
        <f t="shared" si="23"/>
        <v>4.8737408919189447</v>
      </c>
      <c r="AE45" s="56">
        <f t="shared" si="23"/>
        <v>4.6788146473915306</v>
      </c>
      <c r="AF45" s="56">
        <f t="shared" si="23"/>
        <v>4.4838884028641166</v>
      </c>
      <c r="AG45" s="56">
        <f t="shared" si="23"/>
        <v>4.2889621583367026</v>
      </c>
      <c r="AH45" s="56">
        <f t="shared" si="23"/>
        <v>4.0940359138092886</v>
      </c>
      <c r="AI45" s="56">
        <f t="shared" si="23"/>
        <v>3.8991096692818741</v>
      </c>
      <c r="AJ45" s="56">
        <f t="shared" si="23"/>
        <v>3.7041834247544596</v>
      </c>
      <c r="AK45" s="56">
        <f t="shared" si="23"/>
        <v>3.5092571802270451</v>
      </c>
      <c r="AL45" s="56">
        <f t="shared" si="23"/>
        <v>3.3143309356996307</v>
      </c>
      <c r="AM45" s="56">
        <f t="shared" si="23"/>
        <v>3.1194046911722162</v>
      </c>
      <c r="AN45" s="56">
        <f t="shared" si="23"/>
        <v>2.9244784466448017</v>
      </c>
      <c r="AO45" s="56">
        <f t="shared" si="23"/>
        <v>2.7295522021173872</v>
      </c>
      <c r="AP45" s="56">
        <f t="shared" si="23"/>
        <v>2.5346259575899728</v>
      </c>
      <c r="AQ45" s="56">
        <f t="shared" si="23"/>
        <v>2.3396997130625583</v>
      </c>
      <c r="AR45" s="56">
        <f t="shared" si="23"/>
        <v>2.1447734685351438</v>
      </c>
      <c r="AS45" s="56">
        <f t="shared" si="23"/>
        <v>1.9498472240077294</v>
      </c>
      <c r="AT45" s="56">
        <f t="shared" si="23"/>
        <v>1.7549209794803149</v>
      </c>
      <c r="AU45" s="56">
        <f t="shared" si="23"/>
        <v>1.5599947349529004</v>
      </c>
      <c r="AV45" s="56">
        <f t="shared" si="23"/>
        <v>1.3650684904254859</v>
      </c>
      <c r="AW45" s="56">
        <f t="shared" si="23"/>
        <v>1.1701422458980715</v>
      </c>
      <c r="AX45" s="56">
        <f t="shared" si="23"/>
        <v>0.97521600137065712</v>
      </c>
      <c r="AY45" s="56">
        <f t="shared" si="23"/>
        <v>0.78028975684324275</v>
      </c>
      <c r="AZ45" s="56">
        <f t="shared" si="23"/>
        <v>0.58536351231582839</v>
      </c>
      <c r="BA45" s="56">
        <f t="shared" si="23"/>
        <v>0.39043726778841403</v>
      </c>
      <c r="BB45" s="56">
        <f t="shared" si="23"/>
        <v>0.19551102326099964</v>
      </c>
      <c r="BC45" s="56">
        <f t="shared" si="23"/>
        <v>5.8477873358525612E-4</v>
      </c>
      <c r="BD45" s="56">
        <f t="shared" si="23"/>
        <v>5.8477873358525612E-4</v>
      </c>
      <c r="BE45" s="56">
        <f t="shared" si="23"/>
        <v>5.8477873358525612E-4</v>
      </c>
      <c r="BF45" s="56">
        <f t="shared" si="23"/>
        <v>5.8477873358525612E-4</v>
      </c>
      <c r="BG45" s="56">
        <f t="shared" si="23"/>
        <v>5.8477873358525612E-4</v>
      </c>
      <c r="BH45" s="56">
        <f t="shared" si="23"/>
        <v>5.8477873358525612E-4</v>
      </c>
      <c r="BI45" s="56">
        <f t="shared" si="23"/>
        <v>5.8477873358525612E-4</v>
      </c>
      <c r="BJ45" s="56">
        <f t="shared" si="23"/>
        <v>5.8477873358525612E-4</v>
      </c>
      <c r="BK45" s="56">
        <f t="shared" si="23"/>
        <v>5.8477873358525612E-4</v>
      </c>
      <c r="BL45" s="56">
        <f t="shared" si="23"/>
        <v>5.8477873358525612E-4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0</v>
      </c>
      <c r="E46" s="56">
        <f>(E27-E114)*'Assumptions (Inputs)'!$C$26</f>
        <v>0.17056046396148758</v>
      </c>
      <c r="F46" s="56">
        <f>(F27-F114)*'Assumptions (Inputs)'!$C$26</f>
        <v>0.50866003509428792</v>
      </c>
      <c r="G46" s="56">
        <f>(G27-G114)*'Assumptions (Inputs)'!$C$26</f>
        <v>0.45583502282735855</v>
      </c>
      <c r="H46" s="56">
        <f>(H27-H114)*'Assumptions (Inputs)'!$C$26</f>
        <v>0.40710346169550493</v>
      </c>
      <c r="I46" s="56">
        <f>(I27-I114)*'Assumptions (Inputs)'!$C$26</f>
        <v>0.36188057296514486</v>
      </c>
      <c r="J46" s="56">
        <f>(J27-J114)*'Assumptions (Inputs)'!$C$26</f>
        <v>0.32016635663627818</v>
      </c>
      <c r="K46" s="56">
        <f>(K27-K114)*'Assumptions (Inputs)'!$C$26</f>
        <v>0.2814734970975864</v>
      </c>
      <c r="L46" s="56">
        <f>(L27-L114)*'Assumptions (Inputs)'!$C$26</f>
        <v>0.2458019943490696</v>
      </c>
      <c r="M46" s="56">
        <f>(M27-M114)*'Assumptions (Inputs)'!$C$26</f>
        <v>0.23995420701324713</v>
      </c>
      <c r="N46" s="56">
        <f>(N27-N114)*'Assumptions (Inputs)'!$C$26</f>
        <v>0.23995420701324713</v>
      </c>
      <c r="O46" s="56">
        <f>(O27-O114)*'Assumptions (Inputs)'!$C$26</f>
        <v>0.23995420701324713</v>
      </c>
      <c r="P46" s="56">
        <f>(P27-P114)*'Assumptions (Inputs)'!$C$26</f>
        <v>0.23995420701324713</v>
      </c>
      <c r="Q46" s="56">
        <f>(Q27-Q114)*'Assumptions (Inputs)'!$C$26</f>
        <v>0.23995420701324713</v>
      </c>
      <c r="R46" s="56">
        <f>(R27-R114)*'Assumptions (Inputs)'!$C$26</f>
        <v>0.23995420701324713</v>
      </c>
      <c r="S46" s="56">
        <f>(S27-S114)*'Assumptions (Inputs)'!$C$26</f>
        <v>0.23995420701324713</v>
      </c>
      <c r="T46" s="56">
        <f>(T27-T114)*'Assumptions (Inputs)'!$C$26</f>
        <v>0.23995420701324713</v>
      </c>
      <c r="U46" s="56">
        <f>(U27-U114)*'Assumptions (Inputs)'!$C$26</f>
        <v>0.23995420701324713</v>
      </c>
      <c r="V46" s="56">
        <f>(V27-V114)*'Assumptions (Inputs)'!$C$26</f>
        <v>0.23995420701324713</v>
      </c>
      <c r="W46" s="56">
        <f>(W27-W114)*'Assumptions (Inputs)'!$C$26</f>
        <v>0.23995420701324713</v>
      </c>
      <c r="X46" s="56">
        <f>(X27-X114)*'Assumptions (Inputs)'!$C$26</f>
        <v>0.23995420701324713</v>
      </c>
      <c r="Y46" s="56">
        <f>(Y27-Y114)*'Assumptions (Inputs)'!$C$26</f>
        <v>2.2513981242916363E-2</v>
      </c>
      <c r="Z46" s="56">
        <f>(Z27-Z114)*'Assumptions (Inputs)'!$C$26</f>
        <v>-0.19492624452741439</v>
      </c>
      <c r="AA46" s="56">
        <f>(AA27-AA114)*'Assumptions (Inputs)'!$C$26</f>
        <v>-0.19492624452741439</v>
      </c>
      <c r="AB46" s="56">
        <f>(AB27-AB114)*'Assumptions (Inputs)'!$C$26</f>
        <v>-0.19492624452741439</v>
      </c>
      <c r="AC46" s="56">
        <f>(AC27-AC114)*'Assumptions (Inputs)'!$C$26</f>
        <v>-0.19492624452741439</v>
      </c>
      <c r="AD46" s="56">
        <f>(AD27-AD114)*'Assumptions (Inputs)'!$C$26</f>
        <v>-0.19492624452741439</v>
      </c>
      <c r="AE46" s="56">
        <f>(AE27-AE114)*'Assumptions (Inputs)'!$C$26</f>
        <v>-0.19492624452741439</v>
      </c>
      <c r="AF46" s="56">
        <f>(AF27-AF114)*'Assumptions (Inputs)'!$C$26</f>
        <v>-0.19492624452741439</v>
      </c>
      <c r="AG46" s="56">
        <f>(AG27-AG114)*'Assumptions (Inputs)'!$C$26</f>
        <v>-0.19492624452741439</v>
      </c>
      <c r="AH46" s="56">
        <f>(AH27-AH114)*'Assumptions (Inputs)'!$C$26</f>
        <v>-0.19492624452741439</v>
      </c>
      <c r="AI46" s="56">
        <f>(AI27-AI114)*'Assumptions (Inputs)'!$C$26</f>
        <v>-0.19492624452741439</v>
      </c>
      <c r="AJ46" s="56">
        <f>(AJ27-AJ114)*'Assumptions (Inputs)'!$C$26</f>
        <v>-0.19492624452741439</v>
      </c>
      <c r="AK46" s="56">
        <f>(AK27-AK114)*'Assumptions (Inputs)'!$C$26</f>
        <v>-0.19492624452741439</v>
      </c>
      <c r="AL46" s="56">
        <f>(AL27-AL114)*'Assumptions (Inputs)'!$C$26</f>
        <v>-0.19492624452741439</v>
      </c>
      <c r="AM46" s="56">
        <f>(AM27-AM114)*'Assumptions (Inputs)'!$C$26</f>
        <v>-0.19492624452741439</v>
      </c>
      <c r="AN46" s="56">
        <f>(AN27-AN114)*'Assumptions (Inputs)'!$C$26</f>
        <v>-0.19492624452741439</v>
      </c>
      <c r="AO46" s="56">
        <f>(AO27-AO114)*'Assumptions (Inputs)'!$C$26</f>
        <v>-0.19492624452741439</v>
      </c>
      <c r="AP46" s="56">
        <f>(AP27-AP114)*'Assumptions (Inputs)'!$C$26</f>
        <v>-0.19492624452741439</v>
      </c>
      <c r="AQ46" s="56">
        <f>(AQ27-AQ114)*'Assumptions (Inputs)'!$C$26</f>
        <v>-0.19492624452741439</v>
      </c>
      <c r="AR46" s="56">
        <f>(AR27-AR114)*'Assumptions (Inputs)'!$C$26</f>
        <v>-0.19492624452741439</v>
      </c>
      <c r="AS46" s="56">
        <f>(AS27-AS114)*'Assumptions (Inputs)'!$C$26</f>
        <v>-0.19492624452741439</v>
      </c>
      <c r="AT46" s="56">
        <f>(AT27-AT114)*'Assumptions (Inputs)'!$C$26</f>
        <v>-0.19492624452741439</v>
      </c>
      <c r="AU46" s="56">
        <f>(AU27-AU114)*'Assumptions (Inputs)'!$C$26</f>
        <v>-0.19492624452741439</v>
      </c>
      <c r="AV46" s="56">
        <f>(AV27-AV114)*'Assumptions (Inputs)'!$C$26</f>
        <v>-0.19492624452741439</v>
      </c>
      <c r="AW46" s="56">
        <f>(AW27-AW114)*'Assumptions (Inputs)'!$C$26</f>
        <v>-0.19492624452741439</v>
      </c>
      <c r="AX46" s="56">
        <f>(AX27-AX114)*'Assumptions (Inputs)'!$C$26</f>
        <v>-0.19492624452741439</v>
      </c>
      <c r="AY46" s="56">
        <f>(AY27-AY114)*'Assumptions (Inputs)'!$C$26</f>
        <v>-0.19492624452741439</v>
      </c>
      <c r="AZ46" s="56">
        <f>(AZ27-AZ114)*'Assumptions (Inputs)'!$C$26</f>
        <v>-0.19492624452741439</v>
      </c>
      <c r="BA46" s="56">
        <f>(BA27-BA114)*'Assumptions (Inputs)'!$C$26</f>
        <v>-0.19492624452741439</v>
      </c>
      <c r="BB46" s="56">
        <f>(BB27-BB114)*'Assumptions (Inputs)'!$C$26</f>
        <v>-0.19492624452741439</v>
      </c>
      <c r="BC46" s="56">
        <f>(BC27-BC114)*'Assumptions (Inputs)'!$C$26</f>
        <v>0</v>
      </c>
      <c r="BD46" s="56">
        <f>(BD27-BD114)*'Assumptions (Inputs)'!$C$26</f>
        <v>0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5.8477873358525612E-4</v>
      </c>
      <c r="BO46" s="337"/>
    </row>
    <row r="47" spans="1:107" s="79" customFormat="1" ht="15" customHeight="1">
      <c r="A47" s="36" t="s">
        <v>28</v>
      </c>
      <c r="B47" s="78">
        <f t="shared" ref="B47:BL47" si="24">SUM(B45:B46)</f>
        <v>0</v>
      </c>
      <c r="C47" s="78">
        <f t="shared" si="24"/>
        <v>0</v>
      </c>
      <c r="D47" s="78">
        <f>SUM(D45:D46)</f>
        <v>0</v>
      </c>
      <c r="E47" s="78">
        <f>SUM(E45:E46)</f>
        <v>0.17056046396148758</v>
      </c>
      <c r="F47" s="78">
        <f t="shared" si="24"/>
        <v>0.67922049905577553</v>
      </c>
      <c r="G47" s="78">
        <f t="shared" si="24"/>
        <v>1.135055521883134</v>
      </c>
      <c r="H47" s="78">
        <f t="shared" si="24"/>
        <v>1.5421589835786389</v>
      </c>
      <c r="I47" s="78">
        <f t="shared" si="24"/>
        <v>1.9040395565437838</v>
      </c>
      <c r="J47" s="78">
        <f t="shared" si="24"/>
        <v>2.2242059131800618</v>
      </c>
      <c r="K47" s="78">
        <f t="shared" si="24"/>
        <v>2.5056794102776481</v>
      </c>
      <c r="L47" s="78">
        <f t="shared" si="24"/>
        <v>2.7514814046267175</v>
      </c>
      <c r="M47" s="78">
        <f t="shared" si="24"/>
        <v>2.9914356116399645</v>
      </c>
      <c r="N47" s="78">
        <f t="shared" si="24"/>
        <v>3.2313898186532115</v>
      </c>
      <c r="O47" s="78">
        <f t="shared" si="24"/>
        <v>3.4713440256664585</v>
      </c>
      <c r="P47" s="78">
        <f t="shared" si="24"/>
        <v>3.7112982326797055</v>
      </c>
      <c r="Q47" s="78">
        <f t="shared" si="24"/>
        <v>3.9512524396929525</v>
      </c>
      <c r="R47" s="78">
        <f t="shared" si="24"/>
        <v>4.1912066467061999</v>
      </c>
      <c r="S47" s="78">
        <f t="shared" si="24"/>
        <v>4.4311608537194473</v>
      </c>
      <c r="T47" s="78">
        <f t="shared" si="24"/>
        <v>4.6711150607326948</v>
      </c>
      <c r="U47" s="78">
        <f t="shared" si="24"/>
        <v>4.9110692677459422</v>
      </c>
      <c r="V47" s="78">
        <f t="shared" si="24"/>
        <v>5.1510234747591896</v>
      </c>
      <c r="W47" s="78">
        <f t="shared" si="24"/>
        <v>5.3909776817724371</v>
      </c>
      <c r="X47" s="78">
        <f t="shared" si="24"/>
        <v>5.6309318887856845</v>
      </c>
      <c r="Y47" s="78">
        <f t="shared" si="24"/>
        <v>5.6534458700286008</v>
      </c>
      <c r="Z47" s="78">
        <f t="shared" si="24"/>
        <v>5.4585196255011867</v>
      </c>
      <c r="AA47" s="78">
        <f t="shared" si="24"/>
        <v>5.2635933809737727</v>
      </c>
      <c r="AB47" s="78">
        <f t="shared" si="24"/>
        <v>5.0686671364463587</v>
      </c>
      <c r="AC47" s="78">
        <f t="shared" si="24"/>
        <v>4.8737408919189447</v>
      </c>
      <c r="AD47" s="78">
        <f t="shared" si="24"/>
        <v>4.6788146473915306</v>
      </c>
      <c r="AE47" s="78">
        <f t="shared" si="24"/>
        <v>4.4838884028641166</v>
      </c>
      <c r="AF47" s="78">
        <f t="shared" si="24"/>
        <v>4.2889621583367026</v>
      </c>
      <c r="AG47" s="78">
        <f t="shared" si="24"/>
        <v>4.0940359138092886</v>
      </c>
      <c r="AH47" s="78">
        <f t="shared" si="24"/>
        <v>3.8991096692818741</v>
      </c>
      <c r="AI47" s="78">
        <f t="shared" si="24"/>
        <v>3.7041834247544596</v>
      </c>
      <c r="AJ47" s="78">
        <f t="shared" si="24"/>
        <v>3.5092571802270451</v>
      </c>
      <c r="AK47" s="78">
        <f t="shared" si="24"/>
        <v>3.3143309356996307</v>
      </c>
      <c r="AL47" s="78">
        <f t="shared" si="24"/>
        <v>3.1194046911722162</v>
      </c>
      <c r="AM47" s="78">
        <f t="shared" si="24"/>
        <v>2.9244784466448017</v>
      </c>
      <c r="AN47" s="78">
        <f t="shared" si="24"/>
        <v>2.7295522021173872</v>
      </c>
      <c r="AO47" s="78">
        <f t="shared" si="24"/>
        <v>2.5346259575899728</v>
      </c>
      <c r="AP47" s="78">
        <f t="shared" si="24"/>
        <v>2.3396997130625583</v>
      </c>
      <c r="AQ47" s="78">
        <f t="shared" si="24"/>
        <v>2.1447734685351438</v>
      </c>
      <c r="AR47" s="78">
        <f t="shared" si="24"/>
        <v>1.9498472240077294</v>
      </c>
      <c r="AS47" s="78">
        <f t="shared" si="24"/>
        <v>1.7549209794803149</v>
      </c>
      <c r="AT47" s="78">
        <f t="shared" si="24"/>
        <v>1.5599947349529004</v>
      </c>
      <c r="AU47" s="78">
        <f t="shared" si="24"/>
        <v>1.3650684904254859</v>
      </c>
      <c r="AV47" s="78">
        <f t="shared" si="24"/>
        <v>1.1701422458980715</v>
      </c>
      <c r="AW47" s="78">
        <f t="shared" si="24"/>
        <v>0.97521600137065712</v>
      </c>
      <c r="AX47" s="78">
        <f t="shared" si="24"/>
        <v>0.78028975684324275</v>
      </c>
      <c r="AY47" s="78">
        <f t="shared" si="24"/>
        <v>0.58536351231582839</v>
      </c>
      <c r="AZ47" s="78">
        <f t="shared" si="24"/>
        <v>0.39043726778841403</v>
      </c>
      <c r="BA47" s="78">
        <f t="shared" si="24"/>
        <v>0.19551102326099964</v>
      </c>
      <c r="BB47" s="78">
        <f t="shared" si="24"/>
        <v>5.8477873358525612E-4</v>
      </c>
      <c r="BC47" s="78">
        <f t="shared" si="24"/>
        <v>5.8477873358525612E-4</v>
      </c>
      <c r="BD47" s="78">
        <f t="shared" si="24"/>
        <v>5.8477873358525612E-4</v>
      </c>
      <c r="BE47" s="78">
        <f t="shared" si="24"/>
        <v>5.8477873358525612E-4</v>
      </c>
      <c r="BF47" s="78">
        <f t="shared" si="24"/>
        <v>5.8477873358525612E-4</v>
      </c>
      <c r="BG47" s="78">
        <f t="shared" si="24"/>
        <v>5.8477873358525612E-4</v>
      </c>
      <c r="BH47" s="78">
        <f t="shared" si="24"/>
        <v>5.8477873358525612E-4</v>
      </c>
      <c r="BI47" s="78">
        <f t="shared" si="24"/>
        <v>5.8477873358525612E-4</v>
      </c>
      <c r="BJ47" s="78">
        <f t="shared" si="24"/>
        <v>5.8477873358525612E-4</v>
      </c>
      <c r="BK47" s="78">
        <f t="shared" si="24"/>
        <v>5.8477873358525612E-4</v>
      </c>
      <c r="BL47" s="78">
        <f t="shared" si="24"/>
        <v>5.8477873358525612E-4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5">AVERAGE(B45,B47)</f>
        <v>0</v>
      </c>
      <c r="C48" s="69">
        <f t="shared" si="25"/>
        <v>0</v>
      </c>
      <c r="D48" s="69">
        <f t="shared" si="25"/>
        <v>0</v>
      </c>
      <c r="E48" s="69">
        <f>AVERAGE(E45,E47)</f>
        <v>8.528023198074379E-2</v>
      </c>
      <c r="F48" s="69">
        <f t="shared" si="25"/>
        <v>0.42489048150863157</v>
      </c>
      <c r="G48" s="69">
        <f>AVERAGE(G45,G47)</f>
        <v>0.90713801046945475</v>
      </c>
      <c r="H48" s="69">
        <f t="shared" si="25"/>
        <v>1.3386072527308865</v>
      </c>
      <c r="I48" s="69">
        <f t="shared" si="25"/>
        <v>1.7230992700612113</v>
      </c>
      <c r="J48" s="69">
        <f t="shared" si="25"/>
        <v>2.0641227348619227</v>
      </c>
      <c r="K48" s="69">
        <f t="shared" si="25"/>
        <v>2.3649426617288549</v>
      </c>
      <c r="L48" s="69">
        <f>AVERAGE(L45,L47)</f>
        <v>2.6285804074521826</v>
      </c>
      <c r="M48" s="69">
        <f>AVERAGE(M45,M47)</f>
        <v>2.8714585081333412</v>
      </c>
      <c r="N48" s="69">
        <f>AVERAGE(N45,N47)</f>
        <v>3.1114127151465878</v>
      </c>
      <c r="O48" s="69">
        <f t="shared" ref="O48:BL48" si="26">AVERAGE(O45,O47)</f>
        <v>3.3513669221598352</v>
      </c>
      <c r="P48" s="69">
        <f t="shared" si="26"/>
        <v>3.5913211291730818</v>
      </c>
      <c r="Q48" s="69">
        <f t="shared" si="26"/>
        <v>3.8312753361863292</v>
      </c>
      <c r="R48" s="69">
        <f t="shared" si="26"/>
        <v>4.0712295431995766</v>
      </c>
      <c r="S48" s="69">
        <f t="shared" si="26"/>
        <v>4.3111837502128232</v>
      </c>
      <c r="T48" s="69">
        <f t="shared" si="26"/>
        <v>4.5511379572260715</v>
      </c>
      <c r="U48" s="69">
        <f t="shared" si="26"/>
        <v>4.7910921642393181</v>
      </c>
      <c r="V48" s="69">
        <f t="shared" si="26"/>
        <v>5.0310463712525664</v>
      </c>
      <c r="W48" s="69">
        <f t="shared" si="26"/>
        <v>5.2710005782658129</v>
      </c>
      <c r="X48" s="69">
        <f t="shared" si="26"/>
        <v>5.5109547852790612</v>
      </c>
      <c r="Y48" s="69">
        <f t="shared" si="26"/>
        <v>5.6421888794071426</v>
      </c>
      <c r="Z48" s="69">
        <f t="shared" si="26"/>
        <v>5.5559827477648938</v>
      </c>
      <c r="AA48" s="69">
        <f t="shared" si="26"/>
        <v>5.3610565032374797</v>
      </c>
      <c r="AB48" s="69">
        <f t="shared" si="26"/>
        <v>5.1661302587100657</v>
      </c>
      <c r="AC48" s="69">
        <f t="shared" si="26"/>
        <v>4.9712040141826517</v>
      </c>
      <c r="AD48" s="69">
        <f t="shared" si="26"/>
        <v>4.7762777696552376</v>
      </c>
      <c r="AE48" s="69">
        <f t="shared" si="26"/>
        <v>4.5813515251278236</v>
      </c>
      <c r="AF48" s="69">
        <f t="shared" si="26"/>
        <v>4.3864252806004096</v>
      </c>
      <c r="AG48" s="69">
        <f t="shared" si="26"/>
        <v>4.1914990360729956</v>
      </c>
      <c r="AH48" s="69">
        <f t="shared" si="26"/>
        <v>3.9965727915455815</v>
      </c>
      <c r="AI48" s="69">
        <f t="shared" si="26"/>
        <v>3.8016465470181666</v>
      </c>
      <c r="AJ48" s="69">
        <f t="shared" si="26"/>
        <v>3.6067203024907526</v>
      </c>
      <c r="AK48" s="69">
        <f t="shared" si="26"/>
        <v>3.4117940579633377</v>
      </c>
      <c r="AL48" s="69">
        <f t="shared" si="26"/>
        <v>3.2168678134359237</v>
      </c>
      <c r="AM48" s="69">
        <f t="shared" si="26"/>
        <v>3.0219415689085087</v>
      </c>
      <c r="AN48" s="69">
        <f t="shared" si="26"/>
        <v>2.8270153243810947</v>
      </c>
      <c r="AO48" s="69">
        <f t="shared" si="26"/>
        <v>2.6320890798536798</v>
      </c>
      <c r="AP48" s="69">
        <f t="shared" si="26"/>
        <v>2.4371628353262658</v>
      </c>
      <c r="AQ48" s="69">
        <f t="shared" si="26"/>
        <v>2.2422365907988508</v>
      </c>
      <c r="AR48" s="69">
        <f t="shared" si="26"/>
        <v>2.0473103462714368</v>
      </c>
      <c r="AS48" s="69">
        <f t="shared" si="26"/>
        <v>1.8523841017440221</v>
      </c>
      <c r="AT48" s="69">
        <f t="shared" si="26"/>
        <v>1.6574578572166077</v>
      </c>
      <c r="AU48" s="69">
        <f t="shared" si="26"/>
        <v>1.4625316126891932</v>
      </c>
      <c r="AV48" s="69">
        <f t="shared" si="26"/>
        <v>1.2676053681617787</v>
      </c>
      <c r="AW48" s="69">
        <f t="shared" si="26"/>
        <v>1.0726791236343642</v>
      </c>
      <c r="AX48" s="69">
        <f t="shared" si="26"/>
        <v>0.87775287910694999</v>
      </c>
      <c r="AY48" s="69">
        <f t="shared" si="26"/>
        <v>0.68282663457953552</v>
      </c>
      <c r="AZ48" s="69">
        <f t="shared" si="26"/>
        <v>0.48790039005212121</v>
      </c>
      <c r="BA48" s="69">
        <f t="shared" si="26"/>
        <v>0.29297414552470685</v>
      </c>
      <c r="BB48" s="69">
        <f t="shared" si="26"/>
        <v>9.804790099729245E-2</v>
      </c>
      <c r="BC48" s="69">
        <f t="shared" si="26"/>
        <v>5.8477873358525612E-4</v>
      </c>
      <c r="BD48" s="69">
        <f t="shared" si="26"/>
        <v>5.8477873358525612E-4</v>
      </c>
      <c r="BE48" s="69">
        <f t="shared" si="26"/>
        <v>5.8477873358525612E-4</v>
      </c>
      <c r="BF48" s="69">
        <f t="shared" si="26"/>
        <v>5.8477873358525612E-4</v>
      </c>
      <c r="BG48" s="69">
        <f t="shared" si="26"/>
        <v>5.8477873358525612E-4</v>
      </c>
      <c r="BH48" s="69">
        <f t="shared" si="26"/>
        <v>5.8477873358525612E-4</v>
      </c>
      <c r="BI48" s="69">
        <f t="shared" si="26"/>
        <v>5.8477873358525612E-4</v>
      </c>
      <c r="BJ48" s="69">
        <f t="shared" si="26"/>
        <v>5.8477873358525612E-4</v>
      </c>
      <c r="BK48" s="69">
        <f t="shared" si="26"/>
        <v>5.8477873358525612E-4</v>
      </c>
      <c r="BL48" s="69">
        <f t="shared" si="26"/>
        <v>5.8477873358525612E-4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7">C22-C36-C42-C48</f>
        <v>0</v>
      </c>
      <c r="D50" s="72">
        <f t="shared" si="27"/>
        <v>0</v>
      </c>
      <c r="E50" s="72">
        <f t="shared" si="27"/>
        <v>72.965204195480567</v>
      </c>
      <c r="F50" s="72">
        <f t="shared" si="27"/>
        <v>142.8446622142045</v>
      </c>
      <c r="G50" s="72">
        <f t="shared" si="27"/>
        <v>136.84180355369728</v>
      </c>
      <c r="H50" s="72">
        <f t="shared" si="27"/>
        <v>131.16314472365539</v>
      </c>
      <c r="I50" s="72">
        <f t="shared" si="27"/>
        <v>125.78441740663517</v>
      </c>
      <c r="J50" s="72">
        <f t="shared" si="27"/>
        <v>120.6832200788425</v>
      </c>
      <c r="K50" s="72">
        <f t="shared" si="27"/>
        <v>115.83870687785779</v>
      </c>
      <c r="L50" s="72">
        <f t="shared" si="27"/>
        <v>111.2315876026361</v>
      </c>
      <c r="M50" s="72">
        <f t="shared" si="27"/>
        <v>106.75701067652979</v>
      </c>
      <c r="N50" s="72">
        <f t="shared" si="27"/>
        <v>102.30110168691861</v>
      </c>
      <c r="O50" s="72">
        <f t="shared" si="27"/>
        <v>97.845192697307439</v>
      </c>
      <c r="P50" s="72">
        <f t="shared" si="27"/>
        <v>93.389283707696251</v>
      </c>
      <c r="Q50" s="72">
        <f t="shared" si="27"/>
        <v>88.933374718085091</v>
      </c>
      <c r="R50" s="72">
        <f t="shared" si="27"/>
        <v>84.477465728473902</v>
      </c>
      <c r="S50" s="72">
        <f t="shared" si="27"/>
        <v>80.021556738862728</v>
      </c>
      <c r="T50" s="72">
        <f t="shared" si="27"/>
        <v>75.565647749251553</v>
      </c>
      <c r="U50" s="72">
        <f t="shared" si="27"/>
        <v>71.109738759640379</v>
      </c>
      <c r="V50" s="72">
        <f t="shared" si="27"/>
        <v>66.653829770029191</v>
      </c>
      <c r="W50" s="72">
        <f t="shared" si="27"/>
        <v>62.197920780418031</v>
      </c>
      <c r="X50" s="72">
        <f t="shared" si="27"/>
        <v>57.742011790806842</v>
      </c>
      <c r="Y50" s="72">
        <f t="shared" si="27"/>
        <v>53.980238906539412</v>
      </c>
      <c r="Z50" s="72">
        <f t="shared" si="27"/>
        <v>51.606738232959479</v>
      </c>
      <c r="AA50" s="72">
        <f t="shared" si="27"/>
        <v>49.927373664723298</v>
      </c>
      <c r="AB50" s="72">
        <f t="shared" si="27"/>
        <v>48.24800909648711</v>
      </c>
      <c r="AC50" s="72">
        <f t="shared" si="27"/>
        <v>46.568644528250921</v>
      </c>
      <c r="AD50" s="72">
        <f t="shared" si="27"/>
        <v>44.889279960014733</v>
      </c>
      <c r="AE50" s="72">
        <f t="shared" si="27"/>
        <v>43.209915391778551</v>
      </c>
      <c r="AF50" s="72">
        <f t="shared" si="27"/>
        <v>41.530550823542356</v>
      </c>
      <c r="AG50" s="72">
        <f t="shared" si="27"/>
        <v>39.851186255306175</v>
      </c>
      <c r="AH50" s="72">
        <f t="shared" si="27"/>
        <v>38.171821687069986</v>
      </c>
      <c r="AI50" s="72">
        <f t="shared" si="27"/>
        <v>36.492457118833805</v>
      </c>
      <c r="AJ50" s="72">
        <f t="shared" si="27"/>
        <v>34.813092550597617</v>
      </c>
      <c r="AK50" s="72">
        <f t="shared" si="27"/>
        <v>33.133727982361435</v>
      </c>
      <c r="AL50" s="72">
        <f t="shared" si="27"/>
        <v>31.45436341412524</v>
      </c>
      <c r="AM50" s="72">
        <f t="shared" si="27"/>
        <v>29.774998845889058</v>
      </c>
      <c r="AN50" s="72">
        <f t="shared" si="27"/>
        <v>28.09563427765287</v>
      </c>
      <c r="AO50" s="72">
        <f t="shared" si="27"/>
        <v>26.416269709416689</v>
      </c>
      <c r="AP50" s="72">
        <f t="shared" si="27"/>
        <v>24.736905141180497</v>
      </c>
      <c r="AQ50" s="72">
        <f t="shared" si="27"/>
        <v>23.057540572944315</v>
      </c>
      <c r="AR50" s="72">
        <f t="shared" si="27"/>
        <v>21.378176004708124</v>
      </c>
      <c r="AS50" s="72">
        <f t="shared" si="27"/>
        <v>19.698811436471942</v>
      </c>
      <c r="AT50" s="72">
        <f t="shared" si="27"/>
        <v>18.019446868235754</v>
      </c>
      <c r="AU50" s="72">
        <f t="shared" si="27"/>
        <v>16.340082299999569</v>
      </c>
      <c r="AV50" s="72">
        <f t="shared" si="27"/>
        <v>14.660717731763384</v>
      </c>
      <c r="AW50" s="72">
        <f t="shared" si="27"/>
        <v>12.981353163527197</v>
      </c>
      <c r="AX50" s="72">
        <f t="shared" si="27"/>
        <v>11.301988595291013</v>
      </c>
      <c r="AY50" s="72">
        <f t="shared" si="27"/>
        <v>9.622624027054826</v>
      </c>
      <c r="AZ50" s="72">
        <f t="shared" si="27"/>
        <v>7.943259458818642</v>
      </c>
      <c r="BA50" s="72">
        <f t="shared" si="27"/>
        <v>6.2638948905824554</v>
      </c>
      <c r="BB50" s="72">
        <f t="shared" si="27"/>
        <v>2.7102395095826664</v>
      </c>
      <c r="BC50" s="72">
        <f>BC22-BC36-BC42-BC48</f>
        <v>-3.7335872990304497E-3</v>
      </c>
      <c r="BD50" s="72">
        <f>BD22-BD36-BD42-BD48</f>
        <v>-3.7335872990304497E-3</v>
      </c>
      <c r="BE50" s="72">
        <f t="shared" si="27"/>
        <v>-3.7335872990304497E-3</v>
      </c>
      <c r="BF50" s="72">
        <f t="shared" si="27"/>
        <v>-3.7335872990304497E-3</v>
      </c>
      <c r="BG50" s="72">
        <f t="shared" si="27"/>
        <v>-3.7335872990304497E-3</v>
      </c>
      <c r="BH50" s="72">
        <f t="shared" si="27"/>
        <v>-3.7335872990304497E-3</v>
      </c>
      <c r="BI50" s="72">
        <f>BI22-BI36-BI42-BI48</f>
        <v>-3.7335872990304497E-3</v>
      </c>
      <c r="BJ50" s="72">
        <f>BJ22-BJ36-BJ42-BJ48</f>
        <v>-3.7335872990304497E-3</v>
      </c>
      <c r="BK50" s="72">
        <f>BK22-BK36-BK42-BK48</f>
        <v>-3.7335872990304497E-3</v>
      </c>
      <c r="BL50" s="72">
        <f>BL22-BL36-BL42-BL48</f>
        <v>-3.7335872990304497E-3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0</v>
      </c>
      <c r="E53" s="81">
        <f>(+E33-E114)*'Assumptions (Inputs)'!$D$31/'Assumptions (Inputs)'!$D$30</f>
        <v>-5.0608991460216496E-2</v>
      </c>
      <c r="F53" s="81">
        <f>(+F33-F114)*'Assumptions (Inputs)'!$D$31/'Assumptions (Inputs)'!$D$30</f>
        <v>-5.0608991460216496E-2</v>
      </c>
      <c r="G53" s="81">
        <f>(+G33-G114)*'Assumptions (Inputs)'!$D$31/'Assumptions (Inputs)'!$D$30</f>
        <v>-5.0608991460216496E-2</v>
      </c>
      <c r="H53" s="81">
        <f>(+H33-H114)*'Assumptions (Inputs)'!$D$31/'Assumptions (Inputs)'!$D$30</f>
        <v>-5.0608991460216496E-2</v>
      </c>
      <c r="I53" s="81">
        <f>(+I33-I114)*'Assumptions (Inputs)'!$D$31/'Assumptions (Inputs)'!$D$30</f>
        <v>-5.0608991460216496E-2</v>
      </c>
      <c r="J53" s="81">
        <f>(+J33-J114)*'Assumptions (Inputs)'!$D$31/'Assumptions (Inputs)'!$D$30</f>
        <v>-5.0608991460216496E-2</v>
      </c>
      <c r="K53" s="81">
        <f>(+K33-K114)*'Assumptions (Inputs)'!$D$31/'Assumptions (Inputs)'!$D$30</f>
        <v>-5.0608991460216496E-2</v>
      </c>
      <c r="L53" s="81">
        <f>(+L33-L114)*'Assumptions (Inputs)'!$D$31/'Assumptions (Inputs)'!$D$30</f>
        <v>-5.0608991460216496E-2</v>
      </c>
      <c r="M53" s="81">
        <f>(+M33-M114)*'Assumptions (Inputs)'!$D$31/'Assumptions (Inputs)'!$D$30</f>
        <v>-5.0608991460216496E-2</v>
      </c>
      <c r="N53" s="81">
        <f>(+N33-N114)*'Assumptions (Inputs)'!$D$31/'Assumptions (Inputs)'!$D$30</f>
        <v>-5.0608991460216496E-2</v>
      </c>
      <c r="O53" s="81">
        <f>(+O33-O114)*'Assumptions (Inputs)'!$D$31/'Assumptions (Inputs)'!$D$30</f>
        <v>-5.0608991460216496E-2</v>
      </c>
      <c r="P53" s="81">
        <f>(+P33-P114)*'Assumptions (Inputs)'!$D$31/'Assumptions (Inputs)'!$D$30</f>
        <v>-5.0608991460216496E-2</v>
      </c>
      <c r="Q53" s="81">
        <f>(+Q33-Q114)*'Assumptions (Inputs)'!$D$31/'Assumptions (Inputs)'!$D$30</f>
        <v>-5.0608991460216496E-2</v>
      </c>
      <c r="R53" s="81">
        <f>(+R33-R114)*'Assumptions (Inputs)'!$D$31/'Assumptions (Inputs)'!$D$30</f>
        <v>-5.0608991460216496E-2</v>
      </c>
      <c r="S53" s="81">
        <f>(+S33-S114)*'Assumptions (Inputs)'!$D$31/'Assumptions (Inputs)'!$D$30</f>
        <v>-5.0608991460216496E-2</v>
      </c>
      <c r="T53" s="81">
        <f>(+T33-T114)*'Assumptions (Inputs)'!$D$31/'Assumptions (Inputs)'!$D$30</f>
        <v>-5.0608991460216496E-2</v>
      </c>
      <c r="U53" s="81">
        <f>(+U33-U114)*'Assumptions (Inputs)'!$D$31/'Assumptions (Inputs)'!$D$30</f>
        <v>-5.0608991460216496E-2</v>
      </c>
      <c r="V53" s="81">
        <f>(+V33-V114)*'Assumptions (Inputs)'!$D$31/'Assumptions (Inputs)'!$D$30</f>
        <v>-5.0608991460216496E-2</v>
      </c>
      <c r="W53" s="81">
        <f>(+W33-W114)*'Assumptions (Inputs)'!$D$31/'Assumptions (Inputs)'!$D$30</f>
        <v>-5.0608991460216496E-2</v>
      </c>
      <c r="X53" s="81">
        <f>(+X33-X114)*'Assumptions (Inputs)'!$D$31/'Assumptions (Inputs)'!$D$30</f>
        <v>-5.0608991460216496E-2</v>
      </c>
      <c r="Y53" s="81">
        <f>(+Y33-Y114)*'Assumptions (Inputs)'!$D$31/'Assumptions (Inputs)'!$D$30</f>
        <v>-5.0608991460216496E-2</v>
      </c>
      <c r="Z53" s="81">
        <f>(+Z33-Z114)*'Assumptions (Inputs)'!$D$31/'Assumptions (Inputs)'!$D$30</f>
        <v>-5.0608991460216496E-2</v>
      </c>
      <c r="AA53" s="81">
        <f>(+AA33-AA114)*'Assumptions (Inputs)'!$D$31/'Assumptions (Inputs)'!$D$30</f>
        <v>-5.0608991460216496E-2</v>
      </c>
      <c r="AB53" s="81">
        <f>(+AB33-AB114)*'Assumptions (Inputs)'!$D$31/'Assumptions (Inputs)'!$D$30</f>
        <v>-5.0608991460216496E-2</v>
      </c>
      <c r="AC53" s="81">
        <f>(+AC33-AC114)*'Assumptions (Inputs)'!$D$31/'Assumptions (Inputs)'!$D$30</f>
        <v>-5.0608991460216496E-2</v>
      </c>
      <c r="AD53" s="81">
        <f>(+AD33-AD114)*'Assumptions (Inputs)'!$D$31/'Assumptions (Inputs)'!$D$30</f>
        <v>-5.0608991460216496E-2</v>
      </c>
      <c r="AE53" s="81">
        <f>(+AE33-AE114)*'Assumptions (Inputs)'!$D$31/'Assumptions (Inputs)'!$D$30</f>
        <v>-5.0608991460216496E-2</v>
      </c>
      <c r="AF53" s="81">
        <f>(+AF33-AF114)*'Assumptions (Inputs)'!$D$31/'Assumptions (Inputs)'!$D$30</f>
        <v>-5.0608991460216496E-2</v>
      </c>
      <c r="AG53" s="81">
        <f>(+AG33-AG114)*'Assumptions (Inputs)'!$D$31/'Assumptions (Inputs)'!$D$30</f>
        <v>-5.0608991460216496E-2</v>
      </c>
      <c r="AH53" s="81">
        <f>(+AH33-AH114)*'Assumptions (Inputs)'!$D$31/'Assumptions (Inputs)'!$D$30</f>
        <v>-5.0608991460216496E-2</v>
      </c>
      <c r="AI53" s="81">
        <f>(+AI33-AI114)*'Assumptions (Inputs)'!$D$31/'Assumptions (Inputs)'!$D$30</f>
        <v>-5.0608991460216496E-2</v>
      </c>
      <c r="AJ53" s="81">
        <f>(+AJ33-AJ114)*'Assumptions (Inputs)'!$D$31/'Assumptions (Inputs)'!$D$30</f>
        <v>-5.0608991460216496E-2</v>
      </c>
      <c r="AK53" s="81">
        <f>(+AK33-AK114)*'Assumptions (Inputs)'!$D$31/'Assumptions (Inputs)'!$D$30</f>
        <v>-5.0608991460216496E-2</v>
      </c>
      <c r="AL53" s="81">
        <f>(+AL33-AL114)*'Assumptions (Inputs)'!$D$31/'Assumptions (Inputs)'!$D$30</f>
        <v>-5.0608991460216496E-2</v>
      </c>
      <c r="AM53" s="81">
        <f>(+AM33-AM114)*'Assumptions (Inputs)'!$D$31/'Assumptions (Inputs)'!$D$30</f>
        <v>-5.0608991460216496E-2</v>
      </c>
      <c r="AN53" s="81">
        <f>(+AN33-AN114)*'Assumptions (Inputs)'!$D$31/'Assumptions (Inputs)'!$D$30</f>
        <v>-5.0608991460216496E-2</v>
      </c>
      <c r="AO53" s="81">
        <f>(+AO33-AO114)*'Assumptions (Inputs)'!$D$31/'Assumptions (Inputs)'!$D$30</f>
        <v>-5.0608991460216496E-2</v>
      </c>
      <c r="AP53" s="81">
        <f>(+AP33-AP114)*'Assumptions (Inputs)'!$D$31/'Assumptions (Inputs)'!$D$30</f>
        <v>-5.0608991460216496E-2</v>
      </c>
      <c r="AQ53" s="81">
        <f>(+AQ33-AQ114)*'Assumptions (Inputs)'!$D$31/'Assumptions (Inputs)'!$D$30</f>
        <v>-5.0608991460216496E-2</v>
      </c>
      <c r="AR53" s="81">
        <f>(+AR33-AR114)*'Assumptions (Inputs)'!$D$31/'Assumptions (Inputs)'!$D$30</f>
        <v>-5.0608991460216496E-2</v>
      </c>
      <c r="AS53" s="81">
        <f>(+AS33-AS114)*'Assumptions (Inputs)'!$D$31/'Assumptions (Inputs)'!$D$30</f>
        <v>-5.0608991460216496E-2</v>
      </c>
      <c r="AT53" s="81">
        <f>(+AT33-AT114)*'Assumptions (Inputs)'!$D$31/'Assumptions (Inputs)'!$D$30</f>
        <v>-5.0608991460216496E-2</v>
      </c>
      <c r="AU53" s="81">
        <f>(+AU33-AU114)*'Assumptions (Inputs)'!$D$31/'Assumptions (Inputs)'!$D$30</f>
        <v>-5.0608991460216496E-2</v>
      </c>
      <c r="AV53" s="81">
        <f>(+AV33-AV114)*'Assumptions (Inputs)'!$D$31/'Assumptions (Inputs)'!$D$30</f>
        <v>-5.0608991460216496E-2</v>
      </c>
      <c r="AW53" s="81">
        <f>(+AW33-AW114)*'Assumptions (Inputs)'!$D$31/'Assumptions (Inputs)'!$D$30</f>
        <v>-5.0608991460216496E-2</v>
      </c>
      <c r="AX53" s="81">
        <f>(+AX33-AX114)*'Assumptions (Inputs)'!$D$31/'Assumptions (Inputs)'!$D$30</f>
        <v>-5.0608991460216496E-2</v>
      </c>
      <c r="AY53" s="81">
        <f>(+AY33-AY114)*'Assumptions (Inputs)'!$D$31/'Assumptions (Inputs)'!$D$30</f>
        <v>-5.0608991460216496E-2</v>
      </c>
      <c r="AZ53" s="81">
        <f>(+AZ33-AZ114)*'Assumptions (Inputs)'!$D$31/'Assumptions (Inputs)'!$D$30</f>
        <v>-5.0608991460216496E-2</v>
      </c>
      <c r="BA53" s="81">
        <f>(+BA33-BA114)*'Assumptions (Inputs)'!$D$31/'Assumptions (Inputs)'!$D$30</f>
        <v>-5.0608991460216496E-2</v>
      </c>
      <c r="BB53" s="81">
        <f>(+BB33-BB114)*'Assumptions (Inputs)'!$D$31/'Assumptions (Inputs)'!$D$30</f>
        <v>-5.0608991460216496E-2</v>
      </c>
      <c r="BC53" s="81">
        <f>(+BC33-BC114)*'Assumptions (Inputs)'!$D$31/'Assumptions (Inputs)'!$D$30</f>
        <v>0</v>
      </c>
      <c r="BD53" s="81">
        <f>(+BD33-BD114)*'Assumptions (Inputs)'!$D$31/'Assumptions (Inputs)'!$D$30</f>
        <v>0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-2.5304495730108267</v>
      </c>
      <c r="BO53" s="343"/>
    </row>
    <row r="54" spans="1:107" s="38" customFormat="1" ht="15" customHeight="1">
      <c r="A54" s="36" t="s">
        <v>53</v>
      </c>
      <c r="B54" s="75">
        <f t="shared" ref="B54:BL54" si="28">B33</f>
        <v>0</v>
      </c>
      <c r="C54" s="75">
        <f t="shared" si="28"/>
        <v>0</v>
      </c>
      <c r="D54" s="75">
        <f t="shared" si="28"/>
        <v>0</v>
      </c>
      <c r="E54" s="75">
        <f t="shared" si="28"/>
        <v>2.9238936679112157</v>
      </c>
      <c r="F54" s="75">
        <f t="shared" si="28"/>
        <v>2.9238936679112157</v>
      </c>
      <c r="G54" s="75">
        <f t="shared" si="28"/>
        <v>2.9238936679112157</v>
      </c>
      <c r="H54" s="75">
        <f t="shared" si="28"/>
        <v>2.9238936679112157</v>
      </c>
      <c r="I54" s="75">
        <f t="shared" si="28"/>
        <v>2.9238936679112157</v>
      </c>
      <c r="J54" s="75">
        <f t="shared" si="28"/>
        <v>2.9238936679112157</v>
      </c>
      <c r="K54" s="75">
        <f t="shared" si="28"/>
        <v>2.9238936679112157</v>
      </c>
      <c r="L54" s="75">
        <f t="shared" si="28"/>
        <v>2.9238936679112157</v>
      </c>
      <c r="M54" s="75">
        <f t="shared" si="28"/>
        <v>2.9238936679112157</v>
      </c>
      <c r="N54" s="75">
        <f t="shared" si="28"/>
        <v>2.9238936679112157</v>
      </c>
      <c r="O54" s="75">
        <f t="shared" si="28"/>
        <v>2.9238936679112157</v>
      </c>
      <c r="P54" s="75">
        <f t="shared" si="28"/>
        <v>2.9238936679112157</v>
      </c>
      <c r="Q54" s="75">
        <f t="shared" si="28"/>
        <v>2.9238936679112157</v>
      </c>
      <c r="R54" s="75">
        <f t="shared" si="28"/>
        <v>2.9238936679112157</v>
      </c>
      <c r="S54" s="75">
        <f t="shared" si="28"/>
        <v>2.9238936679112157</v>
      </c>
      <c r="T54" s="75">
        <f t="shared" si="28"/>
        <v>2.9238936679112157</v>
      </c>
      <c r="U54" s="75">
        <f t="shared" si="28"/>
        <v>2.9238936679112157</v>
      </c>
      <c r="V54" s="75">
        <f t="shared" si="28"/>
        <v>2.9238936679112157</v>
      </c>
      <c r="W54" s="75">
        <f t="shared" si="28"/>
        <v>2.9238936679112157</v>
      </c>
      <c r="X54" s="75">
        <f t="shared" si="28"/>
        <v>2.9238936679112157</v>
      </c>
      <c r="Y54" s="75">
        <f t="shared" si="28"/>
        <v>2.9238936679112157</v>
      </c>
      <c r="Z54" s="75">
        <f t="shared" si="28"/>
        <v>2.9238936679112157</v>
      </c>
      <c r="AA54" s="75">
        <f t="shared" si="28"/>
        <v>2.9238936679112157</v>
      </c>
      <c r="AB54" s="75">
        <f t="shared" si="28"/>
        <v>2.9238936679112157</v>
      </c>
      <c r="AC54" s="75">
        <f t="shared" si="28"/>
        <v>2.9238936679112157</v>
      </c>
      <c r="AD54" s="75">
        <f t="shared" si="28"/>
        <v>2.9238936679112157</v>
      </c>
      <c r="AE54" s="75">
        <f t="shared" si="28"/>
        <v>2.9238936679112157</v>
      </c>
      <c r="AF54" s="75">
        <f t="shared" si="28"/>
        <v>2.9238936679112157</v>
      </c>
      <c r="AG54" s="75">
        <f t="shared" si="28"/>
        <v>2.9238936679112157</v>
      </c>
      <c r="AH54" s="75">
        <f t="shared" si="28"/>
        <v>2.9238936679112157</v>
      </c>
      <c r="AI54" s="75">
        <f t="shared" si="28"/>
        <v>2.9238936679112157</v>
      </c>
      <c r="AJ54" s="75">
        <f t="shared" si="28"/>
        <v>2.9238936679112157</v>
      </c>
      <c r="AK54" s="75">
        <f t="shared" si="28"/>
        <v>2.9238936679112157</v>
      </c>
      <c r="AL54" s="75">
        <f t="shared" si="28"/>
        <v>2.9238936679112157</v>
      </c>
      <c r="AM54" s="75">
        <f t="shared" si="28"/>
        <v>2.9238936679112157</v>
      </c>
      <c r="AN54" s="75">
        <f t="shared" si="28"/>
        <v>2.9238936679112157</v>
      </c>
      <c r="AO54" s="75">
        <f t="shared" si="28"/>
        <v>2.9238936679112157</v>
      </c>
      <c r="AP54" s="75">
        <f t="shared" si="28"/>
        <v>2.9238936679112157</v>
      </c>
      <c r="AQ54" s="75">
        <f t="shared" si="28"/>
        <v>2.9238936679112157</v>
      </c>
      <c r="AR54" s="75">
        <f t="shared" si="28"/>
        <v>2.9238936679112157</v>
      </c>
      <c r="AS54" s="75">
        <f t="shared" si="28"/>
        <v>2.9238936679112157</v>
      </c>
      <c r="AT54" s="75">
        <f t="shared" si="28"/>
        <v>2.9238936679112157</v>
      </c>
      <c r="AU54" s="75">
        <f t="shared" si="28"/>
        <v>2.9238936679112157</v>
      </c>
      <c r="AV54" s="75">
        <f t="shared" si="28"/>
        <v>2.9238936679112157</v>
      </c>
      <c r="AW54" s="75">
        <f t="shared" si="28"/>
        <v>2.9238936679112157</v>
      </c>
      <c r="AX54" s="75">
        <f t="shared" si="28"/>
        <v>2.9238936679112157</v>
      </c>
      <c r="AY54" s="75">
        <f t="shared" si="28"/>
        <v>2.9238936679112157</v>
      </c>
      <c r="AZ54" s="75">
        <f t="shared" si="28"/>
        <v>2.9238936679112157</v>
      </c>
      <c r="BA54" s="75">
        <f t="shared" si="28"/>
        <v>2.9238936679112157</v>
      </c>
      <c r="BB54" s="75">
        <f t="shared" si="28"/>
        <v>2.9238936679112157</v>
      </c>
      <c r="BC54" s="75">
        <f t="shared" si="28"/>
        <v>0</v>
      </c>
      <c r="BD54" s="75">
        <f t="shared" si="28"/>
        <v>0</v>
      </c>
      <c r="BE54" s="75">
        <f t="shared" si="28"/>
        <v>0</v>
      </c>
      <c r="BF54" s="75">
        <f t="shared" si="28"/>
        <v>0</v>
      </c>
      <c r="BG54" s="75">
        <f t="shared" si="28"/>
        <v>0</v>
      </c>
      <c r="BH54" s="75">
        <f t="shared" si="28"/>
        <v>0</v>
      </c>
      <c r="BI54" s="75">
        <f t="shared" si="28"/>
        <v>0</v>
      </c>
      <c r="BJ54" s="75">
        <f t="shared" si="28"/>
        <v>0</v>
      </c>
      <c r="BK54" s="75">
        <f t="shared" si="28"/>
        <v>0</v>
      </c>
      <c r="BL54" s="75">
        <f t="shared" si="28"/>
        <v>0</v>
      </c>
      <c r="BM54" s="37"/>
      <c r="BN54" s="75">
        <f>SUM(B54:BM54)</f>
        <v>146.19468339556079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</v>
      </c>
      <c r="E55" s="68">
        <f>E21*'Assumptions (Inputs)'!$C$42</f>
        <v>7.4971632510544</v>
      </c>
      <c r="F55" s="68">
        <f>F21*'Assumptions (Inputs)'!$C$42</f>
        <v>7.4971632510544</v>
      </c>
      <c r="G55" s="68">
        <f>G21*'Assumptions (Inputs)'!$C$42</f>
        <v>7.4971632510544</v>
      </c>
      <c r="H55" s="68">
        <f>H21*'Assumptions (Inputs)'!$C$42</f>
        <v>7.4971632510544</v>
      </c>
      <c r="I55" s="68">
        <f>I21*'Assumptions (Inputs)'!$C$42</f>
        <v>7.4971632510544</v>
      </c>
      <c r="J55" s="68">
        <f>J21*'Assumptions (Inputs)'!$C$42</f>
        <v>7.4971632510544</v>
      </c>
      <c r="K55" s="68">
        <f>K21*'Assumptions (Inputs)'!$C$42</f>
        <v>7.4971632510544</v>
      </c>
      <c r="L55" s="68">
        <f>L21*'Assumptions (Inputs)'!$C$42</f>
        <v>7.4971632510544</v>
      </c>
      <c r="M55" s="68">
        <f>M21*'Assumptions (Inputs)'!$C$42</f>
        <v>7.4971632510544</v>
      </c>
      <c r="N55" s="68">
        <f>N21*'Assumptions (Inputs)'!$C$42</f>
        <v>7.4971632510544</v>
      </c>
      <c r="O55" s="68">
        <f>O21*'Assumptions (Inputs)'!$C$42</f>
        <v>7.4971632510544</v>
      </c>
      <c r="P55" s="68">
        <f>P21*'Assumptions (Inputs)'!$C$42</f>
        <v>7.4971632510544</v>
      </c>
      <c r="Q55" s="68">
        <f>Q21*'Assumptions (Inputs)'!$C$42</f>
        <v>7.4971632510544</v>
      </c>
      <c r="R55" s="68">
        <f>R21*'Assumptions (Inputs)'!$C$42</f>
        <v>7.4971632510544</v>
      </c>
      <c r="S55" s="68">
        <f>S21*'Assumptions (Inputs)'!$C$42</f>
        <v>7.4971632510544</v>
      </c>
      <c r="T55" s="68">
        <f>T21*'Assumptions (Inputs)'!$C$42</f>
        <v>7.4971632510544</v>
      </c>
      <c r="U55" s="68">
        <f>U21*'Assumptions (Inputs)'!$C$42</f>
        <v>7.4971632510544</v>
      </c>
      <c r="V55" s="68">
        <f>V21*'Assumptions (Inputs)'!$C$42</f>
        <v>7.4971632510544</v>
      </c>
      <c r="W55" s="68">
        <f>W21*'Assumptions (Inputs)'!$C$42</f>
        <v>7.4971632510544</v>
      </c>
      <c r="X55" s="68">
        <f>X21*'Assumptions (Inputs)'!$C$42</f>
        <v>7.4971632510544</v>
      </c>
      <c r="Y55" s="68">
        <f>Y21*'Assumptions (Inputs)'!$C$42</f>
        <v>7.4971632510544</v>
      </c>
      <c r="Z55" s="68">
        <f>Z21*'Assumptions (Inputs)'!$C$42</f>
        <v>7.4971632510544</v>
      </c>
      <c r="AA55" s="68">
        <f>AA21*'Assumptions (Inputs)'!$C$42</f>
        <v>7.4971632510544</v>
      </c>
      <c r="AB55" s="68">
        <f>AB21*'Assumptions (Inputs)'!$C$42</f>
        <v>7.4971632510544</v>
      </c>
      <c r="AC55" s="68">
        <f>AC21*'Assumptions (Inputs)'!$C$42</f>
        <v>7.4971632510544</v>
      </c>
      <c r="AD55" s="68">
        <f>AD21*'Assumptions (Inputs)'!$C$42</f>
        <v>7.4971632510544</v>
      </c>
      <c r="AE55" s="68">
        <f>AE21*'Assumptions (Inputs)'!$C$42</f>
        <v>7.4971632510544</v>
      </c>
      <c r="AF55" s="68">
        <f>AF21*'Assumptions (Inputs)'!$C$42</f>
        <v>7.4971632510544</v>
      </c>
      <c r="AG55" s="68">
        <f>AG21*'Assumptions (Inputs)'!$C$42</f>
        <v>7.4971632510544</v>
      </c>
      <c r="AH55" s="68">
        <f>AH21*'Assumptions (Inputs)'!$C$42</f>
        <v>7.4971632510544</v>
      </c>
      <c r="AI55" s="68">
        <f>AI21*'Assumptions (Inputs)'!$C$42</f>
        <v>7.4971632510544</v>
      </c>
      <c r="AJ55" s="68">
        <f>AJ21*'Assumptions (Inputs)'!$C$42</f>
        <v>7.4971632510544</v>
      </c>
      <c r="AK55" s="68">
        <f>AK21*'Assumptions (Inputs)'!$C$42</f>
        <v>7.4971632510544</v>
      </c>
      <c r="AL55" s="68">
        <f>AL21*'Assumptions (Inputs)'!$C$42</f>
        <v>7.4971632510544</v>
      </c>
      <c r="AM55" s="68">
        <f>AM21*'Assumptions (Inputs)'!$C$42</f>
        <v>7.4971632510544</v>
      </c>
      <c r="AN55" s="68">
        <f>AN21*'Assumptions (Inputs)'!$C$42</f>
        <v>7.4971632510544</v>
      </c>
      <c r="AO55" s="68">
        <f>AO21*'Assumptions (Inputs)'!$C$42</f>
        <v>7.4971632510544</v>
      </c>
      <c r="AP55" s="68">
        <f>AP21*'Assumptions (Inputs)'!$C$42</f>
        <v>7.4971632510544</v>
      </c>
      <c r="AQ55" s="68">
        <f>AQ21*'Assumptions (Inputs)'!$C$42</f>
        <v>7.4971632510544</v>
      </c>
      <c r="AR55" s="68">
        <f>AR21*'Assumptions (Inputs)'!$C$42</f>
        <v>7.4971632510544</v>
      </c>
      <c r="AS55" s="68">
        <f>AS21*'Assumptions (Inputs)'!$C$42</f>
        <v>7.4971632510544</v>
      </c>
      <c r="AT55" s="68">
        <f>AT21*'Assumptions (Inputs)'!$C$42</f>
        <v>7.4971632510544</v>
      </c>
      <c r="AU55" s="68">
        <f>AU21*'Assumptions (Inputs)'!$C$42</f>
        <v>7.4971632510544</v>
      </c>
      <c r="AV55" s="68">
        <f>AV21*'Assumptions (Inputs)'!$C$42</f>
        <v>7.4971632510544</v>
      </c>
      <c r="AW55" s="68">
        <f>AW21*'Assumptions (Inputs)'!$C$42</f>
        <v>7.4971632510544</v>
      </c>
      <c r="AX55" s="68">
        <f>AX21*'Assumptions (Inputs)'!$C$42</f>
        <v>7.4971632510544</v>
      </c>
      <c r="AY55" s="68">
        <f>AY21*'Assumptions (Inputs)'!$C$42</f>
        <v>7.4971632510544</v>
      </c>
      <c r="AZ55" s="68">
        <f>AZ21*'Assumptions (Inputs)'!$C$42</f>
        <v>7.4971632510544</v>
      </c>
      <c r="BA55" s="68">
        <f>BA21*'Assumptions (Inputs)'!$C$42</f>
        <v>7.4971632510544</v>
      </c>
      <c r="BB55" s="68">
        <f>BB21*'Assumptions (Inputs)'!$C$42</f>
        <v>0</v>
      </c>
      <c r="BC55" s="68">
        <f>BC21*'Assumptions (Inputs)'!$C$42</f>
        <v>0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367.36099930166569</v>
      </c>
      <c r="BO55" s="337"/>
    </row>
    <row r="56" spans="1:107" s="38" customFormat="1" ht="15" customHeight="1" thickBot="1">
      <c r="A56" s="36" t="s">
        <v>100</v>
      </c>
      <c r="B56" s="69">
        <f t="shared" ref="B56:BL56" si="29">SUM(B53:B55)</f>
        <v>0</v>
      </c>
      <c r="C56" s="69">
        <f t="shared" si="29"/>
        <v>0</v>
      </c>
      <c r="D56" s="69">
        <f t="shared" si="29"/>
        <v>0</v>
      </c>
      <c r="E56" s="69">
        <f t="shared" si="29"/>
        <v>10.370447927505399</v>
      </c>
      <c r="F56" s="69">
        <f t="shared" si="29"/>
        <v>10.370447927505399</v>
      </c>
      <c r="G56" s="69">
        <f t="shared" si="29"/>
        <v>10.370447927505399</v>
      </c>
      <c r="H56" s="69">
        <f t="shared" si="29"/>
        <v>10.370447927505399</v>
      </c>
      <c r="I56" s="69">
        <f t="shared" si="29"/>
        <v>10.370447927505399</v>
      </c>
      <c r="J56" s="69">
        <f t="shared" si="29"/>
        <v>10.370447927505399</v>
      </c>
      <c r="K56" s="69">
        <f t="shared" si="29"/>
        <v>10.370447927505399</v>
      </c>
      <c r="L56" s="69">
        <f t="shared" si="29"/>
        <v>10.370447927505399</v>
      </c>
      <c r="M56" s="69">
        <f t="shared" si="29"/>
        <v>10.370447927505399</v>
      </c>
      <c r="N56" s="69">
        <f t="shared" si="29"/>
        <v>10.370447927505399</v>
      </c>
      <c r="O56" s="69">
        <f t="shared" si="29"/>
        <v>10.370447927505399</v>
      </c>
      <c r="P56" s="69">
        <f t="shared" si="29"/>
        <v>10.370447927505399</v>
      </c>
      <c r="Q56" s="69">
        <f t="shared" si="29"/>
        <v>10.370447927505399</v>
      </c>
      <c r="R56" s="69">
        <f t="shared" si="29"/>
        <v>10.370447927505399</v>
      </c>
      <c r="S56" s="69">
        <f t="shared" si="29"/>
        <v>10.370447927505399</v>
      </c>
      <c r="T56" s="69">
        <f t="shared" si="29"/>
        <v>10.370447927505399</v>
      </c>
      <c r="U56" s="69">
        <f t="shared" si="29"/>
        <v>10.370447927505399</v>
      </c>
      <c r="V56" s="69">
        <f t="shared" si="29"/>
        <v>10.370447927505399</v>
      </c>
      <c r="W56" s="69">
        <f t="shared" si="29"/>
        <v>10.370447927505399</v>
      </c>
      <c r="X56" s="69">
        <f t="shared" si="29"/>
        <v>10.370447927505399</v>
      </c>
      <c r="Y56" s="69">
        <f t="shared" si="29"/>
        <v>10.370447927505399</v>
      </c>
      <c r="Z56" s="69">
        <f t="shared" si="29"/>
        <v>10.370447927505399</v>
      </c>
      <c r="AA56" s="69">
        <f t="shared" si="29"/>
        <v>10.370447927505399</v>
      </c>
      <c r="AB56" s="69">
        <f t="shared" si="29"/>
        <v>10.370447927505399</v>
      </c>
      <c r="AC56" s="69">
        <f t="shared" si="29"/>
        <v>10.370447927505399</v>
      </c>
      <c r="AD56" s="69">
        <f t="shared" si="29"/>
        <v>10.370447927505399</v>
      </c>
      <c r="AE56" s="69">
        <f t="shared" si="29"/>
        <v>10.370447927505399</v>
      </c>
      <c r="AF56" s="69">
        <f t="shared" si="29"/>
        <v>10.370447927505399</v>
      </c>
      <c r="AG56" s="69">
        <f t="shared" si="29"/>
        <v>10.370447927505399</v>
      </c>
      <c r="AH56" s="69">
        <f t="shared" si="29"/>
        <v>10.370447927505399</v>
      </c>
      <c r="AI56" s="69">
        <f t="shared" si="29"/>
        <v>10.370447927505399</v>
      </c>
      <c r="AJ56" s="69">
        <f t="shared" si="29"/>
        <v>10.370447927505399</v>
      </c>
      <c r="AK56" s="69">
        <f t="shared" si="29"/>
        <v>10.370447927505399</v>
      </c>
      <c r="AL56" s="69">
        <f t="shared" si="29"/>
        <v>10.370447927505399</v>
      </c>
      <c r="AM56" s="69">
        <f t="shared" si="29"/>
        <v>10.370447927505399</v>
      </c>
      <c r="AN56" s="69">
        <f t="shared" si="29"/>
        <v>10.370447927505399</v>
      </c>
      <c r="AO56" s="69">
        <f t="shared" si="29"/>
        <v>10.370447927505399</v>
      </c>
      <c r="AP56" s="69">
        <f t="shared" si="29"/>
        <v>10.370447927505399</v>
      </c>
      <c r="AQ56" s="69">
        <f t="shared" si="29"/>
        <v>10.370447927505399</v>
      </c>
      <c r="AR56" s="69">
        <f t="shared" si="29"/>
        <v>10.370447927505399</v>
      </c>
      <c r="AS56" s="69">
        <f t="shared" si="29"/>
        <v>10.370447927505399</v>
      </c>
      <c r="AT56" s="69">
        <f t="shared" si="29"/>
        <v>10.370447927505399</v>
      </c>
      <c r="AU56" s="69">
        <f t="shared" si="29"/>
        <v>10.370447927505399</v>
      </c>
      <c r="AV56" s="69">
        <f t="shared" si="29"/>
        <v>10.370447927505399</v>
      </c>
      <c r="AW56" s="69">
        <f t="shared" si="29"/>
        <v>10.370447927505399</v>
      </c>
      <c r="AX56" s="69">
        <f t="shared" si="29"/>
        <v>10.370447927505399</v>
      </c>
      <c r="AY56" s="69">
        <f t="shared" si="29"/>
        <v>10.370447927505399</v>
      </c>
      <c r="AZ56" s="69">
        <f t="shared" si="29"/>
        <v>10.370447927505399</v>
      </c>
      <c r="BA56" s="69">
        <f t="shared" si="29"/>
        <v>10.370447927505399</v>
      </c>
      <c r="BB56" s="69">
        <f t="shared" si="29"/>
        <v>2.8732846764509992</v>
      </c>
      <c r="BC56" s="69">
        <f t="shared" si="29"/>
        <v>0</v>
      </c>
      <c r="BD56" s="69">
        <f t="shared" si="29"/>
        <v>0</v>
      </c>
      <c r="BE56" s="69">
        <f t="shared" si="29"/>
        <v>0</v>
      </c>
      <c r="BF56" s="69">
        <f t="shared" si="29"/>
        <v>0</v>
      </c>
      <c r="BG56" s="69">
        <f t="shared" si="29"/>
        <v>0</v>
      </c>
      <c r="BH56" s="69">
        <f t="shared" si="29"/>
        <v>0</v>
      </c>
      <c r="BI56" s="69">
        <f t="shared" si="29"/>
        <v>0</v>
      </c>
      <c r="BJ56" s="69">
        <f t="shared" si="29"/>
        <v>0</v>
      </c>
      <c r="BK56" s="69">
        <f t="shared" si="29"/>
        <v>0</v>
      </c>
      <c r="BL56" s="69">
        <f t="shared" si="29"/>
        <v>0</v>
      </c>
      <c r="BM56" s="37"/>
      <c r="BN56" s="75">
        <f>SUM(B56:BM56)</f>
        <v>511.02523312421522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30">B50</f>
        <v>0</v>
      </c>
      <c r="C59" s="75">
        <f t="shared" si="30"/>
        <v>0</v>
      </c>
      <c r="D59" s="75">
        <f t="shared" si="30"/>
        <v>0</v>
      </c>
      <c r="E59" s="75">
        <f t="shared" si="30"/>
        <v>72.965204195480567</v>
      </c>
      <c r="F59" s="75">
        <f t="shared" si="30"/>
        <v>142.8446622142045</v>
      </c>
      <c r="G59" s="75">
        <f t="shared" si="30"/>
        <v>136.84180355369728</v>
      </c>
      <c r="H59" s="75">
        <f t="shared" si="30"/>
        <v>131.16314472365539</v>
      </c>
      <c r="I59" s="75">
        <f t="shared" si="30"/>
        <v>125.78441740663517</v>
      </c>
      <c r="J59" s="75">
        <f t="shared" si="30"/>
        <v>120.6832200788425</v>
      </c>
      <c r="K59" s="75">
        <f t="shared" si="30"/>
        <v>115.83870687785779</v>
      </c>
      <c r="L59" s="75">
        <f t="shared" si="30"/>
        <v>111.2315876026361</v>
      </c>
      <c r="M59" s="75">
        <f t="shared" si="30"/>
        <v>106.75701067652979</v>
      </c>
      <c r="N59" s="75">
        <f t="shared" si="30"/>
        <v>102.30110168691861</v>
      </c>
      <c r="O59" s="75">
        <f t="shared" si="30"/>
        <v>97.845192697307439</v>
      </c>
      <c r="P59" s="75">
        <f t="shared" si="30"/>
        <v>93.389283707696251</v>
      </c>
      <c r="Q59" s="75">
        <f t="shared" si="30"/>
        <v>88.933374718085091</v>
      </c>
      <c r="R59" s="75">
        <f t="shared" si="30"/>
        <v>84.477465728473902</v>
      </c>
      <c r="S59" s="75">
        <f t="shared" si="30"/>
        <v>80.021556738862728</v>
      </c>
      <c r="T59" s="75">
        <f t="shared" si="30"/>
        <v>75.565647749251553</v>
      </c>
      <c r="U59" s="75">
        <f t="shared" si="30"/>
        <v>71.109738759640379</v>
      </c>
      <c r="V59" s="75">
        <f t="shared" si="30"/>
        <v>66.653829770029191</v>
      </c>
      <c r="W59" s="75">
        <f t="shared" si="30"/>
        <v>62.197920780418031</v>
      </c>
      <c r="X59" s="75">
        <f t="shared" si="30"/>
        <v>57.742011790806842</v>
      </c>
      <c r="Y59" s="75">
        <f t="shared" si="30"/>
        <v>53.980238906539412</v>
      </c>
      <c r="Z59" s="75">
        <f t="shared" si="30"/>
        <v>51.606738232959479</v>
      </c>
      <c r="AA59" s="75">
        <f t="shared" si="30"/>
        <v>49.927373664723298</v>
      </c>
      <c r="AB59" s="75">
        <f t="shared" si="30"/>
        <v>48.24800909648711</v>
      </c>
      <c r="AC59" s="75">
        <f t="shared" si="30"/>
        <v>46.568644528250921</v>
      </c>
      <c r="AD59" s="75">
        <f t="shared" si="30"/>
        <v>44.889279960014733</v>
      </c>
      <c r="AE59" s="75">
        <f t="shared" si="30"/>
        <v>43.209915391778551</v>
      </c>
      <c r="AF59" s="75">
        <f t="shared" si="30"/>
        <v>41.530550823542356</v>
      </c>
      <c r="AG59" s="75">
        <f t="shared" si="30"/>
        <v>39.851186255306175</v>
      </c>
      <c r="AH59" s="75">
        <f t="shared" si="30"/>
        <v>38.171821687069986</v>
      </c>
      <c r="AI59" s="75">
        <f t="shared" si="30"/>
        <v>36.492457118833805</v>
      </c>
      <c r="AJ59" s="75">
        <f t="shared" si="30"/>
        <v>34.813092550597617</v>
      </c>
      <c r="AK59" s="75">
        <f t="shared" si="30"/>
        <v>33.133727982361435</v>
      </c>
      <c r="AL59" s="75">
        <f t="shared" si="30"/>
        <v>31.45436341412524</v>
      </c>
      <c r="AM59" s="75">
        <f t="shared" si="30"/>
        <v>29.774998845889058</v>
      </c>
      <c r="AN59" s="75">
        <f t="shared" si="30"/>
        <v>28.09563427765287</v>
      </c>
      <c r="AO59" s="75">
        <f t="shared" si="30"/>
        <v>26.416269709416689</v>
      </c>
      <c r="AP59" s="75">
        <f t="shared" si="30"/>
        <v>24.736905141180497</v>
      </c>
      <c r="AQ59" s="75">
        <f t="shared" si="30"/>
        <v>23.057540572944315</v>
      </c>
      <c r="AR59" s="75">
        <f t="shared" si="30"/>
        <v>21.378176004708124</v>
      </c>
      <c r="AS59" s="75">
        <f t="shared" si="30"/>
        <v>19.698811436471942</v>
      </c>
      <c r="AT59" s="75">
        <f t="shared" si="30"/>
        <v>18.019446868235754</v>
      </c>
      <c r="AU59" s="75">
        <f t="shared" si="30"/>
        <v>16.340082299999569</v>
      </c>
      <c r="AV59" s="75">
        <f t="shared" si="30"/>
        <v>14.660717731763384</v>
      </c>
      <c r="AW59" s="75">
        <f t="shared" si="30"/>
        <v>12.981353163527197</v>
      </c>
      <c r="AX59" s="75">
        <f t="shared" si="30"/>
        <v>11.301988595291013</v>
      </c>
      <c r="AY59" s="75">
        <f t="shared" si="30"/>
        <v>9.622624027054826</v>
      </c>
      <c r="AZ59" s="75">
        <f t="shared" si="30"/>
        <v>7.943259458818642</v>
      </c>
      <c r="BA59" s="75">
        <f t="shared" si="30"/>
        <v>6.2638948905824554</v>
      </c>
      <c r="BB59" s="75">
        <f t="shared" si="30"/>
        <v>2.7102395095826664</v>
      </c>
      <c r="BC59" s="75">
        <f t="shared" si="30"/>
        <v>-3.7335872990304497E-3</v>
      </c>
      <c r="BD59" s="75">
        <f t="shared" si="30"/>
        <v>-3.7335872990304497E-3</v>
      </c>
      <c r="BE59" s="75">
        <f t="shared" si="30"/>
        <v>-3.7335872990304497E-3</v>
      </c>
      <c r="BF59" s="75">
        <f t="shared" si="30"/>
        <v>-3.7335872990304497E-3</v>
      </c>
      <c r="BG59" s="75">
        <f t="shared" si="30"/>
        <v>-3.7335872990304497E-3</v>
      </c>
      <c r="BH59" s="75">
        <f t="shared" si="30"/>
        <v>-3.7335872990304497E-3</v>
      </c>
      <c r="BI59" s="75">
        <f t="shared" si="30"/>
        <v>-3.7335872990304497E-3</v>
      </c>
      <c r="BJ59" s="75">
        <f t="shared" si="30"/>
        <v>-3.7335872990304497E-3</v>
      </c>
      <c r="BK59" s="75">
        <f t="shared" si="30"/>
        <v>-3.7335872990304497E-3</v>
      </c>
      <c r="BL59" s="75">
        <f t="shared" si="30"/>
        <v>-3.7335872990304497E-3</v>
      </c>
      <c r="BM59" s="37"/>
      <c r="BN59" s="75">
        <f>SUM(B59:BM59)</f>
        <v>2811.1888877297492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1">E60</f>
        <v>9.7000000000000003E-2</v>
      </c>
      <c r="G60" s="369">
        <f t="shared" si="31"/>
        <v>9.7000000000000003E-2</v>
      </c>
      <c r="H60" s="369">
        <f t="shared" si="31"/>
        <v>9.7000000000000003E-2</v>
      </c>
      <c r="I60" s="369">
        <f t="shared" si="31"/>
        <v>9.7000000000000003E-2</v>
      </c>
      <c r="J60" s="369">
        <f t="shared" si="31"/>
        <v>9.7000000000000003E-2</v>
      </c>
      <c r="K60" s="369">
        <f t="shared" si="31"/>
        <v>9.7000000000000003E-2</v>
      </c>
      <c r="L60" s="369">
        <f t="shared" si="31"/>
        <v>9.7000000000000003E-2</v>
      </c>
      <c r="M60" s="369">
        <f t="shared" si="31"/>
        <v>9.7000000000000003E-2</v>
      </c>
      <c r="N60" s="369">
        <f t="shared" si="31"/>
        <v>9.7000000000000003E-2</v>
      </c>
      <c r="O60" s="369">
        <f t="shared" si="31"/>
        <v>9.7000000000000003E-2</v>
      </c>
      <c r="P60" s="369">
        <f t="shared" si="31"/>
        <v>9.7000000000000003E-2</v>
      </c>
      <c r="Q60" s="369">
        <f t="shared" si="31"/>
        <v>9.7000000000000003E-2</v>
      </c>
      <c r="R60" s="369">
        <f t="shared" si="31"/>
        <v>9.7000000000000003E-2</v>
      </c>
      <c r="S60" s="369">
        <f t="shared" si="31"/>
        <v>9.7000000000000003E-2</v>
      </c>
      <c r="T60" s="369">
        <f t="shared" si="31"/>
        <v>9.7000000000000003E-2</v>
      </c>
      <c r="U60" s="369">
        <f t="shared" si="31"/>
        <v>9.7000000000000003E-2</v>
      </c>
      <c r="V60" s="369">
        <f t="shared" si="31"/>
        <v>9.7000000000000003E-2</v>
      </c>
      <c r="W60" s="369">
        <f t="shared" si="31"/>
        <v>9.7000000000000003E-2</v>
      </c>
      <c r="X60" s="369">
        <f t="shared" si="31"/>
        <v>9.7000000000000003E-2</v>
      </c>
      <c r="Y60" s="369">
        <f t="shared" si="31"/>
        <v>9.7000000000000003E-2</v>
      </c>
      <c r="Z60" s="369">
        <f t="shared" si="31"/>
        <v>9.7000000000000003E-2</v>
      </c>
      <c r="AA60" s="369">
        <f t="shared" si="31"/>
        <v>9.7000000000000003E-2</v>
      </c>
      <c r="AB60" s="369">
        <f t="shared" si="31"/>
        <v>9.7000000000000003E-2</v>
      </c>
      <c r="AC60" s="369">
        <f t="shared" si="31"/>
        <v>9.7000000000000003E-2</v>
      </c>
      <c r="AD60" s="369">
        <f t="shared" si="31"/>
        <v>9.7000000000000003E-2</v>
      </c>
      <c r="AE60" s="369">
        <f t="shared" si="31"/>
        <v>9.7000000000000003E-2</v>
      </c>
      <c r="AF60" s="369">
        <f t="shared" si="31"/>
        <v>9.7000000000000003E-2</v>
      </c>
      <c r="AG60" s="369">
        <f t="shared" si="31"/>
        <v>9.7000000000000003E-2</v>
      </c>
      <c r="AH60" s="369">
        <f t="shared" si="31"/>
        <v>9.7000000000000003E-2</v>
      </c>
      <c r="AI60" s="369">
        <f t="shared" si="31"/>
        <v>9.7000000000000003E-2</v>
      </c>
      <c r="AJ60" s="369">
        <f t="shared" si="31"/>
        <v>9.7000000000000003E-2</v>
      </c>
      <c r="AK60" s="369">
        <f t="shared" si="31"/>
        <v>9.7000000000000003E-2</v>
      </c>
      <c r="AL60" s="369">
        <f t="shared" si="31"/>
        <v>9.7000000000000003E-2</v>
      </c>
      <c r="AM60" s="369">
        <f t="shared" si="31"/>
        <v>9.7000000000000003E-2</v>
      </c>
      <c r="AN60" s="369">
        <f t="shared" si="31"/>
        <v>9.7000000000000003E-2</v>
      </c>
      <c r="AO60" s="369">
        <f t="shared" si="31"/>
        <v>9.7000000000000003E-2</v>
      </c>
      <c r="AP60" s="369">
        <f t="shared" si="31"/>
        <v>9.7000000000000003E-2</v>
      </c>
      <c r="AQ60" s="369">
        <f t="shared" si="31"/>
        <v>9.7000000000000003E-2</v>
      </c>
      <c r="AR60" s="369">
        <f t="shared" si="31"/>
        <v>9.7000000000000003E-2</v>
      </c>
      <c r="AS60" s="369">
        <f t="shared" si="31"/>
        <v>9.7000000000000003E-2</v>
      </c>
      <c r="AT60" s="369">
        <f t="shared" si="31"/>
        <v>9.7000000000000003E-2</v>
      </c>
      <c r="AU60" s="369">
        <f t="shared" si="31"/>
        <v>9.7000000000000003E-2</v>
      </c>
      <c r="AV60" s="369">
        <f t="shared" si="31"/>
        <v>9.7000000000000003E-2</v>
      </c>
      <c r="AW60" s="369">
        <f t="shared" si="31"/>
        <v>9.7000000000000003E-2</v>
      </c>
      <c r="AX60" s="369">
        <f t="shared" si="31"/>
        <v>9.7000000000000003E-2</v>
      </c>
      <c r="AY60" s="369">
        <f t="shared" si="31"/>
        <v>9.7000000000000003E-2</v>
      </c>
      <c r="AZ60" s="369">
        <f t="shared" si="31"/>
        <v>9.7000000000000003E-2</v>
      </c>
      <c r="BA60" s="369">
        <f t="shared" si="31"/>
        <v>9.7000000000000003E-2</v>
      </c>
      <c r="BB60" s="369">
        <f t="shared" si="31"/>
        <v>9.7000000000000003E-2</v>
      </c>
      <c r="BC60" s="369">
        <f t="shared" si="31"/>
        <v>9.7000000000000003E-2</v>
      </c>
      <c r="BD60" s="369">
        <f t="shared" si="31"/>
        <v>9.7000000000000003E-2</v>
      </c>
      <c r="BE60" s="369">
        <f t="shared" si="31"/>
        <v>9.7000000000000003E-2</v>
      </c>
      <c r="BF60" s="369">
        <f t="shared" si="31"/>
        <v>9.7000000000000003E-2</v>
      </c>
      <c r="BG60" s="369">
        <f t="shared" si="31"/>
        <v>9.7000000000000003E-2</v>
      </c>
      <c r="BH60" s="369">
        <f t="shared" si="31"/>
        <v>9.7000000000000003E-2</v>
      </c>
      <c r="BI60" s="369">
        <f t="shared" si="31"/>
        <v>9.7000000000000003E-2</v>
      </c>
      <c r="BJ60" s="369">
        <f t="shared" si="31"/>
        <v>9.7000000000000003E-2</v>
      </c>
      <c r="BK60" s="369">
        <f t="shared" si="31"/>
        <v>9.7000000000000003E-2</v>
      </c>
      <c r="BL60" s="369">
        <f t="shared" si="31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2">+B59*B60</f>
        <v>0</v>
      </c>
      <c r="C61" s="75">
        <f t="shared" si="32"/>
        <v>0</v>
      </c>
      <c r="D61" s="75">
        <f t="shared" si="32"/>
        <v>0</v>
      </c>
      <c r="E61" s="75">
        <f t="shared" si="32"/>
        <v>7.077624806961615</v>
      </c>
      <c r="F61" s="75">
        <f>+F59*F60</f>
        <v>13.855932234777837</v>
      </c>
      <c r="G61" s="75">
        <f t="shared" ref="G61:BL61" si="33">+G59*G60</f>
        <v>13.273654944708635</v>
      </c>
      <c r="H61" s="75">
        <f t="shared" si="33"/>
        <v>12.722825038194573</v>
      </c>
      <c r="I61" s="75">
        <f t="shared" si="33"/>
        <v>12.201088488443611</v>
      </c>
      <c r="J61" s="75">
        <f t="shared" si="33"/>
        <v>11.706272347647722</v>
      </c>
      <c r="K61" s="75">
        <f t="shared" si="33"/>
        <v>11.236354567152206</v>
      </c>
      <c r="L61" s="75">
        <f t="shared" si="33"/>
        <v>10.789463997455702</v>
      </c>
      <c r="M61" s="75">
        <f t="shared" si="33"/>
        <v>10.355430035623391</v>
      </c>
      <c r="N61" s="75">
        <f t="shared" si="33"/>
        <v>9.9232068636311066</v>
      </c>
      <c r="O61" s="75">
        <f t="shared" si="33"/>
        <v>9.4909836916388226</v>
      </c>
      <c r="P61" s="75">
        <f t="shared" si="33"/>
        <v>9.0587605196465368</v>
      </c>
      <c r="Q61" s="75">
        <f t="shared" si="33"/>
        <v>8.6265373476542546</v>
      </c>
      <c r="R61" s="75">
        <f t="shared" si="33"/>
        <v>8.1943141756619688</v>
      </c>
      <c r="S61" s="75">
        <f t="shared" si="33"/>
        <v>7.7620910036696849</v>
      </c>
      <c r="T61" s="75">
        <f t="shared" si="33"/>
        <v>7.3298678316774009</v>
      </c>
      <c r="U61" s="75">
        <f t="shared" si="33"/>
        <v>6.8976446596851169</v>
      </c>
      <c r="V61" s="75">
        <f t="shared" si="33"/>
        <v>6.465421487692832</v>
      </c>
      <c r="W61" s="75">
        <f t="shared" si="33"/>
        <v>6.0331983157005489</v>
      </c>
      <c r="X61" s="75">
        <f t="shared" si="33"/>
        <v>5.600975143708264</v>
      </c>
      <c r="Y61" s="75">
        <f t="shared" si="33"/>
        <v>5.2360831739343228</v>
      </c>
      <c r="Z61" s="75">
        <f t="shared" si="33"/>
        <v>5.0058536085970697</v>
      </c>
      <c r="AA61" s="75">
        <f t="shared" si="33"/>
        <v>4.8429552454781604</v>
      </c>
      <c r="AB61" s="75">
        <f t="shared" si="33"/>
        <v>4.6800568823592501</v>
      </c>
      <c r="AC61" s="75">
        <f t="shared" si="33"/>
        <v>4.5171585192403398</v>
      </c>
      <c r="AD61" s="75">
        <f t="shared" si="33"/>
        <v>4.3542601561214296</v>
      </c>
      <c r="AE61" s="75">
        <f t="shared" si="33"/>
        <v>4.1913617930025193</v>
      </c>
      <c r="AF61" s="75">
        <f t="shared" si="33"/>
        <v>4.0284634298836091</v>
      </c>
      <c r="AG61" s="75">
        <f t="shared" si="33"/>
        <v>3.8655650667646992</v>
      </c>
      <c r="AH61" s="75">
        <f t="shared" si="33"/>
        <v>3.702666703645789</v>
      </c>
      <c r="AI61" s="75">
        <f t="shared" si="33"/>
        <v>3.5397683405268792</v>
      </c>
      <c r="AJ61" s="75">
        <f t="shared" si="33"/>
        <v>3.3768699774079689</v>
      </c>
      <c r="AK61" s="75">
        <f t="shared" si="33"/>
        <v>3.2139716142890595</v>
      </c>
      <c r="AL61" s="75">
        <f t="shared" si="33"/>
        <v>3.0510732511701484</v>
      </c>
      <c r="AM61" s="75">
        <f t="shared" si="33"/>
        <v>2.8881748880512386</v>
      </c>
      <c r="AN61" s="75">
        <f t="shared" si="33"/>
        <v>2.7252765249323283</v>
      </c>
      <c r="AO61" s="75">
        <f t="shared" si="33"/>
        <v>2.5623781618134189</v>
      </c>
      <c r="AP61" s="75">
        <f t="shared" si="33"/>
        <v>2.3994797986945082</v>
      </c>
      <c r="AQ61" s="75">
        <f t="shared" si="33"/>
        <v>2.2365814355755989</v>
      </c>
      <c r="AR61" s="75">
        <f t="shared" si="33"/>
        <v>2.0736830724566881</v>
      </c>
      <c r="AS61" s="75">
        <f t="shared" si="33"/>
        <v>1.9107847093377786</v>
      </c>
      <c r="AT61" s="75">
        <f t="shared" si="33"/>
        <v>1.7478863462188681</v>
      </c>
      <c r="AU61" s="75">
        <f t="shared" si="33"/>
        <v>1.5849879830999583</v>
      </c>
      <c r="AV61" s="75">
        <f t="shared" si="33"/>
        <v>1.4220896199810482</v>
      </c>
      <c r="AW61" s="75">
        <f t="shared" si="33"/>
        <v>1.2591912568621382</v>
      </c>
      <c r="AX61" s="75">
        <f t="shared" si="33"/>
        <v>1.0962928937432284</v>
      </c>
      <c r="AY61" s="75">
        <f t="shared" si="33"/>
        <v>0.9333945306243181</v>
      </c>
      <c r="AZ61" s="75">
        <f t="shared" si="33"/>
        <v>0.77049616750540828</v>
      </c>
      <c r="BA61" s="75">
        <f t="shared" si="33"/>
        <v>0.60759780438649824</v>
      </c>
      <c r="BB61" s="75">
        <f t="shared" si="33"/>
        <v>0.26289323242951862</v>
      </c>
      <c r="BC61" s="75">
        <f t="shared" si="33"/>
        <v>-3.6215796800595366E-4</v>
      </c>
      <c r="BD61" s="75">
        <f t="shared" si="33"/>
        <v>-3.6215796800595366E-4</v>
      </c>
      <c r="BE61" s="75">
        <f t="shared" si="33"/>
        <v>-3.6215796800595366E-4</v>
      </c>
      <c r="BF61" s="75">
        <f t="shared" si="33"/>
        <v>-3.6215796800595366E-4</v>
      </c>
      <c r="BG61" s="75">
        <f t="shared" si="33"/>
        <v>-3.6215796800595366E-4</v>
      </c>
      <c r="BH61" s="75">
        <f t="shared" si="33"/>
        <v>-3.6215796800595366E-4</v>
      </c>
      <c r="BI61" s="75">
        <f t="shared" si="33"/>
        <v>-3.6215796800595366E-4</v>
      </c>
      <c r="BJ61" s="75">
        <f t="shared" si="33"/>
        <v>-3.6215796800595366E-4</v>
      </c>
      <c r="BK61" s="75">
        <f t="shared" si="33"/>
        <v>-3.6215796800595366E-4</v>
      </c>
      <c r="BL61" s="75">
        <f t="shared" si="33"/>
        <v>-3.6215796800595366E-4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4">B56</f>
        <v>0</v>
      </c>
      <c r="C62" s="68">
        <f t="shared" si="34"/>
        <v>0</v>
      </c>
      <c r="D62" s="68">
        <f t="shared" si="34"/>
        <v>0</v>
      </c>
      <c r="E62" s="68">
        <f t="shared" si="34"/>
        <v>10.370447927505399</v>
      </c>
      <c r="F62" s="68">
        <f t="shared" si="34"/>
        <v>10.370447927505399</v>
      </c>
      <c r="G62" s="68">
        <f t="shared" si="34"/>
        <v>10.370447927505399</v>
      </c>
      <c r="H62" s="68">
        <f t="shared" si="34"/>
        <v>10.370447927505399</v>
      </c>
      <c r="I62" s="68">
        <f t="shared" si="34"/>
        <v>10.370447927505399</v>
      </c>
      <c r="J62" s="68">
        <f t="shared" si="34"/>
        <v>10.370447927505399</v>
      </c>
      <c r="K62" s="68">
        <f t="shared" si="34"/>
        <v>10.370447927505399</v>
      </c>
      <c r="L62" s="68">
        <f t="shared" si="34"/>
        <v>10.370447927505399</v>
      </c>
      <c r="M62" s="68">
        <f t="shared" si="34"/>
        <v>10.370447927505399</v>
      </c>
      <c r="N62" s="68">
        <f t="shared" si="34"/>
        <v>10.370447927505399</v>
      </c>
      <c r="O62" s="68">
        <f t="shared" si="34"/>
        <v>10.370447927505399</v>
      </c>
      <c r="P62" s="68">
        <f t="shared" si="34"/>
        <v>10.370447927505399</v>
      </c>
      <c r="Q62" s="68">
        <f t="shared" si="34"/>
        <v>10.370447927505399</v>
      </c>
      <c r="R62" s="68">
        <f t="shared" si="34"/>
        <v>10.370447927505399</v>
      </c>
      <c r="S62" s="68">
        <f t="shared" si="34"/>
        <v>10.370447927505399</v>
      </c>
      <c r="T62" s="68">
        <f t="shared" si="34"/>
        <v>10.370447927505399</v>
      </c>
      <c r="U62" s="68">
        <f t="shared" si="34"/>
        <v>10.370447927505399</v>
      </c>
      <c r="V62" s="68">
        <f t="shared" si="34"/>
        <v>10.370447927505399</v>
      </c>
      <c r="W62" s="68">
        <f t="shared" si="34"/>
        <v>10.370447927505399</v>
      </c>
      <c r="X62" s="68">
        <f t="shared" si="34"/>
        <v>10.370447927505399</v>
      </c>
      <c r="Y62" s="68">
        <f t="shared" si="34"/>
        <v>10.370447927505399</v>
      </c>
      <c r="Z62" s="68">
        <f t="shared" si="34"/>
        <v>10.370447927505399</v>
      </c>
      <c r="AA62" s="68">
        <f t="shared" si="34"/>
        <v>10.370447927505399</v>
      </c>
      <c r="AB62" s="68">
        <f t="shared" si="34"/>
        <v>10.370447927505399</v>
      </c>
      <c r="AC62" s="68">
        <f t="shared" si="34"/>
        <v>10.370447927505399</v>
      </c>
      <c r="AD62" s="68">
        <f t="shared" si="34"/>
        <v>10.370447927505399</v>
      </c>
      <c r="AE62" s="68">
        <f t="shared" si="34"/>
        <v>10.370447927505399</v>
      </c>
      <c r="AF62" s="68">
        <f t="shared" si="34"/>
        <v>10.370447927505399</v>
      </c>
      <c r="AG62" s="68">
        <f t="shared" si="34"/>
        <v>10.370447927505399</v>
      </c>
      <c r="AH62" s="68">
        <f t="shared" si="34"/>
        <v>10.370447927505399</v>
      </c>
      <c r="AI62" s="68">
        <f t="shared" si="34"/>
        <v>10.370447927505399</v>
      </c>
      <c r="AJ62" s="68">
        <f t="shared" si="34"/>
        <v>10.370447927505399</v>
      </c>
      <c r="AK62" s="68">
        <f t="shared" si="34"/>
        <v>10.370447927505399</v>
      </c>
      <c r="AL62" s="68">
        <f t="shared" si="34"/>
        <v>10.370447927505399</v>
      </c>
      <c r="AM62" s="68">
        <f t="shared" si="34"/>
        <v>10.370447927505399</v>
      </c>
      <c r="AN62" s="68">
        <f t="shared" si="34"/>
        <v>10.370447927505399</v>
      </c>
      <c r="AO62" s="68">
        <f t="shared" si="34"/>
        <v>10.370447927505399</v>
      </c>
      <c r="AP62" s="68">
        <f t="shared" si="34"/>
        <v>10.370447927505399</v>
      </c>
      <c r="AQ62" s="68">
        <f t="shared" si="34"/>
        <v>10.370447927505399</v>
      </c>
      <c r="AR62" s="68">
        <f t="shared" si="34"/>
        <v>10.370447927505399</v>
      </c>
      <c r="AS62" s="68">
        <f t="shared" si="34"/>
        <v>10.370447927505399</v>
      </c>
      <c r="AT62" s="68">
        <f t="shared" si="34"/>
        <v>10.370447927505399</v>
      </c>
      <c r="AU62" s="68">
        <f t="shared" si="34"/>
        <v>10.370447927505399</v>
      </c>
      <c r="AV62" s="68">
        <f t="shared" si="34"/>
        <v>10.370447927505399</v>
      </c>
      <c r="AW62" s="68">
        <f t="shared" si="34"/>
        <v>10.370447927505399</v>
      </c>
      <c r="AX62" s="68">
        <f t="shared" si="34"/>
        <v>10.370447927505399</v>
      </c>
      <c r="AY62" s="68">
        <f t="shared" si="34"/>
        <v>10.370447927505399</v>
      </c>
      <c r="AZ62" s="68">
        <f t="shared" si="34"/>
        <v>10.370447927505399</v>
      </c>
      <c r="BA62" s="68">
        <f t="shared" si="34"/>
        <v>10.370447927505399</v>
      </c>
      <c r="BB62" s="68">
        <f t="shared" si="34"/>
        <v>2.8732846764509992</v>
      </c>
      <c r="BC62" s="68">
        <f t="shared" si="34"/>
        <v>0</v>
      </c>
      <c r="BD62" s="68">
        <f t="shared" si="34"/>
        <v>0</v>
      </c>
      <c r="BE62" s="68">
        <f t="shared" si="34"/>
        <v>0</v>
      </c>
      <c r="BF62" s="68">
        <f t="shared" si="34"/>
        <v>0</v>
      </c>
      <c r="BG62" s="68">
        <f t="shared" si="34"/>
        <v>0</v>
      </c>
      <c r="BH62" s="68">
        <f t="shared" si="34"/>
        <v>0</v>
      </c>
      <c r="BI62" s="68">
        <f t="shared" si="34"/>
        <v>0</v>
      </c>
      <c r="BJ62" s="68">
        <f t="shared" si="34"/>
        <v>0</v>
      </c>
      <c r="BK62" s="68">
        <f t="shared" si="34"/>
        <v>0</v>
      </c>
      <c r="BL62" s="68">
        <f t="shared" si="34"/>
        <v>0</v>
      </c>
      <c r="BM62" s="37"/>
      <c r="BN62" s="75">
        <f>SUM(B62:BM62)</f>
        <v>511.02523312421522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5">SUM(C61:C62)</f>
        <v>0</v>
      </c>
      <c r="D63" s="75">
        <f t="shared" si="35"/>
        <v>0</v>
      </c>
      <c r="E63" s="75">
        <f t="shared" si="35"/>
        <v>17.448072734467015</v>
      </c>
      <c r="F63" s="75">
        <f t="shared" si="35"/>
        <v>24.226380162283235</v>
      </c>
      <c r="G63" s="75">
        <f t="shared" si="35"/>
        <v>23.644102872214035</v>
      </c>
      <c r="H63" s="75">
        <f t="shared" si="35"/>
        <v>23.093272965699974</v>
      </c>
      <c r="I63" s="75">
        <f t="shared" si="35"/>
        <v>22.571536415949012</v>
      </c>
      <c r="J63" s="75">
        <f t="shared" si="35"/>
        <v>22.076720275153122</v>
      </c>
      <c r="K63" s="75">
        <f t="shared" si="35"/>
        <v>21.606802494657607</v>
      </c>
      <c r="L63" s="75">
        <f t="shared" si="35"/>
        <v>21.159911924961101</v>
      </c>
      <c r="M63" s="75">
        <f t="shared" si="35"/>
        <v>20.725877963128788</v>
      </c>
      <c r="N63" s="75">
        <f t="shared" si="35"/>
        <v>20.293654791136504</v>
      </c>
      <c r="O63" s="75">
        <f t="shared" si="35"/>
        <v>19.86143161914422</v>
      </c>
      <c r="P63" s="75">
        <f t="shared" si="35"/>
        <v>19.429208447151936</v>
      </c>
      <c r="Q63" s="75">
        <f t="shared" si="35"/>
        <v>18.996985275159652</v>
      </c>
      <c r="R63" s="75">
        <f t="shared" si="35"/>
        <v>18.564762103167368</v>
      </c>
      <c r="S63" s="75">
        <f t="shared" si="35"/>
        <v>18.132538931175084</v>
      </c>
      <c r="T63" s="75">
        <f t="shared" si="35"/>
        <v>17.7003157591828</v>
      </c>
      <c r="U63" s="75">
        <f t="shared" si="35"/>
        <v>17.268092587190516</v>
      </c>
      <c r="V63" s="75">
        <f t="shared" si="35"/>
        <v>16.835869415198232</v>
      </c>
      <c r="W63" s="75">
        <f t="shared" si="35"/>
        <v>16.403646243205948</v>
      </c>
      <c r="X63" s="75">
        <f t="shared" si="35"/>
        <v>15.971423071213664</v>
      </c>
      <c r="Y63" s="75">
        <f t="shared" si="35"/>
        <v>15.606531101439721</v>
      </c>
      <c r="Z63" s="75">
        <f t="shared" si="35"/>
        <v>15.376301536102469</v>
      </c>
      <c r="AA63" s="75">
        <f t="shared" si="35"/>
        <v>15.213403172983559</v>
      </c>
      <c r="AB63" s="75">
        <f t="shared" si="35"/>
        <v>15.050504809864648</v>
      </c>
      <c r="AC63" s="75">
        <f t="shared" si="35"/>
        <v>14.887606446745739</v>
      </c>
      <c r="AD63" s="75">
        <f t="shared" si="35"/>
        <v>14.72470808362683</v>
      </c>
      <c r="AE63" s="75">
        <f t="shared" si="35"/>
        <v>14.561809720507918</v>
      </c>
      <c r="AF63" s="75">
        <f t="shared" si="35"/>
        <v>14.398911357389007</v>
      </c>
      <c r="AG63" s="75">
        <f t="shared" si="35"/>
        <v>14.236012994270098</v>
      </c>
      <c r="AH63" s="75">
        <f t="shared" si="35"/>
        <v>14.073114631151189</v>
      </c>
      <c r="AI63" s="75">
        <f t="shared" si="35"/>
        <v>13.910216268032279</v>
      </c>
      <c r="AJ63" s="75">
        <f t="shared" si="35"/>
        <v>13.747317904913368</v>
      </c>
      <c r="AK63" s="75">
        <f t="shared" si="35"/>
        <v>13.584419541794459</v>
      </c>
      <c r="AL63" s="75">
        <f t="shared" si="35"/>
        <v>13.421521178675548</v>
      </c>
      <c r="AM63" s="75">
        <f t="shared" si="35"/>
        <v>13.258622815556638</v>
      </c>
      <c r="AN63" s="75">
        <f t="shared" si="35"/>
        <v>13.095724452437727</v>
      </c>
      <c r="AO63" s="75">
        <f t="shared" si="35"/>
        <v>12.932826089318818</v>
      </c>
      <c r="AP63" s="75">
        <f t="shared" si="35"/>
        <v>12.769927726199906</v>
      </c>
      <c r="AQ63" s="75">
        <f t="shared" si="35"/>
        <v>12.607029363080997</v>
      </c>
      <c r="AR63" s="75">
        <f t="shared" si="35"/>
        <v>12.444130999962088</v>
      </c>
      <c r="AS63" s="75">
        <f t="shared" si="35"/>
        <v>12.281232636843178</v>
      </c>
      <c r="AT63" s="75">
        <f t="shared" si="35"/>
        <v>12.118334273724267</v>
      </c>
      <c r="AU63" s="75">
        <f t="shared" si="35"/>
        <v>11.955435910605358</v>
      </c>
      <c r="AV63" s="75">
        <f t="shared" si="35"/>
        <v>11.792537547486447</v>
      </c>
      <c r="AW63" s="75">
        <f t="shared" si="35"/>
        <v>11.629639184367537</v>
      </c>
      <c r="AX63" s="75">
        <f t="shared" si="35"/>
        <v>11.466740821248628</v>
      </c>
      <c r="AY63" s="75">
        <f t="shared" si="35"/>
        <v>11.303842458129717</v>
      </c>
      <c r="AZ63" s="75">
        <f t="shared" si="35"/>
        <v>11.140944095010807</v>
      </c>
      <c r="BA63" s="75">
        <f t="shared" si="35"/>
        <v>10.978045731891898</v>
      </c>
      <c r="BB63" s="75">
        <f t="shared" si="35"/>
        <v>3.136177908880518</v>
      </c>
      <c r="BC63" s="75">
        <f t="shared" si="35"/>
        <v>-3.6215796800595366E-4</v>
      </c>
      <c r="BD63" s="75">
        <f t="shared" si="35"/>
        <v>-3.6215796800595366E-4</v>
      </c>
      <c r="BE63" s="75">
        <f t="shared" si="35"/>
        <v>-3.6215796800595366E-4</v>
      </c>
      <c r="BF63" s="75">
        <f t="shared" si="35"/>
        <v>-3.6215796800595366E-4</v>
      </c>
      <c r="BG63" s="75">
        <f t="shared" si="35"/>
        <v>-3.6215796800595366E-4</v>
      </c>
      <c r="BH63" s="75">
        <f t="shared" si="35"/>
        <v>-3.6215796800595366E-4</v>
      </c>
      <c r="BI63" s="75">
        <f t="shared" si="35"/>
        <v>-3.6215796800595366E-4</v>
      </c>
      <c r="BJ63" s="75">
        <f t="shared" si="35"/>
        <v>-3.6215796800595366E-4</v>
      </c>
      <c r="BK63" s="75">
        <f t="shared" si="35"/>
        <v>-3.6215796800595366E-4</v>
      </c>
      <c r="BL63" s="75">
        <f t="shared" si="35"/>
        <v>-3.6215796800595366E-4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6">C63*C64</f>
        <v>0</v>
      </c>
      <c r="D65" s="119">
        <f t="shared" si="36"/>
        <v>0</v>
      </c>
      <c r="E65" s="119">
        <f t="shared" si="36"/>
        <v>18.064992218736879</v>
      </c>
      <c r="F65" s="119">
        <f t="shared" si="36"/>
        <v>25.082963361063555</v>
      </c>
      <c r="G65" s="119">
        <f t="shared" si="36"/>
        <v>24.480098226654277</v>
      </c>
      <c r="H65" s="119">
        <f t="shared" si="36"/>
        <v>23.90979237531705</v>
      </c>
      <c r="I65" s="119">
        <f t="shared" si="36"/>
        <v>23.369608547858373</v>
      </c>
      <c r="J65" s="119">
        <f t="shared" si="36"/>
        <v>22.857296966561186</v>
      </c>
      <c r="K65" s="119">
        <f t="shared" si="36"/>
        <v>22.3707640882721</v>
      </c>
      <c r="L65" s="119">
        <f t="shared" si="36"/>
        <v>21.908072604401408</v>
      </c>
      <c r="M65" s="119">
        <f t="shared" si="36"/>
        <v>21.45869230535672</v>
      </c>
      <c r="N65" s="119">
        <f t="shared" si="36"/>
        <v>21.011186821076258</v>
      </c>
      <c r="O65" s="119">
        <f t="shared" si="36"/>
        <v>20.563681336795796</v>
      </c>
      <c r="P65" s="119">
        <f t="shared" si="36"/>
        <v>20.116175852515333</v>
      </c>
      <c r="Q65" s="119">
        <f t="shared" si="36"/>
        <v>19.668670368234871</v>
      </c>
      <c r="R65" s="119">
        <f t="shared" si="36"/>
        <v>19.221164883954412</v>
      </c>
      <c r="S65" s="119">
        <f t="shared" si="36"/>
        <v>18.773659399673949</v>
      </c>
      <c r="T65" s="119">
        <f t="shared" si="36"/>
        <v>18.326153915393487</v>
      </c>
      <c r="U65" s="119">
        <f t="shared" si="36"/>
        <v>17.878648431113024</v>
      </c>
      <c r="V65" s="119">
        <f t="shared" si="36"/>
        <v>17.431142946832562</v>
      </c>
      <c r="W65" s="119">
        <f t="shared" si="36"/>
        <v>16.983637462552103</v>
      </c>
      <c r="X65" s="119">
        <f t="shared" si="36"/>
        <v>16.536131978271641</v>
      </c>
      <c r="Y65" s="119">
        <f t="shared" si="36"/>
        <v>16.158338356307624</v>
      </c>
      <c r="Z65" s="119">
        <f t="shared" si="36"/>
        <v>15.919968458976516</v>
      </c>
      <c r="AA65" s="119">
        <f t="shared" si="36"/>
        <v>15.751310423961856</v>
      </c>
      <c r="AB65" s="119">
        <f t="shared" si="36"/>
        <v>15.582652388947194</v>
      </c>
      <c r="AC65" s="119">
        <f t="shared" si="36"/>
        <v>15.413994353932534</v>
      </c>
      <c r="AD65" s="119">
        <f t="shared" si="36"/>
        <v>15.245336318917873</v>
      </c>
      <c r="AE65" s="119">
        <f t="shared" si="36"/>
        <v>15.076678283903213</v>
      </c>
      <c r="AF65" s="119">
        <f t="shared" si="36"/>
        <v>14.908020248888551</v>
      </c>
      <c r="AG65" s="119">
        <f t="shared" si="36"/>
        <v>14.739362213873891</v>
      </c>
      <c r="AH65" s="119">
        <f t="shared" si="36"/>
        <v>14.570704178859231</v>
      </c>
      <c r="AI65" s="119">
        <f t="shared" si="36"/>
        <v>14.40204614384457</v>
      </c>
      <c r="AJ65" s="119">
        <f t="shared" si="36"/>
        <v>14.233388108829908</v>
      </c>
      <c r="AK65" s="119">
        <f t="shared" si="36"/>
        <v>14.064730073815248</v>
      </c>
      <c r="AL65" s="119">
        <f t="shared" si="36"/>
        <v>13.896072038800586</v>
      </c>
      <c r="AM65" s="119">
        <f t="shared" si="36"/>
        <v>13.727414003785928</v>
      </c>
      <c r="AN65" s="119">
        <f t="shared" si="36"/>
        <v>13.558755968771266</v>
      </c>
      <c r="AO65" s="119">
        <f t="shared" si="36"/>
        <v>13.390097933756605</v>
      </c>
      <c r="AP65" s="119">
        <f t="shared" si="36"/>
        <v>13.221439898741943</v>
      </c>
      <c r="AQ65" s="119">
        <f t="shared" si="36"/>
        <v>13.052781863727283</v>
      </c>
      <c r="AR65" s="119">
        <f t="shared" si="36"/>
        <v>12.884123828712623</v>
      </c>
      <c r="AS65" s="119">
        <f t="shared" si="36"/>
        <v>12.715465793697962</v>
      </c>
      <c r="AT65" s="119">
        <f t="shared" si="36"/>
        <v>12.546807758683302</v>
      </c>
      <c r="AU65" s="119">
        <f t="shared" si="36"/>
        <v>12.378149723668642</v>
      </c>
      <c r="AV65" s="119">
        <f t="shared" si="36"/>
        <v>12.20949168865398</v>
      </c>
      <c r="AW65" s="119">
        <f t="shared" si="36"/>
        <v>12.04083365363932</v>
      </c>
      <c r="AX65" s="119">
        <f t="shared" si="36"/>
        <v>11.872175618624659</v>
      </c>
      <c r="AY65" s="119">
        <f t="shared" si="36"/>
        <v>11.703517583609997</v>
      </c>
      <c r="AZ65" s="119">
        <f t="shared" si="36"/>
        <v>11.534859548595337</v>
      </c>
      <c r="BA65" s="119">
        <f t="shared" si="36"/>
        <v>11.366201513580677</v>
      </c>
      <c r="BB65" s="119">
        <f t="shared" si="36"/>
        <v>3.2470651849464387</v>
      </c>
      <c r="BC65" s="119">
        <f t="shared" si="36"/>
        <v>-3.7496295284563199E-4</v>
      </c>
      <c r="BD65" s="119">
        <f t="shared" si="36"/>
        <v>-3.7496295284563199E-4</v>
      </c>
      <c r="BE65" s="119">
        <f t="shared" si="36"/>
        <v>-3.7496295284563199E-4</v>
      </c>
      <c r="BF65" s="119">
        <f t="shared" si="36"/>
        <v>-3.7496295284563199E-4</v>
      </c>
      <c r="BG65" s="119">
        <f t="shared" si="36"/>
        <v>-3.7496295284563199E-4</v>
      </c>
      <c r="BH65" s="119">
        <f t="shared" si="36"/>
        <v>-3.7496295284563199E-4</v>
      </c>
      <c r="BI65" s="119">
        <f t="shared" si="36"/>
        <v>-3.7496295284563199E-4</v>
      </c>
      <c r="BJ65" s="119">
        <f t="shared" si="36"/>
        <v>-3.7496295284563199E-4</v>
      </c>
      <c r="BK65" s="119">
        <f t="shared" si="36"/>
        <v>-3.7496295284563199E-4</v>
      </c>
      <c r="BL65" s="119">
        <f t="shared" si="36"/>
        <v>-3.7496295284563199E-4</v>
      </c>
      <c r="BM65" s="113"/>
      <c r="BN65" s="316">
        <f>SUM(B65:BM65)</f>
        <v>811.42056761816139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7">B20</f>
        <v>0</v>
      </c>
      <c r="C71" s="87">
        <f t="shared" si="37"/>
        <v>0</v>
      </c>
      <c r="D71" s="87">
        <f t="shared" si="37"/>
        <v>0</v>
      </c>
      <c r="E71" s="87">
        <f t="shared" si="37"/>
        <v>149.943265021088</v>
      </c>
      <c r="F71" s="87">
        <f t="shared" si="37"/>
        <v>0</v>
      </c>
      <c r="G71" s="87">
        <f t="shared" si="37"/>
        <v>0</v>
      </c>
      <c r="H71" s="87">
        <f t="shared" si="37"/>
        <v>0</v>
      </c>
      <c r="I71" s="87">
        <f t="shared" si="37"/>
        <v>0</v>
      </c>
      <c r="J71" s="87">
        <f t="shared" si="37"/>
        <v>0</v>
      </c>
      <c r="K71" s="87">
        <f t="shared" si="37"/>
        <v>0</v>
      </c>
      <c r="L71" s="87">
        <f t="shared" si="37"/>
        <v>0</v>
      </c>
      <c r="M71" s="87">
        <f t="shared" si="37"/>
        <v>0</v>
      </c>
      <c r="N71" s="87">
        <f t="shared" si="37"/>
        <v>0</v>
      </c>
      <c r="O71" s="87">
        <f t="shared" si="37"/>
        <v>0</v>
      </c>
      <c r="P71" s="87">
        <f t="shared" si="37"/>
        <v>0</v>
      </c>
      <c r="Q71" s="87">
        <f t="shared" si="37"/>
        <v>0</v>
      </c>
      <c r="R71" s="87">
        <f t="shared" si="37"/>
        <v>0</v>
      </c>
      <c r="S71" s="87">
        <f t="shared" si="37"/>
        <v>0</v>
      </c>
      <c r="T71" s="87">
        <f t="shared" si="37"/>
        <v>0</v>
      </c>
      <c r="U71" s="87">
        <f t="shared" si="37"/>
        <v>0</v>
      </c>
      <c r="V71" s="87">
        <f t="shared" si="37"/>
        <v>0</v>
      </c>
      <c r="W71" s="87">
        <f t="shared" si="37"/>
        <v>0</v>
      </c>
      <c r="X71" s="87">
        <f t="shared" si="37"/>
        <v>0</v>
      </c>
      <c r="Y71" s="87">
        <f t="shared" si="37"/>
        <v>0</v>
      </c>
      <c r="Z71" s="87">
        <f t="shared" si="37"/>
        <v>0</v>
      </c>
      <c r="AA71" s="87">
        <f t="shared" si="37"/>
        <v>0</v>
      </c>
      <c r="AB71" s="87">
        <f t="shared" si="37"/>
        <v>0</v>
      </c>
      <c r="AC71" s="87">
        <f t="shared" si="37"/>
        <v>0</v>
      </c>
      <c r="AD71" s="87">
        <f t="shared" si="37"/>
        <v>0</v>
      </c>
      <c r="AE71" s="87">
        <f t="shared" si="37"/>
        <v>0</v>
      </c>
      <c r="AF71" s="87">
        <f t="shared" si="37"/>
        <v>0</v>
      </c>
      <c r="AG71" s="87">
        <f t="shared" si="37"/>
        <v>0</v>
      </c>
      <c r="AH71" s="87">
        <f t="shared" si="37"/>
        <v>0</v>
      </c>
      <c r="AI71" s="87">
        <f t="shared" si="37"/>
        <v>0</v>
      </c>
      <c r="AJ71" s="87">
        <f t="shared" si="37"/>
        <v>0</v>
      </c>
      <c r="AK71" s="87">
        <f t="shared" si="37"/>
        <v>0</v>
      </c>
      <c r="AL71" s="87">
        <f t="shared" si="37"/>
        <v>0</v>
      </c>
      <c r="AM71" s="87">
        <f t="shared" si="37"/>
        <v>0</v>
      </c>
      <c r="AN71" s="87">
        <f t="shared" si="37"/>
        <v>0</v>
      </c>
      <c r="AO71" s="87">
        <f t="shared" si="37"/>
        <v>0</v>
      </c>
      <c r="AP71" s="87">
        <f t="shared" si="37"/>
        <v>0</v>
      </c>
      <c r="AQ71" s="87">
        <f t="shared" si="37"/>
        <v>0</v>
      </c>
      <c r="AR71" s="87">
        <f t="shared" si="37"/>
        <v>0</v>
      </c>
      <c r="AS71" s="87">
        <f t="shared" si="37"/>
        <v>0</v>
      </c>
      <c r="AT71" s="87">
        <f t="shared" si="37"/>
        <v>0</v>
      </c>
      <c r="AU71" s="87">
        <f t="shared" si="37"/>
        <v>0</v>
      </c>
      <c r="AV71" s="87">
        <f t="shared" si="37"/>
        <v>0</v>
      </c>
      <c r="AW71" s="87">
        <f t="shared" si="37"/>
        <v>0</v>
      </c>
      <c r="AX71" s="87">
        <f t="shared" si="37"/>
        <v>0</v>
      </c>
      <c r="AY71" s="87">
        <f t="shared" si="37"/>
        <v>0</v>
      </c>
      <c r="AZ71" s="87">
        <f t="shared" si="37"/>
        <v>0</v>
      </c>
      <c r="BA71" s="87">
        <f t="shared" si="37"/>
        <v>0</v>
      </c>
      <c r="BB71" s="87">
        <f t="shared" si="37"/>
        <v>-149.943265021088</v>
      </c>
      <c r="BC71" s="87">
        <f t="shared" si="37"/>
        <v>0</v>
      </c>
      <c r="BD71" s="87">
        <f t="shared" si="37"/>
        <v>0</v>
      </c>
      <c r="BE71" s="87">
        <f t="shared" si="37"/>
        <v>0</v>
      </c>
      <c r="BF71" s="87">
        <f t="shared" si="37"/>
        <v>0</v>
      </c>
      <c r="BG71" s="87">
        <f t="shared" si="37"/>
        <v>0</v>
      </c>
      <c r="BH71" s="87">
        <f t="shared" si="37"/>
        <v>0</v>
      </c>
      <c r="BI71" s="87">
        <f t="shared" si="37"/>
        <v>0</v>
      </c>
      <c r="BJ71" s="87">
        <f t="shared" si="37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0</v>
      </c>
      <c r="E73" s="87">
        <f>SUM($B$71:E71)-SUM($B$72:E72)</f>
        <v>149.943265021088</v>
      </c>
      <c r="F73" s="87">
        <f>SUM($B$71:F71)-SUM($B$72:F72)</f>
        <v>149.943265021088</v>
      </c>
      <c r="G73" s="87">
        <f>SUM($B$71:G71)-SUM($B$72:G72)</f>
        <v>149.943265021088</v>
      </c>
      <c r="H73" s="87">
        <f>SUM($B$71:H71)-SUM($B$72:H72)</f>
        <v>149.943265021088</v>
      </c>
      <c r="I73" s="87">
        <f>SUM($B$71:I71)-SUM($B$72:I72)</f>
        <v>149.943265021088</v>
      </c>
      <c r="J73" s="87">
        <f>SUM($B$71:J71)-SUM($B$72:J72)</f>
        <v>149.943265021088</v>
      </c>
      <c r="K73" s="87">
        <f>SUM($B$71:K71)-SUM($B$72:K72)</f>
        <v>149.943265021088</v>
      </c>
      <c r="L73" s="87">
        <f>SUM($B$71:L71)-SUM($B$72:L72)</f>
        <v>149.943265021088</v>
      </c>
      <c r="M73" s="87">
        <f>SUM($B$71:M71)-SUM($B$72:M72)</f>
        <v>149.943265021088</v>
      </c>
      <c r="N73" s="87">
        <f>SUM($B$71:N71)-SUM($B$72:N72)</f>
        <v>149.943265021088</v>
      </c>
      <c r="O73" s="87">
        <f>SUM($B$71:O71)-SUM($B$72:O72)</f>
        <v>149.943265021088</v>
      </c>
      <c r="P73" s="87">
        <f>SUM($B$71:P71)-SUM($B$72:P72)</f>
        <v>149.943265021088</v>
      </c>
      <c r="Q73" s="87">
        <f>SUM($B$71:Q71)-SUM($B$72:Q72)</f>
        <v>149.943265021088</v>
      </c>
      <c r="R73" s="87">
        <f>SUM($B$71:R71)-SUM($B$72:R72)</f>
        <v>149.943265021088</v>
      </c>
      <c r="S73" s="87">
        <f>SUM($B$71:S71)-SUM($B$72:S72)</f>
        <v>149.943265021088</v>
      </c>
      <c r="T73" s="87">
        <f>SUM($B$71:T71)-SUM($B$72:T72)</f>
        <v>149.943265021088</v>
      </c>
      <c r="U73" s="87">
        <f>SUM($B$71:U71)-SUM($B$72:U72)</f>
        <v>149.943265021088</v>
      </c>
      <c r="V73" s="87">
        <f>SUM($B$71:V71)-SUM($B$72:V72)</f>
        <v>149.943265021088</v>
      </c>
      <c r="W73" s="87">
        <f>SUM($B$71:W71)-SUM($B$72:W72)</f>
        <v>149.943265021088</v>
      </c>
      <c r="X73" s="87">
        <f>SUM($B$71:X71)-SUM($B$72:X72)</f>
        <v>149.943265021088</v>
      </c>
      <c r="Y73" s="87">
        <f>SUM($B$71:Y71)-SUM($B$72:Y72)</f>
        <v>149.943265021088</v>
      </c>
      <c r="Z73" s="87">
        <f>SUM($B$71:Z71)-SUM($B$72:Z72)</f>
        <v>149.943265021088</v>
      </c>
      <c r="AA73" s="87">
        <f>SUM($B$71:AA71)-SUM($B$72:AA72)</f>
        <v>149.943265021088</v>
      </c>
      <c r="AB73" s="87">
        <f>SUM($B$71:AB71)-SUM($B$72:AB72)</f>
        <v>149.943265021088</v>
      </c>
      <c r="AC73" s="87">
        <f>SUM($B$71:AC71)-SUM($B$72:AC72)</f>
        <v>149.943265021088</v>
      </c>
      <c r="AD73" s="87">
        <f>SUM($B$71:AD71)-SUM($B$72:AD72)</f>
        <v>149.943265021088</v>
      </c>
      <c r="AE73" s="87">
        <f>SUM($B$71:AE71)-SUM($B$72:AE72)</f>
        <v>149.943265021088</v>
      </c>
      <c r="AF73" s="87">
        <f>SUM($B$71:AF71)-SUM($B$72:AF72)</f>
        <v>149.943265021088</v>
      </c>
      <c r="AG73" s="87">
        <f>SUM($B$71:AG71)-SUM($B$72:AG72)</f>
        <v>149.943265021088</v>
      </c>
      <c r="AH73" s="87">
        <f>SUM($B$71:AH71)-SUM($B$72:AH72)</f>
        <v>149.943265021088</v>
      </c>
      <c r="AI73" s="87">
        <f>SUM($B$71:AI71)-SUM($B$72:AI72)</f>
        <v>149.943265021088</v>
      </c>
      <c r="AJ73" s="87">
        <f>SUM($B$71:AJ71)-SUM($B$72:AJ72)</f>
        <v>149.943265021088</v>
      </c>
      <c r="AK73" s="87">
        <f>SUM($B$71:AK71)-SUM($B$72:AK72)</f>
        <v>149.943265021088</v>
      </c>
      <c r="AL73" s="87">
        <f>SUM($B$71:AL71)-SUM($B$72:AL72)</f>
        <v>149.943265021088</v>
      </c>
      <c r="AM73" s="87">
        <f>SUM($B$71:AM71)-SUM($B$72:AM72)</f>
        <v>149.943265021088</v>
      </c>
      <c r="AN73" s="87">
        <f>SUM($B$71:AN71)-SUM($B$72:AN72)</f>
        <v>149.943265021088</v>
      </c>
      <c r="AO73" s="87">
        <f>SUM($B$71:AO71)-SUM($B$72:AO72)</f>
        <v>149.943265021088</v>
      </c>
      <c r="AP73" s="87">
        <f>SUM($B$71:AP71)-SUM($B$72:AP72)</f>
        <v>149.943265021088</v>
      </c>
      <c r="AQ73" s="87">
        <f>SUM($B$71:AQ71)-SUM($B$72:AQ72)</f>
        <v>149.943265021088</v>
      </c>
      <c r="AR73" s="87">
        <f>SUM($B$71:AR71)-SUM($B$72:AR72)</f>
        <v>149.943265021088</v>
      </c>
      <c r="AS73" s="87">
        <f>SUM($B$71:AS71)-SUM($B$72:AS72)</f>
        <v>149.943265021088</v>
      </c>
      <c r="AT73" s="87">
        <f>SUM($B$71:AT71)-SUM($B$72:AT72)</f>
        <v>149.943265021088</v>
      </c>
      <c r="AU73" s="87">
        <f>SUM($B$71:AU71)-SUM($B$72:AU72)</f>
        <v>149.943265021088</v>
      </c>
      <c r="AV73" s="87">
        <f>SUM($B$71:AV71)-SUM($B$72:AV72)</f>
        <v>149.943265021088</v>
      </c>
      <c r="AW73" s="87">
        <f>SUM($B$71:AW71)-SUM($B$72:AW72)</f>
        <v>149.943265021088</v>
      </c>
      <c r="AX73" s="87">
        <f>SUM($B$71:AX71)-SUM($B$72:AX72)</f>
        <v>149.943265021088</v>
      </c>
      <c r="AY73" s="87">
        <f>SUM($B$71:AY71)-SUM($B$72:AY72)</f>
        <v>149.943265021088</v>
      </c>
      <c r="AZ73" s="87">
        <f>SUM($B$71:AZ71)-SUM($B$72:AZ72)</f>
        <v>149.943265021088</v>
      </c>
      <c r="BA73" s="87">
        <f>SUM($B$71:BA71)-SUM($B$72:BA72)</f>
        <v>149.943265021088</v>
      </c>
      <c r="BB73" s="87">
        <f>SUM($B$71:BB71)-SUM($B$72:BB72)</f>
        <v>0</v>
      </c>
      <c r="BC73" s="87">
        <f>SUM($B$71:BC71)-SUM($B$72:BC72)</f>
        <v>0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>
        <v>0</v>
      </c>
      <c r="C74" s="128">
        <v>0</v>
      </c>
      <c r="D74" s="331">
        <f>($D$71*TaxDepr!B$32)</f>
        <v>0</v>
      </c>
      <c r="E74" s="331">
        <f>($E$71*TaxDepr!B$33)</f>
        <v>5.6228724382907993</v>
      </c>
      <c r="F74" s="331">
        <f>($E$71*TaxDepr!C$33)</f>
        <v>10.824404301872343</v>
      </c>
      <c r="G74" s="331">
        <f>($E$71*TaxDepr!D$33)</f>
        <v>10.011711805458045</v>
      </c>
      <c r="H74" s="331">
        <f>($E$71*TaxDepr!E$33)</f>
        <v>9.2619954803526046</v>
      </c>
      <c r="I74" s="331">
        <f>($E$71*TaxDepr!F$33)</f>
        <v>8.5662587306547575</v>
      </c>
      <c r="J74" s="331">
        <f>($E$71*TaxDepr!G$33)</f>
        <v>7.9245015563645005</v>
      </c>
      <c r="K74" s="331">
        <f>($E$71*TaxDepr!H$33)</f>
        <v>7.3292267942307809</v>
      </c>
      <c r="L74" s="331">
        <f>($E$71*TaxDepr!I$33)</f>
        <v>6.7804344442535998</v>
      </c>
      <c r="M74" s="331">
        <f>($E$71*TaxDepr!J$33)</f>
        <v>6.6904684852409462</v>
      </c>
      <c r="N74" s="331">
        <f>($E$71*TaxDepr!K$33)</f>
        <v>6.6904684852409462</v>
      </c>
      <c r="O74" s="331">
        <f>($E$71*TaxDepr!L$33)</f>
        <v>6.6904684852409462</v>
      </c>
      <c r="P74" s="331">
        <f>($E$71*TaxDepr!M$33)</f>
        <v>6.6904684852409462</v>
      </c>
      <c r="Q74" s="331">
        <f>($E$71*TaxDepr!N$33)</f>
        <v>6.6904684852409462</v>
      </c>
      <c r="R74" s="331">
        <f>($E$71*TaxDepr!O$33)</f>
        <v>6.6904684852409462</v>
      </c>
      <c r="S74" s="331">
        <f>($E$71*TaxDepr!P$33)</f>
        <v>6.6904684852409462</v>
      </c>
      <c r="T74" s="331">
        <f>($E$71*TaxDepr!Q$33)</f>
        <v>6.6904684852409462</v>
      </c>
      <c r="U74" s="331">
        <f>($E$71*TaxDepr!R$33)</f>
        <v>6.6904684852409462</v>
      </c>
      <c r="V74" s="331">
        <f>($E$71*TaxDepr!S$33)</f>
        <v>6.6904684852409462</v>
      </c>
      <c r="W74" s="331">
        <f>($E$71*TaxDepr!T$33)</f>
        <v>6.6904684852409462</v>
      </c>
      <c r="X74" s="331">
        <f>($E$71*TaxDepr!U$33)</f>
        <v>6.6904684852409462</v>
      </c>
      <c r="Y74" s="331">
        <f>($E$71*TaxDepr!V$33)</f>
        <v>3.3452342426204731</v>
      </c>
      <c r="Z74" s="331"/>
      <c r="AA74" s="331"/>
      <c r="AB74" s="331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149.95226161698923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8">C72+C74</f>
        <v>0</v>
      </c>
      <c r="D75" s="95">
        <f t="shared" si="38"/>
        <v>0</v>
      </c>
      <c r="E75" s="95">
        <f t="shared" si="38"/>
        <v>5.6228724382907993</v>
      </c>
      <c r="F75" s="95">
        <f t="shared" si="38"/>
        <v>10.824404301872343</v>
      </c>
      <c r="G75" s="95">
        <f t="shared" si="38"/>
        <v>10.011711805458045</v>
      </c>
      <c r="H75" s="95">
        <f t="shared" si="38"/>
        <v>9.2619954803526046</v>
      </c>
      <c r="I75" s="95">
        <f t="shared" si="38"/>
        <v>8.5662587306547575</v>
      </c>
      <c r="J75" s="95">
        <f t="shared" si="38"/>
        <v>7.9245015563645005</v>
      </c>
      <c r="K75" s="95">
        <f t="shared" si="38"/>
        <v>7.3292267942307809</v>
      </c>
      <c r="L75" s="95">
        <f t="shared" si="38"/>
        <v>6.7804344442535998</v>
      </c>
      <c r="M75" s="95">
        <f t="shared" si="38"/>
        <v>6.6904684852409462</v>
      </c>
      <c r="N75" s="95">
        <f t="shared" si="38"/>
        <v>6.6904684852409462</v>
      </c>
      <c r="O75" s="95">
        <f t="shared" si="38"/>
        <v>6.6904684852409462</v>
      </c>
      <c r="P75" s="95">
        <f t="shared" si="38"/>
        <v>6.6904684852409462</v>
      </c>
      <c r="Q75" s="95">
        <f t="shared" si="38"/>
        <v>6.6904684852409462</v>
      </c>
      <c r="R75" s="95">
        <f t="shared" si="38"/>
        <v>6.6904684852409462</v>
      </c>
      <c r="S75" s="95">
        <f t="shared" si="38"/>
        <v>6.6904684852409462</v>
      </c>
      <c r="T75" s="95">
        <f t="shared" si="38"/>
        <v>6.6904684852409462</v>
      </c>
      <c r="U75" s="95">
        <f t="shared" si="38"/>
        <v>6.6904684852409462</v>
      </c>
      <c r="V75" s="95">
        <f t="shared" si="38"/>
        <v>6.6904684852409462</v>
      </c>
      <c r="W75" s="95">
        <f t="shared" si="38"/>
        <v>6.6904684852409462</v>
      </c>
      <c r="X75" s="95">
        <f t="shared" si="38"/>
        <v>6.6904684852409462</v>
      </c>
      <c r="Y75" s="95">
        <f t="shared" si="38"/>
        <v>3.3452342426204731</v>
      </c>
      <c r="Z75" s="95">
        <f t="shared" si="38"/>
        <v>0</v>
      </c>
      <c r="AA75" s="95">
        <f t="shared" si="38"/>
        <v>0</v>
      </c>
      <c r="AB75" s="95">
        <f t="shared" si="38"/>
        <v>0</v>
      </c>
      <c r="AC75" s="95">
        <f t="shared" si="38"/>
        <v>0</v>
      </c>
      <c r="AD75" s="95">
        <f t="shared" si="38"/>
        <v>0</v>
      </c>
      <c r="AE75" s="95">
        <f t="shared" si="38"/>
        <v>0</v>
      </c>
      <c r="AF75" s="95">
        <f t="shared" si="38"/>
        <v>0</v>
      </c>
      <c r="AG75" s="95">
        <f t="shared" si="38"/>
        <v>0</v>
      </c>
      <c r="AH75" s="95">
        <f t="shared" si="38"/>
        <v>0</v>
      </c>
      <c r="AI75" s="95">
        <f t="shared" si="38"/>
        <v>0</v>
      </c>
      <c r="AJ75" s="95">
        <f t="shared" si="38"/>
        <v>0</v>
      </c>
      <c r="AK75" s="95">
        <f t="shared" si="38"/>
        <v>0</v>
      </c>
      <c r="AL75" s="95">
        <f t="shared" si="38"/>
        <v>0</v>
      </c>
      <c r="AM75" s="95">
        <f t="shared" si="38"/>
        <v>0</v>
      </c>
      <c r="AN75" s="95">
        <f t="shared" si="38"/>
        <v>0</v>
      </c>
      <c r="AO75" s="95">
        <f t="shared" si="38"/>
        <v>0</v>
      </c>
      <c r="AP75" s="95">
        <f t="shared" si="38"/>
        <v>0</v>
      </c>
      <c r="AQ75" s="95">
        <f t="shared" si="38"/>
        <v>0</v>
      </c>
      <c r="AR75" s="95">
        <f t="shared" si="38"/>
        <v>0</v>
      </c>
      <c r="AS75" s="95">
        <f t="shared" si="38"/>
        <v>0</v>
      </c>
      <c r="AT75" s="95">
        <f t="shared" si="38"/>
        <v>0</v>
      </c>
      <c r="AU75" s="95">
        <f t="shared" si="38"/>
        <v>0</v>
      </c>
      <c r="AV75" s="95">
        <f t="shared" si="38"/>
        <v>0</v>
      </c>
      <c r="AW75" s="95">
        <f t="shared" si="38"/>
        <v>0</v>
      </c>
      <c r="AX75" s="95">
        <f t="shared" si="38"/>
        <v>0</v>
      </c>
      <c r="AY75" s="95">
        <f t="shared" si="38"/>
        <v>0</v>
      </c>
      <c r="AZ75" s="95">
        <f t="shared" si="38"/>
        <v>0</v>
      </c>
      <c r="BA75" s="95">
        <f t="shared" si="38"/>
        <v>0</v>
      </c>
      <c r="BB75" s="95">
        <f t="shared" si="38"/>
        <v>0</v>
      </c>
      <c r="BC75" s="95">
        <f t="shared" si="38"/>
        <v>0</v>
      </c>
      <c r="BD75" s="95">
        <f t="shared" si="38"/>
        <v>0</v>
      </c>
      <c r="BE75" s="95">
        <f t="shared" si="38"/>
        <v>0</v>
      </c>
      <c r="BF75" s="95">
        <f t="shared" si="38"/>
        <v>0</v>
      </c>
      <c r="BG75" s="95">
        <f t="shared" si="38"/>
        <v>0</v>
      </c>
      <c r="BH75" s="95">
        <f t="shared" si="38"/>
        <v>0</v>
      </c>
      <c r="BI75" s="95">
        <f t="shared" si="38"/>
        <v>0</v>
      </c>
      <c r="BJ75" s="95">
        <f t="shared" si="38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9">B20</f>
        <v>0</v>
      </c>
      <c r="C78" s="87">
        <f t="shared" si="39"/>
        <v>0</v>
      </c>
      <c r="D78" s="87">
        <f t="shared" si="39"/>
        <v>0</v>
      </c>
      <c r="E78" s="87">
        <f t="shared" si="39"/>
        <v>149.943265021088</v>
      </c>
      <c r="F78" s="87">
        <f t="shared" si="39"/>
        <v>0</v>
      </c>
      <c r="G78" s="87">
        <f t="shared" si="39"/>
        <v>0</v>
      </c>
      <c r="H78" s="87">
        <f t="shared" si="39"/>
        <v>0</v>
      </c>
      <c r="I78" s="87">
        <f t="shared" si="39"/>
        <v>0</v>
      </c>
      <c r="J78" s="87">
        <f t="shared" si="39"/>
        <v>0</v>
      </c>
      <c r="K78" s="87">
        <f t="shared" si="39"/>
        <v>0</v>
      </c>
      <c r="L78" s="87">
        <f t="shared" si="39"/>
        <v>0</v>
      </c>
      <c r="M78" s="87">
        <f t="shared" si="39"/>
        <v>0</v>
      </c>
      <c r="N78" s="87">
        <f t="shared" si="39"/>
        <v>0</v>
      </c>
      <c r="O78" s="87">
        <f t="shared" si="39"/>
        <v>0</v>
      </c>
      <c r="P78" s="87">
        <f t="shared" si="39"/>
        <v>0</v>
      </c>
      <c r="Q78" s="87">
        <f t="shared" si="39"/>
        <v>0</v>
      </c>
      <c r="R78" s="87">
        <f t="shared" si="39"/>
        <v>0</v>
      </c>
      <c r="S78" s="87">
        <f t="shared" si="39"/>
        <v>0</v>
      </c>
      <c r="T78" s="87">
        <f t="shared" si="39"/>
        <v>0</v>
      </c>
      <c r="U78" s="87">
        <f t="shared" si="39"/>
        <v>0</v>
      </c>
      <c r="V78" s="87">
        <f t="shared" si="39"/>
        <v>0</v>
      </c>
      <c r="W78" s="87">
        <f t="shared" si="39"/>
        <v>0</v>
      </c>
      <c r="X78" s="87">
        <f t="shared" si="39"/>
        <v>0</v>
      </c>
      <c r="Y78" s="87">
        <f t="shared" si="39"/>
        <v>0</v>
      </c>
      <c r="Z78" s="87">
        <f t="shared" si="39"/>
        <v>0</v>
      </c>
      <c r="AA78" s="87">
        <f t="shared" si="39"/>
        <v>0</v>
      </c>
      <c r="AB78" s="87">
        <f t="shared" si="39"/>
        <v>0</v>
      </c>
      <c r="AC78" s="87">
        <f t="shared" si="39"/>
        <v>0</v>
      </c>
      <c r="AD78" s="87">
        <f t="shared" si="39"/>
        <v>0</v>
      </c>
      <c r="AE78" s="87">
        <f t="shared" si="39"/>
        <v>0</v>
      </c>
      <c r="AF78" s="87">
        <f t="shared" si="39"/>
        <v>0</v>
      </c>
      <c r="AG78" s="87">
        <f t="shared" si="39"/>
        <v>0</v>
      </c>
      <c r="AH78" s="87">
        <f t="shared" si="39"/>
        <v>0</v>
      </c>
      <c r="AI78" s="87">
        <f t="shared" si="39"/>
        <v>0</v>
      </c>
      <c r="AJ78" s="87">
        <f t="shared" si="39"/>
        <v>0</v>
      </c>
      <c r="AK78" s="87">
        <f t="shared" si="39"/>
        <v>0</v>
      </c>
      <c r="AL78" s="87">
        <f t="shared" si="39"/>
        <v>0</v>
      </c>
      <c r="AM78" s="87">
        <f t="shared" si="39"/>
        <v>0</v>
      </c>
      <c r="AN78" s="87">
        <f t="shared" si="39"/>
        <v>0</v>
      </c>
      <c r="AO78" s="87">
        <f t="shared" si="39"/>
        <v>0</v>
      </c>
      <c r="AP78" s="87">
        <f t="shared" si="39"/>
        <v>0</v>
      </c>
      <c r="AQ78" s="87">
        <f t="shared" si="39"/>
        <v>0</v>
      </c>
      <c r="AR78" s="87">
        <f t="shared" si="39"/>
        <v>0</v>
      </c>
      <c r="AS78" s="87">
        <f t="shared" si="39"/>
        <v>0</v>
      </c>
      <c r="AT78" s="87">
        <f t="shared" si="39"/>
        <v>0</v>
      </c>
      <c r="AU78" s="87">
        <f t="shared" si="39"/>
        <v>0</v>
      </c>
      <c r="AV78" s="87">
        <f t="shared" si="39"/>
        <v>0</v>
      </c>
      <c r="AW78" s="87">
        <f t="shared" si="39"/>
        <v>0</v>
      </c>
      <c r="AX78" s="87">
        <f t="shared" si="39"/>
        <v>0</v>
      </c>
      <c r="AY78" s="87">
        <f t="shared" si="39"/>
        <v>0</v>
      </c>
      <c r="AZ78" s="87">
        <f t="shared" si="39"/>
        <v>0</v>
      </c>
      <c r="BA78" s="87">
        <f t="shared" si="39"/>
        <v>0</v>
      </c>
      <c r="BB78" s="87">
        <f t="shared" si="39"/>
        <v>-149.943265021088</v>
      </c>
      <c r="BC78" s="87">
        <f t="shared" si="39"/>
        <v>0</v>
      </c>
      <c r="BD78" s="87">
        <f t="shared" si="39"/>
        <v>0</v>
      </c>
      <c r="BE78" s="87">
        <f t="shared" si="39"/>
        <v>0</v>
      </c>
      <c r="BF78" s="87">
        <f t="shared" si="39"/>
        <v>0</v>
      </c>
      <c r="BG78" s="87">
        <f t="shared" si="39"/>
        <v>0</v>
      </c>
      <c r="BH78" s="87">
        <f t="shared" si="39"/>
        <v>0</v>
      </c>
      <c r="BI78" s="87">
        <f t="shared" si="39"/>
        <v>0</v>
      </c>
      <c r="BJ78" s="87">
        <f t="shared" si="39"/>
        <v>0</v>
      </c>
      <c r="BK78" s="87">
        <f t="shared" si="39"/>
        <v>0</v>
      </c>
      <c r="BL78" s="87">
        <f t="shared" si="39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0</v>
      </c>
      <c r="E80" s="87">
        <f>SUM($B$78:E78)</f>
        <v>149.943265021088</v>
      </c>
      <c r="F80" s="87">
        <f>SUM($B$78:F78)</f>
        <v>149.943265021088</v>
      </c>
      <c r="G80" s="87">
        <f>SUM($B$78:G78)</f>
        <v>149.943265021088</v>
      </c>
      <c r="H80" s="87">
        <f>SUM($B$78:H78)</f>
        <v>149.943265021088</v>
      </c>
      <c r="I80" s="87">
        <f>SUM($B$78:I78)</f>
        <v>149.943265021088</v>
      </c>
      <c r="J80" s="87">
        <f>SUM($B$78:J78)</f>
        <v>149.943265021088</v>
      </c>
      <c r="K80" s="87">
        <f>SUM($B$78:K78)</f>
        <v>149.943265021088</v>
      </c>
      <c r="L80" s="87">
        <f>SUM($B$78:L78)</f>
        <v>149.943265021088</v>
      </c>
      <c r="M80" s="87">
        <f>SUM($B$78:M78)</f>
        <v>149.943265021088</v>
      </c>
      <c r="N80" s="87">
        <f>SUM($B$78:N78)</f>
        <v>149.943265021088</v>
      </c>
      <c r="O80" s="87">
        <f>SUM($B$78:O78)</f>
        <v>149.943265021088</v>
      </c>
      <c r="P80" s="87">
        <f>SUM($B$78:P78)</f>
        <v>149.943265021088</v>
      </c>
      <c r="Q80" s="87">
        <f>SUM($B$78:Q78)</f>
        <v>149.943265021088</v>
      </c>
      <c r="R80" s="87">
        <f>SUM($B$78:R78)</f>
        <v>149.943265021088</v>
      </c>
      <c r="S80" s="87">
        <f>SUM($B$78:S78)</f>
        <v>149.943265021088</v>
      </c>
      <c r="T80" s="87">
        <f>SUM($B$78:T78)</f>
        <v>149.943265021088</v>
      </c>
      <c r="U80" s="87">
        <f>SUM($B$78:U78)</f>
        <v>149.943265021088</v>
      </c>
      <c r="V80" s="87">
        <f>SUM($B$78:V78)</f>
        <v>149.943265021088</v>
      </c>
      <c r="W80" s="87">
        <f>SUM($B$78:W78)</f>
        <v>149.943265021088</v>
      </c>
      <c r="X80" s="87">
        <f>SUM($B$78:X78)</f>
        <v>149.943265021088</v>
      </c>
      <c r="Y80" s="87">
        <f>SUM($B$78:Y78)</f>
        <v>149.943265021088</v>
      </c>
      <c r="Z80" s="87">
        <f>SUM($B$78:Z78)</f>
        <v>149.943265021088</v>
      </c>
      <c r="AA80" s="87">
        <f>SUM($B$78:AA78)</f>
        <v>149.943265021088</v>
      </c>
      <c r="AB80" s="87">
        <f>SUM($B$78:AB78)</f>
        <v>149.943265021088</v>
      </c>
      <c r="AC80" s="87">
        <f>SUM($B$78:AC78)</f>
        <v>149.943265021088</v>
      </c>
      <c r="AD80" s="87">
        <f>SUM($B$78:AD78)</f>
        <v>149.943265021088</v>
      </c>
      <c r="AE80" s="87">
        <f>SUM($B$78:AE78)</f>
        <v>149.943265021088</v>
      </c>
      <c r="AF80" s="87">
        <f>SUM($B$78:AF78)</f>
        <v>149.943265021088</v>
      </c>
      <c r="AG80" s="87">
        <f>SUM($B$78:AG78)</f>
        <v>149.943265021088</v>
      </c>
      <c r="AH80" s="87">
        <f>SUM($B$78:AH78)</f>
        <v>149.943265021088</v>
      </c>
      <c r="AI80" s="87">
        <f>SUM($B$78:AI78)</f>
        <v>149.943265021088</v>
      </c>
      <c r="AJ80" s="87">
        <f>SUM($B$78:AJ78)</f>
        <v>149.943265021088</v>
      </c>
      <c r="AK80" s="87">
        <f>SUM($B$78:AK78)</f>
        <v>149.943265021088</v>
      </c>
      <c r="AL80" s="87">
        <f>SUM($B$78:AL78)</f>
        <v>149.943265021088</v>
      </c>
      <c r="AM80" s="87">
        <f>SUM($B$78:AM78)</f>
        <v>149.943265021088</v>
      </c>
      <c r="AN80" s="87">
        <f>SUM($B$78:AN78)</f>
        <v>149.943265021088</v>
      </c>
      <c r="AO80" s="87">
        <f>SUM($B$78:AO78)</f>
        <v>149.943265021088</v>
      </c>
      <c r="AP80" s="87">
        <f>SUM($B$78:AP78)</f>
        <v>149.943265021088</v>
      </c>
      <c r="AQ80" s="87">
        <f>SUM($B$78:AQ78)</f>
        <v>149.943265021088</v>
      </c>
      <c r="AR80" s="87">
        <f>SUM($B$78:AR78)</f>
        <v>149.943265021088</v>
      </c>
      <c r="AS80" s="87">
        <f>SUM($B$78:AS78)</f>
        <v>149.943265021088</v>
      </c>
      <c r="AT80" s="87">
        <f>SUM($B$78:AT78)</f>
        <v>149.943265021088</v>
      </c>
      <c r="AU80" s="87">
        <f>SUM($B$78:AU78)</f>
        <v>149.943265021088</v>
      </c>
      <c r="AV80" s="87">
        <f>SUM($B$78:AV78)</f>
        <v>149.943265021088</v>
      </c>
      <c r="AW80" s="87">
        <f>SUM($B$78:AW78)</f>
        <v>149.943265021088</v>
      </c>
      <c r="AX80" s="87">
        <f>SUM($B$78:AX78)</f>
        <v>149.943265021088</v>
      </c>
      <c r="AY80" s="87">
        <f>SUM($B$78:AY78)</f>
        <v>149.943265021088</v>
      </c>
      <c r="AZ80" s="87">
        <f>SUM($B$78:AZ78)</f>
        <v>149.943265021088</v>
      </c>
      <c r="BA80" s="87">
        <f>SUM($B$78:BA78)</f>
        <v>149.943265021088</v>
      </c>
      <c r="BB80" s="87">
        <f>SUM($B$78:BB78)</f>
        <v>0</v>
      </c>
      <c r="BC80" s="87">
        <f>SUM($B$78:BC78)</f>
        <v>0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0</v>
      </c>
      <c r="E81" s="330">
        <f t="shared" ref="E81:BL81" si="40">E74</f>
        <v>5.6228724382907993</v>
      </c>
      <c r="F81" s="330">
        <f t="shared" si="40"/>
        <v>10.824404301872343</v>
      </c>
      <c r="G81" s="330">
        <f t="shared" si="40"/>
        <v>10.011711805458045</v>
      </c>
      <c r="H81" s="330">
        <f t="shared" si="40"/>
        <v>9.2619954803526046</v>
      </c>
      <c r="I81" s="330">
        <f t="shared" si="40"/>
        <v>8.5662587306547575</v>
      </c>
      <c r="J81" s="330">
        <f t="shared" si="40"/>
        <v>7.9245015563645005</v>
      </c>
      <c r="K81" s="330">
        <f t="shared" si="40"/>
        <v>7.3292267942307809</v>
      </c>
      <c r="L81" s="330">
        <f t="shared" si="40"/>
        <v>6.7804344442535998</v>
      </c>
      <c r="M81" s="330">
        <f t="shared" si="40"/>
        <v>6.6904684852409462</v>
      </c>
      <c r="N81" s="330">
        <f t="shared" si="40"/>
        <v>6.6904684852409462</v>
      </c>
      <c r="O81" s="330">
        <f t="shared" si="40"/>
        <v>6.6904684852409462</v>
      </c>
      <c r="P81" s="330">
        <f t="shared" si="40"/>
        <v>6.6904684852409462</v>
      </c>
      <c r="Q81" s="330">
        <f t="shared" si="40"/>
        <v>6.6904684852409462</v>
      </c>
      <c r="R81" s="330">
        <f t="shared" si="40"/>
        <v>6.6904684852409462</v>
      </c>
      <c r="S81" s="330">
        <f t="shared" si="40"/>
        <v>6.6904684852409462</v>
      </c>
      <c r="T81" s="330">
        <f t="shared" si="40"/>
        <v>6.6904684852409462</v>
      </c>
      <c r="U81" s="330">
        <f t="shared" si="40"/>
        <v>6.6904684852409462</v>
      </c>
      <c r="V81" s="330">
        <f t="shared" si="40"/>
        <v>6.6904684852409462</v>
      </c>
      <c r="W81" s="330">
        <f t="shared" si="40"/>
        <v>6.6904684852409462</v>
      </c>
      <c r="X81" s="330">
        <f t="shared" si="40"/>
        <v>6.6904684852409462</v>
      </c>
      <c r="Y81" s="330">
        <f t="shared" si="40"/>
        <v>3.3452342426204731</v>
      </c>
      <c r="Z81" s="330">
        <f t="shared" si="40"/>
        <v>0</v>
      </c>
      <c r="AA81" s="330">
        <f t="shared" si="40"/>
        <v>0</v>
      </c>
      <c r="AB81" s="330">
        <f t="shared" si="40"/>
        <v>0</v>
      </c>
      <c r="AC81" s="330">
        <f t="shared" si="40"/>
        <v>0</v>
      </c>
      <c r="AD81" s="330">
        <f t="shared" si="40"/>
        <v>0</v>
      </c>
      <c r="AE81" s="330">
        <f t="shared" si="40"/>
        <v>0</v>
      </c>
      <c r="AF81" s="330">
        <f t="shared" si="40"/>
        <v>0</v>
      </c>
      <c r="AG81" s="330">
        <f t="shared" si="40"/>
        <v>0</v>
      </c>
      <c r="AH81" s="330">
        <f t="shared" si="40"/>
        <v>0</v>
      </c>
      <c r="AI81" s="330">
        <f t="shared" si="40"/>
        <v>0</v>
      </c>
      <c r="AJ81" s="330">
        <f t="shared" si="40"/>
        <v>0</v>
      </c>
      <c r="AK81" s="330">
        <f t="shared" si="40"/>
        <v>0</v>
      </c>
      <c r="AL81" s="330">
        <f t="shared" si="40"/>
        <v>0</v>
      </c>
      <c r="AM81" s="330">
        <f t="shared" si="40"/>
        <v>0</v>
      </c>
      <c r="AN81" s="330">
        <f t="shared" si="40"/>
        <v>0</v>
      </c>
      <c r="AO81" s="330">
        <f t="shared" si="40"/>
        <v>0</v>
      </c>
      <c r="AP81" s="330">
        <f t="shared" si="40"/>
        <v>0</v>
      </c>
      <c r="AQ81" s="330">
        <f t="shared" si="40"/>
        <v>0</v>
      </c>
      <c r="AR81" s="330">
        <f t="shared" si="40"/>
        <v>0</v>
      </c>
      <c r="AS81" s="330">
        <f t="shared" si="40"/>
        <v>0</v>
      </c>
      <c r="AT81" s="330">
        <f t="shared" si="40"/>
        <v>0</v>
      </c>
      <c r="AU81" s="330">
        <f t="shared" si="40"/>
        <v>0</v>
      </c>
      <c r="AV81" s="330">
        <f t="shared" si="40"/>
        <v>0</v>
      </c>
      <c r="AW81" s="330">
        <f t="shared" si="40"/>
        <v>0</v>
      </c>
      <c r="AX81" s="330">
        <f t="shared" si="40"/>
        <v>0</v>
      </c>
      <c r="AY81" s="330">
        <f t="shared" si="40"/>
        <v>0</v>
      </c>
      <c r="AZ81" s="330">
        <f t="shared" si="40"/>
        <v>0</v>
      </c>
      <c r="BA81" s="330">
        <f t="shared" si="40"/>
        <v>0</v>
      </c>
      <c r="BB81" s="330">
        <f t="shared" si="40"/>
        <v>0</v>
      </c>
      <c r="BC81" s="330">
        <f t="shared" si="40"/>
        <v>0</v>
      </c>
      <c r="BD81" s="330">
        <f t="shared" si="40"/>
        <v>0</v>
      </c>
      <c r="BE81" s="330">
        <f t="shared" si="40"/>
        <v>0</v>
      </c>
      <c r="BF81" s="330">
        <f t="shared" si="40"/>
        <v>0</v>
      </c>
      <c r="BG81" s="330">
        <f t="shared" si="40"/>
        <v>0</v>
      </c>
      <c r="BH81" s="330">
        <f t="shared" si="40"/>
        <v>0</v>
      </c>
      <c r="BI81" s="330">
        <f t="shared" si="40"/>
        <v>0</v>
      </c>
      <c r="BJ81" s="330">
        <f t="shared" si="40"/>
        <v>0</v>
      </c>
      <c r="BK81" s="330">
        <f t="shared" si="40"/>
        <v>0</v>
      </c>
      <c r="BL81" s="330">
        <f t="shared" si="40"/>
        <v>0</v>
      </c>
      <c r="BM81" s="37"/>
      <c r="BN81" s="75">
        <f>SUM(B81:BM81)</f>
        <v>149.95226161698923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1">C79+C81</f>
        <v>0</v>
      </c>
      <c r="D82" s="95">
        <f t="shared" si="41"/>
        <v>0</v>
      </c>
      <c r="E82" s="95">
        <f t="shared" si="41"/>
        <v>5.6228724382907993</v>
      </c>
      <c r="F82" s="95">
        <f t="shared" si="41"/>
        <v>10.824404301872343</v>
      </c>
      <c r="G82" s="95">
        <f t="shared" si="41"/>
        <v>10.011711805458045</v>
      </c>
      <c r="H82" s="95">
        <f t="shared" si="41"/>
        <v>9.2619954803526046</v>
      </c>
      <c r="I82" s="95">
        <f t="shared" si="41"/>
        <v>8.5662587306547575</v>
      </c>
      <c r="J82" s="95">
        <f t="shared" si="41"/>
        <v>7.9245015563645005</v>
      </c>
      <c r="K82" s="95">
        <f t="shared" si="41"/>
        <v>7.3292267942307809</v>
      </c>
      <c r="L82" s="95">
        <f t="shared" si="41"/>
        <v>6.7804344442535998</v>
      </c>
      <c r="M82" s="95">
        <f t="shared" si="41"/>
        <v>6.6904684852409462</v>
      </c>
      <c r="N82" s="95">
        <f t="shared" si="41"/>
        <v>6.6904684852409462</v>
      </c>
      <c r="O82" s="95">
        <f t="shared" si="41"/>
        <v>6.6904684852409462</v>
      </c>
      <c r="P82" s="95">
        <f t="shared" si="41"/>
        <v>6.6904684852409462</v>
      </c>
      <c r="Q82" s="95">
        <f t="shared" si="41"/>
        <v>6.6904684852409462</v>
      </c>
      <c r="R82" s="95">
        <f t="shared" si="41"/>
        <v>6.6904684852409462</v>
      </c>
      <c r="S82" s="95">
        <f t="shared" si="41"/>
        <v>6.6904684852409462</v>
      </c>
      <c r="T82" s="95">
        <f t="shared" si="41"/>
        <v>6.6904684852409462</v>
      </c>
      <c r="U82" s="95">
        <f t="shared" si="41"/>
        <v>6.6904684852409462</v>
      </c>
      <c r="V82" s="95">
        <f t="shared" si="41"/>
        <v>6.6904684852409462</v>
      </c>
      <c r="W82" s="95">
        <f t="shared" si="41"/>
        <v>6.6904684852409462</v>
      </c>
      <c r="X82" s="95">
        <f t="shared" si="41"/>
        <v>6.6904684852409462</v>
      </c>
      <c r="Y82" s="95">
        <f t="shared" si="41"/>
        <v>3.3452342426204731</v>
      </c>
      <c r="Z82" s="95">
        <f t="shared" si="41"/>
        <v>0</v>
      </c>
      <c r="AA82" s="95">
        <f t="shared" si="41"/>
        <v>0</v>
      </c>
      <c r="AB82" s="95">
        <f t="shared" si="41"/>
        <v>0</v>
      </c>
      <c r="AC82" s="95">
        <f t="shared" si="41"/>
        <v>0</v>
      </c>
      <c r="AD82" s="95">
        <f t="shared" si="41"/>
        <v>0</v>
      </c>
      <c r="AE82" s="95">
        <f t="shared" si="41"/>
        <v>0</v>
      </c>
      <c r="AF82" s="95">
        <f t="shared" si="41"/>
        <v>0</v>
      </c>
      <c r="AG82" s="95">
        <f t="shared" si="41"/>
        <v>0</v>
      </c>
      <c r="AH82" s="95">
        <f t="shared" si="41"/>
        <v>0</v>
      </c>
      <c r="AI82" s="95">
        <f t="shared" si="41"/>
        <v>0</v>
      </c>
      <c r="AJ82" s="95">
        <f t="shared" si="41"/>
        <v>0</v>
      </c>
      <c r="AK82" s="95">
        <f t="shared" si="41"/>
        <v>0</v>
      </c>
      <c r="AL82" s="95">
        <f t="shared" si="41"/>
        <v>0</v>
      </c>
      <c r="AM82" s="95">
        <f t="shared" si="41"/>
        <v>0</v>
      </c>
      <c r="AN82" s="95">
        <f t="shared" si="41"/>
        <v>0</v>
      </c>
      <c r="AO82" s="95">
        <f t="shared" si="41"/>
        <v>0</v>
      </c>
      <c r="AP82" s="95">
        <f t="shared" si="41"/>
        <v>0</v>
      </c>
      <c r="AQ82" s="95">
        <f t="shared" si="41"/>
        <v>0</v>
      </c>
      <c r="AR82" s="95">
        <f t="shared" si="41"/>
        <v>0</v>
      </c>
      <c r="AS82" s="95">
        <f t="shared" si="41"/>
        <v>0</v>
      </c>
      <c r="AT82" s="95">
        <f t="shared" si="41"/>
        <v>0</v>
      </c>
      <c r="AU82" s="95">
        <f t="shared" si="41"/>
        <v>0</v>
      </c>
      <c r="AV82" s="95">
        <f t="shared" si="41"/>
        <v>0</v>
      </c>
      <c r="AW82" s="95">
        <f t="shared" si="41"/>
        <v>0</v>
      </c>
      <c r="AX82" s="95">
        <f t="shared" si="41"/>
        <v>0</v>
      </c>
      <c r="AY82" s="95">
        <f t="shared" si="41"/>
        <v>0</v>
      </c>
      <c r="AZ82" s="95">
        <f t="shared" si="41"/>
        <v>0</v>
      </c>
      <c r="BA82" s="95">
        <f t="shared" si="41"/>
        <v>0</v>
      </c>
      <c r="BB82" s="95">
        <f t="shared" si="41"/>
        <v>0</v>
      </c>
      <c r="BC82" s="95">
        <f t="shared" si="41"/>
        <v>0</v>
      </c>
      <c r="BD82" s="95">
        <f t="shared" si="41"/>
        <v>0</v>
      </c>
      <c r="BE82" s="95">
        <f t="shared" si="41"/>
        <v>0</v>
      </c>
      <c r="BF82" s="95">
        <f t="shared" si="41"/>
        <v>0</v>
      </c>
      <c r="BG82" s="95">
        <f t="shared" si="41"/>
        <v>0</v>
      </c>
      <c r="BH82" s="95">
        <f t="shared" si="41"/>
        <v>0</v>
      </c>
      <c r="BI82" s="95">
        <f t="shared" si="41"/>
        <v>0</v>
      </c>
      <c r="BJ82" s="95">
        <f t="shared" si="41"/>
        <v>0</v>
      </c>
      <c r="BK82" s="95">
        <f t="shared" si="41"/>
        <v>0</v>
      </c>
      <c r="BL82" s="95">
        <f t="shared" si="41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AY85" si="42">$B$20*(1-$B$5)/$B$3</f>
        <v>0</v>
      </c>
      <c r="C85" s="75">
        <f t="shared" si="42"/>
        <v>0</v>
      </c>
      <c r="D85" s="75">
        <f t="shared" si="42"/>
        <v>0</v>
      </c>
      <c r="E85" s="75">
        <f t="shared" si="42"/>
        <v>0</v>
      </c>
      <c r="F85" s="75">
        <f t="shared" si="42"/>
        <v>0</v>
      </c>
      <c r="G85" s="75">
        <f t="shared" si="42"/>
        <v>0</v>
      </c>
      <c r="H85" s="75">
        <f t="shared" si="42"/>
        <v>0</v>
      </c>
      <c r="I85" s="75">
        <f t="shared" si="42"/>
        <v>0</v>
      </c>
      <c r="J85" s="75">
        <f t="shared" si="42"/>
        <v>0</v>
      </c>
      <c r="K85" s="75">
        <f t="shared" si="42"/>
        <v>0</v>
      </c>
      <c r="L85" s="75">
        <f t="shared" si="42"/>
        <v>0</v>
      </c>
      <c r="M85" s="75">
        <f t="shared" si="42"/>
        <v>0</v>
      </c>
      <c r="N85" s="75">
        <f t="shared" si="42"/>
        <v>0</v>
      </c>
      <c r="O85" s="75">
        <f t="shared" si="42"/>
        <v>0</v>
      </c>
      <c r="P85" s="75">
        <f t="shared" si="42"/>
        <v>0</v>
      </c>
      <c r="Q85" s="75">
        <f t="shared" si="42"/>
        <v>0</v>
      </c>
      <c r="R85" s="75">
        <f t="shared" si="42"/>
        <v>0</v>
      </c>
      <c r="S85" s="75">
        <f t="shared" si="42"/>
        <v>0</v>
      </c>
      <c r="T85" s="75">
        <f t="shared" si="42"/>
        <v>0</v>
      </c>
      <c r="U85" s="75">
        <f t="shared" si="42"/>
        <v>0</v>
      </c>
      <c r="V85" s="75">
        <f t="shared" si="42"/>
        <v>0</v>
      </c>
      <c r="W85" s="75">
        <f t="shared" si="42"/>
        <v>0</v>
      </c>
      <c r="X85" s="75">
        <f t="shared" si="42"/>
        <v>0</v>
      </c>
      <c r="Y85" s="75">
        <f t="shared" si="42"/>
        <v>0</v>
      </c>
      <c r="Z85" s="75">
        <f t="shared" si="42"/>
        <v>0</v>
      </c>
      <c r="AA85" s="75">
        <f t="shared" si="42"/>
        <v>0</v>
      </c>
      <c r="AB85" s="75">
        <f t="shared" si="42"/>
        <v>0</v>
      </c>
      <c r="AC85" s="75">
        <f t="shared" si="42"/>
        <v>0</v>
      </c>
      <c r="AD85" s="75">
        <f t="shared" si="42"/>
        <v>0</v>
      </c>
      <c r="AE85" s="75">
        <f t="shared" si="42"/>
        <v>0</v>
      </c>
      <c r="AF85" s="75">
        <f t="shared" si="42"/>
        <v>0</v>
      </c>
      <c r="AG85" s="75">
        <f t="shared" si="42"/>
        <v>0</v>
      </c>
      <c r="AH85" s="75">
        <f t="shared" si="42"/>
        <v>0</v>
      </c>
      <c r="AI85" s="75">
        <f t="shared" si="42"/>
        <v>0</v>
      </c>
      <c r="AJ85" s="75">
        <f t="shared" si="42"/>
        <v>0</v>
      </c>
      <c r="AK85" s="75">
        <f t="shared" si="42"/>
        <v>0</v>
      </c>
      <c r="AL85" s="75">
        <f t="shared" si="42"/>
        <v>0</v>
      </c>
      <c r="AM85" s="75">
        <f t="shared" si="42"/>
        <v>0</v>
      </c>
      <c r="AN85" s="75">
        <f t="shared" si="42"/>
        <v>0</v>
      </c>
      <c r="AO85" s="75">
        <f t="shared" si="42"/>
        <v>0</v>
      </c>
      <c r="AP85" s="75">
        <f t="shared" si="42"/>
        <v>0</v>
      </c>
      <c r="AQ85" s="75">
        <f t="shared" si="42"/>
        <v>0</v>
      </c>
      <c r="AR85" s="75">
        <f t="shared" si="42"/>
        <v>0</v>
      </c>
      <c r="AS85" s="75">
        <f t="shared" si="42"/>
        <v>0</v>
      </c>
      <c r="AT85" s="75">
        <f t="shared" si="42"/>
        <v>0</v>
      </c>
      <c r="AU85" s="75">
        <f t="shared" si="42"/>
        <v>0</v>
      </c>
      <c r="AV85" s="75">
        <f t="shared" si="42"/>
        <v>0</v>
      </c>
      <c r="AW85" s="75">
        <f t="shared" si="42"/>
        <v>0</v>
      </c>
      <c r="AX85" s="75">
        <f t="shared" si="42"/>
        <v>0</v>
      </c>
      <c r="AY85" s="75">
        <f t="shared" si="42"/>
        <v>0</v>
      </c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37"/>
      <c r="BN85" s="75">
        <f t="shared" ref="BN85:BN97" si="43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AZ86" si="44">$C$20*(1-$B$5)/$B$3</f>
        <v>0</v>
      </c>
      <c r="D86" s="75">
        <f t="shared" si="44"/>
        <v>0</v>
      </c>
      <c r="E86" s="75">
        <f t="shared" si="44"/>
        <v>0</v>
      </c>
      <c r="F86" s="75">
        <f t="shared" si="44"/>
        <v>0</v>
      </c>
      <c r="G86" s="75">
        <f t="shared" si="44"/>
        <v>0</v>
      </c>
      <c r="H86" s="75">
        <f t="shared" si="44"/>
        <v>0</v>
      </c>
      <c r="I86" s="75">
        <f t="shared" si="44"/>
        <v>0</v>
      </c>
      <c r="J86" s="75">
        <f t="shared" si="44"/>
        <v>0</v>
      </c>
      <c r="K86" s="75">
        <f t="shared" si="44"/>
        <v>0</v>
      </c>
      <c r="L86" s="75">
        <f t="shared" si="44"/>
        <v>0</v>
      </c>
      <c r="M86" s="75">
        <f t="shared" si="44"/>
        <v>0</v>
      </c>
      <c r="N86" s="75">
        <f t="shared" si="44"/>
        <v>0</v>
      </c>
      <c r="O86" s="75">
        <f t="shared" si="44"/>
        <v>0</v>
      </c>
      <c r="P86" s="75">
        <f t="shared" si="44"/>
        <v>0</v>
      </c>
      <c r="Q86" s="75">
        <f t="shared" si="44"/>
        <v>0</v>
      </c>
      <c r="R86" s="75">
        <f t="shared" si="44"/>
        <v>0</v>
      </c>
      <c r="S86" s="75">
        <f t="shared" si="44"/>
        <v>0</v>
      </c>
      <c r="T86" s="75">
        <f t="shared" si="44"/>
        <v>0</v>
      </c>
      <c r="U86" s="75">
        <f t="shared" si="44"/>
        <v>0</v>
      </c>
      <c r="V86" s="75">
        <f t="shared" si="44"/>
        <v>0</v>
      </c>
      <c r="W86" s="75">
        <f t="shared" si="44"/>
        <v>0</v>
      </c>
      <c r="X86" s="75">
        <f t="shared" si="44"/>
        <v>0</v>
      </c>
      <c r="Y86" s="75">
        <f t="shared" si="44"/>
        <v>0</v>
      </c>
      <c r="Z86" s="75">
        <f t="shared" si="44"/>
        <v>0</v>
      </c>
      <c r="AA86" s="75">
        <f t="shared" si="44"/>
        <v>0</v>
      </c>
      <c r="AB86" s="75">
        <f t="shared" si="44"/>
        <v>0</v>
      </c>
      <c r="AC86" s="75">
        <f t="shared" si="44"/>
        <v>0</v>
      </c>
      <c r="AD86" s="75">
        <f t="shared" si="44"/>
        <v>0</v>
      </c>
      <c r="AE86" s="75">
        <f t="shared" si="44"/>
        <v>0</v>
      </c>
      <c r="AF86" s="75">
        <f t="shared" si="44"/>
        <v>0</v>
      </c>
      <c r="AG86" s="75">
        <f t="shared" si="44"/>
        <v>0</v>
      </c>
      <c r="AH86" s="75">
        <f t="shared" si="44"/>
        <v>0</v>
      </c>
      <c r="AI86" s="75">
        <f t="shared" si="44"/>
        <v>0</v>
      </c>
      <c r="AJ86" s="75">
        <f t="shared" si="44"/>
        <v>0</v>
      </c>
      <c r="AK86" s="75">
        <f t="shared" si="44"/>
        <v>0</v>
      </c>
      <c r="AL86" s="75">
        <f t="shared" si="44"/>
        <v>0</v>
      </c>
      <c r="AM86" s="75">
        <f t="shared" si="44"/>
        <v>0</v>
      </c>
      <c r="AN86" s="75">
        <f t="shared" si="44"/>
        <v>0</v>
      </c>
      <c r="AO86" s="75">
        <f t="shared" si="44"/>
        <v>0</v>
      </c>
      <c r="AP86" s="75">
        <f t="shared" si="44"/>
        <v>0</v>
      </c>
      <c r="AQ86" s="75">
        <f t="shared" si="44"/>
        <v>0</v>
      </c>
      <c r="AR86" s="75">
        <f t="shared" si="44"/>
        <v>0</v>
      </c>
      <c r="AS86" s="75">
        <f t="shared" si="44"/>
        <v>0</v>
      </c>
      <c r="AT86" s="75">
        <f t="shared" si="44"/>
        <v>0</v>
      </c>
      <c r="AU86" s="75">
        <f t="shared" si="44"/>
        <v>0</v>
      </c>
      <c r="AV86" s="75">
        <f t="shared" si="44"/>
        <v>0</v>
      </c>
      <c r="AW86" s="75">
        <f t="shared" si="44"/>
        <v>0</v>
      </c>
      <c r="AX86" s="75">
        <f t="shared" si="44"/>
        <v>0</v>
      </c>
      <c r="AY86" s="75">
        <f t="shared" si="44"/>
        <v>0</v>
      </c>
      <c r="AZ86" s="75">
        <f t="shared" si="44"/>
        <v>0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3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0</v>
      </c>
      <c r="E87" s="75">
        <f t="shared" ref="E87:BA87" si="45">$D$20*(1-$B$5)/$B$3</f>
        <v>0</v>
      </c>
      <c r="F87" s="75">
        <f t="shared" si="45"/>
        <v>0</v>
      </c>
      <c r="G87" s="75">
        <f t="shared" si="45"/>
        <v>0</v>
      </c>
      <c r="H87" s="75">
        <f t="shared" si="45"/>
        <v>0</v>
      </c>
      <c r="I87" s="75">
        <f t="shared" si="45"/>
        <v>0</v>
      </c>
      <c r="J87" s="75">
        <f t="shared" si="45"/>
        <v>0</v>
      </c>
      <c r="K87" s="75">
        <f t="shared" si="45"/>
        <v>0</v>
      </c>
      <c r="L87" s="75">
        <f t="shared" si="45"/>
        <v>0</v>
      </c>
      <c r="M87" s="75">
        <f t="shared" si="45"/>
        <v>0</v>
      </c>
      <c r="N87" s="75">
        <f t="shared" si="45"/>
        <v>0</v>
      </c>
      <c r="O87" s="75">
        <f t="shared" si="45"/>
        <v>0</v>
      </c>
      <c r="P87" s="75">
        <f t="shared" si="45"/>
        <v>0</v>
      </c>
      <c r="Q87" s="75">
        <f t="shared" si="45"/>
        <v>0</v>
      </c>
      <c r="R87" s="75">
        <f t="shared" si="45"/>
        <v>0</v>
      </c>
      <c r="S87" s="75">
        <f t="shared" si="45"/>
        <v>0</v>
      </c>
      <c r="T87" s="75">
        <f t="shared" si="45"/>
        <v>0</v>
      </c>
      <c r="U87" s="75">
        <f t="shared" si="45"/>
        <v>0</v>
      </c>
      <c r="V87" s="75">
        <f t="shared" si="45"/>
        <v>0</v>
      </c>
      <c r="W87" s="75">
        <f t="shared" si="45"/>
        <v>0</v>
      </c>
      <c r="X87" s="75">
        <f t="shared" si="45"/>
        <v>0</v>
      </c>
      <c r="Y87" s="75">
        <f t="shared" si="45"/>
        <v>0</v>
      </c>
      <c r="Z87" s="75">
        <f t="shared" si="45"/>
        <v>0</v>
      </c>
      <c r="AA87" s="75">
        <f t="shared" si="45"/>
        <v>0</v>
      </c>
      <c r="AB87" s="75">
        <f t="shared" si="45"/>
        <v>0</v>
      </c>
      <c r="AC87" s="75">
        <f t="shared" si="45"/>
        <v>0</v>
      </c>
      <c r="AD87" s="75">
        <f t="shared" si="45"/>
        <v>0</v>
      </c>
      <c r="AE87" s="75">
        <f t="shared" si="45"/>
        <v>0</v>
      </c>
      <c r="AF87" s="75">
        <f t="shared" si="45"/>
        <v>0</v>
      </c>
      <c r="AG87" s="75">
        <f t="shared" si="45"/>
        <v>0</v>
      </c>
      <c r="AH87" s="75">
        <f t="shared" si="45"/>
        <v>0</v>
      </c>
      <c r="AI87" s="75">
        <f t="shared" si="45"/>
        <v>0</v>
      </c>
      <c r="AJ87" s="75">
        <f t="shared" si="45"/>
        <v>0</v>
      </c>
      <c r="AK87" s="75">
        <f t="shared" si="45"/>
        <v>0</v>
      </c>
      <c r="AL87" s="75">
        <f t="shared" si="45"/>
        <v>0</v>
      </c>
      <c r="AM87" s="75">
        <f t="shared" si="45"/>
        <v>0</v>
      </c>
      <c r="AN87" s="75">
        <f t="shared" si="45"/>
        <v>0</v>
      </c>
      <c r="AO87" s="75">
        <f t="shared" si="45"/>
        <v>0</v>
      </c>
      <c r="AP87" s="75">
        <f t="shared" si="45"/>
        <v>0</v>
      </c>
      <c r="AQ87" s="75">
        <f t="shared" si="45"/>
        <v>0</v>
      </c>
      <c r="AR87" s="75">
        <f t="shared" si="45"/>
        <v>0</v>
      </c>
      <c r="AS87" s="75">
        <f t="shared" si="45"/>
        <v>0</v>
      </c>
      <c r="AT87" s="75">
        <f t="shared" si="45"/>
        <v>0</v>
      </c>
      <c r="AU87" s="75">
        <f t="shared" si="45"/>
        <v>0</v>
      </c>
      <c r="AV87" s="75">
        <f t="shared" si="45"/>
        <v>0</v>
      </c>
      <c r="AW87" s="75">
        <f t="shared" si="45"/>
        <v>0</v>
      </c>
      <c r="AX87" s="75">
        <f t="shared" si="45"/>
        <v>0</v>
      </c>
      <c r="AY87" s="75">
        <f t="shared" si="45"/>
        <v>0</v>
      </c>
      <c r="AZ87" s="75">
        <f t="shared" si="45"/>
        <v>0</v>
      </c>
      <c r="BA87" s="75">
        <f t="shared" si="45"/>
        <v>0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3"/>
        <v>0</v>
      </c>
      <c r="BO87" s="335">
        <f>BN103*(1-0)</f>
        <v>0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6">$E$20*(1-$B$5)/$B$3</f>
        <v>2.9238936679112157</v>
      </c>
      <c r="F88" s="75">
        <f t="shared" si="46"/>
        <v>2.9238936679112157</v>
      </c>
      <c r="G88" s="75">
        <f t="shared" si="46"/>
        <v>2.9238936679112157</v>
      </c>
      <c r="H88" s="75">
        <f t="shared" si="46"/>
        <v>2.9238936679112157</v>
      </c>
      <c r="I88" s="75">
        <f t="shared" si="46"/>
        <v>2.9238936679112157</v>
      </c>
      <c r="J88" s="75">
        <f t="shared" si="46"/>
        <v>2.9238936679112157</v>
      </c>
      <c r="K88" s="75">
        <f t="shared" si="46"/>
        <v>2.9238936679112157</v>
      </c>
      <c r="L88" s="75">
        <f t="shared" si="46"/>
        <v>2.9238936679112157</v>
      </c>
      <c r="M88" s="75">
        <f t="shared" si="46"/>
        <v>2.9238936679112157</v>
      </c>
      <c r="N88" s="75">
        <f t="shared" si="46"/>
        <v>2.9238936679112157</v>
      </c>
      <c r="O88" s="75">
        <f t="shared" si="46"/>
        <v>2.9238936679112157</v>
      </c>
      <c r="P88" s="75">
        <f t="shared" si="46"/>
        <v>2.9238936679112157</v>
      </c>
      <c r="Q88" s="75">
        <f t="shared" si="46"/>
        <v>2.9238936679112157</v>
      </c>
      <c r="R88" s="75">
        <f t="shared" si="46"/>
        <v>2.9238936679112157</v>
      </c>
      <c r="S88" s="75">
        <f t="shared" si="46"/>
        <v>2.9238936679112157</v>
      </c>
      <c r="T88" s="75">
        <f t="shared" si="46"/>
        <v>2.9238936679112157</v>
      </c>
      <c r="U88" s="75">
        <f t="shared" si="46"/>
        <v>2.9238936679112157</v>
      </c>
      <c r="V88" s="75">
        <f t="shared" si="46"/>
        <v>2.9238936679112157</v>
      </c>
      <c r="W88" s="75">
        <f t="shared" si="46"/>
        <v>2.9238936679112157</v>
      </c>
      <c r="X88" s="75">
        <f t="shared" si="46"/>
        <v>2.9238936679112157</v>
      </c>
      <c r="Y88" s="75">
        <f t="shared" si="46"/>
        <v>2.9238936679112157</v>
      </c>
      <c r="Z88" s="75">
        <f t="shared" si="46"/>
        <v>2.9238936679112157</v>
      </c>
      <c r="AA88" s="75">
        <f t="shared" si="46"/>
        <v>2.9238936679112157</v>
      </c>
      <c r="AB88" s="75">
        <f t="shared" si="46"/>
        <v>2.9238936679112157</v>
      </c>
      <c r="AC88" s="75">
        <f t="shared" si="46"/>
        <v>2.9238936679112157</v>
      </c>
      <c r="AD88" s="75">
        <f t="shared" si="46"/>
        <v>2.9238936679112157</v>
      </c>
      <c r="AE88" s="75">
        <f t="shared" si="46"/>
        <v>2.9238936679112157</v>
      </c>
      <c r="AF88" s="75">
        <f t="shared" si="46"/>
        <v>2.9238936679112157</v>
      </c>
      <c r="AG88" s="75">
        <f t="shared" si="46"/>
        <v>2.9238936679112157</v>
      </c>
      <c r="AH88" s="75">
        <f t="shared" si="46"/>
        <v>2.9238936679112157</v>
      </c>
      <c r="AI88" s="75">
        <f t="shared" si="46"/>
        <v>2.9238936679112157</v>
      </c>
      <c r="AJ88" s="75">
        <f t="shared" si="46"/>
        <v>2.9238936679112157</v>
      </c>
      <c r="AK88" s="75">
        <f t="shared" si="46"/>
        <v>2.9238936679112157</v>
      </c>
      <c r="AL88" s="75">
        <f t="shared" si="46"/>
        <v>2.9238936679112157</v>
      </c>
      <c r="AM88" s="75">
        <f t="shared" si="46"/>
        <v>2.9238936679112157</v>
      </c>
      <c r="AN88" s="75">
        <f t="shared" si="46"/>
        <v>2.9238936679112157</v>
      </c>
      <c r="AO88" s="75">
        <f t="shared" si="46"/>
        <v>2.9238936679112157</v>
      </c>
      <c r="AP88" s="75">
        <f t="shared" si="46"/>
        <v>2.9238936679112157</v>
      </c>
      <c r="AQ88" s="75">
        <f t="shared" si="46"/>
        <v>2.9238936679112157</v>
      </c>
      <c r="AR88" s="75">
        <f t="shared" si="46"/>
        <v>2.9238936679112157</v>
      </c>
      <c r="AS88" s="75">
        <f t="shared" si="46"/>
        <v>2.9238936679112157</v>
      </c>
      <c r="AT88" s="75">
        <f t="shared" si="46"/>
        <v>2.9238936679112157</v>
      </c>
      <c r="AU88" s="75">
        <f t="shared" si="46"/>
        <v>2.9238936679112157</v>
      </c>
      <c r="AV88" s="75">
        <f t="shared" si="46"/>
        <v>2.9238936679112157</v>
      </c>
      <c r="AW88" s="75">
        <f t="shared" si="46"/>
        <v>2.9238936679112157</v>
      </c>
      <c r="AX88" s="75">
        <f t="shared" si="46"/>
        <v>2.9238936679112157</v>
      </c>
      <c r="AY88" s="75">
        <f t="shared" si="46"/>
        <v>2.9238936679112157</v>
      </c>
      <c r="AZ88" s="75">
        <f t="shared" si="46"/>
        <v>2.9238936679112157</v>
      </c>
      <c r="BA88" s="75">
        <f t="shared" si="46"/>
        <v>2.9238936679112157</v>
      </c>
      <c r="BB88" s="75">
        <f t="shared" si="46"/>
        <v>2.9238936679112157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3"/>
        <v>146.19468339556079</v>
      </c>
      <c r="BO88" s="335">
        <f>BN104*(1-0.025)</f>
        <v>146.19468339556067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C89" si="47">$F$20*(1-$B$5)/$B$3</f>
        <v>0</v>
      </c>
      <c r="G89" s="75">
        <f t="shared" si="47"/>
        <v>0</v>
      </c>
      <c r="H89" s="75">
        <f t="shared" si="47"/>
        <v>0</v>
      </c>
      <c r="I89" s="75">
        <f t="shared" si="47"/>
        <v>0</v>
      </c>
      <c r="J89" s="75">
        <f t="shared" si="47"/>
        <v>0</v>
      </c>
      <c r="K89" s="75">
        <f t="shared" si="47"/>
        <v>0</v>
      </c>
      <c r="L89" s="75">
        <f t="shared" si="47"/>
        <v>0</v>
      </c>
      <c r="M89" s="75">
        <f t="shared" si="47"/>
        <v>0</v>
      </c>
      <c r="N89" s="75">
        <f t="shared" si="47"/>
        <v>0</v>
      </c>
      <c r="O89" s="75">
        <f t="shared" si="47"/>
        <v>0</v>
      </c>
      <c r="P89" s="75">
        <f t="shared" si="47"/>
        <v>0</v>
      </c>
      <c r="Q89" s="75">
        <f t="shared" si="47"/>
        <v>0</v>
      </c>
      <c r="R89" s="75">
        <f t="shared" si="47"/>
        <v>0</v>
      </c>
      <c r="S89" s="75">
        <f t="shared" si="47"/>
        <v>0</v>
      </c>
      <c r="T89" s="75">
        <f t="shared" si="47"/>
        <v>0</v>
      </c>
      <c r="U89" s="75">
        <f t="shared" si="47"/>
        <v>0</v>
      </c>
      <c r="V89" s="75">
        <f t="shared" si="47"/>
        <v>0</v>
      </c>
      <c r="W89" s="75">
        <f t="shared" si="47"/>
        <v>0</v>
      </c>
      <c r="X89" s="75">
        <f t="shared" si="47"/>
        <v>0</v>
      </c>
      <c r="Y89" s="75">
        <f t="shared" si="47"/>
        <v>0</v>
      </c>
      <c r="Z89" s="75">
        <f t="shared" si="47"/>
        <v>0</v>
      </c>
      <c r="AA89" s="75">
        <f t="shared" si="47"/>
        <v>0</v>
      </c>
      <c r="AB89" s="75">
        <f t="shared" si="47"/>
        <v>0</v>
      </c>
      <c r="AC89" s="75">
        <f t="shared" si="47"/>
        <v>0</v>
      </c>
      <c r="AD89" s="75">
        <f t="shared" si="47"/>
        <v>0</v>
      </c>
      <c r="AE89" s="75">
        <f t="shared" si="47"/>
        <v>0</v>
      </c>
      <c r="AF89" s="75">
        <f t="shared" si="47"/>
        <v>0</v>
      </c>
      <c r="AG89" s="75">
        <f t="shared" si="47"/>
        <v>0</v>
      </c>
      <c r="AH89" s="75">
        <f t="shared" si="47"/>
        <v>0</v>
      </c>
      <c r="AI89" s="75">
        <f t="shared" si="47"/>
        <v>0</v>
      </c>
      <c r="AJ89" s="75">
        <f t="shared" si="47"/>
        <v>0</v>
      </c>
      <c r="AK89" s="75">
        <f t="shared" si="47"/>
        <v>0</v>
      </c>
      <c r="AL89" s="75">
        <f t="shared" si="47"/>
        <v>0</v>
      </c>
      <c r="AM89" s="75">
        <f t="shared" si="47"/>
        <v>0</v>
      </c>
      <c r="AN89" s="75">
        <f t="shared" si="47"/>
        <v>0</v>
      </c>
      <c r="AO89" s="75">
        <f t="shared" si="47"/>
        <v>0</v>
      </c>
      <c r="AP89" s="75">
        <f t="shared" si="47"/>
        <v>0</v>
      </c>
      <c r="AQ89" s="75">
        <f t="shared" si="47"/>
        <v>0</v>
      </c>
      <c r="AR89" s="75">
        <f t="shared" si="47"/>
        <v>0</v>
      </c>
      <c r="AS89" s="75">
        <f t="shared" si="47"/>
        <v>0</v>
      </c>
      <c r="AT89" s="75">
        <f t="shared" si="47"/>
        <v>0</v>
      </c>
      <c r="AU89" s="75">
        <f t="shared" si="47"/>
        <v>0</v>
      </c>
      <c r="AV89" s="75">
        <f t="shared" si="47"/>
        <v>0</v>
      </c>
      <c r="AW89" s="75">
        <f t="shared" si="47"/>
        <v>0</v>
      </c>
      <c r="AX89" s="75">
        <f t="shared" si="47"/>
        <v>0</v>
      </c>
      <c r="AY89" s="75">
        <f t="shared" si="47"/>
        <v>0</v>
      </c>
      <c r="AZ89" s="75">
        <f t="shared" si="47"/>
        <v>0</v>
      </c>
      <c r="BA89" s="75">
        <f t="shared" si="47"/>
        <v>0</v>
      </c>
      <c r="BB89" s="75">
        <f t="shared" si="47"/>
        <v>0</v>
      </c>
      <c r="BC89" s="75">
        <f t="shared" si="47"/>
        <v>0</v>
      </c>
      <c r="BD89" s="75"/>
      <c r="BE89" s="75"/>
      <c r="BF89" s="75"/>
      <c r="BG89" s="75"/>
      <c r="BH89" s="75"/>
      <c r="BI89" s="75"/>
      <c r="BJ89" s="75"/>
      <c r="BK89" s="75"/>
      <c r="BL89" s="75"/>
      <c r="BM89" s="37"/>
      <c r="BN89" s="75">
        <f t="shared" si="43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8">$G$20*(1-$B$5)/$B$3</f>
        <v>0</v>
      </c>
      <c r="H90" s="75">
        <f t="shared" si="48"/>
        <v>0</v>
      </c>
      <c r="I90" s="75">
        <f t="shared" si="48"/>
        <v>0</v>
      </c>
      <c r="J90" s="75">
        <f t="shared" si="48"/>
        <v>0</v>
      </c>
      <c r="K90" s="75">
        <f t="shared" si="48"/>
        <v>0</v>
      </c>
      <c r="L90" s="75">
        <f t="shared" si="48"/>
        <v>0</v>
      </c>
      <c r="M90" s="75">
        <f t="shared" si="48"/>
        <v>0</v>
      </c>
      <c r="N90" s="75">
        <f t="shared" si="48"/>
        <v>0</v>
      </c>
      <c r="O90" s="75">
        <f t="shared" si="48"/>
        <v>0</v>
      </c>
      <c r="P90" s="75">
        <f t="shared" si="48"/>
        <v>0</v>
      </c>
      <c r="Q90" s="75">
        <f t="shared" si="48"/>
        <v>0</v>
      </c>
      <c r="R90" s="75">
        <f t="shared" si="48"/>
        <v>0</v>
      </c>
      <c r="S90" s="75">
        <f t="shared" si="48"/>
        <v>0</v>
      </c>
      <c r="T90" s="75">
        <f t="shared" si="48"/>
        <v>0</v>
      </c>
      <c r="U90" s="75">
        <f t="shared" si="48"/>
        <v>0</v>
      </c>
      <c r="V90" s="75">
        <f t="shared" si="48"/>
        <v>0</v>
      </c>
      <c r="W90" s="75">
        <f t="shared" si="48"/>
        <v>0</v>
      </c>
      <c r="X90" s="75">
        <f t="shared" si="48"/>
        <v>0</v>
      </c>
      <c r="Y90" s="75">
        <f t="shared" si="48"/>
        <v>0</v>
      </c>
      <c r="Z90" s="75">
        <f t="shared" si="48"/>
        <v>0</v>
      </c>
      <c r="AA90" s="75">
        <f t="shared" si="48"/>
        <v>0</v>
      </c>
      <c r="AB90" s="75">
        <f t="shared" si="48"/>
        <v>0</v>
      </c>
      <c r="AC90" s="75">
        <f t="shared" si="48"/>
        <v>0</v>
      </c>
      <c r="AD90" s="75">
        <f t="shared" si="48"/>
        <v>0</v>
      </c>
      <c r="AE90" s="75">
        <f t="shared" si="48"/>
        <v>0</v>
      </c>
      <c r="AF90" s="75">
        <f t="shared" si="48"/>
        <v>0</v>
      </c>
      <c r="AG90" s="75">
        <f t="shared" si="48"/>
        <v>0</v>
      </c>
      <c r="AH90" s="75">
        <f t="shared" si="48"/>
        <v>0</v>
      </c>
      <c r="AI90" s="75">
        <f t="shared" si="48"/>
        <v>0</v>
      </c>
      <c r="AJ90" s="75">
        <f t="shared" si="48"/>
        <v>0</v>
      </c>
      <c r="AK90" s="75">
        <f t="shared" si="48"/>
        <v>0</v>
      </c>
      <c r="AL90" s="75">
        <f t="shared" si="48"/>
        <v>0</v>
      </c>
      <c r="AM90" s="75">
        <f t="shared" si="48"/>
        <v>0</v>
      </c>
      <c r="AN90" s="75">
        <f t="shared" si="48"/>
        <v>0</v>
      </c>
      <c r="AO90" s="75">
        <f t="shared" si="48"/>
        <v>0</v>
      </c>
      <c r="AP90" s="75">
        <f t="shared" si="48"/>
        <v>0</v>
      </c>
      <c r="AQ90" s="75">
        <f t="shared" si="48"/>
        <v>0</v>
      </c>
      <c r="AR90" s="75">
        <f t="shared" si="48"/>
        <v>0</v>
      </c>
      <c r="AS90" s="75">
        <f t="shared" si="48"/>
        <v>0</v>
      </c>
      <c r="AT90" s="75">
        <f t="shared" si="48"/>
        <v>0</v>
      </c>
      <c r="AU90" s="75">
        <f t="shared" si="48"/>
        <v>0</v>
      </c>
      <c r="AV90" s="75">
        <f t="shared" si="48"/>
        <v>0</v>
      </c>
      <c r="AW90" s="75">
        <f t="shared" si="48"/>
        <v>0</v>
      </c>
      <c r="AX90" s="75">
        <f t="shared" si="48"/>
        <v>0</v>
      </c>
      <c r="AY90" s="75">
        <f t="shared" si="48"/>
        <v>0</v>
      </c>
      <c r="AZ90" s="75">
        <f t="shared" si="48"/>
        <v>0</v>
      </c>
      <c r="BA90" s="75">
        <f t="shared" si="48"/>
        <v>0</v>
      </c>
      <c r="BB90" s="75">
        <f t="shared" si="48"/>
        <v>0</v>
      </c>
      <c r="BC90" s="75">
        <f t="shared" si="48"/>
        <v>0</v>
      </c>
      <c r="BD90" s="75">
        <f t="shared" si="48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3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E91" si="49">$H$20*(1-$B$5)/$B$3</f>
        <v>0</v>
      </c>
      <c r="I91" s="75">
        <f t="shared" si="49"/>
        <v>0</v>
      </c>
      <c r="J91" s="75">
        <f t="shared" si="49"/>
        <v>0</v>
      </c>
      <c r="K91" s="75">
        <f t="shared" si="49"/>
        <v>0</v>
      </c>
      <c r="L91" s="75">
        <f t="shared" si="49"/>
        <v>0</v>
      </c>
      <c r="M91" s="75">
        <f t="shared" si="49"/>
        <v>0</v>
      </c>
      <c r="N91" s="75">
        <f t="shared" si="49"/>
        <v>0</v>
      </c>
      <c r="O91" s="75">
        <f t="shared" si="49"/>
        <v>0</v>
      </c>
      <c r="P91" s="75">
        <f t="shared" si="49"/>
        <v>0</v>
      </c>
      <c r="Q91" s="75">
        <f t="shared" si="49"/>
        <v>0</v>
      </c>
      <c r="R91" s="75">
        <f t="shared" si="49"/>
        <v>0</v>
      </c>
      <c r="S91" s="75">
        <f t="shared" si="49"/>
        <v>0</v>
      </c>
      <c r="T91" s="75">
        <f t="shared" si="49"/>
        <v>0</v>
      </c>
      <c r="U91" s="75">
        <f t="shared" si="49"/>
        <v>0</v>
      </c>
      <c r="V91" s="75">
        <f t="shared" si="49"/>
        <v>0</v>
      </c>
      <c r="W91" s="75">
        <f t="shared" si="49"/>
        <v>0</v>
      </c>
      <c r="X91" s="75">
        <f t="shared" si="49"/>
        <v>0</v>
      </c>
      <c r="Y91" s="75">
        <f t="shared" si="49"/>
        <v>0</v>
      </c>
      <c r="Z91" s="75">
        <f t="shared" si="49"/>
        <v>0</v>
      </c>
      <c r="AA91" s="75">
        <f t="shared" si="49"/>
        <v>0</v>
      </c>
      <c r="AB91" s="75">
        <f t="shared" si="49"/>
        <v>0</v>
      </c>
      <c r="AC91" s="75">
        <f t="shared" si="49"/>
        <v>0</v>
      </c>
      <c r="AD91" s="75">
        <f t="shared" si="49"/>
        <v>0</v>
      </c>
      <c r="AE91" s="75">
        <f t="shared" si="49"/>
        <v>0</v>
      </c>
      <c r="AF91" s="75">
        <f t="shared" si="49"/>
        <v>0</v>
      </c>
      <c r="AG91" s="75">
        <f t="shared" si="49"/>
        <v>0</v>
      </c>
      <c r="AH91" s="75">
        <f t="shared" si="49"/>
        <v>0</v>
      </c>
      <c r="AI91" s="75">
        <f t="shared" si="49"/>
        <v>0</v>
      </c>
      <c r="AJ91" s="75">
        <f t="shared" si="49"/>
        <v>0</v>
      </c>
      <c r="AK91" s="75">
        <f t="shared" si="49"/>
        <v>0</v>
      </c>
      <c r="AL91" s="75">
        <f t="shared" si="49"/>
        <v>0</v>
      </c>
      <c r="AM91" s="75">
        <f t="shared" si="49"/>
        <v>0</v>
      </c>
      <c r="AN91" s="75">
        <f t="shared" si="49"/>
        <v>0</v>
      </c>
      <c r="AO91" s="75">
        <f t="shared" si="49"/>
        <v>0</v>
      </c>
      <c r="AP91" s="75">
        <f t="shared" si="49"/>
        <v>0</v>
      </c>
      <c r="AQ91" s="75">
        <f t="shared" si="49"/>
        <v>0</v>
      </c>
      <c r="AR91" s="75">
        <f t="shared" si="49"/>
        <v>0</v>
      </c>
      <c r="AS91" s="75">
        <f t="shared" si="49"/>
        <v>0</v>
      </c>
      <c r="AT91" s="75">
        <f t="shared" si="49"/>
        <v>0</v>
      </c>
      <c r="AU91" s="75">
        <f t="shared" si="49"/>
        <v>0</v>
      </c>
      <c r="AV91" s="75">
        <f t="shared" si="49"/>
        <v>0</v>
      </c>
      <c r="AW91" s="75">
        <f t="shared" si="49"/>
        <v>0</v>
      </c>
      <c r="AX91" s="75">
        <f t="shared" si="49"/>
        <v>0</v>
      </c>
      <c r="AY91" s="75">
        <f t="shared" si="49"/>
        <v>0</v>
      </c>
      <c r="AZ91" s="75">
        <f t="shared" si="49"/>
        <v>0</v>
      </c>
      <c r="BA91" s="75">
        <f t="shared" si="49"/>
        <v>0</v>
      </c>
      <c r="BB91" s="75">
        <f t="shared" si="49"/>
        <v>0</v>
      </c>
      <c r="BC91" s="75">
        <f t="shared" si="49"/>
        <v>0</v>
      </c>
      <c r="BD91" s="75">
        <f t="shared" si="49"/>
        <v>0</v>
      </c>
      <c r="BE91" s="75">
        <f t="shared" si="49"/>
        <v>0</v>
      </c>
      <c r="BF91" s="75"/>
      <c r="BG91" s="75"/>
      <c r="BH91" s="75"/>
      <c r="BI91" s="75"/>
      <c r="BJ91" s="75"/>
      <c r="BK91" s="75"/>
      <c r="BL91" s="75"/>
      <c r="BM91" s="37"/>
      <c r="BN91" s="75">
        <f t="shared" si="43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F92" si="50">$I$20*(1-$B$5)/$B$3</f>
        <v>0</v>
      </c>
      <c r="J92" s="75">
        <f t="shared" si="50"/>
        <v>0</v>
      </c>
      <c r="K92" s="75">
        <f t="shared" si="50"/>
        <v>0</v>
      </c>
      <c r="L92" s="75">
        <f t="shared" si="50"/>
        <v>0</v>
      </c>
      <c r="M92" s="75">
        <f t="shared" si="50"/>
        <v>0</v>
      </c>
      <c r="N92" s="75">
        <f t="shared" si="50"/>
        <v>0</v>
      </c>
      <c r="O92" s="75">
        <f t="shared" si="50"/>
        <v>0</v>
      </c>
      <c r="P92" s="75">
        <f t="shared" si="50"/>
        <v>0</v>
      </c>
      <c r="Q92" s="75">
        <f t="shared" si="50"/>
        <v>0</v>
      </c>
      <c r="R92" s="75">
        <f t="shared" si="50"/>
        <v>0</v>
      </c>
      <c r="S92" s="75">
        <f t="shared" si="50"/>
        <v>0</v>
      </c>
      <c r="T92" s="75">
        <f t="shared" si="50"/>
        <v>0</v>
      </c>
      <c r="U92" s="75">
        <f t="shared" si="50"/>
        <v>0</v>
      </c>
      <c r="V92" s="75">
        <f t="shared" si="50"/>
        <v>0</v>
      </c>
      <c r="W92" s="75">
        <f t="shared" si="50"/>
        <v>0</v>
      </c>
      <c r="X92" s="75">
        <f t="shared" si="50"/>
        <v>0</v>
      </c>
      <c r="Y92" s="75">
        <f t="shared" si="50"/>
        <v>0</v>
      </c>
      <c r="Z92" s="75">
        <f t="shared" si="50"/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</v>
      </c>
      <c r="AJ92" s="75">
        <f t="shared" si="50"/>
        <v>0</v>
      </c>
      <c r="AK92" s="75">
        <f t="shared" si="50"/>
        <v>0</v>
      </c>
      <c r="AL92" s="75">
        <f t="shared" si="50"/>
        <v>0</v>
      </c>
      <c r="AM92" s="75">
        <f t="shared" si="50"/>
        <v>0</v>
      </c>
      <c r="AN92" s="75">
        <f t="shared" si="50"/>
        <v>0</v>
      </c>
      <c r="AO92" s="75">
        <f t="shared" si="50"/>
        <v>0</v>
      </c>
      <c r="AP92" s="75">
        <f t="shared" si="50"/>
        <v>0</v>
      </c>
      <c r="AQ92" s="75">
        <f t="shared" si="50"/>
        <v>0</v>
      </c>
      <c r="AR92" s="75">
        <f t="shared" si="50"/>
        <v>0</v>
      </c>
      <c r="AS92" s="75">
        <f t="shared" si="50"/>
        <v>0</v>
      </c>
      <c r="AT92" s="75">
        <f t="shared" si="50"/>
        <v>0</v>
      </c>
      <c r="AU92" s="75">
        <f t="shared" si="50"/>
        <v>0</v>
      </c>
      <c r="AV92" s="75">
        <f t="shared" si="50"/>
        <v>0</v>
      </c>
      <c r="AW92" s="75">
        <f t="shared" si="50"/>
        <v>0</v>
      </c>
      <c r="AX92" s="75">
        <f t="shared" si="50"/>
        <v>0</v>
      </c>
      <c r="AY92" s="75">
        <f t="shared" si="50"/>
        <v>0</v>
      </c>
      <c r="AZ92" s="75">
        <f t="shared" si="50"/>
        <v>0</v>
      </c>
      <c r="BA92" s="75">
        <f t="shared" si="50"/>
        <v>0</v>
      </c>
      <c r="BB92" s="75">
        <f t="shared" si="50"/>
        <v>0</v>
      </c>
      <c r="BC92" s="75">
        <f t="shared" si="50"/>
        <v>0</v>
      </c>
      <c r="BD92" s="75">
        <f t="shared" si="50"/>
        <v>0</v>
      </c>
      <c r="BE92" s="75">
        <f t="shared" si="50"/>
        <v>0</v>
      </c>
      <c r="BF92" s="75">
        <f t="shared" si="50"/>
        <v>0</v>
      </c>
      <c r="BG92" s="75"/>
      <c r="BH92" s="75"/>
      <c r="BI92" s="75"/>
      <c r="BJ92" s="75"/>
      <c r="BK92" s="75"/>
      <c r="BL92" s="75"/>
      <c r="BM92" s="37"/>
      <c r="BN92" s="75">
        <f t="shared" si="43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G93" si="51">$J$20*(1-$B$5)/$B$3</f>
        <v>0</v>
      </c>
      <c r="P93" s="75">
        <f t="shared" si="51"/>
        <v>0</v>
      </c>
      <c r="Q93" s="75">
        <f t="shared" si="51"/>
        <v>0</v>
      </c>
      <c r="R93" s="75">
        <f t="shared" si="51"/>
        <v>0</v>
      </c>
      <c r="S93" s="75">
        <f t="shared" si="51"/>
        <v>0</v>
      </c>
      <c r="T93" s="75">
        <f t="shared" si="51"/>
        <v>0</v>
      </c>
      <c r="U93" s="75">
        <f t="shared" si="51"/>
        <v>0</v>
      </c>
      <c r="V93" s="75">
        <f t="shared" si="51"/>
        <v>0</v>
      </c>
      <c r="W93" s="75">
        <f t="shared" si="51"/>
        <v>0</v>
      </c>
      <c r="X93" s="75">
        <f t="shared" si="51"/>
        <v>0</v>
      </c>
      <c r="Y93" s="75">
        <f t="shared" si="51"/>
        <v>0</v>
      </c>
      <c r="Z93" s="75">
        <f t="shared" si="51"/>
        <v>0</v>
      </c>
      <c r="AA93" s="75">
        <f t="shared" si="51"/>
        <v>0</v>
      </c>
      <c r="AB93" s="75">
        <f t="shared" si="51"/>
        <v>0</v>
      </c>
      <c r="AC93" s="75">
        <f t="shared" si="51"/>
        <v>0</v>
      </c>
      <c r="AD93" s="75">
        <f t="shared" si="51"/>
        <v>0</v>
      </c>
      <c r="AE93" s="75">
        <f t="shared" si="51"/>
        <v>0</v>
      </c>
      <c r="AF93" s="75">
        <f t="shared" si="51"/>
        <v>0</v>
      </c>
      <c r="AG93" s="75">
        <f t="shared" si="51"/>
        <v>0</v>
      </c>
      <c r="AH93" s="75">
        <f t="shared" si="51"/>
        <v>0</v>
      </c>
      <c r="AI93" s="75">
        <f t="shared" si="51"/>
        <v>0</v>
      </c>
      <c r="AJ93" s="75">
        <f t="shared" si="51"/>
        <v>0</v>
      </c>
      <c r="AK93" s="75">
        <f t="shared" si="51"/>
        <v>0</v>
      </c>
      <c r="AL93" s="75">
        <f t="shared" si="51"/>
        <v>0</v>
      </c>
      <c r="AM93" s="75">
        <f t="shared" si="51"/>
        <v>0</v>
      </c>
      <c r="AN93" s="75">
        <f t="shared" si="51"/>
        <v>0</v>
      </c>
      <c r="AO93" s="75">
        <f t="shared" si="51"/>
        <v>0</v>
      </c>
      <c r="AP93" s="75">
        <f t="shared" si="51"/>
        <v>0</v>
      </c>
      <c r="AQ93" s="75">
        <f t="shared" si="51"/>
        <v>0</v>
      </c>
      <c r="AR93" s="75">
        <f t="shared" si="51"/>
        <v>0</v>
      </c>
      <c r="AS93" s="75">
        <f t="shared" si="51"/>
        <v>0</v>
      </c>
      <c r="AT93" s="75">
        <f t="shared" si="51"/>
        <v>0</v>
      </c>
      <c r="AU93" s="75">
        <f t="shared" si="51"/>
        <v>0</v>
      </c>
      <c r="AV93" s="75">
        <f t="shared" si="51"/>
        <v>0</v>
      </c>
      <c r="AW93" s="75">
        <f t="shared" si="51"/>
        <v>0</v>
      </c>
      <c r="AX93" s="75">
        <f t="shared" si="51"/>
        <v>0</v>
      </c>
      <c r="AY93" s="75">
        <f t="shared" si="51"/>
        <v>0</v>
      </c>
      <c r="AZ93" s="75">
        <f t="shared" si="51"/>
        <v>0</v>
      </c>
      <c r="BA93" s="75">
        <f t="shared" si="51"/>
        <v>0</v>
      </c>
      <c r="BB93" s="75">
        <f t="shared" si="51"/>
        <v>0</v>
      </c>
      <c r="BC93" s="75">
        <f t="shared" si="51"/>
        <v>0</v>
      </c>
      <c r="BD93" s="75">
        <f t="shared" si="51"/>
        <v>0</v>
      </c>
      <c r="BE93" s="75">
        <f t="shared" si="51"/>
        <v>0</v>
      </c>
      <c r="BF93" s="75">
        <f t="shared" si="51"/>
        <v>0</v>
      </c>
      <c r="BG93" s="75">
        <f t="shared" si="51"/>
        <v>0</v>
      </c>
      <c r="BH93" s="75"/>
      <c r="BI93" s="75"/>
      <c r="BJ93" s="75"/>
      <c r="BK93" s="75"/>
      <c r="BL93" s="75"/>
      <c r="BM93" s="37"/>
      <c r="BN93" s="75">
        <f t="shared" si="43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H94" si="52">$K$20*(1-$B$5)/$B$3</f>
        <v>0</v>
      </c>
      <c r="P94" s="75">
        <f t="shared" si="52"/>
        <v>0</v>
      </c>
      <c r="Q94" s="75">
        <f t="shared" si="52"/>
        <v>0</v>
      </c>
      <c r="R94" s="75">
        <f t="shared" si="52"/>
        <v>0</v>
      </c>
      <c r="S94" s="75">
        <f t="shared" si="52"/>
        <v>0</v>
      </c>
      <c r="T94" s="75">
        <f t="shared" si="52"/>
        <v>0</v>
      </c>
      <c r="U94" s="75">
        <f t="shared" si="52"/>
        <v>0</v>
      </c>
      <c r="V94" s="75">
        <f t="shared" si="52"/>
        <v>0</v>
      </c>
      <c r="W94" s="75">
        <f t="shared" si="52"/>
        <v>0</v>
      </c>
      <c r="X94" s="75">
        <f t="shared" si="52"/>
        <v>0</v>
      </c>
      <c r="Y94" s="75">
        <f t="shared" si="52"/>
        <v>0</v>
      </c>
      <c r="Z94" s="75">
        <f t="shared" si="52"/>
        <v>0</v>
      </c>
      <c r="AA94" s="75">
        <f t="shared" si="52"/>
        <v>0</v>
      </c>
      <c r="AB94" s="75">
        <f t="shared" si="52"/>
        <v>0</v>
      </c>
      <c r="AC94" s="75">
        <f t="shared" si="52"/>
        <v>0</v>
      </c>
      <c r="AD94" s="75">
        <f t="shared" si="52"/>
        <v>0</v>
      </c>
      <c r="AE94" s="75">
        <f t="shared" si="52"/>
        <v>0</v>
      </c>
      <c r="AF94" s="75">
        <f t="shared" si="52"/>
        <v>0</v>
      </c>
      <c r="AG94" s="75">
        <f t="shared" si="52"/>
        <v>0</v>
      </c>
      <c r="AH94" s="75">
        <f t="shared" si="52"/>
        <v>0</v>
      </c>
      <c r="AI94" s="75">
        <f t="shared" si="52"/>
        <v>0</v>
      </c>
      <c r="AJ94" s="75">
        <f t="shared" si="52"/>
        <v>0</v>
      </c>
      <c r="AK94" s="75">
        <f t="shared" si="52"/>
        <v>0</v>
      </c>
      <c r="AL94" s="75">
        <f t="shared" si="52"/>
        <v>0</v>
      </c>
      <c r="AM94" s="75">
        <f t="shared" si="52"/>
        <v>0</v>
      </c>
      <c r="AN94" s="75">
        <f t="shared" si="52"/>
        <v>0</v>
      </c>
      <c r="AO94" s="75">
        <f t="shared" si="52"/>
        <v>0</v>
      </c>
      <c r="AP94" s="75">
        <f t="shared" si="52"/>
        <v>0</v>
      </c>
      <c r="AQ94" s="75">
        <f t="shared" si="52"/>
        <v>0</v>
      </c>
      <c r="AR94" s="75">
        <f t="shared" si="52"/>
        <v>0</v>
      </c>
      <c r="AS94" s="75">
        <f t="shared" si="52"/>
        <v>0</v>
      </c>
      <c r="AT94" s="75">
        <f t="shared" si="52"/>
        <v>0</v>
      </c>
      <c r="AU94" s="75">
        <f t="shared" si="52"/>
        <v>0</v>
      </c>
      <c r="AV94" s="75">
        <f t="shared" si="52"/>
        <v>0</v>
      </c>
      <c r="AW94" s="75">
        <f t="shared" si="52"/>
        <v>0</v>
      </c>
      <c r="AX94" s="75">
        <f t="shared" si="52"/>
        <v>0</v>
      </c>
      <c r="AY94" s="75">
        <f t="shared" si="52"/>
        <v>0</v>
      </c>
      <c r="AZ94" s="75">
        <f t="shared" si="52"/>
        <v>0</v>
      </c>
      <c r="BA94" s="75">
        <f t="shared" si="52"/>
        <v>0</v>
      </c>
      <c r="BB94" s="75">
        <f t="shared" si="52"/>
        <v>0</v>
      </c>
      <c r="BC94" s="75">
        <f t="shared" si="52"/>
        <v>0</v>
      </c>
      <c r="BD94" s="75">
        <f t="shared" si="52"/>
        <v>0</v>
      </c>
      <c r="BE94" s="75">
        <f t="shared" si="52"/>
        <v>0</v>
      </c>
      <c r="BF94" s="75">
        <f t="shared" si="52"/>
        <v>0</v>
      </c>
      <c r="BG94" s="75">
        <f t="shared" si="52"/>
        <v>0</v>
      </c>
      <c r="BH94" s="75">
        <f t="shared" si="52"/>
        <v>0</v>
      </c>
      <c r="BI94" s="75"/>
      <c r="BJ94" s="75"/>
      <c r="BK94" s="75"/>
      <c r="BL94" s="75"/>
      <c r="BM94" s="37"/>
      <c r="BN94" s="75">
        <f t="shared" si="43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3">$L$20*(1-$B$5)/$B$3</f>
        <v>0</v>
      </c>
      <c r="P95" s="75">
        <f t="shared" si="53"/>
        <v>0</v>
      </c>
      <c r="Q95" s="75">
        <f t="shared" si="53"/>
        <v>0</v>
      </c>
      <c r="R95" s="75">
        <f t="shared" si="53"/>
        <v>0</v>
      </c>
      <c r="S95" s="75">
        <f t="shared" si="53"/>
        <v>0</v>
      </c>
      <c r="T95" s="75">
        <f t="shared" si="53"/>
        <v>0</v>
      </c>
      <c r="U95" s="75">
        <f t="shared" si="53"/>
        <v>0</v>
      </c>
      <c r="V95" s="75">
        <f t="shared" si="53"/>
        <v>0</v>
      </c>
      <c r="W95" s="75">
        <f t="shared" si="53"/>
        <v>0</v>
      </c>
      <c r="X95" s="75">
        <f t="shared" si="53"/>
        <v>0</v>
      </c>
      <c r="Y95" s="75">
        <f t="shared" si="53"/>
        <v>0</v>
      </c>
      <c r="Z95" s="75">
        <f t="shared" si="53"/>
        <v>0</v>
      </c>
      <c r="AA95" s="75">
        <f t="shared" si="53"/>
        <v>0</v>
      </c>
      <c r="AB95" s="75">
        <f t="shared" si="53"/>
        <v>0</v>
      </c>
      <c r="AC95" s="75">
        <f t="shared" si="53"/>
        <v>0</v>
      </c>
      <c r="AD95" s="75">
        <f t="shared" si="53"/>
        <v>0</v>
      </c>
      <c r="AE95" s="75">
        <f t="shared" si="53"/>
        <v>0</v>
      </c>
      <c r="AF95" s="75">
        <f t="shared" si="53"/>
        <v>0</v>
      </c>
      <c r="AG95" s="75">
        <f t="shared" si="53"/>
        <v>0</v>
      </c>
      <c r="AH95" s="75">
        <f t="shared" si="53"/>
        <v>0</v>
      </c>
      <c r="AI95" s="75">
        <f t="shared" si="53"/>
        <v>0</v>
      </c>
      <c r="AJ95" s="75">
        <f t="shared" si="53"/>
        <v>0</v>
      </c>
      <c r="AK95" s="75">
        <f t="shared" si="53"/>
        <v>0</v>
      </c>
      <c r="AL95" s="75">
        <f t="shared" si="53"/>
        <v>0</v>
      </c>
      <c r="AM95" s="75">
        <f t="shared" si="53"/>
        <v>0</v>
      </c>
      <c r="AN95" s="75">
        <f t="shared" si="53"/>
        <v>0</v>
      </c>
      <c r="AO95" s="75">
        <f t="shared" si="53"/>
        <v>0</v>
      </c>
      <c r="AP95" s="75">
        <f t="shared" si="53"/>
        <v>0</v>
      </c>
      <c r="AQ95" s="75">
        <f t="shared" si="53"/>
        <v>0</v>
      </c>
      <c r="AR95" s="75">
        <f t="shared" si="53"/>
        <v>0</v>
      </c>
      <c r="AS95" s="75">
        <f t="shared" si="53"/>
        <v>0</v>
      </c>
      <c r="AT95" s="75">
        <f t="shared" si="53"/>
        <v>0</v>
      </c>
      <c r="AU95" s="75">
        <f t="shared" si="53"/>
        <v>0</v>
      </c>
      <c r="AV95" s="75">
        <f t="shared" si="53"/>
        <v>0</v>
      </c>
      <c r="AW95" s="75">
        <f t="shared" si="53"/>
        <v>0</v>
      </c>
      <c r="AX95" s="75">
        <f t="shared" si="53"/>
        <v>0</v>
      </c>
      <c r="AY95" s="75">
        <f t="shared" si="53"/>
        <v>0</v>
      </c>
      <c r="AZ95" s="75">
        <f t="shared" si="53"/>
        <v>0</v>
      </c>
      <c r="BA95" s="75">
        <f t="shared" si="53"/>
        <v>0</v>
      </c>
      <c r="BB95" s="75">
        <f t="shared" si="53"/>
        <v>0</v>
      </c>
      <c r="BC95" s="75">
        <f t="shared" si="53"/>
        <v>0</v>
      </c>
      <c r="BD95" s="75">
        <f t="shared" si="53"/>
        <v>0</v>
      </c>
      <c r="BE95" s="75">
        <f t="shared" si="53"/>
        <v>0</v>
      </c>
      <c r="BF95" s="75">
        <f t="shared" si="53"/>
        <v>0</v>
      </c>
      <c r="BG95" s="75">
        <f t="shared" si="53"/>
        <v>0</v>
      </c>
      <c r="BH95" s="75">
        <f t="shared" si="53"/>
        <v>0</v>
      </c>
      <c r="BI95" s="75">
        <f t="shared" si="53"/>
        <v>0</v>
      </c>
      <c r="BJ95" s="75"/>
      <c r="BK95" s="75"/>
      <c r="BL95" s="75"/>
      <c r="BM95" s="37"/>
      <c r="BN95" s="75">
        <f t="shared" si="43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 t="shared" ref="N96:BJ96" si="54">$M$20*(1-$B$5)/$B$3</f>
        <v>0</v>
      </c>
      <c r="O96" s="75">
        <f t="shared" si="54"/>
        <v>0</v>
      </c>
      <c r="P96" s="75">
        <f t="shared" si="54"/>
        <v>0</v>
      </c>
      <c r="Q96" s="75">
        <f t="shared" si="54"/>
        <v>0</v>
      </c>
      <c r="R96" s="75">
        <f t="shared" si="54"/>
        <v>0</v>
      </c>
      <c r="S96" s="75">
        <f t="shared" si="54"/>
        <v>0</v>
      </c>
      <c r="T96" s="75">
        <f t="shared" si="54"/>
        <v>0</v>
      </c>
      <c r="U96" s="75">
        <f t="shared" si="54"/>
        <v>0</v>
      </c>
      <c r="V96" s="75">
        <f t="shared" si="54"/>
        <v>0</v>
      </c>
      <c r="W96" s="75">
        <f t="shared" si="54"/>
        <v>0</v>
      </c>
      <c r="X96" s="75">
        <f t="shared" si="54"/>
        <v>0</v>
      </c>
      <c r="Y96" s="75">
        <f t="shared" si="54"/>
        <v>0</v>
      </c>
      <c r="Z96" s="75">
        <f t="shared" si="54"/>
        <v>0</v>
      </c>
      <c r="AA96" s="75">
        <f t="shared" si="54"/>
        <v>0</v>
      </c>
      <c r="AB96" s="75">
        <f t="shared" si="54"/>
        <v>0</v>
      </c>
      <c r="AC96" s="75">
        <f t="shared" si="54"/>
        <v>0</v>
      </c>
      <c r="AD96" s="75">
        <f t="shared" si="54"/>
        <v>0</v>
      </c>
      <c r="AE96" s="75">
        <f t="shared" si="54"/>
        <v>0</v>
      </c>
      <c r="AF96" s="75">
        <f t="shared" si="54"/>
        <v>0</v>
      </c>
      <c r="AG96" s="75">
        <f t="shared" si="54"/>
        <v>0</v>
      </c>
      <c r="AH96" s="75">
        <f t="shared" si="54"/>
        <v>0</v>
      </c>
      <c r="AI96" s="75">
        <f t="shared" si="54"/>
        <v>0</v>
      </c>
      <c r="AJ96" s="75">
        <f t="shared" si="54"/>
        <v>0</v>
      </c>
      <c r="AK96" s="75">
        <f t="shared" si="54"/>
        <v>0</v>
      </c>
      <c r="AL96" s="75">
        <f t="shared" si="54"/>
        <v>0</v>
      </c>
      <c r="AM96" s="75">
        <f t="shared" si="54"/>
        <v>0</v>
      </c>
      <c r="AN96" s="75">
        <f t="shared" si="54"/>
        <v>0</v>
      </c>
      <c r="AO96" s="75">
        <f t="shared" si="54"/>
        <v>0</v>
      </c>
      <c r="AP96" s="75">
        <f t="shared" si="54"/>
        <v>0</v>
      </c>
      <c r="AQ96" s="75">
        <f t="shared" si="54"/>
        <v>0</v>
      </c>
      <c r="AR96" s="75">
        <f t="shared" si="54"/>
        <v>0</v>
      </c>
      <c r="AS96" s="75">
        <f t="shared" si="54"/>
        <v>0</v>
      </c>
      <c r="AT96" s="75">
        <f t="shared" si="54"/>
        <v>0</v>
      </c>
      <c r="AU96" s="75">
        <f t="shared" si="54"/>
        <v>0</v>
      </c>
      <c r="AV96" s="75">
        <f t="shared" si="54"/>
        <v>0</v>
      </c>
      <c r="AW96" s="75">
        <f t="shared" si="54"/>
        <v>0</v>
      </c>
      <c r="AX96" s="75">
        <f t="shared" si="54"/>
        <v>0</v>
      </c>
      <c r="AY96" s="75">
        <f t="shared" si="54"/>
        <v>0</v>
      </c>
      <c r="AZ96" s="75">
        <f t="shared" si="54"/>
        <v>0</v>
      </c>
      <c r="BA96" s="75">
        <f t="shared" si="54"/>
        <v>0</v>
      </c>
      <c r="BB96" s="75">
        <f t="shared" si="54"/>
        <v>0</v>
      </c>
      <c r="BC96" s="75">
        <f t="shared" si="54"/>
        <v>0</v>
      </c>
      <c r="BD96" s="75">
        <f t="shared" si="54"/>
        <v>0</v>
      </c>
      <c r="BE96" s="75">
        <f t="shared" si="54"/>
        <v>0</v>
      </c>
      <c r="BF96" s="75">
        <f t="shared" si="54"/>
        <v>0</v>
      </c>
      <c r="BG96" s="75">
        <f t="shared" si="54"/>
        <v>0</v>
      </c>
      <c r="BH96" s="75">
        <f t="shared" si="54"/>
        <v>0</v>
      </c>
      <c r="BI96" s="75">
        <f t="shared" si="54"/>
        <v>0</v>
      </c>
      <c r="BJ96" s="75">
        <f t="shared" si="54"/>
        <v>0</v>
      </c>
      <c r="BK96" s="75"/>
      <c r="BL96" s="75"/>
      <c r="BM96" s="37"/>
      <c r="BN96" s="75">
        <f t="shared" si="43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0</v>
      </c>
      <c r="O97" s="75">
        <f t="shared" ref="O97:BK97" si="55">$N$20*(1-$B$5)/$B$3</f>
        <v>0</v>
      </c>
      <c r="P97" s="75">
        <f t="shared" si="55"/>
        <v>0</v>
      </c>
      <c r="Q97" s="75">
        <f t="shared" si="55"/>
        <v>0</v>
      </c>
      <c r="R97" s="75">
        <f t="shared" si="55"/>
        <v>0</v>
      </c>
      <c r="S97" s="75">
        <f t="shared" si="55"/>
        <v>0</v>
      </c>
      <c r="T97" s="75">
        <f t="shared" si="55"/>
        <v>0</v>
      </c>
      <c r="U97" s="75">
        <f t="shared" si="55"/>
        <v>0</v>
      </c>
      <c r="V97" s="75">
        <f t="shared" si="55"/>
        <v>0</v>
      </c>
      <c r="W97" s="75">
        <f t="shared" si="55"/>
        <v>0</v>
      </c>
      <c r="X97" s="75">
        <f t="shared" si="55"/>
        <v>0</v>
      </c>
      <c r="Y97" s="75">
        <f t="shared" si="55"/>
        <v>0</v>
      </c>
      <c r="Z97" s="75">
        <f t="shared" si="55"/>
        <v>0</v>
      </c>
      <c r="AA97" s="75">
        <f t="shared" si="55"/>
        <v>0</v>
      </c>
      <c r="AB97" s="75">
        <f t="shared" si="55"/>
        <v>0</v>
      </c>
      <c r="AC97" s="75">
        <f t="shared" si="55"/>
        <v>0</v>
      </c>
      <c r="AD97" s="75">
        <f t="shared" si="55"/>
        <v>0</v>
      </c>
      <c r="AE97" s="75">
        <f t="shared" si="55"/>
        <v>0</v>
      </c>
      <c r="AF97" s="75">
        <f t="shared" si="55"/>
        <v>0</v>
      </c>
      <c r="AG97" s="75">
        <f t="shared" si="55"/>
        <v>0</v>
      </c>
      <c r="AH97" s="75">
        <f t="shared" si="55"/>
        <v>0</v>
      </c>
      <c r="AI97" s="75">
        <f t="shared" si="55"/>
        <v>0</v>
      </c>
      <c r="AJ97" s="75">
        <f t="shared" si="55"/>
        <v>0</v>
      </c>
      <c r="AK97" s="75">
        <f t="shared" si="55"/>
        <v>0</v>
      </c>
      <c r="AL97" s="75">
        <f t="shared" si="55"/>
        <v>0</v>
      </c>
      <c r="AM97" s="75">
        <f t="shared" si="55"/>
        <v>0</v>
      </c>
      <c r="AN97" s="75">
        <f t="shared" si="55"/>
        <v>0</v>
      </c>
      <c r="AO97" s="75">
        <f t="shared" si="55"/>
        <v>0</v>
      </c>
      <c r="AP97" s="75">
        <f t="shared" si="55"/>
        <v>0</v>
      </c>
      <c r="AQ97" s="75">
        <f t="shared" si="55"/>
        <v>0</v>
      </c>
      <c r="AR97" s="75">
        <f t="shared" si="55"/>
        <v>0</v>
      </c>
      <c r="AS97" s="75">
        <f t="shared" si="55"/>
        <v>0</v>
      </c>
      <c r="AT97" s="75">
        <f t="shared" si="55"/>
        <v>0</v>
      </c>
      <c r="AU97" s="75">
        <f t="shared" si="55"/>
        <v>0</v>
      </c>
      <c r="AV97" s="75">
        <f t="shared" si="55"/>
        <v>0</v>
      </c>
      <c r="AW97" s="75">
        <f t="shared" si="55"/>
        <v>0</v>
      </c>
      <c r="AX97" s="75">
        <f t="shared" si="55"/>
        <v>0</v>
      </c>
      <c r="AY97" s="75">
        <f t="shared" si="55"/>
        <v>0</v>
      </c>
      <c r="AZ97" s="75">
        <f t="shared" si="55"/>
        <v>0</v>
      </c>
      <c r="BA97" s="75">
        <f t="shared" si="55"/>
        <v>0</v>
      </c>
      <c r="BB97" s="75">
        <f t="shared" si="55"/>
        <v>0</v>
      </c>
      <c r="BC97" s="75">
        <f t="shared" si="55"/>
        <v>0</v>
      </c>
      <c r="BD97" s="75">
        <f t="shared" si="55"/>
        <v>0</v>
      </c>
      <c r="BE97" s="75">
        <f t="shared" si="55"/>
        <v>0</v>
      </c>
      <c r="BF97" s="75">
        <f t="shared" si="55"/>
        <v>0</v>
      </c>
      <c r="BG97" s="75">
        <f t="shared" si="55"/>
        <v>0</v>
      </c>
      <c r="BH97" s="75">
        <f t="shared" si="55"/>
        <v>0</v>
      </c>
      <c r="BI97" s="75">
        <f t="shared" si="55"/>
        <v>0</v>
      </c>
      <c r="BJ97" s="75">
        <f t="shared" si="55"/>
        <v>0</v>
      </c>
      <c r="BK97" s="75">
        <f t="shared" si="55"/>
        <v>0</v>
      </c>
      <c r="BL97" s="75"/>
      <c r="BM97" s="37"/>
      <c r="BN97" s="75">
        <f t="shared" si="43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6">SUM(C85:C97)</f>
        <v>0</v>
      </c>
      <c r="D98" s="104">
        <f t="shared" si="56"/>
        <v>0</v>
      </c>
      <c r="E98" s="104">
        <f t="shared" si="56"/>
        <v>2.9238936679112157</v>
      </c>
      <c r="F98" s="104">
        <f t="shared" si="56"/>
        <v>2.9238936679112157</v>
      </c>
      <c r="G98" s="104">
        <f t="shared" si="56"/>
        <v>2.9238936679112157</v>
      </c>
      <c r="H98" s="104">
        <f t="shared" si="56"/>
        <v>2.9238936679112157</v>
      </c>
      <c r="I98" s="104">
        <f t="shared" si="56"/>
        <v>2.9238936679112157</v>
      </c>
      <c r="J98" s="104">
        <f t="shared" si="56"/>
        <v>2.9238936679112157</v>
      </c>
      <c r="K98" s="104">
        <f t="shared" si="56"/>
        <v>2.9238936679112157</v>
      </c>
      <c r="L98" s="104">
        <f t="shared" si="56"/>
        <v>2.9238936679112157</v>
      </c>
      <c r="M98" s="104">
        <f t="shared" si="56"/>
        <v>2.9238936679112157</v>
      </c>
      <c r="N98" s="104">
        <f t="shared" si="56"/>
        <v>2.9238936679112157</v>
      </c>
      <c r="O98" s="104">
        <f t="shared" si="56"/>
        <v>2.9238936679112157</v>
      </c>
      <c r="P98" s="104">
        <f t="shared" si="56"/>
        <v>2.9238936679112157</v>
      </c>
      <c r="Q98" s="104">
        <f t="shared" si="56"/>
        <v>2.9238936679112157</v>
      </c>
      <c r="R98" s="104">
        <f t="shared" si="56"/>
        <v>2.9238936679112157</v>
      </c>
      <c r="S98" s="104">
        <f t="shared" si="56"/>
        <v>2.9238936679112157</v>
      </c>
      <c r="T98" s="104">
        <f t="shared" si="56"/>
        <v>2.9238936679112157</v>
      </c>
      <c r="U98" s="104">
        <f t="shared" si="56"/>
        <v>2.9238936679112157</v>
      </c>
      <c r="V98" s="104">
        <f t="shared" si="56"/>
        <v>2.9238936679112157</v>
      </c>
      <c r="W98" s="104">
        <f t="shared" si="56"/>
        <v>2.9238936679112157</v>
      </c>
      <c r="X98" s="104">
        <f t="shared" si="56"/>
        <v>2.9238936679112157</v>
      </c>
      <c r="Y98" s="104">
        <f t="shared" si="56"/>
        <v>2.9238936679112157</v>
      </c>
      <c r="Z98" s="104">
        <f t="shared" si="56"/>
        <v>2.9238936679112157</v>
      </c>
      <c r="AA98" s="104">
        <f t="shared" si="56"/>
        <v>2.9238936679112157</v>
      </c>
      <c r="AB98" s="104">
        <f t="shared" si="56"/>
        <v>2.9238936679112157</v>
      </c>
      <c r="AC98" s="104">
        <f t="shared" si="56"/>
        <v>2.9238936679112157</v>
      </c>
      <c r="AD98" s="104">
        <f t="shared" si="56"/>
        <v>2.9238936679112157</v>
      </c>
      <c r="AE98" s="104">
        <f t="shared" si="56"/>
        <v>2.9238936679112157</v>
      </c>
      <c r="AF98" s="104">
        <f t="shared" si="56"/>
        <v>2.9238936679112157</v>
      </c>
      <c r="AG98" s="104">
        <f t="shared" si="56"/>
        <v>2.9238936679112157</v>
      </c>
      <c r="AH98" s="104">
        <f t="shared" si="56"/>
        <v>2.9238936679112157</v>
      </c>
      <c r="AI98" s="104">
        <f t="shared" si="56"/>
        <v>2.9238936679112157</v>
      </c>
      <c r="AJ98" s="104">
        <f t="shared" si="56"/>
        <v>2.9238936679112157</v>
      </c>
      <c r="AK98" s="104">
        <f t="shared" si="56"/>
        <v>2.9238936679112157</v>
      </c>
      <c r="AL98" s="104">
        <f t="shared" si="56"/>
        <v>2.9238936679112157</v>
      </c>
      <c r="AM98" s="104">
        <f t="shared" si="56"/>
        <v>2.9238936679112157</v>
      </c>
      <c r="AN98" s="104">
        <f t="shared" si="56"/>
        <v>2.9238936679112157</v>
      </c>
      <c r="AO98" s="104">
        <f t="shared" si="56"/>
        <v>2.9238936679112157</v>
      </c>
      <c r="AP98" s="104">
        <f t="shared" si="56"/>
        <v>2.9238936679112157</v>
      </c>
      <c r="AQ98" s="104">
        <f t="shared" si="56"/>
        <v>2.9238936679112157</v>
      </c>
      <c r="AR98" s="104">
        <f t="shared" si="56"/>
        <v>2.9238936679112157</v>
      </c>
      <c r="AS98" s="104">
        <f t="shared" si="56"/>
        <v>2.9238936679112157</v>
      </c>
      <c r="AT98" s="104">
        <f t="shared" si="56"/>
        <v>2.9238936679112157</v>
      </c>
      <c r="AU98" s="104">
        <f t="shared" si="56"/>
        <v>2.9238936679112157</v>
      </c>
      <c r="AV98" s="104">
        <f t="shared" si="56"/>
        <v>2.9238936679112157</v>
      </c>
      <c r="AW98" s="104">
        <f t="shared" si="56"/>
        <v>2.9238936679112157</v>
      </c>
      <c r="AX98" s="104">
        <f t="shared" si="56"/>
        <v>2.9238936679112157</v>
      </c>
      <c r="AY98" s="104">
        <f t="shared" si="56"/>
        <v>2.9238936679112157</v>
      </c>
      <c r="AZ98" s="104">
        <f t="shared" si="56"/>
        <v>2.9238936679112157</v>
      </c>
      <c r="BA98" s="104">
        <f t="shared" si="56"/>
        <v>2.9238936679112157</v>
      </c>
      <c r="BB98" s="104">
        <f t="shared" si="56"/>
        <v>2.9238936679112157</v>
      </c>
      <c r="BC98" s="104">
        <f t="shared" si="56"/>
        <v>0</v>
      </c>
      <c r="BD98" s="104">
        <f t="shared" si="56"/>
        <v>0</v>
      </c>
      <c r="BE98" s="104">
        <f t="shared" si="56"/>
        <v>0</v>
      </c>
      <c r="BF98" s="104">
        <f t="shared" si="56"/>
        <v>0</v>
      </c>
      <c r="BG98" s="104">
        <f t="shared" si="56"/>
        <v>0</v>
      </c>
      <c r="BH98" s="104">
        <f t="shared" si="56"/>
        <v>0</v>
      </c>
      <c r="BI98" s="104">
        <f t="shared" si="56"/>
        <v>0</v>
      </c>
      <c r="BJ98" s="104">
        <f t="shared" si="56"/>
        <v>0</v>
      </c>
      <c r="BK98" s="104">
        <f t="shared" si="56"/>
        <v>0</v>
      </c>
      <c r="BL98" s="104">
        <f t="shared" si="56"/>
        <v>0</v>
      </c>
      <c r="BM98" s="344"/>
      <c r="BN98" s="58">
        <f>SUM(BN85:BN97)</f>
        <v>146.19468339556079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A101" si="57">$B$20/$B$3</f>
        <v>0</v>
      </c>
      <c r="C101" s="75">
        <f t="shared" si="57"/>
        <v>0</v>
      </c>
      <c r="D101" s="75">
        <f t="shared" si="57"/>
        <v>0</v>
      </c>
      <c r="E101" s="75">
        <f t="shared" si="57"/>
        <v>0</v>
      </c>
      <c r="F101" s="75">
        <f t="shared" si="57"/>
        <v>0</v>
      </c>
      <c r="G101" s="75">
        <f t="shared" si="57"/>
        <v>0</v>
      </c>
      <c r="H101" s="75">
        <f t="shared" si="57"/>
        <v>0</v>
      </c>
      <c r="I101" s="75">
        <f t="shared" si="57"/>
        <v>0</v>
      </c>
      <c r="J101" s="75">
        <f t="shared" si="57"/>
        <v>0</v>
      </c>
      <c r="K101" s="75">
        <f t="shared" si="57"/>
        <v>0</v>
      </c>
      <c r="L101" s="75">
        <f t="shared" si="57"/>
        <v>0</v>
      </c>
      <c r="M101" s="75">
        <f t="shared" si="57"/>
        <v>0</v>
      </c>
      <c r="N101" s="75">
        <f t="shared" si="57"/>
        <v>0</v>
      </c>
      <c r="O101" s="75">
        <f t="shared" si="57"/>
        <v>0</v>
      </c>
      <c r="P101" s="75">
        <f t="shared" si="57"/>
        <v>0</v>
      </c>
      <c r="Q101" s="75">
        <f t="shared" si="57"/>
        <v>0</v>
      </c>
      <c r="R101" s="75">
        <f t="shared" si="57"/>
        <v>0</v>
      </c>
      <c r="S101" s="75">
        <f t="shared" si="57"/>
        <v>0</v>
      </c>
      <c r="T101" s="75">
        <f t="shared" si="57"/>
        <v>0</v>
      </c>
      <c r="U101" s="75">
        <f t="shared" si="57"/>
        <v>0</v>
      </c>
      <c r="V101" s="75">
        <f t="shared" si="57"/>
        <v>0</v>
      </c>
      <c r="W101" s="75">
        <f t="shared" si="57"/>
        <v>0</v>
      </c>
      <c r="X101" s="75">
        <f t="shared" si="57"/>
        <v>0</v>
      </c>
      <c r="Y101" s="75">
        <f t="shared" si="57"/>
        <v>0</v>
      </c>
      <c r="Z101" s="75">
        <f t="shared" si="57"/>
        <v>0</v>
      </c>
      <c r="AA101" s="75"/>
      <c r="AB101" s="75"/>
      <c r="AC101" s="75">
        <f t="shared" si="57"/>
        <v>0</v>
      </c>
      <c r="AD101" s="75">
        <f t="shared" si="57"/>
        <v>0</v>
      </c>
      <c r="AE101" s="75">
        <f t="shared" si="57"/>
        <v>0</v>
      </c>
      <c r="AF101" s="75">
        <f t="shared" si="57"/>
        <v>0</v>
      </c>
      <c r="AG101" s="75">
        <f t="shared" si="57"/>
        <v>0</v>
      </c>
      <c r="AH101" s="75">
        <f t="shared" si="57"/>
        <v>0</v>
      </c>
      <c r="AI101" s="75">
        <f t="shared" si="57"/>
        <v>0</v>
      </c>
      <c r="AJ101" s="75">
        <f t="shared" si="57"/>
        <v>0</v>
      </c>
      <c r="AK101" s="75">
        <f t="shared" si="57"/>
        <v>0</v>
      </c>
      <c r="AL101" s="75">
        <f t="shared" si="57"/>
        <v>0</v>
      </c>
      <c r="AM101" s="75">
        <f t="shared" si="57"/>
        <v>0</v>
      </c>
      <c r="AN101" s="75">
        <f t="shared" si="57"/>
        <v>0</v>
      </c>
      <c r="AO101" s="75">
        <f t="shared" si="57"/>
        <v>0</v>
      </c>
      <c r="AP101" s="75">
        <f t="shared" si="57"/>
        <v>0</v>
      </c>
      <c r="AQ101" s="75">
        <f t="shared" si="57"/>
        <v>0</v>
      </c>
      <c r="AR101" s="75">
        <f t="shared" si="57"/>
        <v>0</v>
      </c>
      <c r="AS101" s="75">
        <f t="shared" si="57"/>
        <v>0</v>
      </c>
      <c r="AT101" s="75">
        <f t="shared" si="57"/>
        <v>0</v>
      </c>
      <c r="AU101" s="75">
        <f t="shared" si="57"/>
        <v>0</v>
      </c>
      <c r="AV101" s="75">
        <f t="shared" si="57"/>
        <v>0</v>
      </c>
      <c r="AW101" s="75">
        <f t="shared" si="57"/>
        <v>0</v>
      </c>
      <c r="AX101" s="75">
        <f t="shared" si="57"/>
        <v>0</v>
      </c>
      <c r="AY101" s="75">
        <f t="shared" si="57"/>
        <v>0</v>
      </c>
      <c r="AZ101" s="75">
        <f t="shared" si="57"/>
        <v>0</v>
      </c>
      <c r="BA101" s="75">
        <f t="shared" si="57"/>
        <v>0</v>
      </c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37"/>
      <c r="BN101" s="75">
        <f t="shared" ref="BN101:BN113" si="58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A102" si="59">$C$20/$B$3</f>
        <v>0</v>
      </c>
      <c r="D102" s="75">
        <f t="shared" si="59"/>
        <v>0</v>
      </c>
      <c r="E102" s="75">
        <f t="shared" si="59"/>
        <v>0</v>
      </c>
      <c r="F102" s="75">
        <f t="shared" si="59"/>
        <v>0</v>
      </c>
      <c r="G102" s="75">
        <f t="shared" si="59"/>
        <v>0</v>
      </c>
      <c r="H102" s="75">
        <f t="shared" si="59"/>
        <v>0</v>
      </c>
      <c r="I102" s="75">
        <f t="shared" si="59"/>
        <v>0</v>
      </c>
      <c r="J102" s="75">
        <f t="shared" si="59"/>
        <v>0</v>
      </c>
      <c r="K102" s="75">
        <f t="shared" si="59"/>
        <v>0</v>
      </c>
      <c r="L102" s="75">
        <f t="shared" si="59"/>
        <v>0</v>
      </c>
      <c r="M102" s="75">
        <f t="shared" si="59"/>
        <v>0</v>
      </c>
      <c r="N102" s="75">
        <f t="shared" si="59"/>
        <v>0</v>
      </c>
      <c r="O102" s="75">
        <f t="shared" si="59"/>
        <v>0</v>
      </c>
      <c r="P102" s="75">
        <f t="shared" si="59"/>
        <v>0</v>
      </c>
      <c r="Q102" s="75">
        <f t="shared" si="59"/>
        <v>0</v>
      </c>
      <c r="R102" s="75">
        <f t="shared" si="59"/>
        <v>0</v>
      </c>
      <c r="S102" s="75">
        <f t="shared" si="59"/>
        <v>0</v>
      </c>
      <c r="T102" s="75">
        <f t="shared" si="59"/>
        <v>0</v>
      </c>
      <c r="U102" s="75">
        <f t="shared" si="59"/>
        <v>0</v>
      </c>
      <c r="V102" s="75">
        <f t="shared" si="59"/>
        <v>0</v>
      </c>
      <c r="W102" s="75">
        <f t="shared" si="59"/>
        <v>0</v>
      </c>
      <c r="X102" s="75">
        <f t="shared" si="59"/>
        <v>0</v>
      </c>
      <c r="Y102" s="75">
        <f t="shared" si="59"/>
        <v>0</v>
      </c>
      <c r="Z102" s="75">
        <f t="shared" si="59"/>
        <v>0</v>
      </c>
      <c r="AA102" s="75">
        <f t="shared" si="59"/>
        <v>0</v>
      </c>
      <c r="AB102" s="75"/>
      <c r="AC102" s="75">
        <f t="shared" si="59"/>
        <v>0</v>
      </c>
      <c r="AD102" s="75">
        <f t="shared" si="59"/>
        <v>0</v>
      </c>
      <c r="AE102" s="75">
        <f t="shared" si="59"/>
        <v>0</v>
      </c>
      <c r="AF102" s="75">
        <f t="shared" si="59"/>
        <v>0</v>
      </c>
      <c r="AG102" s="75">
        <f t="shared" si="59"/>
        <v>0</v>
      </c>
      <c r="AH102" s="75">
        <f t="shared" si="59"/>
        <v>0</v>
      </c>
      <c r="AI102" s="75">
        <f t="shared" si="59"/>
        <v>0</v>
      </c>
      <c r="AJ102" s="75">
        <f t="shared" si="59"/>
        <v>0</v>
      </c>
      <c r="AK102" s="75">
        <f t="shared" si="59"/>
        <v>0</v>
      </c>
      <c r="AL102" s="75">
        <f t="shared" si="59"/>
        <v>0</v>
      </c>
      <c r="AM102" s="75">
        <f t="shared" si="59"/>
        <v>0</v>
      </c>
      <c r="AN102" s="75">
        <f t="shared" si="59"/>
        <v>0</v>
      </c>
      <c r="AO102" s="75">
        <f t="shared" si="59"/>
        <v>0</v>
      </c>
      <c r="AP102" s="75">
        <f t="shared" si="59"/>
        <v>0</v>
      </c>
      <c r="AQ102" s="75">
        <f t="shared" si="59"/>
        <v>0</v>
      </c>
      <c r="AR102" s="75">
        <f t="shared" si="59"/>
        <v>0</v>
      </c>
      <c r="AS102" s="75">
        <f t="shared" si="59"/>
        <v>0</v>
      </c>
      <c r="AT102" s="75">
        <f t="shared" si="59"/>
        <v>0</v>
      </c>
      <c r="AU102" s="75">
        <f t="shared" si="59"/>
        <v>0</v>
      </c>
      <c r="AV102" s="75">
        <f t="shared" si="59"/>
        <v>0</v>
      </c>
      <c r="AW102" s="75">
        <f t="shared" si="59"/>
        <v>0</v>
      </c>
      <c r="AX102" s="75">
        <f t="shared" si="59"/>
        <v>0</v>
      </c>
      <c r="AY102" s="75">
        <f t="shared" si="59"/>
        <v>0</v>
      </c>
      <c r="AZ102" s="75">
        <f t="shared" si="59"/>
        <v>0</v>
      </c>
      <c r="BA102" s="75">
        <f t="shared" si="59"/>
        <v>0</v>
      </c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8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60">$D$20/$B$3</f>
        <v>0</v>
      </c>
      <c r="E103" s="75">
        <f t="shared" si="60"/>
        <v>0</v>
      </c>
      <c r="F103" s="75">
        <f t="shared" si="60"/>
        <v>0</v>
      </c>
      <c r="G103" s="75">
        <f t="shared" si="60"/>
        <v>0</v>
      </c>
      <c r="H103" s="75">
        <f t="shared" si="60"/>
        <v>0</v>
      </c>
      <c r="I103" s="75">
        <f t="shared" si="60"/>
        <v>0</v>
      </c>
      <c r="J103" s="75">
        <f t="shared" si="60"/>
        <v>0</v>
      </c>
      <c r="K103" s="75">
        <f t="shared" si="60"/>
        <v>0</v>
      </c>
      <c r="L103" s="75">
        <f t="shared" si="60"/>
        <v>0</v>
      </c>
      <c r="M103" s="75">
        <f t="shared" si="60"/>
        <v>0</v>
      </c>
      <c r="N103" s="75">
        <f t="shared" si="60"/>
        <v>0</v>
      </c>
      <c r="O103" s="75">
        <f t="shared" si="60"/>
        <v>0</v>
      </c>
      <c r="P103" s="75">
        <f t="shared" si="60"/>
        <v>0</v>
      </c>
      <c r="Q103" s="75">
        <f t="shared" si="60"/>
        <v>0</v>
      </c>
      <c r="R103" s="75">
        <f t="shared" si="60"/>
        <v>0</v>
      </c>
      <c r="S103" s="75">
        <f t="shared" si="60"/>
        <v>0</v>
      </c>
      <c r="T103" s="75">
        <f t="shared" si="60"/>
        <v>0</v>
      </c>
      <c r="U103" s="75">
        <f t="shared" si="60"/>
        <v>0</v>
      </c>
      <c r="V103" s="75">
        <f t="shared" si="60"/>
        <v>0</v>
      </c>
      <c r="W103" s="75">
        <f t="shared" si="60"/>
        <v>0</v>
      </c>
      <c r="X103" s="75">
        <f t="shared" si="60"/>
        <v>0</v>
      </c>
      <c r="Y103" s="75">
        <f t="shared" si="60"/>
        <v>0</v>
      </c>
      <c r="Z103" s="75">
        <f t="shared" si="60"/>
        <v>0</v>
      </c>
      <c r="AA103" s="75">
        <f t="shared" si="60"/>
        <v>0</v>
      </c>
      <c r="AB103" s="75">
        <f t="shared" si="60"/>
        <v>0</v>
      </c>
      <c r="AC103" s="75">
        <f t="shared" si="60"/>
        <v>0</v>
      </c>
      <c r="AD103" s="75">
        <f t="shared" si="60"/>
        <v>0</v>
      </c>
      <c r="AE103" s="75">
        <f t="shared" si="60"/>
        <v>0</v>
      </c>
      <c r="AF103" s="75">
        <f t="shared" si="60"/>
        <v>0</v>
      </c>
      <c r="AG103" s="75">
        <f t="shared" si="60"/>
        <v>0</v>
      </c>
      <c r="AH103" s="75">
        <f t="shared" si="60"/>
        <v>0</v>
      </c>
      <c r="AI103" s="75">
        <f t="shared" si="60"/>
        <v>0</v>
      </c>
      <c r="AJ103" s="75">
        <f t="shared" si="60"/>
        <v>0</v>
      </c>
      <c r="AK103" s="75">
        <f t="shared" si="60"/>
        <v>0</v>
      </c>
      <c r="AL103" s="75">
        <f t="shared" si="60"/>
        <v>0</v>
      </c>
      <c r="AM103" s="75">
        <f t="shared" si="60"/>
        <v>0</v>
      </c>
      <c r="AN103" s="75">
        <f t="shared" si="60"/>
        <v>0</v>
      </c>
      <c r="AO103" s="75">
        <f t="shared" si="60"/>
        <v>0</v>
      </c>
      <c r="AP103" s="75">
        <f t="shared" si="60"/>
        <v>0</v>
      </c>
      <c r="AQ103" s="75">
        <f t="shared" si="60"/>
        <v>0</v>
      </c>
      <c r="AR103" s="75">
        <f t="shared" si="60"/>
        <v>0</v>
      </c>
      <c r="AS103" s="75">
        <f t="shared" si="60"/>
        <v>0</v>
      </c>
      <c r="AT103" s="75">
        <f t="shared" si="60"/>
        <v>0</v>
      </c>
      <c r="AU103" s="75">
        <f t="shared" si="60"/>
        <v>0</v>
      </c>
      <c r="AV103" s="75">
        <f t="shared" si="60"/>
        <v>0</v>
      </c>
      <c r="AW103" s="75">
        <f t="shared" si="60"/>
        <v>0</v>
      </c>
      <c r="AX103" s="75">
        <f t="shared" si="60"/>
        <v>0</v>
      </c>
      <c r="AY103" s="75">
        <f t="shared" si="60"/>
        <v>0</v>
      </c>
      <c r="AZ103" s="75">
        <f t="shared" si="60"/>
        <v>0</v>
      </c>
      <c r="BA103" s="75">
        <f t="shared" si="60"/>
        <v>0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8"/>
        <v>0</v>
      </c>
      <c r="BO103" s="335">
        <f>D20</f>
        <v>0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61">$E$20/$B$3</f>
        <v>2.9988653004217598</v>
      </c>
      <c r="F104" s="75">
        <f t="shared" si="61"/>
        <v>2.9988653004217598</v>
      </c>
      <c r="G104" s="75">
        <f t="shared" si="61"/>
        <v>2.9988653004217598</v>
      </c>
      <c r="H104" s="75">
        <f t="shared" si="61"/>
        <v>2.9988653004217598</v>
      </c>
      <c r="I104" s="75">
        <f t="shared" si="61"/>
        <v>2.9988653004217598</v>
      </c>
      <c r="J104" s="75">
        <f t="shared" si="61"/>
        <v>2.9988653004217598</v>
      </c>
      <c r="K104" s="75">
        <f t="shared" si="61"/>
        <v>2.9988653004217598</v>
      </c>
      <c r="L104" s="75">
        <f t="shared" si="61"/>
        <v>2.9988653004217598</v>
      </c>
      <c r="M104" s="75">
        <f t="shared" si="61"/>
        <v>2.9988653004217598</v>
      </c>
      <c r="N104" s="75">
        <f t="shared" si="61"/>
        <v>2.9988653004217598</v>
      </c>
      <c r="O104" s="75">
        <f t="shared" si="61"/>
        <v>2.9988653004217598</v>
      </c>
      <c r="P104" s="75">
        <f t="shared" si="61"/>
        <v>2.9988653004217598</v>
      </c>
      <c r="Q104" s="75">
        <f t="shared" si="61"/>
        <v>2.9988653004217598</v>
      </c>
      <c r="R104" s="75">
        <f t="shared" si="61"/>
        <v>2.9988653004217598</v>
      </c>
      <c r="S104" s="75">
        <f t="shared" si="61"/>
        <v>2.9988653004217598</v>
      </c>
      <c r="T104" s="75">
        <f t="shared" si="61"/>
        <v>2.9988653004217598</v>
      </c>
      <c r="U104" s="75">
        <f t="shared" si="61"/>
        <v>2.9988653004217598</v>
      </c>
      <c r="V104" s="75">
        <f t="shared" si="61"/>
        <v>2.9988653004217598</v>
      </c>
      <c r="W104" s="75">
        <f t="shared" si="61"/>
        <v>2.9988653004217598</v>
      </c>
      <c r="X104" s="75">
        <f t="shared" si="61"/>
        <v>2.9988653004217598</v>
      </c>
      <c r="Y104" s="75">
        <f t="shared" si="61"/>
        <v>2.9988653004217598</v>
      </c>
      <c r="Z104" s="75">
        <f t="shared" si="61"/>
        <v>2.9988653004217598</v>
      </c>
      <c r="AA104" s="75">
        <f t="shared" si="61"/>
        <v>2.9988653004217598</v>
      </c>
      <c r="AB104" s="75">
        <f t="shared" si="61"/>
        <v>2.9988653004217598</v>
      </c>
      <c r="AC104" s="75">
        <f t="shared" si="61"/>
        <v>2.9988653004217598</v>
      </c>
      <c r="AD104" s="75">
        <f t="shared" si="61"/>
        <v>2.9988653004217598</v>
      </c>
      <c r="AE104" s="75">
        <f t="shared" si="61"/>
        <v>2.9988653004217598</v>
      </c>
      <c r="AF104" s="75">
        <f t="shared" si="61"/>
        <v>2.9988653004217598</v>
      </c>
      <c r="AG104" s="75">
        <f t="shared" si="61"/>
        <v>2.9988653004217598</v>
      </c>
      <c r="AH104" s="75">
        <f t="shared" si="61"/>
        <v>2.9988653004217598</v>
      </c>
      <c r="AI104" s="75">
        <f t="shared" si="61"/>
        <v>2.9988653004217598</v>
      </c>
      <c r="AJ104" s="75">
        <f t="shared" si="61"/>
        <v>2.9988653004217598</v>
      </c>
      <c r="AK104" s="75">
        <f t="shared" si="61"/>
        <v>2.9988653004217598</v>
      </c>
      <c r="AL104" s="75">
        <f t="shared" si="61"/>
        <v>2.9988653004217598</v>
      </c>
      <c r="AM104" s="75">
        <f t="shared" si="61"/>
        <v>2.9988653004217598</v>
      </c>
      <c r="AN104" s="75">
        <f t="shared" si="61"/>
        <v>2.9988653004217598</v>
      </c>
      <c r="AO104" s="75">
        <f t="shared" si="61"/>
        <v>2.9988653004217598</v>
      </c>
      <c r="AP104" s="75">
        <f t="shared" si="61"/>
        <v>2.9988653004217598</v>
      </c>
      <c r="AQ104" s="75">
        <f t="shared" si="61"/>
        <v>2.9988653004217598</v>
      </c>
      <c r="AR104" s="75">
        <f t="shared" si="61"/>
        <v>2.9988653004217598</v>
      </c>
      <c r="AS104" s="75">
        <f t="shared" si="61"/>
        <v>2.9988653004217598</v>
      </c>
      <c r="AT104" s="75">
        <f t="shared" si="61"/>
        <v>2.9988653004217598</v>
      </c>
      <c r="AU104" s="75">
        <f t="shared" si="61"/>
        <v>2.9988653004217598</v>
      </c>
      <c r="AV104" s="75">
        <f t="shared" si="61"/>
        <v>2.9988653004217598</v>
      </c>
      <c r="AW104" s="75">
        <f t="shared" si="61"/>
        <v>2.9988653004217598</v>
      </c>
      <c r="AX104" s="75">
        <f t="shared" si="61"/>
        <v>2.9988653004217598</v>
      </c>
      <c r="AY104" s="75">
        <f t="shared" si="61"/>
        <v>2.9988653004217598</v>
      </c>
      <c r="AZ104" s="75">
        <f t="shared" si="61"/>
        <v>2.9988653004217598</v>
      </c>
      <c r="BA104" s="75">
        <f t="shared" si="61"/>
        <v>2.9988653004217598</v>
      </c>
      <c r="BB104" s="75">
        <f t="shared" si="61"/>
        <v>2.9988653004217598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8"/>
        <v>149.94326502108788</v>
      </c>
      <c r="BO104" s="335">
        <f>-E14</f>
        <v>149.943265021088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C105" si="62">$F$20/$B$3</f>
        <v>0</v>
      </c>
      <c r="G105" s="75">
        <f t="shared" si="62"/>
        <v>0</v>
      </c>
      <c r="H105" s="75">
        <f t="shared" si="62"/>
        <v>0</v>
      </c>
      <c r="I105" s="75">
        <f t="shared" si="62"/>
        <v>0</v>
      </c>
      <c r="J105" s="75">
        <f t="shared" si="62"/>
        <v>0</v>
      </c>
      <c r="K105" s="75">
        <f t="shared" si="62"/>
        <v>0</v>
      </c>
      <c r="L105" s="75">
        <f t="shared" si="62"/>
        <v>0</v>
      </c>
      <c r="M105" s="75">
        <f t="shared" si="62"/>
        <v>0</v>
      </c>
      <c r="N105" s="75">
        <f t="shared" si="62"/>
        <v>0</v>
      </c>
      <c r="O105" s="75">
        <f t="shared" si="62"/>
        <v>0</v>
      </c>
      <c r="P105" s="75">
        <f t="shared" si="62"/>
        <v>0</v>
      </c>
      <c r="Q105" s="75">
        <f t="shared" si="62"/>
        <v>0</v>
      </c>
      <c r="R105" s="75">
        <f t="shared" si="62"/>
        <v>0</v>
      </c>
      <c r="S105" s="75">
        <f t="shared" si="62"/>
        <v>0</v>
      </c>
      <c r="T105" s="75">
        <f t="shared" si="62"/>
        <v>0</v>
      </c>
      <c r="U105" s="75">
        <f t="shared" si="62"/>
        <v>0</v>
      </c>
      <c r="V105" s="75">
        <f t="shared" si="62"/>
        <v>0</v>
      </c>
      <c r="W105" s="75">
        <f t="shared" si="62"/>
        <v>0</v>
      </c>
      <c r="X105" s="75">
        <f t="shared" si="62"/>
        <v>0</v>
      </c>
      <c r="Y105" s="75">
        <f t="shared" si="62"/>
        <v>0</v>
      </c>
      <c r="Z105" s="75">
        <f t="shared" si="62"/>
        <v>0</v>
      </c>
      <c r="AA105" s="75">
        <f t="shared" si="62"/>
        <v>0</v>
      </c>
      <c r="AB105" s="75">
        <f t="shared" si="62"/>
        <v>0</v>
      </c>
      <c r="AC105" s="75">
        <f t="shared" si="62"/>
        <v>0</v>
      </c>
      <c r="AD105" s="75">
        <f t="shared" si="62"/>
        <v>0</v>
      </c>
      <c r="AE105" s="75">
        <f t="shared" si="62"/>
        <v>0</v>
      </c>
      <c r="AF105" s="75">
        <f t="shared" si="62"/>
        <v>0</v>
      </c>
      <c r="AG105" s="75">
        <f t="shared" si="62"/>
        <v>0</v>
      </c>
      <c r="AH105" s="75">
        <f t="shared" si="62"/>
        <v>0</v>
      </c>
      <c r="AI105" s="75">
        <f t="shared" si="62"/>
        <v>0</v>
      </c>
      <c r="AJ105" s="75">
        <f t="shared" si="62"/>
        <v>0</v>
      </c>
      <c r="AK105" s="75">
        <f t="shared" si="62"/>
        <v>0</v>
      </c>
      <c r="AL105" s="75">
        <f t="shared" si="62"/>
        <v>0</v>
      </c>
      <c r="AM105" s="75">
        <f t="shared" si="62"/>
        <v>0</v>
      </c>
      <c r="AN105" s="75">
        <f t="shared" si="62"/>
        <v>0</v>
      </c>
      <c r="AO105" s="75">
        <f t="shared" si="62"/>
        <v>0</v>
      </c>
      <c r="AP105" s="75">
        <f t="shared" si="62"/>
        <v>0</v>
      </c>
      <c r="AQ105" s="75">
        <f t="shared" si="62"/>
        <v>0</v>
      </c>
      <c r="AR105" s="75">
        <f t="shared" si="62"/>
        <v>0</v>
      </c>
      <c r="AS105" s="75">
        <f t="shared" si="62"/>
        <v>0</v>
      </c>
      <c r="AT105" s="75">
        <f t="shared" si="62"/>
        <v>0</v>
      </c>
      <c r="AU105" s="75">
        <f t="shared" si="62"/>
        <v>0</v>
      </c>
      <c r="AV105" s="75">
        <f t="shared" si="62"/>
        <v>0</v>
      </c>
      <c r="AW105" s="75">
        <f t="shared" si="62"/>
        <v>0</v>
      </c>
      <c r="AX105" s="75">
        <f t="shared" si="62"/>
        <v>0</v>
      </c>
      <c r="AY105" s="75">
        <f t="shared" si="62"/>
        <v>0</v>
      </c>
      <c r="AZ105" s="75">
        <f t="shared" si="62"/>
        <v>0</v>
      </c>
      <c r="BA105" s="75">
        <f t="shared" si="62"/>
        <v>0</v>
      </c>
      <c r="BB105" s="75">
        <f t="shared" si="62"/>
        <v>0</v>
      </c>
      <c r="BC105" s="75">
        <f t="shared" si="62"/>
        <v>0</v>
      </c>
      <c r="BD105" s="75"/>
      <c r="BE105" s="75"/>
      <c r="BF105" s="75"/>
      <c r="BG105" s="75"/>
      <c r="BH105" s="75"/>
      <c r="BI105" s="75"/>
      <c r="BJ105" s="75"/>
      <c r="BK105" s="75"/>
      <c r="BL105" s="75"/>
      <c r="BM105" s="37"/>
      <c r="BN105" s="75">
        <f t="shared" si="58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3">$G$20/$B$3</f>
        <v>0</v>
      </c>
      <c r="H106" s="75">
        <f t="shared" si="63"/>
        <v>0</v>
      </c>
      <c r="I106" s="75">
        <f t="shared" si="63"/>
        <v>0</v>
      </c>
      <c r="J106" s="75">
        <f t="shared" si="63"/>
        <v>0</v>
      </c>
      <c r="K106" s="75">
        <f t="shared" si="63"/>
        <v>0</v>
      </c>
      <c r="L106" s="75">
        <f t="shared" si="63"/>
        <v>0</v>
      </c>
      <c r="M106" s="75">
        <f t="shared" si="63"/>
        <v>0</v>
      </c>
      <c r="N106" s="75">
        <f t="shared" si="63"/>
        <v>0</v>
      </c>
      <c r="O106" s="75">
        <f t="shared" si="63"/>
        <v>0</v>
      </c>
      <c r="P106" s="75">
        <f t="shared" si="63"/>
        <v>0</v>
      </c>
      <c r="Q106" s="75">
        <f t="shared" si="63"/>
        <v>0</v>
      </c>
      <c r="R106" s="75">
        <f t="shared" si="63"/>
        <v>0</v>
      </c>
      <c r="S106" s="75">
        <f t="shared" si="63"/>
        <v>0</v>
      </c>
      <c r="T106" s="75">
        <f t="shared" si="63"/>
        <v>0</v>
      </c>
      <c r="U106" s="75">
        <f t="shared" si="63"/>
        <v>0</v>
      </c>
      <c r="V106" s="75">
        <f t="shared" si="63"/>
        <v>0</v>
      </c>
      <c r="W106" s="75">
        <f t="shared" si="63"/>
        <v>0</v>
      </c>
      <c r="X106" s="75">
        <f t="shared" si="63"/>
        <v>0</v>
      </c>
      <c r="Y106" s="75">
        <f t="shared" si="63"/>
        <v>0</v>
      </c>
      <c r="Z106" s="75">
        <f t="shared" si="63"/>
        <v>0</v>
      </c>
      <c r="AA106" s="75">
        <f t="shared" si="63"/>
        <v>0</v>
      </c>
      <c r="AB106" s="75">
        <f t="shared" si="63"/>
        <v>0</v>
      </c>
      <c r="AC106" s="75">
        <f t="shared" si="63"/>
        <v>0</v>
      </c>
      <c r="AD106" s="75">
        <f t="shared" si="63"/>
        <v>0</v>
      </c>
      <c r="AE106" s="75">
        <f t="shared" si="63"/>
        <v>0</v>
      </c>
      <c r="AF106" s="75">
        <f t="shared" si="63"/>
        <v>0</v>
      </c>
      <c r="AG106" s="75">
        <f t="shared" si="63"/>
        <v>0</v>
      </c>
      <c r="AH106" s="75">
        <f t="shared" si="63"/>
        <v>0</v>
      </c>
      <c r="AI106" s="75">
        <f t="shared" si="63"/>
        <v>0</v>
      </c>
      <c r="AJ106" s="75">
        <f t="shared" si="63"/>
        <v>0</v>
      </c>
      <c r="AK106" s="75">
        <f t="shared" si="63"/>
        <v>0</v>
      </c>
      <c r="AL106" s="75">
        <f t="shared" si="63"/>
        <v>0</v>
      </c>
      <c r="AM106" s="75">
        <f t="shared" si="63"/>
        <v>0</v>
      </c>
      <c r="AN106" s="75">
        <f t="shared" si="63"/>
        <v>0</v>
      </c>
      <c r="AO106" s="75">
        <f t="shared" si="63"/>
        <v>0</v>
      </c>
      <c r="AP106" s="75">
        <f t="shared" si="63"/>
        <v>0</v>
      </c>
      <c r="AQ106" s="75">
        <f t="shared" si="63"/>
        <v>0</v>
      </c>
      <c r="AR106" s="75">
        <f t="shared" si="63"/>
        <v>0</v>
      </c>
      <c r="AS106" s="75">
        <f t="shared" si="63"/>
        <v>0</v>
      </c>
      <c r="AT106" s="75">
        <f t="shared" si="63"/>
        <v>0</v>
      </c>
      <c r="AU106" s="75">
        <f t="shared" si="63"/>
        <v>0</v>
      </c>
      <c r="AV106" s="75">
        <f t="shared" si="63"/>
        <v>0</v>
      </c>
      <c r="AW106" s="75">
        <f t="shared" si="63"/>
        <v>0</v>
      </c>
      <c r="AX106" s="75">
        <f t="shared" si="63"/>
        <v>0</v>
      </c>
      <c r="AY106" s="75">
        <f t="shared" si="63"/>
        <v>0</v>
      </c>
      <c r="AZ106" s="75">
        <f t="shared" si="63"/>
        <v>0</v>
      </c>
      <c r="BA106" s="75">
        <f t="shared" si="63"/>
        <v>0</v>
      </c>
      <c r="BB106" s="75">
        <f t="shared" si="63"/>
        <v>0</v>
      </c>
      <c r="BC106" s="75">
        <f t="shared" si="63"/>
        <v>0</v>
      </c>
      <c r="BD106" s="75">
        <f t="shared" si="63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8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E107" si="64">$H$20/$B$3</f>
        <v>0</v>
      </c>
      <c r="I107" s="75">
        <f t="shared" si="64"/>
        <v>0</v>
      </c>
      <c r="J107" s="75">
        <f t="shared" si="64"/>
        <v>0</v>
      </c>
      <c r="K107" s="75">
        <f t="shared" si="64"/>
        <v>0</v>
      </c>
      <c r="L107" s="75">
        <f t="shared" si="64"/>
        <v>0</v>
      </c>
      <c r="M107" s="75">
        <f t="shared" si="64"/>
        <v>0</v>
      </c>
      <c r="N107" s="75">
        <f t="shared" si="64"/>
        <v>0</v>
      </c>
      <c r="O107" s="75">
        <f t="shared" si="64"/>
        <v>0</v>
      </c>
      <c r="P107" s="75">
        <f t="shared" si="64"/>
        <v>0</v>
      </c>
      <c r="Q107" s="75">
        <f t="shared" si="64"/>
        <v>0</v>
      </c>
      <c r="R107" s="75">
        <f t="shared" si="64"/>
        <v>0</v>
      </c>
      <c r="S107" s="75">
        <f t="shared" si="64"/>
        <v>0</v>
      </c>
      <c r="T107" s="75">
        <f t="shared" si="64"/>
        <v>0</v>
      </c>
      <c r="U107" s="75">
        <f t="shared" si="64"/>
        <v>0</v>
      </c>
      <c r="V107" s="75">
        <f t="shared" si="64"/>
        <v>0</v>
      </c>
      <c r="W107" s="75">
        <f t="shared" si="64"/>
        <v>0</v>
      </c>
      <c r="X107" s="75">
        <f t="shared" si="64"/>
        <v>0</v>
      </c>
      <c r="Y107" s="75">
        <f t="shared" si="64"/>
        <v>0</v>
      </c>
      <c r="Z107" s="75">
        <f t="shared" si="64"/>
        <v>0</v>
      </c>
      <c r="AA107" s="75">
        <f t="shared" si="64"/>
        <v>0</v>
      </c>
      <c r="AB107" s="75">
        <f t="shared" si="64"/>
        <v>0</v>
      </c>
      <c r="AC107" s="75">
        <f t="shared" si="64"/>
        <v>0</v>
      </c>
      <c r="AD107" s="75">
        <f t="shared" si="64"/>
        <v>0</v>
      </c>
      <c r="AE107" s="75">
        <f t="shared" si="64"/>
        <v>0</v>
      </c>
      <c r="AF107" s="75">
        <f t="shared" si="64"/>
        <v>0</v>
      </c>
      <c r="AG107" s="75">
        <f t="shared" si="64"/>
        <v>0</v>
      </c>
      <c r="AH107" s="75">
        <f t="shared" si="64"/>
        <v>0</v>
      </c>
      <c r="AI107" s="75">
        <f t="shared" si="64"/>
        <v>0</v>
      </c>
      <c r="AJ107" s="75">
        <f t="shared" si="64"/>
        <v>0</v>
      </c>
      <c r="AK107" s="75">
        <f t="shared" si="64"/>
        <v>0</v>
      </c>
      <c r="AL107" s="75">
        <f t="shared" si="64"/>
        <v>0</v>
      </c>
      <c r="AM107" s="75">
        <f t="shared" si="64"/>
        <v>0</v>
      </c>
      <c r="AN107" s="75">
        <f t="shared" si="64"/>
        <v>0</v>
      </c>
      <c r="AO107" s="75">
        <f t="shared" si="64"/>
        <v>0</v>
      </c>
      <c r="AP107" s="75">
        <f t="shared" si="64"/>
        <v>0</v>
      </c>
      <c r="AQ107" s="75">
        <f t="shared" si="64"/>
        <v>0</v>
      </c>
      <c r="AR107" s="75">
        <f t="shared" si="64"/>
        <v>0</v>
      </c>
      <c r="AS107" s="75">
        <f t="shared" si="64"/>
        <v>0</v>
      </c>
      <c r="AT107" s="75">
        <f t="shared" si="64"/>
        <v>0</v>
      </c>
      <c r="AU107" s="75">
        <f t="shared" si="64"/>
        <v>0</v>
      </c>
      <c r="AV107" s="75">
        <f t="shared" si="64"/>
        <v>0</v>
      </c>
      <c r="AW107" s="75">
        <f t="shared" si="64"/>
        <v>0</v>
      </c>
      <c r="AX107" s="75">
        <f t="shared" si="64"/>
        <v>0</v>
      </c>
      <c r="AY107" s="75">
        <f t="shared" si="64"/>
        <v>0</v>
      </c>
      <c r="AZ107" s="75">
        <f t="shared" si="64"/>
        <v>0</v>
      </c>
      <c r="BA107" s="75">
        <f t="shared" si="64"/>
        <v>0</v>
      </c>
      <c r="BB107" s="75">
        <f t="shared" si="64"/>
        <v>0</v>
      </c>
      <c r="BC107" s="75">
        <f t="shared" si="64"/>
        <v>0</v>
      </c>
      <c r="BD107" s="75">
        <f t="shared" si="64"/>
        <v>0</v>
      </c>
      <c r="BE107" s="75">
        <f t="shared" si="64"/>
        <v>0</v>
      </c>
      <c r="BF107" s="75"/>
      <c r="BG107" s="75"/>
      <c r="BH107" s="75"/>
      <c r="BI107" s="75"/>
      <c r="BJ107" s="75"/>
      <c r="BK107" s="75"/>
      <c r="BL107" s="75"/>
      <c r="BM107" s="37"/>
      <c r="BN107" s="75">
        <f t="shared" si="58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F108" si="65">$I$20/$B$3</f>
        <v>0</v>
      </c>
      <c r="J108" s="75">
        <f t="shared" si="65"/>
        <v>0</v>
      </c>
      <c r="K108" s="75">
        <f t="shared" si="65"/>
        <v>0</v>
      </c>
      <c r="L108" s="75">
        <f t="shared" si="65"/>
        <v>0</v>
      </c>
      <c r="M108" s="75">
        <f t="shared" si="65"/>
        <v>0</v>
      </c>
      <c r="N108" s="75">
        <f t="shared" si="65"/>
        <v>0</v>
      </c>
      <c r="O108" s="75">
        <f t="shared" si="65"/>
        <v>0</v>
      </c>
      <c r="P108" s="75">
        <f t="shared" si="65"/>
        <v>0</v>
      </c>
      <c r="Q108" s="75">
        <f t="shared" si="65"/>
        <v>0</v>
      </c>
      <c r="R108" s="75">
        <f t="shared" si="65"/>
        <v>0</v>
      </c>
      <c r="S108" s="75">
        <f t="shared" si="65"/>
        <v>0</v>
      </c>
      <c r="T108" s="75">
        <f t="shared" si="65"/>
        <v>0</v>
      </c>
      <c r="U108" s="75">
        <f t="shared" si="65"/>
        <v>0</v>
      </c>
      <c r="V108" s="75">
        <f t="shared" si="65"/>
        <v>0</v>
      </c>
      <c r="W108" s="75">
        <f t="shared" si="65"/>
        <v>0</v>
      </c>
      <c r="X108" s="75">
        <f t="shared" si="65"/>
        <v>0</v>
      </c>
      <c r="Y108" s="75">
        <f t="shared" si="65"/>
        <v>0</v>
      </c>
      <c r="Z108" s="75">
        <f t="shared" si="65"/>
        <v>0</v>
      </c>
      <c r="AA108" s="75">
        <f t="shared" si="65"/>
        <v>0</v>
      </c>
      <c r="AB108" s="75">
        <f t="shared" si="65"/>
        <v>0</v>
      </c>
      <c r="AC108" s="75">
        <f t="shared" si="65"/>
        <v>0</v>
      </c>
      <c r="AD108" s="75">
        <f t="shared" si="65"/>
        <v>0</v>
      </c>
      <c r="AE108" s="75">
        <f t="shared" si="65"/>
        <v>0</v>
      </c>
      <c r="AF108" s="75">
        <f t="shared" si="65"/>
        <v>0</v>
      </c>
      <c r="AG108" s="75">
        <f t="shared" si="65"/>
        <v>0</v>
      </c>
      <c r="AH108" s="75">
        <f t="shared" si="65"/>
        <v>0</v>
      </c>
      <c r="AI108" s="75">
        <f t="shared" si="65"/>
        <v>0</v>
      </c>
      <c r="AJ108" s="75">
        <f t="shared" si="65"/>
        <v>0</v>
      </c>
      <c r="AK108" s="75">
        <f t="shared" si="65"/>
        <v>0</v>
      </c>
      <c r="AL108" s="75">
        <f t="shared" si="65"/>
        <v>0</v>
      </c>
      <c r="AM108" s="75">
        <f t="shared" si="65"/>
        <v>0</v>
      </c>
      <c r="AN108" s="75">
        <f t="shared" si="65"/>
        <v>0</v>
      </c>
      <c r="AO108" s="75">
        <f t="shared" si="65"/>
        <v>0</v>
      </c>
      <c r="AP108" s="75">
        <f t="shared" si="65"/>
        <v>0</v>
      </c>
      <c r="AQ108" s="75">
        <f t="shared" si="65"/>
        <v>0</v>
      </c>
      <c r="AR108" s="75">
        <f t="shared" si="65"/>
        <v>0</v>
      </c>
      <c r="AS108" s="75">
        <f t="shared" si="65"/>
        <v>0</v>
      </c>
      <c r="AT108" s="75">
        <f t="shared" si="65"/>
        <v>0</v>
      </c>
      <c r="AU108" s="75">
        <f t="shared" si="65"/>
        <v>0</v>
      </c>
      <c r="AV108" s="75">
        <f t="shared" si="65"/>
        <v>0</v>
      </c>
      <c r="AW108" s="75">
        <f t="shared" si="65"/>
        <v>0</v>
      </c>
      <c r="AX108" s="75">
        <f t="shared" si="65"/>
        <v>0</v>
      </c>
      <c r="AY108" s="75">
        <f t="shared" si="65"/>
        <v>0</v>
      </c>
      <c r="AZ108" s="75">
        <f t="shared" si="65"/>
        <v>0</v>
      </c>
      <c r="BA108" s="75">
        <f t="shared" si="65"/>
        <v>0</v>
      </c>
      <c r="BB108" s="75">
        <f t="shared" si="65"/>
        <v>0</v>
      </c>
      <c r="BC108" s="75">
        <f t="shared" si="65"/>
        <v>0</v>
      </c>
      <c r="BD108" s="75">
        <f t="shared" si="65"/>
        <v>0</v>
      </c>
      <c r="BE108" s="75">
        <f t="shared" si="65"/>
        <v>0</v>
      </c>
      <c r="BF108" s="75">
        <f t="shared" si="65"/>
        <v>0</v>
      </c>
      <c r="BG108" s="75"/>
      <c r="BH108" s="75"/>
      <c r="BI108" s="75"/>
      <c r="BJ108" s="75"/>
      <c r="BK108" s="75"/>
      <c r="BL108" s="75"/>
      <c r="BM108" s="37"/>
      <c r="BN108" s="75">
        <f t="shared" si="58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G109" si="66">$J$20/$B$3</f>
        <v>0</v>
      </c>
      <c r="P109" s="75">
        <f t="shared" si="66"/>
        <v>0</v>
      </c>
      <c r="Q109" s="75">
        <f t="shared" si="66"/>
        <v>0</v>
      </c>
      <c r="R109" s="75">
        <f t="shared" si="66"/>
        <v>0</v>
      </c>
      <c r="S109" s="75">
        <f t="shared" si="66"/>
        <v>0</v>
      </c>
      <c r="T109" s="75">
        <f t="shared" si="66"/>
        <v>0</v>
      </c>
      <c r="U109" s="75">
        <f t="shared" si="66"/>
        <v>0</v>
      </c>
      <c r="V109" s="75">
        <f t="shared" si="66"/>
        <v>0</v>
      </c>
      <c r="W109" s="75">
        <f t="shared" si="66"/>
        <v>0</v>
      </c>
      <c r="X109" s="75">
        <f t="shared" si="66"/>
        <v>0</v>
      </c>
      <c r="Y109" s="75">
        <f t="shared" si="66"/>
        <v>0</v>
      </c>
      <c r="Z109" s="75">
        <f t="shared" si="66"/>
        <v>0</v>
      </c>
      <c r="AA109" s="75">
        <f t="shared" si="66"/>
        <v>0</v>
      </c>
      <c r="AB109" s="75">
        <f t="shared" si="66"/>
        <v>0</v>
      </c>
      <c r="AC109" s="75">
        <f t="shared" si="66"/>
        <v>0</v>
      </c>
      <c r="AD109" s="75">
        <f t="shared" si="66"/>
        <v>0</v>
      </c>
      <c r="AE109" s="75">
        <f t="shared" si="66"/>
        <v>0</v>
      </c>
      <c r="AF109" s="75">
        <f t="shared" si="66"/>
        <v>0</v>
      </c>
      <c r="AG109" s="75">
        <f t="shared" si="66"/>
        <v>0</v>
      </c>
      <c r="AH109" s="75">
        <f t="shared" si="66"/>
        <v>0</v>
      </c>
      <c r="AI109" s="75">
        <f t="shared" si="66"/>
        <v>0</v>
      </c>
      <c r="AJ109" s="75">
        <f t="shared" si="66"/>
        <v>0</v>
      </c>
      <c r="AK109" s="75">
        <f t="shared" si="66"/>
        <v>0</v>
      </c>
      <c r="AL109" s="75">
        <f t="shared" si="66"/>
        <v>0</v>
      </c>
      <c r="AM109" s="75">
        <f t="shared" si="66"/>
        <v>0</v>
      </c>
      <c r="AN109" s="75">
        <f t="shared" si="66"/>
        <v>0</v>
      </c>
      <c r="AO109" s="75">
        <f t="shared" si="66"/>
        <v>0</v>
      </c>
      <c r="AP109" s="75">
        <f t="shared" si="66"/>
        <v>0</v>
      </c>
      <c r="AQ109" s="75">
        <f t="shared" si="66"/>
        <v>0</v>
      </c>
      <c r="AR109" s="75">
        <f t="shared" si="66"/>
        <v>0</v>
      </c>
      <c r="AS109" s="75">
        <f t="shared" si="66"/>
        <v>0</v>
      </c>
      <c r="AT109" s="75">
        <f t="shared" si="66"/>
        <v>0</v>
      </c>
      <c r="AU109" s="75">
        <f t="shared" si="66"/>
        <v>0</v>
      </c>
      <c r="AV109" s="75">
        <f t="shared" si="66"/>
        <v>0</v>
      </c>
      <c r="AW109" s="75">
        <f t="shared" si="66"/>
        <v>0</v>
      </c>
      <c r="AX109" s="75">
        <f t="shared" si="66"/>
        <v>0</v>
      </c>
      <c r="AY109" s="75">
        <f t="shared" si="66"/>
        <v>0</v>
      </c>
      <c r="AZ109" s="75">
        <f t="shared" si="66"/>
        <v>0</v>
      </c>
      <c r="BA109" s="75">
        <f t="shared" si="66"/>
        <v>0</v>
      </c>
      <c r="BB109" s="75">
        <f t="shared" si="66"/>
        <v>0</v>
      </c>
      <c r="BC109" s="75">
        <f t="shared" si="66"/>
        <v>0</v>
      </c>
      <c r="BD109" s="75">
        <f t="shared" si="66"/>
        <v>0</v>
      </c>
      <c r="BE109" s="75">
        <f t="shared" si="66"/>
        <v>0</v>
      </c>
      <c r="BF109" s="75">
        <f t="shared" si="66"/>
        <v>0</v>
      </c>
      <c r="BG109" s="75">
        <f t="shared" si="66"/>
        <v>0</v>
      </c>
      <c r="BH109" s="75"/>
      <c r="BI109" s="75"/>
      <c r="BJ109" s="75"/>
      <c r="BK109" s="75"/>
      <c r="BL109" s="75"/>
      <c r="BM109" s="37"/>
      <c r="BN109" s="75">
        <f t="shared" si="58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H110" si="67">$K$20/$B$3</f>
        <v>0</v>
      </c>
      <c r="P110" s="75">
        <f t="shared" si="67"/>
        <v>0</v>
      </c>
      <c r="Q110" s="75">
        <f t="shared" si="67"/>
        <v>0</v>
      </c>
      <c r="R110" s="75">
        <f t="shared" si="67"/>
        <v>0</v>
      </c>
      <c r="S110" s="75">
        <f t="shared" si="67"/>
        <v>0</v>
      </c>
      <c r="T110" s="75">
        <f t="shared" si="67"/>
        <v>0</v>
      </c>
      <c r="U110" s="75">
        <f t="shared" si="67"/>
        <v>0</v>
      </c>
      <c r="V110" s="75">
        <f t="shared" si="67"/>
        <v>0</v>
      </c>
      <c r="W110" s="75">
        <f t="shared" si="67"/>
        <v>0</v>
      </c>
      <c r="X110" s="75">
        <f t="shared" si="67"/>
        <v>0</v>
      </c>
      <c r="Y110" s="75">
        <f t="shared" si="67"/>
        <v>0</v>
      </c>
      <c r="Z110" s="75">
        <f t="shared" si="67"/>
        <v>0</v>
      </c>
      <c r="AA110" s="75">
        <f t="shared" si="67"/>
        <v>0</v>
      </c>
      <c r="AB110" s="75">
        <f t="shared" si="67"/>
        <v>0</v>
      </c>
      <c r="AC110" s="75">
        <f t="shared" si="67"/>
        <v>0</v>
      </c>
      <c r="AD110" s="75">
        <f t="shared" si="67"/>
        <v>0</v>
      </c>
      <c r="AE110" s="75">
        <f t="shared" si="67"/>
        <v>0</v>
      </c>
      <c r="AF110" s="75">
        <f t="shared" si="67"/>
        <v>0</v>
      </c>
      <c r="AG110" s="75">
        <f t="shared" si="67"/>
        <v>0</v>
      </c>
      <c r="AH110" s="75">
        <f t="shared" si="67"/>
        <v>0</v>
      </c>
      <c r="AI110" s="75">
        <f t="shared" si="67"/>
        <v>0</v>
      </c>
      <c r="AJ110" s="75">
        <f t="shared" si="67"/>
        <v>0</v>
      </c>
      <c r="AK110" s="75">
        <f t="shared" si="67"/>
        <v>0</v>
      </c>
      <c r="AL110" s="75">
        <f t="shared" si="67"/>
        <v>0</v>
      </c>
      <c r="AM110" s="75">
        <f t="shared" si="67"/>
        <v>0</v>
      </c>
      <c r="AN110" s="75">
        <f t="shared" si="67"/>
        <v>0</v>
      </c>
      <c r="AO110" s="75">
        <f t="shared" si="67"/>
        <v>0</v>
      </c>
      <c r="AP110" s="75">
        <f t="shared" si="67"/>
        <v>0</v>
      </c>
      <c r="AQ110" s="75">
        <f t="shared" si="67"/>
        <v>0</v>
      </c>
      <c r="AR110" s="75">
        <f t="shared" si="67"/>
        <v>0</v>
      </c>
      <c r="AS110" s="75">
        <f t="shared" si="67"/>
        <v>0</v>
      </c>
      <c r="AT110" s="75">
        <f t="shared" si="67"/>
        <v>0</v>
      </c>
      <c r="AU110" s="75">
        <f t="shared" si="67"/>
        <v>0</v>
      </c>
      <c r="AV110" s="75">
        <f t="shared" si="67"/>
        <v>0</v>
      </c>
      <c r="AW110" s="75">
        <f t="shared" si="67"/>
        <v>0</v>
      </c>
      <c r="AX110" s="75">
        <f t="shared" si="67"/>
        <v>0</v>
      </c>
      <c r="AY110" s="75">
        <f t="shared" si="67"/>
        <v>0</v>
      </c>
      <c r="AZ110" s="75">
        <f t="shared" si="67"/>
        <v>0</v>
      </c>
      <c r="BA110" s="75">
        <f t="shared" si="67"/>
        <v>0</v>
      </c>
      <c r="BB110" s="75">
        <f t="shared" si="67"/>
        <v>0</v>
      </c>
      <c r="BC110" s="75">
        <f t="shared" si="67"/>
        <v>0</v>
      </c>
      <c r="BD110" s="75">
        <f t="shared" si="67"/>
        <v>0</v>
      </c>
      <c r="BE110" s="75">
        <f t="shared" si="67"/>
        <v>0</v>
      </c>
      <c r="BF110" s="75">
        <f t="shared" si="67"/>
        <v>0</v>
      </c>
      <c r="BG110" s="75">
        <f t="shared" si="67"/>
        <v>0</v>
      </c>
      <c r="BH110" s="75">
        <f t="shared" si="67"/>
        <v>0</v>
      </c>
      <c r="BI110" s="75"/>
      <c r="BJ110" s="75"/>
      <c r="BK110" s="75"/>
      <c r="BL110" s="75"/>
      <c r="BM110" s="37"/>
      <c r="BN110" s="75">
        <f t="shared" si="58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8">$L$20/$B$3</f>
        <v>0</v>
      </c>
      <c r="P111" s="75">
        <f t="shared" si="68"/>
        <v>0</v>
      </c>
      <c r="Q111" s="75">
        <f t="shared" si="68"/>
        <v>0</v>
      </c>
      <c r="R111" s="75">
        <f t="shared" si="68"/>
        <v>0</v>
      </c>
      <c r="S111" s="75">
        <f t="shared" si="68"/>
        <v>0</v>
      </c>
      <c r="T111" s="75">
        <f t="shared" si="68"/>
        <v>0</v>
      </c>
      <c r="U111" s="75">
        <f t="shared" si="68"/>
        <v>0</v>
      </c>
      <c r="V111" s="75">
        <f t="shared" si="68"/>
        <v>0</v>
      </c>
      <c r="W111" s="75">
        <f t="shared" si="68"/>
        <v>0</v>
      </c>
      <c r="X111" s="75">
        <f t="shared" si="68"/>
        <v>0</v>
      </c>
      <c r="Y111" s="75">
        <f t="shared" si="68"/>
        <v>0</v>
      </c>
      <c r="Z111" s="75">
        <f t="shared" si="68"/>
        <v>0</v>
      </c>
      <c r="AA111" s="75">
        <f t="shared" si="68"/>
        <v>0</v>
      </c>
      <c r="AB111" s="75">
        <f t="shared" si="68"/>
        <v>0</v>
      </c>
      <c r="AC111" s="75">
        <f t="shared" si="68"/>
        <v>0</v>
      </c>
      <c r="AD111" s="75">
        <f t="shared" si="68"/>
        <v>0</v>
      </c>
      <c r="AE111" s="75">
        <f t="shared" si="68"/>
        <v>0</v>
      </c>
      <c r="AF111" s="75">
        <f t="shared" si="68"/>
        <v>0</v>
      </c>
      <c r="AG111" s="75">
        <f t="shared" si="68"/>
        <v>0</v>
      </c>
      <c r="AH111" s="75">
        <f t="shared" si="68"/>
        <v>0</v>
      </c>
      <c r="AI111" s="75">
        <f t="shared" si="68"/>
        <v>0</v>
      </c>
      <c r="AJ111" s="75">
        <f t="shared" si="68"/>
        <v>0</v>
      </c>
      <c r="AK111" s="75">
        <f t="shared" si="68"/>
        <v>0</v>
      </c>
      <c r="AL111" s="75">
        <f t="shared" si="68"/>
        <v>0</v>
      </c>
      <c r="AM111" s="75">
        <f t="shared" si="68"/>
        <v>0</v>
      </c>
      <c r="AN111" s="75">
        <f t="shared" si="68"/>
        <v>0</v>
      </c>
      <c r="AO111" s="75">
        <f t="shared" si="68"/>
        <v>0</v>
      </c>
      <c r="AP111" s="75">
        <f t="shared" si="68"/>
        <v>0</v>
      </c>
      <c r="AQ111" s="75">
        <f t="shared" si="68"/>
        <v>0</v>
      </c>
      <c r="AR111" s="75">
        <f t="shared" si="68"/>
        <v>0</v>
      </c>
      <c r="AS111" s="75">
        <f t="shared" si="68"/>
        <v>0</v>
      </c>
      <c r="AT111" s="75">
        <f t="shared" si="68"/>
        <v>0</v>
      </c>
      <c r="AU111" s="75">
        <f t="shared" si="68"/>
        <v>0</v>
      </c>
      <c r="AV111" s="75">
        <f t="shared" si="68"/>
        <v>0</v>
      </c>
      <c r="AW111" s="75">
        <f t="shared" si="68"/>
        <v>0</v>
      </c>
      <c r="AX111" s="75">
        <f t="shared" si="68"/>
        <v>0</v>
      </c>
      <c r="AY111" s="75">
        <f t="shared" si="68"/>
        <v>0</v>
      </c>
      <c r="AZ111" s="75">
        <f t="shared" si="68"/>
        <v>0</v>
      </c>
      <c r="BA111" s="75">
        <f t="shared" si="68"/>
        <v>0</v>
      </c>
      <c r="BB111" s="75">
        <f t="shared" si="68"/>
        <v>0</v>
      </c>
      <c r="BC111" s="75">
        <f t="shared" si="68"/>
        <v>0</v>
      </c>
      <c r="BD111" s="75">
        <f t="shared" si="68"/>
        <v>0</v>
      </c>
      <c r="BE111" s="75">
        <f t="shared" si="68"/>
        <v>0</v>
      </c>
      <c r="BF111" s="75">
        <f t="shared" si="68"/>
        <v>0</v>
      </c>
      <c r="BG111" s="75">
        <f t="shared" si="68"/>
        <v>0</v>
      </c>
      <c r="BH111" s="75">
        <f t="shared" si="68"/>
        <v>0</v>
      </c>
      <c r="BI111" s="75">
        <f t="shared" si="68"/>
        <v>0</v>
      </c>
      <c r="BJ111" s="75"/>
      <c r="BK111" s="75"/>
      <c r="BL111" s="75"/>
      <c r="BM111" s="37"/>
      <c r="BN111" s="75">
        <f t="shared" si="58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>$M$20/$B$3</f>
        <v>0</v>
      </c>
      <c r="N112" s="75">
        <f>$M$20/$B$3</f>
        <v>0</v>
      </c>
      <c r="O112" s="75">
        <f t="shared" ref="O112:BJ112" si="69">$M$20/$B$3</f>
        <v>0</v>
      </c>
      <c r="P112" s="75">
        <f t="shared" si="69"/>
        <v>0</v>
      </c>
      <c r="Q112" s="75">
        <f t="shared" si="69"/>
        <v>0</v>
      </c>
      <c r="R112" s="75">
        <f t="shared" si="69"/>
        <v>0</v>
      </c>
      <c r="S112" s="75">
        <f t="shared" si="69"/>
        <v>0</v>
      </c>
      <c r="T112" s="75">
        <f t="shared" si="69"/>
        <v>0</v>
      </c>
      <c r="U112" s="75">
        <f t="shared" si="69"/>
        <v>0</v>
      </c>
      <c r="V112" s="75">
        <f t="shared" si="69"/>
        <v>0</v>
      </c>
      <c r="W112" s="75">
        <f t="shared" si="69"/>
        <v>0</v>
      </c>
      <c r="X112" s="75">
        <f t="shared" si="69"/>
        <v>0</v>
      </c>
      <c r="Y112" s="75">
        <f t="shared" si="69"/>
        <v>0</v>
      </c>
      <c r="Z112" s="75">
        <f t="shared" si="69"/>
        <v>0</v>
      </c>
      <c r="AA112" s="75">
        <f t="shared" si="69"/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/>
      <c r="BL112" s="75"/>
      <c r="BM112" s="37"/>
      <c r="BN112" s="75">
        <f t="shared" si="58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>$N$20/$B$3</f>
        <v>0</v>
      </c>
      <c r="O113" s="75">
        <f t="shared" ref="O113:BK113" si="70">$N$20/$B$3</f>
        <v>0</v>
      </c>
      <c r="P113" s="75">
        <f t="shared" si="70"/>
        <v>0</v>
      </c>
      <c r="Q113" s="75">
        <f t="shared" si="70"/>
        <v>0</v>
      </c>
      <c r="R113" s="75">
        <f t="shared" si="70"/>
        <v>0</v>
      </c>
      <c r="S113" s="75">
        <f t="shared" si="70"/>
        <v>0</v>
      </c>
      <c r="T113" s="75">
        <f t="shared" si="70"/>
        <v>0</v>
      </c>
      <c r="U113" s="75">
        <f t="shared" si="70"/>
        <v>0</v>
      </c>
      <c r="V113" s="75">
        <f t="shared" si="70"/>
        <v>0</v>
      </c>
      <c r="W113" s="75">
        <f t="shared" si="70"/>
        <v>0</v>
      </c>
      <c r="X113" s="75">
        <f t="shared" si="70"/>
        <v>0</v>
      </c>
      <c r="Y113" s="75">
        <f t="shared" si="70"/>
        <v>0</v>
      </c>
      <c r="Z113" s="75">
        <f t="shared" si="70"/>
        <v>0</v>
      </c>
      <c r="AA113" s="75">
        <f t="shared" si="70"/>
        <v>0</v>
      </c>
      <c r="AB113" s="75">
        <f t="shared" si="70"/>
        <v>0</v>
      </c>
      <c r="AC113" s="75">
        <f t="shared" si="70"/>
        <v>0</v>
      </c>
      <c r="AD113" s="75">
        <f t="shared" si="70"/>
        <v>0</v>
      </c>
      <c r="AE113" s="75">
        <f t="shared" si="70"/>
        <v>0</v>
      </c>
      <c r="AF113" s="75">
        <f t="shared" si="70"/>
        <v>0</v>
      </c>
      <c r="AG113" s="75">
        <f t="shared" si="70"/>
        <v>0</v>
      </c>
      <c r="AH113" s="75">
        <f t="shared" si="70"/>
        <v>0</v>
      </c>
      <c r="AI113" s="75">
        <f t="shared" si="70"/>
        <v>0</v>
      </c>
      <c r="AJ113" s="75">
        <f t="shared" si="70"/>
        <v>0</v>
      </c>
      <c r="AK113" s="75">
        <f t="shared" si="70"/>
        <v>0</v>
      </c>
      <c r="AL113" s="75">
        <f t="shared" si="70"/>
        <v>0</v>
      </c>
      <c r="AM113" s="75">
        <f t="shared" si="70"/>
        <v>0</v>
      </c>
      <c r="AN113" s="75">
        <f t="shared" si="70"/>
        <v>0</v>
      </c>
      <c r="AO113" s="75">
        <f t="shared" si="70"/>
        <v>0</v>
      </c>
      <c r="AP113" s="75">
        <f t="shared" si="70"/>
        <v>0</v>
      </c>
      <c r="AQ113" s="75">
        <f t="shared" si="70"/>
        <v>0</v>
      </c>
      <c r="AR113" s="75">
        <f t="shared" si="70"/>
        <v>0</v>
      </c>
      <c r="AS113" s="75">
        <f t="shared" si="70"/>
        <v>0</v>
      </c>
      <c r="AT113" s="75">
        <f t="shared" si="70"/>
        <v>0</v>
      </c>
      <c r="AU113" s="75">
        <f t="shared" si="70"/>
        <v>0</v>
      </c>
      <c r="AV113" s="75">
        <f t="shared" si="70"/>
        <v>0</v>
      </c>
      <c r="AW113" s="75">
        <f t="shared" si="70"/>
        <v>0</v>
      </c>
      <c r="AX113" s="75">
        <f t="shared" si="70"/>
        <v>0</v>
      </c>
      <c r="AY113" s="75">
        <f t="shared" si="70"/>
        <v>0</v>
      </c>
      <c r="AZ113" s="75">
        <f t="shared" si="70"/>
        <v>0</v>
      </c>
      <c r="BA113" s="75">
        <f t="shared" si="70"/>
        <v>0</v>
      </c>
      <c r="BB113" s="75">
        <f t="shared" si="70"/>
        <v>0</v>
      </c>
      <c r="BC113" s="75">
        <f t="shared" si="70"/>
        <v>0</v>
      </c>
      <c r="BD113" s="75">
        <f t="shared" si="70"/>
        <v>0</v>
      </c>
      <c r="BE113" s="75">
        <f t="shared" si="70"/>
        <v>0</v>
      </c>
      <c r="BF113" s="75">
        <f t="shared" si="70"/>
        <v>0</v>
      </c>
      <c r="BG113" s="75">
        <f t="shared" si="70"/>
        <v>0</v>
      </c>
      <c r="BH113" s="75">
        <f t="shared" si="70"/>
        <v>0</v>
      </c>
      <c r="BI113" s="75">
        <f t="shared" si="70"/>
        <v>0</v>
      </c>
      <c r="BJ113" s="75">
        <f t="shared" si="70"/>
        <v>0</v>
      </c>
      <c r="BK113" s="75">
        <f t="shared" si="70"/>
        <v>0</v>
      </c>
      <c r="BL113" s="75"/>
      <c r="BM113" s="37"/>
      <c r="BN113" s="75">
        <f t="shared" si="58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1">SUM(C101:C113)</f>
        <v>0</v>
      </c>
      <c r="D114" s="69">
        <f t="shared" si="71"/>
        <v>0</v>
      </c>
      <c r="E114" s="69">
        <f t="shared" si="71"/>
        <v>2.9988653004217598</v>
      </c>
      <c r="F114" s="69">
        <f t="shared" si="71"/>
        <v>2.9988653004217598</v>
      </c>
      <c r="G114" s="69">
        <f t="shared" si="71"/>
        <v>2.9988653004217598</v>
      </c>
      <c r="H114" s="69">
        <f t="shared" si="71"/>
        <v>2.9988653004217598</v>
      </c>
      <c r="I114" s="69">
        <f t="shared" si="71"/>
        <v>2.9988653004217598</v>
      </c>
      <c r="J114" s="69">
        <f t="shared" si="71"/>
        <v>2.9988653004217598</v>
      </c>
      <c r="K114" s="69">
        <f t="shared" si="71"/>
        <v>2.9988653004217598</v>
      </c>
      <c r="L114" s="69">
        <f t="shared" si="71"/>
        <v>2.9988653004217598</v>
      </c>
      <c r="M114" s="69">
        <f t="shared" si="71"/>
        <v>2.9988653004217598</v>
      </c>
      <c r="N114" s="69">
        <f t="shared" si="71"/>
        <v>2.9988653004217598</v>
      </c>
      <c r="O114" s="69">
        <f t="shared" si="71"/>
        <v>2.9988653004217598</v>
      </c>
      <c r="P114" s="69">
        <f t="shared" si="71"/>
        <v>2.9988653004217598</v>
      </c>
      <c r="Q114" s="69">
        <f t="shared" si="71"/>
        <v>2.9988653004217598</v>
      </c>
      <c r="R114" s="69">
        <f t="shared" si="71"/>
        <v>2.9988653004217598</v>
      </c>
      <c r="S114" s="69">
        <f t="shared" si="71"/>
        <v>2.9988653004217598</v>
      </c>
      <c r="T114" s="69">
        <f t="shared" si="71"/>
        <v>2.9988653004217598</v>
      </c>
      <c r="U114" s="69">
        <f t="shared" si="71"/>
        <v>2.9988653004217598</v>
      </c>
      <c r="V114" s="69">
        <f t="shared" si="71"/>
        <v>2.9988653004217598</v>
      </c>
      <c r="W114" s="69">
        <f t="shared" si="71"/>
        <v>2.9988653004217598</v>
      </c>
      <c r="X114" s="69">
        <f t="shared" si="71"/>
        <v>2.9988653004217598</v>
      </c>
      <c r="Y114" s="69">
        <f t="shared" si="71"/>
        <v>2.9988653004217598</v>
      </c>
      <c r="Z114" s="69">
        <f t="shared" si="71"/>
        <v>2.9988653004217598</v>
      </c>
      <c r="AA114" s="69">
        <f t="shared" si="71"/>
        <v>2.9988653004217598</v>
      </c>
      <c r="AB114" s="69">
        <f t="shared" si="71"/>
        <v>2.9988653004217598</v>
      </c>
      <c r="AC114" s="69">
        <f t="shared" si="71"/>
        <v>2.9988653004217598</v>
      </c>
      <c r="AD114" s="69">
        <f t="shared" si="71"/>
        <v>2.9988653004217598</v>
      </c>
      <c r="AE114" s="69">
        <f t="shared" si="71"/>
        <v>2.9988653004217598</v>
      </c>
      <c r="AF114" s="69">
        <f t="shared" si="71"/>
        <v>2.9988653004217598</v>
      </c>
      <c r="AG114" s="69">
        <f t="shared" si="71"/>
        <v>2.9988653004217598</v>
      </c>
      <c r="AH114" s="69">
        <f t="shared" si="71"/>
        <v>2.9988653004217598</v>
      </c>
      <c r="AI114" s="69">
        <f t="shared" si="71"/>
        <v>2.9988653004217598</v>
      </c>
      <c r="AJ114" s="69">
        <f t="shared" si="71"/>
        <v>2.9988653004217598</v>
      </c>
      <c r="AK114" s="69">
        <f t="shared" si="71"/>
        <v>2.9988653004217598</v>
      </c>
      <c r="AL114" s="69">
        <f t="shared" si="71"/>
        <v>2.9988653004217598</v>
      </c>
      <c r="AM114" s="69">
        <f t="shared" si="71"/>
        <v>2.9988653004217598</v>
      </c>
      <c r="AN114" s="69">
        <f t="shared" si="71"/>
        <v>2.9988653004217598</v>
      </c>
      <c r="AO114" s="69">
        <f t="shared" si="71"/>
        <v>2.9988653004217598</v>
      </c>
      <c r="AP114" s="69">
        <f t="shared" si="71"/>
        <v>2.9988653004217598</v>
      </c>
      <c r="AQ114" s="69">
        <f t="shared" si="71"/>
        <v>2.9988653004217598</v>
      </c>
      <c r="AR114" s="69">
        <f t="shared" si="71"/>
        <v>2.9988653004217598</v>
      </c>
      <c r="AS114" s="69">
        <f t="shared" si="71"/>
        <v>2.9988653004217598</v>
      </c>
      <c r="AT114" s="69">
        <f t="shared" si="71"/>
        <v>2.9988653004217598</v>
      </c>
      <c r="AU114" s="69">
        <f t="shared" si="71"/>
        <v>2.9988653004217598</v>
      </c>
      <c r="AV114" s="69">
        <f t="shared" si="71"/>
        <v>2.9988653004217598</v>
      </c>
      <c r="AW114" s="69">
        <f t="shared" si="71"/>
        <v>2.9988653004217598</v>
      </c>
      <c r="AX114" s="69">
        <f t="shared" si="71"/>
        <v>2.9988653004217598</v>
      </c>
      <c r="AY114" s="69">
        <f t="shared" si="71"/>
        <v>2.9988653004217598</v>
      </c>
      <c r="AZ114" s="69">
        <f t="shared" si="71"/>
        <v>2.9988653004217598</v>
      </c>
      <c r="BA114" s="69">
        <f t="shared" si="71"/>
        <v>2.9988653004217598</v>
      </c>
      <c r="BB114" s="69">
        <f t="shared" si="71"/>
        <v>2.9988653004217598</v>
      </c>
      <c r="BC114" s="69">
        <f t="shared" si="71"/>
        <v>0</v>
      </c>
      <c r="BD114" s="69">
        <f t="shared" si="71"/>
        <v>0</v>
      </c>
      <c r="BE114" s="69">
        <f t="shared" si="71"/>
        <v>0</v>
      </c>
      <c r="BF114" s="69">
        <f t="shared" si="71"/>
        <v>0</v>
      </c>
      <c r="BG114" s="69">
        <f t="shared" si="71"/>
        <v>0</v>
      </c>
      <c r="BH114" s="69">
        <f t="shared" si="71"/>
        <v>0</v>
      </c>
      <c r="BI114" s="69">
        <f t="shared" si="71"/>
        <v>0</v>
      </c>
      <c r="BJ114" s="69">
        <f t="shared" si="71"/>
        <v>0</v>
      </c>
      <c r="BK114" s="69">
        <f t="shared" si="71"/>
        <v>0</v>
      </c>
      <c r="BL114" s="69">
        <f t="shared" si="71"/>
        <v>0</v>
      </c>
      <c r="BM114" s="37"/>
      <c r="BN114" s="58">
        <f>SUM(BN101:BN113)</f>
        <v>149.94326502108788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E51" activePane="bottomRight" state="frozen"/>
      <selection activeCell="N7" sqref="N7"/>
      <selection pane="topRight" activeCell="N7" sqref="N7"/>
      <selection pane="bottomLeft" activeCell="N7" sqref="N7"/>
      <selection pane="bottomRight" activeCell="BS24" sqref="BS24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326</v>
      </c>
    </row>
    <row r="2" spans="1:67" ht="15" customHeight="1">
      <c r="A2" s="60" t="s">
        <v>21</v>
      </c>
      <c r="B2" s="108" t="str">
        <f>VLOOKUP($B$1,'Assumptions (Inputs)'!$A$7:$F$24,2,FALSE)</f>
        <v>135 MW from Brownsville to Gateway Park SS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2.5000000000000001E-2</v>
      </c>
    </row>
    <row r="6" spans="1:67" ht="15" customHeight="1">
      <c r="A6" s="60"/>
      <c r="B6" s="367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N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0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60.167412552236165</v>
      </c>
      <c r="N11" s="57">
        <f t="shared" si="0"/>
        <v>164.11664563831619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(Escalated)'!E16</f>
        <v>0</v>
      </c>
      <c r="C13" s="129">
        <f>'CapEx (Escalated)'!F16</f>
        <v>0</v>
      </c>
      <c r="D13" s="129">
        <f>'CapEx (Escalated)'!G16</f>
        <v>0</v>
      </c>
      <c r="E13" s="129">
        <f>'CapEx (Escalated)'!H16</f>
        <v>0</v>
      </c>
      <c r="F13" s="129">
        <f>'CapEx (Escalated)'!I16</f>
        <v>0</v>
      </c>
      <c r="G13" s="129">
        <f>'CapEx (Escalated)'!J16</f>
        <v>0</v>
      </c>
      <c r="H13" s="129">
        <f>'CapEx (Escalated)'!K16</f>
        <v>0</v>
      </c>
      <c r="I13" s="129">
        <f>'CapEx (Escalated)'!L16</f>
        <v>0</v>
      </c>
      <c r="J13" s="129">
        <f>'CapEx (Escalated)'!M16</f>
        <v>0</v>
      </c>
      <c r="K13" s="129">
        <f>'CapEx (Escalated)'!N16</f>
        <v>0</v>
      </c>
      <c r="L13" s="129">
        <f>'CapEx (Escalated)'!O16</f>
        <v>60.167412552236165</v>
      </c>
      <c r="M13" s="129">
        <f>'CapEx (Escalated)'!P16</f>
        <v>103.94923308608001</v>
      </c>
      <c r="N13" s="129">
        <f>'CapEx (Escalated)'!Q16</f>
        <v>43.101510006812212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207.21815564512841</v>
      </c>
      <c r="BO13" s="337"/>
    </row>
    <row r="14" spans="1:67" s="38" customFormat="1" ht="15" customHeight="1">
      <c r="A14" s="67" t="s">
        <v>27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>
        <f>-SUM(L13:N13)</f>
        <v>-207.21815564512841</v>
      </c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-207.21815564512841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0</v>
      </c>
      <c r="D15" s="68">
        <f t="shared" si="2"/>
        <v>0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60.167412552236165</v>
      </c>
      <c r="M15" s="68">
        <f>SUM(M11:M14)</f>
        <v>164.11664563831619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</v>
      </c>
      <c r="D16" s="69">
        <f t="shared" si="4"/>
        <v>0</v>
      </c>
      <c r="E16" s="69">
        <f t="shared" si="4"/>
        <v>0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30.083706276118082</v>
      </c>
      <c r="M16" s="69">
        <f t="shared" si="4"/>
        <v>112.14202909527617</v>
      </c>
      <c r="N16" s="69">
        <f t="shared" si="4"/>
        <v>82.058322819158093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0</v>
      </c>
      <c r="F19" s="75">
        <f t="shared" si="5"/>
        <v>0</v>
      </c>
      <c r="G19" s="75">
        <f t="shared" si="5"/>
        <v>0</v>
      </c>
      <c r="H19" s="75">
        <f t="shared" si="5"/>
        <v>0</v>
      </c>
      <c r="I19" s="75">
        <f t="shared" si="5"/>
        <v>0</v>
      </c>
      <c r="J19" s="75">
        <f t="shared" si="5"/>
        <v>0</v>
      </c>
      <c r="K19" s="75">
        <f t="shared" si="5"/>
        <v>0</v>
      </c>
      <c r="L19" s="75">
        <f t="shared" si="5"/>
        <v>0</v>
      </c>
      <c r="M19" s="75">
        <f t="shared" si="5"/>
        <v>0</v>
      </c>
      <c r="N19" s="75">
        <f t="shared" si="5"/>
        <v>0</v>
      </c>
      <c r="O19" s="75">
        <f t="shared" si="5"/>
        <v>207.21815564512841</v>
      </c>
      <c r="P19" s="75">
        <f t="shared" si="5"/>
        <v>207.21815564512841</v>
      </c>
      <c r="Q19" s="75">
        <f t="shared" si="5"/>
        <v>207.21815564512841</v>
      </c>
      <c r="R19" s="75">
        <f t="shared" si="5"/>
        <v>207.21815564512841</v>
      </c>
      <c r="S19" s="75">
        <f t="shared" si="5"/>
        <v>207.21815564512841</v>
      </c>
      <c r="T19" s="75">
        <f t="shared" si="5"/>
        <v>207.21815564512841</v>
      </c>
      <c r="U19" s="75">
        <f t="shared" si="5"/>
        <v>207.21815564512841</v>
      </c>
      <c r="V19" s="75">
        <f t="shared" si="5"/>
        <v>207.21815564512841</v>
      </c>
      <c r="W19" s="75">
        <f t="shared" si="5"/>
        <v>207.21815564512841</v>
      </c>
      <c r="X19" s="75">
        <f t="shared" si="5"/>
        <v>207.21815564512841</v>
      </c>
      <c r="Y19" s="75">
        <f t="shared" si="5"/>
        <v>207.21815564512841</v>
      </c>
      <c r="Z19" s="75">
        <f t="shared" si="5"/>
        <v>207.21815564512841</v>
      </c>
      <c r="AA19" s="75">
        <f t="shared" si="5"/>
        <v>207.21815564512841</v>
      </c>
      <c r="AB19" s="75">
        <f t="shared" si="5"/>
        <v>207.21815564512841</v>
      </c>
      <c r="AC19" s="75">
        <f t="shared" si="5"/>
        <v>207.21815564512841</v>
      </c>
      <c r="AD19" s="75">
        <f t="shared" si="5"/>
        <v>207.21815564512841</v>
      </c>
      <c r="AE19" s="75">
        <f t="shared" si="5"/>
        <v>207.21815564512841</v>
      </c>
      <c r="AF19" s="75">
        <f t="shared" si="5"/>
        <v>207.21815564512841</v>
      </c>
      <c r="AG19" s="75">
        <f t="shared" si="5"/>
        <v>207.21815564512841</v>
      </c>
      <c r="AH19" s="75">
        <f t="shared" si="5"/>
        <v>207.21815564512841</v>
      </c>
      <c r="AI19" s="75">
        <f t="shared" si="5"/>
        <v>207.21815564512841</v>
      </c>
      <c r="AJ19" s="75">
        <f t="shared" si="5"/>
        <v>207.21815564512841</v>
      </c>
      <c r="AK19" s="75">
        <f t="shared" si="5"/>
        <v>207.21815564512841</v>
      </c>
      <c r="AL19" s="75">
        <f t="shared" si="5"/>
        <v>207.21815564512841</v>
      </c>
      <c r="AM19" s="75">
        <f t="shared" si="5"/>
        <v>207.21815564512841</v>
      </c>
      <c r="AN19" s="75">
        <f t="shared" si="5"/>
        <v>207.21815564512841</v>
      </c>
      <c r="AO19" s="75">
        <f t="shared" si="5"/>
        <v>207.21815564512841</v>
      </c>
      <c r="AP19" s="75">
        <f t="shared" si="5"/>
        <v>207.21815564512841</v>
      </c>
      <c r="AQ19" s="75">
        <f t="shared" si="5"/>
        <v>207.21815564512841</v>
      </c>
      <c r="AR19" s="75">
        <f t="shared" si="5"/>
        <v>207.21815564512841</v>
      </c>
      <c r="AS19" s="75">
        <f t="shared" si="5"/>
        <v>207.21815564512841</v>
      </c>
      <c r="AT19" s="75">
        <f t="shared" si="5"/>
        <v>207.21815564512841</v>
      </c>
      <c r="AU19" s="75">
        <f t="shared" si="5"/>
        <v>207.21815564512841</v>
      </c>
      <c r="AV19" s="75">
        <f t="shared" si="5"/>
        <v>207.21815564512841</v>
      </c>
      <c r="AW19" s="75">
        <f t="shared" si="5"/>
        <v>207.21815564512841</v>
      </c>
      <c r="AX19" s="75">
        <f t="shared" si="5"/>
        <v>207.21815564512841</v>
      </c>
      <c r="AY19" s="75">
        <f t="shared" si="5"/>
        <v>207.21815564512841</v>
      </c>
      <c r="AZ19" s="75">
        <f t="shared" si="5"/>
        <v>207.21815564512841</v>
      </c>
      <c r="BA19" s="75">
        <f t="shared" si="5"/>
        <v>207.21815564512841</v>
      </c>
      <c r="BB19" s="75">
        <f t="shared" si="5"/>
        <v>207.21815564512841</v>
      </c>
      <c r="BC19" s="75">
        <f t="shared" si="5"/>
        <v>207.21815564512841</v>
      </c>
      <c r="BD19" s="75">
        <f t="shared" si="5"/>
        <v>207.21815564512841</v>
      </c>
      <c r="BE19" s="75">
        <f t="shared" si="5"/>
        <v>207.21815564512841</v>
      </c>
      <c r="BF19" s="75">
        <f t="shared" si="5"/>
        <v>207.21815564512841</v>
      </c>
      <c r="BG19" s="75">
        <f t="shared" si="5"/>
        <v>207.21815564512841</v>
      </c>
      <c r="BH19" s="75">
        <f t="shared" si="5"/>
        <v>207.21815564512841</v>
      </c>
      <c r="BI19" s="75">
        <f t="shared" si="5"/>
        <v>207.21815564512841</v>
      </c>
      <c r="BJ19" s="75">
        <f t="shared" si="5"/>
        <v>207.21815564512841</v>
      </c>
      <c r="BK19" s="75">
        <f t="shared" si="5"/>
        <v>207.21815564512841</v>
      </c>
      <c r="BL19" s="75">
        <f t="shared" si="5"/>
        <v>0</v>
      </c>
      <c r="BM19" s="37"/>
      <c r="BN19" s="75"/>
      <c r="BO19" s="337"/>
    </row>
    <row r="20" spans="1:67" s="67" customFormat="1" ht="15" customHeight="1">
      <c r="A20" s="362" t="s">
        <v>25</v>
      </c>
      <c r="B20" s="290">
        <f>-B14</f>
        <v>0</v>
      </c>
      <c r="C20" s="290">
        <f t="shared" ref="C20:K20" si="6">-C14</f>
        <v>0</v>
      </c>
      <c r="D20" s="290">
        <f t="shared" si="6"/>
        <v>0</v>
      </c>
      <c r="E20" s="290">
        <f t="shared" si="6"/>
        <v>0</v>
      </c>
      <c r="F20" s="290">
        <f t="shared" si="6"/>
        <v>0</v>
      </c>
      <c r="G20" s="290">
        <f t="shared" si="6"/>
        <v>0</v>
      </c>
      <c r="H20" s="290">
        <f t="shared" si="6"/>
        <v>0</v>
      </c>
      <c r="I20" s="290">
        <f t="shared" si="6"/>
        <v>0</v>
      </c>
      <c r="J20" s="290">
        <f t="shared" si="6"/>
        <v>0</v>
      </c>
      <c r="K20" s="290">
        <f t="shared" si="6"/>
        <v>0</v>
      </c>
      <c r="L20" s="290">
        <f>-L14</f>
        <v>0</v>
      </c>
      <c r="M20" s="293">
        <f>-D20</f>
        <v>0</v>
      </c>
      <c r="N20" s="293">
        <f>-N14</f>
        <v>207.21815564512841</v>
      </c>
      <c r="O20" s="290">
        <f t="shared" ref="O20:AX20" si="7">-O14</f>
        <v>0</v>
      </c>
      <c r="P20" s="290">
        <f t="shared" si="7"/>
        <v>0</v>
      </c>
      <c r="Q20" s="290">
        <f t="shared" si="7"/>
        <v>0</v>
      </c>
      <c r="R20" s="290">
        <f t="shared" si="7"/>
        <v>0</v>
      </c>
      <c r="S20" s="290">
        <f t="shared" si="7"/>
        <v>0</v>
      </c>
      <c r="T20" s="290">
        <f t="shared" si="7"/>
        <v>0</v>
      </c>
      <c r="U20" s="290">
        <f t="shared" si="7"/>
        <v>0</v>
      </c>
      <c r="V20" s="290">
        <f t="shared" si="7"/>
        <v>0</v>
      </c>
      <c r="W20" s="290">
        <f t="shared" si="7"/>
        <v>0</v>
      </c>
      <c r="X20" s="290">
        <f t="shared" si="7"/>
        <v>0</v>
      </c>
      <c r="Y20" s="290">
        <f t="shared" si="7"/>
        <v>0</v>
      </c>
      <c r="Z20" s="290">
        <f t="shared" si="7"/>
        <v>0</v>
      </c>
      <c r="AA20" s="290">
        <f t="shared" si="7"/>
        <v>0</v>
      </c>
      <c r="AB20" s="290">
        <f t="shared" si="7"/>
        <v>0</v>
      </c>
      <c r="AC20" s="290">
        <f t="shared" si="7"/>
        <v>0</v>
      </c>
      <c r="AD20" s="290">
        <f t="shared" si="7"/>
        <v>0</v>
      </c>
      <c r="AE20" s="290">
        <f t="shared" si="7"/>
        <v>0</v>
      </c>
      <c r="AF20" s="290">
        <f t="shared" si="7"/>
        <v>0</v>
      </c>
      <c r="AG20" s="290">
        <f t="shared" si="7"/>
        <v>0</v>
      </c>
      <c r="AH20" s="290">
        <f t="shared" si="7"/>
        <v>0</v>
      </c>
      <c r="AI20" s="290">
        <f t="shared" si="7"/>
        <v>0</v>
      </c>
      <c r="AJ20" s="290">
        <f t="shared" si="7"/>
        <v>0</v>
      </c>
      <c r="AK20" s="290">
        <f t="shared" si="7"/>
        <v>0</v>
      </c>
      <c r="AL20" s="290">
        <f t="shared" si="7"/>
        <v>0</v>
      </c>
      <c r="AM20" s="290">
        <f t="shared" si="7"/>
        <v>0</v>
      </c>
      <c r="AN20" s="290">
        <f t="shared" si="7"/>
        <v>0</v>
      </c>
      <c r="AO20" s="290">
        <f t="shared" si="7"/>
        <v>0</v>
      </c>
      <c r="AP20" s="290">
        <f t="shared" si="7"/>
        <v>0</v>
      </c>
      <c r="AQ20" s="290">
        <f t="shared" si="7"/>
        <v>0</v>
      </c>
      <c r="AR20" s="290">
        <f t="shared" si="7"/>
        <v>0</v>
      </c>
      <c r="AS20" s="290">
        <f t="shared" si="7"/>
        <v>0</v>
      </c>
      <c r="AT20" s="290">
        <f t="shared" si="7"/>
        <v>0</v>
      </c>
      <c r="AU20" s="290">
        <f t="shared" si="7"/>
        <v>0</v>
      </c>
      <c r="AV20" s="290">
        <f t="shared" si="7"/>
        <v>0</v>
      </c>
      <c r="AW20" s="290">
        <f t="shared" si="7"/>
        <v>0</v>
      </c>
      <c r="AX20" s="290">
        <f t="shared" si="7"/>
        <v>0</v>
      </c>
      <c r="AY20" s="290">
        <f t="shared" ref="AY20:BL20" si="8">-B20</f>
        <v>0</v>
      </c>
      <c r="AZ20" s="290">
        <f t="shared" si="8"/>
        <v>0</v>
      </c>
      <c r="BA20" s="290">
        <f t="shared" si="8"/>
        <v>0</v>
      </c>
      <c r="BB20" s="290">
        <f t="shared" si="8"/>
        <v>0</v>
      </c>
      <c r="BC20" s="290">
        <f t="shared" si="8"/>
        <v>0</v>
      </c>
      <c r="BD20" s="290">
        <f t="shared" si="8"/>
        <v>0</v>
      </c>
      <c r="BE20" s="290">
        <f t="shared" si="8"/>
        <v>0</v>
      </c>
      <c r="BF20" s="290">
        <f t="shared" si="8"/>
        <v>0</v>
      </c>
      <c r="BG20" s="290">
        <f t="shared" si="8"/>
        <v>0</v>
      </c>
      <c r="BH20" s="290">
        <f t="shared" si="8"/>
        <v>0</v>
      </c>
      <c r="BI20" s="290">
        <f t="shared" si="8"/>
        <v>0</v>
      </c>
      <c r="BJ20" s="290">
        <f t="shared" si="8"/>
        <v>0</v>
      </c>
      <c r="BK20" s="290">
        <f t="shared" si="8"/>
        <v>-207.21815564512841</v>
      </c>
      <c r="BL20" s="290">
        <f t="shared" si="8"/>
        <v>0</v>
      </c>
      <c r="BM20" s="292"/>
      <c r="BN20" s="290">
        <f>SUM(B20:BM20)</f>
        <v>0</v>
      </c>
      <c r="BO20" s="368"/>
    </row>
    <row r="21" spans="1:67" s="38" customFormat="1" ht="15" customHeight="1">
      <c r="A21" s="36" t="s">
        <v>28</v>
      </c>
      <c r="B21" s="75">
        <f t="shared" ref="B21:BL21" si="9">SUM(B19:B20)</f>
        <v>0</v>
      </c>
      <c r="C21" s="75">
        <f t="shared" si="9"/>
        <v>0</v>
      </c>
      <c r="D21" s="75">
        <f t="shared" si="9"/>
        <v>0</v>
      </c>
      <c r="E21" s="75">
        <f t="shared" si="9"/>
        <v>0</v>
      </c>
      <c r="F21" s="75">
        <f t="shared" si="9"/>
        <v>0</v>
      </c>
      <c r="G21" s="75">
        <f t="shared" si="9"/>
        <v>0</v>
      </c>
      <c r="H21" s="75">
        <f t="shared" si="9"/>
        <v>0</v>
      </c>
      <c r="I21" s="75">
        <f t="shared" si="9"/>
        <v>0</v>
      </c>
      <c r="J21" s="75">
        <f t="shared" si="9"/>
        <v>0</v>
      </c>
      <c r="K21" s="75">
        <f t="shared" si="9"/>
        <v>0</v>
      </c>
      <c r="L21" s="75">
        <f t="shared" si="9"/>
        <v>0</v>
      </c>
      <c r="M21" s="75">
        <f t="shared" si="9"/>
        <v>0</v>
      </c>
      <c r="N21" s="75">
        <f t="shared" si="9"/>
        <v>207.21815564512841</v>
      </c>
      <c r="O21" s="75">
        <f t="shared" si="9"/>
        <v>207.21815564512841</v>
      </c>
      <c r="P21" s="75">
        <f t="shared" si="9"/>
        <v>207.21815564512841</v>
      </c>
      <c r="Q21" s="75">
        <f t="shared" si="9"/>
        <v>207.21815564512841</v>
      </c>
      <c r="R21" s="75">
        <f t="shared" si="9"/>
        <v>207.21815564512841</v>
      </c>
      <c r="S21" s="75">
        <f t="shared" si="9"/>
        <v>207.21815564512841</v>
      </c>
      <c r="T21" s="75">
        <f t="shared" si="9"/>
        <v>207.21815564512841</v>
      </c>
      <c r="U21" s="75">
        <f t="shared" si="9"/>
        <v>207.21815564512841</v>
      </c>
      <c r="V21" s="75">
        <f t="shared" si="9"/>
        <v>207.21815564512841</v>
      </c>
      <c r="W21" s="75">
        <f t="shared" si="9"/>
        <v>207.21815564512841</v>
      </c>
      <c r="X21" s="75">
        <f t="shared" si="9"/>
        <v>207.21815564512841</v>
      </c>
      <c r="Y21" s="75">
        <f t="shared" si="9"/>
        <v>207.21815564512841</v>
      </c>
      <c r="Z21" s="75">
        <f t="shared" si="9"/>
        <v>207.21815564512841</v>
      </c>
      <c r="AA21" s="75">
        <f t="shared" si="9"/>
        <v>207.21815564512841</v>
      </c>
      <c r="AB21" s="75">
        <f t="shared" si="9"/>
        <v>207.21815564512841</v>
      </c>
      <c r="AC21" s="75">
        <f t="shared" si="9"/>
        <v>207.21815564512841</v>
      </c>
      <c r="AD21" s="75">
        <f t="shared" si="9"/>
        <v>207.21815564512841</v>
      </c>
      <c r="AE21" s="75">
        <f t="shared" si="9"/>
        <v>207.21815564512841</v>
      </c>
      <c r="AF21" s="75">
        <f t="shared" si="9"/>
        <v>207.21815564512841</v>
      </c>
      <c r="AG21" s="75">
        <f t="shared" si="9"/>
        <v>207.21815564512841</v>
      </c>
      <c r="AH21" s="75">
        <f t="shared" si="9"/>
        <v>207.21815564512841</v>
      </c>
      <c r="AI21" s="75">
        <f t="shared" si="9"/>
        <v>207.21815564512841</v>
      </c>
      <c r="AJ21" s="75">
        <f t="shared" si="9"/>
        <v>207.21815564512841</v>
      </c>
      <c r="AK21" s="75">
        <f t="shared" si="9"/>
        <v>207.21815564512841</v>
      </c>
      <c r="AL21" s="75">
        <f t="shared" si="9"/>
        <v>207.21815564512841</v>
      </c>
      <c r="AM21" s="75">
        <f t="shared" si="9"/>
        <v>207.21815564512841</v>
      </c>
      <c r="AN21" s="75">
        <f t="shared" si="9"/>
        <v>207.21815564512841</v>
      </c>
      <c r="AO21" s="75">
        <f t="shared" si="9"/>
        <v>207.21815564512841</v>
      </c>
      <c r="AP21" s="75">
        <f t="shared" si="9"/>
        <v>207.21815564512841</v>
      </c>
      <c r="AQ21" s="75">
        <f t="shared" si="9"/>
        <v>207.21815564512841</v>
      </c>
      <c r="AR21" s="75">
        <f t="shared" si="9"/>
        <v>207.21815564512841</v>
      </c>
      <c r="AS21" s="75">
        <f t="shared" si="9"/>
        <v>207.21815564512841</v>
      </c>
      <c r="AT21" s="75">
        <f t="shared" si="9"/>
        <v>207.21815564512841</v>
      </c>
      <c r="AU21" s="75">
        <f t="shared" si="9"/>
        <v>207.21815564512841</v>
      </c>
      <c r="AV21" s="75">
        <f t="shared" si="9"/>
        <v>207.21815564512841</v>
      </c>
      <c r="AW21" s="75">
        <f t="shared" si="9"/>
        <v>207.21815564512841</v>
      </c>
      <c r="AX21" s="75">
        <f t="shared" si="9"/>
        <v>207.21815564512841</v>
      </c>
      <c r="AY21" s="75">
        <f t="shared" si="9"/>
        <v>207.21815564512841</v>
      </c>
      <c r="AZ21" s="75">
        <f t="shared" si="9"/>
        <v>207.21815564512841</v>
      </c>
      <c r="BA21" s="75">
        <f t="shared" si="9"/>
        <v>207.21815564512841</v>
      </c>
      <c r="BB21" s="75">
        <f t="shared" si="9"/>
        <v>207.21815564512841</v>
      </c>
      <c r="BC21" s="75">
        <f t="shared" si="9"/>
        <v>207.21815564512841</v>
      </c>
      <c r="BD21" s="75">
        <f t="shared" si="9"/>
        <v>207.21815564512841</v>
      </c>
      <c r="BE21" s="75">
        <f t="shared" si="9"/>
        <v>207.21815564512841</v>
      </c>
      <c r="BF21" s="75">
        <f t="shared" si="9"/>
        <v>207.21815564512841</v>
      </c>
      <c r="BG21" s="75">
        <f t="shared" si="9"/>
        <v>207.21815564512841</v>
      </c>
      <c r="BH21" s="75">
        <f t="shared" si="9"/>
        <v>207.21815564512841</v>
      </c>
      <c r="BI21" s="75">
        <f t="shared" si="9"/>
        <v>207.21815564512841</v>
      </c>
      <c r="BJ21" s="75">
        <f t="shared" si="9"/>
        <v>207.21815564512841</v>
      </c>
      <c r="BK21" s="75">
        <f t="shared" si="9"/>
        <v>0</v>
      </c>
      <c r="BL21" s="75">
        <f t="shared" si="9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10">AVERAGE(B19,B21)</f>
        <v>0</v>
      </c>
      <c r="C22" s="69">
        <f t="shared" si="10"/>
        <v>0</v>
      </c>
      <c r="D22" s="69">
        <f t="shared" si="10"/>
        <v>0</v>
      </c>
      <c r="E22" s="69">
        <f t="shared" si="10"/>
        <v>0</v>
      </c>
      <c r="F22" s="69">
        <f t="shared" si="10"/>
        <v>0</v>
      </c>
      <c r="G22" s="69">
        <f t="shared" si="10"/>
        <v>0</v>
      </c>
      <c r="H22" s="69">
        <f t="shared" si="10"/>
        <v>0</v>
      </c>
      <c r="I22" s="69">
        <f t="shared" si="10"/>
        <v>0</v>
      </c>
      <c r="J22" s="69">
        <f t="shared" si="10"/>
        <v>0</v>
      </c>
      <c r="K22" s="69">
        <f t="shared" si="10"/>
        <v>0</v>
      </c>
      <c r="L22" s="69">
        <f t="shared" si="10"/>
        <v>0</v>
      </c>
      <c r="M22" s="69">
        <f t="shared" si="10"/>
        <v>0</v>
      </c>
      <c r="N22" s="69">
        <f t="shared" si="10"/>
        <v>103.6090778225642</v>
      </c>
      <c r="O22" s="69">
        <f t="shared" si="10"/>
        <v>207.21815564512841</v>
      </c>
      <c r="P22" s="69">
        <f t="shared" si="10"/>
        <v>207.21815564512841</v>
      </c>
      <c r="Q22" s="69">
        <f t="shared" si="10"/>
        <v>207.21815564512841</v>
      </c>
      <c r="R22" s="69">
        <f t="shared" si="10"/>
        <v>207.21815564512841</v>
      </c>
      <c r="S22" s="69">
        <f t="shared" si="10"/>
        <v>207.21815564512841</v>
      </c>
      <c r="T22" s="69">
        <f t="shared" si="10"/>
        <v>207.21815564512841</v>
      </c>
      <c r="U22" s="69">
        <f t="shared" si="10"/>
        <v>207.21815564512841</v>
      </c>
      <c r="V22" s="69">
        <f t="shared" si="10"/>
        <v>207.21815564512841</v>
      </c>
      <c r="W22" s="69">
        <f t="shared" si="10"/>
        <v>207.21815564512841</v>
      </c>
      <c r="X22" s="69">
        <f t="shared" si="10"/>
        <v>207.21815564512841</v>
      </c>
      <c r="Y22" s="69">
        <f t="shared" si="10"/>
        <v>207.21815564512841</v>
      </c>
      <c r="Z22" s="69">
        <f t="shared" si="10"/>
        <v>207.21815564512841</v>
      </c>
      <c r="AA22" s="69">
        <f t="shared" si="10"/>
        <v>207.21815564512841</v>
      </c>
      <c r="AB22" s="69">
        <f t="shared" si="10"/>
        <v>207.21815564512841</v>
      </c>
      <c r="AC22" s="69">
        <f t="shared" si="10"/>
        <v>207.21815564512841</v>
      </c>
      <c r="AD22" s="69">
        <f t="shared" si="10"/>
        <v>207.21815564512841</v>
      </c>
      <c r="AE22" s="69">
        <f t="shared" si="10"/>
        <v>207.21815564512841</v>
      </c>
      <c r="AF22" s="69">
        <f t="shared" si="10"/>
        <v>207.21815564512841</v>
      </c>
      <c r="AG22" s="69">
        <f t="shared" si="10"/>
        <v>207.21815564512841</v>
      </c>
      <c r="AH22" s="69">
        <f t="shared" si="10"/>
        <v>207.21815564512841</v>
      </c>
      <c r="AI22" s="69">
        <f t="shared" si="10"/>
        <v>207.21815564512841</v>
      </c>
      <c r="AJ22" s="69">
        <f t="shared" si="10"/>
        <v>207.21815564512841</v>
      </c>
      <c r="AK22" s="69">
        <f t="shared" si="10"/>
        <v>207.21815564512841</v>
      </c>
      <c r="AL22" s="69">
        <f t="shared" si="10"/>
        <v>207.21815564512841</v>
      </c>
      <c r="AM22" s="69">
        <f t="shared" si="10"/>
        <v>207.21815564512841</v>
      </c>
      <c r="AN22" s="69">
        <f t="shared" si="10"/>
        <v>207.21815564512841</v>
      </c>
      <c r="AO22" s="69">
        <f t="shared" si="10"/>
        <v>207.21815564512841</v>
      </c>
      <c r="AP22" s="69">
        <f t="shared" si="10"/>
        <v>207.21815564512841</v>
      </c>
      <c r="AQ22" s="69">
        <f t="shared" si="10"/>
        <v>207.21815564512841</v>
      </c>
      <c r="AR22" s="69">
        <f t="shared" si="10"/>
        <v>207.21815564512841</v>
      </c>
      <c r="AS22" s="69">
        <f t="shared" si="10"/>
        <v>207.21815564512841</v>
      </c>
      <c r="AT22" s="69">
        <f t="shared" si="10"/>
        <v>207.21815564512841</v>
      </c>
      <c r="AU22" s="69">
        <f t="shared" si="10"/>
        <v>207.21815564512841</v>
      </c>
      <c r="AV22" s="69">
        <f t="shared" si="10"/>
        <v>207.21815564512841</v>
      </c>
      <c r="AW22" s="69">
        <f t="shared" si="10"/>
        <v>207.21815564512841</v>
      </c>
      <c r="AX22" s="69">
        <f t="shared" si="10"/>
        <v>207.21815564512841</v>
      </c>
      <c r="AY22" s="69">
        <f t="shared" si="10"/>
        <v>207.21815564512841</v>
      </c>
      <c r="AZ22" s="69">
        <f t="shared" si="10"/>
        <v>207.21815564512841</v>
      </c>
      <c r="BA22" s="69">
        <f t="shared" si="10"/>
        <v>207.21815564512841</v>
      </c>
      <c r="BB22" s="69">
        <f t="shared" si="10"/>
        <v>207.21815564512841</v>
      </c>
      <c r="BC22" s="69">
        <f t="shared" si="10"/>
        <v>207.21815564512841</v>
      </c>
      <c r="BD22" s="69">
        <f t="shared" si="10"/>
        <v>207.21815564512841</v>
      </c>
      <c r="BE22" s="69">
        <f t="shared" si="10"/>
        <v>207.21815564512841</v>
      </c>
      <c r="BF22" s="69">
        <f t="shared" si="10"/>
        <v>207.21815564512841</v>
      </c>
      <c r="BG22" s="69">
        <f t="shared" si="10"/>
        <v>207.21815564512841</v>
      </c>
      <c r="BH22" s="69">
        <f t="shared" si="10"/>
        <v>207.21815564512841</v>
      </c>
      <c r="BI22" s="69">
        <f t="shared" si="10"/>
        <v>207.21815564512841</v>
      </c>
      <c r="BJ22" s="69">
        <f t="shared" si="10"/>
        <v>207.21815564512841</v>
      </c>
      <c r="BK22" s="69">
        <f t="shared" si="10"/>
        <v>103.6090778225642</v>
      </c>
      <c r="BL22" s="69">
        <f t="shared" si="10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1">B28</f>
        <v>0</v>
      </c>
      <c r="D25" s="75">
        <f t="shared" si="11"/>
        <v>0</v>
      </c>
      <c r="E25" s="75">
        <f t="shared" si="11"/>
        <v>0</v>
      </c>
      <c r="F25" s="75">
        <f t="shared" si="11"/>
        <v>0</v>
      </c>
      <c r="G25" s="75">
        <f t="shared" si="11"/>
        <v>0</v>
      </c>
      <c r="H25" s="75">
        <f t="shared" si="11"/>
        <v>0</v>
      </c>
      <c r="I25" s="75">
        <f t="shared" si="11"/>
        <v>0</v>
      </c>
      <c r="J25" s="75">
        <f t="shared" si="11"/>
        <v>0</v>
      </c>
      <c r="K25" s="75">
        <f t="shared" si="11"/>
        <v>0</v>
      </c>
      <c r="L25" s="75">
        <f t="shared" si="11"/>
        <v>0</v>
      </c>
      <c r="M25" s="75">
        <f t="shared" si="11"/>
        <v>0</v>
      </c>
      <c r="N25" s="75">
        <f t="shared" si="11"/>
        <v>0</v>
      </c>
      <c r="O25" s="75">
        <f t="shared" si="11"/>
        <v>15.54136167338463</v>
      </c>
      <c r="P25" s="75">
        <f t="shared" si="11"/>
        <v>45.459518985428275</v>
      </c>
      <c r="Q25" s="75">
        <f t="shared" si="11"/>
        <v>73.131431490278715</v>
      </c>
      <c r="R25" s="75">
        <f t="shared" si="11"/>
        <v>98.73116243867787</v>
      </c>
      <c r="S25" s="75">
        <f t="shared" si="11"/>
        <v>122.40790890269025</v>
      </c>
      <c r="T25" s="75">
        <f t="shared" si="11"/>
        <v>144.31086795438031</v>
      </c>
      <c r="U25" s="75">
        <f t="shared" si="11"/>
        <v>164.56851485024808</v>
      </c>
      <c r="V25" s="75">
        <f t="shared" si="11"/>
        <v>183.30932484679349</v>
      </c>
      <c r="W25" s="75">
        <f t="shared" si="11"/>
        <v>201.80147305656473</v>
      </c>
      <c r="X25" s="75">
        <f t="shared" si="11"/>
        <v>220.29362126633598</v>
      </c>
      <c r="Y25" s="75">
        <f t="shared" si="11"/>
        <v>238.78576947610722</v>
      </c>
      <c r="Z25" s="75">
        <f t="shared" si="11"/>
        <v>257.27791768587849</v>
      </c>
      <c r="AA25" s="75">
        <f t="shared" si="11"/>
        <v>275.77006589564974</v>
      </c>
      <c r="AB25" s="75">
        <f t="shared" si="11"/>
        <v>294.26221410542098</v>
      </c>
      <c r="AC25" s="75">
        <f t="shared" si="11"/>
        <v>312.75436231519222</v>
      </c>
      <c r="AD25" s="75">
        <f t="shared" si="11"/>
        <v>331.24651052496347</v>
      </c>
      <c r="AE25" s="75">
        <f t="shared" si="11"/>
        <v>349.73865873473471</v>
      </c>
      <c r="AF25" s="75">
        <f t="shared" si="11"/>
        <v>368.23080694450596</v>
      </c>
      <c r="AG25" s="75">
        <f t="shared" si="11"/>
        <v>386.7229551542772</v>
      </c>
      <c r="AH25" s="75">
        <f t="shared" si="11"/>
        <v>405.21510336404845</v>
      </c>
      <c r="AI25" s="75">
        <f t="shared" si="11"/>
        <v>414.46117746893412</v>
      </c>
      <c r="AJ25" s="75">
        <f t="shared" si="11"/>
        <v>414.46117746893412</v>
      </c>
      <c r="AK25" s="75">
        <f t="shared" si="11"/>
        <v>414.46117746893412</v>
      </c>
      <c r="AL25" s="75">
        <f t="shared" si="11"/>
        <v>414.46117746893412</v>
      </c>
      <c r="AM25" s="75">
        <f t="shared" si="11"/>
        <v>414.46117746893412</v>
      </c>
      <c r="AN25" s="75">
        <f t="shared" si="11"/>
        <v>414.46117746893412</v>
      </c>
      <c r="AO25" s="75">
        <f t="shared" si="11"/>
        <v>414.46117746893412</v>
      </c>
      <c r="AP25" s="75">
        <f t="shared" si="11"/>
        <v>414.46117746893412</v>
      </c>
      <c r="AQ25" s="75">
        <f t="shared" si="11"/>
        <v>414.46117746893412</v>
      </c>
      <c r="AR25" s="75">
        <f t="shared" si="11"/>
        <v>414.46117746893412</v>
      </c>
      <c r="AS25" s="75">
        <f t="shared" si="11"/>
        <v>414.46117746893412</v>
      </c>
      <c r="AT25" s="75">
        <f t="shared" si="11"/>
        <v>414.46117746893412</v>
      </c>
      <c r="AU25" s="75">
        <f t="shared" si="11"/>
        <v>414.46117746893412</v>
      </c>
      <c r="AV25" s="75">
        <f t="shared" si="11"/>
        <v>414.46117746893412</v>
      </c>
      <c r="AW25" s="75">
        <f t="shared" si="11"/>
        <v>414.46117746893412</v>
      </c>
      <c r="AX25" s="75">
        <f t="shared" si="11"/>
        <v>414.46117746893412</v>
      </c>
      <c r="AY25" s="75">
        <f t="shared" si="11"/>
        <v>414.46117746893412</v>
      </c>
      <c r="AZ25" s="75">
        <f t="shared" si="11"/>
        <v>414.46117746893412</v>
      </c>
      <c r="BA25" s="75">
        <f t="shared" si="11"/>
        <v>414.46117746893412</v>
      </c>
      <c r="BB25" s="75">
        <f t="shared" si="11"/>
        <v>414.46117746893412</v>
      </c>
      <c r="BC25" s="75">
        <f t="shared" si="11"/>
        <v>414.46117746893412</v>
      </c>
      <c r="BD25" s="75">
        <f t="shared" si="11"/>
        <v>414.46117746893412</v>
      </c>
      <c r="BE25" s="75">
        <f t="shared" si="11"/>
        <v>414.46117746893412</v>
      </c>
      <c r="BF25" s="75">
        <f t="shared" si="11"/>
        <v>414.46117746893412</v>
      </c>
      <c r="BG25" s="75">
        <f t="shared" si="11"/>
        <v>414.46117746893412</v>
      </c>
      <c r="BH25" s="75">
        <f t="shared" si="11"/>
        <v>414.46117746893412</v>
      </c>
      <c r="BI25" s="75">
        <f t="shared" si="11"/>
        <v>414.46117746893412</v>
      </c>
      <c r="BJ25" s="75">
        <f t="shared" si="11"/>
        <v>414.46117746893412</v>
      </c>
      <c r="BK25" s="75">
        <f t="shared" si="11"/>
        <v>414.46117746893412</v>
      </c>
      <c r="BL25" s="75">
        <f t="shared" si="11"/>
        <v>414.46117746893412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2">C75</f>
        <v>0</v>
      </c>
      <c r="D26" s="75">
        <f t="shared" si="12"/>
        <v>0</v>
      </c>
      <c r="E26" s="75">
        <f t="shared" si="12"/>
        <v>0</v>
      </c>
      <c r="F26" s="75">
        <f t="shared" si="12"/>
        <v>0</v>
      </c>
      <c r="G26" s="75">
        <f t="shared" si="12"/>
        <v>0</v>
      </c>
      <c r="H26" s="75">
        <f t="shared" si="12"/>
        <v>0</v>
      </c>
      <c r="I26" s="75">
        <f t="shared" si="12"/>
        <v>0</v>
      </c>
      <c r="J26" s="75">
        <f t="shared" si="12"/>
        <v>0</v>
      </c>
      <c r="K26" s="75">
        <f t="shared" si="12"/>
        <v>0</v>
      </c>
      <c r="L26" s="75">
        <f t="shared" si="12"/>
        <v>0</v>
      </c>
      <c r="M26" s="75">
        <f t="shared" si="12"/>
        <v>0</v>
      </c>
      <c r="N26" s="75">
        <f t="shared" si="12"/>
        <v>7.770680836692315</v>
      </c>
      <c r="O26" s="75">
        <f t="shared" si="12"/>
        <v>14.95907865602182</v>
      </c>
      <c r="P26" s="75">
        <f t="shared" si="12"/>
        <v>13.835956252425223</v>
      </c>
      <c r="Q26" s="75">
        <f t="shared" si="12"/>
        <v>12.799865474199581</v>
      </c>
      <c r="R26" s="75">
        <f t="shared" si="12"/>
        <v>11.838373232006186</v>
      </c>
      <c r="S26" s="75">
        <f t="shared" si="12"/>
        <v>10.951479525845036</v>
      </c>
      <c r="T26" s="75">
        <f t="shared" si="12"/>
        <v>10.128823447933877</v>
      </c>
      <c r="U26" s="75">
        <f t="shared" si="12"/>
        <v>9.3704049982727078</v>
      </c>
      <c r="V26" s="75">
        <f t="shared" si="12"/>
        <v>9.2460741048856292</v>
      </c>
      <c r="W26" s="75">
        <f t="shared" si="12"/>
        <v>9.2460741048856292</v>
      </c>
      <c r="X26" s="75">
        <f t="shared" si="12"/>
        <v>9.2460741048856292</v>
      </c>
      <c r="Y26" s="75">
        <f t="shared" si="12"/>
        <v>9.2460741048856292</v>
      </c>
      <c r="Z26" s="75">
        <f t="shared" si="12"/>
        <v>9.2460741048856292</v>
      </c>
      <c r="AA26" s="75">
        <f t="shared" si="12"/>
        <v>9.2460741048856292</v>
      </c>
      <c r="AB26" s="75">
        <f t="shared" si="12"/>
        <v>9.2460741048856292</v>
      </c>
      <c r="AC26" s="75">
        <f t="shared" si="12"/>
        <v>9.2460741048856292</v>
      </c>
      <c r="AD26" s="75">
        <f t="shared" si="12"/>
        <v>9.2460741048856292</v>
      </c>
      <c r="AE26" s="75">
        <f t="shared" si="12"/>
        <v>9.2460741048856292</v>
      </c>
      <c r="AF26" s="75">
        <f t="shared" si="12"/>
        <v>9.2460741048856292</v>
      </c>
      <c r="AG26" s="75">
        <f t="shared" si="12"/>
        <v>9.2460741048856292</v>
      </c>
      <c r="AH26" s="75">
        <f t="shared" si="12"/>
        <v>4.6230370524428146</v>
      </c>
      <c r="AI26" s="75">
        <f t="shared" si="12"/>
        <v>0</v>
      </c>
      <c r="AJ26" s="75">
        <f t="shared" si="12"/>
        <v>0</v>
      </c>
      <c r="AK26" s="75">
        <f t="shared" si="12"/>
        <v>0</v>
      </c>
      <c r="AL26" s="75">
        <f t="shared" si="12"/>
        <v>0</v>
      </c>
      <c r="AM26" s="75">
        <f t="shared" si="12"/>
        <v>0</v>
      </c>
      <c r="AN26" s="75">
        <f t="shared" si="12"/>
        <v>0</v>
      </c>
      <c r="AO26" s="75">
        <f t="shared" si="12"/>
        <v>0</v>
      </c>
      <c r="AP26" s="75">
        <f t="shared" si="12"/>
        <v>0</v>
      </c>
      <c r="AQ26" s="75">
        <f t="shared" si="12"/>
        <v>0</v>
      </c>
      <c r="AR26" s="75">
        <f t="shared" si="12"/>
        <v>0</v>
      </c>
      <c r="AS26" s="75">
        <f t="shared" si="12"/>
        <v>0</v>
      </c>
      <c r="AT26" s="75">
        <f t="shared" si="12"/>
        <v>0</v>
      </c>
      <c r="AU26" s="75">
        <f t="shared" si="12"/>
        <v>0</v>
      </c>
      <c r="AV26" s="75">
        <f t="shared" si="12"/>
        <v>0</v>
      </c>
      <c r="AW26" s="75">
        <f t="shared" si="12"/>
        <v>0</v>
      </c>
      <c r="AX26" s="75">
        <f t="shared" si="12"/>
        <v>0</v>
      </c>
      <c r="AY26" s="75">
        <f t="shared" si="12"/>
        <v>0</v>
      </c>
      <c r="AZ26" s="75">
        <f t="shared" si="12"/>
        <v>0</v>
      </c>
      <c r="BA26" s="75">
        <f t="shared" si="12"/>
        <v>0</v>
      </c>
      <c r="BB26" s="75">
        <f t="shared" si="12"/>
        <v>0</v>
      </c>
      <c r="BC26" s="75">
        <f t="shared" si="12"/>
        <v>0</v>
      </c>
      <c r="BD26" s="75">
        <f t="shared" si="12"/>
        <v>0</v>
      </c>
      <c r="BE26" s="75">
        <f t="shared" si="12"/>
        <v>0</v>
      </c>
      <c r="BF26" s="75">
        <f t="shared" si="12"/>
        <v>0</v>
      </c>
      <c r="BG26" s="75">
        <f t="shared" si="12"/>
        <v>0</v>
      </c>
      <c r="BH26" s="75">
        <f t="shared" si="12"/>
        <v>0</v>
      </c>
      <c r="BI26" s="75">
        <f t="shared" si="12"/>
        <v>0</v>
      </c>
      <c r="BJ26" s="75">
        <f t="shared" si="12"/>
        <v>0</v>
      </c>
      <c r="BK26" s="75">
        <f t="shared" si="12"/>
        <v>0</v>
      </c>
      <c r="BL26" s="75">
        <f t="shared" si="12"/>
        <v>0</v>
      </c>
      <c r="BM26" s="37"/>
      <c r="BN26" s="75">
        <f>SUM(B26:BM26)</f>
        <v>207.23058873446703</v>
      </c>
      <c r="BO26" s="337"/>
    </row>
    <row r="27" spans="1:67" s="38" customFormat="1" ht="15" customHeight="1">
      <c r="A27" s="36" t="s">
        <v>79</v>
      </c>
      <c r="B27" s="75">
        <f t="shared" ref="B27:BL27" si="13">B82</f>
        <v>0</v>
      </c>
      <c r="C27" s="75">
        <f t="shared" si="13"/>
        <v>0</v>
      </c>
      <c r="D27" s="75">
        <f t="shared" si="13"/>
        <v>0</v>
      </c>
      <c r="E27" s="75">
        <f t="shared" si="13"/>
        <v>0</v>
      </c>
      <c r="F27" s="75">
        <f t="shared" si="13"/>
        <v>0</v>
      </c>
      <c r="G27" s="75">
        <f t="shared" si="13"/>
        <v>0</v>
      </c>
      <c r="H27" s="75">
        <f t="shared" si="13"/>
        <v>0</v>
      </c>
      <c r="I27" s="75">
        <f t="shared" si="13"/>
        <v>0</v>
      </c>
      <c r="J27" s="75">
        <f t="shared" si="13"/>
        <v>0</v>
      </c>
      <c r="K27" s="75">
        <f t="shared" si="13"/>
        <v>0</v>
      </c>
      <c r="L27" s="75">
        <f t="shared" si="13"/>
        <v>0</v>
      </c>
      <c r="M27" s="75">
        <f t="shared" si="13"/>
        <v>0</v>
      </c>
      <c r="N27" s="75">
        <f t="shared" si="13"/>
        <v>7.770680836692315</v>
      </c>
      <c r="O27" s="75">
        <f t="shared" si="13"/>
        <v>14.95907865602182</v>
      </c>
      <c r="P27" s="75">
        <f t="shared" si="13"/>
        <v>13.835956252425223</v>
      </c>
      <c r="Q27" s="75">
        <f t="shared" si="13"/>
        <v>12.799865474199581</v>
      </c>
      <c r="R27" s="75">
        <f t="shared" si="13"/>
        <v>11.838373232006186</v>
      </c>
      <c r="S27" s="75">
        <f t="shared" si="13"/>
        <v>10.951479525845036</v>
      </c>
      <c r="T27" s="75">
        <f t="shared" si="13"/>
        <v>10.128823447933877</v>
      </c>
      <c r="U27" s="75">
        <f t="shared" si="13"/>
        <v>9.3704049982727078</v>
      </c>
      <c r="V27" s="75">
        <f t="shared" si="13"/>
        <v>9.2460741048856292</v>
      </c>
      <c r="W27" s="75">
        <f t="shared" si="13"/>
        <v>9.2460741048856292</v>
      </c>
      <c r="X27" s="75">
        <f t="shared" si="13"/>
        <v>9.2460741048856292</v>
      </c>
      <c r="Y27" s="75">
        <f t="shared" si="13"/>
        <v>9.2460741048856292</v>
      </c>
      <c r="Z27" s="75">
        <f t="shared" si="13"/>
        <v>9.2460741048856292</v>
      </c>
      <c r="AA27" s="75">
        <f t="shared" si="13"/>
        <v>9.2460741048856292</v>
      </c>
      <c r="AB27" s="75">
        <f t="shared" si="13"/>
        <v>9.2460741048856292</v>
      </c>
      <c r="AC27" s="75">
        <f t="shared" si="13"/>
        <v>9.2460741048856292</v>
      </c>
      <c r="AD27" s="75">
        <f t="shared" si="13"/>
        <v>9.2460741048856292</v>
      </c>
      <c r="AE27" s="75">
        <f t="shared" si="13"/>
        <v>9.2460741048856292</v>
      </c>
      <c r="AF27" s="75">
        <f t="shared" si="13"/>
        <v>9.2460741048856292</v>
      </c>
      <c r="AG27" s="75">
        <f t="shared" si="13"/>
        <v>9.2460741048856292</v>
      </c>
      <c r="AH27" s="75">
        <f t="shared" si="13"/>
        <v>4.6230370524428146</v>
      </c>
      <c r="AI27" s="75">
        <f t="shared" si="13"/>
        <v>0</v>
      </c>
      <c r="AJ27" s="75">
        <f t="shared" si="13"/>
        <v>0</v>
      </c>
      <c r="AK27" s="75">
        <f t="shared" si="13"/>
        <v>0</v>
      </c>
      <c r="AL27" s="75">
        <f t="shared" si="13"/>
        <v>0</v>
      </c>
      <c r="AM27" s="75">
        <f t="shared" si="13"/>
        <v>0</v>
      </c>
      <c r="AN27" s="75">
        <f t="shared" si="13"/>
        <v>0</v>
      </c>
      <c r="AO27" s="75">
        <f t="shared" si="13"/>
        <v>0</v>
      </c>
      <c r="AP27" s="75">
        <f t="shared" si="13"/>
        <v>0</v>
      </c>
      <c r="AQ27" s="75">
        <f t="shared" si="13"/>
        <v>0</v>
      </c>
      <c r="AR27" s="75">
        <f t="shared" si="13"/>
        <v>0</v>
      </c>
      <c r="AS27" s="75">
        <f t="shared" si="13"/>
        <v>0</v>
      </c>
      <c r="AT27" s="75">
        <f t="shared" si="13"/>
        <v>0</v>
      </c>
      <c r="AU27" s="75">
        <f t="shared" si="13"/>
        <v>0</v>
      </c>
      <c r="AV27" s="75">
        <f t="shared" si="13"/>
        <v>0</v>
      </c>
      <c r="AW27" s="75">
        <f t="shared" si="13"/>
        <v>0</v>
      </c>
      <c r="AX27" s="75">
        <f t="shared" si="13"/>
        <v>0</v>
      </c>
      <c r="AY27" s="75">
        <f t="shared" si="13"/>
        <v>0</v>
      </c>
      <c r="AZ27" s="75">
        <f t="shared" si="13"/>
        <v>0</v>
      </c>
      <c r="BA27" s="75">
        <f t="shared" si="13"/>
        <v>0</v>
      </c>
      <c r="BB27" s="75">
        <f t="shared" si="13"/>
        <v>0</v>
      </c>
      <c r="BC27" s="75">
        <f t="shared" si="13"/>
        <v>0</v>
      </c>
      <c r="BD27" s="75">
        <f t="shared" si="13"/>
        <v>0</v>
      </c>
      <c r="BE27" s="75">
        <f t="shared" si="13"/>
        <v>0</v>
      </c>
      <c r="BF27" s="75">
        <f t="shared" si="13"/>
        <v>0</v>
      </c>
      <c r="BG27" s="75">
        <f t="shared" si="13"/>
        <v>0</v>
      </c>
      <c r="BH27" s="75">
        <f t="shared" si="13"/>
        <v>0</v>
      </c>
      <c r="BI27" s="75">
        <f t="shared" si="13"/>
        <v>0</v>
      </c>
      <c r="BJ27" s="75">
        <f t="shared" si="13"/>
        <v>0</v>
      </c>
      <c r="BK27" s="75">
        <f t="shared" si="13"/>
        <v>0</v>
      </c>
      <c r="BL27" s="75">
        <f t="shared" si="13"/>
        <v>0</v>
      </c>
      <c r="BM27" s="37"/>
      <c r="BN27" s="75">
        <f>SUM(B27:BM27)</f>
        <v>207.23058873446703</v>
      </c>
      <c r="BO27" s="337"/>
    </row>
    <row r="28" spans="1:67" s="38" customFormat="1" ht="15" customHeight="1">
      <c r="A28" s="36" t="s">
        <v>28</v>
      </c>
      <c r="B28" s="75">
        <f t="shared" ref="B28:BL28" si="14">SUM(B25:B27)</f>
        <v>0</v>
      </c>
      <c r="C28" s="75">
        <f t="shared" si="14"/>
        <v>0</v>
      </c>
      <c r="D28" s="75">
        <f t="shared" si="14"/>
        <v>0</v>
      </c>
      <c r="E28" s="75">
        <f t="shared" si="14"/>
        <v>0</v>
      </c>
      <c r="F28" s="75">
        <f t="shared" si="14"/>
        <v>0</v>
      </c>
      <c r="G28" s="75">
        <f t="shared" si="14"/>
        <v>0</v>
      </c>
      <c r="H28" s="75">
        <f t="shared" si="14"/>
        <v>0</v>
      </c>
      <c r="I28" s="75">
        <f t="shared" si="14"/>
        <v>0</v>
      </c>
      <c r="J28" s="75">
        <f t="shared" si="14"/>
        <v>0</v>
      </c>
      <c r="K28" s="75">
        <f t="shared" si="14"/>
        <v>0</v>
      </c>
      <c r="L28" s="75">
        <f t="shared" si="14"/>
        <v>0</v>
      </c>
      <c r="M28" s="75">
        <f t="shared" si="14"/>
        <v>0</v>
      </c>
      <c r="N28" s="75">
        <f t="shared" si="14"/>
        <v>15.54136167338463</v>
      </c>
      <c r="O28" s="75">
        <f t="shared" si="14"/>
        <v>45.459518985428275</v>
      </c>
      <c r="P28" s="75">
        <f t="shared" si="14"/>
        <v>73.131431490278715</v>
      </c>
      <c r="Q28" s="75">
        <f t="shared" si="14"/>
        <v>98.73116243867787</v>
      </c>
      <c r="R28" s="75">
        <f t="shared" si="14"/>
        <v>122.40790890269025</v>
      </c>
      <c r="S28" s="75">
        <f t="shared" si="14"/>
        <v>144.31086795438031</v>
      </c>
      <c r="T28" s="75">
        <f t="shared" si="14"/>
        <v>164.56851485024808</v>
      </c>
      <c r="U28" s="75">
        <f t="shared" si="14"/>
        <v>183.30932484679349</v>
      </c>
      <c r="V28" s="75">
        <f t="shared" si="14"/>
        <v>201.80147305656473</v>
      </c>
      <c r="W28" s="75">
        <f t="shared" si="14"/>
        <v>220.29362126633598</v>
      </c>
      <c r="X28" s="75">
        <f t="shared" si="14"/>
        <v>238.78576947610722</v>
      </c>
      <c r="Y28" s="75">
        <f t="shared" si="14"/>
        <v>257.27791768587849</v>
      </c>
      <c r="Z28" s="75">
        <f t="shared" si="14"/>
        <v>275.77006589564974</v>
      </c>
      <c r="AA28" s="75">
        <f t="shared" si="14"/>
        <v>294.26221410542098</v>
      </c>
      <c r="AB28" s="75">
        <f t="shared" si="14"/>
        <v>312.75436231519222</v>
      </c>
      <c r="AC28" s="75">
        <f t="shared" si="14"/>
        <v>331.24651052496347</v>
      </c>
      <c r="AD28" s="75">
        <f t="shared" si="14"/>
        <v>349.73865873473471</v>
      </c>
      <c r="AE28" s="75">
        <f t="shared" si="14"/>
        <v>368.23080694450596</v>
      </c>
      <c r="AF28" s="75">
        <f t="shared" si="14"/>
        <v>386.7229551542772</v>
      </c>
      <c r="AG28" s="75">
        <f t="shared" si="14"/>
        <v>405.21510336404845</v>
      </c>
      <c r="AH28" s="75">
        <f t="shared" si="14"/>
        <v>414.46117746893412</v>
      </c>
      <c r="AI28" s="75">
        <f t="shared" si="14"/>
        <v>414.46117746893412</v>
      </c>
      <c r="AJ28" s="75">
        <f t="shared" si="14"/>
        <v>414.46117746893412</v>
      </c>
      <c r="AK28" s="75">
        <f t="shared" si="14"/>
        <v>414.46117746893412</v>
      </c>
      <c r="AL28" s="75">
        <f t="shared" si="14"/>
        <v>414.46117746893412</v>
      </c>
      <c r="AM28" s="75">
        <f t="shared" si="14"/>
        <v>414.46117746893412</v>
      </c>
      <c r="AN28" s="75">
        <f t="shared" si="14"/>
        <v>414.46117746893412</v>
      </c>
      <c r="AO28" s="75">
        <f t="shared" si="14"/>
        <v>414.46117746893412</v>
      </c>
      <c r="AP28" s="75">
        <f t="shared" si="14"/>
        <v>414.46117746893412</v>
      </c>
      <c r="AQ28" s="75">
        <f t="shared" si="14"/>
        <v>414.46117746893412</v>
      </c>
      <c r="AR28" s="75">
        <f t="shared" si="14"/>
        <v>414.46117746893412</v>
      </c>
      <c r="AS28" s="75">
        <f t="shared" si="14"/>
        <v>414.46117746893412</v>
      </c>
      <c r="AT28" s="75">
        <f t="shared" si="14"/>
        <v>414.46117746893412</v>
      </c>
      <c r="AU28" s="75">
        <f t="shared" si="14"/>
        <v>414.46117746893412</v>
      </c>
      <c r="AV28" s="75">
        <f t="shared" si="14"/>
        <v>414.46117746893412</v>
      </c>
      <c r="AW28" s="75">
        <f t="shared" si="14"/>
        <v>414.46117746893412</v>
      </c>
      <c r="AX28" s="75">
        <f t="shared" si="14"/>
        <v>414.46117746893412</v>
      </c>
      <c r="AY28" s="75">
        <f t="shared" si="14"/>
        <v>414.46117746893412</v>
      </c>
      <c r="AZ28" s="75">
        <f t="shared" si="14"/>
        <v>414.46117746893412</v>
      </c>
      <c r="BA28" s="75">
        <f t="shared" si="14"/>
        <v>414.46117746893412</v>
      </c>
      <c r="BB28" s="75">
        <f t="shared" si="14"/>
        <v>414.46117746893412</v>
      </c>
      <c r="BC28" s="75">
        <f t="shared" si="14"/>
        <v>414.46117746893412</v>
      </c>
      <c r="BD28" s="75">
        <f t="shared" si="14"/>
        <v>414.46117746893412</v>
      </c>
      <c r="BE28" s="75">
        <f t="shared" si="14"/>
        <v>414.46117746893412</v>
      </c>
      <c r="BF28" s="75">
        <f t="shared" si="14"/>
        <v>414.46117746893412</v>
      </c>
      <c r="BG28" s="75">
        <f t="shared" si="14"/>
        <v>414.46117746893412</v>
      </c>
      <c r="BH28" s="75">
        <f t="shared" si="14"/>
        <v>414.46117746893412</v>
      </c>
      <c r="BI28" s="75">
        <f t="shared" si="14"/>
        <v>414.46117746893412</v>
      </c>
      <c r="BJ28" s="75">
        <f t="shared" si="14"/>
        <v>414.46117746893412</v>
      </c>
      <c r="BK28" s="75">
        <f t="shared" si="14"/>
        <v>414.46117746893412</v>
      </c>
      <c r="BL28" s="75">
        <f t="shared" si="14"/>
        <v>414.46117746893412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5">AVERAGE(B25,B28)</f>
        <v>0</v>
      </c>
      <c r="C29" s="69">
        <f t="shared" si="15"/>
        <v>0</v>
      </c>
      <c r="D29" s="69">
        <f t="shared" si="15"/>
        <v>0</v>
      </c>
      <c r="E29" s="69">
        <f t="shared" si="15"/>
        <v>0</v>
      </c>
      <c r="F29" s="69">
        <f t="shared" si="15"/>
        <v>0</v>
      </c>
      <c r="G29" s="69">
        <f>AVERAGE(G25,G28)</f>
        <v>0</v>
      </c>
      <c r="H29" s="69">
        <f t="shared" si="15"/>
        <v>0</v>
      </c>
      <c r="I29" s="69">
        <f t="shared" si="15"/>
        <v>0</v>
      </c>
      <c r="J29" s="69">
        <f t="shared" si="15"/>
        <v>0</v>
      </c>
      <c r="K29" s="69">
        <f t="shared" si="15"/>
        <v>0</v>
      </c>
      <c r="L29" s="69">
        <f t="shared" si="15"/>
        <v>0</v>
      </c>
      <c r="M29" s="69">
        <f t="shared" si="15"/>
        <v>0</v>
      </c>
      <c r="N29" s="69">
        <f t="shared" si="15"/>
        <v>7.770680836692315</v>
      </c>
      <c r="O29" s="69">
        <f t="shared" si="15"/>
        <v>30.500440329406452</v>
      </c>
      <c r="P29" s="69">
        <f t="shared" si="15"/>
        <v>59.295475237853495</v>
      </c>
      <c r="Q29" s="69">
        <f t="shared" si="15"/>
        <v>85.931296964478292</v>
      </c>
      <c r="R29" s="69">
        <f t="shared" si="15"/>
        <v>110.56953567068406</v>
      </c>
      <c r="S29" s="69">
        <f t="shared" si="15"/>
        <v>133.35938842853528</v>
      </c>
      <c r="T29" s="69">
        <f t="shared" si="15"/>
        <v>154.4396914023142</v>
      </c>
      <c r="U29" s="69">
        <f t="shared" si="15"/>
        <v>173.93891984852078</v>
      </c>
      <c r="V29" s="69">
        <f t="shared" si="15"/>
        <v>192.55539895167911</v>
      </c>
      <c r="W29" s="69">
        <f t="shared" si="15"/>
        <v>211.04754716145035</v>
      </c>
      <c r="X29" s="69">
        <f t="shared" si="15"/>
        <v>229.5396953712216</v>
      </c>
      <c r="Y29" s="69">
        <f t="shared" si="15"/>
        <v>248.03184358099287</v>
      </c>
      <c r="Z29" s="69">
        <f t="shared" si="15"/>
        <v>266.52399179076411</v>
      </c>
      <c r="AA29" s="69">
        <f t="shared" si="15"/>
        <v>285.01614000053536</v>
      </c>
      <c r="AB29" s="69">
        <f t="shared" si="15"/>
        <v>303.5082882103066</v>
      </c>
      <c r="AC29" s="69">
        <f t="shared" si="15"/>
        <v>322.00043642007785</v>
      </c>
      <c r="AD29" s="69">
        <f t="shared" si="15"/>
        <v>340.49258462984909</v>
      </c>
      <c r="AE29" s="69">
        <f t="shared" si="15"/>
        <v>358.98473283962034</v>
      </c>
      <c r="AF29" s="69">
        <f t="shared" si="15"/>
        <v>377.47688104939158</v>
      </c>
      <c r="AG29" s="69">
        <f t="shared" si="15"/>
        <v>395.96902925916282</v>
      </c>
      <c r="AH29" s="69">
        <f t="shared" si="15"/>
        <v>409.83814041649129</v>
      </c>
      <c r="AI29" s="69">
        <f t="shared" si="15"/>
        <v>414.46117746893412</v>
      </c>
      <c r="AJ29" s="69">
        <f t="shared" si="15"/>
        <v>414.46117746893412</v>
      </c>
      <c r="AK29" s="69">
        <f t="shared" si="15"/>
        <v>414.46117746893412</v>
      </c>
      <c r="AL29" s="69">
        <f t="shared" si="15"/>
        <v>414.46117746893412</v>
      </c>
      <c r="AM29" s="69">
        <f t="shared" si="15"/>
        <v>414.46117746893412</v>
      </c>
      <c r="AN29" s="69">
        <f t="shared" si="15"/>
        <v>414.46117746893412</v>
      </c>
      <c r="AO29" s="69">
        <f t="shared" si="15"/>
        <v>414.46117746893412</v>
      </c>
      <c r="AP29" s="69">
        <f t="shared" si="15"/>
        <v>414.46117746893412</v>
      </c>
      <c r="AQ29" s="69">
        <f t="shared" si="15"/>
        <v>414.46117746893412</v>
      </c>
      <c r="AR29" s="69">
        <f t="shared" si="15"/>
        <v>414.46117746893412</v>
      </c>
      <c r="AS29" s="69">
        <f t="shared" si="15"/>
        <v>414.46117746893412</v>
      </c>
      <c r="AT29" s="69">
        <f t="shared" si="15"/>
        <v>414.46117746893412</v>
      </c>
      <c r="AU29" s="69">
        <f t="shared" si="15"/>
        <v>414.46117746893412</v>
      </c>
      <c r="AV29" s="69">
        <f t="shared" si="15"/>
        <v>414.46117746893412</v>
      </c>
      <c r="AW29" s="69">
        <f t="shared" si="15"/>
        <v>414.46117746893412</v>
      </c>
      <c r="AX29" s="69">
        <f t="shared" si="15"/>
        <v>414.46117746893412</v>
      </c>
      <c r="AY29" s="69">
        <f t="shared" si="15"/>
        <v>414.46117746893412</v>
      </c>
      <c r="AZ29" s="69">
        <f t="shared" si="15"/>
        <v>414.46117746893412</v>
      </c>
      <c r="BA29" s="69">
        <f t="shared" si="15"/>
        <v>414.46117746893412</v>
      </c>
      <c r="BB29" s="69">
        <f t="shared" si="15"/>
        <v>414.46117746893412</v>
      </c>
      <c r="BC29" s="69">
        <f t="shared" si="15"/>
        <v>414.46117746893412</v>
      </c>
      <c r="BD29" s="69">
        <f t="shared" si="15"/>
        <v>414.46117746893412</v>
      </c>
      <c r="BE29" s="69">
        <f t="shared" si="15"/>
        <v>414.46117746893412</v>
      </c>
      <c r="BF29" s="69">
        <f t="shared" si="15"/>
        <v>414.46117746893412</v>
      </c>
      <c r="BG29" s="69">
        <f t="shared" si="15"/>
        <v>414.46117746893412</v>
      </c>
      <c r="BH29" s="69">
        <f t="shared" si="15"/>
        <v>414.46117746893412</v>
      </c>
      <c r="BI29" s="69">
        <f t="shared" si="15"/>
        <v>414.46117746893412</v>
      </c>
      <c r="BJ29" s="69">
        <f t="shared" si="15"/>
        <v>414.46117746893412</v>
      </c>
      <c r="BK29" s="69">
        <f t="shared" si="15"/>
        <v>414.46117746893412</v>
      </c>
      <c r="BL29" s="69">
        <f t="shared" si="15"/>
        <v>414.46117746893412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6">B35</f>
        <v>0</v>
      </c>
      <c r="D32" s="75">
        <f t="shared" si="16"/>
        <v>0</v>
      </c>
      <c r="E32" s="75">
        <f t="shared" si="16"/>
        <v>0</v>
      </c>
      <c r="F32" s="75">
        <f t="shared" si="16"/>
        <v>0</v>
      </c>
      <c r="G32" s="75">
        <f t="shared" si="16"/>
        <v>0</v>
      </c>
      <c r="H32" s="75">
        <f t="shared" si="16"/>
        <v>0</v>
      </c>
      <c r="I32" s="75">
        <f t="shared" si="16"/>
        <v>0</v>
      </c>
      <c r="J32" s="75">
        <f t="shared" si="16"/>
        <v>0</v>
      </c>
      <c r="K32" s="75">
        <f t="shared" si="16"/>
        <v>0</v>
      </c>
      <c r="L32" s="75">
        <f t="shared" si="16"/>
        <v>0</v>
      </c>
      <c r="M32" s="75">
        <f t="shared" si="16"/>
        <v>0</v>
      </c>
      <c r="N32" s="75">
        <f t="shared" si="16"/>
        <v>0</v>
      </c>
      <c r="O32" s="75">
        <f t="shared" si="16"/>
        <v>4.0407540350800035</v>
      </c>
      <c r="P32" s="75">
        <f t="shared" si="16"/>
        <v>8.0815080701600071</v>
      </c>
      <c r="Q32" s="75">
        <f t="shared" si="16"/>
        <v>12.122262105240011</v>
      </c>
      <c r="R32" s="75">
        <f t="shared" si="16"/>
        <v>16.163016140320014</v>
      </c>
      <c r="S32" s="75">
        <f t="shared" si="16"/>
        <v>20.203770175400017</v>
      </c>
      <c r="T32" s="75">
        <f t="shared" si="16"/>
        <v>24.244524210480019</v>
      </c>
      <c r="U32" s="75">
        <f t="shared" si="16"/>
        <v>28.285278245560022</v>
      </c>
      <c r="V32" s="75">
        <f t="shared" si="16"/>
        <v>32.326032280640028</v>
      </c>
      <c r="W32" s="75">
        <f t="shared" si="16"/>
        <v>36.366786315720034</v>
      </c>
      <c r="X32" s="75">
        <f t="shared" si="16"/>
        <v>40.407540350800041</v>
      </c>
      <c r="Y32" s="75">
        <f t="shared" si="16"/>
        <v>44.448294385880047</v>
      </c>
      <c r="Z32" s="75">
        <f t="shared" si="16"/>
        <v>48.489048420960053</v>
      </c>
      <c r="AA32" s="75">
        <f t="shared" si="16"/>
        <v>52.529802456040059</v>
      </c>
      <c r="AB32" s="75">
        <f t="shared" si="16"/>
        <v>56.570556491120065</v>
      </c>
      <c r="AC32" s="75">
        <f t="shared" si="16"/>
        <v>60.611310526200072</v>
      </c>
      <c r="AD32" s="75">
        <f t="shared" si="16"/>
        <v>64.652064561280071</v>
      </c>
      <c r="AE32" s="75">
        <f t="shared" si="16"/>
        <v>68.69281859636007</v>
      </c>
      <c r="AF32" s="75">
        <f t="shared" si="16"/>
        <v>72.733572631440069</v>
      </c>
      <c r="AG32" s="75">
        <f t="shared" si="16"/>
        <v>76.774326666520068</v>
      </c>
      <c r="AH32" s="75">
        <f t="shared" si="16"/>
        <v>80.815080701600067</v>
      </c>
      <c r="AI32" s="75">
        <f t="shared" si="16"/>
        <v>84.855834736680066</v>
      </c>
      <c r="AJ32" s="75">
        <f t="shared" si="16"/>
        <v>88.896588771760065</v>
      </c>
      <c r="AK32" s="75">
        <f t="shared" si="16"/>
        <v>92.937342806840064</v>
      </c>
      <c r="AL32" s="75">
        <f t="shared" si="16"/>
        <v>96.978096841920063</v>
      </c>
      <c r="AM32" s="75">
        <f t="shared" si="16"/>
        <v>101.01885087700006</v>
      </c>
      <c r="AN32" s="75">
        <f t="shared" si="16"/>
        <v>105.05960491208006</v>
      </c>
      <c r="AO32" s="75">
        <f t="shared" si="16"/>
        <v>109.10035894716006</v>
      </c>
      <c r="AP32" s="75">
        <f t="shared" si="16"/>
        <v>113.14111298224006</v>
      </c>
      <c r="AQ32" s="75">
        <f t="shared" si="16"/>
        <v>117.18186701732006</v>
      </c>
      <c r="AR32" s="75">
        <f t="shared" si="16"/>
        <v>121.22262105240006</v>
      </c>
      <c r="AS32" s="75">
        <f t="shared" si="16"/>
        <v>125.26337508748006</v>
      </c>
      <c r="AT32" s="75">
        <f t="shared" si="16"/>
        <v>129.30412912256006</v>
      </c>
      <c r="AU32" s="75">
        <f t="shared" si="16"/>
        <v>133.34488315764006</v>
      </c>
      <c r="AV32" s="75">
        <f t="shared" si="16"/>
        <v>137.38563719272005</v>
      </c>
      <c r="AW32" s="75">
        <f t="shared" si="16"/>
        <v>141.42639122780005</v>
      </c>
      <c r="AX32" s="75">
        <f t="shared" si="16"/>
        <v>145.46714526288005</v>
      </c>
      <c r="AY32" s="75">
        <f t="shared" si="16"/>
        <v>149.50789929796005</v>
      </c>
      <c r="AZ32" s="75">
        <f t="shared" si="16"/>
        <v>153.54865333304005</v>
      </c>
      <c r="BA32" s="75">
        <f t="shared" si="16"/>
        <v>157.58940736812005</v>
      </c>
      <c r="BB32" s="75">
        <f t="shared" si="16"/>
        <v>161.63016140320005</v>
      </c>
      <c r="BC32" s="75">
        <f t="shared" si="16"/>
        <v>165.67091543828005</v>
      </c>
      <c r="BD32" s="75">
        <f t="shared" si="16"/>
        <v>169.71166947336005</v>
      </c>
      <c r="BE32" s="75">
        <f t="shared" si="16"/>
        <v>173.75242350844005</v>
      </c>
      <c r="BF32" s="75">
        <f t="shared" si="16"/>
        <v>177.79317754352004</v>
      </c>
      <c r="BG32" s="75">
        <f t="shared" si="16"/>
        <v>181.83393157860004</v>
      </c>
      <c r="BH32" s="75">
        <f t="shared" si="16"/>
        <v>185.87468561368004</v>
      </c>
      <c r="BI32" s="75">
        <f t="shared" si="16"/>
        <v>189.91543964876004</v>
      </c>
      <c r="BJ32" s="75">
        <f t="shared" si="16"/>
        <v>193.95619368384004</v>
      </c>
      <c r="BK32" s="75">
        <f t="shared" si="16"/>
        <v>197.99694771892004</v>
      </c>
      <c r="BL32" s="75">
        <f t="shared" si="16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7">B98</f>
        <v>0</v>
      </c>
      <c r="C33" s="75">
        <f t="shared" si="17"/>
        <v>0</v>
      </c>
      <c r="D33" s="75">
        <f t="shared" si="17"/>
        <v>0</v>
      </c>
      <c r="E33" s="75">
        <f t="shared" si="17"/>
        <v>0</v>
      </c>
      <c r="F33" s="75">
        <f t="shared" si="17"/>
        <v>0</v>
      </c>
      <c r="G33" s="75">
        <f t="shared" si="17"/>
        <v>0</v>
      </c>
      <c r="H33" s="75">
        <f t="shared" si="17"/>
        <v>0</v>
      </c>
      <c r="I33" s="75">
        <f t="shared" si="17"/>
        <v>0</v>
      </c>
      <c r="J33" s="75">
        <f t="shared" si="17"/>
        <v>0</v>
      </c>
      <c r="K33" s="75">
        <f t="shared" si="17"/>
        <v>0</v>
      </c>
      <c r="L33" s="75">
        <f t="shared" si="17"/>
        <v>0</v>
      </c>
      <c r="M33" s="75">
        <f t="shared" si="17"/>
        <v>0</v>
      </c>
      <c r="N33" s="75">
        <f t="shared" si="17"/>
        <v>4.0407540350800035</v>
      </c>
      <c r="O33" s="75">
        <f t="shared" si="17"/>
        <v>4.0407540350800035</v>
      </c>
      <c r="P33" s="75">
        <f t="shared" si="17"/>
        <v>4.0407540350800035</v>
      </c>
      <c r="Q33" s="75">
        <f t="shared" si="17"/>
        <v>4.0407540350800035</v>
      </c>
      <c r="R33" s="75">
        <f t="shared" si="17"/>
        <v>4.0407540350800035</v>
      </c>
      <c r="S33" s="75">
        <f t="shared" si="17"/>
        <v>4.0407540350800035</v>
      </c>
      <c r="T33" s="75">
        <f t="shared" si="17"/>
        <v>4.0407540350800035</v>
      </c>
      <c r="U33" s="75">
        <f t="shared" si="17"/>
        <v>4.0407540350800035</v>
      </c>
      <c r="V33" s="75">
        <f t="shared" si="17"/>
        <v>4.0407540350800035</v>
      </c>
      <c r="W33" s="75">
        <f t="shared" si="17"/>
        <v>4.0407540350800035</v>
      </c>
      <c r="X33" s="75">
        <f t="shared" si="17"/>
        <v>4.0407540350800035</v>
      </c>
      <c r="Y33" s="75">
        <f t="shared" si="17"/>
        <v>4.0407540350800035</v>
      </c>
      <c r="Z33" s="75">
        <f t="shared" si="17"/>
        <v>4.0407540350800035</v>
      </c>
      <c r="AA33" s="75">
        <f t="shared" si="17"/>
        <v>4.0407540350800035</v>
      </c>
      <c r="AB33" s="75">
        <f t="shared" si="17"/>
        <v>4.0407540350800035</v>
      </c>
      <c r="AC33" s="75">
        <f t="shared" si="17"/>
        <v>4.0407540350800035</v>
      </c>
      <c r="AD33" s="75">
        <f t="shared" si="17"/>
        <v>4.0407540350800035</v>
      </c>
      <c r="AE33" s="75">
        <f t="shared" si="17"/>
        <v>4.0407540350800035</v>
      </c>
      <c r="AF33" s="75">
        <f t="shared" si="17"/>
        <v>4.0407540350800035</v>
      </c>
      <c r="AG33" s="75">
        <f t="shared" si="17"/>
        <v>4.0407540350800035</v>
      </c>
      <c r="AH33" s="75">
        <f t="shared" si="17"/>
        <v>4.0407540350800035</v>
      </c>
      <c r="AI33" s="75">
        <f t="shared" si="17"/>
        <v>4.0407540350800035</v>
      </c>
      <c r="AJ33" s="75">
        <f t="shared" si="17"/>
        <v>4.0407540350800035</v>
      </c>
      <c r="AK33" s="75">
        <f t="shared" si="17"/>
        <v>4.0407540350800035</v>
      </c>
      <c r="AL33" s="75">
        <f t="shared" si="17"/>
        <v>4.0407540350800035</v>
      </c>
      <c r="AM33" s="75">
        <f t="shared" si="17"/>
        <v>4.0407540350800035</v>
      </c>
      <c r="AN33" s="75">
        <f t="shared" si="17"/>
        <v>4.0407540350800035</v>
      </c>
      <c r="AO33" s="75">
        <f t="shared" si="17"/>
        <v>4.0407540350800035</v>
      </c>
      <c r="AP33" s="75">
        <f t="shared" si="17"/>
        <v>4.0407540350800035</v>
      </c>
      <c r="AQ33" s="75">
        <f t="shared" si="17"/>
        <v>4.0407540350800035</v>
      </c>
      <c r="AR33" s="75">
        <f t="shared" si="17"/>
        <v>4.0407540350800035</v>
      </c>
      <c r="AS33" s="75">
        <f t="shared" si="17"/>
        <v>4.0407540350800035</v>
      </c>
      <c r="AT33" s="75">
        <f t="shared" si="17"/>
        <v>4.0407540350800035</v>
      </c>
      <c r="AU33" s="75">
        <f t="shared" si="17"/>
        <v>4.0407540350800035</v>
      </c>
      <c r="AV33" s="75">
        <f t="shared" si="17"/>
        <v>4.0407540350800035</v>
      </c>
      <c r="AW33" s="75">
        <f t="shared" si="17"/>
        <v>4.0407540350800035</v>
      </c>
      <c r="AX33" s="75">
        <f t="shared" si="17"/>
        <v>4.0407540350800035</v>
      </c>
      <c r="AY33" s="75">
        <f t="shared" si="17"/>
        <v>4.0407540350800035</v>
      </c>
      <c r="AZ33" s="75">
        <f t="shared" si="17"/>
        <v>4.0407540350800035</v>
      </c>
      <c r="BA33" s="75">
        <f t="shared" si="17"/>
        <v>4.0407540350800035</v>
      </c>
      <c r="BB33" s="75">
        <f t="shared" si="17"/>
        <v>4.0407540350800035</v>
      </c>
      <c r="BC33" s="75">
        <f t="shared" si="17"/>
        <v>4.0407540350800035</v>
      </c>
      <c r="BD33" s="75">
        <f t="shared" si="17"/>
        <v>4.0407540350800035</v>
      </c>
      <c r="BE33" s="75">
        <f t="shared" si="17"/>
        <v>4.0407540350800035</v>
      </c>
      <c r="BF33" s="75">
        <f t="shared" si="17"/>
        <v>4.0407540350800035</v>
      </c>
      <c r="BG33" s="75">
        <f t="shared" si="17"/>
        <v>4.0407540350800035</v>
      </c>
      <c r="BH33" s="75">
        <f t="shared" si="17"/>
        <v>4.0407540350800035</v>
      </c>
      <c r="BI33" s="75">
        <f t="shared" si="17"/>
        <v>4.0407540350800035</v>
      </c>
      <c r="BJ33" s="75">
        <f t="shared" si="17"/>
        <v>4.0407540350800035</v>
      </c>
      <c r="BK33" s="75">
        <f t="shared" si="17"/>
        <v>4.0407540350800035</v>
      </c>
      <c r="BL33" s="75">
        <f t="shared" si="17"/>
        <v>0</v>
      </c>
      <c r="BM33" s="37"/>
      <c r="BN33" s="75">
        <f>SUM(B33:BM33)</f>
        <v>202.03770175400004</v>
      </c>
      <c r="BO33" s="337"/>
    </row>
    <row r="34" spans="1:107" s="67" customFormat="1" ht="15" customHeight="1">
      <c r="A34" s="362" t="s">
        <v>302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3"/>
      <c r="N34" s="293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>
        <f>-BN85</f>
        <v>0</v>
      </c>
      <c r="AZ34" s="290">
        <f>-BN86</f>
        <v>0</v>
      </c>
      <c r="BA34" s="290">
        <f>-BN87</f>
        <v>0</v>
      </c>
      <c r="BB34" s="290">
        <f>-BN88</f>
        <v>0</v>
      </c>
      <c r="BC34" s="290">
        <f>-BN89</f>
        <v>0</v>
      </c>
      <c r="BD34" s="293">
        <f>-BN90</f>
        <v>0</v>
      </c>
      <c r="BE34" s="290">
        <f>-BN91</f>
        <v>0</v>
      </c>
      <c r="BF34" s="290">
        <f>-BN92</f>
        <v>0</v>
      </c>
      <c r="BG34" s="290">
        <f>-BN93</f>
        <v>0</v>
      </c>
      <c r="BH34" s="290">
        <f>-BN94</f>
        <v>0</v>
      </c>
      <c r="BI34" s="290">
        <f>-BN95</f>
        <v>0</v>
      </c>
      <c r="BJ34" s="290">
        <f>-BN96</f>
        <v>0</v>
      </c>
      <c r="BK34" s="293">
        <f>-BN97</f>
        <v>-202.03770175400004</v>
      </c>
      <c r="BL34" s="290"/>
      <c r="BM34" s="292"/>
      <c r="BN34" s="290">
        <f>SUM(B34:BM34)</f>
        <v>-202.03770175400004</v>
      </c>
      <c r="BO34" s="368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8">SUM(C32:C34)</f>
        <v>0</v>
      </c>
      <c r="D35" s="75">
        <f t="shared" si="18"/>
        <v>0</v>
      </c>
      <c r="E35" s="75">
        <f t="shared" si="18"/>
        <v>0</v>
      </c>
      <c r="F35" s="75">
        <f t="shared" si="18"/>
        <v>0</v>
      </c>
      <c r="G35" s="75">
        <f t="shared" si="18"/>
        <v>0</v>
      </c>
      <c r="H35" s="75">
        <f t="shared" si="18"/>
        <v>0</v>
      </c>
      <c r="I35" s="75">
        <f t="shared" si="18"/>
        <v>0</v>
      </c>
      <c r="J35" s="75">
        <f t="shared" si="18"/>
        <v>0</v>
      </c>
      <c r="K35" s="75">
        <f t="shared" si="18"/>
        <v>0</v>
      </c>
      <c r="L35" s="75">
        <f t="shared" si="18"/>
        <v>0</v>
      </c>
      <c r="M35" s="75">
        <f t="shared" si="18"/>
        <v>0</v>
      </c>
      <c r="N35" s="75">
        <f t="shared" si="18"/>
        <v>4.0407540350800035</v>
      </c>
      <c r="O35" s="75">
        <f t="shared" si="18"/>
        <v>8.0815080701600071</v>
      </c>
      <c r="P35" s="75">
        <f t="shared" si="18"/>
        <v>12.122262105240011</v>
      </c>
      <c r="Q35" s="75">
        <f t="shared" si="18"/>
        <v>16.163016140320014</v>
      </c>
      <c r="R35" s="75">
        <f t="shared" si="18"/>
        <v>20.203770175400017</v>
      </c>
      <c r="S35" s="75">
        <f t="shared" si="18"/>
        <v>24.244524210480019</v>
      </c>
      <c r="T35" s="75">
        <f t="shared" si="18"/>
        <v>28.285278245560022</v>
      </c>
      <c r="U35" s="75">
        <f t="shared" si="18"/>
        <v>32.326032280640028</v>
      </c>
      <c r="V35" s="75">
        <f t="shared" si="18"/>
        <v>36.366786315720034</v>
      </c>
      <c r="W35" s="75">
        <f t="shared" si="18"/>
        <v>40.407540350800041</v>
      </c>
      <c r="X35" s="75">
        <f t="shared" si="18"/>
        <v>44.448294385880047</v>
      </c>
      <c r="Y35" s="75">
        <f t="shared" si="18"/>
        <v>48.489048420960053</v>
      </c>
      <c r="Z35" s="75">
        <f t="shared" si="18"/>
        <v>52.529802456040059</v>
      </c>
      <c r="AA35" s="75">
        <f t="shared" si="18"/>
        <v>56.570556491120065</v>
      </c>
      <c r="AB35" s="75">
        <f t="shared" si="18"/>
        <v>60.611310526200072</v>
      </c>
      <c r="AC35" s="75">
        <f t="shared" si="18"/>
        <v>64.652064561280071</v>
      </c>
      <c r="AD35" s="75">
        <f t="shared" si="18"/>
        <v>68.69281859636007</v>
      </c>
      <c r="AE35" s="75">
        <f t="shared" si="18"/>
        <v>72.733572631440069</v>
      </c>
      <c r="AF35" s="75">
        <f t="shared" si="18"/>
        <v>76.774326666520068</v>
      </c>
      <c r="AG35" s="75">
        <f t="shared" si="18"/>
        <v>80.815080701600067</v>
      </c>
      <c r="AH35" s="75">
        <f t="shared" si="18"/>
        <v>84.855834736680066</v>
      </c>
      <c r="AI35" s="75">
        <f t="shared" si="18"/>
        <v>88.896588771760065</v>
      </c>
      <c r="AJ35" s="75">
        <f t="shared" si="18"/>
        <v>92.937342806840064</v>
      </c>
      <c r="AK35" s="75">
        <f t="shared" si="18"/>
        <v>96.978096841920063</v>
      </c>
      <c r="AL35" s="75">
        <f t="shared" si="18"/>
        <v>101.01885087700006</v>
      </c>
      <c r="AM35" s="75">
        <f t="shared" si="18"/>
        <v>105.05960491208006</v>
      </c>
      <c r="AN35" s="75">
        <f t="shared" si="18"/>
        <v>109.10035894716006</v>
      </c>
      <c r="AO35" s="75">
        <f t="shared" si="18"/>
        <v>113.14111298224006</v>
      </c>
      <c r="AP35" s="75">
        <f t="shared" si="18"/>
        <v>117.18186701732006</v>
      </c>
      <c r="AQ35" s="75">
        <f t="shared" si="18"/>
        <v>121.22262105240006</v>
      </c>
      <c r="AR35" s="75">
        <f t="shared" si="18"/>
        <v>125.26337508748006</v>
      </c>
      <c r="AS35" s="75">
        <f t="shared" si="18"/>
        <v>129.30412912256006</v>
      </c>
      <c r="AT35" s="75">
        <f t="shared" si="18"/>
        <v>133.34488315764006</v>
      </c>
      <c r="AU35" s="75">
        <f t="shared" si="18"/>
        <v>137.38563719272005</v>
      </c>
      <c r="AV35" s="75">
        <f t="shared" si="18"/>
        <v>141.42639122780005</v>
      </c>
      <c r="AW35" s="75">
        <f t="shared" si="18"/>
        <v>145.46714526288005</v>
      </c>
      <c r="AX35" s="75">
        <f t="shared" si="18"/>
        <v>149.50789929796005</v>
      </c>
      <c r="AY35" s="75">
        <f t="shared" si="18"/>
        <v>153.54865333304005</v>
      </c>
      <c r="AZ35" s="75">
        <f t="shared" si="18"/>
        <v>157.58940736812005</v>
      </c>
      <c r="BA35" s="75">
        <f t="shared" si="18"/>
        <v>161.63016140320005</v>
      </c>
      <c r="BB35" s="75">
        <f t="shared" si="18"/>
        <v>165.67091543828005</v>
      </c>
      <c r="BC35" s="75">
        <f t="shared" si="18"/>
        <v>169.71166947336005</v>
      </c>
      <c r="BD35" s="75">
        <f t="shared" si="18"/>
        <v>173.75242350844005</v>
      </c>
      <c r="BE35" s="75">
        <f t="shared" si="18"/>
        <v>177.79317754352004</v>
      </c>
      <c r="BF35" s="75">
        <f t="shared" si="18"/>
        <v>181.83393157860004</v>
      </c>
      <c r="BG35" s="75">
        <f t="shared" si="18"/>
        <v>185.87468561368004</v>
      </c>
      <c r="BH35" s="75">
        <f t="shared" si="18"/>
        <v>189.91543964876004</v>
      </c>
      <c r="BI35" s="75">
        <f t="shared" si="18"/>
        <v>193.95619368384004</v>
      </c>
      <c r="BJ35" s="75">
        <f t="shared" si="18"/>
        <v>197.99694771892004</v>
      </c>
      <c r="BK35" s="75">
        <f t="shared" si="18"/>
        <v>0</v>
      </c>
      <c r="BL35" s="75">
        <f t="shared" si="18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9">AVERAGE(B32,B35)</f>
        <v>0</v>
      </c>
      <c r="C36" s="69">
        <f t="shared" si="19"/>
        <v>0</v>
      </c>
      <c r="D36" s="69">
        <f t="shared" si="19"/>
        <v>0</v>
      </c>
      <c r="E36" s="69">
        <f t="shared" si="19"/>
        <v>0</v>
      </c>
      <c r="F36" s="69">
        <f t="shared" si="19"/>
        <v>0</v>
      </c>
      <c r="G36" s="69">
        <f t="shared" si="19"/>
        <v>0</v>
      </c>
      <c r="H36" s="69">
        <f t="shared" si="19"/>
        <v>0</v>
      </c>
      <c r="I36" s="69">
        <f t="shared" si="19"/>
        <v>0</v>
      </c>
      <c r="J36" s="69">
        <f t="shared" si="19"/>
        <v>0</v>
      </c>
      <c r="K36" s="69">
        <f t="shared" si="19"/>
        <v>0</v>
      </c>
      <c r="L36" s="69">
        <f t="shared" si="19"/>
        <v>0</v>
      </c>
      <c r="M36" s="69">
        <f t="shared" si="19"/>
        <v>0</v>
      </c>
      <c r="N36" s="69">
        <f t="shared" si="19"/>
        <v>2.0203770175400018</v>
      </c>
      <c r="O36" s="69">
        <f t="shared" si="19"/>
        <v>6.0611310526200057</v>
      </c>
      <c r="P36" s="69">
        <f t="shared" si="19"/>
        <v>10.101885087700008</v>
      </c>
      <c r="Q36" s="69">
        <f t="shared" si="19"/>
        <v>14.142639122780013</v>
      </c>
      <c r="R36" s="69">
        <f t="shared" si="19"/>
        <v>18.183393157860017</v>
      </c>
      <c r="S36" s="69">
        <f t="shared" si="19"/>
        <v>22.224147192940016</v>
      </c>
      <c r="T36" s="69">
        <f t="shared" si="19"/>
        <v>26.264901228020022</v>
      </c>
      <c r="U36" s="69">
        <f t="shared" si="19"/>
        <v>30.305655263100025</v>
      </c>
      <c r="V36" s="69">
        <f t="shared" si="19"/>
        <v>34.346409298180035</v>
      </c>
      <c r="W36" s="69">
        <f t="shared" si="19"/>
        <v>38.387163333260034</v>
      </c>
      <c r="X36" s="69">
        <f t="shared" si="19"/>
        <v>42.427917368340047</v>
      </c>
      <c r="Y36" s="69">
        <f t="shared" si="19"/>
        <v>46.468671403420046</v>
      </c>
      <c r="Z36" s="69">
        <f t="shared" si="19"/>
        <v>50.50942543850006</v>
      </c>
      <c r="AA36" s="69">
        <f t="shared" si="19"/>
        <v>54.550179473580059</v>
      </c>
      <c r="AB36" s="69">
        <f t="shared" si="19"/>
        <v>58.590933508660072</v>
      </c>
      <c r="AC36" s="69">
        <f t="shared" si="19"/>
        <v>62.631687543740071</v>
      </c>
      <c r="AD36" s="69">
        <f t="shared" si="19"/>
        <v>66.67244157882007</v>
      </c>
      <c r="AE36" s="69">
        <f t="shared" si="19"/>
        <v>70.713195613900069</v>
      </c>
      <c r="AF36" s="69">
        <f t="shared" si="19"/>
        <v>74.753949648980068</v>
      </c>
      <c r="AG36" s="69">
        <f t="shared" si="19"/>
        <v>78.794703684060067</v>
      </c>
      <c r="AH36" s="69">
        <f t="shared" si="19"/>
        <v>82.835457719140067</v>
      </c>
      <c r="AI36" s="69">
        <f t="shared" si="19"/>
        <v>86.876211754220066</v>
      </c>
      <c r="AJ36" s="69">
        <f t="shared" si="19"/>
        <v>90.916965789300065</v>
      </c>
      <c r="AK36" s="69">
        <f t="shared" si="19"/>
        <v>94.957719824380064</v>
      </c>
      <c r="AL36" s="69">
        <f t="shared" si="19"/>
        <v>98.998473859460063</v>
      </c>
      <c r="AM36" s="69">
        <f t="shared" si="19"/>
        <v>103.03922789454006</v>
      </c>
      <c r="AN36" s="69">
        <f t="shared" si="19"/>
        <v>107.07998192962006</v>
      </c>
      <c r="AO36" s="69">
        <f t="shared" si="19"/>
        <v>111.12073596470006</v>
      </c>
      <c r="AP36" s="69">
        <f t="shared" si="19"/>
        <v>115.16148999978006</v>
      </c>
      <c r="AQ36" s="69">
        <f t="shared" si="19"/>
        <v>119.20224403486006</v>
      </c>
      <c r="AR36" s="69">
        <f t="shared" si="19"/>
        <v>123.24299806994006</v>
      </c>
      <c r="AS36" s="69">
        <f t="shared" si="19"/>
        <v>127.28375210502006</v>
      </c>
      <c r="AT36" s="69">
        <f t="shared" si="19"/>
        <v>131.32450614010006</v>
      </c>
      <c r="AU36" s="69">
        <f t="shared" si="19"/>
        <v>135.36526017518005</v>
      </c>
      <c r="AV36" s="69">
        <f t="shared" si="19"/>
        <v>139.40601421026005</v>
      </c>
      <c r="AW36" s="69">
        <f t="shared" si="19"/>
        <v>143.44676824534005</v>
      </c>
      <c r="AX36" s="69">
        <f t="shared" si="19"/>
        <v>147.48752228042005</v>
      </c>
      <c r="AY36" s="69">
        <f t="shared" si="19"/>
        <v>151.52827631550005</v>
      </c>
      <c r="AZ36" s="69">
        <f t="shared" si="19"/>
        <v>155.56903035058005</v>
      </c>
      <c r="BA36" s="69">
        <f t="shared" si="19"/>
        <v>159.60978438566005</v>
      </c>
      <c r="BB36" s="69">
        <f t="shared" si="19"/>
        <v>163.65053842074005</v>
      </c>
      <c r="BC36" s="69">
        <f t="shared" si="19"/>
        <v>167.69129245582005</v>
      </c>
      <c r="BD36" s="69">
        <f t="shared" si="19"/>
        <v>171.73204649090005</v>
      </c>
      <c r="BE36" s="69">
        <f t="shared" si="19"/>
        <v>175.77280052598005</v>
      </c>
      <c r="BF36" s="69">
        <f t="shared" si="19"/>
        <v>179.81355456106004</v>
      </c>
      <c r="BG36" s="69">
        <f t="shared" si="19"/>
        <v>183.85430859614004</v>
      </c>
      <c r="BH36" s="69">
        <f t="shared" si="19"/>
        <v>187.89506263122004</v>
      </c>
      <c r="BI36" s="69">
        <f t="shared" si="19"/>
        <v>191.93581666630004</v>
      </c>
      <c r="BJ36" s="69">
        <f t="shared" si="19"/>
        <v>195.97657070138004</v>
      </c>
      <c r="BK36" s="69">
        <f t="shared" si="19"/>
        <v>98.99847385946002</v>
      </c>
      <c r="BL36" s="69">
        <f t="shared" si="19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20">B41</f>
        <v>0</v>
      </c>
      <c r="D39" s="75">
        <f t="shared" si="20"/>
        <v>0</v>
      </c>
      <c r="E39" s="75">
        <f t="shared" si="20"/>
        <v>0</v>
      </c>
      <c r="F39" s="75">
        <f t="shared" si="20"/>
        <v>0</v>
      </c>
      <c r="G39" s="75">
        <f t="shared" si="20"/>
        <v>0</v>
      </c>
      <c r="H39" s="75">
        <f t="shared" si="20"/>
        <v>0</v>
      </c>
      <c r="I39" s="75">
        <f t="shared" si="20"/>
        <v>0</v>
      </c>
      <c r="J39" s="75">
        <f t="shared" si="20"/>
        <v>0</v>
      </c>
      <c r="K39" s="75">
        <f t="shared" si="20"/>
        <v>0</v>
      </c>
      <c r="L39" s="75">
        <f t="shared" si="20"/>
        <v>0</v>
      </c>
      <c r="M39" s="75">
        <f t="shared" si="20"/>
        <v>0</v>
      </c>
      <c r="N39" s="75">
        <f t="shared" si="20"/>
        <v>0</v>
      </c>
      <c r="O39" s="75">
        <f t="shared" si="20"/>
        <v>1.2692112033264111</v>
      </c>
      <c r="P39" s="75">
        <f t="shared" si="20"/>
        <v>5.0543616434181491</v>
      </c>
      <c r="Q39" s="75">
        <f t="shared" si="20"/>
        <v>8.4464192422510784</v>
      </c>
      <c r="R39" s="75">
        <f t="shared" si="20"/>
        <v>11.475845068705034</v>
      </c>
      <c r="S39" s="75">
        <f t="shared" si="20"/>
        <v>14.168748610391301</v>
      </c>
      <c r="T39" s="75">
        <f t="shared" si="20"/>
        <v>16.551239354921165</v>
      </c>
      <c r="U39" s="75">
        <f t="shared" si="20"/>
        <v>18.645800472182124</v>
      </c>
      <c r="V39" s="75">
        <f t="shared" si="20"/>
        <v>20.474915132061671</v>
      </c>
      <c r="W39" s="75">
        <f t="shared" si="20"/>
        <v>22.260513979255741</v>
      </c>
      <c r="X39" s="75">
        <f t="shared" si="20"/>
        <v>24.046112826449811</v>
      </c>
      <c r="Y39" s="75">
        <f t="shared" si="20"/>
        <v>25.831711673643881</v>
      </c>
      <c r="Z39" s="75">
        <f t="shared" si="20"/>
        <v>27.61731052083795</v>
      </c>
      <c r="AA39" s="75">
        <f t="shared" si="20"/>
        <v>29.40290936803202</v>
      </c>
      <c r="AB39" s="75">
        <f t="shared" si="20"/>
        <v>31.18850821522609</v>
      </c>
      <c r="AC39" s="75">
        <f t="shared" si="20"/>
        <v>32.97410706242016</v>
      </c>
      <c r="AD39" s="75">
        <f t="shared" si="20"/>
        <v>34.759705909614233</v>
      </c>
      <c r="AE39" s="75">
        <f t="shared" si="20"/>
        <v>36.545304756808306</v>
      </c>
      <c r="AF39" s="75">
        <f t="shared" si="20"/>
        <v>38.33090360400238</v>
      </c>
      <c r="AG39" s="75">
        <f t="shared" si="20"/>
        <v>40.116502451196453</v>
      </c>
      <c r="AH39" s="75">
        <f t="shared" si="20"/>
        <v>41.902101298390527</v>
      </c>
      <c r="AI39" s="75">
        <f t="shared" si="20"/>
        <v>42.069637177229616</v>
      </c>
      <c r="AJ39" s="75">
        <f t="shared" si="20"/>
        <v>40.619110087713715</v>
      </c>
      <c r="AK39" s="75">
        <f t="shared" si="20"/>
        <v>39.168582998197813</v>
      </c>
      <c r="AL39" s="75">
        <f t="shared" si="20"/>
        <v>37.718055908681912</v>
      </c>
      <c r="AM39" s="75">
        <f t="shared" si="20"/>
        <v>36.26752881916601</v>
      </c>
      <c r="AN39" s="75">
        <f t="shared" si="20"/>
        <v>34.817001729650109</v>
      </c>
      <c r="AO39" s="75">
        <f t="shared" si="20"/>
        <v>33.366474640134207</v>
      </c>
      <c r="AP39" s="75">
        <f t="shared" si="20"/>
        <v>31.915947550618309</v>
      </c>
      <c r="AQ39" s="75">
        <f t="shared" si="20"/>
        <v>30.465420461102411</v>
      </c>
      <c r="AR39" s="75">
        <f t="shared" si="20"/>
        <v>29.014893371586513</v>
      </c>
      <c r="AS39" s="75">
        <f t="shared" si="20"/>
        <v>27.564366282070615</v>
      </c>
      <c r="AT39" s="75">
        <f t="shared" si="20"/>
        <v>26.113839192554718</v>
      </c>
      <c r="AU39" s="75">
        <f t="shared" si="20"/>
        <v>24.66331210303882</v>
      </c>
      <c r="AV39" s="75">
        <f t="shared" si="20"/>
        <v>23.212785013522922</v>
      </c>
      <c r="AW39" s="75">
        <f t="shared" si="20"/>
        <v>21.762257924007024</v>
      </c>
      <c r="AX39" s="75">
        <f t="shared" si="20"/>
        <v>20.311730834491126</v>
      </c>
      <c r="AY39" s="75">
        <f t="shared" si="20"/>
        <v>18.861203744975228</v>
      </c>
      <c r="AZ39" s="75">
        <f t="shared" si="20"/>
        <v>17.41067665545933</v>
      </c>
      <c r="BA39" s="75">
        <f t="shared" si="20"/>
        <v>15.960149565943432</v>
      </c>
      <c r="BB39" s="75">
        <f t="shared" si="20"/>
        <v>14.509622476427534</v>
      </c>
      <c r="BC39" s="75">
        <f t="shared" si="20"/>
        <v>13.059095386911636</v>
      </c>
      <c r="BD39" s="75">
        <f t="shared" si="20"/>
        <v>11.608568297395738</v>
      </c>
      <c r="BE39" s="75">
        <f t="shared" si="20"/>
        <v>10.15804120787984</v>
      </c>
      <c r="BF39" s="75">
        <f t="shared" si="20"/>
        <v>8.7075141183639424</v>
      </c>
      <c r="BG39" s="75">
        <f t="shared" si="20"/>
        <v>7.2569870288480436</v>
      </c>
      <c r="BH39" s="75">
        <f t="shared" si="20"/>
        <v>5.8064599393321448</v>
      </c>
      <c r="BI39" s="75">
        <f t="shared" si="20"/>
        <v>4.355932849816246</v>
      </c>
      <c r="BJ39" s="75">
        <f t="shared" si="20"/>
        <v>2.9054057603003471</v>
      </c>
      <c r="BK39" s="75">
        <f t="shared" si="20"/>
        <v>1.4548786707844483</v>
      </c>
      <c r="BL39" s="75">
        <f t="shared" si="20"/>
        <v>4.3515812685495092E-3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0</v>
      </c>
      <c r="E40" s="77">
        <f>(E26-E114)*'Assumptions (Inputs)'!$C$29</f>
        <v>0</v>
      </c>
      <c r="F40" s="77">
        <f>(F26-F114)*'Assumptions (Inputs)'!$C$29</f>
        <v>0</v>
      </c>
      <c r="G40" s="77">
        <f>(G26-G114)*'Assumptions (Inputs)'!$C$29</f>
        <v>0</v>
      </c>
      <c r="H40" s="77">
        <f>(H26-H114)*'Assumptions (Inputs)'!$C$29</f>
        <v>0</v>
      </c>
      <c r="I40" s="77">
        <f>(I26-I114)*'Assumptions (Inputs)'!$C$29</f>
        <v>0</v>
      </c>
      <c r="J40" s="77">
        <f>(J26-J114)*'Assumptions (Inputs)'!$C$29</f>
        <v>0</v>
      </c>
      <c r="K40" s="77">
        <f>(K26-K114)*'Assumptions (Inputs)'!$C$29</f>
        <v>0</v>
      </c>
      <c r="L40" s="77">
        <f>(L26-L114)*'Assumptions (Inputs)'!$C$29</f>
        <v>0</v>
      </c>
      <c r="M40" s="77">
        <f>(M26-M114)*'Assumptions (Inputs)'!$C$29</f>
        <v>0</v>
      </c>
      <c r="N40" s="77">
        <f>(N26-N114)*'Assumptions (Inputs)'!$C$29</f>
        <v>1.2692112033264111</v>
      </c>
      <c r="O40" s="77">
        <f>(O26-O114)*'Assumptions (Inputs)'!$C$29</f>
        <v>3.785150440091738</v>
      </c>
      <c r="P40" s="77">
        <f>(P26-P114)*'Assumptions (Inputs)'!$C$29</f>
        <v>3.3920575988329293</v>
      </c>
      <c r="Q40" s="77">
        <f>(Q26-Q114)*'Assumptions (Inputs)'!$C$29</f>
        <v>3.0294258264539549</v>
      </c>
      <c r="R40" s="77">
        <f>(R26-R114)*'Assumptions (Inputs)'!$C$29</f>
        <v>2.6929035416862659</v>
      </c>
      <c r="S40" s="77">
        <f>(S26-S114)*'Assumptions (Inputs)'!$C$29</f>
        <v>2.3824907445298633</v>
      </c>
      <c r="T40" s="77">
        <f>(T26-T114)*'Assumptions (Inputs)'!$C$29</f>
        <v>2.0945611172609579</v>
      </c>
      <c r="U40" s="77">
        <f>(U26-U114)*'Assumptions (Inputs)'!$C$29</f>
        <v>1.8291146598795487</v>
      </c>
      <c r="V40" s="77">
        <f>(V26-V114)*'Assumptions (Inputs)'!$C$29</f>
        <v>1.7855988471940711</v>
      </c>
      <c r="W40" s="77">
        <f>(W26-W114)*'Assumptions (Inputs)'!$C$29</f>
        <v>1.7855988471940711</v>
      </c>
      <c r="X40" s="77">
        <f>(X26-X114)*'Assumptions (Inputs)'!$C$29</f>
        <v>1.7855988471940711</v>
      </c>
      <c r="Y40" s="77">
        <f>(Y26-Y114)*'Assumptions (Inputs)'!$C$29</f>
        <v>1.7855988471940711</v>
      </c>
      <c r="Z40" s="77">
        <f>(Z26-Z114)*'Assumptions (Inputs)'!$C$29</f>
        <v>1.7855988471940711</v>
      </c>
      <c r="AA40" s="77">
        <f>(AA26-AA114)*'Assumptions (Inputs)'!$C$29</f>
        <v>1.7855988471940711</v>
      </c>
      <c r="AB40" s="77">
        <f>(AB26-AB114)*'Assumptions (Inputs)'!$C$29</f>
        <v>1.7855988471940711</v>
      </c>
      <c r="AC40" s="77">
        <f>(AC26-AC114)*'Assumptions (Inputs)'!$C$29</f>
        <v>1.7855988471940711</v>
      </c>
      <c r="AD40" s="77">
        <f>(AD26-AD114)*'Assumptions (Inputs)'!$C$29</f>
        <v>1.7855988471940711</v>
      </c>
      <c r="AE40" s="77">
        <f>(AE26-AE114)*'Assumptions (Inputs)'!$C$29</f>
        <v>1.7855988471940711</v>
      </c>
      <c r="AF40" s="77">
        <f>(AF26-AF114)*'Assumptions (Inputs)'!$C$29</f>
        <v>1.7855988471940711</v>
      </c>
      <c r="AG40" s="77">
        <f>(AG26-AG114)*'Assumptions (Inputs)'!$C$29</f>
        <v>1.7855988471940711</v>
      </c>
      <c r="AH40" s="77">
        <f>(AH26-AH114)*'Assumptions (Inputs)'!$C$29</f>
        <v>0.16753587883908616</v>
      </c>
      <c r="AI40" s="77">
        <f>(AI26-AI114)*'Assumptions (Inputs)'!$C$29</f>
        <v>-1.4505270895158988</v>
      </c>
      <c r="AJ40" s="77">
        <f>(AJ26-AJ114)*'Assumptions (Inputs)'!$C$29</f>
        <v>-1.4505270895158988</v>
      </c>
      <c r="AK40" s="77">
        <f>(AK26-AK114)*'Assumptions (Inputs)'!$C$29</f>
        <v>-1.4505270895158988</v>
      </c>
      <c r="AL40" s="77">
        <f>(AL26-AL114)*'Assumptions (Inputs)'!$C$29</f>
        <v>-1.4505270895158988</v>
      </c>
      <c r="AM40" s="77">
        <f>(AM26-AM114)*'Assumptions (Inputs)'!$C$29</f>
        <v>-1.4505270895158988</v>
      </c>
      <c r="AN40" s="77">
        <f>(AN26-AN114)*'Assumptions (Inputs)'!$C$29</f>
        <v>-1.4505270895158988</v>
      </c>
      <c r="AO40" s="77">
        <f>(AO26-AO114)*'Assumptions (Inputs)'!$C$29</f>
        <v>-1.4505270895158988</v>
      </c>
      <c r="AP40" s="77">
        <f>(AP26-AP114)*'Assumptions (Inputs)'!$C$29</f>
        <v>-1.4505270895158988</v>
      </c>
      <c r="AQ40" s="77">
        <f>(AQ26-AQ114)*'Assumptions (Inputs)'!$C$29</f>
        <v>-1.4505270895158988</v>
      </c>
      <c r="AR40" s="77">
        <f>(AR26-AR114)*'Assumptions (Inputs)'!$C$29</f>
        <v>-1.4505270895158988</v>
      </c>
      <c r="AS40" s="77">
        <f>(AS26-AS114)*'Assumptions (Inputs)'!$C$29</f>
        <v>-1.4505270895158988</v>
      </c>
      <c r="AT40" s="77">
        <f>(AT26-AT114)*'Assumptions (Inputs)'!$C$29</f>
        <v>-1.4505270895158988</v>
      </c>
      <c r="AU40" s="77">
        <f>(AU26-AU114)*'Assumptions (Inputs)'!$C$29</f>
        <v>-1.4505270895158988</v>
      </c>
      <c r="AV40" s="77">
        <f>(AV26-AV114)*'Assumptions (Inputs)'!$C$29</f>
        <v>-1.4505270895158988</v>
      </c>
      <c r="AW40" s="77">
        <f>(AW26-AW114)*'Assumptions (Inputs)'!$C$29</f>
        <v>-1.4505270895158988</v>
      </c>
      <c r="AX40" s="77">
        <f>(AX26-AX114)*'Assumptions (Inputs)'!$C$29</f>
        <v>-1.4505270895158988</v>
      </c>
      <c r="AY40" s="77">
        <f>(AY26-AY114)*'Assumptions (Inputs)'!$C$29</f>
        <v>-1.4505270895158988</v>
      </c>
      <c r="AZ40" s="77">
        <f>(AZ26-AZ114)*'Assumptions (Inputs)'!$C$29</f>
        <v>-1.4505270895158988</v>
      </c>
      <c r="BA40" s="77">
        <f>(BA26-BA114)*'Assumptions (Inputs)'!$C$29</f>
        <v>-1.4505270895158988</v>
      </c>
      <c r="BB40" s="77">
        <f>(BB26-BB114)*'Assumptions (Inputs)'!$C$29</f>
        <v>-1.4505270895158988</v>
      </c>
      <c r="BC40" s="77">
        <f>(BC26-BC114)*'Assumptions (Inputs)'!$C$29</f>
        <v>-1.4505270895158988</v>
      </c>
      <c r="BD40" s="77">
        <f>(BD26-BD114)*'Assumptions (Inputs)'!$C$29</f>
        <v>-1.4505270895158988</v>
      </c>
      <c r="BE40" s="77">
        <f>(BE26-BE114)*'Assumptions (Inputs)'!$C$29</f>
        <v>-1.4505270895158988</v>
      </c>
      <c r="BF40" s="77">
        <f>(BF26-BF114)*'Assumptions (Inputs)'!$C$29</f>
        <v>-1.4505270895158988</v>
      </c>
      <c r="BG40" s="77">
        <f>(BG26-BG114)*'Assumptions (Inputs)'!$C$29</f>
        <v>-1.4505270895158988</v>
      </c>
      <c r="BH40" s="77">
        <f>(BH26-BH114)*'Assumptions (Inputs)'!$C$29</f>
        <v>-1.4505270895158988</v>
      </c>
      <c r="BI40" s="77">
        <f>(BI26-BI114)*'Assumptions (Inputs)'!$C$29</f>
        <v>-1.4505270895158988</v>
      </c>
      <c r="BJ40" s="77">
        <f>(BJ26-BJ114)*'Assumptions (Inputs)'!$C$29</f>
        <v>-1.4505270895158988</v>
      </c>
      <c r="BK40" s="77">
        <f>(BK26-BK114)*'Assumptions (Inputs)'!$C$29</f>
        <v>-1.4505270895158988</v>
      </c>
      <c r="BL40" s="77">
        <f>(BL26-BL114)*'Assumptions (Inputs)'!$C$29</f>
        <v>0</v>
      </c>
      <c r="BM40" s="37"/>
      <c r="BN40" s="75">
        <f>SUM(B40:BM40)</f>
        <v>4.3515812685495092E-3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1">SUM(C39:C40)</f>
        <v>0</v>
      </c>
      <c r="D41" s="75">
        <f t="shared" si="21"/>
        <v>0</v>
      </c>
      <c r="E41" s="75">
        <f t="shared" si="21"/>
        <v>0</v>
      </c>
      <c r="F41" s="75">
        <f t="shared" si="21"/>
        <v>0</v>
      </c>
      <c r="G41" s="75">
        <f t="shared" si="21"/>
        <v>0</v>
      </c>
      <c r="H41" s="75">
        <f t="shared" si="21"/>
        <v>0</v>
      </c>
      <c r="I41" s="75">
        <f t="shared" si="21"/>
        <v>0</v>
      </c>
      <c r="J41" s="75">
        <f t="shared" si="21"/>
        <v>0</v>
      </c>
      <c r="K41" s="75">
        <f t="shared" si="21"/>
        <v>0</v>
      </c>
      <c r="L41" s="75">
        <f t="shared" si="21"/>
        <v>0</v>
      </c>
      <c r="M41" s="75">
        <f t="shared" si="21"/>
        <v>0</v>
      </c>
      <c r="N41" s="75">
        <f t="shared" si="21"/>
        <v>1.2692112033264111</v>
      </c>
      <c r="O41" s="75">
        <f t="shared" si="21"/>
        <v>5.0543616434181491</v>
      </c>
      <c r="P41" s="75">
        <f t="shared" si="21"/>
        <v>8.4464192422510784</v>
      </c>
      <c r="Q41" s="75">
        <f t="shared" si="21"/>
        <v>11.475845068705034</v>
      </c>
      <c r="R41" s="75">
        <f t="shared" si="21"/>
        <v>14.168748610391301</v>
      </c>
      <c r="S41" s="75">
        <f t="shared" si="21"/>
        <v>16.551239354921165</v>
      </c>
      <c r="T41" s="75">
        <f t="shared" si="21"/>
        <v>18.645800472182124</v>
      </c>
      <c r="U41" s="75">
        <f t="shared" si="21"/>
        <v>20.474915132061671</v>
      </c>
      <c r="V41" s="75">
        <f t="shared" si="21"/>
        <v>22.260513979255741</v>
      </c>
      <c r="W41" s="75">
        <f t="shared" si="21"/>
        <v>24.046112826449811</v>
      </c>
      <c r="X41" s="75">
        <f t="shared" si="21"/>
        <v>25.831711673643881</v>
      </c>
      <c r="Y41" s="75">
        <f t="shared" si="21"/>
        <v>27.61731052083795</v>
      </c>
      <c r="Z41" s="75">
        <f t="shared" si="21"/>
        <v>29.40290936803202</v>
      </c>
      <c r="AA41" s="75">
        <f t="shared" si="21"/>
        <v>31.18850821522609</v>
      </c>
      <c r="AB41" s="75">
        <f t="shared" si="21"/>
        <v>32.97410706242016</v>
      </c>
      <c r="AC41" s="75">
        <f t="shared" si="21"/>
        <v>34.759705909614233</v>
      </c>
      <c r="AD41" s="75">
        <f t="shared" si="21"/>
        <v>36.545304756808306</v>
      </c>
      <c r="AE41" s="75">
        <f t="shared" si="21"/>
        <v>38.33090360400238</v>
      </c>
      <c r="AF41" s="75">
        <f t="shared" si="21"/>
        <v>40.116502451196453</v>
      </c>
      <c r="AG41" s="75">
        <f t="shared" si="21"/>
        <v>41.902101298390527</v>
      </c>
      <c r="AH41" s="75">
        <f t="shared" si="21"/>
        <v>42.069637177229616</v>
      </c>
      <c r="AI41" s="75">
        <f t="shared" si="21"/>
        <v>40.619110087713715</v>
      </c>
      <c r="AJ41" s="75">
        <f t="shared" si="21"/>
        <v>39.168582998197813</v>
      </c>
      <c r="AK41" s="75">
        <f t="shared" si="21"/>
        <v>37.718055908681912</v>
      </c>
      <c r="AL41" s="75">
        <f t="shared" si="21"/>
        <v>36.26752881916601</v>
      </c>
      <c r="AM41" s="75">
        <f t="shared" si="21"/>
        <v>34.817001729650109</v>
      </c>
      <c r="AN41" s="75">
        <f t="shared" si="21"/>
        <v>33.366474640134207</v>
      </c>
      <c r="AO41" s="75">
        <f t="shared" si="21"/>
        <v>31.915947550618309</v>
      </c>
      <c r="AP41" s="75">
        <f t="shared" si="21"/>
        <v>30.465420461102411</v>
      </c>
      <c r="AQ41" s="75">
        <f t="shared" si="21"/>
        <v>29.014893371586513</v>
      </c>
      <c r="AR41" s="75">
        <f t="shared" si="21"/>
        <v>27.564366282070615</v>
      </c>
      <c r="AS41" s="75">
        <f t="shared" si="21"/>
        <v>26.113839192554718</v>
      </c>
      <c r="AT41" s="75">
        <f t="shared" si="21"/>
        <v>24.66331210303882</v>
      </c>
      <c r="AU41" s="75">
        <f t="shared" si="21"/>
        <v>23.212785013522922</v>
      </c>
      <c r="AV41" s="75">
        <f t="shared" si="21"/>
        <v>21.762257924007024</v>
      </c>
      <c r="AW41" s="75">
        <f t="shared" si="21"/>
        <v>20.311730834491126</v>
      </c>
      <c r="AX41" s="75">
        <f t="shared" si="21"/>
        <v>18.861203744975228</v>
      </c>
      <c r="AY41" s="75">
        <f t="shared" si="21"/>
        <v>17.41067665545933</v>
      </c>
      <c r="AZ41" s="75">
        <f t="shared" si="21"/>
        <v>15.960149565943432</v>
      </c>
      <c r="BA41" s="75">
        <f t="shared" si="21"/>
        <v>14.509622476427534</v>
      </c>
      <c r="BB41" s="75">
        <f t="shared" si="21"/>
        <v>13.059095386911636</v>
      </c>
      <c r="BC41" s="75">
        <f t="shared" si="21"/>
        <v>11.608568297395738</v>
      </c>
      <c r="BD41" s="75">
        <f t="shared" si="21"/>
        <v>10.15804120787984</v>
      </c>
      <c r="BE41" s="75">
        <f t="shared" si="21"/>
        <v>8.7075141183639424</v>
      </c>
      <c r="BF41" s="75">
        <f t="shared" si="21"/>
        <v>7.2569870288480436</v>
      </c>
      <c r="BG41" s="75">
        <f t="shared" si="21"/>
        <v>5.8064599393321448</v>
      </c>
      <c r="BH41" s="75">
        <f t="shared" si="21"/>
        <v>4.355932849816246</v>
      </c>
      <c r="BI41" s="75">
        <f t="shared" si="21"/>
        <v>2.9054057603003471</v>
      </c>
      <c r="BJ41" s="75">
        <f t="shared" si="21"/>
        <v>1.4548786707844483</v>
      </c>
      <c r="BK41" s="75">
        <f t="shared" si="21"/>
        <v>4.3515812685495092E-3</v>
      </c>
      <c r="BL41" s="75">
        <f t="shared" si="21"/>
        <v>4.3515812685495092E-3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2">AVERAGE(C39,C41)</f>
        <v>0</v>
      </c>
      <c r="D42" s="69">
        <f t="shared" si="22"/>
        <v>0</v>
      </c>
      <c r="E42" s="69">
        <f t="shared" si="22"/>
        <v>0</v>
      </c>
      <c r="F42" s="69">
        <f>AVERAGE(F39,F41)</f>
        <v>0</v>
      </c>
      <c r="G42" s="69">
        <f t="shared" si="22"/>
        <v>0</v>
      </c>
      <c r="H42" s="69">
        <f t="shared" si="22"/>
        <v>0</v>
      </c>
      <c r="I42" s="69">
        <f t="shared" si="22"/>
        <v>0</v>
      </c>
      <c r="J42" s="69">
        <f t="shared" si="22"/>
        <v>0</v>
      </c>
      <c r="K42" s="69">
        <f t="shared" si="22"/>
        <v>0</v>
      </c>
      <c r="L42" s="69">
        <f t="shared" si="22"/>
        <v>0</v>
      </c>
      <c r="M42" s="69">
        <f t="shared" si="22"/>
        <v>0</v>
      </c>
      <c r="N42" s="69">
        <f t="shared" si="22"/>
        <v>0.63460560166320557</v>
      </c>
      <c r="O42" s="69">
        <f t="shared" si="22"/>
        <v>3.1617864233722801</v>
      </c>
      <c r="P42" s="69">
        <f t="shared" si="22"/>
        <v>6.7503904428346138</v>
      </c>
      <c r="Q42" s="69">
        <f t="shared" si="22"/>
        <v>9.9611321554780563</v>
      </c>
      <c r="R42" s="69">
        <f t="shared" si="22"/>
        <v>12.822296839548168</v>
      </c>
      <c r="S42" s="69">
        <f t="shared" si="22"/>
        <v>15.359993982656233</v>
      </c>
      <c r="T42" s="69">
        <f t="shared" si="22"/>
        <v>17.598519913551645</v>
      </c>
      <c r="U42" s="69">
        <f t="shared" si="22"/>
        <v>19.560357802121899</v>
      </c>
      <c r="V42" s="69">
        <f t="shared" si="22"/>
        <v>21.367714555658708</v>
      </c>
      <c r="W42" s="69">
        <f t="shared" si="22"/>
        <v>23.153313402852774</v>
      </c>
      <c r="X42" s="69">
        <f t="shared" si="22"/>
        <v>24.938912250046847</v>
      </c>
      <c r="Y42" s="69">
        <f t="shared" si="22"/>
        <v>26.724511097240914</v>
      </c>
      <c r="Z42" s="69">
        <f t="shared" si="22"/>
        <v>28.510109944434987</v>
      </c>
      <c r="AA42" s="69">
        <f t="shared" si="22"/>
        <v>30.295708791629053</v>
      </c>
      <c r="AB42" s="69">
        <f t="shared" si="22"/>
        <v>32.081307638823127</v>
      </c>
      <c r="AC42" s="69">
        <f t="shared" si="22"/>
        <v>33.8669064860172</v>
      </c>
      <c r="AD42" s="69">
        <f t="shared" si="22"/>
        <v>35.652505333211266</v>
      </c>
      <c r="AE42" s="69">
        <f t="shared" si="22"/>
        <v>37.438104180405347</v>
      </c>
      <c r="AF42" s="69">
        <f t="shared" si="22"/>
        <v>39.223703027599413</v>
      </c>
      <c r="AG42" s="69">
        <f t="shared" si="22"/>
        <v>41.009301874793493</v>
      </c>
      <c r="AH42" s="69">
        <f t="shared" si="22"/>
        <v>41.985869237810071</v>
      </c>
      <c r="AI42" s="69">
        <f t="shared" si="22"/>
        <v>41.344373632471665</v>
      </c>
      <c r="AJ42" s="69">
        <f t="shared" si="22"/>
        <v>39.893846542955764</v>
      </c>
      <c r="AK42" s="69">
        <f t="shared" si="22"/>
        <v>38.443319453439862</v>
      </c>
      <c r="AL42" s="69">
        <f t="shared" si="22"/>
        <v>36.992792363923961</v>
      </c>
      <c r="AM42" s="69">
        <f t="shared" si="22"/>
        <v>35.542265274408059</v>
      </c>
      <c r="AN42" s="69">
        <f t="shared" si="22"/>
        <v>34.091738184892158</v>
      </c>
      <c r="AO42" s="69">
        <f t="shared" si="22"/>
        <v>32.641211095376256</v>
      </c>
      <c r="AP42" s="69">
        <f t="shared" si="22"/>
        <v>31.190684005860362</v>
      </c>
      <c r="AQ42" s="69">
        <f t="shared" si="22"/>
        <v>29.740156916344461</v>
      </c>
      <c r="AR42" s="69">
        <f t="shared" si="22"/>
        <v>28.289629826828566</v>
      </c>
      <c r="AS42" s="69">
        <f t="shared" si="22"/>
        <v>26.839102737312665</v>
      </c>
      <c r="AT42" s="69">
        <f t="shared" si="22"/>
        <v>25.38857564779677</v>
      </c>
      <c r="AU42" s="69">
        <f t="shared" si="22"/>
        <v>23.938048558280869</v>
      </c>
      <c r="AV42" s="69">
        <f t="shared" si="22"/>
        <v>22.487521468764974</v>
      </c>
      <c r="AW42" s="69">
        <f t="shared" si="22"/>
        <v>21.036994379249073</v>
      </c>
      <c r="AX42" s="69">
        <f t="shared" si="22"/>
        <v>19.586467289733179</v>
      </c>
      <c r="AY42" s="69">
        <f t="shared" si="22"/>
        <v>18.135940200217277</v>
      </c>
      <c r="AZ42" s="69">
        <f t="shared" si="22"/>
        <v>16.685413110701383</v>
      </c>
      <c r="BA42" s="69">
        <f t="shared" si="22"/>
        <v>15.234886021185483</v>
      </c>
      <c r="BB42" s="69">
        <f t="shared" si="22"/>
        <v>13.784358931669585</v>
      </c>
      <c r="BC42" s="69">
        <f t="shared" si="22"/>
        <v>12.333831842153687</v>
      </c>
      <c r="BD42" s="69">
        <f t="shared" si="22"/>
        <v>10.883304752637789</v>
      </c>
      <c r="BE42" s="69">
        <f t="shared" si="22"/>
        <v>9.4327776631218914</v>
      </c>
      <c r="BF42" s="69">
        <f t="shared" si="22"/>
        <v>7.9822505736059934</v>
      </c>
      <c r="BG42" s="69">
        <f t="shared" si="22"/>
        <v>6.5317234840900937</v>
      </c>
      <c r="BH42" s="69">
        <f t="shared" si="22"/>
        <v>5.0811963945741958</v>
      </c>
      <c r="BI42" s="69">
        <f t="shared" si="22"/>
        <v>3.6306693050582965</v>
      </c>
      <c r="BJ42" s="69">
        <f t="shared" si="22"/>
        <v>2.1801422155423977</v>
      </c>
      <c r="BK42" s="69">
        <f t="shared" si="22"/>
        <v>0.72961512602649892</v>
      </c>
      <c r="BL42" s="69">
        <f t="shared" si="22"/>
        <v>4.3515812685495092E-3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3">B47</f>
        <v>0</v>
      </c>
      <c r="D45" s="56">
        <f t="shared" si="23"/>
        <v>0</v>
      </c>
      <c r="E45" s="56">
        <f t="shared" si="23"/>
        <v>0</v>
      </c>
      <c r="F45" s="56">
        <f t="shared" si="23"/>
        <v>0</v>
      </c>
      <c r="G45" s="56">
        <f t="shared" si="23"/>
        <v>0</v>
      </c>
      <c r="H45" s="56">
        <f t="shared" si="23"/>
        <v>0</v>
      </c>
      <c r="I45" s="56">
        <f t="shared" si="23"/>
        <v>0</v>
      </c>
      <c r="J45" s="56">
        <f t="shared" si="23"/>
        <v>0</v>
      </c>
      <c r="K45" s="56">
        <f t="shared" si="23"/>
        <v>0</v>
      </c>
      <c r="L45" s="56">
        <f t="shared" si="23"/>
        <v>0</v>
      </c>
      <c r="M45" s="56">
        <f t="shared" si="23"/>
        <v>0</v>
      </c>
      <c r="N45" s="56">
        <f t="shared" si="23"/>
        <v>0</v>
      </c>
      <c r="O45" s="56">
        <f t="shared" si="23"/>
        <v>0.23571065204633354</v>
      </c>
      <c r="P45" s="56">
        <f t="shared" si="23"/>
        <v>0.93866716234908498</v>
      </c>
      <c r="Q45" s="56">
        <f t="shared" si="23"/>
        <v>1.5686207164180577</v>
      </c>
      <c r="R45" s="56">
        <f t="shared" si="23"/>
        <v>2.1312283699023635</v>
      </c>
      <c r="S45" s="56">
        <f t="shared" si="23"/>
        <v>2.6313390276440987</v>
      </c>
      <c r="T45" s="56">
        <f t="shared" si="23"/>
        <v>3.0738015944853592</v>
      </c>
      <c r="U45" s="56">
        <f t="shared" si="23"/>
        <v>3.4627915162623943</v>
      </c>
      <c r="V45" s="56">
        <f t="shared" si="23"/>
        <v>3.8024842388114535</v>
      </c>
      <c r="W45" s="56">
        <f t="shared" si="23"/>
        <v>4.1340954532903522</v>
      </c>
      <c r="X45" s="56">
        <f t="shared" si="23"/>
        <v>4.4657066677692514</v>
      </c>
      <c r="Y45" s="56">
        <f t="shared" si="23"/>
        <v>4.7973178822481506</v>
      </c>
      <c r="Z45" s="56">
        <f t="shared" si="23"/>
        <v>5.1289290967270498</v>
      </c>
      <c r="AA45" s="56">
        <f t="shared" si="23"/>
        <v>5.460540311205949</v>
      </c>
      <c r="AB45" s="56">
        <f t="shared" si="23"/>
        <v>5.7921515256848481</v>
      </c>
      <c r="AC45" s="56">
        <f t="shared" si="23"/>
        <v>6.1237627401637473</v>
      </c>
      <c r="AD45" s="56">
        <f t="shared" si="23"/>
        <v>6.4553739546426465</v>
      </c>
      <c r="AE45" s="56">
        <f t="shared" si="23"/>
        <v>6.7869851691215457</v>
      </c>
      <c r="AF45" s="56">
        <f t="shared" si="23"/>
        <v>7.1185963836004449</v>
      </c>
      <c r="AG45" s="56">
        <f t="shared" si="23"/>
        <v>7.4502075980793441</v>
      </c>
      <c r="AH45" s="56">
        <f t="shared" si="23"/>
        <v>7.7818188125582433</v>
      </c>
      <c r="AI45" s="56">
        <f t="shared" si="23"/>
        <v>7.8129326186283592</v>
      </c>
      <c r="AJ45" s="56">
        <f t="shared" si="23"/>
        <v>7.5435490162896919</v>
      </c>
      <c r="AK45" s="56">
        <f t="shared" si="23"/>
        <v>7.2741654139510246</v>
      </c>
      <c r="AL45" s="56">
        <f t="shared" si="23"/>
        <v>7.0047818116123572</v>
      </c>
      <c r="AM45" s="56">
        <f t="shared" si="23"/>
        <v>6.7353982092736899</v>
      </c>
      <c r="AN45" s="56">
        <f t="shared" si="23"/>
        <v>6.4660146069350226</v>
      </c>
      <c r="AO45" s="56">
        <f t="shared" si="23"/>
        <v>6.1966310045963553</v>
      </c>
      <c r="AP45" s="56">
        <f t="shared" si="23"/>
        <v>5.927247402257688</v>
      </c>
      <c r="AQ45" s="56">
        <f t="shared" si="23"/>
        <v>5.6578637999190207</v>
      </c>
      <c r="AR45" s="56">
        <f t="shared" si="23"/>
        <v>5.3884801975803533</v>
      </c>
      <c r="AS45" s="56">
        <f t="shared" si="23"/>
        <v>5.119096595241686</v>
      </c>
      <c r="AT45" s="56">
        <f t="shared" si="23"/>
        <v>4.8497129929030187</v>
      </c>
      <c r="AU45" s="56">
        <f t="shared" si="23"/>
        <v>4.5803293905643514</v>
      </c>
      <c r="AV45" s="56">
        <f t="shared" si="23"/>
        <v>4.3109457882256841</v>
      </c>
      <c r="AW45" s="56">
        <f t="shared" si="23"/>
        <v>4.0415621858870168</v>
      </c>
      <c r="AX45" s="56">
        <f t="shared" si="23"/>
        <v>3.7721785835483499</v>
      </c>
      <c r="AY45" s="56">
        <f t="shared" si="23"/>
        <v>3.502794981209683</v>
      </c>
      <c r="AZ45" s="56">
        <f t="shared" si="23"/>
        <v>3.2334113788710162</v>
      </c>
      <c r="BA45" s="56">
        <f t="shared" si="23"/>
        <v>2.9640277765323493</v>
      </c>
      <c r="BB45" s="56">
        <f t="shared" si="23"/>
        <v>2.6946441741936824</v>
      </c>
      <c r="BC45" s="56">
        <f t="shared" si="23"/>
        <v>2.4252605718550155</v>
      </c>
      <c r="BD45" s="56">
        <f t="shared" si="23"/>
        <v>2.1558769695163487</v>
      </c>
      <c r="BE45" s="56">
        <f t="shared" si="23"/>
        <v>1.8864933671776818</v>
      </c>
      <c r="BF45" s="56">
        <f t="shared" si="23"/>
        <v>1.6171097648390149</v>
      </c>
      <c r="BG45" s="56">
        <f t="shared" si="23"/>
        <v>1.347726162500348</v>
      </c>
      <c r="BH45" s="56">
        <f t="shared" si="23"/>
        <v>1.0783425601616812</v>
      </c>
      <c r="BI45" s="56">
        <f t="shared" si="23"/>
        <v>0.80895895782301419</v>
      </c>
      <c r="BJ45" s="56">
        <f t="shared" si="23"/>
        <v>0.53957535548434721</v>
      </c>
      <c r="BK45" s="56">
        <f t="shared" si="23"/>
        <v>0.27019175314568022</v>
      </c>
      <c r="BL45" s="56">
        <f t="shared" si="23"/>
        <v>8.0815080701324149E-4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0</v>
      </c>
      <c r="E46" s="56">
        <f>(E27-E114)*'Assumptions (Inputs)'!$C$26</f>
        <v>0</v>
      </c>
      <c r="F46" s="56">
        <f>(F27-F114)*'Assumptions (Inputs)'!$C$26</f>
        <v>0</v>
      </c>
      <c r="G46" s="56">
        <f>(G27-G114)*'Assumptions (Inputs)'!$C$26</f>
        <v>0</v>
      </c>
      <c r="H46" s="56">
        <f>(H27-H114)*'Assumptions (Inputs)'!$C$26</f>
        <v>0</v>
      </c>
      <c r="I46" s="56">
        <f>(I27-I114)*'Assumptions (Inputs)'!$C$26</f>
        <v>0</v>
      </c>
      <c r="J46" s="56">
        <f>(J27-J114)*'Assumptions (Inputs)'!$C$26</f>
        <v>0</v>
      </c>
      <c r="K46" s="56">
        <f>(K27-K114)*'Assumptions (Inputs)'!$C$26</f>
        <v>0</v>
      </c>
      <c r="L46" s="56">
        <f>(L27-L114)*'Assumptions (Inputs)'!$C$26</f>
        <v>0</v>
      </c>
      <c r="M46" s="56">
        <f>(M27-M114)*'Assumptions (Inputs)'!$C$26</f>
        <v>0</v>
      </c>
      <c r="N46" s="56">
        <f>(N27-N114)*'Assumptions (Inputs)'!$C$26</f>
        <v>0.23571065204633354</v>
      </c>
      <c r="O46" s="56">
        <f>(O27-O114)*'Assumptions (Inputs)'!$C$26</f>
        <v>0.70295651030275141</v>
      </c>
      <c r="P46" s="56">
        <f>(P27-P114)*'Assumptions (Inputs)'!$C$26</f>
        <v>0.62995355406897269</v>
      </c>
      <c r="Q46" s="56">
        <f>(Q27-Q114)*'Assumptions (Inputs)'!$C$26</f>
        <v>0.56260765348430597</v>
      </c>
      <c r="R46" s="56">
        <f>(R27-R114)*'Assumptions (Inputs)'!$C$26</f>
        <v>0.50011065774173513</v>
      </c>
      <c r="S46" s="56">
        <f>(S27-S114)*'Assumptions (Inputs)'!$C$26</f>
        <v>0.4424625668412604</v>
      </c>
      <c r="T46" s="56">
        <f>(T27-T114)*'Assumptions (Inputs)'!$C$26</f>
        <v>0.38898992177703506</v>
      </c>
      <c r="U46" s="56">
        <f>(U27-U114)*'Assumptions (Inputs)'!$C$26</f>
        <v>0.33969272254905908</v>
      </c>
      <c r="V46" s="56">
        <f>(V27-V114)*'Assumptions (Inputs)'!$C$26</f>
        <v>0.33161121447889896</v>
      </c>
      <c r="W46" s="56">
        <f>(W27-W114)*'Assumptions (Inputs)'!$C$26</f>
        <v>0.33161121447889896</v>
      </c>
      <c r="X46" s="56">
        <f>(X27-X114)*'Assumptions (Inputs)'!$C$26</f>
        <v>0.33161121447889896</v>
      </c>
      <c r="Y46" s="56">
        <f>(Y27-Y114)*'Assumptions (Inputs)'!$C$26</f>
        <v>0.33161121447889896</v>
      </c>
      <c r="Z46" s="56">
        <f>(Z27-Z114)*'Assumptions (Inputs)'!$C$26</f>
        <v>0.33161121447889896</v>
      </c>
      <c r="AA46" s="56">
        <f>(AA27-AA114)*'Assumptions (Inputs)'!$C$26</f>
        <v>0.33161121447889896</v>
      </c>
      <c r="AB46" s="56">
        <f>(AB27-AB114)*'Assumptions (Inputs)'!$C$26</f>
        <v>0.33161121447889896</v>
      </c>
      <c r="AC46" s="56">
        <f>(AC27-AC114)*'Assumptions (Inputs)'!$C$26</f>
        <v>0.33161121447889896</v>
      </c>
      <c r="AD46" s="56">
        <f>(AD27-AD114)*'Assumptions (Inputs)'!$C$26</f>
        <v>0.33161121447889896</v>
      </c>
      <c r="AE46" s="56">
        <f>(AE27-AE114)*'Assumptions (Inputs)'!$C$26</f>
        <v>0.33161121447889896</v>
      </c>
      <c r="AF46" s="56">
        <f>(AF27-AF114)*'Assumptions (Inputs)'!$C$26</f>
        <v>0.33161121447889896</v>
      </c>
      <c r="AG46" s="56">
        <f>(AG27-AG114)*'Assumptions (Inputs)'!$C$26</f>
        <v>0.33161121447889896</v>
      </c>
      <c r="AH46" s="56">
        <f>(AH27-AH114)*'Assumptions (Inputs)'!$C$26</f>
        <v>3.1113806070116004E-2</v>
      </c>
      <c r="AI46" s="56">
        <f>(AI27-AI114)*'Assumptions (Inputs)'!$C$26</f>
        <v>-0.26938360233866698</v>
      </c>
      <c r="AJ46" s="56">
        <f>(AJ27-AJ114)*'Assumptions (Inputs)'!$C$26</f>
        <v>-0.26938360233866698</v>
      </c>
      <c r="AK46" s="56">
        <f>(AK27-AK114)*'Assumptions (Inputs)'!$C$26</f>
        <v>-0.26938360233866698</v>
      </c>
      <c r="AL46" s="56">
        <f>(AL27-AL114)*'Assumptions (Inputs)'!$C$26</f>
        <v>-0.26938360233866698</v>
      </c>
      <c r="AM46" s="56">
        <f>(AM27-AM114)*'Assumptions (Inputs)'!$C$26</f>
        <v>-0.26938360233866698</v>
      </c>
      <c r="AN46" s="56">
        <f>(AN27-AN114)*'Assumptions (Inputs)'!$C$26</f>
        <v>-0.26938360233866698</v>
      </c>
      <c r="AO46" s="56">
        <f>(AO27-AO114)*'Assumptions (Inputs)'!$C$26</f>
        <v>-0.26938360233866698</v>
      </c>
      <c r="AP46" s="56">
        <f>(AP27-AP114)*'Assumptions (Inputs)'!$C$26</f>
        <v>-0.26938360233866698</v>
      </c>
      <c r="AQ46" s="56">
        <f>(AQ27-AQ114)*'Assumptions (Inputs)'!$C$26</f>
        <v>-0.26938360233866698</v>
      </c>
      <c r="AR46" s="56">
        <f>(AR27-AR114)*'Assumptions (Inputs)'!$C$26</f>
        <v>-0.26938360233866698</v>
      </c>
      <c r="AS46" s="56">
        <f>(AS27-AS114)*'Assumptions (Inputs)'!$C$26</f>
        <v>-0.26938360233866698</v>
      </c>
      <c r="AT46" s="56">
        <f>(AT27-AT114)*'Assumptions (Inputs)'!$C$26</f>
        <v>-0.26938360233866698</v>
      </c>
      <c r="AU46" s="56">
        <f>(AU27-AU114)*'Assumptions (Inputs)'!$C$26</f>
        <v>-0.26938360233866698</v>
      </c>
      <c r="AV46" s="56">
        <f>(AV27-AV114)*'Assumptions (Inputs)'!$C$26</f>
        <v>-0.26938360233866698</v>
      </c>
      <c r="AW46" s="56">
        <f>(AW27-AW114)*'Assumptions (Inputs)'!$C$26</f>
        <v>-0.26938360233866698</v>
      </c>
      <c r="AX46" s="56">
        <f>(AX27-AX114)*'Assumptions (Inputs)'!$C$26</f>
        <v>-0.26938360233866698</v>
      </c>
      <c r="AY46" s="56">
        <f>(AY27-AY114)*'Assumptions (Inputs)'!$C$26</f>
        <v>-0.26938360233866698</v>
      </c>
      <c r="AZ46" s="56">
        <f>(AZ27-AZ114)*'Assumptions (Inputs)'!$C$26</f>
        <v>-0.26938360233866698</v>
      </c>
      <c r="BA46" s="56">
        <f>(BA27-BA114)*'Assumptions (Inputs)'!$C$26</f>
        <v>-0.26938360233866698</v>
      </c>
      <c r="BB46" s="56">
        <f>(BB27-BB114)*'Assumptions (Inputs)'!$C$26</f>
        <v>-0.26938360233866698</v>
      </c>
      <c r="BC46" s="56">
        <f>(BC27-BC114)*'Assumptions (Inputs)'!$C$26</f>
        <v>-0.26938360233866698</v>
      </c>
      <c r="BD46" s="56">
        <f>(BD27-BD114)*'Assumptions (Inputs)'!$C$26</f>
        <v>-0.26938360233866698</v>
      </c>
      <c r="BE46" s="56">
        <f>(BE27-BE114)*'Assumptions (Inputs)'!$C$26</f>
        <v>-0.26938360233866698</v>
      </c>
      <c r="BF46" s="56">
        <f>(BF27-BF114)*'Assumptions (Inputs)'!$C$26</f>
        <v>-0.26938360233866698</v>
      </c>
      <c r="BG46" s="56">
        <f>(BG27-BG114)*'Assumptions (Inputs)'!$C$26</f>
        <v>-0.26938360233866698</v>
      </c>
      <c r="BH46" s="56">
        <f>(BH27-BH114)*'Assumptions (Inputs)'!$C$26</f>
        <v>-0.26938360233866698</v>
      </c>
      <c r="BI46" s="56">
        <f>(BI27-BI114)*'Assumptions (Inputs)'!$C$26</f>
        <v>-0.26938360233866698</v>
      </c>
      <c r="BJ46" s="56">
        <f>(BJ27-BJ114)*'Assumptions (Inputs)'!$C$26</f>
        <v>-0.26938360233866698</v>
      </c>
      <c r="BK46" s="56">
        <f>(BK27-BK114)*'Assumptions (Inputs)'!$C$26</f>
        <v>-0.26938360233866698</v>
      </c>
      <c r="BL46" s="56">
        <f>(BL27-BL114)*'Assumptions (Inputs)'!$C$26</f>
        <v>0</v>
      </c>
      <c r="BM46" s="37"/>
      <c r="BN46" s="75">
        <f>SUM(B46:BM46)</f>
        <v>8.0815080701324149E-4</v>
      </c>
      <c r="BO46" s="337"/>
    </row>
    <row r="47" spans="1:107" s="79" customFormat="1" ht="15" customHeight="1">
      <c r="A47" s="36" t="s">
        <v>28</v>
      </c>
      <c r="B47" s="78">
        <f t="shared" ref="B47:BL47" si="24">SUM(B45:B46)</f>
        <v>0</v>
      </c>
      <c r="C47" s="78">
        <f t="shared" si="24"/>
        <v>0</v>
      </c>
      <c r="D47" s="78">
        <f>SUM(D45:D46)</f>
        <v>0</v>
      </c>
      <c r="E47" s="78">
        <f>SUM(E45:E46)</f>
        <v>0</v>
      </c>
      <c r="F47" s="78">
        <f t="shared" si="24"/>
        <v>0</v>
      </c>
      <c r="G47" s="78">
        <f t="shared" si="24"/>
        <v>0</v>
      </c>
      <c r="H47" s="78">
        <f t="shared" si="24"/>
        <v>0</v>
      </c>
      <c r="I47" s="78">
        <f t="shared" si="24"/>
        <v>0</v>
      </c>
      <c r="J47" s="78">
        <f t="shared" si="24"/>
        <v>0</v>
      </c>
      <c r="K47" s="78">
        <f t="shared" si="24"/>
        <v>0</v>
      </c>
      <c r="L47" s="78">
        <f t="shared" si="24"/>
        <v>0</v>
      </c>
      <c r="M47" s="78">
        <f t="shared" si="24"/>
        <v>0</v>
      </c>
      <c r="N47" s="78">
        <f t="shared" si="24"/>
        <v>0.23571065204633354</v>
      </c>
      <c r="O47" s="78">
        <f t="shared" si="24"/>
        <v>0.93866716234908498</v>
      </c>
      <c r="P47" s="78">
        <f t="shared" si="24"/>
        <v>1.5686207164180577</v>
      </c>
      <c r="Q47" s="78">
        <f t="shared" si="24"/>
        <v>2.1312283699023635</v>
      </c>
      <c r="R47" s="78">
        <f t="shared" si="24"/>
        <v>2.6313390276440987</v>
      </c>
      <c r="S47" s="78">
        <f t="shared" si="24"/>
        <v>3.0738015944853592</v>
      </c>
      <c r="T47" s="78">
        <f t="shared" si="24"/>
        <v>3.4627915162623943</v>
      </c>
      <c r="U47" s="78">
        <f t="shared" si="24"/>
        <v>3.8024842388114535</v>
      </c>
      <c r="V47" s="78">
        <f t="shared" si="24"/>
        <v>4.1340954532903522</v>
      </c>
      <c r="W47" s="78">
        <f t="shared" si="24"/>
        <v>4.4657066677692514</v>
      </c>
      <c r="X47" s="78">
        <f t="shared" si="24"/>
        <v>4.7973178822481506</v>
      </c>
      <c r="Y47" s="78">
        <f t="shared" si="24"/>
        <v>5.1289290967270498</v>
      </c>
      <c r="Z47" s="78">
        <f t="shared" si="24"/>
        <v>5.460540311205949</v>
      </c>
      <c r="AA47" s="78">
        <f t="shared" si="24"/>
        <v>5.7921515256848481</v>
      </c>
      <c r="AB47" s="78">
        <f t="shared" si="24"/>
        <v>6.1237627401637473</v>
      </c>
      <c r="AC47" s="78">
        <f t="shared" si="24"/>
        <v>6.4553739546426465</v>
      </c>
      <c r="AD47" s="78">
        <f t="shared" si="24"/>
        <v>6.7869851691215457</v>
      </c>
      <c r="AE47" s="78">
        <f t="shared" si="24"/>
        <v>7.1185963836004449</v>
      </c>
      <c r="AF47" s="78">
        <f t="shared" si="24"/>
        <v>7.4502075980793441</v>
      </c>
      <c r="AG47" s="78">
        <f t="shared" si="24"/>
        <v>7.7818188125582433</v>
      </c>
      <c r="AH47" s="78">
        <f t="shared" si="24"/>
        <v>7.8129326186283592</v>
      </c>
      <c r="AI47" s="78">
        <f t="shared" si="24"/>
        <v>7.5435490162896919</v>
      </c>
      <c r="AJ47" s="78">
        <f t="shared" si="24"/>
        <v>7.2741654139510246</v>
      </c>
      <c r="AK47" s="78">
        <f t="shared" si="24"/>
        <v>7.0047818116123572</v>
      </c>
      <c r="AL47" s="78">
        <f t="shared" si="24"/>
        <v>6.7353982092736899</v>
      </c>
      <c r="AM47" s="78">
        <f t="shared" si="24"/>
        <v>6.4660146069350226</v>
      </c>
      <c r="AN47" s="78">
        <f t="shared" si="24"/>
        <v>6.1966310045963553</v>
      </c>
      <c r="AO47" s="78">
        <f t="shared" si="24"/>
        <v>5.927247402257688</v>
      </c>
      <c r="AP47" s="78">
        <f t="shared" si="24"/>
        <v>5.6578637999190207</v>
      </c>
      <c r="AQ47" s="78">
        <f t="shared" si="24"/>
        <v>5.3884801975803533</v>
      </c>
      <c r="AR47" s="78">
        <f t="shared" si="24"/>
        <v>5.119096595241686</v>
      </c>
      <c r="AS47" s="78">
        <f t="shared" si="24"/>
        <v>4.8497129929030187</v>
      </c>
      <c r="AT47" s="78">
        <f t="shared" si="24"/>
        <v>4.5803293905643514</v>
      </c>
      <c r="AU47" s="78">
        <f t="shared" si="24"/>
        <v>4.3109457882256841</v>
      </c>
      <c r="AV47" s="78">
        <f t="shared" si="24"/>
        <v>4.0415621858870168</v>
      </c>
      <c r="AW47" s="78">
        <f t="shared" si="24"/>
        <v>3.7721785835483499</v>
      </c>
      <c r="AX47" s="78">
        <f t="shared" si="24"/>
        <v>3.502794981209683</v>
      </c>
      <c r="AY47" s="78">
        <f t="shared" si="24"/>
        <v>3.2334113788710162</v>
      </c>
      <c r="AZ47" s="78">
        <f t="shared" si="24"/>
        <v>2.9640277765323493</v>
      </c>
      <c r="BA47" s="78">
        <f t="shared" si="24"/>
        <v>2.6946441741936824</v>
      </c>
      <c r="BB47" s="78">
        <f t="shared" si="24"/>
        <v>2.4252605718550155</v>
      </c>
      <c r="BC47" s="78">
        <f t="shared" si="24"/>
        <v>2.1558769695163487</v>
      </c>
      <c r="BD47" s="78">
        <f t="shared" si="24"/>
        <v>1.8864933671776818</v>
      </c>
      <c r="BE47" s="78">
        <f t="shared" si="24"/>
        <v>1.6171097648390149</v>
      </c>
      <c r="BF47" s="78">
        <f t="shared" si="24"/>
        <v>1.347726162500348</v>
      </c>
      <c r="BG47" s="78">
        <f t="shared" si="24"/>
        <v>1.0783425601616812</v>
      </c>
      <c r="BH47" s="78">
        <f t="shared" si="24"/>
        <v>0.80895895782301419</v>
      </c>
      <c r="BI47" s="78">
        <f t="shared" si="24"/>
        <v>0.53957535548434721</v>
      </c>
      <c r="BJ47" s="78">
        <f t="shared" si="24"/>
        <v>0.27019175314568022</v>
      </c>
      <c r="BK47" s="78">
        <f t="shared" si="24"/>
        <v>8.0815080701324149E-4</v>
      </c>
      <c r="BL47" s="78">
        <f t="shared" si="24"/>
        <v>8.0815080701324149E-4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5">AVERAGE(B45,B47)</f>
        <v>0</v>
      </c>
      <c r="C48" s="69">
        <f t="shared" si="25"/>
        <v>0</v>
      </c>
      <c r="D48" s="69">
        <f t="shared" si="25"/>
        <v>0</v>
      </c>
      <c r="E48" s="69">
        <f>AVERAGE(E45,E47)</f>
        <v>0</v>
      </c>
      <c r="F48" s="69">
        <f t="shared" si="25"/>
        <v>0</v>
      </c>
      <c r="G48" s="69">
        <f>AVERAGE(G45,G47)</f>
        <v>0</v>
      </c>
      <c r="H48" s="69">
        <f t="shared" si="25"/>
        <v>0</v>
      </c>
      <c r="I48" s="69">
        <f t="shared" si="25"/>
        <v>0</v>
      </c>
      <c r="J48" s="69">
        <f t="shared" si="25"/>
        <v>0</v>
      </c>
      <c r="K48" s="69">
        <f t="shared" si="25"/>
        <v>0</v>
      </c>
      <c r="L48" s="69">
        <f>AVERAGE(L45,L47)</f>
        <v>0</v>
      </c>
      <c r="M48" s="69">
        <f>AVERAGE(M45,M47)</f>
        <v>0</v>
      </c>
      <c r="N48" s="69">
        <f>AVERAGE(N45,N47)</f>
        <v>0.11785532602316677</v>
      </c>
      <c r="O48" s="69">
        <f t="shared" ref="O48:BL48" si="26">AVERAGE(O45,O47)</f>
        <v>0.58718890719770922</v>
      </c>
      <c r="P48" s="69">
        <f t="shared" si="26"/>
        <v>1.2536439393835712</v>
      </c>
      <c r="Q48" s="69">
        <f t="shared" si="26"/>
        <v>1.8499245431602107</v>
      </c>
      <c r="R48" s="69">
        <f t="shared" si="26"/>
        <v>2.3812836987732311</v>
      </c>
      <c r="S48" s="69">
        <f t="shared" si="26"/>
        <v>2.8525703110647287</v>
      </c>
      <c r="T48" s="69">
        <f t="shared" si="26"/>
        <v>3.268296555373877</v>
      </c>
      <c r="U48" s="69">
        <f t="shared" si="26"/>
        <v>3.6326378775369239</v>
      </c>
      <c r="V48" s="69">
        <f t="shared" si="26"/>
        <v>3.9682898460509026</v>
      </c>
      <c r="W48" s="69">
        <f t="shared" si="26"/>
        <v>4.2999010605298018</v>
      </c>
      <c r="X48" s="69">
        <f t="shared" si="26"/>
        <v>4.631512275008701</v>
      </c>
      <c r="Y48" s="69">
        <f t="shared" si="26"/>
        <v>4.9631234894876002</v>
      </c>
      <c r="Z48" s="69">
        <f t="shared" si="26"/>
        <v>5.2947347039664994</v>
      </c>
      <c r="AA48" s="69">
        <f t="shared" si="26"/>
        <v>5.6263459184453986</v>
      </c>
      <c r="AB48" s="69">
        <f t="shared" si="26"/>
        <v>5.9579571329242977</v>
      </c>
      <c r="AC48" s="69">
        <f t="shared" si="26"/>
        <v>6.2895683474031969</v>
      </c>
      <c r="AD48" s="69">
        <f t="shared" si="26"/>
        <v>6.6211795618820961</v>
      </c>
      <c r="AE48" s="69">
        <f t="shared" si="26"/>
        <v>6.9527907763609953</v>
      </c>
      <c r="AF48" s="69">
        <f t="shared" si="26"/>
        <v>7.2844019908398945</v>
      </c>
      <c r="AG48" s="69">
        <f t="shared" si="26"/>
        <v>7.6160132053187937</v>
      </c>
      <c r="AH48" s="69">
        <f t="shared" si="26"/>
        <v>7.7973757155933008</v>
      </c>
      <c r="AI48" s="69">
        <f t="shared" si="26"/>
        <v>7.6782408174590255</v>
      </c>
      <c r="AJ48" s="69">
        <f t="shared" si="26"/>
        <v>7.4088572151203582</v>
      </c>
      <c r="AK48" s="69">
        <f t="shared" si="26"/>
        <v>7.1394736127816909</v>
      </c>
      <c r="AL48" s="69">
        <f t="shared" si="26"/>
        <v>6.8700900104430236</v>
      </c>
      <c r="AM48" s="69">
        <f t="shared" si="26"/>
        <v>6.6007064081043563</v>
      </c>
      <c r="AN48" s="69">
        <f t="shared" si="26"/>
        <v>6.331322805765689</v>
      </c>
      <c r="AO48" s="69">
        <f t="shared" si="26"/>
        <v>6.0619392034270216</v>
      </c>
      <c r="AP48" s="69">
        <f t="shared" si="26"/>
        <v>5.7925556010883543</v>
      </c>
      <c r="AQ48" s="69">
        <f t="shared" si="26"/>
        <v>5.523171998749687</v>
      </c>
      <c r="AR48" s="69">
        <f t="shared" si="26"/>
        <v>5.2537883964110197</v>
      </c>
      <c r="AS48" s="69">
        <f t="shared" si="26"/>
        <v>4.9844047940723524</v>
      </c>
      <c r="AT48" s="69">
        <f t="shared" si="26"/>
        <v>4.7150211917336851</v>
      </c>
      <c r="AU48" s="69">
        <f t="shared" si="26"/>
        <v>4.4456375893950177</v>
      </c>
      <c r="AV48" s="69">
        <f t="shared" si="26"/>
        <v>4.1762539870563504</v>
      </c>
      <c r="AW48" s="69">
        <f t="shared" si="26"/>
        <v>3.9068703847176831</v>
      </c>
      <c r="AX48" s="69">
        <f t="shared" si="26"/>
        <v>3.6374867823790167</v>
      </c>
      <c r="AY48" s="69">
        <f t="shared" si="26"/>
        <v>3.3681031800403494</v>
      </c>
      <c r="AZ48" s="69">
        <f t="shared" si="26"/>
        <v>3.0987195777016829</v>
      </c>
      <c r="BA48" s="69">
        <f t="shared" si="26"/>
        <v>2.8293359753630156</v>
      </c>
      <c r="BB48" s="69">
        <f t="shared" si="26"/>
        <v>2.5599523730243492</v>
      </c>
      <c r="BC48" s="69">
        <f t="shared" si="26"/>
        <v>2.2905687706856819</v>
      </c>
      <c r="BD48" s="69">
        <f t="shared" si="26"/>
        <v>2.0211851683470154</v>
      </c>
      <c r="BE48" s="69">
        <f t="shared" si="26"/>
        <v>1.7518015660083484</v>
      </c>
      <c r="BF48" s="69">
        <f t="shared" si="26"/>
        <v>1.4824179636696815</v>
      </c>
      <c r="BG48" s="69">
        <f t="shared" si="26"/>
        <v>1.2130343613310146</v>
      </c>
      <c r="BH48" s="69">
        <f t="shared" si="26"/>
        <v>0.94365075899234774</v>
      </c>
      <c r="BI48" s="69">
        <f t="shared" si="26"/>
        <v>0.67426715665368064</v>
      </c>
      <c r="BJ48" s="69">
        <f t="shared" si="26"/>
        <v>0.40488355431501372</v>
      </c>
      <c r="BK48" s="69">
        <f t="shared" si="26"/>
        <v>0.13549995197634673</v>
      </c>
      <c r="BL48" s="69">
        <f t="shared" si="26"/>
        <v>8.0815080701324149E-4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7">C22-C36-C42-C48</f>
        <v>0</v>
      </c>
      <c r="D50" s="72">
        <f t="shared" si="27"/>
        <v>0</v>
      </c>
      <c r="E50" s="72">
        <f t="shared" si="27"/>
        <v>0</v>
      </c>
      <c r="F50" s="72">
        <f t="shared" si="27"/>
        <v>0</v>
      </c>
      <c r="G50" s="72">
        <f t="shared" si="27"/>
        <v>0</v>
      </c>
      <c r="H50" s="72">
        <f t="shared" si="27"/>
        <v>0</v>
      </c>
      <c r="I50" s="72">
        <f t="shared" si="27"/>
        <v>0</v>
      </c>
      <c r="J50" s="72">
        <f t="shared" si="27"/>
        <v>0</v>
      </c>
      <c r="K50" s="72">
        <f t="shared" si="27"/>
        <v>0</v>
      </c>
      <c r="L50" s="72">
        <f t="shared" si="27"/>
        <v>0</v>
      </c>
      <c r="M50" s="72">
        <f t="shared" si="27"/>
        <v>0</v>
      </c>
      <c r="N50" s="72">
        <f t="shared" si="27"/>
        <v>100.83623987733783</v>
      </c>
      <c r="O50" s="72">
        <f t="shared" si="27"/>
        <v>197.4080492619384</v>
      </c>
      <c r="P50" s="72">
        <f t="shared" si="27"/>
        <v>189.11223617521023</v>
      </c>
      <c r="Q50" s="72">
        <f t="shared" si="27"/>
        <v>181.26445982371013</v>
      </c>
      <c r="R50" s="72">
        <f t="shared" si="27"/>
        <v>173.83118194894701</v>
      </c>
      <c r="S50" s="72">
        <f t="shared" si="27"/>
        <v>166.78144415846742</v>
      </c>
      <c r="T50" s="72">
        <f t="shared" si="27"/>
        <v>160.08643794818286</v>
      </c>
      <c r="U50" s="72">
        <f t="shared" si="27"/>
        <v>153.71950470236956</v>
      </c>
      <c r="V50" s="72">
        <f t="shared" si="27"/>
        <v>147.53574194523875</v>
      </c>
      <c r="W50" s="72">
        <f t="shared" si="27"/>
        <v>141.37777784848581</v>
      </c>
      <c r="X50" s="72">
        <f t="shared" si="27"/>
        <v>135.2198137517328</v>
      </c>
      <c r="Y50" s="72">
        <f t="shared" si="27"/>
        <v>129.06184965497985</v>
      </c>
      <c r="Z50" s="72">
        <f t="shared" si="27"/>
        <v>122.90388555822685</v>
      </c>
      <c r="AA50" s="72">
        <f t="shared" si="27"/>
        <v>116.74592146147388</v>
      </c>
      <c r="AB50" s="72">
        <f t="shared" si="27"/>
        <v>110.58795736472092</v>
      </c>
      <c r="AC50" s="72">
        <f t="shared" si="27"/>
        <v>104.42999326796794</v>
      </c>
      <c r="AD50" s="72">
        <f t="shared" si="27"/>
        <v>98.272029171214967</v>
      </c>
      <c r="AE50" s="72">
        <f t="shared" si="27"/>
        <v>92.11406507446199</v>
      </c>
      <c r="AF50" s="72">
        <f t="shared" si="27"/>
        <v>85.956100977709028</v>
      </c>
      <c r="AG50" s="72">
        <f t="shared" si="27"/>
        <v>79.798136880956051</v>
      </c>
      <c r="AH50" s="72">
        <f t="shared" si="27"/>
        <v>74.599452972584956</v>
      </c>
      <c r="AI50" s="72">
        <f t="shared" si="27"/>
        <v>71.31932944097764</v>
      </c>
      <c r="AJ50" s="72">
        <f t="shared" si="27"/>
        <v>68.998486097752206</v>
      </c>
      <c r="AK50" s="72">
        <f t="shared" si="27"/>
        <v>66.677642754526786</v>
      </c>
      <c r="AL50" s="72">
        <f t="shared" si="27"/>
        <v>64.356799411301353</v>
      </c>
      <c r="AM50" s="72">
        <f t="shared" si="27"/>
        <v>62.035956068075919</v>
      </c>
      <c r="AN50" s="72">
        <f t="shared" si="27"/>
        <v>59.715112724850492</v>
      </c>
      <c r="AO50" s="72">
        <f t="shared" si="27"/>
        <v>57.394269381625065</v>
      </c>
      <c r="AP50" s="72">
        <f t="shared" si="27"/>
        <v>55.073426038399631</v>
      </c>
      <c r="AQ50" s="72">
        <f t="shared" si="27"/>
        <v>52.752582695174198</v>
      </c>
      <c r="AR50" s="72">
        <f t="shared" si="27"/>
        <v>50.431739351948764</v>
      </c>
      <c r="AS50" s="72">
        <f t="shared" si="27"/>
        <v>48.11089600872333</v>
      </c>
      <c r="AT50" s="72">
        <f t="shared" si="27"/>
        <v>45.790052665497896</v>
      </c>
      <c r="AU50" s="72">
        <f t="shared" si="27"/>
        <v>43.469209322272462</v>
      </c>
      <c r="AV50" s="72">
        <f t="shared" si="27"/>
        <v>41.148365979047028</v>
      </c>
      <c r="AW50" s="72">
        <f t="shared" si="27"/>
        <v>38.827522635821595</v>
      </c>
      <c r="AX50" s="72">
        <f t="shared" si="27"/>
        <v>36.506679292596161</v>
      </c>
      <c r="AY50" s="72">
        <f t="shared" si="27"/>
        <v>34.185835949370727</v>
      </c>
      <c r="AZ50" s="72">
        <f t="shared" si="27"/>
        <v>31.864992606145289</v>
      </c>
      <c r="BA50" s="72">
        <f t="shared" si="27"/>
        <v>29.544149262919859</v>
      </c>
      <c r="BB50" s="72">
        <f t="shared" si="27"/>
        <v>27.223305919694422</v>
      </c>
      <c r="BC50" s="72">
        <f>BC22-BC36-BC42-BC48</f>
        <v>24.902462576468992</v>
      </c>
      <c r="BD50" s="72">
        <f>BD22-BD36-BD42-BD48</f>
        <v>22.581619233243551</v>
      </c>
      <c r="BE50" s="72">
        <f t="shared" si="27"/>
        <v>20.26077589001812</v>
      </c>
      <c r="BF50" s="72">
        <f t="shared" si="27"/>
        <v>17.939932546792683</v>
      </c>
      <c r="BG50" s="72">
        <f t="shared" si="27"/>
        <v>15.619089203567253</v>
      </c>
      <c r="BH50" s="72">
        <f t="shared" si="27"/>
        <v>13.298245860341819</v>
      </c>
      <c r="BI50" s="72">
        <f>BI22-BI36-BI42-BI48</f>
        <v>10.977402517116387</v>
      </c>
      <c r="BJ50" s="72">
        <f>BJ22-BJ36-BJ42-BJ48</f>
        <v>8.6565591738909529</v>
      </c>
      <c r="BK50" s="72">
        <f>BK22-BK36-BK42-BK48</f>
        <v>3.7454888851013366</v>
      </c>
      <c r="BL50" s="72">
        <f>BL22-BL36-BL42-BL48</f>
        <v>-5.1597320755627507E-3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0</v>
      </c>
      <c r="E53" s="81">
        <f>(+E33-E114)*'Assumptions (Inputs)'!$D$31/'Assumptions (Inputs)'!$D$30</f>
        <v>0</v>
      </c>
      <c r="F53" s="81">
        <f>(+F33-F114)*'Assumptions (Inputs)'!$D$31/'Assumptions (Inputs)'!$D$30</f>
        <v>0</v>
      </c>
      <c r="G53" s="81">
        <f>(+G33-G114)*'Assumptions (Inputs)'!$D$31/'Assumptions (Inputs)'!$D$30</f>
        <v>0</v>
      </c>
      <c r="H53" s="81">
        <f>(+H33-H114)*'Assumptions (Inputs)'!$D$31/'Assumptions (Inputs)'!$D$30</f>
        <v>0</v>
      </c>
      <c r="I53" s="81">
        <f>(+I33-I114)*'Assumptions (Inputs)'!$D$31/'Assumptions (Inputs)'!$D$30</f>
        <v>0</v>
      </c>
      <c r="J53" s="81">
        <f>(+J33-J114)*'Assumptions (Inputs)'!$D$31/'Assumptions (Inputs)'!$D$30</f>
        <v>0</v>
      </c>
      <c r="K53" s="81">
        <f>(+K33-K114)*'Assumptions (Inputs)'!$D$31/'Assumptions (Inputs)'!$D$30</f>
        <v>0</v>
      </c>
      <c r="L53" s="81">
        <f>(+L33-L114)*'Assumptions (Inputs)'!$D$31/'Assumptions (Inputs)'!$D$30</f>
        <v>0</v>
      </c>
      <c r="M53" s="81">
        <f>(+M33-M114)*'Assumptions (Inputs)'!$D$31/'Assumptions (Inputs)'!$D$30</f>
        <v>0</v>
      </c>
      <c r="N53" s="81">
        <f>(+N33-N114)*'Assumptions (Inputs)'!$D$31/'Assumptions (Inputs)'!$D$30</f>
        <v>-6.9940466268833573E-2</v>
      </c>
      <c r="O53" s="81">
        <f>(+O33-O114)*'Assumptions (Inputs)'!$D$31/'Assumptions (Inputs)'!$D$30</f>
        <v>-6.9940466268833573E-2</v>
      </c>
      <c r="P53" s="81">
        <f>(+P33-P114)*'Assumptions (Inputs)'!$D$31/'Assumptions (Inputs)'!$D$30</f>
        <v>-6.9940466268833573E-2</v>
      </c>
      <c r="Q53" s="81">
        <f>(+Q33-Q114)*'Assumptions (Inputs)'!$D$31/'Assumptions (Inputs)'!$D$30</f>
        <v>-6.9940466268833573E-2</v>
      </c>
      <c r="R53" s="81">
        <f>(+R33-R114)*'Assumptions (Inputs)'!$D$31/'Assumptions (Inputs)'!$D$30</f>
        <v>-6.9940466268833573E-2</v>
      </c>
      <c r="S53" s="81">
        <f>(+S33-S114)*'Assumptions (Inputs)'!$D$31/'Assumptions (Inputs)'!$D$30</f>
        <v>-6.9940466268833573E-2</v>
      </c>
      <c r="T53" s="81">
        <f>(+T33-T114)*'Assumptions (Inputs)'!$D$31/'Assumptions (Inputs)'!$D$30</f>
        <v>-6.9940466268833573E-2</v>
      </c>
      <c r="U53" s="81">
        <f>(+U33-U114)*'Assumptions (Inputs)'!$D$31/'Assumptions (Inputs)'!$D$30</f>
        <v>-6.9940466268833573E-2</v>
      </c>
      <c r="V53" s="81">
        <f>(+V33-V114)*'Assumptions (Inputs)'!$D$31/'Assumptions (Inputs)'!$D$30</f>
        <v>-6.9940466268833573E-2</v>
      </c>
      <c r="W53" s="81">
        <f>(+W33-W114)*'Assumptions (Inputs)'!$D$31/'Assumptions (Inputs)'!$D$30</f>
        <v>-6.9940466268833573E-2</v>
      </c>
      <c r="X53" s="81">
        <f>(+X33-X114)*'Assumptions (Inputs)'!$D$31/'Assumptions (Inputs)'!$D$30</f>
        <v>-6.9940466268833573E-2</v>
      </c>
      <c r="Y53" s="81">
        <f>(+Y33-Y114)*'Assumptions (Inputs)'!$D$31/'Assumptions (Inputs)'!$D$30</f>
        <v>-6.9940466268833573E-2</v>
      </c>
      <c r="Z53" s="81">
        <f>(+Z33-Z114)*'Assumptions (Inputs)'!$D$31/'Assumptions (Inputs)'!$D$30</f>
        <v>-6.9940466268833573E-2</v>
      </c>
      <c r="AA53" s="81">
        <f>(+AA33-AA114)*'Assumptions (Inputs)'!$D$31/'Assumptions (Inputs)'!$D$30</f>
        <v>-6.9940466268833573E-2</v>
      </c>
      <c r="AB53" s="81">
        <f>(+AB33-AB114)*'Assumptions (Inputs)'!$D$31/'Assumptions (Inputs)'!$D$30</f>
        <v>-6.9940466268833573E-2</v>
      </c>
      <c r="AC53" s="81">
        <f>(+AC33-AC114)*'Assumptions (Inputs)'!$D$31/'Assumptions (Inputs)'!$D$30</f>
        <v>-6.9940466268833573E-2</v>
      </c>
      <c r="AD53" s="81">
        <f>(+AD33-AD114)*'Assumptions (Inputs)'!$D$31/'Assumptions (Inputs)'!$D$30</f>
        <v>-6.9940466268833573E-2</v>
      </c>
      <c r="AE53" s="81">
        <f>(+AE33-AE114)*'Assumptions (Inputs)'!$D$31/'Assumptions (Inputs)'!$D$30</f>
        <v>-6.9940466268833573E-2</v>
      </c>
      <c r="AF53" s="81">
        <f>(+AF33-AF114)*'Assumptions (Inputs)'!$D$31/'Assumptions (Inputs)'!$D$30</f>
        <v>-6.9940466268833573E-2</v>
      </c>
      <c r="AG53" s="81">
        <f>(+AG33-AG114)*'Assumptions (Inputs)'!$D$31/'Assumptions (Inputs)'!$D$30</f>
        <v>-6.9940466268833573E-2</v>
      </c>
      <c r="AH53" s="81">
        <f>(+AH33-AH114)*'Assumptions (Inputs)'!$D$31/'Assumptions (Inputs)'!$D$30</f>
        <v>-6.9940466268833573E-2</v>
      </c>
      <c r="AI53" s="81">
        <f>(+AI33-AI114)*'Assumptions (Inputs)'!$D$31/'Assumptions (Inputs)'!$D$30</f>
        <v>-6.9940466268833573E-2</v>
      </c>
      <c r="AJ53" s="81">
        <f>(+AJ33-AJ114)*'Assumptions (Inputs)'!$D$31/'Assumptions (Inputs)'!$D$30</f>
        <v>-6.9940466268833573E-2</v>
      </c>
      <c r="AK53" s="81">
        <f>(+AK33-AK114)*'Assumptions (Inputs)'!$D$31/'Assumptions (Inputs)'!$D$30</f>
        <v>-6.9940466268833573E-2</v>
      </c>
      <c r="AL53" s="81">
        <f>(+AL33-AL114)*'Assumptions (Inputs)'!$D$31/'Assumptions (Inputs)'!$D$30</f>
        <v>-6.9940466268833573E-2</v>
      </c>
      <c r="AM53" s="81">
        <f>(+AM33-AM114)*'Assumptions (Inputs)'!$D$31/'Assumptions (Inputs)'!$D$30</f>
        <v>-6.9940466268833573E-2</v>
      </c>
      <c r="AN53" s="81">
        <f>(+AN33-AN114)*'Assumptions (Inputs)'!$D$31/'Assumptions (Inputs)'!$D$30</f>
        <v>-6.9940466268833573E-2</v>
      </c>
      <c r="AO53" s="81">
        <f>(+AO33-AO114)*'Assumptions (Inputs)'!$D$31/'Assumptions (Inputs)'!$D$30</f>
        <v>-6.9940466268833573E-2</v>
      </c>
      <c r="AP53" s="81">
        <f>(+AP33-AP114)*'Assumptions (Inputs)'!$D$31/'Assumptions (Inputs)'!$D$30</f>
        <v>-6.9940466268833573E-2</v>
      </c>
      <c r="AQ53" s="81">
        <f>(+AQ33-AQ114)*'Assumptions (Inputs)'!$D$31/'Assumptions (Inputs)'!$D$30</f>
        <v>-6.9940466268833573E-2</v>
      </c>
      <c r="AR53" s="81">
        <f>(+AR33-AR114)*'Assumptions (Inputs)'!$D$31/'Assumptions (Inputs)'!$D$30</f>
        <v>-6.9940466268833573E-2</v>
      </c>
      <c r="AS53" s="81">
        <f>(+AS33-AS114)*'Assumptions (Inputs)'!$D$31/'Assumptions (Inputs)'!$D$30</f>
        <v>-6.9940466268833573E-2</v>
      </c>
      <c r="AT53" s="81">
        <f>(+AT33-AT114)*'Assumptions (Inputs)'!$D$31/'Assumptions (Inputs)'!$D$30</f>
        <v>-6.9940466268833573E-2</v>
      </c>
      <c r="AU53" s="81">
        <f>(+AU33-AU114)*'Assumptions (Inputs)'!$D$31/'Assumptions (Inputs)'!$D$30</f>
        <v>-6.9940466268833573E-2</v>
      </c>
      <c r="AV53" s="81">
        <f>(+AV33-AV114)*'Assumptions (Inputs)'!$D$31/'Assumptions (Inputs)'!$D$30</f>
        <v>-6.9940466268833573E-2</v>
      </c>
      <c r="AW53" s="81">
        <f>(+AW33-AW114)*'Assumptions (Inputs)'!$D$31/'Assumptions (Inputs)'!$D$30</f>
        <v>-6.9940466268833573E-2</v>
      </c>
      <c r="AX53" s="81">
        <f>(+AX33-AX114)*'Assumptions (Inputs)'!$D$31/'Assumptions (Inputs)'!$D$30</f>
        <v>-6.9940466268833573E-2</v>
      </c>
      <c r="AY53" s="81">
        <f>(+AY33-AY114)*'Assumptions (Inputs)'!$D$31/'Assumptions (Inputs)'!$D$30</f>
        <v>-6.9940466268833573E-2</v>
      </c>
      <c r="AZ53" s="81">
        <f>(+AZ33-AZ114)*'Assumptions (Inputs)'!$D$31/'Assumptions (Inputs)'!$D$30</f>
        <v>-6.9940466268833573E-2</v>
      </c>
      <c r="BA53" s="81">
        <f>(+BA33-BA114)*'Assumptions (Inputs)'!$D$31/'Assumptions (Inputs)'!$D$30</f>
        <v>-6.9940466268833573E-2</v>
      </c>
      <c r="BB53" s="81">
        <f>(+BB33-BB114)*'Assumptions (Inputs)'!$D$31/'Assumptions (Inputs)'!$D$30</f>
        <v>-6.9940466268833573E-2</v>
      </c>
      <c r="BC53" s="81">
        <f>(+BC33-BC114)*'Assumptions (Inputs)'!$D$31/'Assumptions (Inputs)'!$D$30</f>
        <v>-6.9940466268833573E-2</v>
      </c>
      <c r="BD53" s="81">
        <f>(+BD33-BD114)*'Assumptions (Inputs)'!$D$31/'Assumptions (Inputs)'!$D$30</f>
        <v>-6.9940466268833573E-2</v>
      </c>
      <c r="BE53" s="81">
        <f>(+BE33-BE114)*'Assumptions (Inputs)'!$D$31/'Assumptions (Inputs)'!$D$30</f>
        <v>-6.9940466268833573E-2</v>
      </c>
      <c r="BF53" s="81">
        <f>(+BF33-BF114)*'Assumptions (Inputs)'!$D$31/'Assumptions (Inputs)'!$D$30</f>
        <v>-6.9940466268833573E-2</v>
      </c>
      <c r="BG53" s="81">
        <f>(+BG33-BG114)*'Assumptions (Inputs)'!$D$31/'Assumptions (Inputs)'!$D$30</f>
        <v>-6.9940466268833573E-2</v>
      </c>
      <c r="BH53" s="81">
        <f>(+BH33-BH114)*'Assumptions (Inputs)'!$D$31/'Assumptions (Inputs)'!$D$30</f>
        <v>-6.9940466268833573E-2</v>
      </c>
      <c r="BI53" s="81">
        <f>(+BI33-BI114)*'Assumptions (Inputs)'!$D$31/'Assumptions (Inputs)'!$D$30</f>
        <v>-6.9940466268833573E-2</v>
      </c>
      <c r="BJ53" s="81">
        <f>(+BJ33-BJ114)*'Assumptions (Inputs)'!$D$31/'Assumptions (Inputs)'!$D$30</f>
        <v>-6.9940466268833573E-2</v>
      </c>
      <c r="BK53" s="81">
        <f>(+BK33-BK114)*'Assumptions (Inputs)'!$D$31/'Assumptions (Inputs)'!$D$30</f>
        <v>-6.9940466268833573E-2</v>
      </c>
      <c r="BL53" s="81">
        <f>(+BL33-BL114)*'Assumptions (Inputs)'!$D$31/'Assumptions (Inputs)'!$D$30</f>
        <v>0</v>
      </c>
      <c r="BM53" s="99"/>
      <c r="BN53" s="75">
        <f>SUM(B53:BM53)</f>
        <v>-3.497023313441681</v>
      </c>
      <c r="BO53" s="343"/>
    </row>
    <row r="54" spans="1:107" s="38" customFormat="1" ht="15" customHeight="1">
      <c r="A54" s="36" t="s">
        <v>53</v>
      </c>
      <c r="B54" s="75">
        <f t="shared" ref="B54:BL54" si="28">B33</f>
        <v>0</v>
      </c>
      <c r="C54" s="75">
        <f t="shared" si="28"/>
        <v>0</v>
      </c>
      <c r="D54" s="75">
        <f t="shared" si="28"/>
        <v>0</v>
      </c>
      <c r="E54" s="75">
        <f t="shared" si="28"/>
        <v>0</v>
      </c>
      <c r="F54" s="75">
        <f t="shared" si="28"/>
        <v>0</v>
      </c>
      <c r="G54" s="75">
        <f t="shared" si="28"/>
        <v>0</v>
      </c>
      <c r="H54" s="75">
        <f t="shared" si="28"/>
        <v>0</v>
      </c>
      <c r="I54" s="75">
        <f t="shared" si="28"/>
        <v>0</v>
      </c>
      <c r="J54" s="75">
        <f t="shared" si="28"/>
        <v>0</v>
      </c>
      <c r="K54" s="75">
        <f t="shared" si="28"/>
        <v>0</v>
      </c>
      <c r="L54" s="75">
        <f t="shared" si="28"/>
        <v>0</v>
      </c>
      <c r="M54" s="75">
        <f t="shared" si="28"/>
        <v>0</v>
      </c>
      <c r="N54" s="75">
        <f t="shared" si="28"/>
        <v>4.0407540350800035</v>
      </c>
      <c r="O54" s="75">
        <f t="shared" si="28"/>
        <v>4.0407540350800035</v>
      </c>
      <c r="P54" s="75">
        <f t="shared" si="28"/>
        <v>4.0407540350800035</v>
      </c>
      <c r="Q54" s="75">
        <f t="shared" si="28"/>
        <v>4.0407540350800035</v>
      </c>
      <c r="R54" s="75">
        <f t="shared" si="28"/>
        <v>4.0407540350800035</v>
      </c>
      <c r="S54" s="75">
        <f t="shared" si="28"/>
        <v>4.0407540350800035</v>
      </c>
      <c r="T54" s="75">
        <f t="shared" si="28"/>
        <v>4.0407540350800035</v>
      </c>
      <c r="U54" s="75">
        <f t="shared" si="28"/>
        <v>4.0407540350800035</v>
      </c>
      <c r="V54" s="75">
        <f t="shared" si="28"/>
        <v>4.0407540350800035</v>
      </c>
      <c r="W54" s="75">
        <f t="shared" si="28"/>
        <v>4.0407540350800035</v>
      </c>
      <c r="X54" s="75">
        <f t="shared" si="28"/>
        <v>4.0407540350800035</v>
      </c>
      <c r="Y54" s="75">
        <f t="shared" si="28"/>
        <v>4.0407540350800035</v>
      </c>
      <c r="Z54" s="75">
        <f t="shared" si="28"/>
        <v>4.0407540350800035</v>
      </c>
      <c r="AA54" s="75">
        <f t="shared" si="28"/>
        <v>4.0407540350800035</v>
      </c>
      <c r="AB54" s="75">
        <f t="shared" si="28"/>
        <v>4.0407540350800035</v>
      </c>
      <c r="AC54" s="75">
        <f t="shared" si="28"/>
        <v>4.0407540350800035</v>
      </c>
      <c r="AD54" s="75">
        <f t="shared" si="28"/>
        <v>4.0407540350800035</v>
      </c>
      <c r="AE54" s="75">
        <f t="shared" si="28"/>
        <v>4.0407540350800035</v>
      </c>
      <c r="AF54" s="75">
        <f t="shared" si="28"/>
        <v>4.0407540350800035</v>
      </c>
      <c r="AG54" s="75">
        <f t="shared" si="28"/>
        <v>4.0407540350800035</v>
      </c>
      <c r="AH54" s="75">
        <f t="shared" si="28"/>
        <v>4.0407540350800035</v>
      </c>
      <c r="AI54" s="75">
        <f t="shared" si="28"/>
        <v>4.0407540350800035</v>
      </c>
      <c r="AJ54" s="75">
        <f t="shared" si="28"/>
        <v>4.0407540350800035</v>
      </c>
      <c r="AK54" s="75">
        <f t="shared" si="28"/>
        <v>4.0407540350800035</v>
      </c>
      <c r="AL54" s="75">
        <f t="shared" si="28"/>
        <v>4.0407540350800035</v>
      </c>
      <c r="AM54" s="75">
        <f t="shared" si="28"/>
        <v>4.0407540350800035</v>
      </c>
      <c r="AN54" s="75">
        <f t="shared" si="28"/>
        <v>4.0407540350800035</v>
      </c>
      <c r="AO54" s="75">
        <f t="shared" si="28"/>
        <v>4.0407540350800035</v>
      </c>
      <c r="AP54" s="75">
        <f t="shared" si="28"/>
        <v>4.0407540350800035</v>
      </c>
      <c r="AQ54" s="75">
        <f t="shared" si="28"/>
        <v>4.0407540350800035</v>
      </c>
      <c r="AR54" s="75">
        <f t="shared" si="28"/>
        <v>4.0407540350800035</v>
      </c>
      <c r="AS54" s="75">
        <f t="shared" si="28"/>
        <v>4.0407540350800035</v>
      </c>
      <c r="AT54" s="75">
        <f t="shared" si="28"/>
        <v>4.0407540350800035</v>
      </c>
      <c r="AU54" s="75">
        <f t="shared" si="28"/>
        <v>4.0407540350800035</v>
      </c>
      <c r="AV54" s="75">
        <f t="shared" si="28"/>
        <v>4.0407540350800035</v>
      </c>
      <c r="AW54" s="75">
        <f t="shared" si="28"/>
        <v>4.0407540350800035</v>
      </c>
      <c r="AX54" s="75">
        <f t="shared" si="28"/>
        <v>4.0407540350800035</v>
      </c>
      <c r="AY54" s="75">
        <f t="shared" si="28"/>
        <v>4.0407540350800035</v>
      </c>
      <c r="AZ54" s="75">
        <f t="shared" si="28"/>
        <v>4.0407540350800035</v>
      </c>
      <c r="BA54" s="75">
        <f t="shared" si="28"/>
        <v>4.0407540350800035</v>
      </c>
      <c r="BB54" s="75">
        <f t="shared" si="28"/>
        <v>4.0407540350800035</v>
      </c>
      <c r="BC54" s="75">
        <f t="shared" si="28"/>
        <v>4.0407540350800035</v>
      </c>
      <c r="BD54" s="75">
        <f t="shared" si="28"/>
        <v>4.0407540350800035</v>
      </c>
      <c r="BE54" s="75">
        <f t="shared" si="28"/>
        <v>4.0407540350800035</v>
      </c>
      <c r="BF54" s="75">
        <f t="shared" si="28"/>
        <v>4.0407540350800035</v>
      </c>
      <c r="BG54" s="75">
        <f t="shared" si="28"/>
        <v>4.0407540350800035</v>
      </c>
      <c r="BH54" s="75">
        <f t="shared" si="28"/>
        <v>4.0407540350800035</v>
      </c>
      <c r="BI54" s="75">
        <f t="shared" si="28"/>
        <v>4.0407540350800035</v>
      </c>
      <c r="BJ54" s="75">
        <f t="shared" si="28"/>
        <v>4.0407540350800035</v>
      </c>
      <c r="BK54" s="75">
        <f t="shared" si="28"/>
        <v>4.0407540350800035</v>
      </c>
      <c r="BL54" s="75">
        <f t="shared" si="28"/>
        <v>0</v>
      </c>
      <c r="BM54" s="37"/>
      <c r="BN54" s="75">
        <f>SUM(B54:BM54)</f>
        <v>202.03770175400004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</v>
      </c>
      <c r="E55" s="68">
        <f>E21*'Assumptions (Inputs)'!$C$42</f>
        <v>0</v>
      </c>
      <c r="F55" s="68">
        <f>F21*'Assumptions (Inputs)'!$C$42</f>
        <v>0</v>
      </c>
      <c r="G55" s="68">
        <f>G21*'Assumptions (Inputs)'!$C$42</f>
        <v>0</v>
      </c>
      <c r="H55" s="68">
        <f>H21*'Assumptions (Inputs)'!$C$42</f>
        <v>0</v>
      </c>
      <c r="I55" s="68">
        <f>I21*'Assumptions (Inputs)'!$C$42</f>
        <v>0</v>
      </c>
      <c r="J55" s="68">
        <f>J21*'Assumptions (Inputs)'!$C$42</f>
        <v>0</v>
      </c>
      <c r="K55" s="68">
        <f>K21*'Assumptions (Inputs)'!$C$42</f>
        <v>0</v>
      </c>
      <c r="L55" s="68">
        <f>L21*'Assumptions (Inputs)'!$C$42</f>
        <v>0</v>
      </c>
      <c r="M55" s="68">
        <f>M21*'Assumptions (Inputs)'!$C$42</f>
        <v>0</v>
      </c>
      <c r="N55" s="68">
        <f>N21*'Assumptions (Inputs)'!$C$42</f>
        <v>10.360907782256421</v>
      </c>
      <c r="O55" s="68">
        <f>O21*'Assumptions (Inputs)'!$C$42</f>
        <v>10.360907782256421</v>
      </c>
      <c r="P55" s="68">
        <f>P21*'Assumptions (Inputs)'!$C$42</f>
        <v>10.360907782256421</v>
      </c>
      <c r="Q55" s="68">
        <f>Q21*'Assumptions (Inputs)'!$C$42</f>
        <v>10.360907782256421</v>
      </c>
      <c r="R55" s="68">
        <f>R21*'Assumptions (Inputs)'!$C$42</f>
        <v>10.360907782256421</v>
      </c>
      <c r="S55" s="68">
        <f>S21*'Assumptions (Inputs)'!$C$42</f>
        <v>10.360907782256421</v>
      </c>
      <c r="T55" s="68">
        <f>T21*'Assumptions (Inputs)'!$C$42</f>
        <v>10.360907782256421</v>
      </c>
      <c r="U55" s="68">
        <f>U21*'Assumptions (Inputs)'!$C$42</f>
        <v>10.360907782256421</v>
      </c>
      <c r="V55" s="68">
        <f>V21*'Assumptions (Inputs)'!$C$42</f>
        <v>10.360907782256421</v>
      </c>
      <c r="W55" s="68">
        <f>W21*'Assumptions (Inputs)'!$C$42</f>
        <v>10.360907782256421</v>
      </c>
      <c r="X55" s="68">
        <f>X21*'Assumptions (Inputs)'!$C$42</f>
        <v>10.360907782256421</v>
      </c>
      <c r="Y55" s="68">
        <f>Y21*'Assumptions (Inputs)'!$C$42</f>
        <v>10.360907782256421</v>
      </c>
      <c r="Z55" s="68">
        <f>Z21*'Assumptions (Inputs)'!$C$42</f>
        <v>10.360907782256421</v>
      </c>
      <c r="AA55" s="68">
        <f>AA21*'Assumptions (Inputs)'!$C$42</f>
        <v>10.360907782256421</v>
      </c>
      <c r="AB55" s="68">
        <f>AB21*'Assumptions (Inputs)'!$C$42</f>
        <v>10.360907782256421</v>
      </c>
      <c r="AC55" s="68">
        <f>AC21*'Assumptions (Inputs)'!$C$42</f>
        <v>10.360907782256421</v>
      </c>
      <c r="AD55" s="68">
        <f>AD21*'Assumptions (Inputs)'!$C$42</f>
        <v>10.360907782256421</v>
      </c>
      <c r="AE55" s="68">
        <f>AE21*'Assumptions (Inputs)'!$C$42</f>
        <v>10.360907782256421</v>
      </c>
      <c r="AF55" s="68">
        <f>AF21*'Assumptions (Inputs)'!$C$42</f>
        <v>10.360907782256421</v>
      </c>
      <c r="AG55" s="68">
        <f>AG21*'Assumptions (Inputs)'!$C$42</f>
        <v>10.360907782256421</v>
      </c>
      <c r="AH55" s="68">
        <f>AH21*'Assumptions (Inputs)'!$C$42</f>
        <v>10.360907782256421</v>
      </c>
      <c r="AI55" s="68">
        <f>AI21*'Assumptions (Inputs)'!$C$42</f>
        <v>10.360907782256421</v>
      </c>
      <c r="AJ55" s="68">
        <f>AJ21*'Assumptions (Inputs)'!$C$42</f>
        <v>10.360907782256421</v>
      </c>
      <c r="AK55" s="68">
        <f>AK21*'Assumptions (Inputs)'!$C$42</f>
        <v>10.360907782256421</v>
      </c>
      <c r="AL55" s="68">
        <f>AL21*'Assumptions (Inputs)'!$C$42</f>
        <v>10.360907782256421</v>
      </c>
      <c r="AM55" s="68">
        <f>AM21*'Assumptions (Inputs)'!$C$42</f>
        <v>10.360907782256421</v>
      </c>
      <c r="AN55" s="68">
        <f>AN21*'Assumptions (Inputs)'!$C$42</f>
        <v>10.360907782256421</v>
      </c>
      <c r="AO55" s="68">
        <f>AO21*'Assumptions (Inputs)'!$C$42</f>
        <v>10.360907782256421</v>
      </c>
      <c r="AP55" s="68">
        <f>AP21*'Assumptions (Inputs)'!$C$42</f>
        <v>10.360907782256421</v>
      </c>
      <c r="AQ55" s="68">
        <f>AQ21*'Assumptions (Inputs)'!$C$42</f>
        <v>10.360907782256421</v>
      </c>
      <c r="AR55" s="68">
        <f>AR21*'Assumptions (Inputs)'!$C$42</f>
        <v>10.360907782256421</v>
      </c>
      <c r="AS55" s="68">
        <f>AS21*'Assumptions (Inputs)'!$C$42</f>
        <v>10.360907782256421</v>
      </c>
      <c r="AT55" s="68">
        <f>AT21*'Assumptions (Inputs)'!$C$42</f>
        <v>10.360907782256421</v>
      </c>
      <c r="AU55" s="68">
        <f>AU21*'Assumptions (Inputs)'!$C$42</f>
        <v>10.360907782256421</v>
      </c>
      <c r="AV55" s="68">
        <f>AV21*'Assumptions (Inputs)'!$C$42</f>
        <v>10.360907782256421</v>
      </c>
      <c r="AW55" s="68">
        <f>AW21*'Assumptions (Inputs)'!$C$42</f>
        <v>10.360907782256421</v>
      </c>
      <c r="AX55" s="68">
        <f>AX21*'Assumptions (Inputs)'!$C$42</f>
        <v>10.360907782256421</v>
      </c>
      <c r="AY55" s="68">
        <f>AY21*'Assumptions (Inputs)'!$C$42</f>
        <v>10.360907782256421</v>
      </c>
      <c r="AZ55" s="68">
        <f>AZ21*'Assumptions (Inputs)'!$C$42</f>
        <v>10.360907782256421</v>
      </c>
      <c r="BA55" s="68">
        <f>BA21*'Assumptions (Inputs)'!$C$42</f>
        <v>10.360907782256421</v>
      </c>
      <c r="BB55" s="68">
        <f>BB21*'Assumptions (Inputs)'!$C$42</f>
        <v>10.360907782256421</v>
      </c>
      <c r="BC55" s="68">
        <f>BC21*'Assumptions (Inputs)'!$C$42</f>
        <v>10.360907782256421</v>
      </c>
      <c r="BD55" s="68">
        <f>BD21*'Assumptions (Inputs)'!$C$42</f>
        <v>10.360907782256421</v>
      </c>
      <c r="BE55" s="68">
        <f>BE21*'Assumptions (Inputs)'!$C$42</f>
        <v>10.360907782256421</v>
      </c>
      <c r="BF55" s="68">
        <f>BF21*'Assumptions (Inputs)'!$C$42</f>
        <v>10.360907782256421</v>
      </c>
      <c r="BG55" s="68">
        <f>BG21*'Assumptions (Inputs)'!$C$42</f>
        <v>10.360907782256421</v>
      </c>
      <c r="BH55" s="68">
        <f>BH21*'Assumptions (Inputs)'!$C$42</f>
        <v>10.360907782256421</v>
      </c>
      <c r="BI55" s="68">
        <f>BI21*'Assumptions (Inputs)'!$C$42</f>
        <v>10.360907782256421</v>
      </c>
      <c r="BJ55" s="68">
        <f>BJ21*'Assumptions (Inputs)'!$C$42</f>
        <v>10.360907782256421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507.68448133056523</v>
      </c>
      <c r="BO55" s="337"/>
    </row>
    <row r="56" spans="1:107" s="38" customFormat="1" ht="15" customHeight="1" thickBot="1">
      <c r="A56" s="36" t="s">
        <v>100</v>
      </c>
      <c r="B56" s="69">
        <f t="shared" ref="B56:BL56" si="29">SUM(B53:B55)</f>
        <v>0</v>
      </c>
      <c r="C56" s="69">
        <f t="shared" si="29"/>
        <v>0</v>
      </c>
      <c r="D56" s="69">
        <f t="shared" si="29"/>
        <v>0</v>
      </c>
      <c r="E56" s="69">
        <f t="shared" si="29"/>
        <v>0</v>
      </c>
      <c r="F56" s="69">
        <f t="shared" si="29"/>
        <v>0</v>
      </c>
      <c r="G56" s="69">
        <f t="shared" si="29"/>
        <v>0</v>
      </c>
      <c r="H56" s="69">
        <f t="shared" si="29"/>
        <v>0</v>
      </c>
      <c r="I56" s="69">
        <f t="shared" si="29"/>
        <v>0</v>
      </c>
      <c r="J56" s="69">
        <f t="shared" si="29"/>
        <v>0</v>
      </c>
      <c r="K56" s="69">
        <f t="shared" si="29"/>
        <v>0</v>
      </c>
      <c r="L56" s="69">
        <f t="shared" si="29"/>
        <v>0</v>
      </c>
      <c r="M56" s="69">
        <f t="shared" si="29"/>
        <v>0</v>
      </c>
      <c r="N56" s="69">
        <f t="shared" si="29"/>
        <v>14.331721351067591</v>
      </c>
      <c r="O56" s="69">
        <f t="shared" si="29"/>
        <v>14.331721351067591</v>
      </c>
      <c r="P56" s="69">
        <f t="shared" si="29"/>
        <v>14.331721351067591</v>
      </c>
      <c r="Q56" s="69">
        <f t="shared" si="29"/>
        <v>14.331721351067591</v>
      </c>
      <c r="R56" s="69">
        <f t="shared" si="29"/>
        <v>14.331721351067591</v>
      </c>
      <c r="S56" s="69">
        <f t="shared" si="29"/>
        <v>14.331721351067591</v>
      </c>
      <c r="T56" s="69">
        <f t="shared" si="29"/>
        <v>14.331721351067591</v>
      </c>
      <c r="U56" s="69">
        <f t="shared" si="29"/>
        <v>14.331721351067591</v>
      </c>
      <c r="V56" s="69">
        <f t="shared" si="29"/>
        <v>14.331721351067591</v>
      </c>
      <c r="W56" s="69">
        <f t="shared" si="29"/>
        <v>14.331721351067591</v>
      </c>
      <c r="X56" s="69">
        <f t="shared" si="29"/>
        <v>14.331721351067591</v>
      </c>
      <c r="Y56" s="69">
        <f t="shared" si="29"/>
        <v>14.331721351067591</v>
      </c>
      <c r="Z56" s="69">
        <f t="shared" si="29"/>
        <v>14.331721351067591</v>
      </c>
      <c r="AA56" s="69">
        <f t="shared" si="29"/>
        <v>14.331721351067591</v>
      </c>
      <c r="AB56" s="69">
        <f t="shared" si="29"/>
        <v>14.331721351067591</v>
      </c>
      <c r="AC56" s="69">
        <f t="shared" si="29"/>
        <v>14.331721351067591</v>
      </c>
      <c r="AD56" s="69">
        <f t="shared" si="29"/>
        <v>14.331721351067591</v>
      </c>
      <c r="AE56" s="69">
        <f t="shared" si="29"/>
        <v>14.331721351067591</v>
      </c>
      <c r="AF56" s="69">
        <f t="shared" si="29"/>
        <v>14.331721351067591</v>
      </c>
      <c r="AG56" s="69">
        <f t="shared" si="29"/>
        <v>14.331721351067591</v>
      </c>
      <c r="AH56" s="69">
        <f t="shared" si="29"/>
        <v>14.331721351067591</v>
      </c>
      <c r="AI56" s="69">
        <f t="shared" si="29"/>
        <v>14.331721351067591</v>
      </c>
      <c r="AJ56" s="69">
        <f t="shared" si="29"/>
        <v>14.331721351067591</v>
      </c>
      <c r="AK56" s="69">
        <f t="shared" si="29"/>
        <v>14.331721351067591</v>
      </c>
      <c r="AL56" s="69">
        <f t="shared" si="29"/>
        <v>14.331721351067591</v>
      </c>
      <c r="AM56" s="69">
        <f t="shared" si="29"/>
        <v>14.331721351067591</v>
      </c>
      <c r="AN56" s="69">
        <f t="shared" si="29"/>
        <v>14.331721351067591</v>
      </c>
      <c r="AO56" s="69">
        <f t="shared" si="29"/>
        <v>14.331721351067591</v>
      </c>
      <c r="AP56" s="69">
        <f t="shared" si="29"/>
        <v>14.331721351067591</v>
      </c>
      <c r="AQ56" s="69">
        <f t="shared" si="29"/>
        <v>14.331721351067591</v>
      </c>
      <c r="AR56" s="69">
        <f t="shared" si="29"/>
        <v>14.331721351067591</v>
      </c>
      <c r="AS56" s="69">
        <f t="shared" si="29"/>
        <v>14.331721351067591</v>
      </c>
      <c r="AT56" s="69">
        <f t="shared" si="29"/>
        <v>14.331721351067591</v>
      </c>
      <c r="AU56" s="69">
        <f t="shared" si="29"/>
        <v>14.331721351067591</v>
      </c>
      <c r="AV56" s="69">
        <f t="shared" si="29"/>
        <v>14.331721351067591</v>
      </c>
      <c r="AW56" s="69">
        <f t="shared" si="29"/>
        <v>14.331721351067591</v>
      </c>
      <c r="AX56" s="69">
        <f t="shared" si="29"/>
        <v>14.331721351067591</v>
      </c>
      <c r="AY56" s="69">
        <f t="shared" si="29"/>
        <v>14.331721351067591</v>
      </c>
      <c r="AZ56" s="69">
        <f t="shared" si="29"/>
        <v>14.331721351067591</v>
      </c>
      <c r="BA56" s="69">
        <f t="shared" si="29"/>
        <v>14.331721351067591</v>
      </c>
      <c r="BB56" s="69">
        <f t="shared" si="29"/>
        <v>14.331721351067591</v>
      </c>
      <c r="BC56" s="69">
        <f t="shared" si="29"/>
        <v>14.331721351067591</v>
      </c>
      <c r="BD56" s="69">
        <f t="shared" si="29"/>
        <v>14.331721351067591</v>
      </c>
      <c r="BE56" s="69">
        <f t="shared" si="29"/>
        <v>14.331721351067591</v>
      </c>
      <c r="BF56" s="69">
        <f t="shared" si="29"/>
        <v>14.331721351067591</v>
      </c>
      <c r="BG56" s="69">
        <f t="shared" si="29"/>
        <v>14.331721351067591</v>
      </c>
      <c r="BH56" s="69">
        <f t="shared" si="29"/>
        <v>14.331721351067591</v>
      </c>
      <c r="BI56" s="69">
        <f t="shared" si="29"/>
        <v>14.331721351067591</v>
      </c>
      <c r="BJ56" s="69">
        <f t="shared" si="29"/>
        <v>14.331721351067591</v>
      </c>
      <c r="BK56" s="69">
        <f t="shared" si="29"/>
        <v>3.9708135688111699</v>
      </c>
      <c r="BL56" s="69">
        <f t="shared" si="29"/>
        <v>0</v>
      </c>
      <c r="BM56" s="37"/>
      <c r="BN56" s="75">
        <f>SUM(B56:BM56)</f>
        <v>706.225159771123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30">B50</f>
        <v>0</v>
      </c>
      <c r="C59" s="75">
        <f t="shared" si="30"/>
        <v>0</v>
      </c>
      <c r="D59" s="75">
        <f t="shared" si="30"/>
        <v>0</v>
      </c>
      <c r="E59" s="75">
        <f t="shared" si="30"/>
        <v>0</v>
      </c>
      <c r="F59" s="75">
        <f t="shared" si="30"/>
        <v>0</v>
      </c>
      <c r="G59" s="75">
        <f t="shared" si="30"/>
        <v>0</v>
      </c>
      <c r="H59" s="75">
        <f t="shared" si="30"/>
        <v>0</v>
      </c>
      <c r="I59" s="75">
        <f t="shared" si="30"/>
        <v>0</v>
      </c>
      <c r="J59" s="75">
        <f t="shared" si="30"/>
        <v>0</v>
      </c>
      <c r="K59" s="75">
        <f t="shared" si="30"/>
        <v>0</v>
      </c>
      <c r="L59" s="75">
        <f t="shared" si="30"/>
        <v>0</v>
      </c>
      <c r="M59" s="75">
        <f t="shared" si="30"/>
        <v>0</v>
      </c>
      <c r="N59" s="75">
        <f t="shared" si="30"/>
        <v>100.83623987733783</v>
      </c>
      <c r="O59" s="75">
        <f t="shared" si="30"/>
        <v>197.4080492619384</v>
      </c>
      <c r="P59" s="75">
        <f t="shared" si="30"/>
        <v>189.11223617521023</v>
      </c>
      <c r="Q59" s="75">
        <f t="shared" si="30"/>
        <v>181.26445982371013</v>
      </c>
      <c r="R59" s="75">
        <f t="shared" si="30"/>
        <v>173.83118194894701</v>
      </c>
      <c r="S59" s="75">
        <f t="shared" si="30"/>
        <v>166.78144415846742</v>
      </c>
      <c r="T59" s="75">
        <f t="shared" si="30"/>
        <v>160.08643794818286</v>
      </c>
      <c r="U59" s="75">
        <f t="shared" si="30"/>
        <v>153.71950470236956</v>
      </c>
      <c r="V59" s="75">
        <f t="shared" si="30"/>
        <v>147.53574194523875</v>
      </c>
      <c r="W59" s="75">
        <f t="shared" si="30"/>
        <v>141.37777784848581</v>
      </c>
      <c r="X59" s="75">
        <f t="shared" si="30"/>
        <v>135.2198137517328</v>
      </c>
      <c r="Y59" s="75">
        <f t="shared" si="30"/>
        <v>129.06184965497985</v>
      </c>
      <c r="Z59" s="75">
        <f t="shared" si="30"/>
        <v>122.90388555822685</v>
      </c>
      <c r="AA59" s="75">
        <f t="shared" si="30"/>
        <v>116.74592146147388</v>
      </c>
      <c r="AB59" s="75">
        <f t="shared" si="30"/>
        <v>110.58795736472092</v>
      </c>
      <c r="AC59" s="75">
        <f t="shared" si="30"/>
        <v>104.42999326796794</v>
      </c>
      <c r="AD59" s="75">
        <f t="shared" si="30"/>
        <v>98.272029171214967</v>
      </c>
      <c r="AE59" s="75">
        <f t="shared" si="30"/>
        <v>92.11406507446199</v>
      </c>
      <c r="AF59" s="75">
        <f t="shared" si="30"/>
        <v>85.956100977709028</v>
      </c>
      <c r="AG59" s="75">
        <f t="shared" si="30"/>
        <v>79.798136880956051</v>
      </c>
      <c r="AH59" s="75">
        <f t="shared" si="30"/>
        <v>74.599452972584956</v>
      </c>
      <c r="AI59" s="75">
        <f t="shared" si="30"/>
        <v>71.31932944097764</v>
      </c>
      <c r="AJ59" s="75">
        <f t="shared" si="30"/>
        <v>68.998486097752206</v>
      </c>
      <c r="AK59" s="75">
        <f t="shared" si="30"/>
        <v>66.677642754526786</v>
      </c>
      <c r="AL59" s="75">
        <f t="shared" si="30"/>
        <v>64.356799411301353</v>
      </c>
      <c r="AM59" s="75">
        <f t="shared" si="30"/>
        <v>62.035956068075919</v>
      </c>
      <c r="AN59" s="75">
        <f t="shared" si="30"/>
        <v>59.715112724850492</v>
      </c>
      <c r="AO59" s="75">
        <f t="shared" si="30"/>
        <v>57.394269381625065</v>
      </c>
      <c r="AP59" s="75">
        <f t="shared" si="30"/>
        <v>55.073426038399631</v>
      </c>
      <c r="AQ59" s="75">
        <f t="shared" si="30"/>
        <v>52.752582695174198</v>
      </c>
      <c r="AR59" s="75">
        <f t="shared" si="30"/>
        <v>50.431739351948764</v>
      </c>
      <c r="AS59" s="75">
        <f t="shared" si="30"/>
        <v>48.11089600872333</v>
      </c>
      <c r="AT59" s="75">
        <f t="shared" si="30"/>
        <v>45.790052665497896</v>
      </c>
      <c r="AU59" s="75">
        <f t="shared" si="30"/>
        <v>43.469209322272462</v>
      </c>
      <c r="AV59" s="75">
        <f t="shared" si="30"/>
        <v>41.148365979047028</v>
      </c>
      <c r="AW59" s="75">
        <f t="shared" si="30"/>
        <v>38.827522635821595</v>
      </c>
      <c r="AX59" s="75">
        <f t="shared" si="30"/>
        <v>36.506679292596161</v>
      </c>
      <c r="AY59" s="75">
        <f t="shared" si="30"/>
        <v>34.185835949370727</v>
      </c>
      <c r="AZ59" s="75">
        <f t="shared" si="30"/>
        <v>31.864992606145289</v>
      </c>
      <c r="BA59" s="75">
        <f t="shared" si="30"/>
        <v>29.544149262919859</v>
      </c>
      <c r="BB59" s="75">
        <f t="shared" si="30"/>
        <v>27.223305919694422</v>
      </c>
      <c r="BC59" s="75">
        <f t="shared" si="30"/>
        <v>24.902462576468992</v>
      </c>
      <c r="BD59" s="75">
        <f t="shared" si="30"/>
        <v>22.581619233243551</v>
      </c>
      <c r="BE59" s="75">
        <f t="shared" si="30"/>
        <v>20.26077589001812</v>
      </c>
      <c r="BF59" s="75">
        <f t="shared" si="30"/>
        <v>17.939932546792683</v>
      </c>
      <c r="BG59" s="75">
        <f t="shared" si="30"/>
        <v>15.619089203567253</v>
      </c>
      <c r="BH59" s="75">
        <f t="shared" si="30"/>
        <v>13.298245860341819</v>
      </c>
      <c r="BI59" s="75">
        <f t="shared" si="30"/>
        <v>10.977402517116387</v>
      </c>
      <c r="BJ59" s="75">
        <f t="shared" si="30"/>
        <v>8.6565591738909529</v>
      </c>
      <c r="BK59" s="75">
        <f t="shared" si="30"/>
        <v>3.7454888851013366</v>
      </c>
      <c r="BL59" s="75">
        <f t="shared" si="30"/>
        <v>-5.1597320755627507E-3</v>
      </c>
      <c r="BM59" s="37"/>
      <c r="BN59" s="75">
        <f>SUM(B59:BM59)</f>
        <v>3885.0450495871019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1">E60</f>
        <v>9.7000000000000003E-2</v>
      </c>
      <c r="G60" s="369">
        <f t="shared" si="31"/>
        <v>9.7000000000000003E-2</v>
      </c>
      <c r="H60" s="369">
        <f t="shared" si="31"/>
        <v>9.7000000000000003E-2</v>
      </c>
      <c r="I60" s="369">
        <f t="shared" si="31"/>
        <v>9.7000000000000003E-2</v>
      </c>
      <c r="J60" s="369">
        <f t="shared" si="31"/>
        <v>9.7000000000000003E-2</v>
      </c>
      <c r="K60" s="369">
        <f t="shared" si="31"/>
        <v>9.7000000000000003E-2</v>
      </c>
      <c r="L60" s="369">
        <f t="shared" si="31"/>
        <v>9.7000000000000003E-2</v>
      </c>
      <c r="M60" s="369">
        <f t="shared" si="31"/>
        <v>9.7000000000000003E-2</v>
      </c>
      <c r="N60" s="369">
        <f t="shared" si="31"/>
        <v>9.7000000000000003E-2</v>
      </c>
      <c r="O60" s="369">
        <f t="shared" si="31"/>
        <v>9.7000000000000003E-2</v>
      </c>
      <c r="P60" s="369">
        <f t="shared" si="31"/>
        <v>9.7000000000000003E-2</v>
      </c>
      <c r="Q60" s="369">
        <f t="shared" si="31"/>
        <v>9.7000000000000003E-2</v>
      </c>
      <c r="R60" s="369">
        <f t="shared" si="31"/>
        <v>9.7000000000000003E-2</v>
      </c>
      <c r="S60" s="369">
        <f t="shared" si="31"/>
        <v>9.7000000000000003E-2</v>
      </c>
      <c r="T60" s="369">
        <f t="shared" si="31"/>
        <v>9.7000000000000003E-2</v>
      </c>
      <c r="U60" s="369">
        <f t="shared" si="31"/>
        <v>9.7000000000000003E-2</v>
      </c>
      <c r="V60" s="369">
        <f t="shared" si="31"/>
        <v>9.7000000000000003E-2</v>
      </c>
      <c r="W60" s="369">
        <f t="shared" si="31"/>
        <v>9.7000000000000003E-2</v>
      </c>
      <c r="X60" s="369">
        <f t="shared" si="31"/>
        <v>9.7000000000000003E-2</v>
      </c>
      <c r="Y60" s="369">
        <f t="shared" si="31"/>
        <v>9.7000000000000003E-2</v>
      </c>
      <c r="Z60" s="369">
        <f t="shared" si="31"/>
        <v>9.7000000000000003E-2</v>
      </c>
      <c r="AA60" s="369">
        <f t="shared" si="31"/>
        <v>9.7000000000000003E-2</v>
      </c>
      <c r="AB60" s="369">
        <f t="shared" si="31"/>
        <v>9.7000000000000003E-2</v>
      </c>
      <c r="AC60" s="369">
        <f t="shared" si="31"/>
        <v>9.7000000000000003E-2</v>
      </c>
      <c r="AD60" s="369">
        <f t="shared" si="31"/>
        <v>9.7000000000000003E-2</v>
      </c>
      <c r="AE60" s="369">
        <f t="shared" si="31"/>
        <v>9.7000000000000003E-2</v>
      </c>
      <c r="AF60" s="369">
        <f t="shared" si="31"/>
        <v>9.7000000000000003E-2</v>
      </c>
      <c r="AG60" s="369">
        <f t="shared" si="31"/>
        <v>9.7000000000000003E-2</v>
      </c>
      <c r="AH60" s="369">
        <f t="shared" si="31"/>
        <v>9.7000000000000003E-2</v>
      </c>
      <c r="AI60" s="369">
        <f t="shared" si="31"/>
        <v>9.7000000000000003E-2</v>
      </c>
      <c r="AJ60" s="369">
        <f t="shared" si="31"/>
        <v>9.7000000000000003E-2</v>
      </c>
      <c r="AK60" s="369">
        <f t="shared" si="31"/>
        <v>9.7000000000000003E-2</v>
      </c>
      <c r="AL60" s="369">
        <f t="shared" si="31"/>
        <v>9.7000000000000003E-2</v>
      </c>
      <c r="AM60" s="369">
        <f t="shared" si="31"/>
        <v>9.7000000000000003E-2</v>
      </c>
      <c r="AN60" s="369">
        <f t="shared" si="31"/>
        <v>9.7000000000000003E-2</v>
      </c>
      <c r="AO60" s="369">
        <f t="shared" si="31"/>
        <v>9.7000000000000003E-2</v>
      </c>
      <c r="AP60" s="369">
        <f t="shared" si="31"/>
        <v>9.7000000000000003E-2</v>
      </c>
      <c r="AQ60" s="369">
        <f t="shared" si="31"/>
        <v>9.7000000000000003E-2</v>
      </c>
      <c r="AR60" s="369">
        <f t="shared" si="31"/>
        <v>9.7000000000000003E-2</v>
      </c>
      <c r="AS60" s="369">
        <f t="shared" si="31"/>
        <v>9.7000000000000003E-2</v>
      </c>
      <c r="AT60" s="369">
        <f t="shared" si="31"/>
        <v>9.7000000000000003E-2</v>
      </c>
      <c r="AU60" s="369">
        <f t="shared" si="31"/>
        <v>9.7000000000000003E-2</v>
      </c>
      <c r="AV60" s="369">
        <f t="shared" si="31"/>
        <v>9.7000000000000003E-2</v>
      </c>
      <c r="AW60" s="369">
        <f t="shared" si="31"/>
        <v>9.7000000000000003E-2</v>
      </c>
      <c r="AX60" s="369">
        <f t="shared" si="31"/>
        <v>9.7000000000000003E-2</v>
      </c>
      <c r="AY60" s="369">
        <f t="shared" si="31"/>
        <v>9.7000000000000003E-2</v>
      </c>
      <c r="AZ60" s="369">
        <f t="shared" si="31"/>
        <v>9.7000000000000003E-2</v>
      </c>
      <c r="BA60" s="369">
        <f t="shared" si="31"/>
        <v>9.7000000000000003E-2</v>
      </c>
      <c r="BB60" s="369">
        <f t="shared" si="31"/>
        <v>9.7000000000000003E-2</v>
      </c>
      <c r="BC60" s="369">
        <f t="shared" si="31"/>
        <v>9.7000000000000003E-2</v>
      </c>
      <c r="BD60" s="369">
        <f t="shared" si="31"/>
        <v>9.7000000000000003E-2</v>
      </c>
      <c r="BE60" s="369">
        <f t="shared" si="31"/>
        <v>9.7000000000000003E-2</v>
      </c>
      <c r="BF60" s="369">
        <f t="shared" si="31"/>
        <v>9.7000000000000003E-2</v>
      </c>
      <c r="BG60" s="369">
        <f t="shared" si="31"/>
        <v>9.7000000000000003E-2</v>
      </c>
      <c r="BH60" s="369">
        <f t="shared" si="31"/>
        <v>9.7000000000000003E-2</v>
      </c>
      <c r="BI60" s="369">
        <f t="shared" si="31"/>
        <v>9.7000000000000003E-2</v>
      </c>
      <c r="BJ60" s="369">
        <f t="shared" si="31"/>
        <v>9.7000000000000003E-2</v>
      </c>
      <c r="BK60" s="369">
        <f t="shared" si="31"/>
        <v>9.7000000000000003E-2</v>
      </c>
      <c r="BL60" s="369">
        <f t="shared" si="31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2">+B59*B60</f>
        <v>0</v>
      </c>
      <c r="C61" s="75">
        <f t="shared" si="32"/>
        <v>0</v>
      </c>
      <c r="D61" s="75">
        <f t="shared" si="32"/>
        <v>0</v>
      </c>
      <c r="E61" s="75">
        <f t="shared" si="32"/>
        <v>0</v>
      </c>
      <c r="F61" s="75">
        <f>+F59*F60</f>
        <v>0</v>
      </c>
      <c r="G61" s="75">
        <f t="shared" ref="G61:BL61" si="33">+G59*G60</f>
        <v>0</v>
      </c>
      <c r="H61" s="75">
        <f t="shared" si="33"/>
        <v>0</v>
      </c>
      <c r="I61" s="75">
        <f t="shared" si="33"/>
        <v>0</v>
      </c>
      <c r="J61" s="75">
        <f t="shared" si="33"/>
        <v>0</v>
      </c>
      <c r="K61" s="75">
        <f t="shared" si="33"/>
        <v>0</v>
      </c>
      <c r="L61" s="75">
        <f t="shared" si="33"/>
        <v>0</v>
      </c>
      <c r="M61" s="75">
        <f t="shared" si="33"/>
        <v>0</v>
      </c>
      <c r="N61" s="75">
        <f t="shared" si="33"/>
        <v>9.7811152681017699</v>
      </c>
      <c r="O61" s="75">
        <f t="shared" si="33"/>
        <v>19.148580778408025</v>
      </c>
      <c r="P61" s="75">
        <f t="shared" si="33"/>
        <v>18.343886908995394</v>
      </c>
      <c r="Q61" s="75">
        <f t="shared" si="33"/>
        <v>17.582652602899884</v>
      </c>
      <c r="R61" s="75">
        <f t="shared" si="33"/>
        <v>16.861624649047862</v>
      </c>
      <c r="S61" s="75">
        <f t="shared" si="33"/>
        <v>16.177800083371341</v>
      </c>
      <c r="T61" s="75">
        <f t="shared" si="33"/>
        <v>15.528384480973738</v>
      </c>
      <c r="U61" s="75">
        <f t="shared" si="33"/>
        <v>14.910791956129849</v>
      </c>
      <c r="V61" s="75">
        <f t="shared" si="33"/>
        <v>14.31096696868816</v>
      </c>
      <c r="W61" s="75">
        <f t="shared" si="33"/>
        <v>13.713644451303123</v>
      </c>
      <c r="X61" s="75">
        <f t="shared" si="33"/>
        <v>13.116321933918082</v>
      </c>
      <c r="Y61" s="75">
        <f t="shared" si="33"/>
        <v>12.518999416533045</v>
      </c>
      <c r="Z61" s="75">
        <f t="shared" si="33"/>
        <v>11.921676899148004</v>
      </c>
      <c r="AA61" s="75">
        <f t="shared" si="33"/>
        <v>11.324354381762967</v>
      </c>
      <c r="AB61" s="75">
        <f t="shared" si="33"/>
        <v>10.727031864377929</v>
      </c>
      <c r="AC61" s="75">
        <f t="shared" si="33"/>
        <v>10.129709346992891</v>
      </c>
      <c r="AD61" s="75">
        <f t="shared" si="33"/>
        <v>9.5323868296078516</v>
      </c>
      <c r="AE61" s="75">
        <f t="shared" si="33"/>
        <v>8.9350643122228135</v>
      </c>
      <c r="AF61" s="75">
        <f t="shared" si="33"/>
        <v>8.3377417948377754</v>
      </c>
      <c r="AG61" s="75">
        <f t="shared" si="33"/>
        <v>7.7404192774527374</v>
      </c>
      <c r="AH61" s="75">
        <f t="shared" si="33"/>
        <v>7.2361469383407409</v>
      </c>
      <c r="AI61" s="75">
        <f t="shared" si="33"/>
        <v>6.9179749557748309</v>
      </c>
      <c r="AJ61" s="75">
        <f t="shared" si="33"/>
        <v>6.6928531514819642</v>
      </c>
      <c r="AK61" s="75">
        <f t="shared" si="33"/>
        <v>6.4677313471890985</v>
      </c>
      <c r="AL61" s="75">
        <f t="shared" si="33"/>
        <v>6.2426095428962318</v>
      </c>
      <c r="AM61" s="75">
        <f t="shared" si="33"/>
        <v>6.0174877386033643</v>
      </c>
      <c r="AN61" s="75">
        <f t="shared" si="33"/>
        <v>5.7923659343104976</v>
      </c>
      <c r="AO61" s="75">
        <f t="shared" si="33"/>
        <v>5.5672441300176319</v>
      </c>
      <c r="AP61" s="75">
        <f t="shared" si="33"/>
        <v>5.3421223257247643</v>
      </c>
      <c r="AQ61" s="75">
        <f t="shared" si="33"/>
        <v>5.1170005214318977</v>
      </c>
      <c r="AR61" s="75">
        <f t="shared" si="33"/>
        <v>4.8918787171390301</v>
      </c>
      <c r="AS61" s="75">
        <f t="shared" si="33"/>
        <v>4.6667569128461635</v>
      </c>
      <c r="AT61" s="75">
        <f t="shared" si="33"/>
        <v>4.4416351085532959</v>
      </c>
      <c r="AU61" s="75">
        <f t="shared" si="33"/>
        <v>4.2165133042604293</v>
      </c>
      <c r="AV61" s="75">
        <f t="shared" si="33"/>
        <v>3.9913914999675617</v>
      </c>
      <c r="AW61" s="75">
        <f t="shared" si="33"/>
        <v>3.7662696956746946</v>
      </c>
      <c r="AX61" s="75">
        <f t="shared" si="33"/>
        <v>3.5411478913818275</v>
      </c>
      <c r="AY61" s="75">
        <f t="shared" si="33"/>
        <v>3.3160260870889604</v>
      </c>
      <c r="AZ61" s="75">
        <f t="shared" si="33"/>
        <v>3.0909042827960933</v>
      </c>
      <c r="BA61" s="75">
        <f t="shared" si="33"/>
        <v>2.8657824785032266</v>
      </c>
      <c r="BB61" s="75">
        <f t="shared" si="33"/>
        <v>2.6406606742103591</v>
      </c>
      <c r="BC61" s="75">
        <f t="shared" si="33"/>
        <v>2.4155388699174924</v>
      </c>
      <c r="BD61" s="75">
        <f t="shared" si="33"/>
        <v>2.1904170656246245</v>
      </c>
      <c r="BE61" s="75">
        <f t="shared" si="33"/>
        <v>1.9652952613317578</v>
      </c>
      <c r="BF61" s="75">
        <f t="shared" si="33"/>
        <v>1.7401734570388903</v>
      </c>
      <c r="BG61" s="75">
        <f t="shared" si="33"/>
        <v>1.5150516527460236</v>
      </c>
      <c r="BH61" s="75">
        <f t="shared" si="33"/>
        <v>1.2899298484531565</v>
      </c>
      <c r="BI61" s="75">
        <f t="shared" si="33"/>
        <v>1.0648080441602896</v>
      </c>
      <c r="BJ61" s="75">
        <f t="shared" si="33"/>
        <v>0.83968623986742241</v>
      </c>
      <c r="BK61" s="75">
        <f t="shared" si="33"/>
        <v>0.36331242185482965</v>
      </c>
      <c r="BL61" s="75">
        <f t="shared" si="33"/>
        <v>-5.0049401132958688E-4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4">B56</f>
        <v>0</v>
      </c>
      <c r="C62" s="68">
        <f t="shared" si="34"/>
        <v>0</v>
      </c>
      <c r="D62" s="68">
        <f t="shared" si="34"/>
        <v>0</v>
      </c>
      <c r="E62" s="68">
        <f t="shared" si="34"/>
        <v>0</v>
      </c>
      <c r="F62" s="68">
        <f t="shared" si="34"/>
        <v>0</v>
      </c>
      <c r="G62" s="68">
        <f t="shared" si="34"/>
        <v>0</v>
      </c>
      <c r="H62" s="68">
        <f t="shared" si="34"/>
        <v>0</v>
      </c>
      <c r="I62" s="68">
        <f t="shared" si="34"/>
        <v>0</v>
      </c>
      <c r="J62" s="68">
        <f t="shared" si="34"/>
        <v>0</v>
      </c>
      <c r="K62" s="68">
        <f t="shared" si="34"/>
        <v>0</v>
      </c>
      <c r="L62" s="68">
        <f t="shared" si="34"/>
        <v>0</v>
      </c>
      <c r="M62" s="68">
        <f t="shared" si="34"/>
        <v>0</v>
      </c>
      <c r="N62" s="68">
        <f t="shared" si="34"/>
        <v>14.331721351067591</v>
      </c>
      <c r="O62" s="68">
        <f t="shared" si="34"/>
        <v>14.331721351067591</v>
      </c>
      <c r="P62" s="68">
        <f t="shared" si="34"/>
        <v>14.331721351067591</v>
      </c>
      <c r="Q62" s="68">
        <f t="shared" si="34"/>
        <v>14.331721351067591</v>
      </c>
      <c r="R62" s="68">
        <f t="shared" si="34"/>
        <v>14.331721351067591</v>
      </c>
      <c r="S62" s="68">
        <f t="shared" si="34"/>
        <v>14.331721351067591</v>
      </c>
      <c r="T62" s="68">
        <f t="shared" si="34"/>
        <v>14.331721351067591</v>
      </c>
      <c r="U62" s="68">
        <f t="shared" si="34"/>
        <v>14.331721351067591</v>
      </c>
      <c r="V62" s="68">
        <f t="shared" si="34"/>
        <v>14.331721351067591</v>
      </c>
      <c r="W62" s="68">
        <f t="shared" si="34"/>
        <v>14.331721351067591</v>
      </c>
      <c r="X62" s="68">
        <f t="shared" si="34"/>
        <v>14.331721351067591</v>
      </c>
      <c r="Y62" s="68">
        <f t="shared" si="34"/>
        <v>14.331721351067591</v>
      </c>
      <c r="Z62" s="68">
        <f t="shared" si="34"/>
        <v>14.331721351067591</v>
      </c>
      <c r="AA62" s="68">
        <f t="shared" si="34"/>
        <v>14.331721351067591</v>
      </c>
      <c r="AB62" s="68">
        <f t="shared" si="34"/>
        <v>14.331721351067591</v>
      </c>
      <c r="AC62" s="68">
        <f t="shared" si="34"/>
        <v>14.331721351067591</v>
      </c>
      <c r="AD62" s="68">
        <f t="shared" si="34"/>
        <v>14.331721351067591</v>
      </c>
      <c r="AE62" s="68">
        <f t="shared" si="34"/>
        <v>14.331721351067591</v>
      </c>
      <c r="AF62" s="68">
        <f t="shared" si="34"/>
        <v>14.331721351067591</v>
      </c>
      <c r="AG62" s="68">
        <f t="shared" si="34"/>
        <v>14.331721351067591</v>
      </c>
      <c r="AH62" s="68">
        <f t="shared" si="34"/>
        <v>14.331721351067591</v>
      </c>
      <c r="AI62" s="68">
        <f t="shared" si="34"/>
        <v>14.331721351067591</v>
      </c>
      <c r="AJ62" s="68">
        <f t="shared" si="34"/>
        <v>14.331721351067591</v>
      </c>
      <c r="AK62" s="68">
        <f t="shared" si="34"/>
        <v>14.331721351067591</v>
      </c>
      <c r="AL62" s="68">
        <f t="shared" si="34"/>
        <v>14.331721351067591</v>
      </c>
      <c r="AM62" s="68">
        <f t="shared" si="34"/>
        <v>14.331721351067591</v>
      </c>
      <c r="AN62" s="68">
        <f t="shared" si="34"/>
        <v>14.331721351067591</v>
      </c>
      <c r="AO62" s="68">
        <f t="shared" si="34"/>
        <v>14.331721351067591</v>
      </c>
      <c r="AP62" s="68">
        <f t="shared" si="34"/>
        <v>14.331721351067591</v>
      </c>
      <c r="AQ62" s="68">
        <f t="shared" si="34"/>
        <v>14.331721351067591</v>
      </c>
      <c r="AR62" s="68">
        <f t="shared" si="34"/>
        <v>14.331721351067591</v>
      </c>
      <c r="AS62" s="68">
        <f t="shared" si="34"/>
        <v>14.331721351067591</v>
      </c>
      <c r="AT62" s="68">
        <f t="shared" si="34"/>
        <v>14.331721351067591</v>
      </c>
      <c r="AU62" s="68">
        <f t="shared" si="34"/>
        <v>14.331721351067591</v>
      </c>
      <c r="AV62" s="68">
        <f t="shared" si="34"/>
        <v>14.331721351067591</v>
      </c>
      <c r="AW62" s="68">
        <f t="shared" si="34"/>
        <v>14.331721351067591</v>
      </c>
      <c r="AX62" s="68">
        <f t="shared" si="34"/>
        <v>14.331721351067591</v>
      </c>
      <c r="AY62" s="68">
        <f t="shared" si="34"/>
        <v>14.331721351067591</v>
      </c>
      <c r="AZ62" s="68">
        <f t="shared" si="34"/>
        <v>14.331721351067591</v>
      </c>
      <c r="BA62" s="68">
        <f t="shared" si="34"/>
        <v>14.331721351067591</v>
      </c>
      <c r="BB62" s="68">
        <f t="shared" si="34"/>
        <v>14.331721351067591</v>
      </c>
      <c r="BC62" s="68">
        <f t="shared" si="34"/>
        <v>14.331721351067591</v>
      </c>
      <c r="BD62" s="68">
        <f t="shared" si="34"/>
        <v>14.331721351067591</v>
      </c>
      <c r="BE62" s="68">
        <f t="shared" si="34"/>
        <v>14.331721351067591</v>
      </c>
      <c r="BF62" s="68">
        <f t="shared" si="34"/>
        <v>14.331721351067591</v>
      </c>
      <c r="BG62" s="68">
        <f t="shared" si="34"/>
        <v>14.331721351067591</v>
      </c>
      <c r="BH62" s="68">
        <f t="shared" si="34"/>
        <v>14.331721351067591</v>
      </c>
      <c r="BI62" s="68">
        <f t="shared" si="34"/>
        <v>14.331721351067591</v>
      </c>
      <c r="BJ62" s="68">
        <f t="shared" si="34"/>
        <v>14.331721351067591</v>
      </c>
      <c r="BK62" s="68">
        <f t="shared" si="34"/>
        <v>3.9708135688111699</v>
      </c>
      <c r="BL62" s="68">
        <f t="shared" si="34"/>
        <v>0</v>
      </c>
      <c r="BM62" s="37"/>
      <c r="BN62" s="75">
        <f>SUM(B62:BM62)</f>
        <v>706.225159771123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5">SUM(C61:C62)</f>
        <v>0</v>
      </c>
      <c r="D63" s="75">
        <f t="shared" si="35"/>
        <v>0</v>
      </c>
      <c r="E63" s="75">
        <f t="shared" si="35"/>
        <v>0</v>
      </c>
      <c r="F63" s="75">
        <f t="shared" si="35"/>
        <v>0</v>
      </c>
      <c r="G63" s="75">
        <f t="shared" si="35"/>
        <v>0</v>
      </c>
      <c r="H63" s="75">
        <f t="shared" si="35"/>
        <v>0</v>
      </c>
      <c r="I63" s="75">
        <f t="shared" si="35"/>
        <v>0</v>
      </c>
      <c r="J63" s="75">
        <f t="shared" si="35"/>
        <v>0</v>
      </c>
      <c r="K63" s="75">
        <f t="shared" si="35"/>
        <v>0</v>
      </c>
      <c r="L63" s="75">
        <f t="shared" si="35"/>
        <v>0</v>
      </c>
      <c r="M63" s="75">
        <f t="shared" si="35"/>
        <v>0</v>
      </c>
      <c r="N63" s="75">
        <f t="shared" si="35"/>
        <v>24.112836619169361</v>
      </c>
      <c r="O63" s="75">
        <f t="shared" si="35"/>
        <v>33.480302129475618</v>
      </c>
      <c r="P63" s="75">
        <f t="shared" si="35"/>
        <v>32.675608260062987</v>
      </c>
      <c r="Q63" s="75">
        <f t="shared" si="35"/>
        <v>31.914373953967477</v>
      </c>
      <c r="R63" s="75">
        <f t="shared" si="35"/>
        <v>31.193346000115454</v>
      </c>
      <c r="S63" s="75">
        <f t="shared" si="35"/>
        <v>30.50952143443893</v>
      </c>
      <c r="T63" s="75">
        <f t="shared" si="35"/>
        <v>29.860105832041327</v>
      </c>
      <c r="U63" s="75">
        <f t="shared" si="35"/>
        <v>29.242513307197441</v>
      </c>
      <c r="V63" s="75">
        <f t="shared" si="35"/>
        <v>28.642688319755749</v>
      </c>
      <c r="W63" s="75">
        <f t="shared" si="35"/>
        <v>28.045365802370714</v>
      </c>
      <c r="X63" s="75">
        <f t="shared" si="35"/>
        <v>27.448043284985673</v>
      </c>
      <c r="Y63" s="75">
        <f t="shared" si="35"/>
        <v>26.850720767600635</v>
      </c>
      <c r="Z63" s="75">
        <f t="shared" si="35"/>
        <v>26.253398250215596</v>
      </c>
      <c r="AA63" s="75">
        <f t="shared" si="35"/>
        <v>25.656075732830558</v>
      </c>
      <c r="AB63" s="75">
        <f t="shared" si="35"/>
        <v>25.05875321544552</v>
      </c>
      <c r="AC63" s="75">
        <f t="shared" si="35"/>
        <v>24.461430698060482</v>
      </c>
      <c r="AD63" s="75">
        <f t="shared" si="35"/>
        <v>23.864108180675444</v>
      </c>
      <c r="AE63" s="75">
        <f t="shared" si="35"/>
        <v>23.266785663290406</v>
      </c>
      <c r="AF63" s="75">
        <f t="shared" si="35"/>
        <v>22.669463145905368</v>
      </c>
      <c r="AG63" s="75">
        <f t="shared" si="35"/>
        <v>22.07214062852033</v>
      </c>
      <c r="AH63" s="75">
        <f t="shared" si="35"/>
        <v>21.567868289408331</v>
      </c>
      <c r="AI63" s="75">
        <f t="shared" si="35"/>
        <v>21.249696306842424</v>
      </c>
      <c r="AJ63" s="75">
        <f t="shared" si="35"/>
        <v>21.024574502549555</v>
      </c>
      <c r="AK63" s="75">
        <f t="shared" si="35"/>
        <v>20.79945269825669</v>
      </c>
      <c r="AL63" s="75">
        <f t="shared" si="35"/>
        <v>20.574330893963822</v>
      </c>
      <c r="AM63" s="75">
        <f t="shared" si="35"/>
        <v>20.349209089670957</v>
      </c>
      <c r="AN63" s="75">
        <f t="shared" si="35"/>
        <v>20.124087285378089</v>
      </c>
      <c r="AO63" s="75">
        <f t="shared" si="35"/>
        <v>19.898965481085224</v>
      </c>
      <c r="AP63" s="75">
        <f t="shared" si="35"/>
        <v>19.673843676792355</v>
      </c>
      <c r="AQ63" s="75">
        <f t="shared" si="35"/>
        <v>19.44872187249949</v>
      </c>
      <c r="AR63" s="75">
        <f t="shared" si="35"/>
        <v>19.223600068206622</v>
      </c>
      <c r="AS63" s="75">
        <f t="shared" si="35"/>
        <v>18.998478263913753</v>
      </c>
      <c r="AT63" s="75">
        <f t="shared" si="35"/>
        <v>18.773356459620885</v>
      </c>
      <c r="AU63" s="75">
        <f t="shared" si="35"/>
        <v>18.54823465532802</v>
      </c>
      <c r="AV63" s="75">
        <f t="shared" si="35"/>
        <v>18.323112851035152</v>
      </c>
      <c r="AW63" s="75">
        <f t="shared" si="35"/>
        <v>18.097991046742287</v>
      </c>
      <c r="AX63" s="75">
        <f t="shared" si="35"/>
        <v>17.872869242449418</v>
      </c>
      <c r="AY63" s="75">
        <f t="shared" si="35"/>
        <v>17.64774743815655</v>
      </c>
      <c r="AZ63" s="75">
        <f t="shared" si="35"/>
        <v>17.422625633863685</v>
      </c>
      <c r="BA63" s="75">
        <f t="shared" si="35"/>
        <v>17.197503829570817</v>
      </c>
      <c r="BB63" s="75">
        <f t="shared" si="35"/>
        <v>16.972382025277952</v>
      </c>
      <c r="BC63" s="75">
        <f t="shared" si="35"/>
        <v>16.747260220985083</v>
      </c>
      <c r="BD63" s="75">
        <f t="shared" si="35"/>
        <v>16.522138416692215</v>
      </c>
      <c r="BE63" s="75">
        <f t="shared" si="35"/>
        <v>16.29701661239935</v>
      </c>
      <c r="BF63" s="75">
        <f t="shared" si="35"/>
        <v>16.071894808106482</v>
      </c>
      <c r="BG63" s="75">
        <f t="shared" si="35"/>
        <v>15.846773003813615</v>
      </c>
      <c r="BH63" s="75">
        <f t="shared" si="35"/>
        <v>15.621651199520748</v>
      </c>
      <c r="BI63" s="75">
        <f t="shared" si="35"/>
        <v>15.39652939522788</v>
      </c>
      <c r="BJ63" s="75">
        <f t="shared" si="35"/>
        <v>15.171407590935013</v>
      </c>
      <c r="BK63" s="75">
        <f t="shared" si="35"/>
        <v>4.3341259906659992</v>
      </c>
      <c r="BL63" s="75">
        <f t="shared" si="35"/>
        <v>-5.0049401132958688E-4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6">C63*C64</f>
        <v>0</v>
      </c>
      <c r="D65" s="119">
        <f t="shared" si="36"/>
        <v>0</v>
      </c>
      <c r="E65" s="119">
        <f t="shared" si="36"/>
        <v>0</v>
      </c>
      <c r="F65" s="119">
        <f t="shared" si="36"/>
        <v>0</v>
      </c>
      <c r="G65" s="119">
        <f t="shared" si="36"/>
        <v>0</v>
      </c>
      <c r="H65" s="119">
        <f t="shared" si="36"/>
        <v>0</v>
      </c>
      <c r="I65" s="119">
        <f t="shared" si="36"/>
        <v>0</v>
      </c>
      <c r="J65" s="119">
        <f t="shared" si="36"/>
        <v>0</v>
      </c>
      <c r="K65" s="119">
        <f t="shared" si="36"/>
        <v>0</v>
      </c>
      <c r="L65" s="119">
        <f t="shared" si="36"/>
        <v>0</v>
      </c>
      <c r="M65" s="119">
        <f t="shared" si="36"/>
        <v>0</v>
      </c>
      <c r="N65" s="119">
        <f t="shared" si="36"/>
        <v>24.965405206987999</v>
      </c>
      <c r="O65" s="119">
        <f t="shared" si="36"/>
        <v>34.664080477792218</v>
      </c>
      <c r="P65" s="119">
        <f t="shared" si="36"/>
        <v>33.830934679363239</v>
      </c>
      <c r="Q65" s="119">
        <f t="shared" si="36"/>
        <v>33.04278506389965</v>
      </c>
      <c r="R65" s="119">
        <f t="shared" si="36"/>
        <v>32.296263395056634</v>
      </c>
      <c r="S65" s="119">
        <f t="shared" si="36"/>
        <v>31.588260531592823</v>
      </c>
      <c r="T65" s="119">
        <f t="shared" si="36"/>
        <v>30.915883244853056</v>
      </c>
      <c r="U65" s="119">
        <f t="shared" si="36"/>
        <v>30.276454218768379</v>
      </c>
      <c r="V65" s="119">
        <f t="shared" si="36"/>
        <v>29.655420945028471</v>
      </c>
      <c r="W65" s="119">
        <f t="shared" si="36"/>
        <v>29.036978622323044</v>
      </c>
      <c r="X65" s="119">
        <f t="shared" si="36"/>
        <v>28.418536299617614</v>
      </c>
      <c r="Y65" s="119">
        <f t="shared" si="36"/>
        <v>27.800093976912184</v>
      </c>
      <c r="Z65" s="119">
        <f t="shared" si="36"/>
        <v>27.181651654206757</v>
      </c>
      <c r="AA65" s="119">
        <f t="shared" si="36"/>
        <v>26.563209331501326</v>
      </c>
      <c r="AB65" s="119">
        <f t="shared" si="36"/>
        <v>25.9447670087959</v>
      </c>
      <c r="AC65" s="119">
        <f t="shared" si="36"/>
        <v>25.326324686090469</v>
      </c>
      <c r="AD65" s="119">
        <f t="shared" si="36"/>
        <v>24.707882363385043</v>
      </c>
      <c r="AE65" s="119">
        <f t="shared" si="36"/>
        <v>24.089440040679612</v>
      </c>
      <c r="AF65" s="119">
        <f t="shared" si="36"/>
        <v>23.470997717974186</v>
      </c>
      <c r="AG65" s="119">
        <f t="shared" si="36"/>
        <v>22.852555395268759</v>
      </c>
      <c r="AH65" s="119">
        <f t="shared" si="36"/>
        <v>22.330453268528579</v>
      </c>
      <c r="AI65" s="119">
        <f t="shared" si="36"/>
        <v>22.001031533718923</v>
      </c>
      <c r="AJ65" s="119">
        <f t="shared" si="36"/>
        <v>21.76794999487452</v>
      </c>
      <c r="AK65" s="119">
        <f t="shared" si="36"/>
        <v>21.534868456030118</v>
      </c>
      <c r="AL65" s="119">
        <f t="shared" si="36"/>
        <v>21.301786917185712</v>
      </c>
      <c r="AM65" s="119">
        <f t="shared" si="36"/>
        <v>21.068705378341313</v>
      </c>
      <c r="AN65" s="119">
        <f t="shared" si="36"/>
        <v>20.835623839496908</v>
      </c>
      <c r="AO65" s="119">
        <f t="shared" si="36"/>
        <v>20.602542300652505</v>
      </c>
      <c r="AP65" s="119">
        <f t="shared" si="36"/>
        <v>20.369460761808099</v>
      </c>
      <c r="AQ65" s="119">
        <f t="shared" si="36"/>
        <v>20.136379222963701</v>
      </c>
      <c r="AR65" s="119">
        <f t="shared" si="36"/>
        <v>19.903297684119295</v>
      </c>
      <c r="AS65" s="119">
        <f t="shared" si="36"/>
        <v>19.670216145274889</v>
      </c>
      <c r="AT65" s="119">
        <f t="shared" si="36"/>
        <v>19.437134606430487</v>
      </c>
      <c r="AU65" s="119">
        <f t="shared" si="36"/>
        <v>19.204053067586084</v>
      </c>
      <c r="AV65" s="119">
        <f t="shared" si="36"/>
        <v>18.970971528741678</v>
      </c>
      <c r="AW65" s="119">
        <f t="shared" si="36"/>
        <v>18.73788998989728</v>
      </c>
      <c r="AX65" s="119">
        <f t="shared" si="36"/>
        <v>18.504808451052874</v>
      </c>
      <c r="AY65" s="119">
        <f t="shared" si="36"/>
        <v>18.271726912208468</v>
      </c>
      <c r="AZ65" s="119">
        <f t="shared" si="36"/>
        <v>18.038645373364066</v>
      </c>
      <c r="BA65" s="119">
        <f t="shared" si="36"/>
        <v>17.805563834519663</v>
      </c>
      <c r="BB65" s="119">
        <f t="shared" si="36"/>
        <v>17.572482295675261</v>
      </c>
      <c r="BC65" s="119">
        <f t="shared" si="36"/>
        <v>17.339400756830855</v>
      </c>
      <c r="BD65" s="119">
        <f t="shared" si="36"/>
        <v>17.106319217986453</v>
      </c>
      <c r="BE65" s="119">
        <f t="shared" si="36"/>
        <v>16.873237679142051</v>
      </c>
      <c r="BF65" s="119">
        <f t="shared" si="36"/>
        <v>16.640156140297645</v>
      </c>
      <c r="BG65" s="119">
        <f t="shared" si="36"/>
        <v>16.407074601453242</v>
      </c>
      <c r="BH65" s="119">
        <f t="shared" si="36"/>
        <v>16.17399306260884</v>
      </c>
      <c r="BI65" s="119">
        <f t="shared" si="36"/>
        <v>15.940911523764434</v>
      </c>
      <c r="BJ65" s="119">
        <f t="shared" si="36"/>
        <v>15.707829984920032</v>
      </c>
      <c r="BK65" s="119">
        <f t="shared" si="36"/>
        <v>4.4873696647160521</v>
      </c>
      <c r="BL65" s="119">
        <f t="shared" si="36"/>
        <v>-5.1819020689505293E-4</v>
      </c>
      <c r="BM65" s="113"/>
      <c r="BN65" s="316">
        <f>SUM(B65:BM65)</f>
        <v>1121.3692908640803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7">B20</f>
        <v>0</v>
      </c>
      <c r="C71" s="87">
        <f t="shared" si="37"/>
        <v>0</v>
      </c>
      <c r="D71" s="87">
        <f t="shared" si="37"/>
        <v>0</v>
      </c>
      <c r="E71" s="87">
        <f t="shared" si="37"/>
        <v>0</v>
      </c>
      <c r="F71" s="87">
        <f t="shared" si="37"/>
        <v>0</v>
      </c>
      <c r="G71" s="87">
        <f t="shared" si="37"/>
        <v>0</v>
      </c>
      <c r="H71" s="87">
        <f t="shared" si="37"/>
        <v>0</v>
      </c>
      <c r="I71" s="87">
        <f t="shared" si="37"/>
        <v>0</v>
      </c>
      <c r="J71" s="87">
        <f t="shared" si="37"/>
        <v>0</v>
      </c>
      <c r="K71" s="87">
        <f t="shared" si="37"/>
        <v>0</v>
      </c>
      <c r="L71" s="87">
        <f t="shared" si="37"/>
        <v>0</v>
      </c>
      <c r="M71" s="87">
        <f t="shared" si="37"/>
        <v>0</v>
      </c>
      <c r="N71" s="87">
        <f t="shared" si="37"/>
        <v>207.21815564512841</v>
      </c>
      <c r="O71" s="87">
        <f t="shared" si="37"/>
        <v>0</v>
      </c>
      <c r="P71" s="87">
        <f t="shared" si="37"/>
        <v>0</v>
      </c>
      <c r="Q71" s="87">
        <f t="shared" si="37"/>
        <v>0</v>
      </c>
      <c r="R71" s="87">
        <f t="shared" si="37"/>
        <v>0</v>
      </c>
      <c r="S71" s="87">
        <f t="shared" si="37"/>
        <v>0</v>
      </c>
      <c r="T71" s="87">
        <f t="shared" si="37"/>
        <v>0</v>
      </c>
      <c r="U71" s="87">
        <f t="shared" si="37"/>
        <v>0</v>
      </c>
      <c r="V71" s="87">
        <f t="shared" si="37"/>
        <v>0</v>
      </c>
      <c r="W71" s="87">
        <f t="shared" si="37"/>
        <v>0</v>
      </c>
      <c r="X71" s="87">
        <f t="shared" si="37"/>
        <v>0</v>
      </c>
      <c r="Y71" s="87">
        <f t="shared" si="37"/>
        <v>0</v>
      </c>
      <c r="Z71" s="87">
        <f t="shared" si="37"/>
        <v>0</v>
      </c>
      <c r="AA71" s="87">
        <f t="shared" si="37"/>
        <v>0</v>
      </c>
      <c r="AB71" s="87">
        <f t="shared" si="37"/>
        <v>0</v>
      </c>
      <c r="AC71" s="87">
        <f t="shared" si="37"/>
        <v>0</v>
      </c>
      <c r="AD71" s="87">
        <f t="shared" si="37"/>
        <v>0</v>
      </c>
      <c r="AE71" s="87">
        <f t="shared" si="37"/>
        <v>0</v>
      </c>
      <c r="AF71" s="87">
        <f t="shared" si="37"/>
        <v>0</v>
      </c>
      <c r="AG71" s="87">
        <f t="shared" si="37"/>
        <v>0</v>
      </c>
      <c r="AH71" s="87">
        <f t="shared" si="37"/>
        <v>0</v>
      </c>
      <c r="AI71" s="87">
        <f t="shared" si="37"/>
        <v>0</v>
      </c>
      <c r="AJ71" s="87">
        <f t="shared" si="37"/>
        <v>0</v>
      </c>
      <c r="AK71" s="87">
        <f t="shared" si="37"/>
        <v>0</v>
      </c>
      <c r="AL71" s="87">
        <f t="shared" si="37"/>
        <v>0</v>
      </c>
      <c r="AM71" s="87">
        <f t="shared" si="37"/>
        <v>0</v>
      </c>
      <c r="AN71" s="87">
        <f t="shared" si="37"/>
        <v>0</v>
      </c>
      <c r="AO71" s="87">
        <f t="shared" si="37"/>
        <v>0</v>
      </c>
      <c r="AP71" s="87">
        <f t="shared" si="37"/>
        <v>0</v>
      </c>
      <c r="AQ71" s="87">
        <f t="shared" si="37"/>
        <v>0</v>
      </c>
      <c r="AR71" s="87">
        <f t="shared" si="37"/>
        <v>0</v>
      </c>
      <c r="AS71" s="87">
        <f t="shared" si="37"/>
        <v>0</v>
      </c>
      <c r="AT71" s="87">
        <f t="shared" si="37"/>
        <v>0</v>
      </c>
      <c r="AU71" s="87">
        <f t="shared" si="37"/>
        <v>0</v>
      </c>
      <c r="AV71" s="87">
        <f t="shared" si="37"/>
        <v>0</v>
      </c>
      <c r="AW71" s="87">
        <f t="shared" si="37"/>
        <v>0</v>
      </c>
      <c r="AX71" s="87">
        <f t="shared" si="37"/>
        <v>0</v>
      </c>
      <c r="AY71" s="87">
        <f t="shared" si="37"/>
        <v>0</v>
      </c>
      <c r="AZ71" s="87">
        <f t="shared" si="37"/>
        <v>0</v>
      </c>
      <c r="BA71" s="87">
        <f t="shared" si="37"/>
        <v>0</v>
      </c>
      <c r="BB71" s="87">
        <f t="shared" si="37"/>
        <v>0</v>
      </c>
      <c r="BC71" s="87">
        <f t="shared" si="37"/>
        <v>0</v>
      </c>
      <c r="BD71" s="87">
        <f t="shared" si="37"/>
        <v>0</v>
      </c>
      <c r="BE71" s="87">
        <f t="shared" si="37"/>
        <v>0</v>
      </c>
      <c r="BF71" s="87">
        <f t="shared" si="37"/>
        <v>0</v>
      </c>
      <c r="BG71" s="87">
        <f t="shared" si="37"/>
        <v>0</v>
      </c>
      <c r="BH71" s="87">
        <f t="shared" si="37"/>
        <v>0</v>
      </c>
      <c r="BI71" s="87">
        <f t="shared" si="37"/>
        <v>0</v>
      </c>
      <c r="BJ71" s="87">
        <f t="shared" si="37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0</v>
      </c>
      <c r="E73" s="87">
        <f>SUM($B$71:E71)-SUM($B$72:E72)</f>
        <v>0</v>
      </c>
      <c r="F73" s="87">
        <f>SUM($B$71:F71)-SUM($B$72:F72)</f>
        <v>0</v>
      </c>
      <c r="G73" s="87">
        <f>SUM($B$71:G71)-SUM($B$72:G72)</f>
        <v>0</v>
      </c>
      <c r="H73" s="87">
        <f>SUM($B$71:H71)-SUM($B$72:H72)</f>
        <v>0</v>
      </c>
      <c r="I73" s="87">
        <f>SUM($B$71:I71)-SUM($B$72:I72)</f>
        <v>0</v>
      </c>
      <c r="J73" s="87">
        <f>SUM($B$71:J71)-SUM($B$72:J72)</f>
        <v>0</v>
      </c>
      <c r="K73" s="87">
        <f>SUM($B$71:K71)-SUM($B$72:K72)</f>
        <v>0</v>
      </c>
      <c r="L73" s="87">
        <f>SUM($B$71:L71)-SUM($B$72:L72)</f>
        <v>0</v>
      </c>
      <c r="M73" s="87">
        <f>SUM($B$71:M71)-SUM($B$72:M72)</f>
        <v>0</v>
      </c>
      <c r="N73" s="87">
        <f>SUM($B$71:N71)-SUM($B$72:N72)</f>
        <v>207.21815564512841</v>
      </c>
      <c r="O73" s="87">
        <f>SUM($B$71:O71)-SUM($B$72:O72)</f>
        <v>207.21815564512841</v>
      </c>
      <c r="P73" s="87">
        <f>SUM($B$71:P71)-SUM($B$72:P72)</f>
        <v>207.21815564512841</v>
      </c>
      <c r="Q73" s="87">
        <f>SUM($B$71:Q71)-SUM($B$72:Q72)</f>
        <v>207.21815564512841</v>
      </c>
      <c r="R73" s="87">
        <f>SUM($B$71:R71)-SUM($B$72:R72)</f>
        <v>207.21815564512841</v>
      </c>
      <c r="S73" s="87">
        <f>SUM($B$71:S71)-SUM($B$72:S72)</f>
        <v>207.21815564512841</v>
      </c>
      <c r="T73" s="87">
        <f>SUM($B$71:T71)-SUM($B$72:T72)</f>
        <v>207.21815564512841</v>
      </c>
      <c r="U73" s="87">
        <f>SUM($B$71:U71)-SUM($B$72:U72)</f>
        <v>207.21815564512841</v>
      </c>
      <c r="V73" s="87">
        <f>SUM($B$71:V71)-SUM($B$72:V72)</f>
        <v>207.21815564512841</v>
      </c>
      <c r="W73" s="87">
        <f>SUM($B$71:W71)-SUM($B$72:W72)</f>
        <v>207.21815564512841</v>
      </c>
      <c r="X73" s="87">
        <f>SUM($B$71:X71)-SUM($B$72:X72)</f>
        <v>207.21815564512841</v>
      </c>
      <c r="Y73" s="87">
        <f>SUM($B$71:Y71)-SUM($B$72:Y72)</f>
        <v>207.21815564512841</v>
      </c>
      <c r="Z73" s="87">
        <f>SUM($B$71:Z71)-SUM($B$72:Z72)</f>
        <v>207.21815564512841</v>
      </c>
      <c r="AA73" s="87">
        <f>SUM($B$71:AA71)-SUM($B$72:AA72)</f>
        <v>207.21815564512841</v>
      </c>
      <c r="AB73" s="87">
        <f>SUM($B$71:AB71)-SUM($B$72:AB72)</f>
        <v>207.21815564512841</v>
      </c>
      <c r="AC73" s="87">
        <f>SUM($B$71:AC71)-SUM($B$72:AC72)</f>
        <v>207.21815564512841</v>
      </c>
      <c r="AD73" s="87">
        <f>SUM($B$71:AD71)-SUM($B$72:AD72)</f>
        <v>207.21815564512841</v>
      </c>
      <c r="AE73" s="87">
        <f>SUM($B$71:AE71)-SUM($B$72:AE72)</f>
        <v>207.21815564512841</v>
      </c>
      <c r="AF73" s="87">
        <f>SUM($B$71:AF71)-SUM($B$72:AF72)</f>
        <v>207.21815564512841</v>
      </c>
      <c r="AG73" s="87">
        <f>SUM($B$71:AG71)-SUM($B$72:AG72)</f>
        <v>207.21815564512841</v>
      </c>
      <c r="AH73" s="87">
        <f>SUM($B$71:AH71)-SUM($B$72:AH72)</f>
        <v>207.21815564512841</v>
      </c>
      <c r="AI73" s="87">
        <f>SUM($B$71:AI71)-SUM($B$72:AI72)</f>
        <v>207.21815564512841</v>
      </c>
      <c r="AJ73" s="87">
        <f>SUM($B$71:AJ71)-SUM($B$72:AJ72)</f>
        <v>207.21815564512841</v>
      </c>
      <c r="AK73" s="87">
        <f>SUM($B$71:AK71)-SUM($B$72:AK72)</f>
        <v>207.21815564512841</v>
      </c>
      <c r="AL73" s="87">
        <f>SUM($B$71:AL71)-SUM($B$72:AL72)</f>
        <v>207.21815564512841</v>
      </c>
      <c r="AM73" s="87">
        <f>SUM($B$71:AM71)-SUM($B$72:AM72)</f>
        <v>207.21815564512841</v>
      </c>
      <c r="AN73" s="87">
        <f>SUM($B$71:AN71)-SUM($B$72:AN72)</f>
        <v>207.21815564512841</v>
      </c>
      <c r="AO73" s="87">
        <f>SUM($B$71:AO71)-SUM($B$72:AO72)</f>
        <v>207.21815564512841</v>
      </c>
      <c r="AP73" s="87">
        <f>SUM($B$71:AP71)-SUM($B$72:AP72)</f>
        <v>207.21815564512841</v>
      </c>
      <c r="AQ73" s="87">
        <f>SUM($B$71:AQ71)-SUM($B$72:AQ72)</f>
        <v>207.21815564512841</v>
      </c>
      <c r="AR73" s="87">
        <f>SUM($B$71:AR71)-SUM($B$72:AR72)</f>
        <v>207.21815564512841</v>
      </c>
      <c r="AS73" s="87">
        <f>SUM($B$71:AS71)-SUM($B$72:AS72)</f>
        <v>207.21815564512841</v>
      </c>
      <c r="AT73" s="87">
        <f>SUM($B$71:AT71)-SUM($B$72:AT72)</f>
        <v>207.21815564512841</v>
      </c>
      <c r="AU73" s="87">
        <f>SUM($B$71:AU71)-SUM($B$72:AU72)</f>
        <v>207.21815564512841</v>
      </c>
      <c r="AV73" s="87">
        <f>SUM($B$71:AV71)-SUM($B$72:AV72)</f>
        <v>207.21815564512841</v>
      </c>
      <c r="AW73" s="87">
        <f>SUM($B$71:AW71)-SUM($B$72:AW72)</f>
        <v>207.21815564512841</v>
      </c>
      <c r="AX73" s="87">
        <f>SUM($B$71:AX71)-SUM($B$72:AX72)</f>
        <v>207.21815564512841</v>
      </c>
      <c r="AY73" s="87">
        <f>SUM($B$71:AY71)-SUM($B$72:AY72)</f>
        <v>207.21815564512841</v>
      </c>
      <c r="AZ73" s="87">
        <f>SUM($B$71:AZ71)-SUM($B$72:AZ72)</f>
        <v>207.21815564512841</v>
      </c>
      <c r="BA73" s="87">
        <f>SUM($B$71:BA71)-SUM($B$72:BA72)</f>
        <v>207.21815564512841</v>
      </c>
      <c r="BB73" s="87">
        <f>SUM($B$71:BB71)-SUM($B$72:BB72)</f>
        <v>207.21815564512841</v>
      </c>
      <c r="BC73" s="87">
        <f>SUM($B$71:BC71)-SUM($B$72:BC72)</f>
        <v>207.21815564512841</v>
      </c>
      <c r="BD73" s="87">
        <f>SUM($B$71:BD71)-SUM($B$72:BD72)</f>
        <v>207.21815564512841</v>
      </c>
      <c r="BE73" s="87">
        <f>SUM($B$71:BE71)-SUM($B$72:BE72)</f>
        <v>207.21815564512841</v>
      </c>
      <c r="BF73" s="87">
        <f>SUM($B$71:BF71)-SUM($B$72:BF72)</f>
        <v>207.21815564512841</v>
      </c>
      <c r="BG73" s="87">
        <f>SUM($B$71:BG71)-SUM($B$72:BG72)</f>
        <v>207.21815564512841</v>
      </c>
      <c r="BH73" s="87">
        <f>SUM($B$71:BH71)-SUM($B$72:BH72)</f>
        <v>207.21815564512841</v>
      </c>
      <c r="BI73" s="87">
        <f>SUM($B$71:BI71)-SUM($B$72:BI72)</f>
        <v>207.21815564512841</v>
      </c>
      <c r="BJ73" s="87">
        <f>SUM($B$71:BJ71)-SUM($B$72:BJ72)</f>
        <v>207.21815564512841</v>
      </c>
      <c r="BK73" s="87">
        <f>SUM($B$71:BK71)-SUM($B$72:BK72)</f>
        <v>207.21815564512841</v>
      </c>
      <c r="BL73" s="87">
        <f>SUM($B$71:BL71)-SUM($B$72:BL72)</f>
        <v>207.21815564512841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/>
      <c r="C74" s="128"/>
      <c r="D74" s="331"/>
      <c r="E74" s="331"/>
      <c r="F74" s="331"/>
      <c r="G74" s="331"/>
      <c r="H74" s="331"/>
      <c r="I74" s="331"/>
      <c r="J74" s="331"/>
      <c r="K74" s="331"/>
      <c r="L74" s="331">
        <f>($L$71*TaxDepr!B$33)</f>
        <v>0</v>
      </c>
      <c r="M74" s="331">
        <f>($L$71*TaxDepr!C$33)</f>
        <v>0</v>
      </c>
      <c r="N74" s="331">
        <f>($N$71*TaxDepr!B$33)</f>
        <v>7.770680836692315</v>
      </c>
      <c r="O74" s="331">
        <f>($N$71*TaxDepr!C$33)</f>
        <v>14.95907865602182</v>
      </c>
      <c r="P74" s="331">
        <f>($N$71*TaxDepr!D$33)</f>
        <v>13.835956252425223</v>
      </c>
      <c r="Q74" s="331">
        <f>($N$71*TaxDepr!E$33)</f>
        <v>12.799865474199581</v>
      </c>
      <c r="R74" s="331">
        <f>($N$71*TaxDepr!F$33)</f>
        <v>11.838373232006186</v>
      </c>
      <c r="S74" s="331">
        <f>($N$71*TaxDepr!G$33)</f>
        <v>10.951479525845036</v>
      </c>
      <c r="T74" s="331">
        <f>($N$71*TaxDepr!H$33)</f>
        <v>10.128823447933877</v>
      </c>
      <c r="U74" s="331">
        <f>($N$71*TaxDepr!I$33)</f>
        <v>9.3704049982727078</v>
      </c>
      <c r="V74" s="331">
        <f>($N$71*TaxDepr!J$33)</f>
        <v>9.2460741048856292</v>
      </c>
      <c r="W74" s="331">
        <f>($N$71*TaxDepr!K$33)</f>
        <v>9.2460741048856292</v>
      </c>
      <c r="X74" s="331">
        <f>($N$71*TaxDepr!L$33)</f>
        <v>9.2460741048856292</v>
      </c>
      <c r="Y74" s="331">
        <f>($N$71*TaxDepr!M$33)</f>
        <v>9.2460741048856292</v>
      </c>
      <c r="Z74" s="331">
        <f>($N$71*TaxDepr!N$33)</f>
        <v>9.2460741048856292</v>
      </c>
      <c r="AA74" s="331">
        <f>($N$71*TaxDepr!O$33)</f>
        <v>9.2460741048856292</v>
      </c>
      <c r="AB74" s="331">
        <f>($N$71*TaxDepr!P$33)</f>
        <v>9.2460741048856292</v>
      </c>
      <c r="AC74" s="331">
        <f>($N$71*TaxDepr!Q$33)</f>
        <v>9.2460741048856292</v>
      </c>
      <c r="AD74" s="331">
        <f>($N$71*TaxDepr!R$33)</f>
        <v>9.2460741048856292</v>
      </c>
      <c r="AE74" s="331">
        <f>($N$71*TaxDepr!S$33)</f>
        <v>9.2460741048856292</v>
      </c>
      <c r="AF74" s="331">
        <f>($N$71*TaxDepr!T$33)</f>
        <v>9.2460741048856292</v>
      </c>
      <c r="AG74" s="331">
        <f>($N$71*TaxDepr!U$33)</f>
        <v>9.2460741048856292</v>
      </c>
      <c r="AH74" s="331">
        <f>($N$71*TaxDepr!V$33)</f>
        <v>4.6230370524428146</v>
      </c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207.23058873446703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8">C72+C74</f>
        <v>0</v>
      </c>
      <c r="D75" s="95">
        <f t="shared" si="38"/>
        <v>0</v>
      </c>
      <c r="E75" s="95">
        <f t="shared" si="38"/>
        <v>0</v>
      </c>
      <c r="F75" s="95">
        <f t="shared" si="38"/>
        <v>0</v>
      </c>
      <c r="G75" s="95">
        <f t="shared" si="38"/>
        <v>0</v>
      </c>
      <c r="H75" s="95">
        <f t="shared" si="38"/>
        <v>0</v>
      </c>
      <c r="I75" s="95">
        <f t="shared" si="38"/>
        <v>0</v>
      </c>
      <c r="J75" s="95">
        <f t="shared" si="38"/>
        <v>0</v>
      </c>
      <c r="K75" s="95">
        <f t="shared" si="38"/>
        <v>0</v>
      </c>
      <c r="L75" s="95">
        <f t="shared" si="38"/>
        <v>0</v>
      </c>
      <c r="M75" s="95">
        <f t="shared" si="38"/>
        <v>0</v>
      </c>
      <c r="N75" s="95">
        <f t="shared" si="38"/>
        <v>7.770680836692315</v>
      </c>
      <c r="O75" s="95">
        <f t="shared" si="38"/>
        <v>14.95907865602182</v>
      </c>
      <c r="P75" s="95">
        <f t="shared" si="38"/>
        <v>13.835956252425223</v>
      </c>
      <c r="Q75" s="95">
        <f t="shared" si="38"/>
        <v>12.799865474199581</v>
      </c>
      <c r="R75" s="95">
        <f t="shared" si="38"/>
        <v>11.838373232006186</v>
      </c>
      <c r="S75" s="95">
        <f t="shared" si="38"/>
        <v>10.951479525845036</v>
      </c>
      <c r="T75" s="95">
        <f t="shared" si="38"/>
        <v>10.128823447933877</v>
      </c>
      <c r="U75" s="95">
        <f t="shared" si="38"/>
        <v>9.3704049982727078</v>
      </c>
      <c r="V75" s="95">
        <f t="shared" si="38"/>
        <v>9.2460741048856292</v>
      </c>
      <c r="W75" s="95">
        <f t="shared" si="38"/>
        <v>9.2460741048856292</v>
      </c>
      <c r="X75" s="95">
        <f t="shared" si="38"/>
        <v>9.2460741048856292</v>
      </c>
      <c r="Y75" s="95">
        <f t="shared" si="38"/>
        <v>9.2460741048856292</v>
      </c>
      <c r="Z75" s="95">
        <f t="shared" si="38"/>
        <v>9.2460741048856292</v>
      </c>
      <c r="AA75" s="95">
        <f t="shared" si="38"/>
        <v>9.2460741048856292</v>
      </c>
      <c r="AB75" s="95">
        <f t="shared" si="38"/>
        <v>9.2460741048856292</v>
      </c>
      <c r="AC75" s="95">
        <f t="shared" si="38"/>
        <v>9.2460741048856292</v>
      </c>
      <c r="AD75" s="95">
        <f t="shared" si="38"/>
        <v>9.2460741048856292</v>
      </c>
      <c r="AE75" s="95">
        <f t="shared" si="38"/>
        <v>9.2460741048856292</v>
      </c>
      <c r="AF75" s="95">
        <f t="shared" si="38"/>
        <v>9.2460741048856292</v>
      </c>
      <c r="AG75" s="95">
        <f t="shared" si="38"/>
        <v>9.2460741048856292</v>
      </c>
      <c r="AH75" s="95">
        <f t="shared" si="38"/>
        <v>4.6230370524428146</v>
      </c>
      <c r="AI75" s="95">
        <f t="shared" si="38"/>
        <v>0</v>
      </c>
      <c r="AJ75" s="95">
        <f t="shared" si="38"/>
        <v>0</v>
      </c>
      <c r="AK75" s="95">
        <f t="shared" si="38"/>
        <v>0</v>
      </c>
      <c r="AL75" s="95">
        <f t="shared" si="38"/>
        <v>0</v>
      </c>
      <c r="AM75" s="95">
        <f t="shared" si="38"/>
        <v>0</v>
      </c>
      <c r="AN75" s="95">
        <f t="shared" si="38"/>
        <v>0</v>
      </c>
      <c r="AO75" s="95">
        <f t="shared" si="38"/>
        <v>0</v>
      </c>
      <c r="AP75" s="95">
        <f t="shared" si="38"/>
        <v>0</v>
      </c>
      <c r="AQ75" s="95">
        <f t="shared" si="38"/>
        <v>0</v>
      </c>
      <c r="AR75" s="95">
        <f t="shared" si="38"/>
        <v>0</v>
      </c>
      <c r="AS75" s="95">
        <f t="shared" si="38"/>
        <v>0</v>
      </c>
      <c r="AT75" s="95">
        <f t="shared" si="38"/>
        <v>0</v>
      </c>
      <c r="AU75" s="95">
        <f t="shared" si="38"/>
        <v>0</v>
      </c>
      <c r="AV75" s="95">
        <f t="shared" si="38"/>
        <v>0</v>
      </c>
      <c r="AW75" s="95">
        <f t="shared" si="38"/>
        <v>0</v>
      </c>
      <c r="AX75" s="95">
        <f t="shared" si="38"/>
        <v>0</v>
      </c>
      <c r="AY75" s="95">
        <f t="shared" si="38"/>
        <v>0</v>
      </c>
      <c r="AZ75" s="95">
        <f t="shared" si="38"/>
        <v>0</v>
      </c>
      <c r="BA75" s="95">
        <f t="shared" si="38"/>
        <v>0</v>
      </c>
      <c r="BB75" s="95">
        <f t="shared" si="38"/>
        <v>0</v>
      </c>
      <c r="BC75" s="95">
        <f t="shared" si="38"/>
        <v>0</v>
      </c>
      <c r="BD75" s="95">
        <f t="shared" si="38"/>
        <v>0</v>
      </c>
      <c r="BE75" s="95">
        <f t="shared" si="38"/>
        <v>0</v>
      </c>
      <c r="BF75" s="95">
        <f t="shared" si="38"/>
        <v>0</v>
      </c>
      <c r="BG75" s="95">
        <f t="shared" si="38"/>
        <v>0</v>
      </c>
      <c r="BH75" s="95">
        <f t="shared" si="38"/>
        <v>0</v>
      </c>
      <c r="BI75" s="95">
        <f t="shared" si="38"/>
        <v>0</v>
      </c>
      <c r="BJ75" s="95">
        <f t="shared" si="38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9">B20</f>
        <v>0</v>
      </c>
      <c r="C78" s="87">
        <f t="shared" si="39"/>
        <v>0</v>
      </c>
      <c r="D78" s="87">
        <f t="shared" si="39"/>
        <v>0</v>
      </c>
      <c r="E78" s="87">
        <f t="shared" si="39"/>
        <v>0</v>
      </c>
      <c r="F78" s="87">
        <f t="shared" si="39"/>
        <v>0</v>
      </c>
      <c r="G78" s="87">
        <f t="shared" si="39"/>
        <v>0</v>
      </c>
      <c r="H78" s="87">
        <f t="shared" si="39"/>
        <v>0</v>
      </c>
      <c r="I78" s="87">
        <f t="shared" si="39"/>
        <v>0</v>
      </c>
      <c r="J78" s="87">
        <f t="shared" si="39"/>
        <v>0</v>
      </c>
      <c r="K78" s="87">
        <f t="shared" si="39"/>
        <v>0</v>
      </c>
      <c r="L78" s="87">
        <f t="shared" si="39"/>
        <v>0</v>
      </c>
      <c r="M78" s="87">
        <f t="shared" si="39"/>
        <v>0</v>
      </c>
      <c r="N78" s="87">
        <f t="shared" si="39"/>
        <v>207.21815564512841</v>
      </c>
      <c r="O78" s="87">
        <f t="shared" si="39"/>
        <v>0</v>
      </c>
      <c r="P78" s="87">
        <f t="shared" si="39"/>
        <v>0</v>
      </c>
      <c r="Q78" s="87">
        <f t="shared" si="39"/>
        <v>0</v>
      </c>
      <c r="R78" s="87">
        <f t="shared" si="39"/>
        <v>0</v>
      </c>
      <c r="S78" s="87">
        <f t="shared" si="39"/>
        <v>0</v>
      </c>
      <c r="T78" s="87">
        <f t="shared" si="39"/>
        <v>0</v>
      </c>
      <c r="U78" s="87">
        <f t="shared" si="39"/>
        <v>0</v>
      </c>
      <c r="V78" s="87">
        <f t="shared" si="39"/>
        <v>0</v>
      </c>
      <c r="W78" s="87">
        <f t="shared" si="39"/>
        <v>0</v>
      </c>
      <c r="X78" s="87">
        <f t="shared" si="39"/>
        <v>0</v>
      </c>
      <c r="Y78" s="87">
        <f t="shared" si="39"/>
        <v>0</v>
      </c>
      <c r="Z78" s="87">
        <f t="shared" si="39"/>
        <v>0</v>
      </c>
      <c r="AA78" s="87">
        <f t="shared" si="39"/>
        <v>0</v>
      </c>
      <c r="AB78" s="87">
        <f t="shared" si="39"/>
        <v>0</v>
      </c>
      <c r="AC78" s="87">
        <f t="shared" si="39"/>
        <v>0</v>
      </c>
      <c r="AD78" s="87">
        <f t="shared" si="39"/>
        <v>0</v>
      </c>
      <c r="AE78" s="87">
        <f t="shared" si="39"/>
        <v>0</v>
      </c>
      <c r="AF78" s="87">
        <f t="shared" si="39"/>
        <v>0</v>
      </c>
      <c r="AG78" s="87">
        <f t="shared" si="39"/>
        <v>0</v>
      </c>
      <c r="AH78" s="87">
        <f t="shared" si="39"/>
        <v>0</v>
      </c>
      <c r="AI78" s="87">
        <f t="shared" si="39"/>
        <v>0</v>
      </c>
      <c r="AJ78" s="87">
        <f t="shared" si="39"/>
        <v>0</v>
      </c>
      <c r="AK78" s="87">
        <f t="shared" si="39"/>
        <v>0</v>
      </c>
      <c r="AL78" s="87">
        <f t="shared" si="39"/>
        <v>0</v>
      </c>
      <c r="AM78" s="87">
        <f t="shared" si="39"/>
        <v>0</v>
      </c>
      <c r="AN78" s="87">
        <f t="shared" si="39"/>
        <v>0</v>
      </c>
      <c r="AO78" s="87">
        <f t="shared" si="39"/>
        <v>0</v>
      </c>
      <c r="AP78" s="87">
        <f t="shared" si="39"/>
        <v>0</v>
      </c>
      <c r="AQ78" s="87">
        <f t="shared" si="39"/>
        <v>0</v>
      </c>
      <c r="AR78" s="87">
        <f t="shared" si="39"/>
        <v>0</v>
      </c>
      <c r="AS78" s="87">
        <f t="shared" si="39"/>
        <v>0</v>
      </c>
      <c r="AT78" s="87">
        <f t="shared" si="39"/>
        <v>0</v>
      </c>
      <c r="AU78" s="87">
        <f t="shared" si="39"/>
        <v>0</v>
      </c>
      <c r="AV78" s="87">
        <f t="shared" si="39"/>
        <v>0</v>
      </c>
      <c r="AW78" s="87">
        <f t="shared" si="39"/>
        <v>0</v>
      </c>
      <c r="AX78" s="87">
        <f t="shared" si="39"/>
        <v>0</v>
      </c>
      <c r="AY78" s="87">
        <f t="shared" si="39"/>
        <v>0</v>
      </c>
      <c r="AZ78" s="87">
        <f t="shared" si="39"/>
        <v>0</v>
      </c>
      <c r="BA78" s="87">
        <f t="shared" si="39"/>
        <v>0</v>
      </c>
      <c r="BB78" s="87">
        <f t="shared" si="39"/>
        <v>0</v>
      </c>
      <c r="BC78" s="87">
        <f t="shared" si="39"/>
        <v>0</v>
      </c>
      <c r="BD78" s="87">
        <f t="shared" si="39"/>
        <v>0</v>
      </c>
      <c r="BE78" s="87">
        <f t="shared" si="39"/>
        <v>0</v>
      </c>
      <c r="BF78" s="87">
        <f t="shared" si="39"/>
        <v>0</v>
      </c>
      <c r="BG78" s="87">
        <f t="shared" si="39"/>
        <v>0</v>
      </c>
      <c r="BH78" s="87">
        <f t="shared" si="39"/>
        <v>0</v>
      </c>
      <c r="BI78" s="87">
        <f t="shared" si="39"/>
        <v>0</v>
      </c>
      <c r="BJ78" s="87">
        <f t="shared" si="39"/>
        <v>0</v>
      </c>
      <c r="BK78" s="87">
        <f t="shared" si="39"/>
        <v>-207.21815564512841</v>
      </c>
      <c r="BL78" s="87">
        <f t="shared" si="39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0</v>
      </c>
      <c r="E80" s="87">
        <f>SUM($B$78:E78)</f>
        <v>0</v>
      </c>
      <c r="F80" s="87">
        <f>SUM($B$78:F78)</f>
        <v>0</v>
      </c>
      <c r="G80" s="87">
        <f>SUM($B$78:G78)</f>
        <v>0</v>
      </c>
      <c r="H80" s="87">
        <f>SUM($B$78:H78)</f>
        <v>0</v>
      </c>
      <c r="I80" s="87">
        <f>SUM($B$78:I78)</f>
        <v>0</v>
      </c>
      <c r="J80" s="87">
        <f>SUM($B$78:J78)</f>
        <v>0</v>
      </c>
      <c r="K80" s="87">
        <f>SUM($B$78:K78)</f>
        <v>0</v>
      </c>
      <c r="L80" s="87">
        <f>SUM($B$78:L78)</f>
        <v>0</v>
      </c>
      <c r="M80" s="87">
        <f>SUM($B$78:M78)</f>
        <v>0</v>
      </c>
      <c r="N80" s="87">
        <f>SUM($B$78:N78)</f>
        <v>207.21815564512841</v>
      </c>
      <c r="O80" s="87">
        <f>SUM($B$78:O78)</f>
        <v>207.21815564512841</v>
      </c>
      <c r="P80" s="87">
        <f>SUM($B$78:P78)</f>
        <v>207.21815564512841</v>
      </c>
      <c r="Q80" s="87">
        <f>SUM($B$78:Q78)</f>
        <v>207.21815564512841</v>
      </c>
      <c r="R80" s="87">
        <f>SUM($B$78:R78)</f>
        <v>207.21815564512841</v>
      </c>
      <c r="S80" s="87">
        <f>SUM($B$78:S78)</f>
        <v>207.21815564512841</v>
      </c>
      <c r="T80" s="87">
        <f>SUM($B$78:T78)</f>
        <v>207.21815564512841</v>
      </c>
      <c r="U80" s="87">
        <f>SUM($B$78:U78)</f>
        <v>207.21815564512841</v>
      </c>
      <c r="V80" s="87">
        <f>SUM($B$78:V78)</f>
        <v>207.21815564512841</v>
      </c>
      <c r="W80" s="87">
        <f>SUM($B$78:W78)</f>
        <v>207.21815564512841</v>
      </c>
      <c r="X80" s="87">
        <f>SUM($B$78:X78)</f>
        <v>207.21815564512841</v>
      </c>
      <c r="Y80" s="87">
        <f>SUM($B$78:Y78)</f>
        <v>207.21815564512841</v>
      </c>
      <c r="Z80" s="87">
        <f>SUM($B$78:Z78)</f>
        <v>207.21815564512841</v>
      </c>
      <c r="AA80" s="87">
        <f>SUM($B$78:AA78)</f>
        <v>207.21815564512841</v>
      </c>
      <c r="AB80" s="87">
        <f>SUM($B$78:AB78)</f>
        <v>207.21815564512841</v>
      </c>
      <c r="AC80" s="87">
        <f>SUM($B$78:AC78)</f>
        <v>207.21815564512841</v>
      </c>
      <c r="AD80" s="87">
        <f>SUM($B$78:AD78)</f>
        <v>207.21815564512841</v>
      </c>
      <c r="AE80" s="87">
        <f>SUM($B$78:AE78)</f>
        <v>207.21815564512841</v>
      </c>
      <c r="AF80" s="87">
        <f>SUM($B$78:AF78)</f>
        <v>207.21815564512841</v>
      </c>
      <c r="AG80" s="87">
        <f>SUM($B$78:AG78)</f>
        <v>207.21815564512841</v>
      </c>
      <c r="AH80" s="87">
        <f>SUM($B$78:AH78)</f>
        <v>207.21815564512841</v>
      </c>
      <c r="AI80" s="87">
        <f>SUM($B$78:AI78)</f>
        <v>207.21815564512841</v>
      </c>
      <c r="AJ80" s="87">
        <f>SUM($B$78:AJ78)</f>
        <v>207.21815564512841</v>
      </c>
      <c r="AK80" s="87">
        <f>SUM($B$78:AK78)</f>
        <v>207.21815564512841</v>
      </c>
      <c r="AL80" s="87">
        <f>SUM($B$78:AL78)</f>
        <v>207.21815564512841</v>
      </c>
      <c r="AM80" s="87">
        <f>SUM($B$78:AM78)</f>
        <v>207.21815564512841</v>
      </c>
      <c r="AN80" s="87">
        <f>SUM($B$78:AN78)</f>
        <v>207.21815564512841</v>
      </c>
      <c r="AO80" s="87">
        <f>SUM($B$78:AO78)</f>
        <v>207.21815564512841</v>
      </c>
      <c r="AP80" s="87">
        <f>SUM($B$78:AP78)</f>
        <v>207.21815564512841</v>
      </c>
      <c r="AQ80" s="87">
        <f>SUM($B$78:AQ78)</f>
        <v>207.21815564512841</v>
      </c>
      <c r="AR80" s="87">
        <f>SUM($B$78:AR78)</f>
        <v>207.21815564512841</v>
      </c>
      <c r="AS80" s="87">
        <f>SUM($B$78:AS78)</f>
        <v>207.21815564512841</v>
      </c>
      <c r="AT80" s="87">
        <f>SUM($B$78:AT78)</f>
        <v>207.21815564512841</v>
      </c>
      <c r="AU80" s="87">
        <f>SUM($B$78:AU78)</f>
        <v>207.21815564512841</v>
      </c>
      <c r="AV80" s="87">
        <f>SUM($B$78:AV78)</f>
        <v>207.21815564512841</v>
      </c>
      <c r="AW80" s="87">
        <f>SUM($B$78:AW78)</f>
        <v>207.21815564512841</v>
      </c>
      <c r="AX80" s="87">
        <f>SUM($B$78:AX78)</f>
        <v>207.21815564512841</v>
      </c>
      <c r="AY80" s="87">
        <f>SUM($B$78:AY78)</f>
        <v>207.21815564512841</v>
      </c>
      <c r="AZ80" s="87">
        <f>SUM($B$78:AZ78)</f>
        <v>207.21815564512841</v>
      </c>
      <c r="BA80" s="87">
        <f>SUM($B$78:BA78)</f>
        <v>207.21815564512841</v>
      </c>
      <c r="BB80" s="87">
        <f>SUM($B$78:BB78)</f>
        <v>207.21815564512841</v>
      </c>
      <c r="BC80" s="87">
        <f>SUM($B$78:BC78)</f>
        <v>207.21815564512841</v>
      </c>
      <c r="BD80" s="87">
        <f>SUM($B$78:BD78)</f>
        <v>207.21815564512841</v>
      </c>
      <c r="BE80" s="87">
        <f>SUM($B$78:BE78)</f>
        <v>207.21815564512841</v>
      </c>
      <c r="BF80" s="87">
        <f>SUM($B$78:BF78)</f>
        <v>207.21815564512841</v>
      </c>
      <c r="BG80" s="87">
        <f>SUM($B$78:BG78)</f>
        <v>207.21815564512841</v>
      </c>
      <c r="BH80" s="87">
        <f>SUM($B$78:BH78)</f>
        <v>207.21815564512841</v>
      </c>
      <c r="BI80" s="87">
        <f>SUM($B$78:BI78)</f>
        <v>207.21815564512841</v>
      </c>
      <c r="BJ80" s="87">
        <f>SUM($B$78:BJ78)</f>
        <v>207.21815564512841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0</v>
      </c>
      <c r="E81" s="330">
        <f t="shared" ref="E81:BL81" si="40">E74</f>
        <v>0</v>
      </c>
      <c r="F81" s="330">
        <f t="shared" si="40"/>
        <v>0</v>
      </c>
      <c r="G81" s="330">
        <f t="shared" si="40"/>
        <v>0</v>
      </c>
      <c r="H81" s="330">
        <f t="shared" si="40"/>
        <v>0</v>
      </c>
      <c r="I81" s="330">
        <f t="shared" si="40"/>
        <v>0</v>
      </c>
      <c r="J81" s="330">
        <f t="shared" si="40"/>
        <v>0</v>
      </c>
      <c r="K81" s="330">
        <f t="shared" si="40"/>
        <v>0</v>
      </c>
      <c r="L81" s="330">
        <f t="shared" si="40"/>
        <v>0</v>
      </c>
      <c r="M81" s="330">
        <f t="shared" si="40"/>
        <v>0</v>
      </c>
      <c r="N81" s="330">
        <f t="shared" si="40"/>
        <v>7.770680836692315</v>
      </c>
      <c r="O81" s="330">
        <f t="shared" si="40"/>
        <v>14.95907865602182</v>
      </c>
      <c r="P81" s="330">
        <f t="shared" si="40"/>
        <v>13.835956252425223</v>
      </c>
      <c r="Q81" s="330">
        <f t="shared" si="40"/>
        <v>12.799865474199581</v>
      </c>
      <c r="R81" s="330">
        <f t="shared" si="40"/>
        <v>11.838373232006186</v>
      </c>
      <c r="S81" s="330">
        <f t="shared" si="40"/>
        <v>10.951479525845036</v>
      </c>
      <c r="T81" s="330">
        <f t="shared" si="40"/>
        <v>10.128823447933877</v>
      </c>
      <c r="U81" s="330">
        <f t="shared" si="40"/>
        <v>9.3704049982727078</v>
      </c>
      <c r="V81" s="330">
        <f t="shared" si="40"/>
        <v>9.2460741048856292</v>
      </c>
      <c r="W81" s="330">
        <f t="shared" si="40"/>
        <v>9.2460741048856292</v>
      </c>
      <c r="X81" s="330">
        <f t="shared" si="40"/>
        <v>9.2460741048856292</v>
      </c>
      <c r="Y81" s="330">
        <f t="shared" si="40"/>
        <v>9.2460741048856292</v>
      </c>
      <c r="Z81" s="330">
        <f t="shared" si="40"/>
        <v>9.2460741048856292</v>
      </c>
      <c r="AA81" s="330">
        <f t="shared" si="40"/>
        <v>9.2460741048856292</v>
      </c>
      <c r="AB81" s="330">
        <f t="shared" si="40"/>
        <v>9.2460741048856292</v>
      </c>
      <c r="AC81" s="330">
        <f t="shared" si="40"/>
        <v>9.2460741048856292</v>
      </c>
      <c r="AD81" s="330">
        <f t="shared" si="40"/>
        <v>9.2460741048856292</v>
      </c>
      <c r="AE81" s="330">
        <f t="shared" si="40"/>
        <v>9.2460741048856292</v>
      </c>
      <c r="AF81" s="330">
        <f t="shared" si="40"/>
        <v>9.2460741048856292</v>
      </c>
      <c r="AG81" s="330">
        <f t="shared" si="40"/>
        <v>9.2460741048856292</v>
      </c>
      <c r="AH81" s="330">
        <f t="shared" si="40"/>
        <v>4.6230370524428146</v>
      </c>
      <c r="AI81" s="330">
        <f t="shared" si="40"/>
        <v>0</v>
      </c>
      <c r="AJ81" s="330">
        <f t="shared" si="40"/>
        <v>0</v>
      </c>
      <c r="AK81" s="330">
        <f t="shared" si="40"/>
        <v>0</v>
      </c>
      <c r="AL81" s="330">
        <f t="shared" si="40"/>
        <v>0</v>
      </c>
      <c r="AM81" s="330">
        <f t="shared" si="40"/>
        <v>0</v>
      </c>
      <c r="AN81" s="330">
        <f t="shared" si="40"/>
        <v>0</v>
      </c>
      <c r="AO81" s="330">
        <f t="shared" si="40"/>
        <v>0</v>
      </c>
      <c r="AP81" s="330">
        <f t="shared" si="40"/>
        <v>0</v>
      </c>
      <c r="AQ81" s="330">
        <f t="shared" si="40"/>
        <v>0</v>
      </c>
      <c r="AR81" s="330">
        <f t="shared" si="40"/>
        <v>0</v>
      </c>
      <c r="AS81" s="330">
        <f t="shared" si="40"/>
        <v>0</v>
      </c>
      <c r="AT81" s="330">
        <f t="shared" si="40"/>
        <v>0</v>
      </c>
      <c r="AU81" s="330">
        <f t="shared" si="40"/>
        <v>0</v>
      </c>
      <c r="AV81" s="330">
        <f t="shared" si="40"/>
        <v>0</v>
      </c>
      <c r="AW81" s="330">
        <f t="shared" si="40"/>
        <v>0</v>
      </c>
      <c r="AX81" s="330">
        <f t="shared" si="40"/>
        <v>0</v>
      </c>
      <c r="AY81" s="330">
        <f t="shared" si="40"/>
        <v>0</v>
      </c>
      <c r="AZ81" s="330">
        <f t="shared" si="40"/>
        <v>0</v>
      </c>
      <c r="BA81" s="330">
        <f t="shared" si="40"/>
        <v>0</v>
      </c>
      <c r="BB81" s="330">
        <f t="shared" si="40"/>
        <v>0</v>
      </c>
      <c r="BC81" s="330">
        <f t="shared" si="40"/>
        <v>0</v>
      </c>
      <c r="BD81" s="330">
        <f t="shared" si="40"/>
        <v>0</v>
      </c>
      <c r="BE81" s="330">
        <f t="shared" si="40"/>
        <v>0</v>
      </c>
      <c r="BF81" s="330">
        <f t="shared" si="40"/>
        <v>0</v>
      </c>
      <c r="BG81" s="330">
        <f t="shared" si="40"/>
        <v>0</v>
      </c>
      <c r="BH81" s="330">
        <f t="shared" si="40"/>
        <v>0</v>
      </c>
      <c r="BI81" s="330">
        <f t="shared" si="40"/>
        <v>0</v>
      </c>
      <c r="BJ81" s="330">
        <f t="shared" si="40"/>
        <v>0</v>
      </c>
      <c r="BK81" s="330">
        <f t="shared" si="40"/>
        <v>0</v>
      </c>
      <c r="BL81" s="330">
        <f t="shared" si="40"/>
        <v>0</v>
      </c>
      <c r="BM81" s="37"/>
      <c r="BN81" s="75">
        <f>SUM(B81:BM81)</f>
        <v>207.23058873446703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1">C79+C81</f>
        <v>0</v>
      </c>
      <c r="D82" s="95">
        <f t="shared" si="41"/>
        <v>0</v>
      </c>
      <c r="E82" s="95">
        <f t="shared" si="41"/>
        <v>0</v>
      </c>
      <c r="F82" s="95">
        <f t="shared" si="41"/>
        <v>0</v>
      </c>
      <c r="G82" s="95">
        <f t="shared" si="41"/>
        <v>0</v>
      </c>
      <c r="H82" s="95">
        <f t="shared" si="41"/>
        <v>0</v>
      </c>
      <c r="I82" s="95">
        <f t="shared" si="41"/>
        <v>0</v>
      </c>
      <c r="J82" s="95">
        <f t="shared" si="41"/>
        <v>0</v>
      </c>
      <c r="K82" s="95">
        <f t="shared" si="41"/>
        <v>0</v>
      </c>
      <c r="L82" s="95">
        <f t="shared" si="41"/>
        <v>0</v>
      </c>
      <c r="M82" s="95">
        <f t="shared" si="41"/>
        <v>0</v>
      </c>
      <c r="N82" s="95">
        <f t="shared" si="41"/>
        <v>7.770680836692315</v>
      </c>
      <c r="O82" s="95">
        <f t="shared" si="41"/>
        <v>14.95907865602182</v>
      </c>
      <c r="P82" s="95">
        <f t="shared" si="41"/>
        <v>13.835956252425223</v>
      </c>
      <c r="Q82" s="95">
        <f t="shared" si="41"/>
        <v>12.799865474199581</v>
      </c>
      <c r="R82" s="95">
        <f t="shared" si="41"/>
        <v>11.838373232006186</v>
      </c>
      <c r="S82" s="95">
        <f t="shared" si="41"/>
        <v>10.951479525845036</v>
      </c>
      <c r="T82" s="95">
        <f t="shared" si="41"/>
        <v>10.128823447933877</v>
      </c>
      <c r="U82" s="95">
        <f t="shared" si="41"/>
        <v>9.3704049982727078</v>
      </c>
      <c r="V82" s="95">
        <f t="shared" si="41"/>
        <v>9.2460741048856292</v>
      </c>
      <c r="W82" s="95">
        <f t="shared" si="41"/>
        <v>9.2460741048856292</v>
      </c>
      <c r="X82" s="95">
        <f t="shared" si="41"/>
        <v>9.2460741048856292</v>
      </c>
      <c r="Y82" s="95">
        <f t="shared" si="41"/>
        <v>9.2460741048856292</v>
      </c>
      <c r="Z82" s="95">
        <f t="shared" si="41"/>
        <v>9.2460741048856292</v>
      </c>
      <c r="AA82" s="95">
        <f t="shared" si="41"/>
        <v>9.2460741048856292</v>
      </c>
      <c r="AB82" s="95">
        <f t="shared" si="41"/>
        <v>9.2460741048856292</v>
      </c>
      <c r="AC82" s="95">
        <f t="shared" si="41"/>
        <v>9.2460741048856292</v>
      </c>
      <c r="AD82" s="95">
        <f t="shared" si="41"/>
        <v>9.2460741048856292</v>
      </c>
      <c r="AE82" s="95">
        <f t="shared" si="41"/>
        <v>9.2460741048856292</v>
      </c>
      <c r="AF82" s="95">
        <f t="shared" si="41"/>
        <v>9.2460741048856292</v>
      </c>
      <c r="AG82" s="95">
        <f t="shared" si="41"/>
        <v>9.2460741048856292</v>
      </c>
      <c r="AH82" s="95">
        <f t="shared" si="41"/>
        <v>4.6230370524428146</v>
      </c>
      <c r="AI82" s="95">
        <f t="shared" si="41"/>
        <v>0</v>
      </c>
      <c r="AJ82" s="95">
        <f t="shared" si="41"/>
        <v>0</v>
      </c>
      <c r="AK82" s="95">
        <f t="shared" si="41"/>
        <v>0</v>
      </c>
      <c r="AL82" s="95">
        <f t="shared" si="41"/>
        <v>0</v>
      </c>
      <c r="AM82" s="95">
        <f t="shared" si="41"/>
        <v>0</v>
      </c>
      <c r="AN82" s="95">
        <f t="shared" si="41"/>
        <v>0</v>
      </c>
      <c r="AO82" s="95">
        <f t="shared" si="41"/>
        <v>0</v>
      </c>
      <c r="AP82" s="95">
        <f t="shared" si="41"/>
        <v>0</v>
      </c>
      <c r="AQ82" s="95">
        <f t="shared" si="41"/>
        <v>0</v>
      </c>
      <c r="AR82" s="95">
        <f t="shared" si="41"/>
        <v>0</v>
      </c>
      <c r="AS82" s="95">
        <f t="shared" si="41"/>
        <v>0</v>
      </c>
      <c r="AT82" s="95">
        <f t="shared" si="41"/>
        <v>0</v>
      </c>
      <c r="AU82" s="95">
        <f t="shared" si="41"/>
        <v>0</v>
      </c>
      <c r="AV82" s="95">
        <f t="shared" si="41"/>
        <v>0</v>
      </c>
      <c r="AW82" s="95">
        <f t="shared" si="41"/>
        <v>0</v>
      </c>
      <c r="AX82" s="95">
        <f t="shared" si="41"/>
        <v>0</v>
      </c>
      <c r="AY82" s="95">
        <f t="shared" si="41"/>
        <v>0</v>
      </c>
      <c r="AZ82" s="95">
        <f t="shared" si="41"/>
        <v>0</v>
      </c>
      <c r="BA82" s="95">
        <f t="shared" si="41"/>
        <v>0</v>
      </c>
      <c r="BB82" s="95">
        <f t="shared" si="41"/>
        <v>0</v>
      </c>
      <c r="BC82" s="95">
        <f t="shared" si="41"/>
        <v>0</v>
      </c>
      <c r="BD82" s="95">
        <f t="shared" si="41"/>
        <v>0</v>
      </c>
      <c r="BE82" s="95">
        <f t="shared" si="41"/>
        <v>0</v>
      </c>
      <c r="BF82" s="95">
        <f t="shared" si="41"/>
        <v>0</v>
      </c>
      <c r="BG82" s="95">
        <f t="shared" si="41"/>
        <v>0</v>
      </c>
      <c r="BH82" s="95">
        <f t="shared" si="41"/>
        <v>0</v>
      </c>
      <c r="BI82" s="95">
        <f t="shared" si="41"/>
        <v>0</v>
      </c>
      <c r="BJ82" s="95">
        <f t="shared" si="41"/>
        <v>0</v>
      </c>
      <c r="BK82" s="95">
        <f t="shared" si="41"/>
        <v>0</v>
      </c>
      <c r="BL82" s="95">
        <f t="shared" si="41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AY85" si="42">$B$20*(1-$B$5)/$B$3</f>
        <v>0</v>
      </c>
      <c r="C85" s="75">
        <f t="shared" si="42"/>
        <v>0</v>
      </c>
      <c r="D85" s="75">
        <f t="shared" si="42"/>
        <v>0</v>
      </c>
      <c r="E85" s="75">
        <f t="shared" si="42"/>
        <v>0</v>
      </c>
      <c r="F85" s="75">
        <f t="shared" si="42"/>
        <v>0</v>
      </c>
      <c r="G85" s="75">
        <f t="shared" si="42"/>
        <v>0</v>
      </c>
      <c r="H85" s="75">
        <f t="shared" si="42"/>
        <v>0</v>
      </c>
      <c r="I85" s="75">
        <f t="shared" si="42"/>
        <v>0</v>
      </c>
      <c r="J85" s="75">
        <f t="shared" si="42"/>
        <v>0</v>
      </c>
      <c r="K85" s="75">
        <f t="shared" si="42"/>
        <v>0</v>
      </c>
      <c r="L85" s="75">
        <f t="shared" si="42"/>
        <v>0</v>
      </c>
      <c r="M85" s="75">
        <f t="shared" si="42"/>
        <v>0</v>
      </c>
      <c r="N85" s="75">
        <f t="shared" si="42"/>
        <v>0</v>
      </c>
      <c r="O85" s="75">
        <f t="shared" si="42"/>
        <v>0</v>
      </c>
      <c r="P85" s="75">
        <f t="shared" si="42"/>
        <v>0</v>
      </c>
      <c r="Q85" s="75">
        <f t="shared" si="42"/>
        <v>0</v>
      </c>
      <c r="R85" s="75">
        <f t="shared" si="42"/>
        <v>0</v>
      </c>
      <c r="S85" s="75">
        <f t="shared" si="42"/>
        <v>0</v>
      </c>
      <c r="T85" s="75">
        <f t="shared" si="42"/>
        <v>0</v>
      </c>
      <c r="U85" s="75">
        <f t="shared" si="42"/>
        <v>0</v>
      </c>
      <c r="V85" s="75">
        <f t="shared" si="42"/>
        <v>0</v>
      </c>
      <c r="W85" s="75">
        <f t="shared" si="42"/>
        <v>0</v>
      </c>
      <c r="X85" s="75">
        <f t="shared" si="42"/>
        <v>0</v>
      </c>
      <c r="Y85" s="75">
        <f t="shared" si="42"/>
        <v>0</v>
      </c>
      <c r="Z85" s="75">
        <f t="shared" si="42"/>
        <v>0</v>
      </c>
      <c r="AA85" s="75">
        <f t="shared" si="42"/>
        <v>0</v>
      </c>
      <c r="AB85" s="75">
        <f t="shared" si="42"/>
        <v>0</v>
      </c>
      <c r="AC85" s="75">
        <f t="shared" si="42"/>
        <v>0</v>
      </c>
      <c r="AD85" s="75">
        <f t="shared" si="42"/>
        <v>0</v>
      </c>
      <c r="AE85" s="75">
        <f t="shared" si="42"/>
        <v>0</v>
      </c>
      <c r="AF85" s="75">
        <f t="shared" si="42"/>
        <v>0</v>
      </c>
      <c r="AG85" s="75">
        <f t="shared" si="42"/>
        <v>0</v>
      </c>
      <c r="AH85" s="75">
        <f t="shared" si="42"/>
        <v>0</v>
      </c>
      <c r="AI85" s="75">
        <f t="shared" si="42"/>
        <v>0</v>
      </c>
      <c r="AJ85" s="75">
        <f t="shared" si="42"/>
        <v>0</v>
      </c>
      <c r="AK85" s="75">
        <f t="shared" si="42"/>
        <v>0</v>
      </c>
      <c r="AL85" s="75">
        <f t="shared" si="42"/>
        <v>0</v>
      </c>
      <c r="AM85" s="75">
        <f t="shared" si="42"/>
        <v>0</v>
      </c>
      <c r="AN85" s="75">
        <f t="shared" si="42"/>
        <v>0</v>
      </c>
      <c r="AO85" s="75">
        <f t="shared" si="42"/>
        <v>0</v>
      </c>
      <c r="AP85" s="75">
        <f t="shared" si="42"/>
        <v>0</v>
      </c>
      <c r="AQ85" s="75">
        <f t="shared" si="42"/>
        <v>0</v>
      </c>
      <c r="AR85" s="75">
        <f t="shared" si="42"/>
        <v>0</v>
      </c>
      <c r="AS85" s="75">
        <f t="shared" si="42"/>
        <v>0</v>
      </c>
      <c r="AT85" s="75">
        <f t="shared" si="42"/>
        <v>0</v>
      </c>
      <c r="AU85" s="75">
        <f t="shared" si="42"/>
        <v>0</v>
      </c>
      <c r="AV85" s="75">
        <f t="shared" si="42"/>
        <v>0</v>
      </c>
      <c r="AW85" s="75">
        <f t="shared" si="42"/>
        <v>0</v>
      </c>
      <c r="AX85" s="75">
        <f t="shared" si="42"/>
        <v>0</v>
      </c>
      <c r="AY85" s="75">
        <f t="shared" si="42"/>
        <v>0</v>
      </c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37"/>
      <c r="BN85" s="75">
        <f t="shared" ref="BN85:BN97" si="43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AZ86" si="44">$C$20*(1-$B$5)/$B$3</f>
        <v>0</v>
      </c>
      <c r="D86" s="75">
        <f t="shared" si="44"/>
        <v>0</v>
      </c>
      <c r="E86" s="75">
        <f t="shared" si="44"/>
        <v>0</v>
      </c>
      <c r="F86" s="75">
        <f t="shared" si="44"/>
        <v>0</v>
      </c>
      <c r="G86" s="75">
        <f t="shared" si="44"/>
        <v>0</v>
      </c>
      <c r="H86" s="75">
        <f t="shared" si="44"/>
        <v>0</v>
      </c>
      <c r="I86" s="75">
        <f t="shared" si="44"/>
        <v>0</v>
      </c>
      <c r="J86" s="75">
        <f t="shared" si="44"/>
        <v>0</v>
      </c>
      <c r="K86" s="75">
        <f t="shared" si="44"/>
        <v>0</v>
      </c>
      <c r="L86" s="75">
        <f t="shared" si="44"/>
        <v>0</v>
      </c>
      <c r="M86" s="75">
        <f t="shared" si="44"/>
        <v>0</v>
      </c>
      <c r="N86" s="75">
        <f t="shared" si="44"/>
        <v>0</v>
      </c>
      <c r="O86" s="75">
        <f t="shared" si="44"/>
        <v>0</v>
      </c>
      <c r="P86" s="75">
        <f t="shared" si="44"/>
        <v>0</v>
      </c>
      <c r="Q86" s="75">
        <f t="shared" si="44"/>
        <v>0</v>
      </c>
      <c r="R86" s="75">
        <f t="shared" si="44"/>
        <v>0</v>
      </c>
      <c r="S86" s="75">
        <f t="shared" si="44"/>
        <v>0</v>
      </c>
      <c r="T86" s="75">
        <f t="shared" si="44"/>
        <v>0</v>
      </c>
      <c r="U86" s="75">
        <f t="shared" si="44"/>
        <v>0</v>
      </c>
      <c r="V86" s="75">
        <f t="shared" si="44"/>
        <v>0</v>
      </c>
      <c r="W86" s="75">
        <f t="shared" si="44"/>
        <v>0</v>
      </c>
      <c r="X86" s="75">
        <f t="shared" si="44"/>
        <v>0</v>
      </c>
      <c r="Y86" s="75">
        <f t="shared" si="44"/>
        <v>0</v>
      </c>
      <c r="Z86" s="75">
        <f t="shared" si="44"/>
        <v>0</v>
      </c>
      <c r="AA86" s="75">
        <f t="shared" si="44"/>
        <v>0</v>
      </c>
      <c r="AB86" s="75">
        <f t="shared" si="44"/>
        <v>0</v>
      </c>
      <c r="AC86" s="75">
        <f t="shared" si="44"/>
        <v>0</v>
      </c>
      <c r="AD86" s="75">
        <f t="shared" si="44"/>
        <v>0</v>
      </c>
      <c r="AE86" s="75">
        <f t="shared" si="44"/>
        <v>0</v>
      </c>
      <c r="AF86" s="75">
        <f t="shared" si="44"/>
        <v>0</v>
      </c>
      <c r="AG86" s="75">
        <f t="shared" si="44"/>
        <v>0</v>
      </c>
      <c r="AH86" s="75">
        <f t="shared" si="44"/>
        <v>0</v>
      </c>
      <c r="AI86" s="75">
        <f t="shared" si="44"/>
        <v>0</v>
      </c>
      <c r="AJ86" s="75">
        <f t="shared" si="44"/>
        <v>0</v>
      </c>
      <c r="AK86" s="75">
        <f t="shared" si="44"/>
        <v>0</v>
      </c>
      <c r="AL86" s="75">
        <f t="shared" si="44"/>
        <v>0</v>
      </c>
      <c r="AM86" s="75">
        <f t="shared" si="44"/>
        <v>0</v>
      </c>
      <c r="AN86" s="75">
        <f t="shared" si="44"/>
        <v>0</v>
      </c>
      <c r="AO86" s="75">
        <f t="shared" si="44"/>
        <v>0</v>
      </c>
      <c r="AP86" s="75">
        <f t="shared" si="44"/>
        <v>0</v>
      </c>
      <c r="AQ86" s="75">
        <f t="shared" si="44"/>
        <v>0</v>
      </c>
      <c r="AR86" s="75">
        <f t="shared" si="44"/>
        <v>0</v>
      </c>
      <c r="AS86" s="75">
        <f t="shared" si="44"/>
        <v>0</v>
      </c>
      <c r="AT86" s="75">
        <f t="shared" si="44"/>
        <v>0</v>
      </c>
      <c r="AU86" s="75">
        <f t="shared" si="44"/>
        <v>0</v>
      </c>
      <c r="AV86" s="75">
        <f t="shared" si="44"/>
        <v>0</v>
      </c>
      <c r="AW86" s="75">
        <f t="shared" si="44"/>
        <v>0</v>
      </c>
      <c r="AX86" s="75">
        <f t="shared" si="44"/>
        <v>0</v>
      </c>
      <c r="AY86" s="75">
        <f t="shared" si="44"/>
        <v>0</v>
      </c>
      <c r="AZ86" s="75">
        <f t="shared" si="44"/>
        <v>0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3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0</v>
      </c>
      <c r="E87" s="75">
        <f t="shared" ref="E87:BA87" si="45">$D$20*(1-$B$5)/$B$3</f>
        <v>0</v>
      </c>
      <c r="F87" s="75">
        <f t="shared" si="45"/>
        <v>0</v>
      </c>
      <c r="G87" s="75">
        <f t="shared" si="45"/>
        <v>0</v>
      </c>
      <c r="H87" s="75">
        <f t="shared" si="45"/>
        <v>0</v>
      </c>
      <c r="I87" s="75">
        <f t="shared" si="45"/>
        <v>0</v>
      </c>
      <c r="J87" s="75">
        <f t="shared" si="45"/>
        <v>0</v>
      </c>
      <c r="K87" s="75">
        <f t="shared" si="45"/>
        <v>0</v>
      </c>
      <c r="L87" s="75">
        <f t="shared" si="45"/>
        <v>0</v>
      </c>
      <c r="M87" s="75">
        <f t="shared" si="45"/>
        <v>0</v>
      </c>
      <c r="N87" s="75">
        <f t="shared" si="45"/>
        <v>0</v>
      </c>
      <c r="O87" s="75">
        <f t="shared" si="45"/>
        <v>0</v>
      </c>
      <c r="P87" s="75">
        <f t="shared" si="45"/>
        <v>0</v>
      </c>
      <c r="Q87" s="75">
        <f t="shared" si="45"/>
        <v>0</v>
      </c>
      <c r="R87" s="75">
        <f t="shared" si="45"/>
        <v>0</v>
      </c>
      <c r="S87" s="75">
        <f t="shared" si="45"/>
        <v>0</v>
      </c>
      <c r="T87" s="75">
        <f t="shared" si="45"/>
        <v>0</v>
      </c>
      <c r="U87" s="75">
        <f t="shared" si="45"/>
        <v>0</v>
      </c>
      <c r="V87" s="75">
        <f t="shared" si="45"/>
        <v>0</v>
      </c>
      <c r="W87" s="75">
        <f t="shared" si="45"/>
        <v>0</v>
      </c>
      <c r="X87" s="75">
        <f t="shared" si="45"/>
        <v>0</v>
      </c>
      <c r="Y87" s="75">
        <f t="shared" si="45"/>
        <v>0</v>
      </c>
      <c r="Z87" s="75">
        <f t="shared" si="45"/>
        <v>0</v>
      </c>
      <c r="AA87" s="75">
        <f t="shared" si="45"/>
        <v>0</v>
      </c>
      <c r="AB87" s="75">
        <f t="shared" si="45"/>
        <v>0</v>
      </c>
      <c r="AC87" s="75">
        <f t="shared" si="45"/>
        <v>0</v>
      </c>
      <c r="AD87" s="75">
        <f t="shared" si="45"/>
        <v>0</v>
      </c>
      <c r="AE87" s="75">
        <f t="shared" si="45"/>
        <v>0</v>
      </c>
      <c r="AF87" s="75">
        <f t="shared" si="45"/>
        <v>0</v>
      </c>
      <c r="AG87" s="75">
        <f t="shared" si="45"/>
        <v>0</v>
      </c>
      <c r="AH87" s="75">
        <f t="shared" si="45"/>
        <v>0</v>
      </c>
      <c r="AI87" s="75">
        <f t="shared" si="45"/>
        <v>0</v>
      </c>
      <c r="AJ87" s="75">
        <f t="shared" si="45"/>
        <v>0</v>
      </c>
      <c r="AK87" s="75">
        <f t="shared" si="45"/>
        <v>0</v>
      </c>
      <c r="AL87" s="75">
        <f t="shared" si="45"/>
        <v>0</v>
      </c>
      <c r="AM87" s="75">
        <f t="shared" si="45"/>
        <v>0</v>
      </c>
      <c r="AN87" s="75">
        <f t="shared" si="45"/>
        <v>0</v>
      </c>
      <c r="AO87" s="75">
        <f t="shared" si="45"/>
        <v>0</v>
      </c>
      <c r="AP87" s="75">
        <f t="shared" si="45"/>
        <v>0</v>
      </c>
      <c r="AQ87" s="75">
        <f t="shared" si="45"/>
        <v>0</v>
      </c>
      <c r="AR87" s="75">
        <f t="shared" si="45"/>
        <v>0</v>
      </c>
      <c r="AS87" s="75">
        <f t="shared" si="45"/>
        <v>0</v>
      </c>
      <c r="AT87" s="75">
        <f t="shared" si="45"/>
        <v>0</v>
      </c>
      <c r="AU87" s="75">
        <f t="shared" si="45"/>
        <v>0</v>
      </c>
      <c r="AV87" s="75">
        <f t="shared" si="45"/>
        <v>0</v>
      </c>
      <c r="AW87" s="75">
        <f t="shared" si="45"/>
        <v>0</v>
      </c>
      <c r="AX87" s="75">
        <f t="shared" si="45"/>
        <v>0</v>
      </c>
      <c r="AY87" s="75">
        <f t="shared" si="45"/>
        <v>0</v>
      </c>
      <c r="AZ87" s="75">
        <f t="shared" si="45"/>
        <v>0</v>
      </c>
      <c r="BA87" s="75">
        <f t="shared" si="45"/>
        <v>0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3"/>
        <v>0</v>
      </c>
      <c r="BO87" s="335">
        <f>BN103*(1-0)</f>
        <v>0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6">$E$20*(1-$B$5)/$B$3</f>
        <v>0</v>
      </c>
      <c r="F88" s="75">
        <f t="shared" si="46"/>
        <v>0</v>
      </c>
      <c r="G88" s="75">
        <f t="shared" si="46"/>
        <v>0</v>
      </c>
      <c r="H88" s="75">
        <f t="shared" si="46"/>
        <v>0</v>
      </c>
      <c r="I88" s="75">
        <f t="shared" si="46"/>
        <v>0</v>
      </c>
      <c r="J88" s="75">
        <f t="shared" si="46"/>
        <v>0</v>
      </c>
      <c r="K88" s="75">
        <f t="shared" si="46"/>
        <v>0</v>
      </c>
      <c r="L88" s="75">
        <f t="shared" si="46"/>
        <v>0</v>
      </c>
      <c r="M88" s="75">
        <f t="shared" si="46"/>
        <v>0</v>
      </c>
      <c r="N88" s="75">
        <f t="shared" si="46"/>
        <v>0</v>
      </c>
      <c r="O88" s="75">
        <f t="shared" si="46"/>
        <v>0</v>
      </c>
      <c r="P88" s="75">
        <f t="shared" si="46"/>
        <v>0</v>
      </c>
      <c r="Q88" s="75">
        <f t="shared" si="46"/>
        <v>0</v>
      </c>
      <c r="R88" s="75">
        <f t="shared" si="46"/>
        <v>0</v>
      </c>
      <c r="S88" s="75">
        <f t="shared" si="46"/>
        <v>0</v>
      </c>
      <c r="T88" s="75">
        <f t="shared" si="46"/>
        <v>0</v>
      </c>
      <c r="U88" s="75">
        <f t="shared" si="46"/>
        <v>0</v>
      </c>
      <c r="V88" s="75">
        <f t="shared" si="46"/>
        <v>0</v>
      </c>
      <c r="W88" s="75">
        <f t="shared" si="46"/>
        <v>0</v>
      </c>
      <c r="X88" s="75">
        <f t="shared" si="46"/>
        <v>0</v>
      </c>
      <c r="Y88" s="75">
        <f t="shared" si="46"/>
        <v>0</v>
      </c>
      <c r="Z88" s="75">
        <f t="shared" si="46"/>
        <v>0</v>
      </c>
      <c r="AA88" s="75">
        <f t="shared" si="46"/>
        <v>0</v>
      </c>
      <c r="AB88" s="75">
        <f t="shared" si="46"/>
        <v>0</v>
      </c>
      <c r="AC88" s="75">
        <f t="shared" si="46"/>
        <v>0</v>
      </c>
      <c r="AD88" s="75">
        <f t="shared" si="46"/>
        <v>0</v>
      </c>
      <c r="AE88" s="75">
        <f t="shared" si="46"/>
        <v>0</v>
      </c>
      <c r="AF88" s="75">
        <f t="shared" si="46"/>
        <v>0</v>
      </c>
      <c r="AG88" s="75">
        <f t="shared" si="46"/>
        <v>0</v>
      </c>
      <c r="AH88" s="75">
        <f t="shared" si="46"/>
        <v>0</v>
      </c>
      <c r="AI88" s="75">
        <f t="shared" si="46"/>
        <v>0</v>
      </c>
      <c r="AJ88" s="75">
        <f t="shared" si="46"/>
        <v>0</v>
      </c>
      <c r="AK88" s="75">
        <f t="shared" si="46"/>
        <v>0</v>
      </c>
      <c r="AL88" s="75">
        <f t="shared" si="46"/>
        <v>0</v>
      </c>
      <c r="AM88" s="75">
        <f t="shared" si="46"/>
        <v>0</v>
      </c>
      <c r="AN88" s="75">
        <f t="shared" si="46"/>
        <v>0</v>
      </c>
      <c r="AO88" s="75">
        <f t="shared" si="46"/>
        <v>0</v>
      </c>
      <c r="AP88" s="75">
        <f t="shared" si="46"/>
        <v>0</v>
      </c>
      <c r="AQ88" s="75">
        <f t="shared" si="46"/>
        <v>0</v>
      </c>
      <c r="AR88" s="75">
        <f t="shared" si="46"/>
        <v>0</v>
      </c>
      <c r="AS88" s="75">
        <f t="shared" si="46"/>
        <v>0</v>
      </c>
      <c r="AT88" s="75">
        <f t="shared" si="46"/>
        <v>0</v>
      </c>
      <c r="AU88" s="75">
        <f t="shared" si="46"/>
        <v>0</v>
      </c>
      <c r="AV88" s="75">
        <f t="shared" si="46"/>
        <v>0</v>
      </c>
      <c r="AW88" s="75">
        <f t="shared" si="46"/>
        <v>0</v>
      </c>
      <c r="AX88" s="75">
        <f t="shared" si="46"/>
        <v>0</v>
      </c>
      <c r="AY88" s="75">
        <f t="shared" si="46"/>
        <v>0</v>
      </c>
      <c r="AZ88" s="75">
        <f t="shared" si="46"/>
        <v>0</v>
      </c>
      <c r="BA88" s="75">
        <f t="shared" si="46"/>
        <v>0</v>
      </c>
      <c r="BB88" s="75">
        <f t="shared" si="46"/>
        <v>0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3"/>
        <v>0</v>
      </c>
      <c r="BO88" s="335">
        <f>BN104*(1-0.025)</f>
        <v>0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C89" si="47">$F$20*(1-$B$5)/$B$3</f>
        <v>0</v>
      </c>
      <c r="G89" s="75">
        <f t="shared" si="47"/>
        <v>0</v>
      </c>
      <c r="H89" s="75">
        <f t="shared" si="47"/>
        <v>0</v>
      </c>
      <c r="I89" s="75">
        <f t="shared" si="47"/>
        <v>0</v>
      </c>
      <c r="J89" s="75">
        <f t="shared" si="47"/>
        <v>0</v>
      </c>
      <c r="K89" s="75">
        <f t="shared" si="47"/>
        <v>0</v>
      </c>
      <c r="L89" s="75">
        <f t="shared" si="47"/>
        <v>0</v>
      </c>
      <c r="M89" s="75">
        <f t="shared" si="47"/>
        <v>0</v>
      </c>
      <c r="N89" s="75">
        <f t="shared" si="47"/>
        <v>0</v>
      </c>
      <c r="O89" s="75">
        <f t="shared" si="47"/>
        <v>0</v>
      </c>
      <c r="P89" s="75">
        <f t="shared" si="47"/>
        <v>0</v>
      </c>
      <c r="Q89" s="75">
        <f t="shared" si="47"/>
        <v>0</v>
      </c>
      <c r="R89" s="75">
        <f t="shared" si="47"/>
        <v>0</v>
      </c>
      <c r="S89" s="75">
        <f t="shared" si="47"/>
        <v>0</v>
      </c>
      <c r="T89" s="75">
        <f t="shared" si="47"/>
        <v>0</v>
      </c>
      <c r="U89" s="75">
        <f t="shared" si="47"/>
        <v>0</v>
      </c>
      <c r="V89" s="75">
        <f t="shared" si="47"/>
        <v>0</v>
      </c>
      <c r="W89" s="75">
        <f t="shared" si="47"/>
        <v>0</v>
      </c>
      <c r="X89" s="75">
        <f t="shared" si="47"/>
        <v>0</v>
      </c>
      <c r="Y89" s="75">
        <f t="shared" si="47"/>
        <v>0</v>
      </c>
      <c r="Z89" s="75">
        <f t="shared" si="47"/>
        <v>0</v>
      </c>
      <c r="AA89" s="75">
        <f t="shared" si="47"/>
        <v>0</v>
      </c>
      <c r="AB89" s="75">
        <f t="shared" si="47"/>
        <v>0</v>
      </c>
      <c r="AC89" s="75">
        <f t="shared" si="47"/>
        <v>0</v>
      </c>
      <c r="AD89" s="75">
        <f t="shared" si="47"/>
        <v>0</v>
      </c>
      <c r="AE89" s="75">
        <f t="shared" si="47"/>
        <v>0</v>
      </c>
      <c r="AF89" s="75">
        <f t="shared" si="47"/>
        <v>0</v>
      </c>
      <c r="AG89" s="75">
        <f t="shared" si="47"/>
        <v>0</v>
      </c>
      <c r="AH89" s="75">
        <f t="shared" si="47"/>
        <v>0</v>
      </c>
      <c r="AI89" s="75">
        <f t="shared" si="47"/>
        <v>0</v>
      </c>
      <c r="AJ89" s="75">
        <f t="shared" si="47"/>
        <v>0</v>
      </c>
      <c r="AK89" s="75">
        <f t="shared" si="47"/>
        <v>0</v>
      </c>
      <c r="AL89" s="75">
        <f t="shared" si="47"/>
        <v>0</v>
      </c>
      <c r="AM89" s="75">
        <f t="shared" si="47"/>
        <v>0</v>
      </c>
      <c r="AN89" s="75">
        <f t="shared" si="47"/>
        <v>0</v>
      </c>
      <c r="AO89" s="75">
        <f t="shared" si="47"/>
        <v>0</v>
      </c>
      <c r="AP89" s="75">
        <f t="shared" si="47"/>
        <v>0</v>
      </c>
      <c r="AQ89" s="75">
        <f t="shared" si="47"/>
        <v>0</v>
      </c>
      <c r="AR89" s="75">
        <f t="shared" si="47"/>
        <v>0</v>
      </c>
      <c r="AS89" s="75">
        <f t="shared" si="47"/>
        <v>0</v>
      </c>
      <c r="AT89" s="75">
        <f t="shared" si="47"/>
        <v>0</v>
      </c>
      <c r="AU89" s="75">
        <f t="shared" si="47"/>
        <v>0</v>
      </c>
      <c r="AV89" s="75">
        <f t="shared" si="47"/>
        <v>0</v>
      </c>
      <c r="AW89" s="75">
        <f t="shared" si="47"/>
        <v>0</v>
      </c>
      <c r="AX89" s="75">
        <f t="shared" si="47"/>
        <v>0</v>
      </c>
      <c r="AY89" s="75">
        <f t="shared" si="47"/>
        <v>0</v>
      </c>
      <c r="AZ89" s="75">
        <f t="shared" si="47"/>
        <v>0</v>
      </c>
      <c r="BA89" s="75">
        <f t="shared" si="47"/>
        <v>0</v>
      </c>
      <c r="BB89" s="75">
        <f t="shared" si="47"/>
        <v>0</v>
      </c>
      <c r="BC89" s="75">
        <f t="shared" si="47"/>
        <v>0</v>
      </c>
      <c r="BD89" s="75"/>
      <c r="BE89" s="75"/>
      <c r="BF89" s="75"/>
      <c r="BG89" s="75"/>
      <c r="BH89" s="75"/>
      <c r="BI89" s="75"/>
      <c r="BJ89" s="75"/>
      <c r="BK89" s="75"/>
      <c r="BL89" s="75"/>
      <c r="BM89" s="37"/>
      <c r="BN89" s="75">
        <f t="shared" si="43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8">$G$20*(1-$B$5)/$B$3</f>
        <v>0</v>
      </c>
      <c r="H90" s="75">
        <f t="shared" si="48"/>
        <v>0</v>
      </c>
      <c r="I90" s="75">
        <f t="shared" si="48"/>
        <v>0</v>
      </c>
      <c r="J90" s="75">
        <f t="shared" si="48"/>
        <v>0</v>
      </c>
      <c r="K90" s="75">
        <f t="shared" si="48"/>
        <v>0</v>
      </c>
      <c r="L90" s="75">
        <f t="shared" si="48"/>
        <v>0</v>
      </c>
      <c r="M90" s="75">
        <f t="shared" si="48"/>
        <v>0</v>
      </c>
      <c r="N90" s="75">
        <f t="shared" si="48"/>
        <v>0</v>
      </c>
      <c r="O90" s="75">
        <f t="shared" si="48"/>
        <v>0</v>
      </c>
      <c r="P90" s="75">
        <f t="shared" si="48"/>
        <v>0</v>
      </c>
      <c r="Q90" s="75">
        <f t="shared" si="48"/>
        <v>0</v>
      </c>
      <c r="R90" s="75">
        <f t="shared" si="48"/>
        <v>0</v>
      </c>
      <c r="S90" s="75">
        <f t="shared" si="48"/>
        <v>0</v>
      </c>
      <c r="T90" s="75">
        <f t="shared" si="48"/>
        <v>0</v>
      </c>
      <c r="U90" s="75">
        <f t="shared" si="48"/>
        <v>0</v>
      </c>
      <c r="V90" s="75">
        <f t="shared" si="48"/>
        <v>0</v>
      </c>
      <c r="W90" s="75">
        <f t="shared" si="48"/>
        <v>0</v>
      </c>
      <c r="X90" s="75">
        <f t="shared" si="48"/>
        <v>0</v>
      </c>
      <c r="Y90" s="75">
        <f t="shared" si="48"/>
        <v>0</v>
      </c>
      <c r="Z90" s="75">
        <f t="shared" si="48"/>
        <v>0</v>
      </c>
      <c r="AA90" s="75">
        <f t="shared" si="48"/>
        <v>0</v>
      </c>
      <c r="AB90" s="75">
        <f t="shared" si="48"/>
        <v>0</v>
      </c>
      <c r="AC90" s="75">
        <f t="shared" si="48"/>
        <v>0</v>
      </c>
      <c r="AD90" s="75">
        <f t="shared" si="48"/>
        <v>0</v>
      </c>
      <c r="AE90" s="75">
        <f t="shared" si="48"/>
        <v>0</v>
      </c>
      <c r="AF90" s="75">
        <f t="shared" si="48"/>
        <v>0</v>
      </c>
      <c r="AG90" s="75">
        <f t="shared" si="48"/>
        <v>0</v>
      </c>
      <c r="AH90" s="75">
        <f t="shared" si="48"/>
        <v>0</v>
      </c>
      <c r="AI90" s="75">
        <f t="shared" si="48"/>
        <v>0</v>
      </c>
      <c r="AJ90" s="75">
        <f t="shared" si="48"/>
        <v>0</v>
      </c>
      <c r="AK90" s="75">
        <f t="shared" si="48"/>
        <v>0</v>
      </c>
      <c r="AL90" s="75">
        <f t="shared" si="48"/>
        <v>0</v>
      </c>
      <c r="AM90" s="75">
        <f t="shared" si="48"/>
        <v>0</v>
      </c>
      <c r="AN90" s="75">
        <f t="shared" si="48"/>
        <v>0</v>
      </c>
      <c r="AO90" s="75">
        <f t="shared" si="48"/>
        <v>0</v>
      </c>
      <c r="AP90" s="75">
        <f t="shared" si="48"/>
        <v>0</v>
      </c>
      <c r="AQ90" s="75">
        <f t="shared" si="48"/>
        <v>0</v>
      </c>
      <c r="AR90" s="75">
        <f t="shared" si="48"/>
        <v>0</v>
      </c>
      <c r="AS90" s="75">
        <f t="shared" si="48"/>
        <v>0</v>
      </c>
      <c r="AT90" s="75">
        <f t="shared" si="48"/>
        <v>0</v>
      </c>
      <c r="AU90" s="75">
        <f t="shared" si="48"/>
        <v>0</v>
      </c>
      <c r="AV90" s="75">
        <f t="shared" si="48"/>
        <v>0</v>
      </c>
      <c r="AW90" s="75">
        <f t="shared" si="48"/>
        <v>0</v>
      </c>
      <c r="AX90" s="75">
        <f t="shared" si="48"/>
        <v>0</v>
      </c>
      <c r="AY90" s="75">
        <f t="shared" si="48"/>
        <v>0</v>
      </c>
      <c r="AZ90" s="75">
        <f t="shared" si="48"/>
        <v>0</v>
      </c>
      <c r="BA90" s="75">
        <f t="shared" si="48"/>
        <v>0</v>
      </c>
      <c r="BB90" s="75">
        <f t="shared" si="48"/>
        <v>0</v>
      </c>
      <c r="BC90" s="75">
        <f t="shared" si="48"/>
        <v>0</v>
      </c>
      <c r="BD90" s="75">
        <f t="shared" si="48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3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E91" si="49">$H$20*(1-$B$5)/$B$3</f>
        <v>0</v>
      </c>
      <c r="I91" s="75">
        <f t="shared" si="49"/>
        <v>0</v>
      </c>
      <c r="J91" s="75">
        <f t="shared" si="49"/>
        <v>0</v>
      </c>
      <c r="K91" s="75">
        <f t="shared" si="49"/>
        <v>0</v>
      </c>
      <c r="L91" s="75">
        <f t="shared" si="49"/>
        <v>0</v>
      </c>
      <c r="M91" s="75">
        <f t="shared" si="49"/>
        <v>0</v>
      </c>
      <c r="N91" s="75">
        <f t="shared" si="49"/>
        <v>0</v>
      </c>
      <c r="O91" s="75">
        <f t="shared" si="49"/>
        <v>0</v>
      </c>
      <c r="P91" s="75">
        <f t="shared" si="49"/>
        <v>0</v>
      </c>
      <c r="Q91" s="75">
        <f t="shared" si="49"/>
        <v>0</v>
      </c>
      <c r="R91" s="75">
        <f t="shared" si="49"/>
        <v>0</v>
      </c>
      <c r="S91" s="75">
        <f t="shared" si="49"/>
        <v>0</v>
      </c>
      <c r="T91" s="75">
        <f t="shared" si="49"/>
        <v>0</v>
      </c>
      <c r="U91" s="75">
        <f t="shared" si="49"/>
        <v>0</v>
      </c>
      <c r="V91" s="75">
        <f t="shared" si="49"/>
        <v>0</v>
      </c>
      <c r="W91" s="75">
        <f t="shared" si="49"/>
        <v>0</v>
      </c>
      <c r="X91" s="75">
        <f t="shared" si="49"/>
        <v>0</v>
      </c>
      <c r="Y91" s="75">
        <f t="shared" si="49"/>
        <v>0</v>
      </c>
      <c r="Z91" s="75">
        <f t="shared" si="49"/>
        <v>0</v>
      </c>
      <c r="AA91" s="75">
        <f t="shared" si="49"/>
        <v>0</v>
      </c>
      <c r="AB91" s="75">
        <f t="shared" si="49"/>
        <v>0</v>
      </c>
      <c r="AC91" s="75">
        <f t="shared" si="49"/>
        <v>0</v>
      </c>
      <c r="AD91" s="75">
        <f t="shared" si="49"/>
        <v>0</v>
      </c>
      <c r="AE91" s="75">
        <f t="shared" si="49"/>
        <v>0</v>
      </c>
      <c r="AF91" s="75">
        <f t="shared" si="49"/>
        <v>0</v>
      </c>
      <c r="AG91" s="75">
        <f t="shared" si="49"/>
        <v>0</v>
      </c>
      <c r="AH91" s="75">
        <f t="shared" si="49"/>
        <v>0</v>
      </c>
      <c r="AI91" s="75">
        <f t="shared" si="49"/>
        <v>0</v>
      </c>
      <c r="AJ91" s="75">
        <f t="shared" si="49"/>
        <v>0</v>
      </c>
      <c r="AK91" s="75">
        <f t="shared" si="49"/>
        <v>0</v>
      </c>
      <c r="AL91" s="75">
        <f t="shared" si="49"/>
        <v>0</v>
      </c>
      <c r="AM91" s="75">
        <f t="shared" si="49"/>
        <v>0</v>
      </c>
      <c r="AN91" s="75">
        <f t="shared" si="49"/>
        <v>0</v>
      </c>
      <c r="AO91" s="75">
        <f t="shared" si="49"/>
        <v>0</v>
      </c>
      <c r="AP91" s="75">
        <f t="shared" si="49"/>
        <v>0</v>
      </c>
      <c r="AQ91" s="75">
        <f t="shared" si="49"/>
        <v>0</v>
      </c>
      <c r="AR91" s="75">
        <f t="shared" si="49"/>
        <v>0</v>
      </c>
      <c r="AS91" s="75">
        <f t="shared" si="49"/>
        <v>0</v>
      </c>
      <c r="AT91" s="75">
        <f t="shared" si="49"/>
        <v>0</v>
      </c>
      <c r="AU91" s="75">
        <f t="shared" si="49"/>
        <v>0</v>
      </c>
      <c r="AV91" s="75">
        <f t="shared" si="49"/>
        <v>0</v>
      </c>
      <c r="AW91" s="75">
        <f t="shared" si="49"/>
        <v>0</v>
      </c>
      <c r="AX91" s="75">
        <f t="shared" si="49"/>
        <v>0</v>
      </c>
      <c r="AY91" s="75">
        <f t="shared" si="49"/>
        <v>0</v>
      </c>
      <c r="AZ91" s="75">
        <f t="shared" si="49"/>
        <v>0</v>
      </c>
      <c r="BA91" s="75">
        <f t="shared" si="49"/>
        <v>0</v>
      </c>
      <c r="BB91" s="75">
        <f t="shared" si="49"/>
        <v>0</v>
      </c>
      <c r="BC91" s="75">
        <f t="shared" si="49"/>
        <v>0</v>
      </c>
      <c r="BD91" s="75">
        <f t="shared" si="49"/>
        <v>0</v>
      </c>
      <c r="BE91" s="75">
        <f t="shared" si="49"/>
        <v>0</v>
      </c>
      <c r="BF91" s="75"/>
      <c r="BG91" s="75"/>
      <c r="BH91" s="75"/>
      <c r="BI91" s="75"/>
      <c r="BJ91" s="75"/>
      <c r="BK91" s="75"/>
      <c r="BL91" s="75"/>
      <c r="BM91" s="37"/>
      <c r="BN91" s="75">
        <f t="shared" si="43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F92" si="50">$I$20*(1-$B$5)/$B$3</f>
        <v>0</v>
      </c>
      <c r="J92" s="75">
        <f t="shared" si="50"/>
        <v>0</v>
      </c>
      <c r="K92" s="75">
        <f t="shared" si="50"/>
        <v>0</v>
      </c>
      <c r="L92" s="75">
        <f t="shared" si="50"/>
        <v>0</v>
      </c>
      <c r="M92" s="75">
        <f t="shared" si="50"/>
        <v>0</v>
      </c>
      <c r="N92" s="75">
        <f t="shared" si="50"/>
        <v>0</v>
      </c>
      <c r="O92" s="75">
        <f t="shared" si="50"/>
        <v>0</v>
      </c>
      <c r="P92" s="75">
        <f t="shared" si="50"/>
        <v>0</v>
      </c>
      <c r="Q92" s="75">
        <f t="shared" si="50"/>
        <v>0</v>
      </c>
      <c r="R92" s="75">
        <f t="shared" si="50"/>
        <v>0</v>
      </c>
      <c r="S92" s="75">
        <f t="shared" si="50"/>
        <v>0</v>
      </c>
      <c r="T92" s="75">
        <f t="shared" si="50"/>
        <v>0</v>
      </c>
      <c r="U92" s="75">
        <f t="shared" si="50"/>
        <v>0</v>
      </c>
      <c r="V92" s="75">
        <f t="shared" si="50"/>
        <v>0</v>
      </c>
      <c r="W92" s="75">
        <f t="shared" si="50"/>
        <v>0</v>
      </c>
      <c r="X92" s="75">
        <f t="shared" si="50"/>
        <v>0</v>
      </c>
      <c r="Y92" s="75">
        <f t="shared" si="50"/>
        <v>0</v>
      </c>
      <c r="Z92" s="75">
        <f t="shared" si="50"/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</v>
      </c>
      <c r="AJ92" s="75">
        <f t="shared" si="50"/>
        <v>0</v>
      </c>
      <c r="AK92" s="75">
        <f t="shared" si="50"/>
        <v>0</v>
      </c>
      <c r="AL92" s="75">
        <f t="shared" si="50"/>
        <v>0</v>
      </c>
      <c r="AM92" s="75">
        <f t="shared" si="50"/>
        <v>0</v>
      </c>
      <c r="AN92" s="75">
        <f t="shared" si="50"/>
        <v>0</v>
      </c>
      <c r="AO92" s="75">
        <f t="shared" si="50"/>
        <v>0</v>
      </c>
      <c r="AP92" s="75">
        <f t="shared" si="50"/>
        <v>0</v>
      </c>
      <c r="AQ92" s="75">
        <f t="shared" si="50"/>
        <v>0</v>
      </c>
      <c r="AR92" s="75">
        <f t="shared" si="50"/>
        <v>0</v>
      </c>
      <c r="AS92" s="75">
        <f t="shared" si="50"/>
        <v>0</v>
      </c>
      <c r="AT92" s="75">
        <f t="shared" si="50"/>
        <v>0</v>
      </c>
      <c r="AU92" s="75">
        <f t="shared" si="50"/>
        <v>0</v>
      </c>
      <c r="AV92" s="75">
        <f t="shared" si="50"/>
        <v>0</v>
      </c>
      <c r="AW92" s="75">
        <f t="shared" si="50"/>
        <v>0</v>
      </c>
      <c r="AX92" s="75">
        <f t="shared" si="50"/>
        <v>0</v>
      </c>
      <c r="AY92" s="75">
        <f t="shared" si="50"/>
        <v>0</v>
      </c>
      <c r="AZ92" s="75">
        <f t="shared" si="50"/>
        <v>0</v>
      </c>
      <c r="BA92" s="75">
        <f t="shared" si="50"/>
        <v>0</v>
      </c>
      <c r="BB92" s="75">
        <f t="shared" si="50"/>
        <v>0</v>
      </c>
      <c r="BC92" s="75">
        <f t="shared" si="50"/>
        <v>0</v>
      </c>
      <c r="BD92" s="75">
        <f t="shared" si="50"/>
        <v>0</v>
      </c>
      <c r="BE92" s="75">
        <f t="shared" si="50"/>
        <v>0</v>
      </c>
      <c r="BF92" s="75">
        <f t="shared" si="50"/>
        <v>0</v>
      </c>
      <c r="BG92" s="75"/>
      <c r="BH92" s="75"/>
      <c r="BI92" s="75"/>
      <c r="BJ92" s="75"/>
      <c r="BK92" s="75"/>
      <c r="BL92" s="75"/>
      <c r="BM92" s="37"/>
      <c r="BN92" s="75">
        <f t="shared" si="43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G93" si="51">$J$20*(1-$B$5)/$B$3</f>
        <v>0</v>
      </c>
      <c r="P93" s="75">
        <f t="shared" si="51"/>
        <v>0</v>
      </c>
      <c r="Q93" s="75">
        <f t="shared" si="51"/>
        <v>0</v>
      </c>
      <c r="R93" s="75">
        <f t="shared" si="51"/>
        <v>0</v>
      </c>
      <c r="S93" s="75">
        <f t="shared" si="51"/>
        <v>0</v>
      </c>
      <c r="T93" s="75">
        <f t="shared" si="51"/>
        <v>0</v>
      </c>
      <c r="U93" s="75">
        <f t="shared" si="51"/>
        <v>0</v>
      </c>
      <c r="V93" s="75">
        <f t="shared" si="51"/>
        <v>0</v>
      </c>
      <c r="W93" s="75">
        <f t="shared" si="51"/>
        <v>0</v>
      </c>
      <c r="X93" s="75">
        <f t="shared" si="51"/>
        <v>0</v>
      </c>
      <c r="Y93" s="75">
        <f t="shared" si="51"/>
        <v>0</v>
      </c>
      <c r="Z93" s="75">
        <f t="shared" si="51"/>
        <v>0</v>
      </c>
      <c r="AA93" s="75">
        <f t="shared" si="51"/>
        <v>0</v>
      </c>
      <c r="AB93" s="75">
        <f t="shared" si="51"/>
        <v>0</v>
      </c>
      <c r="AC93" s="75">
        <f t="shared" si="51"/>
        <v>0</v>
      </c>
      <c r="AD93" s="75">
        <f t="shared" si="51"/>
        <v>0</v>
      </c>
      <c r="AE93" s="75">
        <f t="shared" si="51"/>
        <v>0</v>
      </c>
      <c r="AF93" s="75">
        <f t="shared" si="51"/>
        <v>0</v>
      </c>
      <c r="AG93" s="75">
        <f t="shared" si="51"/>
        <v>0</v>
      </c>
      <c r="AH93" s="75">
        <f t="shared" si="51"/>
        <v>0</v>
      </c>
      <c r="AI93" s="75">
        <f t="shared" si="51"/>
        <v>0</v>
      </c>
      <c r="AJ93" s="75">
        <f t="shared" si="51"/>
        <v>0</v>
      </c>
      <c r="AK93" s="75">
        <f t="shared" si="51"/>
        <v>0</v>
      </c>
      <c r="AL93" s="75">
        <f t="shared" si="51"/>
        <v>0</v>
      </c>
      <c r="AM93" s="75">
        <f t="shared" si="51"/>
        <v>0</v>
      </c>
      <c r="AN93" s="75">
        <f t="shared" si="51"/>
        <v>0</v>
      </c>
      <c r="AO93" s="75">
        <f t="shared" si="51"/>
        <v>0</v>
      </c>
      <c r="AP93" s="75">
        <f t="shared" si="51"/>
        <v>0</v>
      </c>
      <c r="AQ93" s="75">
        <f t="shared" si="51"/>
        <v>0</v>
      </c>
      <c r="AR93" s="75">
        <f t="shared" si="51"/>
        <v>0</v>
      </c>
      <c r="AS93" s="75">
        <f t="shared" si="51"/>
        <v>0</v>
      </c>
      <c r="AT93" s="75">
        <f t="shared" si="51"/>
        <v>0</v>
      </c>
      <c r="AU93" s="75">
        <f t="shared" si="51"/>
        <v>0</v>
      </c>
      <c r="AV93" s="75">
        <f t="shared" si="51"/>
        <v>0</v>
      </c>
      <c r="AW93" s="75">
        <f t="shared" si="51"/>
        <v>0</v>
      </c>
      <c r="AX93" s="75">
        <f t="shared" si="51"/>
        <v>0</v>
      </c>
      <c r="AY93" s="75">
        <f t="shared" si="51"/>
        <v>0</v>
      </c>
      <c r="AZ93" s="75">
        <f t="shared" si="51"/>
        <v>0</v>
      </c>
      <c r="BA93" s="75">
        <f t="shared" si="51"/>
        <v>0</v>
      </c>
      <c r="BB93" s="75">
        <f t="shared" si="51"/>
        <v>0</v>
      </c>
      <c r="BC93" s="75">
        <f t="shared" si="51"/>
        <v>0</v>
      </c>
      <c r="BD93" s="75">
        <f t="shared" si="51"/>
        <v>0</v>
      </c>
      <c r="BE93" s="75">
        <f t="shared" si="51"/>
        <v>0</v>
      </c>
      <c r="BF93" s="75">
        <f t="shared" si="51"/>
        <v>0</v>
      </c>
      <c r="BG93" s="75">
        <f t="shared" si="51"/>
        <v>0</v>
      </c>
      <c r="BH93" s="75"/>
      <c r="BI93" s="75"/>
      <c r="BJ93" s="75"/>
      <c r="BK93" s="75"/>
      <c r="BL93" s="75"/>
      <c r="BM93" s="37"/>
      <c r="BN93" s="75">
        <f t="shared" si="43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H94" si="52">$K$20*(1-$B$5)/$B$3</f>
        <v>0</v>
      </c>
      <c r="P94" s="75">
        <f t="shared" si="52"/>
        <v>0</v>
      </c>
      <c r="Q94" s="75">
        <f t="shared" si="52"/>
        <v>0</v>
      </c>
      <c r="R94" s="75">
        <f t="shared" si="52"/>
        <v>0</v>
      </c>
      <c r="S94" s="75">
        <f t="shared" si="52"/>
        <v>0</v>
      </c>
      <c r="T94" s="75">
        <f t="shared" si="52"/>
        <v>0</v>
      </c>
      <c r="U94" s="75">
        <f t="shared" si="52"/>
        <v>0</v>
      </c>
      <c r="V94" s="75">
        <f t="shared" si="52"/>
        <v>0</v>
      </c>
      <c r="W94" s="75">
        <f t="shared" si="52"/>
        <v>0</v>
      </c>
      <c r="X94" s="75">
        <f t="shared" si="52"/>
        <v>0</v>
      </c>
      <c r="Y94" s="75">
        <f t="shared" si="52"/>
        <v>0</v>
      </c>
      <c r="Z94" s="75">
        <f t="shared" si="52"/>
        <v>0</v>
      </c>
      <c r="AA94" s="75">
        <f t="shared" si="52"/>
        <v>0</v>
      </c>
      <c r="AB94" s="75">
        <f t="shared" si="52"/>
        <v>0</v>
      </c>
      <c r="AC94" s="75">
        <f t="shared" si="52"/>
        <v>0</v>
      </c>
      <c r="AD94" s="75">
        <f t="shared" si="52"/>
        <v>0</v>
      </c>
      <c r="AE94" s="75">
        <f t="shared" si="52"/>
        <v>0</v>
      </c>
      <c r="AF94" s="75">
        <f t="shared" si="52"/>
        <v>0</v>
      </c>
      <c r="AG94" s="75">
        <f t="shared" si="52"/>
        <v>0</v>
      </c>
      <c r="AH94" s="75">
        <f t="shared" si="52"/>
        <v>0</v>
      </c>
      <c r="AI94" s="75">
        <f t="shared" si="52"/>
        <v>0</v>
      </c>
      <c r="AJ94" s="75">
        <f t="shared" si="52"/>
        <v>0</v>
      </c>
      <c r="AK94" s="75">
        <f t="shared" si="52"/>
        <v>0</v>
      </c>
      <c r="AL94" s="75">
        <f t="shared" si="52"/>
        <v>0</v>
      </c>
      <c r="AM94" s="75">
        <f t="shared" si="52"/>
        <v>0</v>
      </c>
      <c r="AN94" s="75">
        <f t="shared" si="52"/>
        <v>0</v>
      </c>
      <c r="AO94" s="75">
        <f t="shared" si="52"/>
        <v>0</v>
      </c>
      <c r="AP94" s="75">
        <f t="shared" si="52"/>
        <v>0</v>
      </c>
      <c r="AQ94" s="75">
        <f t="shared" si="52"/>
        <v>0</v>
      </c>
      <c r="AR94" s="75">
        <f t="shared" si="52"/>
        <v>0</v>
      </c>
      <c r="AS94" s="75">
        <f t="shared" si="52"/>
        <v>0</v>
      </c>
      <c r="AT94" s="75">
        <f t="shared" si="52"/>
        <v>0</v>
      </c>
      <c r="AU94" s="75">
        <f t="shared" si="52"/>
        <v>0</v>
      </c>
      <c r="AV94" s="75">
        <f t="shared" si="52"/>
        <v>0</v>
      </c>
      <c r="AW94" s="75">
        <f t="shared" si="52"/>
        <v>0</v>
      </c>
      <c r="AX94" s="75">
        <f t="shared" si="52"/>
        <v>0</v>
      </c>
      <c r="AY94" s="75">
        <f t="shared" si="52"/>
        <v>0</v>
      </c>
      <c r="AZ94" s="75">
        <f t="shared" si="52"/>
        <v>0</v>
      </c>
      <c r="BA94" s="75">
        <f t="shared" si="52"/>
        <v>0</v>
      </c>
      <c r="BB94" s="75">
        <f t="shared" si="52"/>
        <v>0</v>
      </c>
      <c r="BC94" s="75">
        <f t="shared" si="52"/>
        <v>0</v>
      </c>
      <c r="BD94" s="75">
        <f t="shared" si="52"/>
        <v>0</v>
      </c>
      <c r="BE94" s="75">
        <f t="shared" si="52"/>
        <v>0</v>
      </c>
      <c r="BF94" s="75">
        <f t="shared" si="52"/>
        <v>0</v>
      </c>
      <c r="BG94" s="75">
        <f t="shared" si="52"/>
        <v>0</v>
      </c>
      <c r="BH94" s="75">
        <f t="shared" si="52"/>
        <v>0</v>
      </c>
      <c r="BI94" s="75"/>
      <c r="BJ94" s="75"/>
      <c r="BK94" s="75"/>
      <c r="BL94" s="75"/>
      <c r="BM94" s="37"/>
      <c r="BN94" s="75">
        <f t="shared" si="43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3">$L$20*(1-$B$5)/$B$3</f>
        <v>0</v>
      </c>
      <c r="P95" s="75">
        <f t="shared" si="53"/>
        <v>0</v>
      </c>
      <c r="Q95" s="75">
        <f t="shared" si="53"/>
        <v>0</v>
      </c>
      <c r="R95" s="75">
        <f t="shared" si="53"/>
        <v>0</v>
      </c>
      <c r="S95" s="75">
        <f t="shared" si="53"/>
        <v>0</v>
      </c>
      <c r="T95" s="75">
        <f t="shared" si="53"/>
        <v>0</v>
      </c>
      <c r="U95" s="75">
        <f t="shared" si="53"/>
        <v>0</v>
      </c>
      <c r="V95" s="75">
        <f t="shared" si="53"/>
        <v>0</v>
      </c>
      <c r="W95" s="75">
        <f t="shared" si="53"/>
        <v>0</v>
      </c>
      <c r="X95" s="75">
        <f t="shared" si="53"/>
        <v>0</v>
      </c>
      <c r="Y95" s="75">
        <f t="shared" si="53"/>
        <v>0</v>
      </c>
      <c r="Z95" s="75">
        <f t="shared" si="53"/>
        <v>0</v>
      </c>
      <c r="AA95" s="75">
        <f t="shared" si="53"/>
        <v>0</v>
      </c>
      <c r="AB95" s="75">
        <f t="shared" si="53"/>
        <v>0</v>
      </c>
      <c r="AC95" s="75">
        <f t="shared" si="53"/>
        <v>0</v>
      </c>
      <c r="AD95" s="75">
        <f t="shared" si="53"/>
        <v>0</v>
      </c>
      <c r="AE95" s="75">
        <f t="shared" si="53"/>
        <v>0</v>
      </c>
      <c r="AF95" s="75">
        <f t="shared" si="53"/>
        <v>0</v>
      </c>
      <c r="AG95" s="75">
        <f t="shared" si="53"/>
        <v>0</v>
      </c>
      <c r="AH95" s="75">
        <f t="shared" si="53"/>
        <v>0</v>
      </c>
      <c r="AI95" s="75">
        <f t="shared" si="53"/>
        <v>0</v>
      </c>
      <c r="AJ95" s="75">
        <f t="shared" si="53"/>
        <v>0</v>
      </c>
      <c r="AK95" s="75">
        <f t="shared" si="53"/>
        <v>0</v>
      </c>
      <c r="AL95" s="75">
        <f t="shared" si="53"/>
        <v>0</v>
      </c>
      <c r="AM95" s="75">
        <f t="shared" si="53"/>
        <v>0</v>
      </c>
      <c r="AN95" s="75">
        <f t="shared" si="53"/>
        <v>0</v>
      </c>
      <c r="AO95" s="75">
        <f t="shared" si="53"/>
        <v>0</v>
      </c>
      <c r="AP95" s="75">
        <f t="shared" si="53"/>
        <v>0</v>
      </c>
      <c r="AQ95" s="75">
        <f t="shared" si="53"/>
        <v>0</v>
      </c>
      <c r="AR95" s="75">
        <f t="shared" si="53"/>
        <v>0</v>
      </c>
      <c r="AS95" s="75">
        <f t="shared" si="53"/>
        <v>0</v>
      </c>
      <c r="AT95" s="75">
        <f t="shared" si="53"/>
        <v>0</v>
      </c>
      <c r="AU95" s="75">
        <f t="shared" si="53"/>
        <v>0</v>
      </c>
      <c r="AV95" s="75">
        <f t="shared" si="53"/>
        <v>0</v>
      </c>
      <c r="AW95" s="75">
        <f t="shared" si="53"/>
        <v>0</v>
      </c>
      <c r="AX95" s="75">
        <f t="shared" si="53"/>
        <v>0</v>
      </c>
      <c r="AY95" s="75">
        <f t="shared" si="53"/>
        <v>0</v>
      </c>
      <c r="AZ95" s="75">
        <f t="shared" si="53"/>
        <v>0</v>
      </c>
      <c r="BA95" s="75">
        <f t="shared" si="53"/>
        <v>0</v>
      </c>
      <c r="BB95" s="75">
        <f t="shared" si="53"/>
        <v>0</v>
      </c>
      <c r="BC95" s="75">
        <f t="shared" si="53"/>
        <v>0</v>
      </c>
      <c r="BD95" s="75">
        <f t="shared" si="53"/>
        <v>0</v>
      </c>
      <c r="BE95" s="75">
        <f t="shared" si="53"/>
        <v>0</v>
      </c>
      <c r="BF95" s="75">
        <f t="shared" si="53"/>
        <v>0</v>
      </c>
      <c r="BG95" s="75">
        <f t="shared" si="53"/>
        <v>0</v>
      </c>
      <c r="BH95" s="75">
        <f t="shared" si="53"/>
        <v>0</v>
      </c>
      <c r="BI95" s="75">
        <f t="shared" si="53"/>
        <v>0</v>
      </c>
      <c r="BJ95" s="75"/>
      <c r="BK95" s="75"/>
      <c r="BL95" s="75"/>
      <c r="BM95" s="37"/>
      <c r="BN95" s="75">
        <f t="shared" si="43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 t="shared" ref="N96:BJ96" si="54">$M$20*(1-$B$5)/$B$3</f>
        <v>0</v>
      </c>
      <c r="O96" s="75">
        <f t="shared" si="54"/>
        <v>0</v>
      </c>
      <c r="P96" s="75">
        <f t="shared" si="54"/>
        <v>0</v>
      </c>
      <c r="Q96" s="75">
        <f t="shared" si="54"/>
        <v>0</v>
      </c>
      <c r="R96" s="75">
        <f t="shared" si="54"/>
        <v>0</v>
      </c>
      <c r="S96" s="75">
        <f t="shared" si="54"/>
        <v>0</v>
      </c>
      <c r="T96" s="75">
        <f t="shared" si="54"/>
        <v>0</v>
      </c>
      <c r="U96" s="75">
        <f t="shared" si="54"/>
        <v>0</v>
      </c>
      <c r="V96" s="75">
        <f t="shared" si="54"/>
        <v>0</v>
      </c>
      <c r="W96" s="75">
        <f t="shared" si="54"/>
        <v>0</v>
      </c>
      <c r="X96" s="75">
        <f t="shared" si="54"/>
        <v>0</v>
      </c>
      <c r="Y96" s="75">
        <f t="shared" si="54"/>
        <v>0</v>
      </c>
      <c r="Z96" s="75">
        <f t="shared" si="54"/>
        <v>0</v>
      </c>
      <c r="AA96" s="75">
        <f t="shared" si="54"/>
        <v>0</v>
      </c>
      <c r="AB96" s="75">
        <f t="shared" si="54"/>
        <v>0</v>
      </c>
      <c r="AC96" s="75">
        <f t="shared" si="54"/>
        <v>0</v>
      </c>
      <c r="AD96" s="75">
        <f t="shared" si="54"/>
        <v>0</v>
      </c>
      <c r="AE96" s="75">
        <f t="shared" si="54"/>
        <v>0</v>
      </c>
      <c r="AF96" s="75">
        <f t="shared" si="54"/>
        <v>0</v>
      </c>
      <c r="AG96" s="75">
        <f t="shared" si="54"/>
        <v>0</v>
      </c>
      <c r="AH96" s="75">
        <f t="shared" si="54"/>
        <v>0</v>
      </c>
      <c r="AI96" s="75">
        <f t="shared" si="54"/>
        <v>0</v>
      </c>
      <c r="AJ96" s="75">
        <f t="shared" si="54"/>
        <v>0</v>
      </c>
      <c r="AK96" s="75">
        <f t="shared" si="54"/>
        <v>0</v>
      </c>
      <c r="AL96" s="75">
        <f t="shared" si="54"/>
        <v>0</v>
      </c>
      <c r="AM96" s="75">
        <f t="shared" si="54"/>
        <v>0</v>
      </c>
      <c r="AN96" s="75">
        <f t="shared" si="54"/>
        <v>0</v>
      </c>
      <c r="AO96" s="75">
        <f t="shared" si="54"/>
        <v>0</v>
      </c>
      <c r="AP96" s="75">
        <f t="shared" si="54"/>
        <v>0</v>
      </c>
      <c r="AQ96" s="75">
        <f t="shared" si="54"/>
        <v>0</v>
      </c>
      <c r="AR96" s="75">
        <f t="shared" si="54"/>
        <v>0</v>
      </c>
      <c r="AS96" s="75">
        <f t="shared" si="54"/>
        <v>0</v>
      </c>
      <c r="AT96" s="75">
        <f t="shared" si="54"/>
        <v>0</v>
      </c>
      <c r="AU96" s="75">
        <f t="shared" si="54"/>
        <v>0</v>
      </c>
      <c r="AV96" s="75">
        <f t="shared" si="54"/>
        <v>0</v>
      </c>
      <c r="AW96" s="75">
        <f t="shared" si="54"/>
        <v>0</v>
      </c>
      <c r="AX96" s="75">
        <f t="shared" si="54"/>
        <v>0</v>
      </c>
      <c r="AY96" s="75">
        <f t="shared" si="54"/>
        <v>0</v>
      </c>
      <c r="AZ96" s="75">
        <f t="shared" si="54"/>
        <v>0</v>
      </c>
      <c r="BA96" s="75">
        <f t="shared" si="54"/>
        <v>0</v>
      </c>
      <c r="BB96" s="75">
        <f t="shared" si="54"/>
        <v>0</v>
      </c>
      <c r="BC96" s="75">
        <f t="shared" si="54"/>
        <v>0</v>
      </c>
      <c r="BD96" s="75">
        <f t="shared" si="54"/>
        <v>0</v>
      </c>
      <c r="BE96" s="75">
        <f t="shared" si="54"/>
        <v>0</v>
      </c>
      <c r="BF96" s="75">
        <f t="shared" si="54"/>
        <v>0</v>
      </c>
      <c r="BG96" s="75">
        <f t="shared" si="54"/>
        <v>0</v>
      </c>
      <c r="BH96" s="75">
        <f t="shared" si="54"/>
        <v>0</v>
      </c>
      <c r="BI96" s="75">
        <f t="shared" si="54"/>
        <v>0</v>
      </c>
      <c r="BJ96" s="75">
        <f t="shared" si="54"/>
        <v>0</v>
      </c>
      <c r="BK96" s="75"/>
      <c r="BL96" s="75"/>
      <c r="BM96" s="37"/>
      <c r="BN96" s="75">
        <f t="shared" si="43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4.0407540350800035</v>
      </c>
      <c r="O97" s="75">
        <f t="shared" ref="O97:BK97" si="55">$N$20*(1-$B$5)/$B$3</f>
        <v>4.0407540350800035</v>
      </c>
      <c r="P97" s="75">
        <f t="shared" si="55"/>
        <v>4.0407540350800035</v>
      </c>
      <c r="Q97" s="75">
        <f t="shared" si="55"/>
        <v>4.0407540350800035</v>
      </c>
      <c r="R97" s="75">
        <f t="shared" si="55"/>
        <v>4.0407540350800035</v>
      </c>
      <c r="S97" s="75">
        <f t="shared" si="55"/>
        <v>4.0407540350800035</v>
      </c>
      <c r="T97" s="75">
        <f t="shared" si="55"/>
        <v>4.0407540350800035</v>
      </c>
      <c r="U97" s="75">
        <f t="shared" si="55"/>
        <v>4.0407540350800035</v>
      </c>
      <c r="V97" s="75">
        <f t="shared" si="55"/>
        <v>4.0407540350800035</v>
      </c>
      <c r="W97" s="75">
        <f t="shared" si="55"/>
        <v>4.0407540350800035</v>
      </c>
      <c r="X97" s="75">
        <f t="shared" si="55"/>
        <v>4.0407540350800035</v>
      </c>
      <c r="Y97" s="75">
        <f t="shared" si="55"/>
        <v>4.0407540350800035</v>
      </c>
      <c r="Z97" s="75">
        <f t="shared" si="55"/>
        <v>4.0407540350800035</v>
      </c>
      <c r="AA97" s="75">
        <f t="shared" si="55"/>
        <v>4.0407540350800035</v>
      </c>
      <c r="AB97" s="75">
        <f t="shared" si="55"/>
        <v>4.0407540350800035</v>
      </c>
      <c r="AC97" s="75">
        <f t="shared" si="55"/>
        <v>4.0407540350800035</v>
      </c>
      <c r="AD97" s="75">
        <f t="shared" si="55"/>
        <v>4.0407540350800035</v>
      </c>
      <c r="AE97" s="75">
        <f t="shared" si="55"/>
        <v>4.0407540350800035</v>
      </c>
      <c r="AF97" s="75">
        <f t="shared" si="55"/>
        <v>4.0407540350800035</v>
      </c>
      <c r="AG97" s="75">
        <f t="shared" si="55"/>
        <v>4.0407540350800035</v>
      </c>
      <c r="AH97" s="75">
        <f t="shared" si="55"/>
        <v>4.0407540350800035</v>
      </c>
      <c r="AI97" s="75">
        <f t="shared" si="55"/>
        <v>4.0407540350800035</v>
      </c>
      <c r="AJ97" s="75">
        <f t="shared" si="55"/>
        <v>4.0407540350800035</v>
      </c>
      <c r="AK97" s="75">
        <f t="shared" si="55"/>
        <v>4.0407540350800035</v>
      </c>
      <c r="AL97" s="75">
        <f t="shared" si="55"/>
        <v>4.0407540350800035</v>
      </c>
      <c r="AM97" s="75">
        <f t="shared" si="55"/>
        <v>4.0407540350800035</v>
      </c>
      <c r="AN97" s="75">
        <f t="shared" si="55"/>
        <v>4.0407540350800035</v>
      </c>
      <c r="AO97" s="75">
        <f t="shared" si="55"/>
        <v>4.0407540350800035</v>
      </c>
      <c r="AP97" s="75">
        <f t="shared" si="55"/>
        <v>4.0407540350800035</v>
      </c>
      <c r="AQ97" s="75">
        <f t="shared" si="55"/>
        <v>4.0407540350800035</v>
      </c>
      <c r="AR97" s="75">
        <f t="shared" si="55"/>
        <v>4.0407540350800035</v>
      </c>
      <c r="AS97" s="75">
        <f t="shared" si="55"/>
        <v>4.0407540350800035</v>
      </c>
      <c r="AT97" s="75">
        <f t="shared" si="55"/>
        <v>4.0407540350800035</v>
      </c>
      <c r="AU97" s="75">
        <f t="shared" si="55"/>
        <v>4.0407540350800035</v>
      </c>
      <c r="AV97" s="75">
        <f t="shared" si="55"/>
        <v>4.0407540350800035</v>
      </c>
      <c r="AW97" s="75">
        <f t="shared" si="55"/>
        <v>4.0407540350800035</v>
      </c>
      <c r="AX97" s="75">
        <f t="shared" si="55"/>
        <v>4.0407540350800035</v>
      </c>
      <c r="AY97" s="75">
        <f t="shared" si="55"/>
        <v>4.0407540350800035</v>
      </c>
      <c r="AZ97" s="75">
        <f t="shared" si="55"/>
        <v>4.0407540350800035</v>
      </c>
      <c r="BA97" s="75">
        <f t="shared" si="55"/>
        <v>4.0407540350800035</v>
      </c>
      <c r="BB97" s="75">
        <f t="shared" si="55"/>
        <v>4.0407540350800035</v>
      </c>
      <c r="BC97" s="75">
        <f t="shared" si="55"/>
        <v>4.0407540350800035</v>
      </c>
      <c r="BD97" s="75">
        <f t="shared" si="55"/>
        <v>4.0407540350800035</v>
      </c>
      <c r="BE97" s="75">
        <f t="shared" si="55"/>
        <v>4.0407540350800035</v>
      </c>
      <c r="BF97" s="75">
        <f t="shared" si="55"/>
        <v>4.0407540350800035</v>
      </c>
      <c r="BG97" s="75">
        <f t="shared" si="55"/>
        <v>4.0407540350800035</v>
      </c>
      <c r="BH97" s="75">
        <f t="shared" si="55"/>
        <v>4.0407540350800035</v>
      </c>
      <c r="BI97" s="75">
        <f t="shared" si="55"/>
        <v>4.0407540350800035</v>
      </c>
      <c r="BJ97" s="75">
        <f t="shared" si="55"/>
        <v>4.0407540350800035</v>
      </c>
      <c r="BK97" s="75">
        <f t="shared" si="55"/>
        <v>4.0407540350800035</v>
      </c>
      <c r="BL97" s="75"/>
      <c r="BM97" s="37"/>
      <c r="BN97" s="75">
        <f t="shared" si="43"/>
        <v>202.03770175400004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6">SUM(C85:C97)</f>
        <v>0</v>
      </c>
      <c r="D98" s="104">
        <f t="shared" si="56"/>
        <v>0</v>
      </c>
      <c r="E98" s="104">
        <f t="shared" si="56"/>
        <v>0</v>
      </c>
      <c r="F98" s="104">
        <f t="shared" si="56"/>
        <v>0</v>
      </c>
      <c r="G98" s="104">
        <f t="shared" si="56"/>
        <v>0</v>
      </c>
      <c r="H98" s="104">
        <f t="shared" si="56"/>
        <v>0</v>
      </c>
      <c r="I98" s="104">
        <f t="shared" si="56"/>
        <v>0</v>
      </c>
      <c r="J98" s="104">
        <f t="shared" si="56"/>
        <v>0</v>
      </c>
      <c r="K98" s="104">
        <f t="shared" si="56"/>
        <v>0</v>
      </c>
      <c r="L98" s="104">
        <f t="shared" si="56"/>
        <v>0</v>
      </c>
      <c r="M98" s="104">
        <f t="shared" si="56"/>
        <v>0</v>
      </c>
      <c r="N98" s="104">
        <f t="shared" si="56"/>
        <v>4.0407540350800035</v>
      </c>
      <c r="O98" s="104">
        <f t="shared" si="56"/>
        <v>4.0407540350800035</v>
      </c>
      <c r="P98" s="104">
        <f t="shared" si="56"/>
        <v>4.0407540350800035</v>
      </c>
      <c r="Q98" s="104">
        <f t="shared" si="56"/>
        <v>4.0407540350800035</v>
      </c>
      <c r="R98" s="104">
        <f t="shared" si="56"/>
        <v>4.0407540350800035</v>
      </c>
      <c r="S98" s="104">
        <f t="shared" si="56"/>
        <v>4.0407540350800035</v>
      </c>
      <c r="T98" s="104">
        <f t="shared" si="56"/>
        <v>4.0407540350800035</v>
      </c>
      <c r="U98" s="104">
        <f t="shared" si="56"/>
        <v>4.0407540350800035</v>
      </c>
      <c r="V98" s="104">
        <f t="shared" si="56"/>
        <v>4.0407540350800035</v>
      </c>
      <c r="W98" s="104">
        <f t="shared" si="56"/>
        <v>4.0407540350800035</v>
      </c>
      <c r="X98" s="104">
        <f t="shared" si="56"/>
        <v>4.0407540350800035</v>
      </c>
      <c r="Y98" s="104">
        <f t="shared" si="56"/>
        <v>4.0407540350800035</v>
      </c>
      <c r="Z98" s="104">
        <f t="shared" si="56"/>
        <v>4.0407540350800035</v>
      </c>
      <c r="AA98" s="104">
        <f t="shared" si="56"/>
        <v>4.0407540350800035</v>
      </c>
      <c r="AB98" s="104">
        <f t="shared" si="56"/>
        <v>4.0407540350800035</v>
      </c>
      <c r="AC98" s="104">
        <f t="shared" si="56"/>
        <v>4.0407540350800035</v>
      </c>
      <c r="AD98" s="104">
        <f t="shared" si="56"/>
        <v>4.0407540350800035</v>
      </c>
      <c r="AE98" s="104">
        <f t="shared" si="56"/>
        <v>4.0407540350800035</v>
      </c>
      <c r="AF98" s="104">
        <f t="shared" si="56"/>
        <v>4.0407540350800035</v>
      </c>
      <c r="AG98" s="104">
        <f t="shared" si="56"/>
        <v>4.0407540350800035</v>
      </c>
      <c r="AH98" s="104">
        <f t="shared" si="56"/>
        <v>4.0407540350800035</v>
      </c>
      <c r="AI98" s="104">
        <f t="shared" si="56"/>
        <v>4.0407540350800035</v>
      </c>
      <c r="AJ98" s="104">
        <f t="shared" si="56"/>
        <v>4.0407540350800035</v>
      </c>
      <c r="AK98" s="104">
        <f t="shared" si="56"/>
        <v>4.0407540350800035</v>
      </c>
      <c r="AL98" s="104">
        <f t="shared" si="56"/>
        <v>4.0407540350800035</v>
      </c>
      <c r="AM98" s="104">
        <f t="shared" si="56"/>
        <v>4.0407540350800035</v>
      </c>
      <c r="AN98" s="104">
        <f t="shared" si="56"/>
        <v>4.0407540350800035</v>
      </c>
      <c r="AO98" s="104">
        <f t="shared" si="56"/>
        <v>4.0407540350800035</v>
      </c>
      <c r="AP98" s="104">
        <f t="shared" si="56"/>
        <v>4.0407540350800035</v>
      </c>
      <c r="AQ98" s="104">
        <f t="shared" si="56"/>
        <v>4.0407540350800035</v>
      </c>
      <c r="AR98" s="104">
        <f t="shared" si="56"/>
        <v>4.0407540350800035</v>
      </c>
      <c r="AS98" s="104">
        <f t="shared" si="56"/>
        <v>4.0407540350800035</v>
      </c>
      <c r="AT98" s="104">
        <f t="shared" si="56"/>
        <v>4.0407540350800035</v>
      </c>
      <c r="AU98" s="104">
        <f t="shared" si="56"/>
        <v>4.0407540350800035</v>
      </c>
      <c r="AV98" s="104">
        <f t="shared" si="56"/>
        <v>4.0407540350800035</v>
      </c>
      <c r="AW98" s="104">
        <f t="shared" si="56"/>
        <v>4.0407540350800035</v>
      </c>
      <c r="AX98" s="104">
        <f t="shared" si="56"/>
        <v>4.0407540350800035</v>
      </c>
      <c r="AY98" s="104">
        <f t="shared" si="56"/>
        <v>4.0407540350800035</v>
      </c>
      <c r="AZ98" s="104">
        <f t="shared" si="56"/>
        <v>4.0407540350800035</v>
      </c>
      <c r="BA98" s="104">
        <f t="shared" si="56"/>
        <v>4.0407540350800035</v>
      </c>
      <c r="BB98" s="104">
        <f t="shared" si="56"/>
        <v>4.0407540350800035</v>
      </c>
      <c r="BC98" s="104">
        <f t="shared" si="56"/>
        <v>4.0407540350800035</v>
      </c>
      <c r="BD98" s="104">
        <f t="shared" si="56"/>
        <v>4.0407540350800035</v>
      </c>
      <c r="BE98" s="104">
        <f t="shared" si="56"/>
        <v>4.0407540350800035</v>
      </c>
      <c r="BF98" s="104">
        <f t="shared" si="56"/>
        <v>4.0407540350800035</v>
      </c>
      <c r="BG98" s="104">
        <f t="shared" si="56"/>
        <v>4.0407540350800035</v>
      </c>
      <c r="BH98" s="104">
        <f t="shared" si="56"/>
        <v>4.0407540350800035</v>
      </c>
      <c r="BI98" s="104">
        <f t="shared" si="56"/>
        <v>4.0407540350800035</v>
      </c>
      <c r="BJ98" s="104">
        <f t="shared" si="56"/>
        <v>4.0407540350800035</v>
      </c>
      <c r="BK98" s="104">
        <f t="shared" si="56"/>
        <v>4.0407540350800035</v>
      </c>
      <c r="BL98" s="104">
        <f t="shared" si="56"/>
        <v>0</v>
      </c>
      <c r="BM98" s="344"/>
      <c r="BN98" s="58">
        <f>SUM(BN85:BN97)</f>
        <v>202.03770175400004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A101" si="57">$B$20/$B$3</f>
        <v>0</v>
      </c>
      <c r="C101" s="75">
        <f t="shared" si="57"/>
        <v>0</v>
      </c>
      <c r="D101" s="75">
        <f t="shared" si="57"/>
        <v>0</v>
      </c>
      <c r="E101" s="75">
        <f t="shared" si="57"/>
        <v>0</v>
      </c>
      <c r="F101" s="75">
        <f t="shared" si="57"/>
        <v>0</v>
      </c>
      <c r="G101" s="75">
        <f t="shared" si="57"/>
        <v>0</v>
      </c>
      <c r="H101" s="75">
        <f t="shared" si="57"/>
        <v>0</v>
      </c>
      <c r="I101" s="75">
        <f t="shared" si="57"/>
        <v>0</v>
      </c>
      <c r="J101" s="75">
        <f t="shared" si="57"/>
        <v>0</v>
      </c>
      <c r="K101" s="75">
        <f t="shared" si="57"/>
        <v>0</v>
      </c>
      <c r="L101" s="75">
        <f t="shared" si="57"/>
        <v>0</v>
      </c>
      <c r="M101" s="75">
        <f t="shared" si="57"/>
        <v>0</v>
      </c>
      <c r="N101" s="75">
        <f t="shared" si="57"/>
        <v>0</v>
      </c>
      <c r="O101" s="75">
        <f t="shared" si="57"/>
        <v>0</v>
      </c>
      <c r="P101" s="75">
        <f t="shared" si="57"/>
        <v>0</v>
      </c>
      <c r="Q101" s="75">
        <f t="shared" si="57"/>
        <v>0</v>
      </c>
      <c r="R101" s="75">
        <f t="shared" si="57"/>
        <v>0</v>
      </c>
      <c r="S101" s="75">
        <f t="shared" si="57"/>
        <v>0</v>
      </c>
      <c r="T101" s="75">
        <f t="shared" si="57"/>
        <v>0</v>
      </c>
      <c r="U101" s="75">
        <f t="shared" si="57"/>
        <v>0</v>
      </c>
      <c r="V101" s="75">
        <f t="shared" si="57"/>
        <v>0</v>
      </c>
      <c r="W101" s="75">
        <f t="shared" si="57"/>
        <v>0</v>
      </c>
      <c r="X101" s="75">
        <f t="shared" si="57"/>
        <v>0</v>
      </c>
      <c r="Y101" s="75">
        <f t="shared" si="57"/>
        <v>0</v>
      </c>
      <c r="Z101" s="75">
        <f t="shared" si="57"/>
        <v>0</v>
      </c>
      <c r="AA101" s="75"/>
      <c r="AB101" s="75"/>
      <c r="AC101" s="75">
        <f t="shared" si="57"/>
        <v>0</v>
      </c>
      <c r="AD101" s="75">
        <f t="shared" si="57"/>
        <v>0</v>
      </c>
      <c r="AE101" s="75">
        <f t="shared" si="57"/>
        <v>0</v>
      </c>
      <c r="AF101" s="75">
        <f t="shared" si="57"/>
        <v>0</v>
      </c>
      <c r="AG101" s="75">
        <f t="shared" si="57"/>
        <v>0</v>
      </c>
      <c r="AH101" s="75">
        <f t="shared" si="57"/>
        <v>0</v>
      </c>
      <c r="AI101" s="75">
        <f t="shared" si="57"/>
        <v>0</v>
      </c>
      <c r="AJ101" s="75">
        <f t="shared" si="57"/>
        <v>0</v>
      </c>
      <c r="AK101" s="75">
        <f t="shared" si="57"/>
        <v>0</v>
      </c>
      <c r="AL101" s="75">
        <f t="shared" si="57"/>
        <v>0</v>
      </c>
      <c r="AM101" s="75">
        <f t="shared" si="57"/>
        <v>0</v>
      </c>
      <c r="AN101" s="75">
        <f t="shared" si="57"/>
        <v>0</v>
      </c>
      <c r="AO101" s="75">
        <f t="shared" si="57"/>
        <v>0</v>
      </c>
      <c r="AP101" s="75">
        <f t="shared" si="57"/>
        <v>0</v>
      </c>
      <c r="AQ101" s="75">
        <f t="shared" si="57"/>
        <v>0</v>
      </c>
      <c r="AR101" s="75">
        <f t="shared" si="57"/>
        <v>0</v>
      </c>
      <c r="AS101" s="75">
        <f t="shared" si="57"/>
        <v>0</v>
      </c>
      <c r="AT101" s="75">
        <f t="shared" si="57"/>
        <v>0</v>
      </c>
      <c r="AU101" s="75">
        <f t="shared" si="57"/>
        <v>0</v>
      </c>
      <c r="AV101" s="75">
        <f t="shared" si="57"/>
        <v>0</v>
      </c>
      <c r="AW101" s="75">
        <f t="shared" si="57"/>
        <v>0</v>
      </c>
      <c r="AX101" s="75">
        <f t="shared" si="57"/>
        <v>0</v>
      </c>
      <c r="AY101" s="75">
        <f t="shared" si="57"/>
        <v>0</v>
      </c>
      <c r="AZ101" s="75">
        <f t="shared" si="57"/>
        <v>0</v>
      </c>
      <c r="BA101" s="75">
        <f t="shared" si="57"/>
        <v>0</v>
      </c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37"/>
      <c r="BN101" s="75">
        <f t="shared" ref="BN101:BN113" si="58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A102" si="59">$C$20/$B$3</f>
        <v>0</v>
      </c>
      <c r="D102" s="75">
        <f t="shared" si="59"/>
        <v>0</v>
      </c>
      <c r="E102" s="75">
        <f t="shared" si="59"/>
        <v>0</v>
      </c>
      <c r="F102" s="75">
        <f t="shared" si="59"/>
        <v>0</v>
      </c>
      <c r="G102" s="75">
        <f t="shared" si="59"/>
        <v>0</v>
      </c>
      <c r="H102" s="75">
        <f t="shared" si="59"/>
        <v>0</v>
      </c>
      <c r="I102" s="75">
        <f t="shared" si="59"/>
        <v>0</v>
      </c>
      <c r="J102" s="75">
        <f t="shared" si="59"/>
        <v>0</v>
      </c>
      <c r="K102" s="75">
        <f t="shared" si="59"/>
        <v>0</v>
      </c>
      <c r="L102" s="75">
        <f t="shared" si="59"/>
        <v>0</v>
      </c>
      <c r="M102" s="75">
        <f t="shared" si="59"/>
        <v>0</v>
      </c>
      <c r="N102" s="75">
        <f t="shared" si="59"/>
        <v>0</v>
      </c>
      <c r="O102" s="75">
        <f t="shared" si="59"/>
        <v>0</v>
      </c>
      <c r="P102" s="75">
        <f t="shared" si="59"/>
        <v>0</v>
      </c>
      <c r="Q102" s="75">
        <f t="shared" si="59"/>
        <v>0</v>
      </c>
      <c r="R102" s="75">
        <f t="shared" si="59"/>
        <v>0</v>
      </c>
      <c r="S102" s="75">
        <f t="shared" si="59"/>
        <v>0</v>
      </c>
      <c r="T102" s="75">
        <f t="shared" si="59"/>
        <v>0</v>
      </c>
      <c r="U102" s="75">
        <f t="shared" si="59"/>
        <v>0</v>
      </c>
      <c r="V102" s="75">
        <f t="shared" si="59"/>
        <v>0</v>
      </c>
      <c r="W102" s="75">
        <f t="shared" si="59"/>
        <v>0</v>
      </c>
      <c r="X102" s="75">
        <f t="shared" si="59"/>
        <v>0</v>
      </c>
      <c r="Y102" s="75">
        <f t="shared" si="59"/>
        <v>0</v>
      </c>
      <c r="Z102" s="75">
        <f t="shared" si="59"/>
        <v>0</v>
      </c>
      <c r="AA102" s="75">
        <f t="shared" si="59"/>
        <v>0</v>
      </c>
      <c r="AB102" s="75"/>
      <c r="AC102" s="75">
        <f t="shared" si="59"/>
        <v>0</v>
      </c>
      <c r="AD102" s="75">
        <f t="shared" si="59"/>
        <v>0</v>
      </c>
      <c r="AE102" s="75">
        <f t="shared" si="59"/>
        <v>0</v>
      </c>
      <c r="AF102" s="75">
        <f t="shared" si="59"/>
        <v>0</v>
      </c>
      <c r="AG102" s="75">
        <f t="shared" si="59"/>
        <v>0</v>
      </c>
      <c r="AH102" s="75">
        <f t="shared" si="59"/>
        <v>0</v>
      </c>
      <c r="AI102" s="75">
        <f t="shared" si="59"/>
        <v>0</v>
      </c>
      <c r="AJ102" s="75">
        <f t="shared" si="59"/>
        <v>0</v>
      </c>
      <c r="AK102" s="75">
        <f t="shared" si="59"/>
        <v>0</v>
      </c>
      <c r="AL102" s="75">
        <f t="shared" si="59"/>
        <v>0</v>
      </c>
      <c r="AM102" s="75">
        <f t="shared" si="59"/>
        <v>0</v>
      </c>
      <c r="AN102" s="75">
        <f t="shared" si="59"/>
        <v>0</v>
      </c>
      <c r="AO102" s="75">
        <f t="shared" si="59"/>
        <v>0</v>
      </c>
      <c r="AP102" s="75">
        <f t="shared" si="59"/>
        <v>0</v>
      </c>
      <c r="AQ102" s="75">
        <f t="shared" si="59"/>
        <v>0</v>
      </c>
      <c r="AR102" s="75">
        <f t="shared" si="59"/>
        <v>0</v>
      </c>
      <c r="AS102" s="75">
        <f t="shared" si="59"/>
        <v>0</v>
      </c>
      <c r="AT102" s="75">
        <f t="shared" si="59"/>
        <v>0</v>
      </c>
      <c r="AU102" s="75">
        <f t="shared" si="59"/>
        <v>0</v>
      </c>
      <c r="AV102" s="75">
        <f t="shared" si="59"/>
        <v>0</v>
      </c>
      <c r="AW102" s="75">
        <f t="shared" si="59"/>
        <v>0</v>
      </c>
      <c r="AX102" s="75">
        <f t="shared" si="59"/>
        <v>0</v>
      </c>
      <c r="AY102" s="75">
        <f t="shared" si="59"/>
        <v>0</v>
      </c>
      <c r="AZ102" s="75">
        <f t="shared" si="59"/>
        <v>0</v>
      </c>
      <c r="BA102" s="75">
        <f t="shared" si="59"/>
        <v>0</v>
      </c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8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60">$D$20/$B$3</f>
        <v>0</v>
      </c>
      <c r="E103" s="75">
        <f t="shared" si="60"/>
        <v>0</v>
      </c>
      <c r="F103" s="75">
        <f t="shared" si="60"/>
        <v>0</v>
      </c>
      <c r="G103" s="75">
        <f t="shared" si="60"/>
        <v>0</v>
      </c>
      <c r="H103" s="75">
        <f t="shared" si="60"/>
        <v>0</v>
      </c>
      <c r="I103" s="75">
        <f t="shared" si="60"/>
        <v>0</v>
      </c>
      <c r="J103" s="75">
        <f t="shared" si="60"/>
        <v>0</v>
      </c>
      <c r="K103" s="75">
        <f t="shared" si="60"/>
        <v>0</v>
      </c>
      <c r="L103" s="75">
        <f t="shared" si="60"/>
        <v>0</v>
      </c>
      <c r="M103" s="75">
        <f t="shared" si="60"/>
        <v>0</v>
      </c>
      <c r="N103" s="75">
        <f t="shared" si="60"/>
        <v>0</v>
      </c>
      <c r="O103" s="75">
        <f t="shared" si="60"/>
        <v>0</v>
      </c>
      <c r="P103" s="75">
        <f t="shared" si="60"/>
        <v>0</v>
      </c>
      <c r="Q103" s="75">
        <f t="shared" si="60"/>
        <v>0</v>
      </c>
      <c r="R103" s="75">
        <f t="shared" si="60"/>
        <v>0</v>
      </c>
      <c r="S103" s="75">
        <f t="shared" si="60"/>
        <v>0</v>
      </c>
      <c r="T103" s="75">
        <f t="shared" si="60"/>
        <v>0</v>
      </c>
      <c r="U103" s="75">
        <f t="shared" si="60"/>
        <v>0</v>
      </c>
      <c r="V103" s="75">
        <f t="shared" si="60"/>
        <v>0</v>
      </c>
      <c r="W103" s="75">
        <f t="shared" si="60"/>
        <v>0</v>
      </c>
      <c r="X103" s="75">
        <f t="shared" si="60"/>
        <v>0</v>
      </c>
      <c r="Y103" s="75">
        <f t="shared" si="60"/>
        <v>0</v>
      </c>
      <c r="Z103" s="75">
        <f t="shared" si="60"/>
        <v>0</v>
      </c>
      <c r="AA103" s="75">
        <f t="shared" si="60"/>
        <v>0</v>
      </c>
      <c r="AB103" s="75">
        <f t="shared" si="60"/>
        <v>0</v>
      </c>
      <c r="AC103" s="75">
        <f t="shared" si="60"/>
        <v>0</v>
      </c>
      <c r="AD103" s="75">
        <f t="shared" si="60"/>
        <v>0</v>
      </c>
      <c r="AE103" s="75">
        <f t="shared" si="60"/>
        <v>0</v>
      </c>
      <c r="AF103" s="75">
        <f t="shared" si="60"/>
        <v>0</v>
      </c>
      <c r="AG103" s="75">
        <f t="shared" si="60"/>
        <v>0</v>
      </c>
      <c r="AH103" s="75">
        <f t="shared" si="60"/>
        <v>0</v>
      </c>
      <c r="AI103" s="75">
        <f t="shared" si="60"/>
        <v>0</v>
      </c>
      <c r="AJ103" s="75">
        <f t="shared" si="60"/>
        <v>0</v>
      </c>
      <c r="AK103" s="75">
        <f t="shared" si="60"/>
        <v>0</v>
      </c>
      <c r="AL103" s="75">
        <f t="shared" si="60"/>
        <v>0</v>
      </c>
      <c r="AM103" s="75">
        <f t="shared" si="60"/>
        <v>0</v>
      </c>
      <c r="AN103" s="75">
        <f t="shared" si="60"/>
        <v>0</v>
      </c>
      <c r="AO103" s="75">
        <f t="shared" si="60"/>
        <v>0</v>
      </c>
      <c r="AP103" s="75">
        <f t="shared" si="60"/>
        <v>0</v>
      </c>
      <c r="AQ103" s="75">
        <f t="shared" si="60"/>
        <v>0</v>
      </c>
      <c r="AR103" s="75">
        <f t="shared" si="60"/>
        <v>0</v>
      </c>
      <c r="AS103" s="75">
        <f t="shared" si="60"/>
        <v>0</v>
      </c>
      <c r="AT103" s="75">
        <f t="shared" si="60"/>
        <v>0</v>
      </c>
      <c r="AU103" s="75">
        <f t="shared" si="60"/>
        <v>0</v>
      </c>
      <c r="AV103" s="75">
        <f t="shared" si="60"/>
        <v>0</v>
      </c>
      <c r="AW103" s="75">
        <f t="shared" si="60"/>
        <v>0</v>
      </c>
      <c r="AX103" s="75">
        <f t="shared" si="60"/>
        <v>0</v>
      </c>
      <c r="AY103" s="75">
        <f t="shared" si="60"/>
        <v>0</v>
      </c>
      <c r="AZ103" s="75">
        <f t="shared" si="60"/>
        <v>0</v>
      </c>
      <c r="BA103" s="75">
        <f t="shared" si="60"/>
        <v>0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8"/>
        <v>0</v>
      </c>
      <c r="BO103" s="335">
        <f>D20</f>
        <v>0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61">$E$20/$B$3</f>
        <v>0</v>
      </c>
      <c r="F104" s="75">
        <f t="shared" si="61"/>
        <v>0</v>
      </c>
      <c r="G104" s="75">
        <f t="shared" si="61"/>
        <v>0</v>
      </c>
      <c r="H104" s="75">
        <f t="shared" si="61"/>
        <v>0</v>
      </c>
      <c r="I104" s="75">
        <f t="shared" si="61"/>
        <v>0</v>
      </c>
      <c r="J104" s="75">
        <f t="shared" si="61"/>
        <v>0</v>
      </c>
      <c r="K104" s="75">
        <f t="shared" si="61"/>
        <v>0</v>
      </c>
      <c r="L104" s="75">
        <f t="shared" si="61"/>
        <v>0</v>
      </c>
      <c r="M104" s="75">
        <f t="shared" si="61"/>
        <v>0</v>
      </c>
      <c r="N104" s="75">
        <f t="shared" si="61"/>
        <v>0</v>
      </c>
      <c r="O104" s="75">
        <f t="shared" si="61"/>
        <v>0</v>
      </c>
      <c r="P104" s="75">
        <f t="shared" si="61"/>
        <v>0</v>
      </c>
      <c r="Q104" s="75">
        <f t="shared" si="61"/>
        <v>0</v>
      </c>
      <c r="R104" s="75">
        <f t="shared" si="61"/>
        <v>0</v>
      </c>
      <c r="S104" s="75">
        <f t="shared" si="61"/>
        <v>0</v>
      </c>
      <c r="T104" s="75">
        <f t="shared" si="61"/>
        <v>0</v>
      </c>
      <c r="U104" s="75">
        <f t="shared" si="61"/>
        <v>0</v>
      </c>
      <c r="V104" s="75">
        <f t="shared" si="61"/>
        <v>0</v>
      </c>
      <c r="W104" s="75">
        <f t="shared" si="61"/>
        <v>0</v>
      </c>
      <c r="X104" s="75">
        <f t="shared" si="61"/>
        <v>0</v>
      </c>
      <c r="Y104" s="75">
        <f t="shared" si="61"/>
        <v>0</v>
      </c>
      <c r="Z104" s="75">
        <f t="shared" si="61"/>
        <v>0</v>
      </c>
      <c r="AA104" s="75">
        <f t="shared" si="61"/>
        <v>0</v>
      </c>
      <c r="AB104" s="75">
        <f t="shared" si="61"/>
        <v>0</v>
      </c>
      <c r="AC104" s="75">
        <f t="shared" si="61"/>
        <v>0</v>
      </c>
      <c r="AD104" s="75">
        <f t="shared" si="61"/>
        <v>0</v>
      </c>
      <c r="AE104" s="75">
        <f t="shared" si="61"/>
        <v>0</v>
      </c>
      <c r="AF104" s="75">
        <f t="shared" si="61"/>
        <v>0</v>
      </c>
      <c r="AG104" s="75">
        <f t="shared" si="61"/>
        <v>0</v>
      </c>
      <c r="AH104" s="75">
        <f t="shared" si="61"/>
        <v>0</v>
      </c>
      <c r="AI104" s="75">
        <f t="shared" si="61"/>
        <v>0</v>
      </c>
      <c r="AJ104" s="75">
        <f t="shared" si="61"/>
        <v>0</v>
      </c>
      <c r="AK104" s="75">
        <f t="shared" si="61"/>
        <v>0</v>
      </c>
      <c r="AL104" s="75">
        <f t="shared" si="61"/>
        <v>0</v>
      </c>
      <c r="AM104" s="75">
        <f t="shared" si="61"/>
        <v>0</v>
      </c>
      <c r="AN104" s="75">
        <f t="shared" si="61"/>
        <v>0</v>
      </c>
      <c r="AO104" s="75">
        <f t="shared" si="61"/>
        <v>0</v>
      </c>
      <c r="AP104" s="75">
        <f t="shared" si="61"/>
        <v>0</v>
      </c>
      <c r="AQ104" s="75">
        <f t="shared" si="61"/>
        <v>0</v>
      </c>
      <c r="AR104" s="75">
        <f t="shared" si="61"/>
        <v>0</v>
      </c>
      <c r="AS104" s="75">
        <f t="shared" si="61"/>
        <v>0</v>
      </c>
      <c r="AT104" s="75">
        <f t="shared" si="61"/>
        <v>0</v>
      </c>
      <c r="AU104" s="75">
        <f t="shared" si="61"/>
        <v>0</v>
      </c>
      <c r="AV104" s="75">
        <f t="shared" si="61"/>
        <v>0</v>
      </c>
      <c r="AW104" s="75">
        <f t="shared" si="61"/>
        <v>0</v>
      </c>
      <c r="AX104" s="75">
        <f t="shared" si="61"/>
        <v>0</v>
      </c>
      <c r="AY104" s="75">
        <f t="shared" si="61"/>
        <v>0</v>
      </c>
      <c r="AZ104" s="75">
        <f t="shared" si="61"/>
        <v>0</v>
      </c>
      <c r="BA104" s="75">
        <f t="shared" si="61"/>
        <v>0</v>
      </c>
      <c r="BB104" s="75">
        <f t="shared" si="61"/>
        <v>0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8"/>
        <v>0</v>
      </c>
      <c r="BO104" s="335">
        <f>-E14</f>
        <v>0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C105" si="62">$F$20/$B$3</f>
        <v>0</v>
      </c>
      <c r="G105" s="75">
        <f t="shared" si="62"/>
        <v>0</v>
      </c>
      <c r="H105" s="75">
        <f t="shared" si="62"/>
        <v>0</v>
      </c>
      <c r="I105" s="75">
        <f t="shared" si="62"/>
        <v>0</v>
      </c>
      <c r="J105" s="75">
        <f t="shared" si="62"/>
        <v>0</v>
      </c>
      <c r="K105" s="75">
        <f t="shared" si="62"/>
        <v>0</v>
      </c>
      <c r="L105" s="75">
        <f t="shared" si="62"/>
        <v>0</v>
      </c>
      <c r="M105" s="75">
        <f t="shared" si="62"/>
        <v>0</v>
      </c>
      <c r="N105" s="75">
        <f t="shared" si="62"/>
        <v>0</v>
      </c>
      <c r="O105" s="75">
        <f t="shared" si="62"/>
        <v>0</v>
      </c>
      <c r="P105" s="75">
        <f t="shared" si="62"/>
        <v>0</v>
      </c>
      <c r="Q105" s="75">
        <f t="shared" si="62"/>
        <v>0</v>
      </c>
      <c r="R105" s="75">
        <f t="shared" si="62"/>
        <v>0</v>
      </c>
      <c r="S105" s="75">
        <f t="shared" si="62"/>
        <v>0</v>
      </c>
      <c r="T105" s="75">
        <f t="shared" si="62"/>
        <v>0</v>
      </c>
      <c r="U105" s="75">
        <f t="shared" si="62"/>
        <v>0</v>
      </c>
      <c r="V105" s="75">
        <f t="shared" si="62"/>
        <v>0</v>
      </c>
      <c r="W105" s="75">
        <f t="shared" si="62"/>
        <v>0</v>
      </c>
      <c r="X105" s="75">
        <f t="shared" si="62"/>
        <v>0</v>
      </c>
      <c r="Y105" s="75">
        <f t="shared" si="62"/>
        <v>0</v>
      </c>
      <c r="Z105" s="75">
        <f t="shared" si="62"/>
        <v>0</v>
      </c>
      <c r="AA105" s="75">
        <f t="shared" si="62"/>
        <v>0</v>
      </c>
      <c r="AB105" s="75">
        <f t="shared" si="62"/>
        <v>0</v>
      </c>
      <c r="AC105" s="75">
        <f t="shared" si="62"/>
        <v>0</v>
      </c>
      <c r="AD105" s="75">
        <f t="shared" si="62"/>
        <v>0</v>
      </c>
      <c r="AE105" s="75">
        <f t="shared" si="62"/>
        <v>0</v>
      </c>
      <c r="AF105" s="75">
        <f t="shared" si="62"/>
        <v>0</v>
      </c>
      <c r="AG105" s="75">
        <f t="shared" si="62"/>
        <v>0</v>
      </c>
      <c r="AH105" s="75">
        <f t="shared" si="62"/>
        <v>0</v>
      </c>
      <c r="AI105" s="75">
        <f t="shared" si="62"/>
        <v>0</v>
      </c>
      <c r="AJ105" s="75">
        <f t="shared" si="62"/>
        <v>0</v>
      </c>
      <c r="AK105" s="75">
        <f t="shared" si="62"/>
        <v>0</v>
      </c>
      <c r="AL105" s="75">
        <f t="shared" si="62"/>
        <v>0</v>
      </c>
      <c r="AM105" s="75">
        <f t="shared" si="62"/>
        <v>0</v>
      </c>
      <c r="AN105" s="75">
        <f t="shared" si="62"/>
        <v>0</v>
      </c>
      <c r="AO105" s="75">
        <f t="shared" si="62"/>
        <v>0</v>
      </c>
      <c r="AP105" s="75">
        <f t="shared" si="62"/>
        <v>0</v>
      </c>
      <c r="AQ105" s="75">
        <f t="shared" si="62"/>
        <v>0</v>
      </c>
      <c r="AR105" s="75">
        <f t="shared" si="62"/>
        <v>0</v>
      </c>
      <c r="AS105" s="75">
        <f t="shared" si="62"/>
        <v>0</v>
      </c>
      <c r="AT105" s="75">
        <f t="shared" si="62"/>
        <v>0</v>
      </c>
      <c r="AU105" s="75">
        <f t="shared" si="62"/>
        <v>0</v>
      </c>
      <c r="AV105" s="75">
        <f t="shared" si="62"/>
        <v>0</v>
      </c>
      <c r="AW105" s="75">
        <f t="shared" si="62"/>
        <v>0</v>
      </c>
      <c r="AX105" s="75">
        <f t="shared" si="62"/>
        <v>0</v>
      </c>
      <c r="AY105" s="75">
        <f t="shared" si="62"/>
        <v>0</v>
      </c>
      <c r="AZ105" s="75">
        <f t="shared" si="62"/>
        <v>0</v>
      </c>
      <c r="BA105" s="75">
        <f t="shared" si="62"/>
        <v>0</v>
      </c>
      <c r="BB105" s="75">
        <f t="shared" si="62"/>
        <v>0</v>
      </c>
      <c r="BC105" s="75">
        <f t="shared" si="62"/>
        <v>0</v>
      </c>
      <c r="BD105" s="75"/>
      <c r="BE105" s="75"/>
      <c r="BF105" s="75"/>
      <c r="BG105" s="75"/>
      <c r="BH105" s="75"/>
      <c r="BI105" s="75"/>
      <c r="BJ105" s="75"/>
      <c r="BK105" s="75"/>
      <c r="BL105" s="75"/>
      <c r="BM105" s="37"/>
      <c r="BN105" s="75">
        <f t="shared" si="58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3">$G$20/$B$3</f>
        <v>0</v>
      </c>
      <c r="H106" s="75">
        <f t="shared" si="63"/>
        <v>0</v>
      </c>
      <c r="I106" s="75">
        <f t="shared" si="63"/>
        <v>0</v>
      </c>
      <c r="J106" s="75">
        <f t="shared" si="63"/>
        <v>0</v>
      </c>
      <c r="K106" s="75">
        <f t="shared" si="63"/>
        <v>0</v>
      </c>
      <c r="L106" s="75">
        <f t="shared" si="63"/>
        <v>0</v>
      </c>
      <c r="M106" s="75">
        <f t="shared" si="63"/>
        <v>0</v>
      </c>
      <c r="N106" s="75">
        <f t="shared" si="63"/>
        <v>0</v>
      </c>
      <c r="O106" s="75">
        <f t="shared" si="63"/>
        <v>0</v>
      </c>
      <c r="P106" s="75">
        <f t="shared" si="63"/>
        <v>0</v>
      </c>
      <c r="Q106" s="75">
        <f t="shared" si="63"/>
        <v>0</v>
      </c>
      <c r="R106" s="75">
        <f t="shared" si="63"/>
        <v>0</v>
      </c>
      <c r="S106" s="75">
        <f t="shared" si="63"/>
        <v>0</v>
      </c>
      <c r="T106" s="75">
        <f t="shared" si="63"/>
        <v>0</v>
      </c>
      <c r="U106" s="75">
        <f t="shared" si="63"/>
        <v>0</v>
      </c>
      <c r="V106" s="75">
        <f t="shared" si="63"/>
        <v>0</v>
      </c>
      <c r="W106" s="75">
        <f t="shared" si="63"/>
        <v>0</v>
      </c>
      <c r="X106" s="75">
        <f t="shared" si="63"/>
        <v>0</v>
      </c>
      <c r="Y106" s="75">
        <f t="shared" si="63"/>
        <v>0</v>
      </c>
      <c r="Z106" s="75">
        <f t="shared" si="63"/>
        <v>0</v>
      </c>
      <c r="AA106" s="75">
        <f t="shared" si="63"/>
        <v>0</v>
      </c>
      <c r="AB106" s="75">
        <f t="shared" si="63"/>
        <v>0</v>
      </c>
      <c r="AC106" s="75">
        <f t="shared" si="63"/>
        <v>0</v>
      </c>
      <c r="AD106" s="75">
        <f t="shared" si="63"/>
        <v>0</v>
      </c>
      <c r="AE106" s="75">
        <f t="shared" si="63"/>
        <v>0</v>
      </c>
      <c r="AF106" s="75">
        <f t="shared" si="63"/>
        <v>0</v>
      </c>
      <c r="AG106" s="75">
        <f t="shared" si="63"/>
        <v>0</v>
      </c>
      <c r="AH106" s="75">
        <f t="shared" si="63"/>
        <v>0</v>
      </c>
      <c r="AI106" s="75">
        <f t="shared" si="63"/>
        <v>0</v>
      </c>
      <c r="AJ106" s="75">
        <f t="shared" si="63"/>
        <v>0</v>
      </c>
      <c r="AK106" s="75">
        <f t="shared" si="63"/>
        <v>0</v>
      </c>
      <c r="AL106" s="75">
        <f t="shared" si="63"/>
        <v>0</v>
      </c>
      <c r="AM106" s="75">
        <f t="shared" si="63"/>
        <v>0</v>
      </c>
      <c r="AN106" s="75">
        <f t="shared" si="63"/>
        <v>0</v>
      </c>
      <c r="AO106" s="75">
        <f t="shared" si="63"/>
        <v>0</v>
      </c>
      <c r="AP106" s="75">
        <f t="shared" si="63"/>
        <v>0</v>
      </c>
      <c r="AQ106" s="75">
        <f t="shared" si="63"/>
        <v>0</v>
      </c>
      <c r="AR106" s="75">
        <f t="shared" si="63"/>
        <v>0</v>
      </c>
      <c r="AS106" s="75">
        <f t="shared" si="63"/>
        <v>0</v>
      </c>
      <c r="AT106" s="75">
        <f t="shared" si="63"/>
        <v>0</v>
      </c>
      <c r="AU106" s="75">
        <f t="shared" si="63"/>
        <v>0</v>
      </c>
      <c r="AV106" s="75">
        <f t="shared" si="63"/>
        <v>0</v>
      </c>
      <c r="AW106" s="75">
        <f t="shared" si="63"/>
        <v>0</v>
      </c>
      <c r="AX106" s="75">
        <f t="shared" si="63"/>
        <v>0</v>
      </c>
      <c r="AY106" s="75">
        <f t="shared" si="63"/>
        <v>0</v>
      </c>
      <c r="AZ106" s="75">
        <f t="shared" si="63"/>
        <v>0</v>
      </c>
      <c r="BA106" s="75">
        <f t="shared" si="63"/>
        <v>0</v>
      </c>
      <c r="BB106" s="75">
        <f t="shared" si="63"/>
        <v>0</v>
      </c>
      <c r="BC106" s="75">
        <f t="shared" si="63"/>
        <v>0</v>
      </c>
      <c r="BD106" s="75">
        <f t="shared" si="63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8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E107" si="64">$H$20/$B$3</f>
        <v>0</v>
      </c>
      <c r="I107" s="75">
        <f t="shared" si="64"/>
        <v>0</v>
      </c>
      <c r="J107" s="75">
        <f t="shared" si="64"/>
        <v>0</v>
      </c>
      <c r="K107" s="75">
        <f t="shared" si="64"/>
        <v>0</v>
      </c>
      <c r="L107" s="75">
        <f t="shared" si="64"/>
        <v>0</v>
      </c>
      <c r="M107" s="75">
        <f t="shared" si="64"/>
        <v>0</v>
      </c>
      <c r="N107" s="75">
        <f t="shared" si="64"/>
        <v>0</v>
      </c>
      <c r="O107" s="75">
        <f t="shared" si="64"/>
        <v>0</v>
      </c>
      <c r="P107" s="75">
        <f t="shared" si="64"/>
        <v>0</v>
      </c>
      <c r="Q107" s="75">
        <f t="shared" si="64"/>
        <v>0</v>
      </c>
      <c r="R107" s="75">
        <f t="shared" si="64"/>
        <v>0</v>
      </c>
      <c r="S107" s="75">
        <f t="shared" si="64"/>
        <v>0</v>
      </c>
      <c r="T107" s="75">
        <f t="shared" si="64"/>
        <v>0</v>
      </c>
      <c r="U107" s="75">
        <f t="shared" si="64"/>
        <v>0</v>
      </c>
      <c r="V107" s="75">
        <f t="shared" si="64"/>
        <v>0</v>
      </c>
      <c r="W107" s="75">
        <f t="shared" si="64"/>
        <v>0</v>
      </c>
      <c r="X107" s="75">
        <f t="shared" si="64"/>
        <v>0</v>
      </c>
      <c r="Y107" s="75">
        <f t="shared" si="64"/>
        <v>0</v>
      </c>
      <c r="Z107" s="75">
        <f t="shared" si="64"/>
        <v>0</v>
      </c>
      <c r="AA107" s="75">
        <f t="shared" si="64"/>
        <v>0</v>
      </c>
      <c r="AB107" s="75">
        <f t="shared" si="64"/>
        <v>0</v>
      </c>
      <c r="AC107" s="75">
        <f t="shared" si="64"/>
        <v>0</v>
      </c>
      <c r="AD107" s="75">
        <f t="shared" si="64"/>
        <v>0</v>
      </c>
      <c r="AE107" s="75">
        <f t="shared" si="64"/>
        <v>0</v>
      </c>
      <c r="AF107" s="75">
        <f t="shared" si="64"/>
        <v>0</v>
      </c>
      <c r="AG107" s="75">
        <f t="shared" si="64"/>
        <v>0</v>
      </c>
      <c r="AH107" s="75">
        <f t="shared" si="64"/>
        <v>0</v>
      </c>
      <c r="AI107" s="75">
        <f t="shared" si="64"/>
        <v>0</v>
      </c>
      <c r="AJ107" s="75">
        <f t="shared" si="64"/>
        <v>0</v>
      </c>
      <c r="AK107" s="75">
        <f t="shared" si="64"/>
        <v>0</v>
      </c>
      <c r="AL107" s="75">
        <f t="shared" si="64"/>
        <v>0</v>
      </c>
      <c r="AM107" s="75">
        <f t="shared" si="64"/>
        <v>0</v>
      </c>
      <c r="AN107" s="75">
        <f t="shared" si="64"/>
        <v>0</v>
      </c>
      <c r="AO107" s="75">
        <f t="shared" si="64"/>
        <v>0</v>
      </c>
      <c r="AP107" s="75">
        <f t="shared" si="64"/>
        <v>0</v>
      </c>
      <c r="AQ107" s="75">
        <f t="shared" si="64"/>
        <v>0</v>
      </c>
      <c r="AR107" s="75">
        <f t="shared" si="64"/>
        <v>0</v>
      </c>
      <c r="AS107" s="75">
        <f t="shared" si="64"/>
        <v>0</v>
      </c>
      <c r="AT107" s="75">
        <f t="shared" si="64"/>
        <v>0</v>
      </c>
      <c r="AU107" s="75">
        <f t="shared" si="64"/>
        <v>0</v>
      </c>
      <c r="AV107" s="75">
        <f t="shared" si="64"/>
        <v>0</v>
      </c>
      <c r="AW107" s="75">
        <f t="shared" si="64"/>
        <v>0</v>
      </c>
      <c r="AX107" s="75">
        <f t="shared" si="64"/>
        <v>0</v>
      </c>
      <c r="AY107" s="75">
        <f t="shared" si="64"/>
        <v>0</v>
      </c>
      <c r="AZ107" s="75">
        <f t="shared" si="64"/>
        <v>0</v>
      </c>
      <c r="BA107" s="75">
        <f t="shared" si="64"/>
        <v>0</v>
      </c>
      <c r="BB107" s="75">
        <f t="shared" si="64"/>
        <v>0</v>
      </c>
      <c r="BC107" s="75">
        <f t="shared" si="64"/>
        <v>0</v>
      </c>
      <c r="BD107" s="75">
        <f t="shared" si="64"/>
        <v>0</v>
      </c>
      <c r="BE107" s="75">
        <f t="shared" si="64"/>
        <v>0</v>
      </c>
      <c r="BF107" s="75"/>
      <c r="BG107" s="75"/>
      <c r="BH107" s="75"/>
      <c r="BI107" s="75"/>
      <c r="BJ107" s="75"/>
      <c r="BK107" s="75"/>
      <c r="BL107" s="75"/>
      <c r="BM107" s="37"/>
      <c r="BN107" s="75">
        <f t="shared" si="58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F108" si="65">$I$20/$B$3</f>
        <v>0</v>
      </c>
      <c r="J108" s="75">
        <f t="shared" si="65"/>
        <v>0</v>
      </c>
      <c r="K108" s="75">
        <f t="shared" si="65"/>
        <v>0</v>
      </c>
      <c r="L108" s="75">
        <f t="shared" si="65"/>
        <v>0</v>
      </c>
      <c r="M108" s="75">
        <f t="shared" si="65"/>
        <v>0</v>
      </c>
      <c r="N108" s="75">
        <f t="shared" si="65"/>
        <v>0</v>
      </c>
      <c r="O108" s="75">
        <f t="shared" si="65"/>
        <v>0</v>
      </c>
      <c r="P108" s="75">
        <f t="shared" si="65"/>
        <v>0</v>
      </c>
      <c r="Q108" s="75">
        <f t="shared" si="65"/>
        <v>0</v>
      </c>
      <c r="R108" s="75">
        <f t="shared" si="65"/>
        <v>0</v>
      </c>
      <c r="S108" s="75">
        <f t="shared" si="65"/>
        <v>0</v>
      </c>
      <c r="T108" s="75">
        <f t="shared" si="65"/>
        <v>0</v>
      </c>
      <c r="U108" s="75">
        <f t="shared" si="65"/>
        <v>0</v>
      </c>
      <c r="V108" s="75">
        <f t="shared" si="65"/>
        <v>0</v>
      </c>
      <c r="W108" s="75">
        <f t="shared" si="65"/>
        <v>0</v>
      </c>
      <c r="X108" s="75">
        <f t="shared" si="65"/>
        <v>0</v>
      </c>
      <c r="Y108" s="75">
        <f t="shared" si="65"/>
        <v>0</v>
      </c>
      <c r="Z108" s="75">
        <f t="shared" si="65"/>
        <v>0</v>
      </c>
      <c r="AA108" s="75">
        <f t="shared" si="65"/>
        <v>0</v>
      </c>
      <c r="AB108" s="75">
        <f t="shared" si="65"/>
        <v>0</v>
      </c>
      <c r="AC108" s="75">
        <f t="shared" si="65"/>
        <v>0</v>
      </c>
      <c r="AD108" s="75">
        <f t="shared" si="65"/>
        <v>0</v>
      </c>
      <c r="AE108" s="75">
        <f t="shared" si="65"/>
        <v>0</v>
      </c>
      <c r="AF108" s="75">
        <f t="shared" si="65"/>
        <v>0</v>
      </c>
      <c r="AG108" s="75">
        <f t="shared" si="65"/>
        <v>0</v>
      </c>
      <c r="AH108" s="75">
        <f t="shared" si="65"/>
        <v>0</v>
      </c>
      <c r="AI108" s="75">
        <f t="shared" si="65"/>
        <v>0</v>
      </c>
      <c r="AJ108" s="75">
        <f t="shared" si="65"/>
        <v>0</v>
      </c>
      <c r="AK108" s="75">
        <f t="shared" si="65"/>
        <v>0</v>
      </c>
      <c r="AL108" s="75">
        <f t="shared" si="65"/>
        <v>0</v>
      </c>
      <c r="AM108" s="75">
        <f t="shared" si="65"/>
        <v>0</v>
      </c>
      <c r="AN108" s="75">
        <f t="shared" si="65"/>
        <v>0</v>
      </c>
      <c r="AO108" s="75">
        <f t="shared" si="65"/>
        <v>0</v>
      </c>
      <c r="AP108" s="75">
        <f t="shared" si="65"/>
        <v>0</v>
      </c>
      <c r="AQ108" s="75">
        <f t="shared" si="65"/>
        <v>0</v>
      </c>
      <c r="AR108" s="75">
        <f t="shared" si="65"/>
        <v>0</v>
      </c>
      <c r="AS108" s="75">
        <f t="shared" si="65"/>
        <v>0</v>
      </c>
      <c r="AT108" s="75">
        <f t="shared" si="65"/>
        <v>0</v>
      </c>
      <c r="AU108" s="75">
        <f t="shared" si="65"/>
        <v>0</v>
      </c>
      <c r="AV108" s="75">
        <f t="shared" si="65"/>
        <v>0</v>
      </c>
      <c r="AW108" s="75">
        <f t="shared" si="65"/>
        <v>0</v>
      </c>
      <c r="AX108" s="75">
        <f t="shared" si="65"/>
        <v>0</v>
      </c>
      <c r="AY108" s="75">
        <f t="shared" si="65"/>
        <v>0</v>
      </c>
      <c r="AZ108" s="75">
        <f t="shared" si="65"/>
        <v>0</v>
      </c>
      <c r="BA108" s="75">
        <f t="shared" si="65"/>
        <v>0</v>
      </c>
      <c r="BB108" s="75">
        <f t="shared" si="65"/>
        <v>0</v>
      </c>
      <c r="BC108" s="75">
        <f t="shared" si="65"/>
        <v>0</v>
      </c>
      <c r="BD108" s="75">
        <f t="shared" si="65"/>
        <v>0</v>
      </c>
      <c r="BE108" s="75">
        <f t="shared" si="65"/>
        <v>0</v>
      </c>
      <c r="BF108" s="75">
        <f t="shared" si="65"/>
        <v>0</v>
      </c>
      <c r="BG108" s="75"/>
      <c r="BH108" s="75"/>
      <c r="BI108" s="75"/>
      <c r="BJ108" s="75"/>
      <c r="BK108" s="75"/>
      <c r="BL108" s="75"/>
      <c r="BM108" s="37"/>
      <c r="BN108" s="75">
        <f t="shared" si="58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G109" si="66">$J$20/$B$3</f>
        <v>0</v>
      </c>
      <c r="P109" s="75">
        <f t="shared" si="66"/>
        <v>0</v>
      </c>
      <c r="Q109" s="75">
        <f t="shared" si="66"/>
        <v>0</v>
      </c>
      <c r="R109" s="75">
        <f t="shared" si="66"/>
        <v>0</v>
      </c>
      <c r="S109" s="75">
        <f t="shared" si="66"/>
        <v>0</v>
      </c>
      <c r="T109" s="75">
        <f t="shared" si="66"/>
        <v>0</v>
      </c>
      <c r="U109" s="75">
        <f t="shared" si="66"/>
        <v>0</v>
      </c>
      <c r="V109" s="75">
        <f t="shared" si="66"/>
        <v>0</v>
      </c>
      <c r="W109" s="75">
        <f t="shared" si="66"/>
        <v>0</v>
      </c>
      <c r="X109" s="75">
        <f t="shared" si="66"/>
        <v>0</v>
      </c>
      <c r="Y109" s="75">
        <f t="shared" si="66"/>
        <v>0</v>
      </c>
      <c r="Z109" s="75">
        <f t="shared" si="66"/>
        <v>0</v>
      </c>
      <c r="AA109" s="75">
        <f t="shared" si="66"/>
        <v>0</v>
      </c>
      <c r="AB109" s="75">
        <f t="shared" si="66"/>
        <v>0</v>
      </c>
      <c r="AC109" s="75">
        <f t="shared" si="66"/>
        <v>0</v>
      </c>
      <c r="AD109" s="75">
        <f t="shared" si="66"/>
        <v>0</v>
      </c>
      <c r="AE109" s="75">
        <f t="shared" si="66"/>
        <v>0</v>
      </c>
      <c r="AF109" s="75">
        <f t="shared" si="66"/>
        <v>0</v>
      </c>
      <c r="AG109" s="75">
        <f t="shared" si="66"/>
        <v>0</v>
      </c>
      <c r="AH109" s="75">
        <f t="shared" si="66"/>
        <v>0</v>
      </c>
      <c r="AI109" s="75">
        <f t="shared" si="66"/>
        <v>0</v>
      </c>
      <c r="AJ109" s="75">
        <f t="shared" si="66"/>
        <v>0</v>
      </c>
      <c r="AK109" s="75">
        <f t="shared" si="66"/>
        <v>0</v>
      </c>
      <c r="AL109" s="75">
        <f t="shared" si="66"/>
        <v>0</v>
      </c>
      <c r="AM109" s="75">
        <f t="shared" si="66"/>
        <v>0</v>
      </c>
      <c r="AN109" s="75">
        <f t="shared" si="66"/>
        <v>0</v>
      </c>
      <c r="AO109" s="75">
        <f t="shared" si="66"/>
        <v>0</v>
      </c>
      <c r="AP109" s="75">
        <f t="shared" si="66"/>
        <v>0</v>
      </c>
      <c r="AQ109" s="75">
        <f t="shared" si="66"/>
        <v>0</v>
      </c>
      <c r="AR109" s="75">
        <f t="shared" si="66"/>
        <v>0</v>
      </c>
      <c r="AS109" s="75">
        <f t="shared" si="66"/>
        <v>0</v>
      </c>
      <c r="AT109" s="75">
        <f t="shared" si="66"/>
        <v>0</v>
      </c>
      <c r="AU109" s="75">
        <f t="shared" si="66"/>
        <v>0</v>
      </c>
      <c r="AV109" s="75">
        <f t="shared" si="66"/>
        <v>0</v>
      </c>
      <c r="AW109" s="75">
        <f t="shared" si="66"/>
        <v>0</v>
      </c>
      <c r="AX109" s="75">
        <f t="shared" si="66"/>
        <v>0</v>
      </c>
      <c r="AY109" s="75">
        <f t="shared" si="66"/>
        <v>0</v>
      </c>
      <c r="AZ109" s="75">
        <f t="shared" si="66"/>
        <v>0</v>
      </c>
      <c r="BA109" s="75">
        <f t="shared" si="66"/>
        <v>0</v>
      </c>
      <c r="BB109" s="75">
        <f t="shared" si="66"/>
        <v>0</v>
      </c>
      <c r="BC109" s="75">
        <f t="shared" si="66"/>
        <v>0</v>
      </c>
      <c r="BD109" s="75">
        <f t="shared" si="66"/>
        <v>0</v>
      </c>
      <c r="BE109" s="75">
        <f t="shared" si="66"/>
        <v>0</v>
      </c>
      <c r="BF109" s="75">
        <f t="shared" si="66"/>
        <v>0</v>
      </c>
      <c r="BG109" s="75">
        <f t="shared" si="66"/>
        <v>0</v>
      </c>
      <c r="BH109" s="75"/>
      <c r="BI109" s="75"/>
      <c r="BJ109" s="75"/>
      <c r="BK109" s="75"/>
      <c r="BL109" s="75"/>
      <c r="BM109" s="37"/>
      <c r="BN109" s="75">
        <f t="shared" si="58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H110" si="67">$K$20/$B$3</f>
        <v>0</v>
      </c>
      <c r="P110" s="75">
        <f t="shared" si="67"/>
        <v>0</v>
      </c>
      <c r="Q110" s="75">
        <f t="shared" si="67"/>
        <v>0</v>
      </c>
      <c r="R110" s="75">
        <f t="shared" si="67"/>
        <v>0</v>
      </c>
      <c r="S110" s="75">
        <f t="shared" si="67"/>
        <v>0</v>
      </c>
      <c r="T110" s="75">
        <f t="shared" si="67"/>
        <v>0</v>
      </c>
      <c r="U110" s="75">
        <f t="shared" si="67"/>
        <v>0</v>
      </c>
      <c r="V110" s="75">
        <f t="shared" si="67"/>
        <v>0</v>
      </c>
      <c r="W110" s="75">
        <f t="shared" si="67"/>
        <v>0</v>
      </c>
      <c r="X110" s="75">
        <f t="shared" si="67"/>
        <v>0</v>
      </c>
      <c r="Y110" s="75">
        <f t="shared" si="67"/>
        <v>0</v>
      </c>
      <c r="Z110" s="75">
        <f t="shared" si="67"/>
        <v>0</v>
      </c>
      <c r="AA110" s="75">
        <f t="shared" si="67"/>
        <v>0</v>
      </c>
      <c r="AB110" s="75">
        <f t="shared" si="67"/>
        <v>0</v>
      </c>
      <c r="AC110" s="75">
        <f t="shared" si="67"/>
        <v>0</v>
      </c>
      <c r="AD110" s="75">
        <f t="shared" si="67"/>
        <v>0</v>
      </c>
      <c r="AE110" s="75">
        <f t="shared" si="67"/>
        <v>0</v>
      </c>
      <c r="AF110" s="75">
        <f t="shared" si="67"/>
        <v>0</v>
      </c>
      <c r="AG110" s="75">
        <f t="shared" si="67"/>
        <v>0</v>
      </c>
      <c r="AH110" s="75">
        <f t="shared" si="67"/>
        <v>0</v>
      </c>
      <c r="AI110" s="75">
        <f t="shared" si="67"/>
        <v>0</v>
      </c>
      <c r="AJ110" s="75">
        <f t="shared" si="67"/>
        <v>0</v>
      </c>
      <c r="AK110" s="75">
        <f t="shared" si="67"/>
        <v>0</v>
      </c>
      <c r="AL110" s="75">
        <f t="shared" si="67"/>
        <v>0</v>
      </c>
      <c r="AM110" s="75">
        <f t="shared" si="67"/>
        <v>0</v>
      </c>
      <c r="AN110" s="75">
        <f t="shared" si="67"/>
        <v>0</v>
      </c>
      <c r="AO110" s="75">
        <f t="shared" si="67"/>
        <v>0</v>
      </c>
      <c r="AP110" s="75">
        <f t="shared" si="67"/>
        <v>0</v>
      </c>
      <c r="AQ110" s="75">
        <f t="shared" si="67"/>
        <v>0</v>
      </c>
      <c r="AR110" s="75">
        <f t="shared" si="67"/>
        <v>0</v>
      </c>
      <c r="AS110" s="75">
        <f t="shared" si="67"/>
        <v>0</v>
      </c>
      <c r="AT110" s="75">
        <f t="shared" si="67"/>
        <v>0</v>
      </c>
      <c r="AU110" s="75">
        <f t="shared" si="67"/>
        <v>0</v>
      </c>
      <c r="AV110" s="75">
        <f t="shared" si="67"/>
        <v>0</v>
      </c>
      <c r="AW110" s="75">
        <f t="shared" si="67"/>
        <v>0</v>
      </c>
      <c r="AX110" s="75">
        <f t="shared" si="67"/>
        <v>0</v>
      </c>
      <c r="AY110" s="75">
        <f t="shared" si="67"/>
        <v>0</v>
      </c>
      <c r="AZ110" s="75">
        <f t="shared" si="67"/>
        <v>0</v>
      </c>
      <c r="BA110" s="75">
        <f t="shared" si="67"/>
        <v>0</v>
      </c>
      <c r="BB110" s="75">
        <f t="shared" si="67"/>
        <v>0</v>
      </c>
      <c r="BC110" s="75">
        <f t="shared" si="67"/>
        <v>0</v>
      </c>
      <c r="BD110" s="75">
        <f t="shared" si="67"/>
        <v>0</v>
      </c>
      <c r="BE110" s="75">
        <f t="shared" si="67"/>
        <v>0</v>
      </c>
      <c r="BF110" s="75">
        <f t="shared" si="67"/>
        <v>0</v>
      </c>
      <c r="BG110" s="75">
        <f t="shared" si="67"/>
        <v>0</v>
      </c>
      <c r="BH110" s="75">
        <f t="shared" si="67"/>
        <v>0</v>
      </c>
      <c r="BI110" s="75"/>
      <c r="BJ110" s="75"/>
      <c r="BK110" s="75"/>
      <c r="BL110" s="75"/>
      <c r="BM110" s="37"/>
      <c r="BN110" s="75">
        <f t="shared" si="58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8">$L$20/$B$3</f>
        <v>0</v>
      </c>
      <c r="P111" s="75">
        <f t="shared" si="68"/>
        <v>0</v>
      </c>
      <c r="Q111" s="75">
        <f t="shared" si="68"/>
        <v>0</v>
      </c>
      <c r="R111" s="75">
        <f t="shared" si="68"/>
        <v>0</v>
      </c>
      <c r="S111" s="75">
        <f t="shared" si="68"/>
        <v>0</v>
      </c>
      <c r="T111" s="75">
        <f t="shared" si="68"/>
        <v>0</v>
      </c>
      <c r="U111" s="75">
        <f t="shared" si="68"/>
        <v>0</v>
      </c>
      <c r="V111" s="75">
        <f t="shared" si="68"/>
        <v>0</v>
      </c>
      <c r="W111" s="75">
        <f t="shared" si="68"/>
        <v>0</v>
      </c>
      <c r="X111" s="75">
        <f t="shared" si="68"/>
        <v>0</v>
      </c>
      <c r="Y111" s="75">
        <f t="shared" si="68"/>
        <v>0</v>
      </c>
      <c r="Z111" s="75">
        <f t="shared" si="68"/>
        <v>0</v>
      </c>
      <c r="AA111" s="75">
        <f t="shared" si="68"/>
        <v>0</v>
      </c>
      <c r="AB111" s="75">
        <f t="shared" si="68"/>
        <v>0</v>
      </c>
      <c r="AC111" s="75">
        <f t="shared" si="68"/>
        <v>0</v>
      </c>
      <c r="AD111" s="75">
        <f t="shared" si="68"/>
        <v>0</v>
      </c>
      <c r="AE111" s="75">
        <f t="shared" si="68"/>
        <v>0</v>
      </c>
      <c r="AF111" s="75">
        <f t="shared" si="68"/>
        <v>0</v>
      </c>
      <c r="AG111" s="75">
        <f t="shared" si="68"/>
        <v>0</v>
      </c>
      <c r="AH111" s="75">
        <f t="shared" si="68"/>
        <v>0</v>
      </c>
      <c r="AI111" s="75">
        <f t="shared" si="68"/>
        <v>0</v>
      </c>
      <c r="AJ111" s="75">
        <f t="shared" si="68"/>
        <v>0</v>
      </c>
      <c r="AK111" s="75">
        <f t="shared" si="68"/>
        <v>0</v>
      </c>
      <c r="AL111" s="75">
        <f t="shared" si="68"/>
        <v>0</v>
      </c>
      <c r="AM111" s="75">
        <f t="shared" si="68"/>
        <v>0</v>
      </c>
      <c r="AN111" s="75">
        <f t="shared" si="68"/>
        <v>0</v>
      </c>
      <c r="AO111" s="75">
        <f t="shared" si="68"/>
        <v>0</v>
      </c>
      <c r="AP111" s="75">
        <f t="shared" si="68"/>
        <v>0</v>
      </c>
      <c r="AQ111" s="75">
        <f t="shared" si="68"/>
        <v>0</v>
      </c>
      <c r="AR111" s="75">
        <f t="shared" si="68"/>
        <v>0</v>
      </c>
      <c r="AS111" s="75">
        <f t="shared" si="68"/>
        <v>0</v>
      </c>
      <c r="AT111" s="75">
        <f t="shared" si="68"/>
        <v>0</v>
      </c>
      <c r="AU111" s="75">
        <f t="shared" si="68"/>
        <v>0</v>
      </c>
      <c r="AV111" s="75">
        <f t="shared" si="68"/>
        <v>0</v>
      </c>
      <c r="AW111" s="75">
        <f t="shared" si="68"/>
        <v>0</v>
      </c>
      <c r="AX111" s="75">
        <f t="shared" si="68"/>
        <v>0</v>
      </c>
      <c r="AY111" s="75">
        <f t="shared" si="68"/>
        <v>0</v>
      </c>
      <c r="AZ111" s="75">
        <f t="shared" si="68"/>
        <v>0</v>
      </c>
      <c r="BA111" s="75">
        <f t="shared" si="68"/>
        <v>0</v>
      </c>
      <c r="BB111" s="75">
        <f t="shared" si="68"/>
        <v>0</v>
      </c>
      <c r="BC111" s="75">
        <f t="shared" si="68"/>
        <v>0</v>
      </c>
      <c r="BD111" s="75">
        <f t="shared" si="68"/>
        <v>0</v>
      </c>
      <c r="BE111" s="75">
        <f t="shared" si="68"/>
        <v>0</v>
      </c>
      <c r="BF111" s="75">
        <f t="shared" si="68"/>
        <v>0</v>
      </c>
      <c r="BG111" s="75">
        <f t="shared" si="68"/>
        <v>0</v>
      </c>
      <c r="BH111" s="75">
        <f t="shared" si="68"/>
        <v>0</v>
      </c>
      <c r="BI111" s="75">
        <f t="shared" si="68"/>
        <v>0</v>
      </c>
      <c r="BJ111" s="75"/>
      <c r="BK111" s="75"/>
      <c r="BL111" s="75"/>
      <c r="BM111" s="37"/>
      <c r="BN111" s="75">
        <f t="shared" si="58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>$M$20/$B$3</f>
        <v>0</v>
      </c>
      <c r="N112" s="75">
        <f>$M$20/$B$3</f>
        <v>0</v>
      </c>
      <c r="O112" s="75">
        <f t="shared" ref="O112:BJ112" si="69">$M$20/$B$3</f>
        <v>0</v>
      </c>
      <c r="P112" s="75">
        <f t="shared" si="69"/>
        <v>0</v>
      </c>
      <c r="Q112" s="75">
        <f t="shared" si="69"/>
        <v>0</v>
      </c>
      <c r="R112" s="75">
        <f t="shared" si="69"/>
        <v>0</v>
      </c>
      <c r="S112" s="75">
        <f t="shared" si="69"/>
        <v>0</v>
      </c>
      <c r="T112" s="75">
        <f t="shared" si="69"/>
        <v>0</v>
      </c>
      <c r="U112" s="75">
        <f t="shared" si="69"/>
        <v>0</v>
      </c>
      <c r="V112" s="75">
        <f t="shared" si="69"/>
        <v>0</v>
      </c>
      <c r="W112" s="75">
        <f t="shared" si="69"/>
        <v>0</v>
      </c>
      <c r="X112" s="75">
        <f t="shared" si="69"/>
        <v>0</v>
      </c>
      <c r="Y112" s="75">
        <f t="shared" si="69"/>
        <v>0</v>
      </c>
      <c r="Z112" s="75">
        <f t="shared" si="69"/>
        <v>0</v>
      </c>
      <c r="AA112" s="75">
        <f t="shared" si="69"/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/>
      <c r="BL112" s="75"/>
      <c r="BM112" s="37"/>
      <c r="BN112" s="75">
        <f t="shared" si="58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>$N$20/$B$3</f>
        <v>4.1443631129025684</v>
      </c>
      <c r="O113" s="75">
        <f t="shared" ref="O113:BK113" si="70">$N$20/$B$3</f>
        <v>4.1443631129025684</v>
      </c>
      <c r="P113" s="75">
        <f t="shared" si="70"/>
        <v>4.1443631129025684</v>
      </c>
      <c r="Q113" s="75">
        <f t="shared" si="70"/>
        <v>4.1443631129025684</v>
      </c>
      <c r="R113" s="75">
        <f t="shared" si="70"/>
        <v>4.1443631129025684</v>
      </c>
      <c r="S113" s="75">
        <f t="shared" si="70"/>
        <v>4.1443631129025684</v>
      </c>
      <c r="T113" s="75">
        <f t="shared" si="70"/>
        <v>4.1443631129025684</v>
      </c>
      <c r="U113" s="75">
        <f t="shared" si="70"/>
        <v>4.1443631129025684</v>
      </c>
      <c r="V113" s="75">
        <f t="shared" si="70"/>
        <v>4.1443631129025684</v>
      </c>
      <c r="W113" s="75">
        <f t="shared" si="70"/>
        <v>4.1443631129025684</v>
      </c>
      <c r="X113" s="75">
        <f t="shared" si="70"/>
        <v>4.1443631129025684</v>
      </c>
      <c r="Y113" s="75">
        <f t="shared" si="70"/>
        <v>4.1443631129025684</v>
      </c>
      <c r="Z113" s="75">
        <f t="shared" si="70"/>
        <v>4.1443631129025684</v>
      </c>
      <c r="AA113" s="75">
        <f t="shared" si="70"/>
        <v>4.1443631129025684</v>
      </c>
      <c r="AB113" s="75">
        <f t="shared" si="70"/>
        <v>4.1443631129025684</v>
      </c>
      <c r="AC113" s="75">
        <f t="shared" si="70"/>
        <v>4.1443631129025684</v>
      </c>
      <c r="AD113" s="75">
        <f t="shared" si="70"/>
        <v>4.1443631129025684</v>
      </c>
      <c r="AE113" s="75">
        <f t="shared" si="70"/>
        <v>4.1443631129025684</v>
      </c>
      <c r="AF113" s="75">
        <f t="shared" si="70"/>
        <v>4.1443631129025684</v>
      </c>
      <c r="AG113" s="75">
        <f t="shared" si="70"/>
        <v>4.1443631129025684</v>
      </c>
      <c r="AH113" s="75">
        <f t="shared" si="70"/>
        <v>4.1443631129025684</v>
      </c>
      <c r="AI113" s="75">
        <f t="shared" si="70"/>
        <v>4.1443631129025684</v>
      </c>
      <c r="AJ113" s="75">
        <f t="shared" si="70"/>
        <v>4.1443631129025684</v>
      </c>
      <c r="AK113" s="75">
        <f t="shared" si="70"/>
        <v>4.1443631129025684</v>
      </c>
      <c r="AL113" s="75">
        <f t="shared" si="70"/>
        <v>4.1443631129025684</v>
      </c>
      <c r="AM113" s="75">
        <f t="shared" si="70"/>
        <v>4.1443631129025684</v>
      </c>
      <c r="AN113" s="75">
        <f t="shared" si="70"/>
        <v>4.1443631129025684</v>
      </c>
      <c r="AO113" s="75">
        <f t="shared" si="70"/>
        <v>4.1443631129025684</v>
      </c>
      <c r="AP113" s="75">
        <f t="shared" si="70"/>
        <v>4.1443631129025684</v>
      </c>
      <c r="AQ113" s="75">
        <f t="shared" si="70"/>
        <v>4.1443631129025684</v>
      </c>
      <c r="AR113" s="75">
        <f t="shared" si="70"/>
        <v>4.1443631129025684</v>
      </c>
      <c r="AS113" s="75">
        <f t="shared" si="70"/>
        <v>4.1443631129025684</v>
      </c>
      <c r="AT113" s="75">
        <f t="shared" si="70"/>
        <v>4.1443631129025684</v>
      </c>
      <c r="AU113" s="75">
        <f t="shared" si="70"/>
        <v>4.1443631129025684</v>
      </c>
      <c r="AV113" s="75">
        <f t="shared" si="70"/>
        <v>4.1443631129025684</v>
      </c>
      <c r="AW113" s="75">
        <f t="shared" si="70"/>
        <v>4.1443631129025684</v>
      </c>
      <c r="AX113" s="75">
        <f t="shared" si="70"/>
        <v>4.1443631129025684</v>
      </c>
      <c r="AY113" s="75">
        <f t="shared" si="70"/>
        <v>4.1443631129025684</v>
      </c>
      <c r="AZ113" s="75">
        <f t="shared" si="70"/>
        <v>4.1443631129025684</v>
      </c>
      <c r="BA113" s="75">
        <f t="shared" si="70"/>
        <v>4.1443631129025684</v>
      </c>
      <c r="BB113" s="75">
        <f t="shared" si="70"/>
        <v>4.1443631129025684</v>
      </c>
      <c r="BC113" s="75">
        <f t="shared" si="70"/>
        <v>4.1443631129025684</v>
      </c>
      <c r="BD113" s="75">
        <f t="shared" si="70"/>
        <v>4.1443631129025684</v>
      </c>
      <c r="BE113" s="75">
        <f t="shared" si="70"/>
        <v>4.1443631129025684</v>
      </c>
      <c r="BF113" s="75">
        <f t="shared" si="70"/>
        <v>4.1443631129025684</v>
      </c>
      <c r="BG113" s="75">
        <f t="shared" si="70"/>
        <v>4.1443631129025684</v>
      </c>
      <c r="BH113" s="75">
        <f t="shared" si="70"/>
        <v>4.1443631129025684</v>
      </c>
      <c r="BI113" s="75">
        <f t="shared" si="70"/>
        <v>4.1443631129025684</v>
      </c>
      <c r="BJ113" s="75">
        <f t="shared" si="70"/>
        <v>4.1443631129025684</v>
      </c>
      <c r="BK113" s="75">
        <f t="shared" si="70"/>
        <v>4.1443631129025684</v>
      </c>
      <c r="BL113" s="75"/>
      <c r="BM113" s="37"/>
      <c r="BN113" s="75">
        <f t="shared" si="58"/>
        <v>207.21815564512841</v>
      </c>
      <c r="BO113" s="335">
        <f>N20</f>
        <v>207.21815564512841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1">SUM(C101:C113)</f>
        <v>0</v>
      </c>
      <c r="D114" s="69">
        <f t="shared" si="71"/>
        <v>0</v>
      </c>
      <c r="E114" s="69">
        <f t="shared" si="71"/>
        <v>0</v>
      </c>
      <c r="F114" s="69">
        <f t="shared" si="71"/>
        <v>0</v>
      </c>
      <c r="G114" s="69">
        <f t="shared" si="71"/>
        <v>0</v>
      </c>
      <c r="H114" s="69">
        <f t="shared" si="71"/>
        <v>0</v>
      </c>
      <c r="I114" s="69">
        <f t="shared" si="71"/>
        <v>0</v>
      </c>
      <c r="J114" s="69">
        <f t="shared" si="71"/>
        <v>0</v>
      </c>
      <c r="K114" s="69">
        <f t="shared" si="71"/>
        <v>0</v>
      </c>
      <c r="L114" s="69">
        <f t="shared" si="71"/>
        <v>0</v>
      </c>
      <c r="M114" s="69">
        <f t="shared" si="71"/>
        <v>0</v>
      </c>
      <c r="N114" s="69">
        <f t="shared" si="71"/>
        <v>4.1443631129025684</v>
      </c>
      <c r="O114" s="69">
        <f t="shared" si="71"/>
        <v>4.1443631129025684</v>
      </c>
      <c r="P114" s="69">
        <f t="shared" si="71"/>
        <v>4.1443631129025684</v>
      </c>
      <c r="Q114" s="69">
        <f t="shared" si="71"/>
        <v>4.1443631129025684</v>
      </c>
      <c r="R114" s="69">
        <f t="shared" si="71"/>
        <v>4.1443631129025684</v>
      </c>
      <c r="S114" s="69">
        <f t="shared" si="71"/>
        <v>4.1443631129025684</v>
      </c>
      <c r="T114" s="69">
        <f t="shared" si="71"/>
        <v>4.1443631129025684</v>
      </c>
      <c r="U114" s="69">
        <f t="shared" si="71"/>
        <v>4.1443631129025684</v>
      </c>
      <c r="V114" s="69">
        <f t="shared" si="71"/>
        <v>4.1443631129025684</v>
      </c>
      <c r="W114" s="69">
        <f t="shared" si="71"/>
        <v>4.1443631129025684</v>
      </c>
      <c r="X114" s="69">
        <f t="shared" si="71"/>
        <v>4.1443631129025684</v>
      </c>
      <c r="Y114" s="69">
        <f t="shared" si="71"/>
        <v>4.1443631129025684</v>
      </c>
      <c r="Z114" s="69">
        <f t="shared" si="71"/>
        <v>4.1443631129025684</v>
      </c>
      <c r="AA114" s="69">
        <f t="shared" si="71"/>
        <v>4.1443631129025684</v>
      </c>
      <c r="AB114" s="69">
        <f t="shared" si="71"/>
        <v>4.1443631129025684</v>
      </c>
      <c r="AC114" s="69">
        <f t="shared" si="71"/>
        <v>4.1443631129025684</v>
      </c>
      <c r="AD114" s="69">
        <f t="shared" si="71"/>
        <v>4.1443631129025684</v>
      </c>
      <c r="AE114" s="69">
        <f t="shared" si="71"/>
        <v>4.1443631129025684</v>
      </c>
      <c r="AF114" s="69">
        <f t="shared" si="71"/>
        <v>4.1443631129025684</v>
      </c>
      <c r="AG114" s="69">
        <f t="shared" si="71"/>
        <v>4.1443631129025684</v>
      </c>
      <c r="AH114" s="69">
        <f t="shared" si="71"/>
        <v>4.1443631129025684</v>
      </c>
      <c r="AI114" s="69">
        <f t="shared" si="71"/>
        <v>4.1443631129025684</v>
      </c>
      <c r="AJ114" s="69">
        <f t="shared" si="71"/>
        <v>4.1443631129025684</v>
      </c>
      <c r="AK114" s="69">
        <f t="shared" si="71"/>
        <v>4.1443631129025684</v>
      </c>
      <c r="AL114" s="69">
        <f t="shared" si="71"/>
        <v>4.1443631129025684</v>
      </c>
      <c r="AM114" s="69">
        <f t="shared" si="71"/>
        <v>4.1443631129025684</v>
      </c>
      <c r="AN114" s="69">
        <f t="shared" si="71"/>
        <v>4.1443631129025684</v>
      </c>
      <c r="AO114" s="69">
        <f t="shared" si="71"/>
        <v>4.1443631129025684</v>
      </c>
      <c r="AP114" s="69">
        <f t="shared" si="71"/>
        <v>4.1443631129025684</v>
      </c>
      <c r="AQ114" s="69">
        <f t="shared" si="71"/>
        <v>4.1443631129025684</v>
      </c>
      <c r="AR114" s="69">
        <f t="shared" si="71"/>
        <v>4.1443631129025684</v>
      </c>
      <c r="AS114" s="69">
        <f t="shared" si="71"/>
        <v>4.1443631129025684</v>
      </c>
      <c r="AT114" s="69">
        <f t="shared" si="71"/>
        <v>4.1443631129025684</v>
      </c>
      <c r="AU114" s="69">
        <f t="shared" si="71"/>
        <v>4.1443631129025684</v>
      </c>
      <c r="AV114" s="69">
        <f t="shared" si="71"/>
        <v>4.1443631129025684</v>
      </c>
      <c r="AW114" s="69">
        <f t="shared" si="71"/>
        <v>4.1443631129025684</v>
      </c>
      <c r="AX114" s="69">
        <f t="shared" si="71"/>
        <v>4.1443631129025684</v>
      </c>
      <c r="AY114" s="69">
        <f t="shared" si="71"/>
        <v>4.1443631129025684</v>
      </c>
      <c r="AZ114" s="69">
        <f t="shared" si="71"/>
        <v>4.1443631129025684</v>
      </c>
      <c r="BA114" s="69">
        <f t="shared" si="71"/>
        <v>4.1443631129025684</v>
      </c>
      <c r="BB114" s="69">
        <f t="shared" si="71"/>
        <v>4.1443631129025684</v>
      </c>
      <c r="BC114" s="69">
        <f t="shared" si="71"/>
        <v>4.1443631129025684</v>
      </c>
      <c r="BD114" s="69">
        <f t="shared" si="71"/>
        <v>4.1443631129025684</v>
      </c>
      <c r="BE114" s="69">
        <f t="shared" si="71"/>
        <v>4.1443631129025684</v>
      </c>
      <c r="BF114" s="69">
        <f t="shared" si="71"/>
        <v>4.1443631129025684</v>
      </c>
      <c r="BG114" s="69">
        <f t="shared" si="71"/>
        <v>4.1443631129025684</v>
      </c>
      <c r="BH114" s="69">
        <f t="shared" si="71"/>
        <v>4.1443631129025684</v>
      </c>
      <c r="BI114" s="69">
        <f t="shared" si="71"/>
        <v>4.1443631129025684</v>
      </c>
      <c r="BJ114" s="69">
        <f t="shared" si="71"/>
        <v>4.1443631129025684</v>
      </c>
      <c r="BK114" s="69">
        <f t="shared" si="71"/>
        <v>4.1443631129025684</v>
      </c>
      <c r="BL114" s="69">
        <f t="shared" si="71"/>
        <v>0</v>
      </c>
      <c r="BM114" s="37"/>
      <c r="BN114" s="58">
        <f>SUM(BN101:BN113)</f>
        <v>207.21815564512841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paperSize="3" scale="44" fitToWidth="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S57"/>
  <sheetViews>
    <sheetView showGridLines="0" workbookViewId="0">
      <pane xSplit="4" ySplit="9" topLeftCell="BL30" activePane="bottomRight" state="frozen"/>
      <selection activeCell="N7" sqref="N7"/>
      <selection pane="topRight" activeCell="N7" sqref="N7"/>
      <selection pane="bottomLeft" activeCell="N7" sqref="N7"/>
      <selection pane="bottomRight" activeCell="BS45" sqref="BS45:BS46"/>
    </sheetView>
  </sheetViews>
  <sheetFormatPr defaultRowHeight="15"/>
  <cols>
    <col min="1" max="1" width="12.42578125" style="347" customWidth="1"/>
    <col min="2" max="2" width="5" style="347" bestFit="1" customWidth="1"/>
    <col min="3" max="3" width="3.140625" style="347" bestFit="1" customWidth="1"/>
    <col min="4" max="4" width="54" style="347" bestFit="1" customWidth="1"/>
    <col min="5" max="67" width="8.7109375" style="347" customWidth="1"/>
    <col min="68" max="68" width="1.7109375" style="347" customWidth="1"/>
    <col min="69" max="69" width="10.7109375" style="347" customWidth="1"/>
    <col min="70" max="70" width="1.7109375" style="350" customWidth="1"/>
    <col min="71" max="71" width="10.7109375" style="347" customWidth="1"/>
    <col min="72" max="16384" width="9.140625" style="347"/>
  </cols>
  <sheetData>
    <row r="1" spans="1:71" ht="18">
      <c r="A1" s="123" t="s">
        <v>106</v>
      </c>
    </row>
    <row r="2" spans="1:71" ht="18">
      <c r="A2" s="123" t="s">
        <v>336</v>
      </c>
    </row>
    <row r="3" spans="1:71">
      <c r="A3" s="213" t="s">
        <v>261</v>
      </c>
    </row>
    <row r="4" spans="1:71">
      <c r="A4" s="33" t="s">
        <v>287</v>
      </c>
    </row>
    <row r="5" spans="1:71" ht="17.100000000000001" customHeight="1">
      <c r="A5" s="346"/>
    </row>
    <row r="6" spans="1:71" ht="17.100000000000001" customHeight="1">
      <c r="A6" s="346"/>
    </row>
    <row r="7" spans="1:71" ht="17.100000000000001" customHeight="1">
      <c r="A7" s="346"/>
      <c r="F7" s="427"/>
      <c r="G7" s="428"/>
    </row>
    <row r="8" spans="1:71">
      <c r="A8" s="18" t="s">
        <v>296</v>
      </c>
    </row>
    <row r="9" spans="1:71">
      <c r="D9" s="348" t="s">
        <v>2</v>
      </c>
      <c r="E9" s="348">
        <v>2014</v>
      </c>
      <c r="F9" s="348">
        <v>2015</v>
      </c>
      <c r="G9" s="348">
        <v>2016</v>
      </c>
      <c r="H9" s="348">
        <v>2017</v>
      </c>
      <c r="I9" s="348">
        <v>2018</v>
      </c>
      <c r="J9" s="348">
        <v>2019</v>
      </c>
      <c r="K9" s="348">
        <v>2020</v>
      </c>
      <c r="L9" s="348">
        <v>2021</v>
      </c>
      <c r="M9" s="348">
        <v>2022</v>
      </c>
      <c r="N9" s="348">
        <v>2023</v>
      </c>
      <c r="O9" s="348">
        <v>2024</v>
      </c>
      <c r="P9" s="348">
        <v>2025</v>
      </c>
      <c r="Q9" s="348">
        <v>2026</v>
      </c>
      <c r="R9" s="348">
        <v>2027</v>
      </c>
      <c r="S9" s="348">
        <v>2028</v>
      </c>
      <c r="T9" s="348">
        <v>2029</v>
      </c>
      <c r="U9" s="348">
        <v>2030</v>
      </c>
      <c r="V9" s="348">
        <v>2031</v>
      </c>
      <c r="W9" s="348">
        <v>2032</v>
      </c>
      <c r="X9" s="348">
        <v>2033</v>
      </c>
      <c r="Y9" s="348">
        <v>2034</v>
      </c>
      <c r="Z9" s="348">
        <v>2035</v>
      </c>
      <c r="AA9" s="348">
        <v>2036</v>
      </c>
      <c r="AB9" s="348">
        <v>2037</v>
      </c>
      <c r="AC9" s="348">
        <v>2038</v>
      </c>
      <c r="AD9" s="348">
        <v>2039</v>
      </c>
      <c r="AE9" s="348">
        <v>2040</v>
      </c>
      <c r="AF9" s="348">
        <v>2041</v>
      </c>
      <c r="AG9" s="348">
        <v>2042</v>
      </c>
      <c r="AH9" s="348">
        <v>2043</v>
      </c>
      <c r="AI9" s="348">
        <v>2044</v>
      </c>
      <c r="AJ9" s="348">
        <v>2045</v>
      </c>
      <c r="AK9" s="348">
        <v>2046</v>
      </c>
      <c r="AL9" s="348">
        <v>2047</v>
      </c>
      <c r="AM9" s="348">
        <v>2048</v>
      </c>
      <c r="AN9" s="348">
        <v>2049</v>
      </c>
      <c r="AO9" s="348">
        <v>2050</v>
      </c>
      <c r="AP9" s="348">
        <v>2051</v>
      </c>
      <c r="AQ9" s="348">
        <v>2052</v>
      </c>
      <c r="AR9" s="348">
        <v>2053</v>
      </c>
      <c r="AS9" s="348">
        <v>2054</v>
      </c>
      <c r="AT9" s="348">
        <v>2055</v>
      </c>
      <c r="AU9" s="348">
        <v>2056</v>
      </c>
      <c r="AV9" s="348">
        <v>2057</v>
      </c>
      <c r="AW9" s="348">
        <v>2058</v>
      </c>
      <c r="AX9" s="348">
        <v>2059</v>
      </c>
      <c r="AY9" s="348">
        <v>2060</v>
      </c>
      <c r="AZ9" s="348">
        <v>2061</v>
      </c>
      <c r="BA9" s="348">
        <v>2062</v>
      </c>
      <c r="BB9" s="348">
        <v>2063</v>
      </c>
      <c r="BC9" s="348">
        <v>2064</v>
      </c>
      <c r="BD9" s="348">
        <v>2065</v>
      </c>
      <c r="BE9" s="348">
        <v>2066</v>
      </c>
      <c r="BF9" s="348">
        <v>2067</v>
      </c>
      <c r="BG9" s="348">
        <v>2068</v>
      </c>
      <c r="BH9" s="348">
        <v>2069</v>
      </c>
      <c r="BI9" s="348">
        <v>2070</v>
      </c>
      <c r="BJ9" s="348">
        <v>2071</v>
      </c>
      <c r="BK9" s="348">
        <v>2072</v>
      </c>
      <c r="BL9" s="348">
        <v>2073</v>
      </c>
      <c r="BM9" s="348">
        <v>2074</v>
      </c>
      <c r="BN9" s="348">
        <v>2075</v>
      </c>
      <c r="BO9" s="348">
        <v>2076</v>
      </c>
      <c r="BP9" s="348"/>
      <c r="BQ9" s="349" t="s">
        <v>272</v>
      </c>
      <c r="BR9" s="370"/>
      <c r="BS9" s="349" t="s">
        <v>335</v>
      </c>
    </row>
    <row r="10" spans="1:71" s="350" customFormat="1">
      <c r="E10" s="351"/>
      <c r="F10" s="351"/>
      <c r="G10" s="351"/>
      <c r="H10" s="351"/>
      <c r="I10" s="351"/>
      <c r="J10" s="351"/>
      <c r="K10" s="351"/>
      <c r="L10" s="351"/>
      <c r="M10" s="351"/>
      <c r="N10" s="351"/>
      <c r="O10" s="351"/>
      <c r="P10" s="351"/>
      <c r="Q10" s="351"/>
      <c r="R10" s="351"/>
      <c r="S10" s="351"/>
      <c r="T10" s="351"/>
      <c r="U10" s="351"/>
      <c r="V10" s="351"/>
      <c r="W10" s="351"/>
      <c r="X10" s="351"/>
      <c r="Y10" s="351"/>
      <c r="Z10" s="351"/>
      <c r="AA10" s="351"/>
      <c r="AB10" s="351"/>
      <c r="AC10" s="351"/>
      <c r="AD10" s="351"/>
      <c r="AE10" s="351"/>
      <c r="AF10" s="351"/>
      <c r="AG10" s="351"/>
      <c r="AH10" s="351"/>
      <c r="AI10" s="351"/>
      <c r="AJ10" s="351"/>
      <c r="AK10" s="351"/>
      <c r="AL10" s="351"/>
      <c r="AM10" s="351"/>
      <c r="AN10" s="351"/>
      <c r="AO10" s="351"/>
      <c r="AP10" s="351"/>
      <c r="AQ10" s="351"/>
      <c r="AR10" s="351"/>
      <c r="AS10" s="351"/>
      <c r="AT10" s="351"/>
      <c r="AU10" s="351"/>
      <c r="AV10" s="351"/>
      <c r="AW10" s="351"/>
      <c r="AX10" s="351"/>
      <c r="AY10" s="351"/>
      <c r="AZ10" s="351"/>
      <c r="BA10" s="351"/>
      <c r="BB10" s="351"/>
      <c r="BC10" s="351"/>
      <c r="BD10" s="351"/>
      <c r="BE10" s="351"/>
      <c r="BF10" s="351"/>
      <c r="BG10" s="351"/>
      <c r="BH10" s="351"/>
      <c r="BI10" s="351"/>
      <c r="BJ10" s="351"/>
      <c r="BK10" s="351"/>
      <c r="BL10" s="351"/>
      <c r="BM10" s="351"/>
      <c r="BN10" s="351"/>
      <c r="BO10" s="351"/>
      <c r="BP10" s="351"/>
      <c r="BQ10" s="351"/>
      <c r="BR10" s="351"/>
      <c r="BS10" s="351"/>
    </row>
    <row r="11" spans="1:71" ht="15" customHeight="1">
      <c r="A11" s="436" t="s">
        <v>304</v>
      </c>
      <c r="B11" s="353">
        <v>2017</v>
      </c>
      <c r="C11" s="365">
        <v>1</v>
      </c>
      <c r="D11" s="353" t="s">
        <v>80</v>
      </c>
      <c r="E11" s="354">
        <f>'1-2017'!B68</f>
        <v>0</v>
      </c>
      <c r="F11" s="354">
        <f>'1-2017'!C68</f>
        <v>0</v>
      </c>
      <c r="G11" s="354">
        <f>'1-2017'!D68</f>
        <v>0</v>
      </c>
      <c r="H11" s="354">
        <f>'1-2017'!E68</f>
        <v>0</v>
      </c>
      <c r="I11" s="354">
        <f>'1-2017'!F68</f>
        <v>0</v>
      </c>
      <c r="J11" s="354">
        <f>'1-2017'!G68</f>
        <v>0</v>
      </c>
      <c r="K11" s="354">
        <f>'1-2017'!H68</f>
        <v>0</v>
      </c>
      <c r="L11" s="354">
        <f>'1-2017'!I68</f>
        <v>0</v>
      </c>
      <c r="M11" s="354">
        <f>'1-2017'!J68</f>
        <v>0</v>
      </c>
      <c r="N11" s="354">
        <f>'1-2017'!K68</f>
        <v>0</v>
      </c>
      <c r="O11" s="354">
        <f>'1-2017'!L68</f>
        <v>0</v>
      </c>
      <c r="P11" s="354">
        <f>'1-2017'!M68</f>
        <v>0</v>
      </c>
      <c r="Q11" s="354">
        <f>'1-2017'!N68</f>
        <v>0</v>
      </c>
      <c r="R11" s="354"/>
      <c r="S11" s="354"/>
      <c r="T11" s="354"/>
      <c r="U11" s="354"/>
      <c r="V11" s="354"/>
      <c r="W11" s="354"/>
      <c r="X11" s="354"/>
      <c r="Y11" s="354"/>
      <c r="Z11" s="354"/>
      <c r="AA11" s="354"/>
      <c r="AB11" s="354"/>
      <c r="AC11" s="354"/>
      <c r="AD11" s="354"/>
      <c r="AE11" s="354"/>
      <c r="AF11" s="354"/>
      <c r="AG11" s="354"/>
      <c r="AH11" s="354"/>
      <c r="AI11" s="354"/>
      <c r="AJ11" s="354"/>
      <c r="AK11" s="354"/>
      <c r="AL11" s="354"/>
      <c r="AM11" s="354"/>
      <c r="AN11" s="354"/>
      <c r="AO11" s="354"/>
      <c r="AP11" s="354"/>
      <c r="AQ11" s="354"/>
      <c r="AR11" s="354"/>
      <c r="AS11" s="354"/>
      <c r="AT11" s="354"/>
      <c r="AU11" s="354"/>
      <c r="AV11" s="354"/>
      <c r="AW11" s="354"/>
      <c r="AX11" s="354"/>
      <c r="AY11" s="354"/>
      <c r="AZ11" s="354"/>
      <c r="BA11" s="354"/>
      <c r="BB11" s="354"/>
      <c r="BC11" s="354"/>
      <c r="BD11" s="354"/>
      <c r="BE11" s="354"/>
      <c r="BF11" s="354"/>
      <c r="BG11" s="354"/>
      <c r="BH11" s="354"/>
      <c r="BI11" s="354"/>
      <c r="BJ11" s="354"/>
      <c r="BK11" s="354"/>
      <c r="BL11" s="354"/>
      <c r="BM11" s="354"/>
      <c r="BN11" s="354"/>
      <c r="BO11" s="354"/>
      <c r="BP11" s="354"/>
      <c r="BQ11" s="354">
        <f>SUM(E11:BP11)</f>
        <v>0</v>
      </c>
      <c r="BR11" s="351"/>
      <c r="BS11" s="354">
        <f>NPV('Capital Structure'!$K$16,'Rev Reqt Summary'!E11:BO11)</f>
        <v>0</v>
      </c>
    </row>
    <row r="12" spans="1:71">
      <c r="A12" s="437"/>
      <c r="B12" s="355">
        <v>2026</v>
      </c>
      <c r="C12" s="366">
        <v>1</v>
      </c>
      <c r="D12" s="355" t="s">
        <v>80</v>
      </c>
      <c r="E12" s="356">
        <f>'1-2026'!B68</f>
        <v>0.11816549464202515</v>
      </c>
      <c r="F12" s="356">
        <f>'1-2026'!C68</f>
        <v>2.1954887948213488</v>
      </c>
      <c r="G12" s="356">
        <f>'1-2026'!D68</f>
        <v>4.2068583382274802</v>
      </c>
      <c r="H12" s="356">
        <f>'1-2026'!E68</f>
        <v>16.478057113205693</v>
      </c>
      <c r="I12" s="356">
        <f>'1-2026'!F68</f>
        <v>24.427391635505426</v>
      </c>
      <c r="J12" s="356">
        <f>'1-2026'!G68</f>
        <v>24.78331487185001</v>
      </c>
      <c r="K12" s="356">
        <f>'1-2026'!H68</f>
        <v>23.782371138236496</v>
      </c>
      <c r="L12" s="356">
        <f>'1-2026'!I68</f>
        <v>22.781427404622981</v>
      </c>
      <c r="M12" s="356">
        <f>'1-2026'!J68</f>
        <v>21.780483671009463</v>
      </c>
      <c r="N12" s="356">
        <f>'1-2026'!K68</f>
        <v>20.779539937395949</v>
      </c>
      <c r="O12" s="356">
        <f>'1-2026'!L68</f>
        <v>19.688112075812249</v>
      </c>
      <c r="P12" s="356">
        <f>'1-2026'!M68</f>
        <v>17.118878550198943</v>
      </c>
      <c r="Q12" s="356">
        <f>'1-2026'!N68</f>
        <v>14.942401524364303</v>
      </c>
      <c r="R12" s="356">
        <f>'1-2026'!O68</f>
        <v>4.8218908102013529</v>
      </c>
      <c r="S12" s="356"/>
      <c r="T12" s="356"/>
      <c r="U12" s="356"/>
      <c r="V12" s="356"/>
      <c r="W12" s="356"/>
      <c r="X12" s="356"/>
      <c r="Y12" s="356"/>
      <c r="Z12" s="356"/>
      <c r="AA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>
        <f t="shared" ref="BQ12" si="0">SUM(E12:BP12)</f>
        <v>217.90438136009374</v>
      </c>
      <c r="BR12" s="351"/>
      <c r="BS12" s="356">
        <f>NPV('Capital Structure'!$K$16,'Rev Reqt Summary'!E12:BO12)</f>
        <v>105.64733853482429</v>
      </c>
    </row>
    <row r="13" spans="1:71" s="350" customFormat="1">
      <c r="A13" s="357"/>
      <c r="C13" s="364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C13" s="351"/>
      <c r="AD13" s="351"/>
      <c r="AE13" s="351"/>
      <c r="AF13" s="351"/>
      <c r="AG13" s="351"/>
      <c r="AH13" s="351"/>
      <c r="AI13" s="351"/>
      <c r="AJ13" s="351"/>
      <c r="AK13" s="351"/>
      <c r="AL13" s="351"/>
      <c r="AM13" s="351"/>
      <c r="AN13" s="351"/>
      <c r="AO13" s="351"/>
      <c r="AP13" s="351"/>
      <c r="AQ13" s="351"/>
      <c r="AR13" s="351"/>
      <c r="AS13" s="351"/>
      <c r="AT13" s="351"/>
      <c r="AU13" s="351"/>
      <c r="AV13" s="351"/>
      <c r="AW13" s="351"/>
      <c r="AX13" s="351"/>
      <c r="AY13" s="351"/>
      <c r="AZ13" s="351"/>
      <c r="BA13" s="351"/>
      <c r="BB13" s="351"/>
      <c r="BC13" s="351"/>
      <c r="BD13" s="351"/>
      <c r="BE13" s="351"/>
      <c r="BF13" s="351"/>
      <c r="BG13" s="351"/>
      <c r="BH13" s="351"/>
      <c r="BI13" s="351"/>
      <c r="BJ13" s="351"/>
      <c r="BK13" s="351"/>
      <c r="BL13" s="351"/>
      <c r="BM13" s="351"/>
      <c r="BN13" s="351"/>
      <c r="BO13" s="351"/>
      <c r="BP13" s="351"/>
      <c r="BQ13" s="351"/>
      <c r="BR13" s="351"/>
      <c r="BS13" s="351"/>
    </row>
    <row r="14" spans="1:71" ht="15" customHeight="1">
      <c r="A14" s="436" t="s">
        <v>306</v>
      </c>
      <c r="B14" s="353">
        <v>2017</v>
      </c>
      <c r="C14" s="365" t="s">
        <v>324</v>
      </c>
      <c r="D14" s="353" t="s">
        <v>282</v>
      </c>
      <c r="E14" s="354">
        <f>'2a-2017'!B65</f>
        <v>0</v>
      </c>
      <c r="F14" s="354">
        <f>'2a-2017'!C65</f>
        <v>0</v>
      </c>
      <c r="G14" s="354">
        <f>'2a-2017'!D65</f>
        <v>0</v>
      </c>
      <c r="H14" s="354">
        <f>'2a-2017'!E65</f>
        <v>0</v>
      </c>
      <c r="I14" s="354">
        <f>'2a-2017'!F65</f>
        <v>0</v>
      </c>
      <c r="J14" s="354">
        <f>'2a-2017'!G65</f>
        <v>0</v>
      </c>
      <c r="K14" s="354">
        <f>'2a-2017'!H65</f>
        <v>0</v>
      </c>
      <c r="L14" s="354">
        <f>'2a-2017'!I65</f>
        <v>0</v>
      </c>
      <c r="M14" s="354">
        <f>'2a-2017'!J65</f>
        <v>0</v>
      </c>
      <c r="N14" s="354">
        <f>'2a-2017'!K65</f>
        <v>0</v>
      </c>
      <c r="O14" s="354">
        <f>'2a-2017'!L65</f>
        <v>0</v>
      </c>
      <c r="P14" s="354">
        <f>'2a-2017'!M65</f>
        <v>0</v>
      </c>
      <c r="Q14" s="354">
        <f>'2a-2017'!N65</f>
        <v>0</v>
      </c>
      <c r="R14" s="354">
        <f>'2a-2017'!O65</f>
        <v>0</v>
      </c>
      <c r="S14" s="354">
        <f>'2a-2017'!P65</f>
        <v>0</v>
      </c>
      <c r="T14" s="354">
        <f>'2a-2017'!Q65</f>
        <v>0</v>
      </c>
      <c r="U14" s="354">
        <f>'2a-2017'!R65</f>
        <v>0</v>
      </c>
      <c r="V14" s="354">
        <f>'2a-2017'!S65</f>
        <v>0</v>
      </c>
      <c r="W14" s="354">
        <f>'2a-2017'!T65</f>
        <v>0</v>
      </c>
      <c r="X14" s="354">
        <f>'2a-2017'!U65</f>
        <v>0</v>
      </c>
      <c r="Y14" s="354">
        <f>'2a-2017'!V65</f>
        <v>0</v>
      </c>
      <c r="Z14" s="354">
        <f>'2a-2017'!W65</f>
        <v>0</v>
      </c>
      <c r="AA14" s="354">
        <f>'2a-2017'!X65</f>
        <v>0</v>
      </c>
      <c r="AB14" s="354">
        <f>'2a-2017'!Y65</f>
        <v>0</v>
      </c>
      <c r="AC14" s="354">
        <f>'2a-2017'!Z65</f>
        <v>0</v>
      </c>
      <c r="AD14" s="354">
        <f>'2a-2017'!AA65</f>
        <v>0</v>
      </c>
      <c r="AE14" s="354">
        <f>'2a-2017'!AB65</f>
        <v>0</v>
      </c>
      <c r="AF14" s="354">
        <f>'2a-2017'!AC65</f>
        <v>0</v>
      </c>
      <c r="AG14" s="354">
        <f>'2a-2017'!AD65</f>
        <v>0</v>
      </c>
      <c r="AH14" s="354">
        <f>'2a-2017'!AE65</f>
        <v>0</v>
      </c>
      <c r="AI14" s="354">
        <f>'2a-2017'!AF65</f>
        <v>0</v>
      </c>
      <c r="AJ14" s="354">
        <f>'2a-2017'!AG65</f>
        <v>0</v>
      </c>
      <c r="AK14" s="354">
        <f>'2a-2017'!AH65</f>
        <v>0</v>
      </c>
      <c r="AL14" s="354">
        <f>'2a-2017'!AI65</f>
        <v>0</v>
      </c>
      <c r="AM14" s="354">
        <f>'2a-2017'!AJ65</f>
        <v>0</v>
      </c>
      <c r="AN14" s="354">
        <f>'2a-2017'!AK65</f>
        <v>0</v>
      </c>
      <c r="AO14" s="354">
        <f>'2a-2017'!AL65</f>
        <v>0</v>
      </c>
      <c r="AP14" s="354">
        <f>'2a-2017'!AM65</f>
        <v>0</v>
      </c>
      <c r="AQ14" s="354">
        <f>'2a-2017'!AN65</f>
        <v>0</v>
      </c>
      <c r="AR14" s="354">
        <f>'2a-2017'!AO65</f>
        <v>0</v>
      </c>
      <c r="AS14" s="354">
        <f>'2a-2017'!AP65</f>
        <v>0</v>
      </c>
      <c r="AT14" s="354">
        <f>'2a-2017'!AQ65</f>
        <v>0</v>
      </c>
      <c r="AU14" s="354">
        <f>'2a-2017'!AR65</f>
        <v>0</v>
      </c>
      <c r="AV14" s="354">
        <f>'2a-2017'!AS65</f>
        <v>0</v>
      </c>
      <c r="AW14" s="354">
        <f>'2a-2017'!AT65</f>
        <v>0</v>
      </c>
      <c r="AX14" s="354">
        <f>'2a-2017'!AU65</f>
        <v>0</v>
      </c>
      <c r="AY14" s="354">
        <f>'2a-2017'!AV65</f>
        <v>0</v>
      </c>
      <c r="AZ14" s="354">
        <f>'2a-2017'!AW65</f>
        <v>0</v>
      </c>
      <c r="BA14" s="354">
        <f>'2a-2017'!AX65</f>
        <v>0</v>
      </c>
      <c r="BB14" s="354">
        <f>'2a-2017'!AY65</f>
        <v>0</v>
      </c>
      <c r="BC14" s="354">
        <f>'2a-2017'!AZ65</f>
        <v>0</v>
      </c>
      <c r="BD14" s="354">
        <f>'2a-2017'!BA65</f>
        <v>0</v>
      </c>
      <c r="BE14" s="354">
        <f>'2a-2017'!BB65</f>
        <v>0</v>
      </c>
      <c r="BF14" s="354">
        <f>'2a-2017'!BC65</f>
        <v>0</v>
      </c>
      <c r="BG14" s="354">
        <f>'2a-2017'!BD65</f>
        <v>0</v>
      </c>
      <c r="BH14" s="354">
        <f>'2a-2017'!BE65</f>
        <v>0</v>
      </c>
      <c r="BI14" s="354">
        <f>'2a-2017'!BF65</f>
        <v>0</v>
      </c>
      <c r="BJ14" s="354">
        <f>'2a-2017'!BG65</f>
        <v>0</v>
      </c>
      <c r="BK14" s="354">
        <f>'2a-2017'!BH65</f>
        <v>0</v>
      </c>
      <c r="BL14" s="354">
        <f>'2a-2017'!BI65</f>
        <v>0</v>
      </c>
      <c r="BM14" s="354">
        <f>'2a-2017'!BJ65</f>
        <v>0</v>
      </c>
      <c r="BN14" s="354">
        <f>'2a-2017'!BK65</f>
        <v>0</v>
      </c>
      <c r="BO14" s="354">
        <f>'2a-2017'!BL65</f>
        <v>0</v>
      </c>
      <c r="BP14" s="354"/>
      <c r="BQ14" s="354">
        <f t="shared" ref="BQ14:BQ15" si="1">SUM(E14:BP14)</f>
        <v>0</v>
      </c>
      <c r="BR14" s="351"/>
      <c r="BS14" s="354">
        <f>NPV('Capital Structure'!$K$16,'Rev Reqt Summary'!E14:BO14)</f>
        <v>0</v>
      </c>
    </row>
    <row r="15" spans="1:71">
      <c r="A15" s="446"/>
      <c r="B15" s="355">
        <v>2026</v>
      </c>
      <c r="C15" s="366" t="s">
        <v>324</v>
      </c>
      <c r="D15" s="355" t="s">
        <v>282</v>
      </c>
      <c r="E15" s="356">
        <f>'2a-2026'!B65</f>
        <v>0</v>
      </c>
      <c r="F15" s="356">
        <f>'2a-2026'!C65</f>
        <v>0</v>
      </c>
      <c r="G15" s="356">
        <f>'2a-2026'!D65</f>
        <v>0.85792963618993168</v>
      </c>
      <c r="H15" s="356">
        <f>'2a-2026'!E65</f>
        <v>2.7924376425292388</v>
      </c>
      <c r="I15" s="356">
        <f>'2a-2026'!F65</f>
        <v>3.0526858712689871</v>
      </c>
      <c r="J15" s="356">
        <f>'2a-2026'!G65</f>
        <v>2.870259396555555</v>
      </c>
      <c r="K15" s="356">
        <f>'2a-2026'!H65</f>
        <v>2.7177815759296551</v>
      </c>
      <c r="L15" s="356">
        <f>'2a-2026'!I65</f>
        <v>2.58441188148075</v>
      </c>
      <c r="M15" s="356">
        <f>'2a-2026'!J65</f>
        <v>2.4576715525919397</v>
      </c>
      <c r="N15" s="356">
        <f>'2a-2026'!K65</f>
        <v>2.3349278368941122</v>
      </c>
      <c r="O15" s="356">
        <f>'2a-2026'!L65</f>
        <v>2.2284640217457516</v>
      </c>
      <c r="P15" s="356">
        <f>'2a-2026'!M65</f>
        <v>1.9200646200962301</v>
      </c>
      <c r="Q15" s="356">
        <f>'2a-2026'!N65</f>
        <v>0.94877198139199381</v>
      </c>
      <c r="R15" s="356">
        <f>'2a-2026'!O65</f>
        <v>-5.5053301920603069E-6</v>
      </c>
      <c r="S15" s="356">
        <f>'2a-2026'!P65</f>
        <v>-5.5053301920603069E-6</v>
      </c>
      <c r="T15" s="356">
        <f>'2a-2026'!Q65</f>
        <v>-5.5053301920603069E-6</v>
      </c>
      <c r="U15" s="356">
        <f>'2a-2026'!R65</f>
        <v>-5.5053301920603069E-6</v>
      </c>
      <c r="V15" s="356">
        <f>'2a-2026'!S65</f>
        <v>-5.5053301920603069E-6</v>
      </c>
      <c r="W15" s="356">
        <f>'2a-2026'!T65</f>
        <v>-5.5053301920603069E-6</v>
      </c>
      <c r="X15" s="356">
        <f>'2a-2026'!U65</f>
        <v>-5.5053301920603069E-6</v>
      </c>
      <c r="Y15" s="356">
        <f>'2a-2026'!V65</f>
        <v>-5.5053301920603069E-6</v>
      </c>
      <c r="Z15" s="356">
        <f>'2a-2026'!W65</f>
        <v>-5.5053301920603069E-6</v>
      </c>
      <c r="AA15" s="356">
        <f>'2a-2026'!X65</f>
        <v>-5.5053301920603069E-6</v>
      </c>
      <c r="AB15" s="356">
        <f>'2a-2026'!Y65</f>
        <v>-5.5053301920603069E-6</v>
      </c>
      <c r="AC15" s="356">
        <f>'2a-2026'!Z65</f>
        <v>-5.5053301920603069E-6</v>
      </c>
      <c r="AD15" s="356">
        <f>'2a-2026'!AA65</f>
        <v>-5.5053301920603069E-6</v>
      </c>
      <c r="AE15" s="356">
        <f>'2a-2026'!AB65</f>
        <v>-5.5053301920603069E-6</v>
      </c>
      <c r="AF15" s="356">
        <f>'2a-2026'!AC65</f>
        <v>-5.5053301920603069E-6</v>
      </c>
      <c r="AG15" s="356">
        <f>'2a-2026'!AD65</f>
        <v>-5.5053301920603069E-6</v>
      </c>
      <c r="AH15" s="356">
        <f>'2a-2026'!AE65</f>
        <v>-5.5053301920603069E-6</v>
      </c>
      <c r="AI15" s="356">
        <f>'2a-2026'!AF65</f>
        <v>-5.5053301920603069E-6</v>
      </c>
      <c r="AJ15" s="356">
        <f>'2a-2026'!AG65</f>
        <v>-5.5053301920603069E-6</v>
      </c>
      <c r="AK15" s="356">
        <f>'2a-2026'!AH65</f>
        <v>-5.5053301920603069E-6</v>
      </c>
      <c r="AL15" s="356">
        <f>'2a-2026'!AI65</f>
        <v>-5.5053301920603069E-6</v>
      </c>
      <c r="AM15" s="356">
        <f>'2a-2026'!AJ65</f>
        <v>-5.5053301920603069E-6</v>
      </c>
      <c r="AN15" s="356">
        <f>'2a-2026'!AK65</f>
        <v>-5.5053301920603069E-6</v>
      </c>
      <c r="AO15" s="356">
        <f>'2a-2026'!AL65</f>
        <v>-5.5053301920603069E-6</v>
      </c>
      <c r="AP15" s="356">
        <f>'2a-2026'!AM65</f>
        <v>-5.5053301920603069E-6</v>
      </c>
      <c r="AQ15" s="356">
        <f>'2a-2026'!AN65</f>
        <v>-5.5053301920603069E-6</v>
      </c>
      <c r="AR15" s="356">
        <f>'2a-2026'!AO65</f>
        <v>-5.5053301920603069E-6</v>
      </c>
      <c r="AS15" s="356">
        <f>'2a-2026'!AP65</f>
        <v>-5.5053301920603069E-6</v>
      </c>
      <c r="AT15" s="356">
        <f>'2a-2026'!AQ65</f>
        <v>-5.5053301920603069E-6</v>
      </c>
      <c r="AU15" s="356">
        <f>'2a-2026'!AR65</f>
        <v>-5.5053301920603069E-6</v>
      </c>
      <c r="AV15" s="356">
        <f>'2a-2026'!AS65</f>
        <v>-5.5053301920603069E-6</v>
      </c>
      <c r="AW15" s="356">
        <f>'2a-2026'!AT65</f>
        <v>-5.5053301920603069E-6</v>
      </c>
      <c r="AX15" s="356">
        <f>'2a-2026'!AU65</f>
        <v>-5.5053301920603069E-6</v>
      </c>
      <c r="AY15" s="356">
        <f>'2a-2026'!AV65</f>
        <v>-5.5053301920603069E-6</v>
      </c>
      <c r="AZ15" s="356">
        <f>'2a-2026'!AW65</f>
        <v>-5.5053301920603069E-6</v>
      </c>
      <c r="BA15" s="356">
        <f>'2a-2026'!AX65</f>
        <v>-5.5053301920603069E-6</v>
      </c>
      <c r="BB15" s="356">
        <f>'2a-2026'!AY65</f>
        <v>-5.5053301920603069E-6</v>
      </c>
      <c r="BC15" s="356">
        <f>'2a-2026'!AZ65</f>
        <v>-5.5053301920603069E-6</v>
      </c>
      <c r="BD15" s="356">
        <f>'2a-2026'!BA65</f>
        <v>-5.5053301920603069E-6</v>
      </c>
      <c r="BE15" s="356">
        <f>'2a-2026'!BB65</f>
        <v>-5.5053301920603069E-6</v>
      </c>
      <c r="BF15" s="356">
        <f>'2a-2026'!BC65</f>
        <v>-5.5053301920603069E-6</v>
      </c>
      <c r="BG15" s="356">
        <f>'2a-2026'!BD65</f>
        <v>-5.5053301920603069E-6</v>
      </c>
      <c r="BH15" s="356">
        <f>'2a-2026'!BE65</f>
        <v>-5.5053301920603069E-6</v>
      </c>
      <c r="BI15" s="356">
        <f>'2a-2026'!BF65</f>
        <v>-5.5053301920603069E-6</v>
      </c>
      <c r="BJ15" s="356">
        <f>'2a-2026'!BG65</f>
        <v>-5.5053301920603069E-6</v>
      </c>
      <c r="BK15" s="356">
        <f>'2a-2026'!BH65</f>
        <v>-5.5053301920603069E-6</v>
      </c>
      <c r="BL15" s="356">
        <f>'2a-2026'!BI65</f>
        <v>-5.5053301920603069E-6</v>
      </c>
      <c r="BM15" s="356">
        <f>'2a-2026'!BJ65</f>
        <v>-5.5053301920603069E-6</v>
      </c>
      <c r="BN15" s="356">
        <f>'2a-2026'!BK65</f>
        <v>-5.5053301920603069E-6</v>
      </c>
      <c r="BO15" s="356">
        <f>'2a-2026'!BL65</f>
        <v>-5.5053301920603069E-6</v>
      </c>
      <c r="BP15" s="356">
        <f>'2a-2026'!BM65</f>
        <v>0</v>
      </c>
      <c r="BQ15" s="356">
        <f t="shared" si="1"/>
        <v>24.76513075016447</v>
      </c>
      <c r="BR15" s="351"/>
      <c r="BS15" s="356">
        <f>NPV('Capital Structure'!$K$16,'Rev Reqt Summary'!E15:BO15)</f>
        <v>12.515604530796944</v>
      </c>
    </row>
    <row r="16" spans="1:71" s="350" customFormat="1">
      <c r="A16" s="446"/>
      <c r="C16" s="364"/>
      <c r="E16" s="351"/>
      <c r="F16" s="351"/>
      <c r="G16" s="351"/>
      <c r="H16" s="351"/>
      <c r="I16" s="351"/>
      <c r="J16" s="351"/>
      <c r="K16" s="351"/>
      <c r="L16" s="351"/>
      <c r="M16" s="351"/>
      <c r="N16" s="351"/>
      <c r="O16" s="351"/>
      <c r="P16" s="351"/>
      <c r="Q16" s="351"/>
      <c r="R16" s="351"/>
      <c r="S16" s="351"/>
      <c r="T16" s="351"/>
      <c r="U16" s="351"/>
      <c r="V16" s="351"/>
      <c r="W16" s="351"/>
      <c r="X16" s="351"/>
      <c r="Y16" s="351"/>
      <c r="Z16" s="351"/>
      <c r="AA16" s="351"/>
      <c r="AB16" s="351"/>
      <c r="AC16" s="351"/>
      <c r="AD16" s="351"/>
      <c r="AE16" s="351"/>
      <c r="AF16" s="351"/>
      <c r="AG16" s="351"/>
      <c r="AH16" s="351"/>
      <c r="AI16" s="351"/>
      <c r="AJ16" s="351"/>
      <c r="AK16" s="351"/>
      <c r="AL16" s="351"/>
      <c r="AM16" s="351"/>
      <c r="AN16" s="351"/>
      <c r="AO16" s="351"/>
      <c r="AP16" s="351"/>
      <c r="AQ16" s="351"/>
      <c r="AR16" s="351"/>
      <c r="AS16" s="351"/>
      <c r="AT16" s="351"/>
      <c r="AU16" s="351"/>
      <c r="AV16" s="351"/>
      <c r="AW16" s="351"/>
      <c r="AX16" s="351"/>
      <c r="AY16" s="351"/>
      <c r="AZ16" s="351"/>
      <c r="BA16" s="351"/>
      <c r="BB16" s="351"/>
      <c r="BC16" s="351"/>
      <c r="BD16" s="351"/>
      <c r="BE16" s="351"/>
      <c r="BF16" s="351"/>
      <c r="BG16" s="351"/>
      <c r="BH16" s="351"/>
      <c r="BI16" s="351"/>
      <c r="BJ16" s="351"/>
      <c r="BK16" s="351"/>
      <c r="BL16" s="351"/>
      <c r="BM16" s="351"/>
      <c r="BN16" s="351"/>
      <c r="BO16" s="351"/>
      <c r="BP16" s="351"/>
      <c r="BQ16" s="351"/>
      <c r="BR16" s="351"/>
      <c r="BS16" s="351"/>
    </row>
    <row r="17" spans="1:71" ht="15" customHeight="1">
      <c r="A17" s="446"/>
      <c r="B17" s="353">
        <v>2017</v>
      </c>
      <c r="C17" s="365" t="s">
        <v>325</v>
      </c>
      <c r="D17" s="353" t="s">
        <v>281</v>
      </c>
      <c r="E17" s="354">
        <f>'2b-2017'!B65</f>
        <v>0</v>
      </c>
      <c r="F17" s="354">
        <f>'2b-2017'!C65</f>
        <v>0</v>
      </c>
      <c r="G17" s="354">
        <f>'2b-2017'!D65</f>
        <v>0</v>
      </c>
      <c r="H17" s="354">
        <f>'2b-2017'!E65</f>
        <v>0</v>
      </c>
      <c r="I17" s="354">
        <f>'2b-2017'!F65</f>
        <v>0</v>
      </c>
      <c r="J17" s="354">
        <f>'2b-2017'!G65</f>
        <v>0</v>
      </c>
      <c r="K17" s="354">
        <f>'2b-2017'!H65</f>
        <v>0</v>
      </c>
      <c r="L17" s="354">
        <f>'2b-2017'!I65</f>
        <v>0</v>
      </c>
      <c r="M17" s="354">
        <f>'2b-2017'!J65</f>
        <v>0</v>
      </c>
      <c r="N17" s="354">
        <f>'2b-2017'!K65</f>
        <v>0</v>
      </c>
      <c r="O17" s="354">
        <f>'2b-2017'!L65</f>
        <v>0</v>
      </c>
      <c r="P17" s="354">
        <f>'2b-2017'!M65</f>
        <v>0</v>
      </c>
      <c r="Q17" s="354">
        <f>'2b-2017'!N65</f>
        <v>0</v>
      </c>
      <c r="R17" s="354">
        <f>'2b-2017'!O65</f>
        <v>0</v>
      </c>
      <c r="S17" s="354">
        <f>'2b-2017'!P65</f>
        <v>0</v>
      </c>
      <c r="T17" s="354">
        <f>'2b-2017'!Q65</f>
        <v>0</v>
      </c>
      <c r="U17" s="354">
        <f>'2b-2017'!R65</f>
        <v>0</v>
      </c>
      <c r="V17" s="354">
        <f>'2b-2017'!S65</f>
        <v>0</v>
      </c>
      <c r="W17" s="354">
        <f>'2b-2017'!T65</f>
        <v>0</v>
      </c>
      <c r="X17" s="354">
        <f>'2b-2017'!U65</f>
        <v>0</v>
      </c>
      <c r="Y17" s="354">
        <f>'2b-2017'!V65</f>
        <v>0</v>
      </c>
      <c r="Z17" s="354">
        <f>'2b-2017'!W65</f>
        <v>0</v>
      </c>
      <c r="AA17" s="354">
        <f>'2b-2017'!X65</f>
        <v>0</v>
      </c>
      <c r="AB17" s="354">
        <f>'2b-2017'!Y65</f>
        <v>0</v>
      </c>
      <c r="AC17" s="354">
        <f>'2b-2017'!Z65</f>
        <v>0</v>
      </c>
      <c r="AD17" s="354">
        <f>'2b-2017'!AA65</f>
        <v>0</v>
      </c>
      <c r="AE17" s="354">
        <f>'2b-2017'!AB65</f>
        <v>0</v>
      </c>
      <c r="AF17" s="354">
        <f>'2b-2017'!AC65</f>
        <v>0</v>
      </c>
      <c r="AG17" s="354">
        <f>'2b-2017'!AD65</f>
        <v>0</v>
      </c>
      <c r="AH17" s="354">
        <f>'2b-2017'!AE65</f>
        <v>0</v>
      </c>
      <c r="AI17" s="354">
        <f>'2b-2017'!AF65</f>
        <v>0</v>
      </c>
      <c r="AJ17" s="354">
        <f>'2b-2017'!AG65</f>
        <v>0</v>
      </c>
      <c r="AK17" s="354">
        <f>'2b-2017'!AH65</f>
        <v>0</v>
      </c>
      <c r="AL17" s="354">
        <f>'2b-2017'!AI65</f>
        <v>0</v>
      </c>
      <c r="AM17" s="354">
        <f>'2b-2017'!AJ65</f>
        <v>0</v>
      </c>
      <c r="AN17" s="354">
        <f>'2b-2017'!AK65</f>
        <v>0</v>
      </c>
      <c r="AO17" s="354">
        <f>'2b-2017'!AL65</f>
        <v>0</v>
      </c>
      <c r="AP17" s="354">
        <f>'2b-2017'!AM65</f>
        <v>0</v>
      </c>
      <c r="AQ17" s="354">
        <f>'2b-2017'!AN65</f>
        <v>0</v>
      </c>
      <c r="AR17" s="354">
        <f>'2b-2017'!AO65</f>
        <v>0</v>
      </c>
      <c r="AS17" s="354">
        <f>'2b-2017'!AP65</f>
        <v>0</v>
      </c>
      <c r="AT17" s="354">
        <f>'2b-2017'!AQ65</f>
        <v>0</v>
      </c>
      <c r="AU17" s="354">
        <f>'2b-2017'!AR65</f>
        <v>0</v>
      </c>
      <c r="AV17" s="354">
        <f>'2b-2017'!AS65</f>
        <v>0</v>
      </c>
      <c r="AW17" s="354">
        <f>'2b-2017'!AT65</f>
        <v>0</v>
      </c>
      <c r="AX17" s="354">
        <f>'2b-2017'!AU65</f>
        <v>0</v>
      </c>
      <c r="AY17" s="354">
        <f>'2b-2017'!AV65</f>
        <v>0</v>
      </c>
      <c r="AZ17" s="354">
        <f>'2b-2017'!AW65</f>
        <v>0</v>
      </c>
      <c r="BA17" s="354">
        <f>'2b-2017'!AX65</f>
        <v>0</v>
      </c>
      <c r="BB17" s="354">
        <f>'2b-2017'!AY65</f>
        <v>0</v>
      </c>
      <c r="BC17" s="354">
        <f>'2b-2017'!AZ65</f>
        <v>0</v>
      </c>
      <c r="BD17" s="354">
        <f>'2b-2017'!BA65</f>
        <v>0</v>
      </c>
      <c r="BE17" s="354">
        <f>'2b-2017'!BB65</f>
        <v>0</v>
      </c>
      <c r="BF17" s="354">
        <f>'2b-2017'!BC65</f>
        <v>0</v>
      </c>
      <c r="BG17" s="354">
        <f>'2b-2017'!BD65</f>
        <v>0</v>
      </c>
      <c r="BH17" s="354">
        <f>'2b-2017'!BE65</f>
        <v>0</v>
      </c>
      <c r="BI17" s="354">
        <f>'2b-2017'!BF65</f>
        <v>0</v>
      </c>
      <c r="BJ17" s="354">
        <f>'2b-2017'!BG65</f>
        <v>0</v>
      </c>
      <c r="BK17" s="354">
        <f>'2b-2017'!BH65</f>
        <v>0</v>
      </c>
      <c r="BL17" s="354">
        <f>'2b-2017'!BI65</f>
        <v>0</v>
      </c>
      <c r="BM17" s="354">
        <f>'2b-2017'!BJ65</f>
        <v>0</v>
      </c>
      <c r="BN17" s="354">
        <f>'2b-2017'!BK65</f>
        <v>0</v>
      </c>
      <c r="BO17" s="354">
        <f>'2b-2017'!BL65</f>
        <v>0</v>
      </c>
      <c r="BP17" s="354">
        <f>'2b-2017'!BM65</f>
        <v>0</v>
      </c>
      <c r="BQ17" s="354">
        <f t="shared" ref="BQ17:BQ19" si="2">SUM(E17:BP17)</f>
        <v>0</v>
      </c>
      <c r="BR17" s="351"/>
      <c r="BS17" s="354">
        <f>NPV('Capital Structure'!$K$16,'Rev Reqt Summary'!E17:BO17)</f>
        <v>0</v>
      </c>
    </row>
    <row r="18" spans="1:71">
      <c r="A18" s="446"/>
      <c r="B18" s="355">
        <v>2026</v>
      </c>
      <c r="C18" s="366" t="s">
        <v>325</v>
      </c>
      <c r="D18" s="355" t="s">
        <v>358</v>
      </c>
      <c r="E18" s="356">
        <f>'2b-2026'!B68</f>
        <v>0</v>
      </c>
      <c r="F18" s="356">
        <f>'2b-2026'!C68</f>
        <v>0.3130308989062483</v>
      </c>
      <c r="G18" s="356">
        <f>'2b-2026'!D68</f>
        <v>2.752514439855366</v>
      </c>
      <c r="H18" s="356">
        <f>'2b-2026'!E68</f>
        <v>4.8772338671928663</v>
      </c>
      <c r="I18" s="356">
        <f>'2b-2026'!F68</f>
        <v>5.0659629238204822</v>
      </c>
      <c r="J18" s="356">
        <f>'2b-2026'!G68</f>
        <v>4.8640077688056964</v>
      </c>
      <c r="K18" s="356">
        <f>'2b-2026'!H68</f>
        <v>4.6620526137909106</v>
      </c>
      <c r="L18" s="356">
        <f>'2b-2026'!I68</f>
        <v>4.4600974587761257</v>
      </c>
      <c r="M18" s="356">
        <f>'2b-2026'!J68</f>
        <v>4.25814230376134</v>
      </c>
      <c r="N18" s="356">
        <f>'2b-2026'!K68</f>
        <v>4.0561871487465542</v>
      </c>
      <c r="O18" s="356">
        <f>'2b-2026'!L68</f>
        <v>3.8542319937317684</v>
      </c>
      <c r="P18" s="356">
        <f>'2b-2026'!M68</f>
        <v>3.4125763406903742</v>
      </c>
      <c r="Q18" s="356">
        <f>'2b-2026'!N68</f>
        <v>1.3883723692289704</v>
      </c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>
        <f>'2c-2026'!BM65</f>
        <v>0</v>
      </c>
      <c r="BQ18" s="356">
        <f t="shared" si="2"/>
        <v>43.964410127306692</v>
      </c>
      <c r="BR18" s="351"/>
      <c r="BS18" s="356">
        <f>NPV('Capital Structure'!$K$16,'Rev Reqt Summary'!E18:BO18)</f>
        <v>22.648185991058281</v>
      </c>
    </row>
    <row r="19" spans="1:71">
      <c r="A19" s="437"/>
      <c r="B19" s="355">
        <v>2026</v>
      </c>
      <c r="C19" s="415" t="s">
        <v>356</v>
      </c>
      <c r="D19" s="355" t="s">
        <v>357</v>
      </c>
      <c r="E19" s="356">
        <f>'2c-2026'!B65</f>
        <v>0</v>
      </c>
      <c r="F19" s="356">
        <f>'2c-2026'!C65</f>
        <v>6.3611404801858465E-2</v>
      </c>
      <c r="G19" s="356">
        <f>'2c-2026'!D65</f>
        <v>0.60856951489264322</v>
      </c>
      <c r="H19" s="356">
        <f>'2c-2026'!E65</f>
        <v>1.1452540459257285</v>
      </c>
      <c r="I19" s="356">
        <f>'2c-2026'!F65</f>
        <v>1.2559538999970759</v>
      </c>
      <c r="J19" s="356">
        <f>'2c-2026'!G65</f>
        <v>1.2261609390641426</v>
      </c>
      <c r="K19" s="356">
        <f>'2c-2026'!H65</f>
        <v>1.197932451502568</v>
      </c>
      <c r="L19" s="356">
        <f>'2c-2026'!I65</f>
        <v>1.1711514467637922</v>
      </c>
      <c r="M19" s="356">
        <f>'2c-2026'!J65</f>
        <v>1.1457094346554233</v>
      </c>
      <c r="N19" s="356">
        <f>'2c-2026'!K65</f>
        <v>1.121475602421107</v>
      </c>
      <c r="O19" s="356">
        <f>'2c-2026'!L65</f>
        <v>1.0980725890542036</v>
      </c>
      <c r="P19" s="356">
        <f>'2c-2026'!M65</f>
        <v>1.074970526169136</v>
      </c>
      <c r="Q19" s="356">
        <f>'2c-2026'!N65</f>
        <v>1.0519032813804978</v>
      </c>
      <c r="R19" s="356">
        <f>'2c-2026'!O65</f>
        <v>1.0288360365918592</v>
      </c>
      <c r="S19" s="356">
        <f>'2c-2026'!P65</f>
        <v>1.0057687918032208</v>
      </c>
      <c r="T19" s="356">
        <f>'2c-2026'!Q65</f>
        <v>0.98270154701458234</v>
      </c>
      <c r="U19" s="356">
        <f>'2c-2026'!R65</f>
        <v>0.95963430222594404</v>
      </c>
      <c r="V19" s="356">
        <f>'2c-2026'!S65</f>
        <v>0.93656705743730539</v>
      </c>
      <c r="W19" s="356">
        <f>'2c-2026'!T65</f>
        <v>0.91349981264866709</v>
      </c>
      <c r="X19" s="356">
        <f>'2c-2026'!U65</f>
        <v>0.89043256786002845</v>
      </c>
      <c r="Y19" s="356">
        <f>'2c-2026'!V65</f>
        <v>0.86736532307139014</v>
      </c>
      <c r="Z19" s="356">
        <f>'2c-2026'!W65</f>
        <v>0.8445390471467652</v>
      </c>
      <c r="AA19" s="356">
        <f>'2c-2026'!X65</f>
        <v>0.82419301554565916</v>
      </c>
      <c r="AB19" s="356">
        <f>'2c-2026'!Y65</f>
        <v>0.80937921888510411</v>
      </c>
      <c r="AC19" s="356">
        <f>'2c-2026'!Z65</f>
        <v>0.79915303459114906</v>
      </c>
      <c r="AD19" s="356">
        <f>'2c-2026'!AA65</f>
        <v>0.7902215031827482</v>
      </c>
      <c r="AE19" s="356">
        <f>'2c-2026'!AB65</f>
        <v>0.78128997177434756</v>
      </c>
      <c r="AF19" s="356">
        <f>'2c-2026'!AC65</f>
        <v>0.7723584403659467</v>
      </c>
      <c r="AG19" s="356">
        <f>'2c-2026'!AD65</f>
        <v>0.76342690895754595</v>
      </c>
      <c r="AH19" s="356">
        <f>'2c-2026'!AE65</f>
        <v>0.75449537754914509</v>
      </c>
      <c r="AI19" s="356">
        <f>'2c-2026'!AF65</f>
        <v>0.74556384614074422</v>
      </c>
      <c r="AJ19" s="356">
        <f>'2c-2026'!AG65</f>
        <v>0.73663231473234358</v>
      </c>
      <c r="AK19" s="356">
        <f>'2c-2026'!AH65</f>
        <v>0.72770078332394272</v>
      </c>
      <c r="AL19" s="356">
        <f>'2c-2026'!AI65</f>
        <v>0.71876925191554197</v>
      </c>
      <c r="AM19" s="356">
        <f>'2c-2026'!AJ65</f>
        <v>0.70983772050714111</v>
      </c>
      <c r="AN19" s="356">
        <f>'2c-2026'!AK65</f>
        <v>0.70090618909874047</v>
      </c>
      <c r="AO19" s="356">
        <f>'2c-2026'!AL65</f>
        <v>0.69197465769033961</v>
      </c>
      <c r="AP19" s="356">
        <f>'2c-2026'!AM65</f>
        <v>0.68304312628193897</v>
      </c>
      <c r="AQ19" s="356">
        <f>'2c-2026'!AN65</f>
        <v>0.67411159487353811</v>
      </c>
      <c r="AR19" s="356">
        <f>'2c-2026'!AO65</f>
        <v>0.66518006346513736</v>
      </c>
      <c r="AS19" s="356">
        <f>'2c-2026'!AP65</f>
        <v>0.6562485320567365</v>
      </c>
      <c r="AT19" s="356">
        <f>'2c-2026'!AQ65</f>
        <v>0.64731700064833586</v>
      </c>
      <c r="AU19" s="356">
        <f>'2c-2026'!AR65</f>
        <v>0.638385469239935</v>
      </c>
      <c r="AV19" s="356">
        <f>'2c-2026'!AS65</f>
        <v>0.62945393783153425</v>
      </c>
      <c r="AW19" s="356">
        <f>'2c-2026'!AT65</f>
        <v>0.6205224064231335</v>
      </c>
      <c r="AX19" s="356">
        <f>'2c-2026'!AU65</f>
        <v>0.61159087501473275</v>
      </c>
      <c r="AY19" s="356">
        <f>'2c-2026'!AV65</f>
        <v>0.60265934360633189</v>
      </c>
      <c r="AZ19" s="356">
        <f>'2c-2026'!AW65</f>
        <v>0.59372781219793125</v>
      </c>
      <c r="BA19" s="356">
        <f>'2c-2026'!AX65</f>
        <v>0.58479628078953039</v>
      </c>
      <c r="BB19" s="356">
        <f>'2c-2026'!AY65</f>
        <v>0.57586474938112964</v>
      </c>
      <c r="BC19" s="356">
        <f>'2c-2026'!AZ65</f>
        <v>0.5401019294703735</v>
      </c>
      <c r="BD19" s="356">
        <f>'2c-2026'!BA65</f>
        <v>0.29823588166191028</v>
      </c>
      <c r="BE19" s="356">
        <f>'2c-2026'!BB65</f>
        <v>5.9279584789190709E-2</v>
      </c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>
        <f t="shared" si="2"/>
        <v>40.996530444419804</v>
      </c>
      <c r="BR19" s="351"/>
      <c r="BS19" s="356">
        <f>NPV('Capital Structure'!$K$16,'Rev Reqt Summary'!E19:BO19)</f>
        <v>8.5911697189630107</v>
      </c>
    </row>
    <row r="20" spans="1:71" s="350" customFormat="1">
      <c r="A20" s="357"/>
      <c r="C20" s="364"/>
      <c r="E20" s="351"/>
      <c r="F20" s="351"/>
      <c r="G20" s="351"/>
      <c r="H20" s="351"/>
      <c r="I20" s="351"/>
      <c r="J20" s="351"/>
      <c r="K20" s="351"/>
      <c r="L20" s="351"/>
      <c r="M20" s="351"/>
      <c r="N20" s="351"/>
      <c r="O20" s="351"/>
      <c r="P20" s="351"/>
      <c r="Q20" s="351"/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1"/>
      <c r="AD20" s="351"/>
      <c r="AE20" s="351"/>
      <c r="AF20" s="351"/>
      <c r="AG20" s="351"/>
      <c r="AH20" s="351"/>
      <c r="AI20" s="351"/>
      <c r="AJ20" s="351"/>
      <c r="AK20" s="351"/>
      <c r="AL20" s="351"/>
      <c r="AM20" s="351"/>
      <c r="AN20" s="351"/>
      <c r="AO20" s="351"/>
      <c r="AP20" s="351"/>
      <c r="AQ20" s="351"/>
      <c r="AR20" s="351"/>
      <c r="AS20" s="351"/>
      <c r="AT20" s="351"/>
      <c r="AU20" s="351"/>
      <c r="AV20" s="351"/>
      <c r="AW20" s="351"/>
      <c r="AX20" s="351"/>
      <c r="AY20" s="351"/>
      <c r="AZ20" s="351"/>
      <c r="BA20" s="351"/>
      <c r="BB20" s="351"/>
      <c r="BC20" s="351"/>
      <c r="BD20" s="351"/>
      <c r="BE20" s="351"/>
      <c r="BF20" s="351"/>
      <c r="BG20" s="351"/>
      <c r="BH20" s="351"/>
      <c r="BI20" s="351"/>
      <c r="BJ20" s="351"/>
      <c r="BK20" s="351"/>
      <c r="BL20" s="351"/>
      <c r="BM20" s="351"/>
      <c r="BN20" s="351"/>
      <c r="BO20" s="351"/>
      <c r="BP20" s="351"/>
      <c r="BQ20" s="351"/>
      <c r="BR20" s="351"/>
      <c r="BS20" s="351"/>
    </row>
    <row r="21" spans="1:71" ht="15" customHeight="1">
      <c r="A21" s="436" t="s">
        <v>81</v>
      </c>
      <c r="B21" s="353">
        <v>2017</v>
      </c>
      <c r="C21" s="365" t="s">
        <v>326</v>
      </c>
      <c r="D21" s="353" t="s">
        <v>83</v>
      </c>
      <c r="E21" s="354">
        <f>ROUND('3a-2017'!B65,1)</f>
        <v>0</v>
      </c>
      <c r="F21" s="354">
        <f>ROUND('3a-2017'!C65,1)</f>
        <v>0</v>
      </c>
      <c r="G21" s="354">
        <f>ROUND('3a-2017'!D65,1)</f>
        <v>0</v>
      </c>
      <c r="H21" s="354">
        <f>ROUND('3a-2017'!E65,1)</f>
        <v>18.100000000000001</v>
      </c>
      <c r="I21" s="354">
        <f>ROUND('3a-2017'!F65,1)</f>
        <v>25.1</v>
      </c>
      <c r="J21" s="354">
        <f>ROUND('3a-2017'!G65,1)</f>
        <v>24.5</v>
      </c>
      <c r="K21" s="354">
        <f>ROUND('3a-2017'!H65,1)</f>
        <v>23.9</v>
      </c>
      <c r="L21" s="354">
        <f>ROUND('3a-2017'!I65,1)</f>
        <v>23.4</v>
      </c>
      <c r="M21" s="354">
        <f>ROUND('3a-2017'!J65,1)</f>
        <v>22.9</v>
      </c>
      <c r="N21" s="354">
        <f>ROUND('3a-2017'!K65,1)</f>
        <v>22.4</v>
      </c>
      <c r="O21" s="354">
        <f>ROUND('3a-2017'!L65,1)</f>
        <v>21.9</v>
      </c>
      <c r="P21" s="354">
        <f>ROUND('3a-2017'!M65,1)</f>
        <v>21.5</v>
      </c>
      <c r="Q21" s="354">
        <f>ROUND('3a-2017'!N65,1)</f>
        <v>21</v>
      </c>
      <c r="R21" s="354">
        <f>ROUND('3a-2017'!O65,1)</f>
        <v>20.6</v>
      </c>
      <c r="S21" s="354">
        <f>ROUND('3a-2017'!P65,1)</f>
        <v>20.100000000000001</v>
      </c>
      <c r="T21" s="354">
        <f>ROUND('3a-2017'!Q65,1)</f>
        <v>19.7</v>
      </c>
      <c r="U21" s="354">
        <f>ROUND('3a-2017'!R65,1)</f>
        <v>19.2</v>
      </c>
      <c r="V21" s="354">
        <f>ROUND('3a-2017'!S65,1)</f>
        <v>18.8</v>
      </c>
      <c r="W21" s="354">
        <f>ROUND('3a-2017'!T65,1)</f>
        <v>18.3</v>
      </c>
      <c r="X21" s="354">
        <f>ROUND('3a-2017'!U65,1)</f>
        <v>17.899999999999999</v>
      </c>
      <c r="Y21" s="354">
        <f>ROUND('3a-2017'!V65,1)</f>
        <v>17.399999999999999</v>
      </c>
      <c r="Z21" s="354">
        <f>ROUND('3a-2017'!W65,1)</f>
        <v>17</v>
      </c>
      <c r="AA21" s="354">
        <f>ROUND('3a-2017'!X65,1)</f>
        <v>16.5</v>
      </c>
      <c r="AB21" s="354">
        <f>ROUND('3a-2017'!Y65,1)</f>
        <v>16.2</v>
      </c>
      <c r="AC21" s="354">
        <f>ROUND('3a-2017'!Z65,1)</f>
        <v>15.9</v>
      </c>
      <c r="AD21" s="354">
        <f>ROUND('3a-2017'!AA65,1)</f>
        <v>15.8</v>
      </c>
      <c r="AE21" s="354">
        <f>ROUND('3a-2017'!AB65,1)</f>
        <v>15.6</v>
      </c>
      <c r="AF21" s="354">
        <f>ROUND('3a-2017'!AC65,1)</f>
        <v>15.4</v>
      </c>
      <c r="AG21" s="354">
        <f>ROUND('3a-2017'!AD65,1)</f>
        <v>15.2</v>
      </c>
      <c r="AH21" s="354">
        <f>ROUND('3a-2017'!AE65,1)</f>
        <v>15.1</v>
      </c>
      <c r="AI21" s="354">
        <f>ROUND('3a-2017'!AF65,1)</f>
        <v>14.9</v>
      </c>
      <c r="AJ21" s="354">
        <f>ROUND('3a-2017'!AG65,1)</f>
        <v>14.7</v>
      </c>
      <c r="AK21" s="354">
        <f>ROUND('3a-2017'!AH65,1)</f>
        <v>14.6</v>
      </c>
      <c r="AL21" s="354">
        <f>ROUND('3a-2017'!AI65,1)</f>
        <v>14.4</v>
      </c>
      <c r="AM21" s="354">
        <f>ROUND('3a-2017'!AJ65,1)</f>
        <v>14.2</v>
      </c>
      <c r="AN21" s="354">
        <f>ROUND('3a-2017'!AK65,1)</f>
        <v>14.1</v>
      </c>
      <c r="AO21" s="354">
        <f>ROUND('3a-2017'!AL65,1)</f>
        <v>13.9</v>
      </c>
      <c r="AP21" s="354">
        <f>ROUND('3a-2017'!AM65,1)</f>
        <v>13.7</v>
      </c>
      <c r="AQ21" s="354">
        <f>ROUND('3a-2017'!AN65,1)</f>
        <v>13.6</v>
      </c>
      <c r="AR21" s="354">
        <f>ROUND('3a-2017'!AO65,1)</f>
        <v>13.4</v>
      </c>
      <c r="AS21" s="354">
        <f>ROUND('3a-2017'!AP65,1)</f>
        <v>13.2</v>
      </c>
      <c r="AT21" s="354">
        <f>ROUND('3a-2017'!AQ65,1)</f>
        <v>13.1</v>
      </c>
      <c r="AU21" s="354">
        <f>ROUND('3a-2017'!AR65,1)</f>
        <v>12.9</v>
      </c>
      <c r="AV21" s="354">
        <f>ROUND('3a-2017'!AS65,1)</f>
        <v>12.7</v>
      </c>
      <c r="AW21" s="354">
        <f>ROUND('3a-2017'!AT65,1)</f>
        <v>12.5</v>
      </c>
      <c r="AX21" s="354">
        <f>ROUND('3a-2017'!AU65,1)</f>
        <v>12.4</v>
      </c>
      <c r="AY21" s="354">
        <f>ROUND('3a-2017'!AV65,1)</f>
        <v>12.2</v>
      </c>
      <c r="AZ21" s="354">
        <f>ROUND('3a-2017'!AW65,1)</f>
        <v>12</v>
      </c>
      <c r="BA21" s="354">
        <f>ROUND('3a-2017'!AX65,1)</f>
        <v>11.9</v>
      </c>
      <c r="BB21" s="354">
        <f>ROUND('3a-2017'!AY65,1)</f>
        <v>11.7</v>
      </c>
      <c r="BC21" s="354">
        <f>ROUND('3a-2017'!AZ65,1)</f>
        <v>11.5</v>
      </c>
      <c r="BD21" s="354">
        <f>ROUND('3a-2017'!BA65,1)</f>
        <v>11.4</v>
      </c>
      <c r="BE21" s="354">
        <f>ROUND('3a-2017'!BB65,1)</f>
        <v>3.2</v>
      </c>
      <c r="BF21" s="354">
        <f>ROUND('3a-2017'!BC65,1)</f>
        <v>0</v>
      </c>
      <c r="BG21" s="354">
        <f>ROUND('3a-2017'!BD65,1)</f>
        <v>0</v>
      </c>
      <c r="BH21" s="354">
        <f>ROUND('3a-2017'!BE65,1)</f>
        <v>0</v>
      </c>
      <c r="BI21" s="354">
        <f>ROUND('3a-2017'!BF65,1)</f>
        <v>0</v>
      </c>
      <c r="BJ21" s="354">
        <f>ROUND('3a-2017'!BG65,1)</f>
        <v>0</v>
      </c>
      <c r="BK21" s="354">
        <f>ROUND('3a-2017'!BH65,1)</f>
        <v>0</v>
      </c>
      <c r="BL21" s="354">
        <f>ROUND('3a-2017'!BI65,1)</f>
        <v>0</v>
      </c>
      <c r="BM21" s="354">
        <f>ROUND('3a-2017'!BJ65,1)</f>
        <v>0</v>
      </c>
      <c r="BN21" s="354">
        <f>ROUND('3a-2017'!BK65,1)</f>
        <v>0</v>
      </c>
      <c r="BO21" s="354">
        <f>ROUND('3a-2017'!BL65,1)</f>
        <v>0</v>
      </c>
      <c r="BP21" s="354">
        <f>'3a-2017'!BM65</f>
        <v>0</v>
      </c>
      <c r="BQ21" s="354">
        <f t="shared" ref="BQ21:BQ22" si="3">SUM(E21:BP21)</f>
        <v>811.60000000000025</v>
      </c>
      <c r="BR21" s="351"/>
      <c r="BS21" s="354">
        <f>NPV('Capital Structure'!$K$16,'Rev Reqt Summary'!E21:BO21)</f>
        <v>158.26204991055198</v>
      </c>
    </row>
    <row r="22" spans="1:71">
      <c r="A22" s="446"/>
      <c r="B22" s="355">
        <v>2026</v>
      </c>
      <c r="C22" s="366" t="s">
        <v>326</v>
      </c>
      <c r="D22" s="355" t="s">
        <v>83</v>
      </c>
      <c r="E22" s="356">
        <f>ROUND('3a-2026'!B65,1)</f>
        <v>0</v>
      </c>
      <c r="F22" s="356">
        <f>ROUND('3a-2026'!C65,1)</f>
        <v>0</v>
      </c>
      <c r="G22" s="356">
        <f>ROUND('3a-2026'!D65,1)</f>
        <v>0</v>
      </c>
      <c r="H22" s="356">
        <f>ROUND('3a-2026'!E65,1)</f>
        <v>0</v>
      </c>
      <c r="I22" s="356">
        <f>ROUND('3a-2026'!F65,1)</f>
        <v>0</v>
      </c>
      <c r="J22" s="356">
        <f>ROUND('3a-2026'!G65,1)</f>
        <v>0</v>
      </c>
      <c r="K22" s="356">
        <f>ROUND('3a-2026'!H65,1)</f>
        <v>0</v>
      </c>
      <c r="L22" s="356">
        <f>ROUND('3a-2026'!I65,1)</f>
        <v>0</v>
      </c>
      <c r="M22" s="356">
        <f>ROUND('3a-2026'!J65,1)</f>
        <v>0</v>
      </c>
      <c r="N22" s="356">
        <f>ROUND('3a-2026'!K65,1)</f>
        <v>0</v>
      </c>
      <c r="O22" s="356">
        <f>ROUND('3a-2026'!L65,1)</f>
        <v>0</v>
      </c>
      <c r="P22" s="356">
        <f>ROUND('3a-2026'!M65,1)</f>
        <v>0</v>
      </c>
      <c r="Q22" s="356">
        <f>ROUND('3a-2026'!N65,1)</f>
        <v>25</v>
      </c>
      <c r="R22" s="356">
        <f>ROUND('3a-2026'!O65,1)</f>
        <v>34.700000000000003</v>
      </c>
      <c r="S22" s="356">
        <f>ROUND('3a-2026'!P65,1)</f>
        <v>33.799999999999997</v>
      </c>
      <c r="T22" s="356">
        <f>ROUND('3a-2026'!Q65,1)</f>
        <v>33</v>
      </c>
      <c r="U22" s="356">
        <f>ROUND('3a-2026'!R65,1)</f>
        <v>32.299999999999997</v>
      </c>
      <c r="V22" s="356">
        <f>ROUND('3a-2026'!S65,1)</f>
        <v>31.6</v>
      </c>
      <c r="W22" s="356">
        <f>ROUND('3a-2026'!T65,1)</f>
        <v>30.9</v>
      </c>
      <c r="X22" s="356">
        <f>ROUND('3a-2026'!U65,1)</f>
        <v>30.3</v>
      </c>
      <c r="Y22" s="356">
        <f>ROUND('3a-2026'!V65,1)</f>
        <v>29.7</v>
      </c>
      <c r="Z22" s="356">
        <f>ROUND('3a-2026'!W65,1)</f>
        <v>29</v>
      </c>
      <c r="AA22" s="356">
        <f>ROUND('3a-2026'!X65,1)</f>
        <v>28.4</v>
      </c>
      <c r="AB22" s="356">
        <f>ROUND('3a-2026'!Y65,1)</f>
        <v>27.8</v>
      </c>
      <c r="AC22" s="356">
        <f>ROUND('3a-2026'!Z65,1)</f>
        <v>27.2</v>
      </c>
      <c r="AD22" s="356">
        <f>ROUND('3a-2026'!AA65,1)</f>
        <v>26.6</v>
      </c>
      <c r="AE22" s="356">
        <f>ROUND('3a-2026'!AB65,1)</f>
        <v>25.9</v>
      </c>
      <c r="AF22" s="356">
        <f>ROUND('3a-2026'!AC65,1)</f>
        <v>25.3</v>
      </c>
      <c r="AG22" s="356">
        <f>ROUND('3a-2026'!AD65,1)</f>
        <v>24.7</v>
      </c>
      <c r="AH22" s="356">
        <f>ROUND('3a-2026'!AE65,1)</f>
        <v>24.1</v>
      </c>
      <c r="AI22" s="356">
        <f>ROUND('3a-2026'!AF65,1)</f>
        <v>23.5</v>
      </c>
      <c r="AJ22" s="356">
        <f>ROUND('3a-2026'!AG65,1)</f>
        <v>22.9</v>
      </c>
      <c r="AK22" s="356">
        <f>ROUND('3a-2026'!AH65,1)</f>
        <v>22.3</v>
      </c>
      <c r="AL22" s="356">
        <f>ROUND('3a-2026'!AI65,1)</f>
        <v>22</v>
      </c>
      <c r="AM22" s="356">
        <f>ROUND('3a-2026'!AJ65,1)</f>
        <v>21.8</v>
      </c>
      <c r="AN22" s="356">
        <f>ROUND('3a-2026'!AK65,1)</f>
        <v>21.5</v>
      </c>
      <c r="AO22" s="356">
        <f>ROUND('3a-2026'!AL65,1)</f>
        <v>21.3</v>
      </c>
      <c r="AP22" s="356">
        <f>ROUND('3a-2026'!AM65,1)</f>
        <v>21.1</v>
      </c>
      <c r="AQ22" s="356">
        <f>ROUND('3a-2026'!AN65,1)</f>
        <v>20.8</v>
      </c>
      <c r="AR22" s="356">
        <f>ROUND('3a-2026'!AO65,1)</f>
        <v>20.6</v>
      </c>
      <c r="AS22" s="356">
        <f>ROUND('3a-2026'!AP65,1)</f>
        <v>20.399999999999999</v>
      </c>
      <c r="AT22" s="356">
        <f>ROUND('3a-2026'!AQ65,1)</f>
        <v>20.100000000000001</v>
      </c>
      <c r="AU22" s="356">
        <f>ROUND('3a-2026'!AR65,1)</f>
        <v>19.899999999999999</v>
      </c>
      <c r="AV22" s="356">
        <f>ROUND('3a-2026'!AS65,1)</f>
        <v>19.7</v>
      </c>
      <c r="AW22" s="356">
        <f>ROUND('3a-2026'!AT65,1)</f>
        <v>19.399999999999999</v>
      </c>
      <c r="AX22" s="356">
        <f>ROUND('3a-2026'!AU65,1)</f>
        <v>19.2</v>
      </c>
      <c r="AY22" s="356">
        <f>ROUND('3a-2026'!AV65,1)</f>
        <v>19</v>
      </c>
      <c r="AZ22" s="356">
        <f>ROUND('3a-2026'!AW65,1)</f>
        <v>18.7</v>
      </c>
      <c r="BA22" s="356">
        <f>ROUND('3a-2026'!AX65,1)</f>
        <v>18.5</v>
      </c>
      <c r="BB22" s="356">
        <f>ROUND('3a-2026'!AY65,1)</f>
        <v>18.3</v>
      </c>
      <c r="BC22" s="356">
        <f>ROUND('3a-2026'!AZ65,1)</f>
        <v>18</v>
      </c>
      <c r="BD22" s="356">
        <f>ROUND('3a-2026'!BA65,1)</f>
        <v>17.8</v>
      </c>
      <c r="BE22" s="356">
        <f>ROUND('3a-2026'!BB65,1)</f>
        <v>17.600000000000001</v>
      </c>
      <c r="BF22" s="356">
        <f>ROUND('3a-2026'!BC65,1)</f>
        <v>17.3</v>
      </c>
      <c r="BG22" s="356">
        <f>ROUND('3a-2026'!BD65,1)</f>
        <v>17.100000000000001</v>
      </c>
      <c r="BH22" s="356">
        <f>ROUND('3a-2026'!BE65,1)</f>
        <v>16.899999999999999</v>
      </c>
      <c r="BI22" s="356">
        <f>ROUND('3a-2026'!BF65,1)</f>
        <v>16.600000000000001</v>
      </c>
      <c r="BJ22" s="356">
        <f>ROUND('3a-2026'!BG65,1)</f>
        <v>16.399999999999999</v>
      </c>
      <c r="BK22" s="356">
        <f>ROUND('3a-2026'!BH65,1)</f>
        <v>16.2</v>
      </c>
      <c r="BL22" s="356">
        <f>ROUND('3a-2026'!BI65,1)</f>
        <v>15.9</v>
      </c>
      <c r="BM22" s="356">
        <f>ROUND('3a-2026'!BJ65,1)</f>
        <v>15.7</v>
      </c>
      <c r="BN22" s="356">
        <f>ROUND('3a-2026'!BK65,1)</f>
        <v>4.5</v>
      </c>
      <c r="BO22" s="356">
        <f>ROUND('3a-2026'!BL65,1)</f>
        <v>0</v>
      </c>
      <c r="BP22" s="356">
        <f>'3a-2026'!BM65</f>
        <v>0</v>
      </c>
      <c r="BQ22" s="356">
        <f t="shared" si="3"/>
        <v>1121.3</v>
      </c>
      <c r="BR22" s="351"/>
      <c r="BS22" s="356">
        <f>NPV('Capital Structure'!$K$16,'Rev Reqt Summary'!E22:BO22)</f>
        <v>95.00968930836234</v>
      </c>
    </row>
    <row r="23" spans="1:71" s="350" customFormat="1">
      <c r="A23" s="446"/>
      <c r="C23" s="364"/>
      <c r="E23" s="351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1"/>
      <c r="Y23" s="351"/>
      <c r="Z23" s="351"/>
      <c r="AA23" s="351"/>
      <c r="AB23" s="351"/>
      <c r="AC23" s="351"/>
      <c r="AD23" s="351"/>
      <c r="AE23" s="351"/>
      <c r="AF23" s="351"/>
      <c r="AG23" s="351"/>
      <c r="AH23" s="351"/>
      <c r="AI23" s="351"/>
      <c r="AJ23" s="351"/>
      <c r="AK23" s="351"/>
      <c r="AL23" s="351"/>
      <c r="AM23" s="351"/>
      <c r="AN23" s="351"/>
      <c r="AO23" s="351"/>
      <c r="AP23" s="351"/>
      <c r="AQ23" s="351"/>
      <c r="AR23" s="351"/>
      <c r="AS23" s="351"/>
      <c r="AT23" s="351"/>
      <c r="AU23" s="351"/>
      <c r="AV23" s="351"/>
      <c r="AW23" s="351"/>
      <c r="AX23" s="351"/>
      <c r="AY23" s="351"/>
      <c r="AZ23" s="351"/>
      <c r="BA23" s="351"/>
      <c r="BB23" s="351"/>
      <c r="BC23" s="351"/>
      <c r="BD23" s="351"/>
      <c r="BE23" s="351"/>
      <c r="BF23" s="351"/>
      <c r="BG23" s="351"/>
      <c r="BH23" s="351"/>
      <c r="BI23" s="351"/>
      <c r="BJ23" s="351"/>
      <c r="BK23" s="351"/>
      <c r="BL23" s="351"/>
      <c r="BM23" s="351"/>
      <c r="BN23" s="351"/>
      <c r="BO23" s="351"/>
      <c r="BP23" s="351"/>
      <c r="BQ23" s="351"/>
      <c r="BR23" s="351"/>
      <c r="BS23" s="351"/>
    </row>
    <row r="24" spans="1:71" ht="15" customHeight="1">
      <c r="A24" s="446"/>
      <c r="B24" s="353">
        <v>2017</v>
      </c>
      <c r="C24" s="365" t="s">
        <v>327</v>
      </c>
      <c r="D24" s="353" t="s">
        <v>354</v>
      </c>
      <c r="E24" s="354">
        <f>'3b-2017'!B65</f>
        <v>0</v>
      </c>
      <c r="F24" s="354">
        <f>'3b-2017'!C65</f>
        <v>0</v>
      </c>
      <c r="G24" s="354">
        <f>'3b-2017'!D65</f>
        <v>0.37740767821468041</v>
      </c>
      <c r="H24" s="354">
        <f>'3b-2017'!E65</f>
        <v>0.52402474632811114</v>
      </c>
      <c r="I24" s="354">
        <f>'3b-2017'!F65</f>
        <v>0.51142989281812734</v>
      </c>
      <c r="J24" s="354">
        <f>'3b-2017'!G65</f>
        <v>0.4995152567851161</v>
      </c>
      <c r="K24" s="354">
        <f>'3b-2017'!H65</f>
        <v>0.48822991983828667</v>
      </c>
      <c r="L24" s="354">
        <f>'3b-2017'!I65</f>
        <v>0.47752688038614</v>
      </c>
      <c r="M24" s="354">
        <f>'3b-2017'!J65</f>
        <v>0.46736240083658664</v>
      </c>
      <c r="N24" s="354">
        <f>'3b-2017'!K65</f>
        <v>0.45769600759694701</v>
      </c>
      <c r="O24" s="354">
        <f>'3b-2017'!L65</f>
        <v>0.44830770710701001</v>
      </c>
      <c r="P24" s="354">
        <f>'3b-2017'!M65</f>
        <v>0.43895857460998899</v>
      </c>
      <c r="Q24" s="354">
        <f>'3b-2017'!N65</f>
        <v>0.42960944211296798</v>
      </c>
      <c r="R24" s="354">
        <f>'3b-2017'!O65</f>
        <v>0.4202603096159469</v>
      </c>
      <c r="S24" s="354">
        <f>'3b-2017'!P65</f>
        <v>0.41091117711892583</v>
      </c>
      <c r="T24" s="354">
        <f>'3b-2017'!Q65</f>
        <v>0.40156204462190487</v>
      </c>
      <c r="U24" s="354">
        <f>'3b-2017'!R65</f>
        <v>0.39221291212488374</v>
      </c>
      <c r="V24" s="354">
        <f>'3b-2017'!S65</f>
        <v>0.38286377962786272</v>
      </c>
      <c r="W24" s="354">
        <f>'3b-2017'!T65</f>
        <v>0.37351464713084165</v>
      </c>
      <c r="X24" s="354">
        <f>'3b-2017'!U65</f>
        <v>0.36416551463382058</v>
      </c>
      <c r="Y24" s="354">
        <f>'3b-2017'!V65</f>
        <v>0.35481638213679956</v>
      </c>
      <c r="Z24" s="354">
        <f>'3b-2017'!W65</f>
        <v>0.34546724963977848</v>
      </c>
      <c r="AA24" s="354">
        <f>'3b-2017'!X65</f>
        <v>0.33757451367934632</v>
      </c>
      <c r="AB24" s="354">
        <f>'3b-2017'!Y65</f>
        <v>0.33259457079209181</v>
      </c>
      <c r="AC24" s="354">
        <f>'3b-2017'!Z65</f>
        <v>0.32907102444142616</v>
      </c>
      <c r="AD24" s="354">
        <f>'3b-2017'!AA65</f>
        <v>0.32554747809076051</v>
      </c>
      <c r="AE24" s="354">
        <f>'3b-2017'!AB65</f>
        <v>0.32202393174009486</v>
      </c>
      <c r="AF24" s="354">
        <f>'3b-2017'!AC65</f>
        <v>0.31850038538942921</v>
      </c>
      <c r="AG24" s="354">
        <f>'3b-2017'!AD65</f>
        <v>0.31497683903876356</v>
      </c>
      <c r="AH24" s="354">
        <f>'3b-2017'!AE65</f>
        <v>0.31145329268809802</v>
      </c>
      <c r="AI24" s="354">
        <f>'3b-2017'!AF65</f>
        <v>0.30792974633743236</v>
      </c>
      <c r="AJ24" s="354">
        <f>'3b-2017'!AG65</f>
        <v>0.30440619998676671</v>
      </c>
      <c r="AK24" s="354">
        <f>'3b-2017'!AH65</f>
        <v>0.30088265363610106</v>
      </c>
      <c r="AL24" s="354">
        <f>'3b-2017'!AI65</f>
        <v>0.29735910728543541</v>
      </c>
      <c r="AM24" s="354">
        <f>'3b-2017'!AJ65</f>
        <v>0.29383556093476976</v>
      </c>
      <c r="AN24" s="354">
        <f>'3b-2017'!AK65</f>
        <v>0.29031201458410416</v>
      </c>
      <c r="AO24" s="354">
        <f>'3b-2017'!AL65</f>
        <v>0.28678846823343856</v>
      </c>
      <c r="AP24" s="354">
        <f>'3b-2017'!AM65</f>
        <v>0.28326492188277297</v>
      </c>
      <c r="AQ24" s="354">
        <f>'3b-2017'!AN65</f>
        <v>0.27974137553210732</v>
      </c>
      <c r="AR24" s="354">
        <f>'3b-2017'!AO65</f>
        <v>0.27621782918144172</v>
      </c>
      <c r="AS24" s="354">
        <f>'3b-2017'!AP65</f>
        <v>0.27269428283077607</v>
      </c>
      <c r="AT24" s="354">
        <f>'3b-2017'!AQ65</f>
        <v>0.26917073648011042</v>
      </c>
      <c r="AU24" s="354">
        <f>'3b-2017'!AR65</f>
        <v>0.26564719012944482</v>
      </c>
      <c r="AV24" s="354">
        <f>'3b-2017'!AS65</f>
        <v>0.26212364377877923</v>
      </c>
      <c r="AW24" s="354">
        <f>'3b-2017'!AT65</f>
        <v>0.25860009742811363</v>
      </c>
      <c r="AX24" s="354">
        <f>'3b-2017'!AU65</f>
        <v>0.25507655107744798</v>
      </c>
      <c r="AY24" s="354">
        <f>'3b-2017'!AV65</f>
        <v>0.25155300472678238</v>
      </c>
      <c r="AZ24" s="354">
        <f>'3b-2017'!AW65</f>
        <v>0.24802945837611673</v>
      </c>
      <c r="BA24" s="354">
        <f>'3b-2017'!AX65</f>
        <v>0.24450591202545113</v>
      </c>
      <c r="BB24" s="354">
        <f>'3b-2017'!AY65</f>
        <v>0.24098236567478551</v>
      </c>
      <c r="BC24" s="354">
        <f>'3b-2017'!AZ65</f>
        <v>0.23745881932411989</v>
      </c>
      <c r="BD24" s="354">
        <f>'3b-2017'!BA65</f>
        <v>6.7836582359073083E-2</v>
      </c>
      <c r="BE24" s="354">
        <f>'3b-2017'!BB65</f>
        <v>-7.8335985831591485E-6</v>
      </c>
      <c r="BF24" s="354">
        <f>'3b-2017'!BC65</f>
        <v>-7.8335985831591485E-6</v>
      </c>
      <c r="BG24" s="354">
        <f>'3b-2017'!BD65</f>
        <v>-7.8335985831591485E-6</v>
      </c>
      <c r="BH24" s="354">
        <f>'3b-2017'!BE65</f>
        <v>-7.8335985831591485E-6</v>
      </c>
      <c r="BI24" s="354">
        <f>'3b-2017'!BF65</f>
        <v>-7.8335985831591485E-6</v>
      </c>
      <c r="BJ24" s="354">
        <f>'3b-2017'!BG65</f>
        <v>-7.8335985831591485E-6</v>
      </c>
      <c r="BK24" s="354">
        <f>'3b-2017'!BH65</f>
        <v>-7.8335985831591485E-6</v>
      </c>
      <c r="BL24" s="354">
        <f>'3b-2017'!BI65</f>
        <v>-7.8335985831591485E-6</v>
      </c>
      <c r="BM24" s="354">
        <f>'3b-2017'!BJ65</f>
        <v>-7.8335985831591485E-6</v>
      </c>
      <c r="BN24" s="354">
        <f>'3b-2017'!BK65</f>
        <v>-7.8335985831591485E-6</v>
      </c>
      <c r="BO24" s="354">
        <f>'3b-2017'!BL65</f>
        <v>-7.8335985831591485E-6</v>
      </c>
      <c r="BP24" s="354">
        <f>'3b-2017'!BM65</f>
        <v>0</v>
      </c>
      <c r="BQ24" s="354">
        <f t="shared" ref="BQ24:BQ25" si="4">SUM(E24:BP24)</f>
        <v>16.951914911365687</v>
      </c>
      <c r="BR24" s="351"/>
      <c r="BS24" s="354">
        <f>NPV('Capital Structure'!$K$16,'Rev Reqt Summary'!E24:BO24)</f>
        <v>3.6247017846036615</v>
      </c>
    </row>
    <row r="25" spans="1:71">
      <c r="A25" s="446"/>
      <c r="B25" s="355">
        <v>2026</v>
      </c>
      <c r="C25" s="366" t="s">
        <v>327</v>
      </c>
      <c r="D25" s="355" t="s">
        <v>354</v>
      </c>
      <c r="E25" s="356">
        <f>'3b-2026'!B65</f>
        <v>0</v>
      </c>
      <c r="F25" s="356">
        <f>'3b-2026'!C65</f>
        <v>0</v>
      </c>
      <c r="G25" s="356">
        <f>'3b-2026'!D65</f>
        <v>0.37740767821468041</v>
      </c>
      <c r="H25" s="356">
        <f>'3b-2026'!E65</f>
        <v>0.52402474632811114</v>
      </c>
      <c r="I25" s="356">
        <f>'3b-2026'!F65</f>
        <v>0.51142989281812734</v>
      </c>
      <c r="J25" s="356">
        <f>'3b-2026'!G65</f>
        <v>0.4995152567851161</v>
      </c>
      <c r="K25" s="356">
        <f>'3b-2026'!H65</f>
        <v>0.48822991983828667</v>
      </c>
      <c r="L25" s="356">
        <f>'3b-2026'!I65</f>
        <v>0.47752688038614</v>
      </c>
      <c r="M25" s="356">
        <f>'3b-2026'!J65</f>
        <v>0.46736240083658664</v>
      </c>
      <c r="N25" s="356">
        <f>'3b-2026'!K65</f>
        <v>0.45769600759694701</v>
      </c>
      <c r="O25" s="356">
        <f>'3b-2026'!L65</f>
        <v>0.44830770710701001</v>
      </c>
      <c r="P25" s="356">
        <f>'3b-2026'!M65</f>
        <v>0.43895857460998899</v>
      </c>
      <c r="Q25" s="356">
        <f>'3b-2026'!N65</f>
        <v>0.42960944211296798</v>
      </c>
      <c r="R25" s="356">
        <f>'3b-2026'!O65</f>
        <v>0.4202603096159469</v>
      </c>
      <c r="S25" s="356">
        <f>'3b-2026'!P65</f>
        <v>0.41091117711892583</v>
      </c>
      <c r="T25" s="356">
        <f>'3b-2026'!Q65</f>
        <v>0.40156204462190487</v>
      </c>
      <c r="U25" s="356">
        <f>'3b-2026'!R65</f>
        <v>0.39221291212488374</v>
      </c>
      <c r="V25" s="356">
        <f>'3b-2026'!S65</f>
        <v>0.38286377962786272</v>
      </c>
      <c r="W25" s="356">
        <f>'3b-2026'!T65</f>
        <v>0.37351464713084165</v>
      </c>
      <c r="X25" s="356">
        <f>'3b-2026'!U65</f>
        <v>0.36416551463382058</v>
      </c>
      <c r="Y25" s="356">
        <f>'3b-2026'!V65</f>
        <v>0.35481638213679956</v>
      </c>
      <c r="Z25" s="356">
        <f>'3b-2026'!W65</f>
        <v>0.34546724963977848</v>
      </c>
      <c r="AA25" s="356">
        <f>'3b-2026'!X65</f>
        <v>0.33757451367934632</v>
      </c>
      <c r="AB25" s="356">
        <f>'3b-2026'!Y65</f>
        <v>0.33259457079209181</v>
      </c>
      <c r="AC25" s="356">
        <f>'3b-2026'!Z65</f>
        <v>0.32907102444142616</v>
      </c>
      <c r="AD25" s="356">
        <f>'3b-2026'!AA65</f>
        <v>0.32554747809076051</v>
      </c>
      <c r="AE25" s="356">
        <f>'3b-2026'!AB65</f>
        <v>0.32202393174009486</v>
      </c>
      <c r="AF25" s="356">
        <f>'3b-2026'!AC65</f>
        <v>0.31850038538942921</v>
      </c>
      <c r="AG25" s="356">
        <f>'3b-2026'!AD65</f>
        <v>0.31497683903876356</v>
      </c>
      <c r="AH25" s="356">
        <f>'3b-2026'!AE65</f>
        <v>0.31145329268809802</v>
      </c>
      <c r="AI25" s="356">
        <f>'3b-2026'!AF65</f>
        <v>0.30792974633743236</v>
      </c>
      <c r="AJ25" s="356">
        <f>'3b-2026'!AG65</f>
        <v>0.30440619998676671</v>
      </c>
      <c r="AK25" s="356">
        <f>'3b-2026'!AH65</f>
        <v>0.30088265363610106</v>
      </c>
      <c r="AL25" s="356">
        <f>'3b-2026'!AI65</f>
        <v>0.29735910728543541</v>
      </c>
      <c r="AM25" s="356">
        <f>'3b-2026'!AJ65</f>
        <v>0.29383556093476976</v>
      </c>
      <c r="AN25" s="356">
        <f>'3b-2026'!AK65</f>
        <v>0.29031201458410416</v>
      </c>
      <c r="AO25" s="356">
        <f>'3b-2026'!AL65</f>
        <v>0.28678846823343856</v>
      </c>
      <c r="AP25" s="356">
        <f>'3b-2026'!AM65</f>
        <v>0.28326492188277297</v>
      </c>
      <c r="AQ25" s="356">
        <f>'3b-2026'!AN65</f>
        <v>0.27974137553210732</v>
      </c>
      <c r="AR25" s="356">
        <f>'3b-2026'!AO65</f>
        <v>0.27621782918144172</v>
      </c>
      <c r="AS25" s="356">
        <f>'3b-2026'!AP65</f>
        <v>0.27269428283077607</v>
      </c>
      <c r="AT25" s="356">
        <f>'3b-2026'!AQ65</f>
        <v>0.26917073648011042</v>
      </c>
      <c r="AU25" s="356">
        <f>'3b-2026'!AR65</f>
        <v>0.26564719012944482</v>
      </c>
      <c r="AV25" s="356">
        <f>'3b-2026'!AS65</f>
        <v>0.26212364377877923</v>
      </c>
      <c r="AW25" s="356">
        <f>'3b-2026'!AT65</f>
        <v>0.25860009742811363</v>
      </c>
      <c r="AX25" s="356">
        <f>'3b-2026'!AU65</f>
        <v>0.25507655107744798</v>
      </c>
      <c r="AY25" s="356">
        <f>'3b-2026'!AV65</f>
        <v>0.25155300472678238</v>
      </c>
      <c r="AZ25" s="356">
        <f>'3b-2026'!AW65</f>
        <v>0.24802945837611673</v>
      </c>
      <c r="BA25" s="356">
        <f>'3b-2026'!AX65</f>
        <v>0.24450591202545113</v>
      </c>
      <c r="BB25" s="356">
        <f>'3b-2026'!AY65</f>
        <v>0.24098236567478551</v>
      </c>
      <c r="BC25" s="356">
        <f>'3b-2026'!AZ65</f>
        <v>0.23745881932411989</v>
      </c>
      <c r="BD25" s="356">
        <f>'3b-2026'!BA65</f>
        <v>6.7836582359073083E-2</v>
      </c>
      <c r="BE25" s="356">
        <f>'3b-2026'!BB65</f>
        <v>-7.8335985831591485E-6</v>
      </c>
      <c r="BF25" s="356">
        <f>'3b-2026'!BC65</f>
        <v>-7.8335985831591485E-6</v>
      </c>
      <c r="BG25" s="356">
        <f>'3b-2026'!BD65</f>
        <v>-7.8335985831591485E-6</v>
      </c>
      <c r="BH25" s="356">
        <f>'3b-2026'!BE65</f>
        <v>-7.8335985831591485E-6</v>
      </c>
      <c r="BI25" s="356">
        <f>'3b-2026'!BF65</f>
        <v>-7.8335985831591485E-6</v>
      </c>
      <c r="BJ25" s="356">
        <f>'3b-2026'!BG65</f>
        <v>-7.8335985831591485E-6</v>
      </c>
      <c r="BK25" s="356">
        <f>'3b-2026'!BH65</f>
        <v>-7.8335985831591485E-6</v>
      </c>
      <c r="BL25" s="356">
        <f>'3b-2026'!BI65</f>
        <v>-7.8335985831591485E-6</v>
      </c>
      <c r="BM25" s="356">
        <f>'3b-2026'!BJ65</f>
        <v>-7.8335985831591485E-6</v>
      </c>
      <c r="BN25" s="356">
        <f>'3b-2026'!BK65</f>
        <v>-7.8335985831591485E-6</v>
      </c>
      <c r="BO25" s="356">
        <f>'3b-2026'!BL65</f>
        <v>-7.8335985831591485E-6</v>
      </c>
      <c r="BP25" s="356">
        <f>'3b-2026'!BM65</f>
        <v>0</v>
      </c>
      <c r="BQ25" s="356">
        <f t="shared" si="4"/>
        <v>16.951914911365687</v>
      </c>
      <c r="BR25" s="351"/>
      <c r="BS25" s="356">
        <f>NPV('Capital Structure'!$K$16,'Rev Reqt Summary'!E25:BO25)</f>
        <v>3.6247017846036615</v>
      </c>
    </row>
    <row r="26" spans="1:71" s="350" customFormat="1">
      <c r="A26" s="446"/>
      <c r="C26" s="364"/>
      <c r="E26" s="351"/>
      <c r="F26" s="351"/>
      <c r="G26" s="351"/>
      <c r="H26" s="351"/>
      <c r="I26" s="351"/>
      <c r="J26" s="351"/>
      <c r="K26" s="351"/>
      <c r="L26" s="351"/>
      <c r="M26" s="351"/>
      <c r="N26" s="351"/>
      <c r="O26" s="351"/>
      <c r="P26" s="351"/>
      <c r="Q26" s="351"/>
      <c r="R26" s="351"/>
      <c r="S26" s="351"/>
      <c r="T26" s="351"/>
      <c r="U26" s="351"/>
      <c r="V26" s="351"/>
      <c r="W26" s="351"/>
      <c r="X26" s="351"/>
      <c r="Y26" s="351"/>
      <c r="Z26" s="351"/>
      <c r="AA26" s="351"/>
      <c r="AB26" s="351"/>
      <c r="AC26" s="351"/>
      <c r="AD26" s="351"/>
      <c r="AE26" s="351"/>
      <c r="AF26" s="351"/>
      <c r="AG26" s="351"/>
      <c r="AH26" s="351"/>
      <c r="AI26" s="351"/>
      <c r="AJ26" s="351"/>
      <c r="AK26" s="351"/>
      <c r="AL26" s="351"/>
      <c r="AM26" s="351"/>
      <c r="AN26" s="351"/>
      <c r="AO26" s="351"/>
      <c r="AP26" s="351"/>
      <c r="AQ26" s="351"/>
      <c r="AR26" s="351"/>
      <c r="AS26" s="351"/>
      <c r="AT26" s="351"/>
      <c r="AU26" s="351"/>
      <c r="AV26" s="351"/>
      <c r="AW26" s="351"/>
      <c r="AX26" s="351"/>
      <c r="AY26" s="351"/>
      <c r="AZ26" s="351"/>
      <c r="BA26" s="351"/>
      <c r="BB26" s="351"/>
      <c r="BC26" s="351"/>
      <c r="BD26" s="351"/>
      <c r="BE26" s="351"/>
      <c r="BF26" s="351"/>
      <c r="BG26" s="351"/>
      <c r="BH26" s="351"/>
      <c r="BI26" s="351"/>
      <c r="BJ26" s="351"/>
      <c r="BK26" s="351"/>
      <c r="BL26" s="351"/>
      <c r="BM26" s="351"/>
      <c r="BN26" s="351"/>
      <c r="BO26" s="351"/>
      <c r="BP26" s="351"/>
      <c r="BQ26" s="351"/>
      <c r="BR26" s="351"/>
      <c r="BS26" s="351"/>
    </row>
    <row r="27" spans="1:71" ht="15" customHeight="1">
      <c r="A27" s="446"/>
      <c r="B27" s="353">
        <v>2017</v>
      </c>
      <c r="C27" s="365" t="s">
        <v>328</v>
      </c>
      <c r="D27" s="353" t="s">
        <v>82</v>
      </c>
      <c r="E27" s="354">
        <f>'3c-2017'!B65</f>
        <v>0</v>
      </c>
      <c r="F27" s="354">
        <f>'3c-2017'!C65</f>
        <v>0</v>
      </c>
      <c r="G27" s="354">
        <f>'3c-2017'!D65</f>
        <v>0.30247465232128395</v>
      </c>
      <c r="H27" s="354">
        <f>'3c-2017'!E65</f>
        <v>0.41998139439861282</v>
      </c>
      <c r="I27" s="354">
        <f>'3c-2017'!F65</f>
        <v>0.40988720671676387</v>
      </c>
      <c r="J27" s="354">
        <f>'3c-2017'!G65</f>
        <v>0.40033818161831386</v>
      </c>
      <c r="K27" s="354">
        <f>'3c-2017'!H65</f>
        <v>0.39129351038780674</v>
      </c>
      <c r="L27" s="354">
        <f>'3c-2017'!I65</f>
        <v>0.38271552344174498</v>
      </c>
      <c r="M27" s="354">
        <f>'3c-2017'!J65</f>
        <v>0.37456916713992883</v>
      </c>
      <c r="N27" s="354">
        <f>'3c-2017'!K65</f>
        <v>0.3668220037854576</v>
      </c>
      <c r="O27" s="354">
        <f>'3c-2017'!L65</f>
        <v>0.35929771880001521</v>
      </c>
      <c r="P27" s="354">
        <f>'3c-2017'!M65</f>
        <v>0.35180482513415429</v>
      </c>
      <c r="Q27" s="354">
        <f>'3c-2017'!N65</f>
        <v>0.34431193146829336</v>
      </c>
      <c r="R27" s="354">
        <f>'3c-2017'!O65</f>
        <v>0.33681903780243244</v>
      </c>
      <c r="S27" s="354">
        <f>'3c-2017'!P65</f>
        <v>0.32932614413657146</v>
      </c>
      <c r="T27" s="354">
        <f>'3c-2017'!Q65</f>
        <v>0.32183325047071054</v>
      </c>
      <c r="U27" s="354">
        <f>'3c-2017'!R65</f>
        <v>0.31434035680484967</v>
      </c>
      <c r="V27" s="354">
        <f>'3c-2017'!S65</f>
        <v>0.3068474631389887</v>
      </c>
      <c r="W27" s="354">
        <f>'3c-2017'!T65</f>
        <v>0.29935456947312783</v>
      </c>
      <c r="X27" s="354">
        <f>'3c-2017'!U65</f>
        <v>0.29186167580726691</v>
      </c>
      <c r="Y27" s="354">
        <f>'3c-2017'!V65</f>
        <v>0.28436878214140593</v>
      </c>
      <c r="Z27" s="354">
        <f>'3c-2017'!W65</f>
        <v>0.27687588847554501</v>
      </c>
      <c r="AA27" s="354">
        <f>'3c-2017'!X65</f>
        <v>0.27055022870945666</v>
      </c>
      <c r="AB27" s="354">
        <f>'3c-2017'!Y65</f>
        <v>0.26655903674291342</v>
      </c>
      <c r="AC27" s="354">
        <f>'3c-2017'!Z65</f>
        <v>0.26373507867614282</v>
      </c>
      <c r="AD27" s="354">
        <f>'3c-2017'!AA65</f>
        <v>0.26091112060937222</v>
      </c>
      <c r="AE27" s="354">
        <f>'3c-2017'!AB65</f>
        <v>0.25808716254260161</v>
      </c>
      <c r="AF27" s="354">
        <f>'3c-2017'!AC65</f>
        <v>0.25526320447583101</v>
      </c>
      <c r="AG27" s="354">
        <f>'3c-2017'!AD65</f>
        <v>0.2524392464090604</v>
      </c>
      <c r="AH27" s="354">
        <f>'3c-2017'!AE65</f>
        <v>0.24961528834228983</v>
      </c>
      <c r="AI27" s="354">
        <f>'3c-2017'!AF65</f>
        <v>0.24679133027551917</v>
      </c>
      <c r="AJ27" s="354">
        <f>'3c-2017'!AG65</f>
        <v>0.24396737220874856</v>
      </c>
      <c r="AK27" s="354">
        <f>'3c-2017'!AH65</f>
        <v>0.24114341414197793</v>
      </c>
      <c r="AL27" s="354">
        <f>'3c-2017'!AI65</f>
        <v>0.23831945607520735</v>
      </c>
      <c r="AM27" s="354">
        <f>'3c-2017'!AJ65</f>
        <v>0.23549549800843672</v>
      </c>
      <c r="AN27" s="354">
        <f>'3c-2017'!AK65</f>
        <v>0.23267153994166612</v>
      </c>
      <c r="AO27" s="354">
        <f>'3c-2017'!AL65</f>
        <v>0.22984758187489548</v>
      </c>
      <c r="AP27" s="354">
        <f>'3c-2017'!AM65</f>
        <v>0.22702362380812488</v>
      </c>
      <c r="AQ27" s="354">
        <f>'3c-2017'!AN65</f>
        <v>0.22419966574135425</v>
      </c>
      <c r="AR27" s="354">
        <f>'3c-2017'!AO65</f>
        <v>0.22137570767458367</v>
      </c>
      <c r="AS27" s="354">
        <f>'3c-2017'!AP65</f>
        <v>0.21855174960781301</v>
      </c>
      <c r="AT27" s="354">
        <f>'3c-2017'!AQ65</f>
        <v>0.21572779154104244</v>
      </c>
      <c r="AU27" s="354">
        <f>'3c-2017'!AR65</f>
        <v>0.2129038334742718</v>
      </c>
      <c r="AV27" s="354">
        <f>'3c-2017'!AS65</f>
        <v>0.2100798754075012</v>
      </c>
      <c r="AW27" s="354">
        <f>'3c-2017'!AT65</f>
        <v>0.20725591734073054</v>
      </c>
      <c r="AX27" s="354">
        <f>'3c-2017'!AU65</f>
        <v>0.20443195927395993</v>
      </c>
      <c r="AY27" s="354">
        <f>'3c-2017'!AV65</f>
        <v>0.20160800120718927</v>
      </c>
      <c r="AZ27" s="354">
        <f>'3c-2017'!AW65</f>
        <v>0.19878404314041867</v>
      </c>
      <c r="BA27" s="354">
        <f>'3c-2017'!AX65</f>
        <v>0.19596008507364798</v>
      </c>
      <c r="BB27" s="354">
        <f>'3c-2017'!AY65</f>
        <v>0.19313612700687741</v>
      </c>
      <c r="BC27" s="354">
        <f>'3c-2017'!AZ65</f>
        <v>0.19031216894010672</v>
      </c>
      <c r="BD27" s="354">
        <f>'3c-2017'!BA65</f>
        <v>5.4367856957200089E-2</v>
      </c>
      <c r="BE27" s="354">
        <f>'3c-2017'!BB65</f>
        <v>-6.2782639163121821E-6</v>
      </c>
      <c r="BF27" s="354">
        <f>'3c-2017'!BC65</f>
        <v>-6.2782639163121821E-6</v>
      </c>
      <c r="BG27" s="354">
        <f>'3c-2017'!BD65</f>
        <v>-6.2782639163121821E-6</v>
      </c>
      <c r="BH27" s="354">
        <f>'3c-2017'!BE65</f>
        <v>-6.2782639163121821E-6</v>
      </c>
      <c r="BI27" s="354">
        <f>'3c-2017'!BF65</f>
        <v>-6.2782639163121821E-6</v>
      </c>
      <c r="BJ27" s="354">
        <f>'3c-2017'!BG65</f>
        <v>-6.2782639163121821E-6</v>
      </c>
      <c r="BK27" s="354">
        <f>'3c-2017'!BH65</f>
        <v>-6.2782639163121821E-6</v>
      </c>
      <c r="BL27" s="354">
        <f>'3c-2017'!BI65</f>
        <v>-6.2782639163121821E-6</v>
      </c>
      <c r="BM27" s="354">
        <f>'3c-2017'!BJ65</f>
        <v>-6.2782639163121821E-6</v>
      </c>
      <c r="BN27" s="354">
        <f>'3c-2017'!BK65</f>
        <v>-6.2782639163121821E-6</v>
      </c>
      <c r="BO27" s="354">
        <f>'3c-2017'!BL65</f>
        <v>-6.2782639163121821E-6</v>
      </c>
      <c r="BP27" s="354">
        <f>'3c-2017'!BM65</f>
        <v>0</v>
      </c>
      <c r="BQ27" s="354">
        <f t="shared" ref="BQ27:BQ28" si="5">SUM(E27:BP27)</f>
        <v>13.586169187789139</v>
      </c>
      <c r="BR27" s="351"/>
      <c r="BS27" s="354">
        <f>NPV('Capital Structure'!$K$16,'Rev Reqt Summary'!E27:BO27)</f>
        <v>2.9050294293235788</v>
      </c>
    </row>
    <row r="28" spans="1:71">
      <c r="A28" s="446"/>
      <c r="B28" s="355">
        <v>2026</v>
      </c>
      <c r="C28" s="366" t="s">
        <v>328</v>
      </c>
      <c r="D28" s="355" t="s">
        <v>82</v>
      </c>
      <c r="E28" s="356">
        <f>'3c-2026'!B65</f>
        <v>0</v>
      </c>
      <c r="F28" s="356">
        <f>'3c-2026'!C65</f>
        <v>0</v>
      </c>
      <c r="G28" s="356">
        <f>'3c-2026'!D65</f>
        <v>0.30247465232128395</v>
      </c>
      <c r="H28" s="356">
        <f>'3c-2026'!E65</f>
        <v>0.41998139439861282</v>
      </c>
      <c r="I28" s="356">
        <f>'3c-2026'!F65</f>
        <v>0.40988720671676387</v>
      </c>
      <c r="J28" s="356">
        <f>'3c-2026'!G65</f>
        <v>0.40033818161831386</v>
      </c>
      <c r="K28" s="356">
        <f>'3c-2026'!H65</f>
        <v>0.39129351038780674</v>
      </c>
      <c r="L28" s="356">
        <f>'3c-2026'!I65</f>
        <v>0.38271552344174498</v>
      </c>
      <c r="M28" s="356">
        <f>'3c-2026'!J65</f>
        <v>0.37456916713992883</v>
      </c>
      <c r="N28" s="356">
        <f>'3c-2026'!K65</f>
        <v>0.3668220037854576</v>
      </c>
      <c r="O28" s="356">
        <f>'3c-2026'!L65</f>
        <v>0.35929771880001521</v>
      </c>
      <c r="P28" s="356">
        <f>'3c-2026'!M65</f>
        <v>0.35180482513415429</v>
      </c>
      <c r="Q28" s="356">
        <f>'3c-2026'!N65</f>
        <v>0.34431193146829336</v>
      </c>
      <c r="R28" s="356">
        <f>'3c-2026'!O65</f>
        <v>0.33681903780243244</v>
      </c>
      <c r="S28" s="356">
        <f>'3c-2026'!P65</f>
        <v>0.32932614413657146</v>
      </c>
      <c r="T28" s="356">
        <f>'3c-2026'!Q65</f>
        <v>0.32183325047071054</v>
      </c>
      <c r="U28" s="356">
        <f>'3c-2026'!R65</f>
        <v>0.31434035680484967</v>
      </c>
      <c r="V28" s="356">
        <f>'3c-2026'!S65</f>
        <v>0.3068474631389887</v>
      </c>
      <c r="W28" s="356">
        <f>'3c-2026'!T65</f>
        <v>0.29935456947312783</v>
      </c>
      <c r="X28" s="356">
        <f>'3c-2026'!U65</f>
        <v>0.29186167580726691</v>
      </c>
      <c r="Y28" s="356">
        <f>'3c-2026'!V65</f>
        <v>0.28436878214140593</v>
      </c>
      <c r="Z28" s="356">
        <f>'3c-2026'!W65</f>
        <v>0.27687588847554501</v>
      </c>
      <c r="AA28" s="356">
        <f>'3c-2026'!X65</f>
        <v>0.27055022870945666</v>
      </c>
      <c r="AB28" s="356">
        <f>'3c-2026'!Y65</f>
        <v>0.26655903674291342</v>
      </c>
      <c r="AC28" s="356">
        <f>'3c-2026'!Z65</f>
        <v>0.26373507867614282</v>
      </c>
      <c r="AD28" s="356">
        <f>'3c-2026'!AA65</f>
        <v>0.26091112060937222</v>
      </c>
      <c r="AE28" s="356">
        <f>'3c-2026'!AB65</f>
        <v>0.25808716254260161</v>
      </c>
      <c r="AF28" s="356">
        <f>'3c-2026'!AC65</f>
        <v>0.25526320447583101</v>
      </c>
      <c r="AG28" s="356">
        <f>'3c-2026'!AD65</f>
        <v>0.2524392464090604</v>
      </c>
      <c r="AH28" s="356">
        <f>'3c-2026'!AE65</f>
        <v>0.24961528834228983</v>
      </c>
      <c r="AI28" s="356">
        <f>'3c-2026'!AF65</f>
        <v>0.24679133027551917</v>
      </c>
      <c r="AJ28" s="356">
        <f>'3c-2026'!AG65</f>
        <v>0.24396737220874856</v>
      </c>
      <c r="AK28" s="356">
        <f>'3c-2026'!AH65</f>
        <v>0.24114341414197793</v>
      </c>
      <c r="AL28" s="356">
        <f>'3c-2026'!AI65</f>
        <v>0.23831945607520735</v>
      </c>
      <c r="AM28" s="356">
        <f>'3c-2026'!AJ65</f>
        <v>0.23549549800843672</v>
      </c>
      <c r="AN28" s="356">
        <f>'3c-2026'!AK65</f>
        <v>0.23267153994166612</v>
      </c>
      <c r="AO28" s="356">
        <f>'3c-2026'!AL65</f>
        <v>0.22984758187489548</v>
      </c>
      <c r="AP28" s="356">
        <f>'3c-2026'!AM65</f>
        <v>0.22702362380812488</v>
      </c>
      <c r="AQ28" s="356">
        <f>'3c-2026'!AN65</f>
        <v>0.22419966574135425</v>
      </c>
      <c r="AR28" s="356">
        <f>'3c-2026'!AO65</f>
        <v>0.22137570767458367</v>
      </c>
      <c r="AS28" s="356">
        <f>'3c-2026'!AP65</f>
        <v>0.21855174960781301</v>
      </c>
      <c r="AT28" s="356">
        <f>'3c-2026'!AQ65</f>
        <v>0.21572779154104244</v>
      </c>
      <c r="AU28" s="356">
        <f>'3c-2026'!AR65</f>
        <v>0.2129038334742718</v>
      </c>
      <c r="AV28" s="356">
        <f>'3c-2026'!AS65</f>
        <v>0.2100798754075012</v>
      </c>
      <c r="AW28" s="356">
        <f>'3c-2026'!AT65</f>
        <v>0.20725591734073054</v>
      </c>
      <c r="AX28" s="356">
        <f>'3c-2026'!AU65</f>
        <v>0.20443195927395993</v>
      </c>
      <c r="AY28" s="356">
        <f>'3c-2026'!AV65</f>
        <v>0.20160800120718927</v>
      </c>
      <c r="AZ28" s="356">
        <f>'3c-2026'!AW65</f>
        <v>0.19878404314041867</v>
      </c>
      <c r="BA28" s="356">
        <f>'3c-2026'!AX65</f>
        <v>0.19596008507364798</v>
      </c>
      <c r="BB28" s="356">
        <f>'3c-2026'!AY65</f>
        <v>0.19313612700687741</v>
      </c>
      <c r="BC28" s="356">
        <f>'3c-2026'!AZ65</f>
        <v>0.19031216894010672</v>
      </c>
      <c r="BD28" s="356">
        <f>'3c-2026'!BA65</f>
        <v>5.4367856957200089E-2</v>
      </c>
      <c r="BE28" s="356">
        <f>'3c-2026'!BB65</f>
        <v>-6.2782639163121821E-6</v>
      </c>
      <c r="BF28" s="356">
        <f>'3c-2026'!BC65</f>
        <v>-6.2782639163121821E-6</v>
      </c>
      <c r="BG28" s="356">
        <f>'3c-2026'!BD65</f>
        <v>-6.2782639163121821E-6</v>
      </c>
      <c r="BH28" s="356">
        <f>'3c-2026'!BE65</f>
        <v>-6.2782639163121821E-6</v>
      </c>
      <c r="BI28" s="356">
        <f>'3c-2026'!BF65</f>
        <v>-6.2782639163121821E-6</v>
      </c>
      <c r="BJ28" s="356">
        <f>'3c-2026'!BG65</f>
        <v>-6.2782639163121821E-6</v>
      </c>
      <c r="BK28" s="356">
        <f>'3c-2026'!BH65</f>
        <v>-6.2782639163121821E-6</v>
      </c>
      <c r="BL28" s="356">
        <f>'3c-2026'!BI65</f>
        <v>-6.2782639163121821E-6</v>
      </c>
      <c r="BM28" s="356">
        <f>'3c-2026'!BJ65</f>
        <v>-6.2782639163121821E-6</v>
      </c>
      <c r="BN28" s="356">
        <f>'3c-2026'!BK65</f>
        <v>-6.2782639163121821E-6</v>
      </c>
      <c r="BO28" s="356">
        <f>'3c-2026'!BL65</f>
        <v>-6.2782639163121821E-6</v>
      </c>
      <c r="BP28" s="356">
        <f>'3c-2026'!BM65</f>
        <v>0</v>
      </c>
      <c r="BQ28" s="356">
        <f t="shared" si="5"/>
        <v>13.586169187789139</v>
      </c>
      <c r="BR28" s="351"/>
      <c r="BS28" s="356">
        <f>NPV('Capital Structure'!$K$16,'Rev Reqt Summary'!E28:BO28)</f>
        <v>2.9050294293235788</v>
      </c>
    </row>
    <row r="29" spans="1:71" s="350" customFormat="1">
      <c r="A29" s="446"/>
      <c r="C29" s="364"/>
      <c r="E29" s="351"/>
      <c r="F29" s="351"/>
      <c r="G29" s="351"/>
      <c r="H29" s="351"/>
      <c r="I29" s="351"/>
      <c r="J29" s="351"/>
      <c r="K29" s="351"/>
      <c r="L29" s="351"/>
      <c r="M29" s="351"/>
      <c r="N29" s="351"/>
      <c r="O29" s="351"/>
      <c r="P29" s="351"/>
      <c r="Q29" s="351"/>
      <c r="R29" s="351"/>
      <c r="S29" s="351"/>
      <c r="T29" s="351"/>
      <c r="U29" s="351"/>
      <c r="V29" s="351"/>
      <c r="W29" s="351"/>
      <c r="X29" s="351"/>
      <c r="Y29" s="351"/>
      <c r="Z29" s="351"/>
      <c r="AA29" s="351"/>
      <c r="AB29" s="351"/>
      <c r="AC29" s="351"/>
      <c r="AD29" s="351"/>
      <c r="AE29" s="351"/>
      <c r="AF29" s="351"/>
      <c r="AG29" s="351"/>
      <c r="AH29" s="351"/>
      <c r="AI29" s="351"/>
      <c r="AJ29" s="351"/>
      <c r="AK29" s="351"/>
      <c r="AL29" s="351"/>
      <c r="AM29" s="351"/>
      <c r="AN29" s="351"/>
      <c r="AO29" s="351"/>
      <c r="AP29" s="351"/>
      <c r="AQ29" s="351"/>
      <c r="AR29" s="351"/>
      <c r="AS29" s="351"/>
      <c r="AT29" s="351"/>
      <c r="AU29" s="351"/>
      <c r="AV29" s="351"/>
      <c r="AW29" s="351"/>
      <c r="AX29" s="351"/>
      <c r="AY29" s="351"/>
      <c r="AZ29" s="351"/>
      <c r="BA29" s="351"/>
      <c r="BB29" s="351"/>
      <c r="BC29" s="351"/>
      <c r="BD29" s="351"/>
      <c r="BE29" s="351"/>
      <c r="BF29" s="351"/>
      <c r="BG29" s="351"/>
      <c r="BH29" s="351"/>
      <c r="BI29" s="351"/>
      <c r="BJ29" s="351"/>
      <c r="BK29" s="351"/>
      <c r="BL29" s="351"/>
      <c r="BM29" s="351"/>
      <c r="BN29" s="351"/>
      <c r="BO29" s="351"/>
      <c r="BP29" s="351"/>
      <c r="BQ29" s="351"/>
      <c r="BR29" s="351"/>
      <c r="BS29" s="351"/>
    </row>
    <row r="30" spans="1:71" ht="15" customHeight="1">
      <c r="A30" s="446"/>
      <c r="B30" s="353">
        <v>2017</v>
      </c>
      <c r="C30" s="365" t="s">
        <v>329</v>
      </c>
      <c r="D30" s="398" t="s">
        <v>361</v>
      </c>
      <c r="E30" s="354">
        <f>'3d-2017'!B65</f>
        <v>0</v>
      </c>
      <c r="F30" s="354">
        <f>'3d-2017'!C65</f>
        <v>0</v>
      </c>
      <c r="G30" s="354">
        <f>'3d-2017'!D65</f>
        <v>0</v>
      </c>
      <c r="H30" s="354">
        <f>'3d-2017'!E65</f>
        <v>0</v>
      </c>
      <c r="I30" s="354">
        <f>'3d-2017'!F65</f>
        <v>0</v>
      </c>
      <c r="J30" s="354">
        <f>'3d-2017'!G65</f>
        <v>0</v>
      </c>
      <c r="K30" s="354">
        <f>'3d-2017'!H65</f>
        <v>0</v>
      </c>
      <c r="L30" s="354">
        <f>'3d-2017'!I65</f>
        <v>0</v>
      </c>
      <c r="M30" s="354">
        <f>'3d-2017'!J65</f>
        <v>0</v>
      </c>
      <c r="N30" s="354">
        <f>'3d-2017'!K65</f>
        <v>0</v>
      </c>
      <c r="O30" s="354">
        <f>'3d-2017'!L65</f>
        <v>0</v>
      </c>
      <c r="P30" s="354">
        <f>'3d-2017'!M65</f>
        <v>0</v>
      </c>
      <c r="Q30" s="354">
        <f>'3d-2017'!N65</f>
        <v>0</v>
      </c>
      <c r="R30" s="354">
        <f>'3d-2017'!O65</f>
        <v>0</v>
      </c>
      <c r="S30" s="354">
        <f>'3d-2017'!P65</f>
        <v>0</v>
      </c>
      <c r="T30" s="354">
        <f>'3d-2017'!Q65</f>
        <v>0</v>
      </c>
      <c r="U30" s="354">
        <f>'3d-2017'!R65</f>
        <v>0</v>
      </c>
      <c r="V30" s="354">
        <f>'3d-2017'!S65</f>
        <v>0</v>
      </c>
      <c r="W30" s="354">
        <f>'3d-2017'!T65</f>
        <v>0</v>
      </c>
      <c r="X30" s="354">
        <f>'3d-2017'!U65</f>
        <v>0</v>
      </c>
      <c r="Y30" s="354">
        <f>'3d-2017'!V65</f>
        <v>0</v>
      </c>
      <c r="Z30" s="354">
        <f>'3d-2017'!W65</f>
        <v>0</v>
      </c>
      <c r="AA30" s="354">
        <f>'3d-2017'!X65</f>
        <v>0</v>
      </c>
      <c r="AB30" s="354">
        <f>'3d-2017'!Y65</f>
        <v>0</v>
      </c>
      <c r="AC30" s="354">
        <f>'3d-2017'!Z65</f>
        <v>0</v>
      </c>
      <c r="AD30" s="354">
        <f>'3d-2017'!AA65</f>
        <v>0</v>
      </c>
      <c r="AE30" s="354">
        <f>'3d-2017'!AB65</f>
        <v>0</v>
      </c>
      <c r="AF30" s="354">
        <f>'3d-2017'!AC65</f>
        <v>0</v>
      </c>
      <c r="AG30" s="354">
        <f>'3d-2017'!AD65</f>
        <v>0</v>
      </c>
      <c r="AH30" s="354">
        <f>'3d-2017'!AE65</f>
        <v>0</v>
      </c>
      <c r="AI30" s="354">
        <f>'3d-2017'!AF65</f>
        <v>0</v>
      </c>
      <c r="AJ30" s="354">
        <f>'3d-2017'!AG65</f>
        <v>0</v>
      </c>
      <c r="AK30" s="354">
        <f>'3d-2017'!AH65</f>
        <v>0</v>
      </c>
      <c r="AL30" s="354">
        <f>'3d-2017'!AI65</f>
        <v>0</v>
      </c>
      <c r="AM30" s="354">
        <f>'3d-2017'!AJ65</f>
        <v>0</v>
      </c>
      <c r="AN30" s="354">
        <f>'3d-2017'!AK65</f>
        <v>0</v>
      </c>
      <c r="AO30" s="354">
        <f>'3d-2017'!AL65</f>
        <v>0</v>
      </c>
      <c r="AP30" s="354">
        <f>'3d-2017'!AM65</f>
        <v>0</v>
      </c>
      <c r="AQ30" s="354">
        <f>'3d-2017'!AN65</f>
        <v>0</v>
      </c>
      <c r="AR30" s="354">
        <f>'3d-2017'!AO65</f>
        <v>0</v>
      </c>
      <c r="AS30" s="354">
        <f>'3d-2017'!AP65</f>
        <v>0</v>
      </c>
      <c r="AT30" s="354">
        <f>'3d-2017'!AQ65</f>
        <v>0</v>
      </c>
      <c r="AU30" s="354">
        <f>'3d-2017'!AR65</f>
        <v>0</v>
      </c>
      <c r="AV30" s="354">
        <f>'3d-2017'!AS65</f>
        <v>0</v>
      </c>
      <c r="AW30" s="354">
        <f>'3d-2017'!AT65</f>
        <v>0</v>
      </c>
      <c r="AX30" s="354">
        <f>'3d-2017'!AU65</f>
        <v>0</v>
      </c>
      <c r="AY30" s="354">
        <f>'3d-2017'!AV65</f>
        <v>0</v>
      </c>
      <c r="AZ30" s="354">
        <f>'3d-2017'!AW65</f>
        <v>0</v>
      </c>
      <c r="BA30" s="354">
        <f>'3d-2017'!AX65</f>
        <v>0</v>
      </c>
      <c r="BB30" s="354">
        <f>'3d-2017'!AY65</f>
        <v>0</v>
      </c>
      <c r="BC30" s="354">
        <f>'3d-2017'!AZ65</f>
        <v>0</v>
      </c>
      <c r="BD30" s="354">
        <f>'3d-2017'!BA65</f>
        <v>0</v>
      </c>
      <c r="BE30" s="354">
        <f>'3d-2017'!BB65</f>
        <v>0</v>
      </c>
      <c r="BF30" s="354">
        <f>'3d-2017'!BC65</f>
        <v>0</v>
      </c>
      <c r="BG30" s="354">
        <f>'3d-2017'!BD65</f>
        <v>0</v>
      </c>
      <c r="BH30" s="354">
        <f>'3d-2017'!BE65</f>
        <v>0</v>
      </c>
      <c r="BI30" s="354">
        <f>'3d-2017'!BF65</f>
        <v>0</v>
      </c>
      <c r="BJ30" s="354">
        <f>'3d-2017'!BG65</f>
        <v>0</v>
      </c>
      <c r="BK30" s="354">
        <f>'3d-2017'!BH65</f>
        <v>0</v>
      </c>
      <c r="BL30" s="354">
        <f>'3d-2017'!BI65</f>
        <v>0</v>
      </c>
      <c r="BM30" s="354">
        <f>'3d-2017'!BJ65</f>
        <v>0</v>
      </c>
      <c r="BN30" s="354">
        <f>'3d-2017'!BK65</f>
        <v>0</v>
      </c>
      <c r="BO30" s="354">
        <f>'3d-2017'!BL65</f>
        <v>0</v>
      </c>
      <c r="BP30" s="354">
        <f>'3d-2017'!BM65</f>
        <v>0</v>
      </c>
      <c r="BQ30" s="354">
        <f t="shared" ref="BQ30:BQ31" si="6">SUM(E30:BP30)</f>
        <v>0</v>
      </c>
      <c r="BR30" s="351"/>
      <c r="BS30" s="354">
        <f>NPV('Capital Structure'!$K$16,'Rev Reqt Summary'!E30:BO30)</f>
        <v>0</v>
      </c>
    </row>
    <row r="31" spans="1:71">
      <c r="A31" s="437"/>
      <c r="B31" s="355">
        <v>2026</v>
      </c>
      <c r="C31" s="366" t="s">
        <v>329</v>
      </c>
      <c r="D31" s="435" t="s">
        <v>361</v>
      </c>
      <c r="E31" s="356">
        <f>'3d-2026'!B65</f>
        <v>0</v>
      </c>
      <c r="F31" s="356">
        <f>'3d-2026'!C65</f>
        <v>0</v>
      </c>
      <c r="G31" s="356">
        <f>'3d-2026'!D65</f>
        <v>0</v>
      </c>
      <c r="H31" s="356">
        <f>'3d-2026'!E65</f>
        <v>0</v>
      </c>
      <c r="I31" s="356">
        <f>'3d-2026'!F65</f>
        <v>0</v>
      </c>
      <c r="J31" s="356">
        <f>'3d-2026'!G65</f>
        <v>14.558661592593706</v>
      </c>
      <c r="K31" s="356">
        <f>'3d-2026'!H65</f>
        <v>20.21447731012001</v>
      </c>
      <c r="L31" s="356">
        <f>'3d-2026'!I65</f>
        <v>19.728625482919391</v>
      </c>
      <c r="M31" s="356">
        <f>'3d-2026'!J65</f>
        <v>19.269013333998391</v>
      </c>
      <c r="N31" s="356">
        <f>'3d-2026'!K65</f>
        <v>18.833676664790975</v>
      </c>
      <c r="O31" s="356">
        <f>'3d-2026'!L65</f>
        <v>18.420802368928488</v>
      </c>
      <c r="P31" s="356">
        <f>'3d-2026'!M65</f>
        <v>18.028703250206764</v>
      </c>
      <c r="Q31" s="356">
        <f>'3d-2026'!N65</f>
        <v>17.655818022586153</v>
      </c>
      <c r="R31" s="356">
        <f>'3d-2026'!O65</f>
        <v>17.29366034098004</v>
      </c>
      <c r="S31" s="356">
        <f>'3d-2026'!P65</f>
        <v>16.933013581347804</v>
      </c>
      <c r="T31" s="356">
        <f>'3d-2026'!Q65</f>
        <v>16.572366821715569</v>
      </c>
      <c r="U31" s="356">
        <f>'3d-2026'!R65</f>
        <v>16.211720062083334</v>
      </c>
      <c r="V31" s="356">
        <f>'3d-2026'!S65</f>
        <v>15.851073302451097</v>
      </c>
      <c r="W31" s="356">
        <f>'3d-2026'!T65</f>
        <v>15.490426542818863</v>
      </c>
      <c r="X31" s="356">
        <f>'3d-2026'!U65</f>
        <v>15.129779783186624</v>
      </c>
      <c r="Y31" s="356">
        <f>'3d-2026'!V65</f>
        <v>14.769133023554389</v>
      </c>
      <c r="Z31" s="356">
        <f>'3d-2026'!W65</f>
        <v>14.408486263922153</v>
      </c>
      <c r="AA31" s="356">
        <f>'3d-2026'!X65</f>
        <v>14.04783950428992</v>
      </c>
      <c r="AB31" s="356">
        <f>'3d-2026'!Y65</f>
        <v>13.687192744657683</v>
      </c>
      <c r="AC31" s="356">
        <f>'3d-2026'!Z65</f>
        <v>13.326545985025447</v>
      </c>
      <c r="AD31" s="356">
        <f>'3d-2026'!AA65</f>
        <v>13.022080340788436</v>
      </c>
      <c r="AE31" s="356">
        <f>'3d-2026'!AB65</f>
        <v>12.829976927341873</v>
      </c>
      <c r="AF31" s="356">
        <f>'3d-2026'!AC65</f>
        <v>12.694054629290534</v>
      </c>
      <c r="AG31" s="356">
        <f>'3d-2026'!AD65</f>
        <v>12.558132331239197</v>
      </c>
      <c r="AH31" s="356">
        <f>'3d-2026'!AE65</f>
        <v>12.422210033187858</v>
      </c>
      <c r="AI31" s="356">
        <f>'3d-2026'!AF65</f>
        <v>12.286287735136519</v>
      </c>
      <c r="AJ31" s="356">
        <f>'3d-2026'!AG65</f>
        <v>12.150365437085179</v>
      </c>
      <c r="AK31" s="356">
        <f>'3d-2026'!AH65</f>
        <v>12.01444313903384</v>
      </c>
      <c r="AL31" s="356">
        <f>'3d-2026'!AI65</f>
        <v>11.878520840982501</v>
      </c>
      <c r="AM31" s="356">
        <f>'3d-2026'!AJ65</f>
        <v>11.742598542931162</v>
      </c>
      <c r="AN31" s="356">
        <f>'3d-2026'!AK65</f>
        <v>11.606676244879822</v>
      </c>
      <c r="AO31" s="356">
        <f>'3d-2026'!AL65</f>
        <v>11.470753946828484</v>
      </c>
      <c r="AP31" s="356">
        <f>'3d-2026'!AM65</f>
        <v>11.334831648777145</v>
      </c>
      <c r="AQ31" s="356">
        <f>'3d-2026'!AN65</f>
        <v>11.198909350725806</v>
      </c>
      <c r="AR31" s="356">
        <f>'3d-2026'!AO65</f>
        <v>11.062987052674465</v>
      </c>
      <c r="AS31" s="356">
        <f>'3d-2026'!AP65</f>
        <v>10.927064754623128</v>
      </c>
      <c r="AT31" s="356">
        <f>'3d-2026'!AQ65</f>
        <v>10.791142456571786</v>
      </c>
      <c r="AU31" s="356">
        <f>'3d-2026'!AR65</f>
        <v>10.65522015852045</v>
      </c>
      <c r="AV31" s="356">
        <f>'3d-2026'!AS65</f>
        <v>10.519297860469109</v>
      </c>
      <c r="AW31" s="356">
        <f>'3d-2026'!AT65</f>
        <v>10.38337556241777</v>
      </c>
      <c r="AX31" s="356">
        <f>'3d-2026'!AU65</f>
        <v>10.247453264366431</v>
      </c>
      <c r="AY31" s="356">
        <f>'3d-2026'!AV65</f>
        <v>10.111530966315094</v>
      </c>
      <c r="AZ31" s="356">
        <f>'3d-2026'!AW65</f>
        <v>9.975608668263753</v>
      </c>
      <c r="BA31" s="356">
        <f>'3d-2026'!AX65</f>
        <v>9.839686370212414</v>
      </c>
      <c r="BB31" s="356">
        <f>'3d-2026'!AY65</f>
        <v>9.7037640721610732</v>
      </c>
      <c r="BC31" s="356">
        <f>'3d-2026'!AZ65</f>
        <v>9.5678417741097359</v>
      </c>
      <c r="BD31" s="356">
        <f>'3d-2026'!BA65</f>
        <v>9.4319194760583969</v>
      </c>
      <c r="BE31" s="356">
        <f>'3d-2026'!BB65</f>
        <v>9.2959971780070578</v>
      </c>
      <c r="BF31" s="356">
        <f>'3d-2026'!BC65</f>
        <v>9.160074879955717</v>
      </c>
      <c r="BG31" s="356">
        <f>'3d-2026'!BD65</f>
        <v>2.6168249963427406</v>
      </c>
      <c r="BH31" s="356">
        <f>'3d-2026'!BE65</f>
        <v>-3.0218439477522194E-4</v>
      </c>
      <c r="BI31" s="356">
        <f>'3d-2026'!BF65</f>
        <v>-3.0218439477522194E-4</v>
      </c>
      <c r="BJ31" s="356">
        <f>'3d-2026'!BG65</f>
        <v>-3.0218439477522194E-4</v>
      </c>
      <c r="BK31" s="356">
        <f>'3d-2026'!BH65</f>
        <v>-3.0218439477522194E-4</v>
      </c>
      <c r="BL31" s="356">
        <f>'3d-2026'!BI65</f>
        <v>-3.0218439477522194E-4</v>
      </c>
      <c r="BM31" s="356">
        <f>'3d-2026'!BJ65</f>
        <v>-3.0218439477522194E-4</v>
      </c>
      <c r="BN31" s="356">
        <f>'3d-2026'!BK65</f>
        <v>-3.0218439477522194E-4</v>
      </c>
      <c r="BO31" s="356">
        <f>'3d-2026'!BL65</f>
        <v>-3.0218439477522194E-4</v>
      </c>
      <c r="BP31" s="356">
        <f>'3d-2026'!BM65</f>
        <v>0</v>
      </c>
      <c r="BQ31" s="356">
        <f t="shared" si="6"/>
        <v>653.92822914631643</v>
      </c>
      <c r="BR31" s="351"/>
      <c r="BS31" s="356">
        <f>NPV('Capital Structure'!$K$16,'Rev Reqt Summary'!E31:BO31)</f>
        <v>105.91637967647296</v>
      </c>
    </row>
    <row r="32" spans="1:71" s="350" customFormat="1">
      <c r="A32" s="357"/>
      <c r="C32" s="364"/>
      <c r="E32" s="351"/>
      <c r="F32" s="351"/>
      <c r="G32" s="351"/>
      <c r="H32" s="351"/>
      <c r="I32" s="351"/>
      <c r="J32" s="351"/>
      <c r="K32" s="351"/>
      <c r="L32" s="351"/>
      <c r="M32" s="351"/>
      <c r="N32" s="351"/>
      <c r="O32" s="351"/>
      <c r="P32" s="351"/>
      <c r="Q32" s="351"/>
      <c r="R32" s="351"/>
      <c r="S32" s="351"/>
      <c r="T32" s="351"/>
      <c r="U32" s="351"/>
      <c r="V32" s="351"/>
      <c r="W32" s="351"/>
      <c r="X32" s="351"/>
      <c r="Y32" s="351"/>
      <c r="Z32" s="351"/>
      <c r="AA32" s="351"/>
      <c r="AB32" s="351"/>
      <c r="AC32" s="351"/>
      <c r="AD32" s="351"/>
      <c r="AE32" s="351"/>
      <c r="AF32" s="351"/>
      <c r="AG32" s="351"/>
      <c r="AH32" s="351"/>
      <c r="AI32" s="351"/>
      <c r="AJ32" s="351"/>
      <c r="AK32" s="351"/>
      <c r="AL32" s="351"/>
      <c r="AM32" s="351"/>
      <c r="AN32" s="351"/>
      <c r="AO32" s="351"/>
      <c r="AP32" s="351"/>
      <c r="AQ32" s="351"/>
      <c r="AR32" s="351"/>
      <c r="AS32" s="351"/>
      <c r="AT32" s="351"/>
      <c r="AU32" s="351"/>
      <c r="AV32" s="351"/>
      <c r="AW32" s="351"/>
      <c r="AX32" s="351"/>
      <c r="AY32" s="351"/>
      <c r="AZ32" s="351"/>
      <c r="BA32" s="351"/>
      <c r="BB32" s="351"/>
      <c r="BC32" s="351"/>
      <c r="BD32" s="351"/>
      <c r="BE32" s="351"/>
      <c r="BF32" s="351"/>
      <c r="BG32" s="351"/>
      <c r="BH32" s="351"/>
      <c r="BI32" s="351"/>
      <c r="BJ32" s="351"/>
      <c r="BK32" s="351"/>
      <c r="BL32" s="351"/>
      <c r="BM32" s="351"/>
      <c r="BN32" s="351"/>
      <c r="BO32" s="351"/>
      <c r="BP32" s="351"/>
      <c r="BQ32" s="351"/>
      <c r="BR32" s="351"/>
      <c r="BS32" s="351"/>
    </row>
    <row r="33" spans="1:71" ht="15" customHeight="1">
      <c r="A33" s="436" t="s">
        <v>84</v>
      </c>
      <c r="B33" s="353">
        <v>2017</v>
      </c>
      <c r="C33" s="365" t="s">
        <v>330</v>
      </c>
      <c r="D33" s="353" t="s">
        <v>85</v>
      </c>
      <c r="E33" s="354">
        <f>'4a-2017'!B65</f>
        <v>0</v>
      </c>
      <c r="F33" s="354">
        <f>'4a-2017'!C65</f>
        <v>0</v>
      </c>
      <c r="G33" s="354">
        <f>'4a-2017'!D65</f>
        <v>0.45782580160347341</v>
      </c>
      <c r="H33" s="354">
        <f>'4a-2017'!E65</f>
        <v>0.63568407161884866</v>
      </c>
      <c r="I33" s="354">
        <f>'4a-2017'!F65</f>
        <v>0.62040550354211066</v>
      </c>
      <c r="J33" s="354">
        <f>'4a-2017'!G65</f>
        <v>0.60595209385412829</v>
      </c>
      <c r="K33" s="354">
        <f>'4a-2017'!H65</f>
        <v>0.59226207446054158</v>
      </c>
      <c r="L33" s="354">
        <f>'4a-2017'!I65</f>
        <v>0.5792784286588647</v>
      </c>
      <c r="M33" s="354">
        <f>'4a-2017'!J65</f>
        <v>0.5669480992398398</v>
      </c>
      <c r="N33" s="354">
        <f>'4a-2017'!K65</f>
        <v>0.55522198848743731</v>
      </c>
      <c r="O33" s="354">
        <f>'4a-2017'!L65</f>
        <v>0.54383322655807698</v>
      </c>
      <c r="P33" s="354">
        <f>'4a-2017'!M65</f>
        <v>0.53249197854745489</v>
      </c>
      <c r="Q33" s="354">
        <f>'4a-2017'!N65</f>
        <v>0.52115073053683258</v>
      </c>
      <c r="R33" s="354">
        <f>'4a-2017'!O65</f>
        <v>0.50980948252621061</v>
      </c>
      <c r="S33" s="354">
        <f>'4a-2017'!P65</f>
        <v>0.49846823451558853</v>
      </c>
      <c r="T33" s="354">
        <f>'4a-2017'!Q65</f>
        <v>0.48712698650496644</v>
      </c>
      <c r="U33" s="354">
        <f>'4a-2017'!R65</f>
        <v>0.47578573849434436</v>
      </c>
      <c r="V33" s="354">
        <f>'4a-2017'!S65</f>
        <v>0.46444449048372233</v>
      </c>
      <c r="W33" s="354">
        <f>'4a-2017'!T65</f>
        <v>0.45310324247310024</v>
      </c>
      <c r="X33" s="354">
        <f>'4a-2017'!U65</f>
        <v>0.4417619944624781</v>
      </c>
      <c r="Y33" s="354">
        <f>'4a-2017'!V65</f>
        <v>0.43042074645185602</v>
      </c>
      <c r="Z33" s="354">
        <f>'4a-2017'!W65</f>
        <v>0.41907949844123393</v>
      </c>
      <c r="AA33" s="354">
        <f>'4a-2017'!X65</f>
        <v>0.40950497630903199</v>
      </c>
      <c r="AB33" s="354">
        <f>'4a-2017'!Y65</f>
        <v>0.40346390593367015</v>
      </c>
      <c r="AC33" s="354">
        <f>'4a-2017'!Z65</f>
        <v>0.3991895614367284</v>
      </c>
      <c r="AD33" s="354">
        <f>'4a-2017'!AA65</f>
        <v>0.3949152169397866</v>
      </c>
      <c r="AE33" s="354">
        <f>'4a-2017'!AB65</f>
        <v>0.39064087244284484</v>
      </c>
      <c r="AF33" s="354">
        <f>'4a-2017'!AC65</f>
        <v>0.38636652794590309</v>
      </c>
      <c r="AG33" s="354">
        <f>'4a-2017'!AD65</f>
        <v>0.38209218344896134</v>
      </c>
      <c r="AH33" s="354">
        <f>'4a-2017'!AE65</f>
        <v>0.37781783895201948</v>
      </c>
      <c r="AI33" s="354">
        <f>'4a-2017'!AF65</f>
        <v>0.37354349445507778</v>
      </c>
      <c r="AJ33" s="354">
        <f>'4a-2017'!AG65</f>
        <v>0.36926914995813598</v>
      </c>
      <c r="AK33" s="354">
        <f>'4a-2017'!AH65</f>
        <v>0.36499480546119417</v>
      </c>
      <c r="AL33" s="354">
        <f>'4a-2017'!AI65</f>
        <v>0.36072046096425242</v>
      </c>
      <c r="AM33" s="354">
        <f>'4a-2017'!AJ65</f>
        <v>0.35644611646731061</v>
      </c>
      <c r="AN33" s="354">
        <f>'4a-2017'!AK65</f>
        <v>0.35217177197036881</v>
      </c>
      <c r="AO33" s="354">
        <f>'4a-2017'!AL65</f>
        <v>0.34789742747342711</v>
      </c>
      <c r="AP33" s="354">
        <f>'4a-2017'!AM65</f>
        <v>0.34362308297648531</v>
      </c>
      <c r="AQ33" s="354">
        <f>'4a-2017'!AN65</f>
        <v>0.3393487384795435</v>
      </c>
      <c r="AR33" s="354">
        <f>'4a-2017'!AO65</f>
        <v>0.33507439398260169</v>
      </c>
      <c r="AS33" s="354">
        <f>'4a-2017'!AP65</f>
        <v>0.33080004948566</v>
      </c>
      <c r="AT33" s="354">
        <f>'4a-2017'!AQ65</f>
        <v>0.32652570498871819</v>
      </c>
      <c r="AU33" s="354">
        <f>'4a-2017'!AR65</f>
        <v>0.32225136049177638</v>
      </c>
      <c r="AV33" s="354">
        <f>'4a-2017'!AS65</f>
        <v>0.31797701599483463</v>
      </c>
      <c r="AW33" s="354">
        <f>'4a-2017'!AT65</f>
        <v>0.31370267149789288</v>
      </c>
      <c r="AX33" s="354">
        <f>'4a-2017'!AU65</f>
        <v>0.30942832700095108</v>
      </c>
      <c r="AY33" s="354">
        <f>'4a-2017'!AV65</f>
        <v>0.30515398250400932</v>
      </c>
      <c r="AZ33" s="354">
        <f>'4a-2017'!AW65</f>
        <v>0.30087963800706752</v>
      </c>
      <c r="BA33" s="354">
        <f>'4a-2017'!AX65</f>
        <v>0.29660529351012577</v>
      </c>
      <c r="BB33" s="354">
        <f>'4a-2017'!AY65</f>
        <v>0.29233094901318396</v>
      </c>
      <c r="BC33" s="354">
        <f>'4a-2017'!AZ65</f>
        <v>0.28805660451624221</v>
      </c>
      <c r="BD33" s="354">
        <f>'4a-2017'!BA65</f>
        <v>8.2291218460362844E-2</v>
      </c>
      <c r="BE33" s="354">
        <f>'4a-2017'!BB65</f>
        <v>-9.5027837476676376E-6</v>
      </c>
      <c r="BF33" s="354">
        <f>'4a-2017'!BC65</f>
        <v>-9.5027837476676376E-6</v>
      </c>
      <c r="BG33" s="354">
        <f>'4a-2017'!BD65</f>
        <v>-9.5027837476676376E-6</v>
      </c>
      <c r="BH33" s="354">
        <f>'4a-2017'!BE65</f>
        <v>-9.5027837476676376E-6</v>
      </c>
      <c r="BI33" s="354">
        <f>'4a-2017'!BF65</f>
        <v>-9.5027837476676376E-6</v>
      </c>
      <c r="BJ33" s="354">
        <f>'4a-2017'!BG65</f>
        <v>-9.5027837476676376E-6</v>
      </c>
      <c r="BK33" s="354">
        <f>'4a-2017'!BH65</f>
        <v>-9.5027837476676376E-6</v>
      </c>
      <c r="BL33" s="354">
        <f>'4a-2017'!BI65</f>
        <v>-9.5027837476676376E-6</v>
      </c>
      <c r="BM33" s="354">
        <f>'4a-2017'!BJ65</f>
        <v>-9.5027837476676376E-6</v>
      </c>
      <c r="BN33" s="354">
        <f>'4a-2017'!BK65</f>
        <v>-9.5027837476676376E-6</v>
      </c>
      <c r="BO33" s="354">
        <f>'4a-2017'!BL65</f>
        <v>-9.5027837476676376E-6</v>
      </c>
      <c r="BP33" s="354">
        <f>'4a-2017'!BM65</f>
        <v>0</v>
      </c>
      <c r="BQ33" s="354">
        <f t="shared" ref="BQ33:BQ34" si="7">SUM(E33:BP33)</f>
        <v>20.564033221908051</v>
      </c>
      <c r="BR33" s="351"/>
      <c r="BS33" s="354">
        <f>NPV('Capital Structure'!$K$16,'Rev Reqt Summary'!E33:BO33)</f>
        <v>4.3970541562902428</v>
      </c>
    </row>
    <row r="34" spans="1:71">
      <c r="A34" s="446"/>
      <c r="B34" s="355">
        <v>2026</v>
      </c>
      <c r="C34" s="366" t="s">
        <v>330</v>
      </c>
      <c r="D34" s="355" t="s">
        <v>85</v>
      </c>
      <c r="E34" s="356">
        <f>'4a-2026'!B65</f>
        <v>0</v>
      </c>
      <c r="F34" s="356">
        <f>'4a-2026'!C65</f>
        <v>0</v>
      </c>
      <c r="G34" s="356">
        <f>'4a-2026'!D65</f>
        <v>0.45782580160347341</v>
      </c>
      <c r="H34" s="356">
        <f>'4a-2026'!E65</f>
        <v>0.63568407161884866</v>
      </c>
      <c r="I34" s="356">
        <f>'4a-2026'!F65</f>
        <v>0.62040550354211066</v>
      </c>
      <c r="J34" s="356">
        <f>'4a-2026'!G65</f>
        <v>0.60595209385412829</v>
      </c>
      <c r="K34" s="356">
        <f>'4a-2026'!H65</f>
        <v>0.59226207446054158</v>
      </c>
      <c r="L34" s="356">
        <f>'4a-2026'!I65</f>
        <v>0.5792784286588647</v>
      </c>
      <c r="M34" s="356">
        <f>'4a-2026'!J65</f>
        <v>0.5669480992398398</v>
      </c>
      <c r="N34" s="356">
        <f>'4a-2026'!K65</f>
        <v>0.55522198848743731</v>
      </c>
      <c r="O34" s="356">
        <f>'4a-2026'!L65</f>
        <v>0.54383322655807698</v>
      </c>
      <c r="P34" s="356">
        <f>'4a-2026'!M65</f>
        <v>0.53249197854745489</v>
      </c>
      <c r="Q34" s="356">
        <f>'4a-2026'!N65</f>
        <v>0.52115073053683258</v>
      </c>
      <c r="R34" s="356">
        <f>'4a-2026'!O65</f>
        <v>0.50980948252621061</v>
      </c>
      <c r="S34" s="356">
        <f>'4a-2026'!P65</f>
        <v>0.49846823451558853</v>
      </c>
      <c r="T34" s="356">
        <f>'4a-2026'!Q65</f>
        <v>0.48712698650496644</v>
      </c>
      <c r="U34" s="356">
        <f>'4a-2026'!R65</f>
        <v>0.47578573849434436</v>
      </c>
      <c r="V34" s="356">
        <f>'4a-2026'!S65</f>
        <v>0.46444449048372233</v>
      </c>
      <c r="W34" s="356">
        <f>'4a-2026'!T65</f>
        <v>0.45310324247310024</v>
      </c>
      <c r="X34" s="356">
        <f>'4a-2026'!U65</f>
        <v>0.4417619944624781</v>
      </c>
      <c r="Y34" s="356">
        <f>'4a-2026'!V65</f>
        <v>0.43042074645185602</v>
      </c>
      <c r="Z34" s="356">
        <f>'4a-2026'!W65</f>
        <v>0.41907949844123393</v>
      </c>
      <c r="AA34" s="356">
        <f>'4a-2026'!X65</f>
        <v>0.40950497630903199</v>
      </c>
      <c r="AB34" s="356">
        <f>'4a-2026'!Y65</f>
        <v>0.40346390593367015</v>
      </c>
      <c r="AC34" s="356">
        <f>'4a-2026'!Z65</f>
        <v>0.3991895614367284</v>
      </c>
      <c r="AD34" s="356">
        <f>'4a-2026'!AA65</f>
        <v>0.3949152169397866</v>
      </c>
      <c r="AE34" s="356">
        <f>'4a-2026'!AB65</f>
        <v>0.39064087244284484</v>
      </c>
      <c r="AF34" s="356">
        <f>'4a-2026'!AC65</f>
        <v>0.38636652794590309</v>
      </c>
      <c r="AG34" s="356">
        <f>'4a-2026'!AD65</f>
        <v>0.38209218344896134</v>
      </c>
      <c r="AH34" s="356">
        <f>'4a-2026'!AE65</f>
        <v>0.37781783895201948</v>
      </c>
      <c r="AI34" s="356">
        <f>'4a-2026'!AF65</f>
        <v>0.37354349445507778</v>
      </c>
      <c r="AJ34" s="356">
        <f>'4a-2026'!AG65</f>
        <v>0.36926914995813598</v>
      </c>
      <c r="AK34" s="356">
        <f>'4a-2026'!AH65</f>
        <v>0.36499480546119417</v>
      </c>
      <c r="AL34" s="356">
        <f>'4a-2026'!AI65</f>
        <v>0.36072046096425242</v>
      </c>
      <c r="AM34" s="356">
        <f>'4a-2026'!AJ65</f>
        <v>0.35644611646731061</v>
      </c>
      <c r="AN34" s="356">
        <f>'4a-2026'!AK65</f>
        <v>0.35217177197036881</v>
      </c>
      <c r="AO34" s="356">
        <f>'4a-2026'!AL65</f>
        <v>0.34789742747342711</v>
      </c>
      <c r="AP34" s="356">
        <f>'4a-2026'!AM65</f>
        <v>0.34362308297648531</v>
      </c>
      <c r="AQ34" s="356">
        <f>'4a-2026'!AN65</f>
        <v>0.3393487384795435</v>
      </c>
      <c r="AR34" s="356">
        <f>'4a-2026'!AO65</f>
        <v>0.33507439398260169</v>
      </c>
      <c r="AS34" s="356">
        <f>'4a-2026'!AP65</f>
        <v>0.33080004948566</v>
      </c>
      <c r="AT34" s="356">
        <f>'4a-2026'!AQ65</f>
        <v>0.32652570498871819</v>
      </c>
      <c r="AU34" s="356">
        <f>'4a-2026'!AR65</f>
        <v>0.32225136049177638</v>
      </c>
      <c r="AV34" s="356">
        <f>'4a-2026'!AS65</f>
        <v>0.31797701599483463</v>
      </c>
      <c r="AW34" s="356">
        <f>'4a-2026'!AT65</f>
        <v>0.31370267149789288</v>
      </c>
      <c r="AX34" s="356">
        <f>'4a-2026'!AU65</f>
        <v>0.30942832700095108</v>
      </c>
      <c r="AY34" s="356">
        <f>'4a-2026'!AV65</f>
        <v>0.30515398250400932</v>
      </c>
      <c r="AZ34" s="356">
        <f>'4a-2026'!AW65</f>
        <v>0.30087963800706752</v>
      </c>
      <c r="BA34" s="356">
        <f>'4a-2026'!AX65</f>
        <v>0.29660529351012577</v>
      </c>
      <c r="BB34" s="356">
        <f>'4a-2026'!AY65</f>
        <v>0.29233094901318396</v>
      </c>
      <c r="BC34" s="356">
        <f>'4a-2026'!AZ65</f>
        <v>0.28805660451624221</v>
      </c>
      <c r="BD34" s="356">
        <f>'4a-2026'!BA65</f>
        <v>8.2291218460362844E-2</v>
      </c>
      <c r="BE34" s="356">
        <f>'4a-2026'!BB65</f>
        <v>-9.5027837476676376E-6</v>
      </c>
      <c r="BF34" s="356">
        <f>'4a-2026'!BC65</f>
        <v>-9.5027837476676376E-6</v>
      </c>
      <c r="BG34" s="356">
        <f>'4a-2026'!BD65</f>
        <v>-9.5027837476676376E-6</v>
      </c>
      <c r="BH34" s="356">
        <f>'4a-2026'!BE65</f>
        <v>-9.5027837476676376E-6</v>
      </c>
      <c r="BI34" s="356">
        <f>'4a-2026'!BF65</f>
        <v>-9.5027837476676376E-6</v>
      </c>
      <c r="BJ34" s="356">
        <f>'4a-2026'!BG65</f>
        <v>-9.5027837476676376E-6</v>
      </c>
      <c r="BK34" s="356">
        <f>'4a-2026'!BH65</f>
        <v>-9.5027837476676376E-6</v>
      </c>
      <c r="BL34" s="356">
        <f>'4a-2026'!BI65</f>
        <v>-9.5027837476676376E-6</v>
      </c>
      <c r="BM34" s="356">
        <f>'4a-2026'!BJ65</f>
        <v>-9.5027837476676376E-6</v>
      </c>
      <c r="BN34" s="356">
        <f>'4a-2026'!BK65</f>
        <v>-9.5027837476676376E-6</v>
      </c>
      <c r="BO34" s="356">
        <f>'4a-2026'!BL65</f>
        <v>-9.5027837476676376E-6</v>
      </c>
      <c r="BP34" s="356">
        <f>'4a-2026'!BM65</f>
        <v>0</v>
      </c>
      <c r="BQ34" s="356">
        <f t="shared" si="7"/>
        <v>20.564033221908051</v>
      </c>
      <c r="BR34" s="351"/>
      <c r="BS34" s="356">
        <f>NPV('Capital Structure'!$K$16,'Rev Reqt Summary'!E34:BO34)</f>
        <v>4.3970541562902428</v>
      </c>
    </row>
    <row r="35" spans="1:71" s="350" customFormat="1">
      <c r="A35" s="446"/>
      <c r="C35" s="364"/>
      <c r="E35" s="351"/>
      <c r="F35" s="351"/>
      <c r="G35" s="351"/>
      <c r="H35" s="351"/>
      <c r="I35" s="351"/>
      <c r="J35" s="351"/>
      <c r="K35" s="351"/>
      <c r="L35" s="351"/>
      <c r="M35" s="351"/>
      <c r="N35" s="351"/>
      <c r="O35" s="351"/>
      <c r="P35" s="351"/>
      <c r="Q35" s="351"/>
      <c r="R35" s="351"/>
      <c r="S35" s="351"/>
      <c r="T35" s="351"/>
      <c r="U35" s="351"/>
      <c r="V35" s="351"/>
      <c r="W35" s="351"/>
      <c r="X35" s="351"/>
      <c r="Y35" s="351"/>
      <c r="Z35" s="351"/>
      <c r="AA35" s="351"/>
      <c r="AB35" s="351"/>
      <c r="AC35" s="351"/>
      <c r="AD35" s="351"/>
      <c r="AE35" s="351"/>
      <c r="AF35" s="351"/>
      <c r="AG35" s="351"/>
      <c r="AH35" s="351"/>
      <c r="AI35" s="351"/>
      <c r="AJ35" s="351"/>
      <c r="AK35" s="351"/>
      <c r="AL35" s="351"/>
      <c r="AM35" s="351"/>
      <c r="AN35" s="351"/>
      <c r="AO35" s="351"/>
      <c r="AP35" s="351"/>
      <c r="AQ35" s="351"/>
      <c r="AR35" s="351"/>
      <c r="AS35" s="351"/>
      <c r="AT35" s="351"/>
      <c r="AU35" s="351"/>
      <c r="AV35" s="351"/>
      <c r="AW35" s="351"/>
      <c r="AX35" s="351"/>
      <c r="AY35" s="351"/>
      <c r="AZ35" s="351"/>
      <c r="BA35" s="351"/>
      <c r="BB35" s="351"/>
      <c r="BC35" s="351"/>
      <c r="BD35" s="351"/>
      <c r="BE35" s="351"/>
      <c r="BF35" s="351"/>
      <c r="BG35" s="351"/>
      <c r="BH35" s="351"/>
      <c r="BI35" s="351"/>
      <c r="BJ35" s="351"/>
      <c r="BK35" s="351"/>
      <c r="BL35" s="351"/>
      <c r="BM35" s="351"/>
      <c r="BN35" s="351"/>
      <c r="BO35" s="351"/>
      <c r="BP35" s="351"/>
      <c r="BQ35" s="351"/>
      <c r="BR35" s="351"/>
      <c r="BS35" s="351"/>
    </row>
    <row r="36" spans="1:71" ht="15" customHeight="1">
      <c r="A36" s="446"/>
      <c r="B36" s="353">
        <v>2017</v>
      </c>
      <c r="C36" s="365" t="s">
        <v>331</v>
      </c>
      <c r="D36" s="353" t="s">
        <v>87</v>
      </c>
      <c r="E36" s="354">
        <f>'4b-2017'!B65</f>
        <v>0</v>
      </c>
      <c r="F36" s="354">
        <f>'4b-2017'!C65</f>
        <v>0</v>
      </c>
      <c r="G36" s="354">
        <f>'4b-2017'!D65</f>
        <v>0</v>
      </c>
      <c r="H36" s="354">
        <f>'4b-2017'!E65</f>
        <v>0</v>
      </c>
      <c r="I36" s="354">
        <f>'4b-2017'!F65</f>
        <v>0</v>
      </c>
      <c r="J36" s="354">
        <f>'4b-2017'!G65</f>
        <v>0</v>
      </c>
      <c r="K36" s="354">
        <f>'4b-2017'!H65</f>
        <v>0</v>
      </c>
      <c r="L36" s="354">
        <f>'4b-2017'!I65</f>
        <v>0</v>
      </c>
      <c r="M36" s="354">
        <f>'4b-2017'!J65</f>
        <v>0</v>
      </c>
      <c r="N36" s="354">
        <f>'4b-2017'!K65</f>
        <v>0</v>
      </c>
      <c r="O36" s="354">
        <f>'4b-2017'!L65</f>
        <v>0</v>
      </c>
      <c r="P36" s="354">
        <f>'4b-2017'!M65</f>
        <v>0</v>
      </c>
      <c r="Q36" s="354">
        <f>'4b-2017'!N65</f>
        <v>0</v>
      </c>
      <c r="R36" s="354">
        <f>'4b-2017'!O65</f>
        <v>0</v>
      </c>
      <c r="S36" s="354">
        <f>'4b-2017'!P65</f>
        <v>0</v>
      </c>
      <c r="T36" s="354">
        <f>'4b-2017'!Q65</f>
        <v>0</v>
      </c>
      <c r="U36" s="354">
        <f>'4b-2017'!R65</f>
        <v>0</v>
      </c>
      <c r="V36" s="354">
        <f>'4b-2017'!S65</f>
        <v>0</v>
      </c>
      <c r="W36" s="354">
        <f>'4b-2017'!T65</f>
        <v>0</v>
      </c>
      <c r="X36" s="354">
        <f>'4b-2017'!U65</f>
        <v>0</v>
      </c>
      <c r="Y36" s="354">
        <f>'4b-2017'!V65</f>
        <v>0</v>
      </c>
      <c r="Z36" s="354">
        <f>'4b-2017'!W65</f>
        <v>0</v>
      </c>
      <c r="AA36" s="354">
        <f>'4b-2017'!X65</f>
        <v>0</v>
      </c>
      <c r="AB36" s="354">
        <f>'4b-2017'!Y65</f>
        <v>0</v>
      </c>
      <c r="AC36" s="354">
        <f>'4b-2017'!Z65</f>
        <v>0</v>
      </c>
      <c r="AD36" s="354">
        <f>'4b-2017'!AA65</f>
        <v>0</v>
      </c>
      <c r="AE36" s="354">
        <f>'4b-2017'!AB65</f>
        <v>0</v>
      </c>
      <c r="AF36" s="354">
        <f>'4b-2017'!AC65</f>
        <v>0</v>
      </c>
      <c r="AG36" s="354">
        <f>'4b-2017'!AD65</f>
        <v>0</v>
      </c>
      <c r="AH36" s="354">
        <f>'4b-2017'!AE65</f>
        <v>0</v>
      </c>
      <c r="AI36" s="354">
        <f>'4b-2017'!AF65</f>
        <v>0</v>
      </c>
      <c r="AJ36" s="354">
        <f>'4b-2017'!AG65</f>
        <v>0</v>
      </c>
      <c r="AK36" s="354">
        <f>'4b-2017'!AH65</f>
        <v>0</v>
      </c>
      <c r="AL36" s="354">
        <f>'4b-2017'!AI65</f>
        <v>0</v>
      </c>
      <c r="AM36" s="354">
        <f>'4b-2017'!AJ65</f>
        <v>0</v>
      </c>
      <c r="AN36" s="354">
        <f>'4b-2017'!AK65</f>
        <v>0</v>
      </c>
      <c r="AO36" s="354">
        <f>'4b-2017'!AL65</f>
        <v>0</v>
      </c>
      <c r="AP36" s="354">
        <f>'4b-2017'!AM65</f>
        <v>0</v>
      </c>
      <c r="AQ36" s="354">
        <f>'4b-2017'!AN65</f>
        <v>0</v>
      </c>
      <c r="AR36" s="354">
        <f>'4b-2017'!AO65</f>
        <v>0</v>
      </c>
      <c r="AS36" s="354">
        <f>'4b-2017'!AP65</f>
        <v>0</v>
      </c>
      <c r="AT36" s="354">
        <f>'4b-2017'!AQ65</f>
        <v>0</v>
      </c>
      <c r="AU36" s="354">
        <f>'4b-2017'!AR65</f>
        <v>0</v>
      </c>
      <c r="AV36" s="354">
        <f>'4b-2017'!AS65</f>
        <v>0</v>
      </c>
      <c r="AW36" s="354">
        <f>'4b-2017'!AT65</f>
        <v>0</v>
      </c>
      <c r="AX36" s="354">
        <f>'4b-2017'!AU65</f>
        <v>0</v>
      </c>
      <c r="AY36" s="354">
        <f>'4b-2017'!AV65</f>
        <v>0</v>
      </c>
      <c r="AZ36" s="354">
        <f>'4b-2017'!AW65</f>
        <v>0</v>
      </c>
      <c r="BA36" s="354">
        <f>'4b-2017'!AX65</f>
        <v>0</v>
      </c>
      <c r="BB36" s="354">
        <f>'4b-2017'!AY65</f>
        <v>0</v>
      </c>
      <c r="BC36" s="354">
        <f>'4b-2017'!AZ65</f>
        <v>0</v>
      </c>
      <c r="BD36" s="354">
        <f>'4b-2017'!BA65</f>
        <v>0</v>
      </c>
      <c r="BE36" s="354">
        <f>'4b-2017'!BB65</f>
        <v>0</v>
      </c>
      <c r="BF36" s="354">
        <f>'4b-2017'!BC65</f>
        <v>0</v>
      </c>
      <c r="BG36" s="354">
        <f>'4b-2017'!BD65</f>
        <v>0</v>
      </c>
      <c r="BH36" s="354">
        <f>'4b-2017'!BE65</f>
        <v>0</v>
      </c>
      <c r="BI36" s="354">
        <f>'4b-2017'!BF65</f>
        <v>0</v>
      </c>
      <c r="BJ36" s="354">
        <f>'4b-2017'!BG65</f>
        <v>0</v>
      </c>
      <c r="BK36" s="354">
        <f>'4b-2017'!BH65</f>
        <v>0</v>
      </c>
      <c r="BL36" s="354">
        <f>'4b-2017'!BI65</f>
        <v>0</v>
      </c>
      <c r="BM36" s="354">
        <f>'4b-2017'!BJ65</f>
        <v>0</v>
      </c>
      <c r="BN36" s="354">
        <f>'4b-2017'!BK65</f>
        <v>0</v>
      </c>
      <c r="BO36" s="354">
        <f>'4b-2017'!BL65</f>
        <v>0</v>
      </c>
      <c r="BP36" s="354">
        <f>'4b-2017'!BM65</f>
        <v>0</v>
      </c>
      <c r="BQ36" s="354">
        <f t="shared" ref="BQ36:BQ37" si="8">SUM(E36:BP36)</f>
        <v>0</v>
      </c>
      <c r="BR36" s="351"/>
      <c r="BS36" s="354">
        <f>NPV('Capital Structure'!$K$16,'Rev Reqt Summary'!E36:BO36)</f>
        <v>0</v>
      </c>
    </row>
    <row r="37" spans="1:71">
      <c r="A37" s="446"/>
      <c r="B37" s="355">
        <v>2026</v>
      </c>
      <c r="C37" s="366" t="s">
        <v>331</v>
      </c>
      <c r="D37" s="355" t="s">
        <v>87</v>
      </c>
      <c r="E37" s="356">
        <f>'4b-2026'!B65</f>
        <v>0</v>
      </c>
      <c r="F37" s="356">
        <f>'4b-2026'!C65</f>
        <v>0</v>
      </c>
      <c r="G37" s="356">
        <f>'4b-2026'!D65</f>
        <v>0</v>
      </c>
      <c r="H37" s="356">
        <f>'4b-2026'!E65</f>
        <v>0</v>
      </c>
      <c r="I37" s="356">
        <f>'4b-2026'!F65</f>
        <v>0</v>
      </c>
      <c r="J37" s="356">
        <f>'4b-2026'!G65</f>
        <v>26.654283591268676</v>
      </c>
      <c r="K37" s="356">
        <f>'4b-2026'!H65</f>
        <v>37.009062093132563</v>
      </c>
      <c r="L37" s="356">
        <f>'4b-2026'!I65</f>
        <v>36.119555025248715</v>
      </c>
      <c r="M37" s="356">
        <f>'4b-2026'!J65</f>
        <v>35.278088075734289</v>
      </c>
      <c r="N37" s="356">
        <f>'4b-2026'!K65</f>
        <v>34.481065151275644</v>
      </c>
      <c r="O37" s="356">
        <f>'4b-2026'!L65</f>
        <v>33.7251667811217</v>
      </c>
      <c r="P37" s="356">
        <f>'4b-2026'!M65</f>
        <v>33.007304013323605</v>
      </c>
      <c r="Q37" s="356">
        <f>'4b-2026'!N65</f>
        <v>32.324618414734594</v>
      </c>
      <c r="R37" s="356">
        <f>'4b-2026'!O65</f>
        <v>31.661573018089317</v>
      </c>
      <c r="S37" s="356">
        <f>'4b-2026'!P65</f>
        <v>31.00129384706992</v>
      </c>
      <c r="T37" s="356">
        <f>'4b-2026'!Q65</f>
        <v>30.341014676050523</v>
      </c>
      <c r="U37" s="356">
        <f>'4b-2026'!R65</f>
        <v>29.680735505031123</v>
      </c>
      <c r="V37" s="356">
        <f>'4b-2026'!S65</f>
        <v>29.02045633401173</v>
      </c>
      <c r="W37" s="356">
        <f>'4b-2026'!T65</f>
        <v>28.360177162992329</v>
      </c>
      <c r="X37" s="356">
        <f>'4b-2026'!U65</f>
        <v>27.699897991972936</v>
      </c>
      <c r="Y37" s="356">
        <f>'4b-2026'!V65</f>
        <v>27.039618820953532</v>
      </c>
      <c r="Z37" s="356">
        <f>'4b-2026'!W65</f>
        <v>26.379339649934135</v>
      </c>
      <c r="AA37" s="356">
        <f>'4b-2026'!X65</f>
        <v>25.719060478914734</v>
      </c>
      <c r="AB37" s="356">
        <f>'4b-2026'!Y65</f>
        <v>25.058781307895341</v>
      </c>
      <c r="AC37" s="356">
        <f>'4b-2026'!Z65</f>
        <v>24.39850213687594</v>
      </c>
      <c r="AD37" s="356">
        <f>'4b-2026'!AA65</f>
        <v>23.841080455378791</v>
      </c>
      <c r="AE37" s="356">
        <f>'4b-2026'!AB65</f>
        <v>23.48937375292612</v>
      </c>
      <c r="AF37" s="356">
        <f>'4b-2026'!AC65</f>
        <v>23.240524539995697</v>
      </c>
      <c r="AG37" s="356">
        <f>'4b-2026'!AD65</f>
        <v>22.991675327065277</v>
      </c>
      <c r="AH37" s="356">
        <f>'4b-2026'!AE65</f>
        <v>22.742826114134854</v>
      </c>
      <c r="AI37" s="356">
        <f>'4b-2026'!AF65</f>
        <v>22.49397690120443</v>
      </c>
      <c r="AJ37" s="356">
        <f>'4b-2026'!AG65</f>
        <v>22.245127688274007</v>
      </c>
      <c r="AK37" s="356">
        <f>'4b-2026'!AH65</f>
        <v>21.996278475343583</v>
      </c>
      <c r="AL37" s="356">
        <f>'4b-2026'!AI65</f>
        <v>21.74742926241316</v>
      </c>
      <c r="AM37" s="356">
        <f>'4b-2026'!AJ65</f>
        <v>21.49858004948274</v>
      </c>
      <c r="AN37" s="356">
        <f>'4b-2026'!AK65</f>
        <v>21.249730836552313</v>
      </c>
      <c r="AO37" s="356">
        <f>'4b-2026'!AL65</f>
        <v>21.000881623621893</v>
      </c>
      <c r="AP37" s="356">
        <f>'4b-2026'!AM65</f>
        <v>20.75203241069147</v>
      </c>
      <c r="AQ37" s="356">
        <f>'4b-2026'!AN65</f>
        <v>20.503183197761047</v>
      </c>
      <c r="AR37" s="356">
        <f>'4b-2026'!AO65</f>
        <v>20.254333984830623</v>
      </c>
      <c r="AS37" s="356">
        <f>'4b-2026'!AP65</f>
        <v>20.005484771900203</v>
      </c>
      <c r="AT37" s="356">
        <f>'4b-2026'!AQ65</f>
        <v>19.756635558969776</v>
      </c>
      <c r="AU37" s="356">
        <f>'4b-2026'!AR65</f>
        <v>19.507786346039357</v>
      </c>
      <c r="AV37" s="356">
        <f>'4b-2026'!AS65</f>
        <v>19.25893713310893</v>
      </c>
      <c r="AW37" s="356">
        <f>'4b-2026'!AT65</f>
        <v>19.010087920178513</v>
      </c>
      <c r="AX37" s="356">
        <f>'4b-2026'!AU65</f>
        <v>18.761238707248086</v>
      </c>
      <c r="AY37" s="356">
        <f>'4b-2026'!AV65</f>
        <v>18.512389494317667</v>
      </c>
      <c r="AZ37" s="356">
        <f>'4b-2026'!AW65</f>
        <v>18.26354028138724</v>
      </c>
      <c r="BA37" s="356">
        <f>'4b-2026'!AX65</f>
        <v>18.01469106845682</v>
      </c>
      <c r="BB37" s="356">
        <f>'4b-2026'!AY65</f>
        <v>17.765841855526393</v>
      </c>
      <c r="BC37" s="356">
        <f>'4b-2026'!AZ65</f>
        <v>17.516992642595973</v>
      </c>
      <c r="BD37" s="356">
        <f>'4b-2026'!BA65</f>
        <v>17.26814342966555</v>
      </c>
      <c r="BE37" s="356">
        <f>'4b-2026'!BB65</f>
        <v>17.019294216735126</v>
      </c>
      <c r="BF37" s="356">
        <f>'4b-2026'!BC65</f>
        <v>16.770445003804703</v>
      </c>
      <c r="BG37" s="356">
        <f>'4b-2026'!BD65</f>
        <v>4.7909346005214744</v>
      </c>
      <c r="BH37" s="356">
        <f>'4b-2026'!BE65</f>
        <v>-5.5324512517257538E-4</v>
      </c>
      <c r="BI37" s="356">
        <f>'4b-2026'!BF65</f>
        <v>-5.5324512517257538E-4</v>
      </c>
      <c r="BJ37" s="356">
        <f>'4b-2026'!BG65</f>
        <v>-5.5324512517257538E-4</v>
      </c>
      <c r="BK37" s="356">
        <f>'4b-2026'!BH65</f>
        <v>-5.5324512517257538E-4</v>
      </c>
      <c r="BL37" s="356">
        <f>'4b-2026'!BI65</f>
        <v>-5.5324512517257538E-4</v>
      </c>
      <c r="BM37" s="356">
        <f>'4b-2026'!BJ65</f>
        <v>-5.5324512517257538E-4</v>
      </c>
      <c r="BN37" s="356">
        <f>'4b-2026'!BK65</f>
        <v>-5.5324512517257538E-4</v>
      </c>
      <c r="BO37" s="356">
        <f>'4b-2026'!BL65</f>
        <v>-5.5324512517257538E-4</v>
      </c>
      <c r="BP37" s="356">
        <f>'4b-2026'!BM65</f>
        <v>0</v>
      </c>
      <c r="BQ37" s="356">
        <f t="shared" si="8"/>
        <v>1197.2246457647609</v>
      </c>
      <c r="BR37" s="351"/>
      <c r="BS37" s="356">
        <f>NPV('Capital Structure'!$K$16,'Rev Reqt Summary'!E37:BO37)</f>
        <v>193.91378822167135</v>
      </c>
    </row>
    <row r="38" spans="1:71" s="350" customFormat="1">
      <c r="A38" s="446"/>
      <c r="C38" s="364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1"/>
      <c r="Q38" s="351"/>
      <c r="R38" s="351"/>
      <c r="S38" s="351"/>
      <c r="T38" s="351"/>
      <c r="U38" s="351"/>
      <c r="V38" s="351"/>
      <c r="W38" s="351"/>
      <c r="X38" s="351"/>
      <c r="Y38" s="351"/>
      <c r="Z38" s="351"/>
      <c r="AA38" s="351"/>
      <c r="AB38" s="351"/>
      <c r="AC38" s="351"/>
      <c r="AD38" s="351"/>
      <c r="AE38" s="351"/>
      <c r="AF38" s="351"/>
      <c r="AG38" s="351"/>
      <c r="AH38" s="351"/>
      <c r="AI38" s="351"/>
      <c r="AJ38" s="351"/>
      <c r="AK38" s="351"/>
      <c r="AL38" s="351"/>
      <c r="AM38" s="351"/>
      <c r="AN38" s="351"/>
      <c r="AO38" s="351"/>
      <c r="AP38" s="351"/>
      <c r="AQ38" s="351"/>
      <c r="AR38" s="351"/>
      <c r="AS38" s="351"/>
      <c r="AT38" s="351"/>
      <c r="AU38" s="351"/>
      <c r="AV38" s="351"/>
      <c r="AW38" s="351"/>
      <c r="AX38" s="351"/>
      <c r="AY38" s="351"/>
      <c r="AZ38" s="351"/>
      <c r="BA38" s="351"/>
      <c r="BB38" s="351"/>
      <c r="BC38" s="351"/>
      <c r="BD38" s="351"/>
      <c r="BE38" s="351"/>
      <c r="BF38" s="351"/>
      <c r="BG38" s="351"/>
      <c r="BH38" s="351"/>
      <c r="BI38" s="351"/>
      <c r="BJ38" s="351"/>
      <c r="BK38" s="351"/>
      <c r="BL38" s="351"/>
      <c r="BM38" s="351"/>
      <c r="BN38" s="351"/>
      <c r="BO38" s="351"/>
      <c r="BP38" s="351"/>
      <c r="BQ38" s="351"/>
      <c r="BR38" s="351"/>
      <c r="BS38" s="351"/>
    </row>
    <row r="39" spans="1:71" ht="15" customHeight="1">
      <c r="A39" s="446"/>
      <c r="B39" s="353">
        <v>2017</v>
      </c>
      <c r="C39" s="365" t="s">
        <v>332</v>
      </c>
      <c r="D39" s="353" t="s">
        <v>89</v>
      </c>
      <c r="E39" s="354">
        <f>'4c-2017'!B65</f>
        <v>0</v>
      </c>
      <c r="F39" s="354">
        <f>'4c-2017'!C65</f>
        <v>0</v>
      </c>
      <c r="G39" s="354">
        <f>'4c-2017'!D65</f>
        <v>0</v>
      </c>
      <c r="H39" s="354">
        <f>'4c-2017'!E65</f>
        <v>77.034288247042255</v>
      </c>
      <c r="I39" s="354">
        <f>'4c-2017'!F65</f>
        <v>106.9609223325353</v>
      </c>
      <c r="J39" s="354">
        <f>'4c-2017'!G65</f>
        <v>104.39013315223289</v>
      </c>
      <c r="K39" s="354">
        <f>'4c-2017'!H65</f>
        <v>101.95818605760198</v>
      </c>
      <c r="L39" s="354">
        <f>'4c-2017'!I65</f>
        <v>99.654687879081791</v>
      </c>
      <c r="M39" s="354">
        <f>'4c-2017'!J65</f>
        <v>97.470044921693059</v>
      </c>
      <c r="N39" s="354">
        <f>'4c-2017'!K65</f>
        <v>95.395329719274585</v>
      </c>
      <c r="O39" s="354">
        <f>'4c-2017'!L65</f>
        <v>93.422281034483149</v>
      </c>
      <c r="P39" s="354">
        <f>'4c-2017'!M65</f>
        <v>91.50599504498544</v>
      </c>
      <c r="Q39" s="354">
        <f>'4c-2017'!N65</f>
        <v>89.597703801303766</v>
      </c>
      <c r="R39" s="354">
        <f>'4c-2017'!O65</f>
        <v>87.689412557622077</v>
      </c>
      <c r="S39" s="354">
        <f>'4c-2017'!P65</f>
        <v>85.781121313940389</v>
      </c>
      <c r="T39" s="354">
        <f>'4c-2017'!Q65</f>
        <v>83.872830070258715</v>
      </c>
      <c r="U39" s="354">
        <f>'4c-2017'!R65</f>
        <v>81.964538826577041</v>
      </c>
      <c r="V39" s="354">
        <f>'4c-2017'!S65</f>
        <v>80.056247582895338</v>
      </c>
      <c r="W39" s="354">
        <f>'4c-2017'!T65</f>
        <v>78.14795633921365</v>
      </c>
      <c r="X39" s="354">
        <f>'4c-2017'!U65</f>
        <v>76.239665095531976</v>
      </c>
      <c r="Y39" s="354">
        <f>'4c-2017'!V65</f>
        <v>74.331373851850287</v>
      </c>
      <c r="Z39" s="354">
        <f>'4c-2017'!W65</f>
        <v>72.423082608168599</v>
      </c>
      <c r="AA39" s="354">
        <f>'4c-2017'!X65</f>
        <v>70.514791364486911</v>
      </c>
      <c r="AB39" s="354">
        <f>'4c-2017'!Y65</f>
        <v>68.903771419397529</v>
      </c>
      <c r="AC39" s="354">
        <f>'4c-2017'!Z65</f>
        <v>67.887294071492718</v>
      </c>
      <c r="AD39" s="354">
        <f>'4c-2017'!AA65</f>
        <v>67.168088022180186</v>
      </c>
      <c r="AE39" s="354">
        <f>'4c-2017'!AB65</f>
        <v>66.448881972867682</v>
      </c>
      <c r="AF39" s="354">
        <f>'4c-2017'!AC65</f>
        <v>65.729675923555163</v>
      </c>
      <c r="AG39" s="354">
        <f>'4c-2017'!AD65</f>
        <v>65.010469874242645</v>
      </c>
      <c r="AH39" s="354">
        <f>'4c-2017'!AE65</f>
        <v>64.291263824930127</v>
      </c>
      <c r="AI39" s="354">
        <f>'4c-2017'!AF65</f>
        <v>63.572057775617616</v>
      </c>
      <c r="AJ39" s="354">
        <f>'4c-2017'!AG65</f>
        <v>62.852851726305097</v>
      </c>
      <c r="AK39" s="354">
        <f>'4c-2017'!AH65</f>
        <v>62.133645676992579</v>
      </c>
      <c r="AL39" s="354">
        <f>'4c-2017'!AI65</f>
        <v>61.414439627680061</v>
      </c>
      <c r="AM39" s="354">
        <f>'4c-2017'!AJ65</f>
        <v>60.695233578367549</v>
      </c>
      <c r="AN39" s="354">
        <f>'4c-2017'!AK65</f>
        <v>59.976027529055031</v>
      </c>
      <c r="AO39" s="354">
        <f>'4c-2017'!AL65</f>
        <v>59.25682147974252</v>
      </c>
      <c r="AP39" s="354">
        <f>'4c-2017'!AM65</f>
        <v>58.537615430429994</v>
      </c>
      <c r="AQ39" s="354">
        <f>'4c-2017'!AN65</f>
        <v>57.818409381117483</v>
      </c>
      <c r="AR39" s="354">
        <f>'4c-2017'!AO65</f>
        <v>57.099203331804972</v>
      </c>
      <c r="AS39" s="354">
        <f>'4c-2017'!AP65</f>
        <v>56.379997282492447</v>
      </c>
      <c r="AT39" s="354">
        <f>'4c-2017'!AQ65</f>
        <v>55.660791233179935</v>
      </c>
      <c r="AU39" s="354">
        <f>'4c-2017'!AR65</f>
        <v>54.941585183867424</v>
      </c>
      <c r="AV39" s="354">
        <f>'4c-2017'!AS65</f>
        <v>54.222379134554899</v>
      </c>
      <c r="AW39" s="354">
        <f>'4c-2017'!AT65</f>
        <v>53.503173085242381</v>
      </c>
      <c r="AX39" s="354">
        <f>'4c-2017'!AU65</f>
        <v>52.783967035929862</v>
      </c>
      <c r="AY39" s="354">
        <f>'4c-2017'!AV65</f>
        <v>52.064760986617337</v>
      </c>
      <c r="AZ39" s="354">
        <f>'4c-2017'!AW65</f>
        <v>51.345554937304833</v>
      </c>
      <c r="BA39" s="354">
        <f>'4c-2017'!AX65</f>
        <v>50.6263488879923</v>
      </c>
      <c r="BB39" s="354">
        <f>'4c-2017'!AY65</f>
        <v>49.907142838679796</v>
      </c>
      <c r="BC39" s="354">
        <f>'4c-2017'!AZ65</f>
        <v>49.187936789367264</v>
      </c>
      <c r="BD39" s="354">
        <f>'4c-2017'!BA65</f>
        <v>48.468730740054767</v>
      </c>
      <c r="BE39" s="354">
        <f>'4c-2017'!BB65</f>
        <v>13.846413681521607</v>
      </c>
      <c r="BF39" s="354">
        <f>'4c-2017'!BC65</f>
        <v>-1.598949163203929E-3</v>
      </c>
      <c r="BG39" s="354">
        <f>'4c-2017'!BD65</f>
        <v>-1.598949163203929E-3</v>
      </c>
      <c r="BH39" s="354">
        <f>'4c-2017'!BE65</f>
        <v>-1.598949163203929E-3</v>
      </c>
      <c r="BI39" s="354">
        <f>'4c-2017'!BF65</f>
        <v>-1.598949163203929E-3</v>
      </c>
      <c r="BJ39" s="354">
        <f>'4c-2017'!BG65</f>
        <v>-1.598949163203929E-3</v>
      </c>
      <c r="BK39" s="354">
        <f>'4c-2017'!BH65</f>
        <v>-1.598949163203929E-3</v>
      </c>
      <c r="BL39" s="354">
        <f>'4c-2017'!BI65</f>
        <v>-1.598949163203929E-3</v>
      </c>
      <c r="BM39" s="354">
        <f>'4c-2017'!BJ65</f>
        <v>-1.598949163203929E-3</v>
      </c>
      <c r="BN39" s="354">
        <f>'4c-2017'!BK65</f>
        <v>-1.598949163203929E-3</v>
      </c>
      <c r="BO39" s="354">
        <f>'4c-2017'!BL65</f>
        <v>-1.598949163203929E-3</v>
      </c>
      <c r="BP39" s="354">
        <f>'4c-2017'!BM65</f>
        <v>0</v>
      </c>
      <c r="BQ39" s="354">
        <f t="shared" ref="BQ39:BQ40" si="9">SUM(E39:BP39)</f>
        <v>3460.129134771732</v>
      </c>
      <c r="BR39" s="351"/>
      <c r="BS39" s="354">
        <f>NPV('Capital Structure'!$K$16,'Rev Reqt Summary'!E39:BO39)</f>
        <v>674.4332911135831</v>
      </c>
    </row>
    <row r="40" spans="1:71">
      <c r="A40" s="446"/>
      <c r="B40" s="355">
        <v>2026</v>
      </c>
      <c r="C40" s="366" t="s">
        <v>332</v>
      </c>
      <c r="D40" s="355" t="s">
        <v>89</v>
      </c>
      <c r="E40" s="356">
        <f>'4c-2026'!B65</f>
        <v>0</v>
      </c>
      <c r="F40" s="356">
        <f>'4c-2026'!C65</f>
        <v>0</v>
      </c>
      <c r="G40" s="356">
        <f>'4c-2026'!D65</f>
        <v>0</v>
      </c>
      <c r="H40" s="356">
        <f>'4c-2026'!E65</f>
        <v>0</v>
      </c>
      <c r="I40" s="356">
        <f>'4c-2026'!F65</f>
        <v>0</v>
      </c>
      <c r="J40" s="356">
        <f>'4c-2026'!G65</f>
        <v>0</v>
      </c>
      <c r="K40" s="356">
        <f>'4c-2026'!H65</f>
        <v>0</v>
      </c>
      <c r="L40" s="356">
        <f>'4c-2026'!I65</f>
        <v>0</v>
      </c>
      <c r="M40" s="356">
        <f>'4c-2026'!J65</f>
        <v>0</v>
      </c>
      <c r="N40" s="356">
        <f>'4c-2026'!K65</f>
        <v>0</v>
      </c>
      <c r="O40" s="356">
        <f>'4c-2026'!L65</f>
        <v>0</v>
      </c>
      <c r="P40" s="356">
        <f>'4c-2026'!M65</f>
        <v>0</v>
      </c>
      <c r="Q40" s="356">
        <f>'4c-2026'!N65</f>
        <v>103.12547965785144</v>
      </c>
      <c r="R40" s="356">
        <f>'4c-2026'!O65</f>
        <v>143.18813960888917</v>
      </c>
      <c r="S40" s="356">
        <f>'4c-2026'!P65</f>
        <v>139.74663487962235</v>
      </c>
      <c r="T40" s="356">
        <f>'4c-2026'!Q65</f>
        <v>136.49099747005673</v>
      </c>
      <c r="U40" s="356">
        <f>'4c-2026'!R65</f>
        <v>133.40731408754681</v>
      </c>
      <c r="V40" s="356">
        <f>'4c-2026'!S65</f>
        <v>130.48274169272742</v>
      </c>
      <c r="W40" s="356">
        <f>'4c-2026'!T65</f>
        <v>127.7053291239671</v>
      </c>
      <c r="X40" s="356">
        <f>'4c-2026'!U65</f>
        <v>125.06401709736804</v>
      </c>
      <c r="Y40" s="356">
        <f>'4c-2026'!V65</f>
        <v>122.49869305367952</v>
      </c>
      <c r="Z40" s="356">
        <f>'4c-2026'!W65</f>
        <v>119.94407154279527</v>
      </c>
      <c r="AA40" s="356">
        <f>'4c-2026'!X65</f>
        <v>117.38945003191103</v>
      </c>
      <c r="AB40" s="356">
        <f>'4c-2026'!Y65</f>
        <v>114.83482852102679</v>
      </c>
      <c r="AC40" s="356">
        <f>'4c-2026'!Z65</f>
        <v>112.28020701014253</v>
      </c>
      <c r="AD40" s="356">
        <f>'4c-2026'!AA65</f>
        <v>109.72558549925829</v>
      </c>
      <c r="AE40" s="356">
        <f>'4c-2026'!AB65</f>
        <v>107.17096398837406</v>
      </c>
      <c r="AF40" s="356">
        <f>'4c-2026'!AC65</f>
        <v>104.61634247748979</v>
      </c>
      <c r="AG40" s="356">
        <f>'4c-2026'!AD65</f>
        <v>102.06172096660556</v>
      </c>
      <c r="AH40" s="356">
        <f>'4c-2026'!AE65</f>
        <v>99.507099455721317</v>
      </c>
      <c r="AI40" s="356">
        <f>'4c-2026'!AF65</f>
        <v>96.952477944837057</v>
      </c>
      <c r="AJ40" s="356">
        <f>'4c-2026'!AG65</f>
        <v>94.397856433952811</v>
      </c>
      <c r="AK40" s="356">
        <f>'4c-2026'!AH65</f>
        <v>92.241190767841616</v>
      </c>
      <c r="AL40" s="356">
        <f>'4c-2026'!AI65</f>
        <v>90.880436791276537</v>
      </c>
      <c r="AM40" s="356">
        <f>'4c-2026'!AJ65</f>
        <v>89.917638659484481</v>
      </c>
      <c r="AN40" s="356">
        <f>'4c-2026'!AK65</f>
        <v>88.95484052769244</v>
      </c>
      <c r="AO40" s="356">
        <f>'4c-2026'!AL65</f>
        <v>87.992042395900398</v>
      </c>
      <c r="AP40" s="356">
        <f>'4c-2026'!AM65</f>
        <v>87.029244264108371</v>
      </c>
      <c r="AQ40" s="356">
        <f>'4c-2026'!AN65</f>
        <v>86.066446132316329</v>
      </c>
      <c r="AR40" s="356">
        <f>'4c-2026'!AO65</f>
        <v>85.103648000524288</v>
      </c>
      <c r="AS40" s="356">
        <f>'4c-2026'!AP65</f>
        <v>84.140849868732246</v>
      </c>
      <c r="AT40" s="356">
        <f>'4c-2026'!AQ65</f>
        <v>83.178051736940205</v>
      </c>
      <c r="AU40" s="356">
        <f>'4c-2026'!AR65</f>
        <v>82.215253605148163</v>
      </c>
      <c r="AV40" s="356">
        <f>'4c-2026'!AS65</f>
        <v>81.252455473356136</v>
      </c>
      <c r="AW40" s="356">
        <f>'4c-2026'!AT65</f>
        <v>80.289657341564094</v>
      </c>
      <c r="AX40" s="356">
        <f>'4c-2026'!AU65</f>
        <v>79.326859209772081</v>
      </c>
      <c r="AY40" s="356">
        <f>'4c-2026'!AV65</f>
        <v>78.364061077980026</v>
      </c>
      <c r="AZ40" s="356">
        <f>'4c-2026'!AW65</f>
        <v>77.401262946188012</v>
      </c>
      <c r="BA40" s="356">
        <f>'4c-2026'!AX65</f>
        <v>76.438464814395971</v>
      </c>
      <c r="BB40" s="356">
        <f>'4c-2026'!AY65</f>
        <v>75.475666682603944</v>
      </c>
      <c r="BC40" s="356">
        <f>'4c-2026'!AZ65</f>
        <v>74.512868550811888</v>
      </c>
      <c r="BD40" s="356">
        <f>'4c-2026'!BA65</f>
        <v>73.550070419019875</v>
      </c>
      <c r="BE40" s="356">
        <f>'4c-2026'!BB65</f>
        <v>72.587272287227833</v>
      </c>
      <c r="BF40" s="356">
        <f>'4c-2026'!BC65</f>
        <v>71.624474155435806</v>
      </c>
      <c r="BG40" s="356">
        <f>'4c-2026'!BD65</f>
        <v>70.661676023643764</v>
      </c>
      <c r="BH40" s="356">
        <f>'4c-2026'!BE65</f>
        <v>69.698877891851737</v>
      </c>
      <c r="BI40" s="356">
        <f>'4c-2026'!BF65</f>
        <v>68.736079760059681</v>
      </c>
      <c r="BJ40" s="356">
        <f>'4c-2026'!BG65</f>
        <v>67.773281628267654</v>
      </c>
      <c r="BK40" s="356">
        <f>'4c-2026'!BH65</f>
        <v>66.810483496475612</v>
      </c>
      <c r="BL40" s="356">
        <f>'4c-2026'!BI65</f>
        <v>65.847685364683599</v>
      </c>
      <c r="BM40" s="356">
        <f>'4c-2026'!BJ65</f>
        <v>64.884887232891558</v>
      </c>
      <c r="BN40" s="356">
        <f>'4c-2026'!BK65</f>
        <v>18.536136114722652</v>
      </c>
      <c r="BO40" s="356">
        <f>'4c-2026'!BL65</f>
        <v>-2.1405065608559896E-3</v>
      </c>
      <c r="BP40" s="356">
        <f>'4c-2026'!BM65</f>
        <v>0</v>
      </c>
      <c r="BQ40" s="356">
        <f t="shared" si="9"/>
        <v>4632.0796732581784</v>
      </c>
      <c r="BR40" s="351"/>
      <c r="BS40" s="356">
        <f>NPV('Capital Structure'!$K$16,'Rev Reqt Summary'!E40:BO40)</f>
        <v>392.42918567245499</v>
      </c>
    </row>
    <row r="41" spans="1:71" s="350" customFormat="1">
      <c r="A41" s="446"/>
      <c r="C41" s="364"/>
      <c r="E41" s="351"/>
      <c r="F41" s="351"/>
      <c r="G41" s="351"/>
      <c r="H41" s="351"/>
      <c r="I41" s="351"/>
      <c r="J41" s="351"/>
      <c r="K41" s="351"/>
      <c r="L41" s="351"/>
      <c r="M41" s="351"/>
      <c r="N41" s="351"/>
      <c r="O41" s="351"/>
      <c r="P41" s="351"/>
      <c r="Q41" s="351"/>
      <c r="R41" s="351"/>
      <c r="S41" s="351"/>
      <c r="T41" s="351"/>
      <c r="U41" s="351"/>
      <c r="V41" s="351"/>
      <c r="W41" s="351"/>
      <c r="X41" s="351"/>
      <c r="Y41" s="351"/>
      <c r="Z41" s="351"/>
      <c r="AA41" s="351"/>
      <c r="AB41" s="351"/>
      <c r="AC41" s="351"/>
      <c r="AD41" s="351"/>
      <c r="AE41" s="351"/>
      <c r="AF41" s="351"/>
      <c r="AG41" s="351"/>
      <c r="AH41" s="351"/>
      <c r="AI41" s="351"/>
      <c r="AJ41" s="351"/>
      <c r="AK41" s="351"/>
      <c r="AL41" s="351"/>
      <c r="AM41" s="351"/>
      <c r="AN41" s="351"/>
      <c r="AO41" s="351"/>
      <c r="AP41" s="351"/>
      <c r="AQ41" s="351"/>
      <c r="AR41" s="351"/>
      <c r="AS41" s="351"/>
      <c r="AT41" s="351"/>
      <c r="AU41" s="351"/>
      <c r="AV41" s="351"/>
      <c r="AW41" s="351"/>
      <c r="AX41" s="351"/>
      <c r="AY41" s="351"/>
      <c r="AZ41" s="351"/>
      <c r="BA41" s="351"/>
      <c r="BB41" s="351"/>
      <c r="BC41" s="351"/>
      <c r="BD41" s="351"/>
      <c r="BE41" s="351"/>
      <c r="BF41" s="351"/>
      <c r="BG41" s="351"/>
      <c r="BH41" s="351"/>
      <c r="BI41" s="351"/>
      <c r="BJ41" s="351"/>
      <c r="BK41" s="351"/>
      <c r="BL41" s="351"/>
      <c r="BM41" s="351"/>
      <c r="BN41" s="351"/>
      <c r="BO41" s="351"/>
      <c r="BP41" s="351"/>
      <c r="BQ41" s="351"/>
      <c r="BR41" s="351"/>
      <c r="BS41" s="351"/>
    </row>
    <row r="42" spans="1:71" ht="15" customHeight="1">
      <c r="A42" s="446"/>
      <c r="B42" s="353">
        <v>2017</v>
      </c>
      <c r="C42" s="365" t="s">
        <v>333</v>
      </c>
      <c r="D42" s="353" t="s">
        <v>88</v>
      </c>
      <c r="E42" s="354">
        <f>'4d-2017'!B65</f>
        <v>0</v>
      </c>
      <c r="F42" s="354">
        <f>'4d-2017'!C65</f>
        <v>0</v>
      </c>
      <c r="G42" s="354">
        <f>'4d-2017'!D65</f>
        <v>0</v>
      </c>
      <c r="H42" s="354">
        <f>'4d-2017'!E65</f>
        <v>10.5809240138316</v>
      </c>
      <c r="I42" s="354">
        <f>'4d-2017'!F65</f>
        <v>14.691449968622939</v>
      </c>
      <c r="J42" s="354">
        <f>'4d-2017'!G65</f>
        <v>14.33834324704036</v>
      </c>
      <c r="K42" s="354">
        <f>'4d-2017'!H65</f>
        <v>14.004306962685696</v>
      </c>
      <c r="L42" s="354">
        <f>'4d-2017'!I65</f>
        <v>13.687913578031331</v>
      </c>
      <c r="M42" s="354">
        <f>'4d-2017'!J65</f>
        <v>13.38784536612869</v>
      </c>
      <c r="N42" s="354">
        <f>'4d-2017'!K65</f>
        <v>13.102876108845082</v>
      </c>
      <c r="O42" s="354">
        <f>'4d-2017'!L65</f>
        <v>12.831871096863679</v>
      </c>
      <c r="P42" s="354">
        <f>'4d-2017'!M65</f>
        <v>12.568662635994649</v>
      </c>
      <c r="Q42" s="354">
        <f>'4d-2017'!N65</f>
        <v>12.306552280916092</v>
      </c>
      <c r="R42" s="354">
        <f>'4d-2017'!O65</f>
        <v>12.044441925837535</v>
      </c>
      <c r="S42" s="354">
        <f>'4d-2017'!P65</f>
        <v>11.782331570758981</v>
      </c>
      <c r="T42" s="354">
        <f>'4d-2017'!Q65</f>
        <v>11.520221215680422</v>
      </c>
      <c r="U42" s="354">
        <f>'4d-2017'!R65</f>
        <v>11.258110860601867</v>
      </c>
      <c r="V42" s="354">
        <f>'4d-2017'!S65</f>
        <v>10.996000505523311</v>
      </c>
      <c r="W42" s="354">
        <f>'4d-2017'!T65</f>
        <v>10.733890150444756</v>
      </c>
      <c r="X42" s="354">
        <f>'4d-2017'!U65</f>
        <v>10.471779795366198</v>
      </c>
      <c r="Y42" s="354">
        <f>'4d-2017'!V65</f>
        <v>10.209669440287643</v>
      </c>
      <c r="Z42" s="354">
        <f>'4d-2017'!W65</f>
        <v>9.947559085209086</v>
      </c>
      <c r="AA42" s="354">
        <f>'4d-2017'!X65</f>
        <v>9.6854487301305294</v>
      </c>
      <c r="AB42" s="354">
        <f>'4d-2017'!Y65</f>
        <v>9.4641696086944656</v>
      </c>
      <c r="AC42" s="354">
        <f>'4d-2017'!Z65</f>
        <v>9.3245529545433854</v>
      </c>
      <c r="AD42" s="354">
        <f>'4d-2017'!AA65</f>
        <v>9.2257675340347998</v>
      </c>
      <c r="AE42" s="354">
        <f>'4d-2017'!AB65</f>
        <v>9.1269821135262124</v>
      </c>
      <c r="AF42" s="354">
        <f>'4d-2017'!AC65</f>
        <v>9.028196693017625</v>
      </c>
      <c r="AG42" s="354">
        <f>'4d-2017'!AD65</f>
        <v>8.9294112725090358</v>
      </c>
      <c r="AH42" s="354">
        <f>'4d-2017'!AE65</f>
        <v>8.8306258520004519</v>
      </c>
      <c r="AI42" s="354">
        <f>'4d-2017'!AF65</f>
        <v>8.7318404314918627</v>
      </c>
      <c r="AJ42" s="354">
        <f>'4d-2017'!AG65</f>
        <v>8.6330550109832771</v>
      </c>
      <c r="AK42" s="354">
        <f>'4d-2017'!AH65</f>
        <v>8.5342695904746879</v>
      </c>
      <c r="AL42" s="354">
        <f>'4d-2017'!AI65</f>
        <v>8.4354841699661041</v>
      </c>
      <c r="AM42" s="354">
        <f>'4d-2017'!AJ65</f>
        <v>8.3366987494575149</v>
      </c>
      <c r="AN42" s="354">
        <f>'4d-2017'!AK65</f>
        <v>8.2379133289489275</v>
      </c>
      <c r="AO42" s="354">
        <f>'4d-2017'!AL65</f>
        <v>8.1391279084403401</v>
      </c>
      <c r="AP42" s="354">
        <f>'4d-2017'!AM65</f>
        <v>8.0403424879317544</v>
      </c>
      <c r="AQ42" s="354">
        <f>'4d-2017'!AN65</f>
        <v>7.9415570674231661</v>
      </c>
      <c r="AR42" s="354">
        <f>'4d-2017'!AO65</f>
        <v>7.8427716469145796</v>
      </c>
      <c r="AS42" s="354">
        <f>'4d-2017'!AP65</f>
        <v>7.7439862264059931</v>
      </c>
      <c r="AT42" s="354">
        <f>'4d-2017'!AQ65</f>
        <v>7.6452008058974057</v>
      </c>
      <c r="AU42" s="354">
        <f>'4d-2017'!AR65</f>
        <v>7.546415385388821</v>
      </c>
      <c r="AV42" s="354">
        <f>'4d-2017'!AS65</f>
        <v>7.4476299648802335</v>
      </c>
      <c r="AW42" s="354">
        <f>'4d-2017'!AT65</f>
        <v>7.3488445443716479</v>
      </c>
      <c r="AX42" s="354">
        <f>'4d-2017'!AU65</f>
        <v>7.2500591238630605</v>
      </c>
      <c r="AY42" s="354">
        <f>'4d-2017'!AV65</f>
        <v>7.1512737033544758</v>
      </c>
      <c r="AZ42" s="354">
        <f>'4d-2017'!AW65</f>
        <v>7.0524882828458866</v>
      </c>
      <c r="BA42" s="354">
        <f>'4d-2017'!AX65</f>
        <v>6.9537028623373018</v>
      </c>
      <c r="BB42" s="354">
        <f>'4d-2017'!AY65</f>
        <v>6.8549174418287144</v>
      </c>
      <c r="BC42" s="354">
        <f>'4d-2017'!AZ65</f>
        <v>6.7561320213201297</v>
      </c>
      <c r="BD42" s="354">
        <f>'4d-2017'!BA65</f>
        <v>6.6573466008115414</v>
      </c>
      <c r="BE42" s="354">
        <f>'4d-2017'!BB65</f>
        <v>1.9018524654686311</v>
      </c>
      <c r="BF42" s="354">
        <f>'4d-2017'!BC65</f>
        <v>-2.1962115809387231E-4</v>
      </c>
      <c r="BG42" s="354">
        <f>'4d-2017'!BD65</f>
        <v>-2.1962115809387231E-4</v>
      </c>
      <c r="BH42" s="354">
        <f>'4d-2017'!BE65</f>
        <v>-2.1962115809387231E-4</v>
      </c>
      <c r="BI42" s="354">
        <f>'4d-2017'!BF65</f>
        <v>-2.1962115809387231E-4</v>
      </c>
      <c r="BJ42" s="354">
        <f>'4d-2017'!BG65</f>
        <v>-2.1962115809387231E-4</v>
      </c>
      <c r="BK42" s="354">
        <f>'4d-2017'!BH65</f>
        <v>-2.1962115809387231E-4</v>
      </c>
      <c r="BL42" s="354">
        <f>'4d-2017'!BI65</f>
        <v>-2.1962115809387231E-4</v>
      </c>
      <c r="BM42" s="354">
        <f>'4d-2017'!BJ65</f>
        <v>-2.1962115809387231E-4</v>
      </c>
      <c r="BN42" s="354">
        <f>'4d-2017'!BK65</f>
        <v>-2.1962115809387231E-4</v>
      </c>
      <c r="BO42" s="354">
        <f>'4d-2017'!BL65</f>
        <v>-2.1962115809387231E-4</v>
      </c>
      <c r="BP42" s="354">
        <f>'4d-2017'!BM65</f>
        <v>0</v>
      </c>
      <c r="BQ42" s="354">
        <f t="shared" ref="BQ42:BQ43" si="10">SUM(E42:BP42)</f>
        <v>475.26061817635184</v>
      </c>
      <c r="BR42" s="351"/>
      <c r="BS42" s="354">
        <f>NPV('Capital Structure'!$K$16,'Rev Reqt Summary'!E42:BO42)</f>
        <v>92.635728427661348</v>
      </c>
    </row>
    <row r="43" spans="1:71">
      <c r="A43" s="446"/>
      <c r="B43" s="355">
        <v>2026</v>
      </c>
      <c r="C43" s="366" t="s">
        <v>333</v>
      </c>
      <c r="D43" s="355" t="s">
        <v>88</v>
      </c>
      <c r="E43" s="356">
        <f>'4d-2026'!B65</f>
        <v>0</v>
      </c>
      <c r="F43" s="356">
        <f>'4d-2026'!C65</f>
        <v>0</v>
      </c>
      <c r="G43" s="356">
        <f>'4d-2026'!D65</f>
        <v>0</v>
      </c>
      <c r="H43" s="356">
        <f>'4d-2026'!E65</f>
        <v>0</v>
      </c>
      <c r="I43" s="356">
        <f>'4d-2026'!F65</f>
        <v>0</v>
      </c>
      <c r="J43" s="356">
        <f>'4d-2026'!G65</f>
        <v>0</v>
      </c>
      <c r="K43" s="356">
        <f>'4d-2026'!H65</f>
        <v>0</v>
      </c>
      <c r="L43" s="356">
        <f>'4d-2026'!I65</f>
        <v>0</v>
      </c>
      <c r="M43" s="356">
        <f>'4d-2026'!J65</f>
        <v>0</v>
      </c>
      <c r="N43" s="356">
        <f>'4d-2026'!K65</f>
        <v>0</v>
      </c>
      <c r="O43" s="356">
        <f>'4d-2026'!L65</f>
        <v>0</v>
      </c>
      <c r="P43" s="356">
        <f>'4d-2026'!M65</f>
        <v>13.688491853481047</v>
      </c>
      <c r="Q43" s="356">
        <f>'4d-2026'!N65</f>
        <v>19.006260034419729</v>
      </c>
      <c r="R43" s="356">
        <f>'4d-2026'!O65</f>
        <v>18.549447522065034</v>
      </c>
      <c r="S43" s="356">
        <f>'4d-2026'!P65</f>
        <v>18.117306345058314</v>
      </c>
      <c r="T43" s="356">
        <f>'4d-2026'!Q65</f>
        <v>17.707989704784257</v>
      </c>
      <c r="U43" s="356">
        <f>'4d-2026'!R65</f>
        <v>17.319792864059526</v>
      </c>
      <c r="V43" s="356">
        <f>'4d-2026'!S65</f>
        <v>16.951129470227375</v>
      </c>
      <c r="W43" s="356">
        <f>'4d-2026'!T65</f>
        <v>16.600531555157708</v>
      </c>
      <c r="X43" s="356">
        <f>'4d-2026'!U65</f>
        <v>16.260020001756207</v>
      </c>
      <c r="Y43" s="356">
        <f>'4d-2026'!V65</f>
        <v>15.920929062674171</v>
      </c>
      <c r="Z43" s="356">
        <f>'4d-2026'!W65</f>
        <v>15.581838123592133</v>
      </c>
      <c r="AA43" s="356">
        <f>'4d-2026'!X65</f>
        <v>15.242747184510094</v>
      </c>
      <c r="AB43" s="356">
        <f>'4d-2026'!Y65</f>
        <v>14.903656245428056</v>
      </c>
      <c r="AC43" s="356">
        <f>'4d-2026'!Z65</f>
        <v>14.564565306346019</v>
      </c>
      <c r="AD43" s="356">
        <f>'4d-2026'!AA65</f>
        <v>14.225474367263981</v>
      </c>
      <c r="AE43" s="356">
        <f>'4d-2026'!AB65</f>
        <v>13.886383428181944</v>
      </c>
      <c r="AF43" s="356">
        <f>'4d-2026'!AC65</f>
        <v>13.547292489099904</v>
      </c>
      <c r="AG43" s="356">
        <f>'4d-2026'!AD65</f>
        <v>13.208201550017867</v>
      </c>
      <c r="AH43" s="356">
        <f>'4d-2026'!AE65</f>
        <v>12.869110610935829</v>
      </c>
      <c r="AI43" s="356">
        <f>'4d-2026'!AF65</f>
        <v>12.530019671853792</v>
      </c>
      <c r="AJ43" s="356">
        <f>'4d-2026'!AG65</f>
        <v>12.243751908550374</v>
      </c>
      <c r="AK43" s="356">
        <f>'4d-2026'!AH65</f>
        <v>12.063130496804193</v>
      </c>
      <c r="AL43" s="356">
        <f>'4d-2026'!AI65</f>
        <v>11.935332260836629</v>
      </c>
      <c r="AM43" s="356">
        <f>'4d-2026'!AJ65</f>
        <v>11.807534024869071</v>
      </c>
      <c r="AN43" s="356">
        <f>'4d-2026'!AK65</f>
        <v>11.679735788901507</v>
      </c>
      <c r="AO43" s="356">
        <f>'4d-2026'!AL65</f>
        <v>11.551937552933948</v>
      </c>
      <c r="AP43" s="356">
        <f>'4d-2026'!AM65</f>
        <v>11.424139316966384</v>
      </c>
      <c r="AQ43" s="356">
        <f>'4d-2026'!AN65</f>
        <v>11.296341080998824</v>
      </c>
      <c r="AR43" s="356">
        <f>'4d-2026'!AO65</f>
        <v>11.168542845031261</v>
      </c>
      <c r="AS43" s="356">
        <f>'4d-2026'!AP65</f>
        <v>11.040744609063697</v>
      </c>
      <c r="AT43" s="356">
        <f>'4d-2026'!AQ65</f>
        <v>10.912946373096137</v>
      </c>
      <c r="AU43" s="356">
        <f>'4d-2026'!AR65</f>
        <v>10.785148137128575</v>
      </c>
      <c r="AV43" s="356">
        <f>'4d-2026'!AS65</f>
        <v>10.657349901161011</v>
      </c>
      <c r="AW43" s="356">
        <f>'4d-2026'!AT65</f>
        <v>10.529551665193448</v>
      </c>
      <c r="AX43" s="356">
        <f>'4d-2026'!AU65</f>
        <v>10.401753429225886</v>
      </c>
      <c r="AY43" s="356">
        <f>'4d-2026'!AV65</f>
        <v>10.273955193258326</v>
      </c>
      <c r="AZ43" s="356">
        <f>'4d-2026'!AW65</f>
        <v>10.146156957290764</v>
      </c>
      <c r="BA43" s="356">
        <f>'4d-2026'!AX65</f>
        <v>10.018358721323199</v>
      </c>
      <c r="BB43" s="356">
        <f>'4d-2026'!AY65</f>
        <v>9.8905604853556373</v>
      </c>
      <c r="BC43" s="356">
        <f>'4d-2026'!AZ65</f>
        <v>9.762762249388075</v>
      </c>
      <c r="BD43" s="356">
        <f>'4d-2026'!BA65</f>
        <v>9.6349640134205146</v>
      </c>
      <c r="BE43" s="356">
        <f>'4d-2026'!BB65</f>
        <v>9.5071657774529506</v>
      </c>
      <c r="BF43" s="356">
        <f>'4d-2026'!BC65</f>
        <v>9.3793675414853883</v>
      </c>
      <c r="BG43" s="356">
        <f>'4d-2026'!BD65</f>
        <v>9.2515693055178261</v>
      </c>
      <c r="BH43" s="356">
        <f>'4d-2026'!BE65</f>
        <v>9.1237710695502638</v>
      </c>
      <c r="BI43" s="356">
        <f>'4d-2026'!BF65</f>
        <v>8.9959728335827016</v>
      </c>
      <c r="BJ43" s="356">
        <f>'4d-2026'!BG65</f>
        <v>8.8681745976151394</v>
      </c>
      <c r="BK43" s="356">
        <f>'4d-2026'!BH65</f>
        <v>8.7403763616475771</v>
      </c>
      <c r="BL43" s="356">
        <f>'4d-2026'!BI65</f>
        <v>8.6125781256800131</v>
      </c>
      <c r="BM43" s="356">
        <f>'4d-2026'!BJ65</f>
        <v>2.4604176295055726</v>
      </c>
      <c r="BN43" s="356">
        <f>'4d-2026'!BK65</f>
        <v>-2.8412286389163394E-4</v>
      </c>
      <c r="BO43" s="356">
        <f>'4d-2026'!BL65</f>
        <v>-2.8412286389163394E-4</v>
      </c>
      <c r="BP43" s="356">
        <f>'4d-2026'!BM65</f>
        <v>0</v>
      </c>
      <c r="BQ43" s="356">
        <f t="shared" si="10"/>
        <v>614.84470939802009</v>
      </c>
      <c r="BR43" s="351"/>
      <c r="BS43" s="356">
        <f>NPV('Capital Structure'!$K$16,'Rev Reqt Summary'!E43:BO43)</f>
        <v>57.142276814665664</v>
      </c>
    </row>
    <row r="44" spans="1:71" s="350" customFormat="1">
      <c r="A44" s="446"/>
      <c r="C44" s="364"/>
      <c r="E44" s="351"/>
      <c r="F44" s="351"/>
      <c r="G44" s="351"/>
      <c r="H44" s="351"/>
      <c r="I44" s="351"/>
      <c r="J44" s="351"/>
      <c r="K44" s="351"/>
      <c r="L44" s="351"/>
      <c r="M44" s="351"/>
      <c r="N44" s="351"/>
      <c r="O44" s="351"/>
      <c r="P44" s="351"/>
      <c r="Q44" s="351"/>
      <c r="R44" s="351"/>
      <c r="S44" s="351"/>
      <c r="T44" s="351"/>
      <c r="U44" s="351"/>
      <c r="V44" s="351"/>
      <c r="W44" s="351"/>
      <c r="X44" s="351"/>
      <c r="Y44" s="351"/>
      <c r="Z44" s="351"/>
      <c r="AA44" s="351"/>
      <c r="AB44" s="351"/>
      <c r="AC44" s="351"/>
      <c r="AD44" s="351"/>
      <c r="AE44" s="351"/>
      <c r="AF44" s="351"/>
      <c r="AG44" s="351"/>
      <c r="AH44" s="351"/>
      <c r="AI44" s="351"/>
      <c r="AJ44" s="351"/>
      <c r="AK44" s="351"/>
      <c r="AL44" s="351"/>
      <c r="AM44" s="351"/>
      <c r="AN44" s="351"/>
      <c r="AO44" s="351"/>
      <c r="AP44" s="351"/>
      <c r="AQ44" s="351"/>
      <c r="AR44" s="351"/>
      <c r="AS44" s="351"/>
      <c r="AT44" s="351"/>
      <c r="AU44" s="351"/>
      <c r="AV44" s="351"/>
      <c r="AW44" s="351"/>
      <c r="AX44" s="351"/>
      <c r="AY44" s="351"/>
      <c r="AZ44" s="351"/>
      <c r="BA44" s="351"/>
      <c r="BB44" s="351"/>
      <c r="BC44" s="351"/>
      <c r="BD44" s="351"/>
      <c r="BE44" s="351"/>
      <c r="BF44" s="351"/>
      <c r="BG44" s="351"/>
      <c r="BH44" s="351"/>
      <c r="BI44" s="351"/>
      <c r="BJ44" s="351"/>
      <c r="BK44" s="351"/>
      <c r="BL44" s="351"/>
      <c r="BM44" s="351"/>
      <c r="BN44" s="351"/>
      <c r="BO44" s="351"/>
      <c r="BP44" s="351"/>
      <c r="BQ44" s="351"/>
      <c r="BR44" s="351"/>
      <c r="BS44" s="351"/>
    </row>
    <row r="45" spans="1:71" ht="15" customHeight="1">
      <c r="A45" s="446"/>
      <c r="B45" s="353">
        <v>2017</v>
      </c>
      <c r="C45" s="365" t="s">
        <v>334</v>
      </c>
      <c r="D45" s="353" t="s">
        <v>86</v>
      </c>
      <c r="E45" s="354">
        <f>'4e-2017'!B65</f>
        <v>0</v>
      </c>
      <c r="F45" s="354">
        <f>'4e-2017'!C65</f>
        <v>0</v>
      </c>
      <c r="G45" s="354">
        <f>'4e-2017'!D65</f>
        <v>0</v>
      </c>
      <c r="H45" s="354">
        <f>'4e-2017'!E65</f>
        <v>0</v>
      </c>
      <c r="I45" s="354">
        <f>'4e-2017'!F65</f>
        <v>0</v>
      </c>
      <c r="J45" s="354">
        <f>'4e-2017'!G65</f>
        <v>0</v>
      </c>
      <c r="K45" s="354">
        <f>'4e-2017'!H65</f>
        <v>0</v>
      </c>
      <c r="L45" s="354">
        <f>'4e-2017'!I65</f>
        <v>0</v>
      </c>
      <c r="M45" s="354">
        <f>'4e-2017'!J65</f>
        <v>0</v>
      </c>
      <c r="N45" s="354">
        <f>'4e-2017'!K65</f>
        <v>0</v>
      </c>
      <c r="O45" s="354">
        <f>'4e-2017'!L65</f>
        <v>0</v>
      </c>
      <c r="P45" s="354">
        <f>'4e-2017'!M65</f>
        <v>0</v>
      </c>
      <c r="Q45" s="354">
        <f>'4e-2017'!N65</f>
        <v>0</v>
      </c>
      <c r="R45" s="354">
        <f>'4e-2017'!O65</f>
        <v>0</v>
      </c>
      <c r="S45" s="354">
        <f>'4e-2017'!P65</f>
        <v>0</v>
      </c>
      <c r="T45" s="354">
        <f>'4e-2017'!Q65</f>
        <v>0</v>
      </c>
      <c r="U45" s="354">
        <f>'4e-2017'!R65</f>
        <v>0</v>
      </c>
      <c r="V45" s="354">
        <f>'4e-2017'!S65</f>
        <v>0</v>
      </c>
      <c r="W45" s="354">
        <f>'4e-2017'!T65</f>
        <v>0</v>
      </c>
      <c r="X45" s="354">
        <f>'4e-2017'!U65</f>
        <v>0</v>
      </c>
      <c r="Y45" s="354">
        <f>'4e-2017'!V65</f>
        <v>0</v>
      </c>
      <c r="Z45" s="354">
        <f>'4e-2017'!W65</f>
        <v>0</v>
      </c>
      <c r="AA45" s="354">
        <f>'4e-2017'!X65</f>
        <v>0</v>
      </c>
      <c r="AB45" s="354">
        <f>'4e-2017'!Y65</f>
        <v>0</v>
      </c>
      <c r="AC45" s="354">
        <f>'4e-2017'!Z65</f>
        <v>0</v>
      </c>
      <c r="AD45" s="354">
        <f>'4e-2017'!AA65</f>
        <v>0</v>
      </c>
      <c r="AE45" s="354">
        <f>'4e-2017'!AB65</f>
        <v>0</v>
      </c>
      <c r="AF45" s="354">
        <f>'4e-2017'!AC65</f>
        <v>0</v>
      </c>
      <c r="AG45" s="354">
        <f>'4e-2017'!AD65</f>
        <v>0</v>
      </c>
      <c r="AH45" s="354">
        <f>'4e-2017'!AE65</f>
        <v>0</v>
      </c>
      <c r="AI45" s="354">
        <f>'4e-2017'!AF65</f>
        <v>0</v>
      </c>
      <c r="AJ45" s="354">
        <f>'4e-2017'!AG65</f>
        <v>0</v>
      </c>
      <c r="AK45" s="354">
        <f>'4e-2017'!AH65</f>
        <v>0</v>
      </c>
      <c r="AL45" s="354">
        <f>'4e-2017'!AI65</f>
        <v>0</v>
      </c>
      <c r="AM45" s="354">
        <f>'4e-2017'!AJ65</f>
        <v>0</v>
      </c>
      <c r="AN45" s="354">
        <f>'4e-2017'!AK65</f>
        <v>0</v>
      </c>
      <c r="AO45" s="354">
        <f>'4e-2017'!AL65</f>
        <v>0</v>
      </c>
      <c r="AP45" s="354">
        <f>'4e-2017'!AM65</f>
        <v>0</v>
      </c>
      <c r="AQ45" s="354">
        <f>'4e-2017'!AN65</f>
        <v>0</v>
      </c>
      <c r="AR45" s="354">
        <f>'4e-2017'!AO65</f>
        <v>0</v>
      </c>
      <c r="AS45" s="354">
        <f>'4e-2017'!AP65</f>
        <v>0</v>
      </c>
      <c r="AT45" s="354">
        <f>'4e-2017'!AQ65</f>
        <v>0</v>
      </c>
      <c r="AU45" s="354">
        <f>'4e-2017'!AR65</f>
        <v>0</v>
      </c>
      <c r="AV45" s="354">
        <f>'4e-2017'!AS65</f>
        <v>0</v>
      </c>
      <c r="AW45" s="354">
        <f>'4e-2017'!AT65</f>
        <v>0</v>
      </c>
      <c r="AX45" s="354">
        <f>'4e-2017'!AU65</f>
        <v>0</v>
      </c>
      <c r="AY45" s="354">
        <f>'4e-2017'!AV65</f>
        <v>0</v>
      </c>
      <c r="AZ45" s="354">
        <f>'4e-2017'!AW65</f>
        <v>0</v>
      </c>
      <c r="BA45" s="354">
        <f>'4e-2017'!AX65</f>
        <v>0</v>
      </c>
      <c r="BB45" s="354">
        <f>'4e-2017'!AY65</f>
        <v>0</v>
      </c>
      <c r="BC45" s="354">
        <f>'4e-2017'!AZ65</f>
        <v>0</v>
      </c>
      <c r="BD45" s="354">
        <f>'4e-2017'!BA65</f>
        <v>0</v>
      </c>
      <c r="BE45" s="354">
        <f>'4e-2017'!BB65</f>
        <v>0</v>
      </c>
      <c r="BF45" s="354">
        <f>'4e-2017'!BC65</f>
        <v>0</v>
      </c>
      <c r="BG45" s="354">
        <f>'4e-2017'!BD65</f>
        <v>0</v>
      </c>
      <c r="BH45" s="354">
        <f>'4e-2017'!BE65</f>
        <v>0</v>
      </c>
      <c r="BI45" s="354">
        <f>'4e-2017'!BF65</f>
        <v>0</v>
      </c>
      <c r="BJ45" s="354">
        <f>'4e-2017'!BG65</f>
        <v>0</v>
      </c>
      <c r="BK45" s="354">
        <f>'4e-2017'!BH65</f>
        <v>0</v>
      </c>
      <c r="BL45" s="354">
        <f>'4e-2017'!BI65</f>
        <v>0</v>
      </c>
      <c r="BM45" s="354">
        <f>'4e-2017'!BJ65</f>
        <v>0</v>
      </c>
      <c r="BN45" s="354">
        <f>'4e-2017'!BK65</f>
        <v>0</v>
      </c>
      <c r="BO45" s="354">
        <f>'4e-2017'!BL65</f>
        <v>0</v>
      </c>
      <c r="BP45" s="354">
        <f>'4e-2017'!BM65</f>
        <v>0</v>
      </c>
      <c r="BQ45" s="354">
        <f t="shared" ref="BQ45:BQ46" si="11">SUM(E45:BP45)</f>
        <v>0</v>
      </c>
      <c r="BR45" s="351"/>
      <c r="BS45" s="354">
        <f>NPV('Capital Structure'!$K$16,'Rev Reqt Summary'!E45:BO45)</f>
        <v>0</v>
      </c>
    </row>
    <row r="46" spans="1:71">
      <c r="A46" s="446"/>
      <c r="B46" s="355">
        <v>2026</v>
      </c>
      <c r="C46" s="366" t="s">
        <v>334</v>
      </c>
      <c r="D46" s="355" t="s">
        <v>86</v>
      </c>
      <c r="E46" s="356">
        <f>'4e-2026'!B65</f>
        <v>0</v>
      </c>
      <c r="F46" s="356">
        <f>'4e-2026'!C65</f>
        <v>0</v>
      </c>
      <c r="G46" s="356">
        <f>'4e-2026'!D65</f>
        <v>0</v>
      </c>
      <c r="H46" s="356">
        <f>'4e-2026'!E65</f>
        <v>0</v>
      </c>
      <c r="I46" s="356">
        <f>'4e-2026'!F65</f>
        <v>0</v>
      </c>
      <c r="J46" s="356">
        <f>'4e-2026'!G65</f>
        <v>5.1941680844523574</v>
      </c>
      <c r="K46" s="356">
        <f>'4e-2026'!H65</f>
        <v>7.2120223566104498</v>
      </c>
      <c r="L46" s="356">
        <f>'4e-2026'!I65</f>
        <v>7.0386825177407752</v>
      </c>
      <c r="M46" s="356">
        <f>'4e-2026'!J65</f>
        <v>6.8747043429636046</v>
      </c>
      <c r="N46" s="356">
        <f>'4e-2026'!K65</f>
        <v>6.7193870551203796</v>
      </c>
      <c r="O46" s="356">
        <f>'4e-2026'!L65</f>
        <v>6.5720837829878205</v>
      </c>
      <c r="P46" s="356">
        <f>'4e-2026'!M65</f>
        <v>6.4321925769553694</v>
      </c>
      <c r="Q46" s="356">
        <f>'4e-2026'!N65</f>
        <v>6.299156409025203</v>
      </c>
      <c r="R46" s="356">
        <f>'4e-2026'!O65</f>
        <v>6.1699475624994573</v>
      </c>
      <c r="S46" s="356">
        <f>'4e-2026'!P65</f>
        <v>6.0412777753264466</v>
      </c>
      <c r="T46" s="356">
        <f>'4e-2026'!Q65</f>
        <v>5.912607988153435</v>
      </c>
      <c r="U46" s="356">
        <f>'4e-2026'!R65</f>
        <v>5.7839382009804243</v>
      </c>
      <c r="V46" s="356">
        <f>'4e-2026'!S65</f>
        <v>5.6552684138074136</v>
      </c>
      <c r="W46" s="356">
        <f>'4e-2026'!T65</f>
        <v>5.5265986266344029</v>
      </c>
      <c r="X46" s="356">
        <f>'4e-2026'!U65</f>
        <v>5.3979288394613922</v>
      </c>
      <c r="Y46" s="356">
        <f>'4e-2026'!V65</f>
        <v>5.2692590522883815</v>
      </c>
      <c r="Z46" s="356">
        <f>'4e-2026'!W65</f>
        <v>5.14058926511537</v>
      </c>
      <c r="AA46" s="356">
        <f>'4e-2026'!X65</f>
        <v>5.0119194779423601</v>
      </c>
      <c r="AB46" s="356">
        <f>'4e-2026'!Y65</f>
        <v>4.8832496907693486</v>
      </c>
      <c r="AC46" s="356">
        <f>'4e-2026'!Z65</f>
        <v>4.7545799035963379</v>
      </c>
      <c r="AD46" s="356">
        <f>'4e-2026'!AA65</f>
        <v>4.6459541400225337</v>
      </c>
      <c r="AE46" s="356">
        <f>'4e-2026'!AB65</f>
        <v>4.5774164236471417</v>
      </c>
      <c r="AF46" s="356">
        <f>'4e-2026'!AC65</f>
        <v>4.5289227308709563</v>
      </c>
      <c r="AG46" s="356">
        <f>'4e-2026'!AD65</f>
        <v>4.4804290380947718</v>
      </c>
      <c r="AH46" s="356">
        <f>'4e-2026'!AE65</f>
        <v>4.4319353453185872</v>
      </c>
      <c r="AI46" s="356">
        <f>'4e-2026'!AF65</f>
        <v>4.3834416525424018</v>
      </c>
      <c r="AJ46" s="356">
        <f>'4e-2026'!AG65</f>
        <v>4.3349479597662173</v>
      </c>
      <c r="AK46" s="356">
        <f>'4e-2026'!AH65</f>
        <v>4.2864542669900327</v>
      </c>
      <c r="AL46" s="356">
        <f>'4e-2026'!AI65</f>
        <v>4.2379605742138464</v>
      </c>
      <c r="AM46" s="356">
        <f>'4e-2026'!AJ65</f>
        <v>4.1894668814376619</v>
      </c>
      <c r="AN46" s="356">
        <f>'4e-2026'!AK65</f>
        <v>4.1409731886614773</v>
      </c>
      <c r="AO46" s="356">
        <f>'4e-2026'!AL65</f>
        <v>4.0924794958852919</v>
      </c>
      <c r="AP46" s="356">
        <f>'4e-2026'!AM65</f>
        <v>4.0439858031091074</v>
      </c>
      <c r="AQ46" s="356">
        <f>'4e-2026'!AN65</f>
        <v>3.9954921103329224</v>
      </c>
      <c r="AR46" s="356">
        <f>'4e-2026'!AO65</f>
        <v>3.9469984175567374</v>
      </c>
      <c r="AS46" s="356">
        <f>'4e-2026'!AP65</f>
        <v>3.8985047247805524</v>
      </c>
      <c r="AT46" s="356">
        <f>'4e-2026'!AQ65</f>
        <v>3.8500110320043679</v>
      </c>
      <c r="AU46" s="356">
        <f>'4e-2026'!AR65</f>
        <v>3.8015173392281825</v>
      </c>
      <c r="AV46" s="356">
        <f>'4e-2026'!AS65</f>
        <v>3.7530236464519979</v>
      </c>
      <c r="AW46" s="356">
        <f>'4e-2026'!AT65</f>
        <v>3.7045299536758125</v>
      </c>
      <c r="AX46" s="356">
        <f>'4e-2026'!AU65</f>
        <v>3.6560362608996275</v>
      </c>
      <c r="AY46" s="356">
        <f>'4e-2026'!AV65</f>
        <v>3.6075425681234421</v>
      </c>
      <c r="AZ46" s="356">
        <f>'4e-2026'!AW65</f>
        <v>3.5590488753472567</v>
      </c>
      <c r="BA46" s="356">
        <f>'4e-2026'!AX65</f>
        <v>3.5105551825710712</v>
      </c>
      <c r="BB46" s="356">
        <f>'4e-2026'!AY65</f>
        <v>3.4620614897948863</v>
      </c>
      <c r="BC46" s="356">
        <f>'4e-2026'!AZ65</f>
        <v>3.4135677970187008</v>
      </c>
      <c r="BD46" s="356">
        <f>'4e-2026'!BA65</f>
        <v>3.3650741042425154</v>
      </c>
      <c r="BE46" s="356">
        <f>'4e-2026'!BB65</f>
        <v>3.31658041146633</v>
      </c>
      <c r="BF46" s="356">
        <f>'4e-2026'!BC65</f>
        <v>3.268086718690145</v>
      </c>
      <c r="BG46" s="356">
        <f>'4e-2026'!BD65</f>
        <v>0.93361802471700384</v>
      </c>
      <c r="BH46" s="356">
        <f>'4e-2026'!BE65</f>
        <v>-1.0781187054708749E-4</v>
      </c>
      <c r="BI46" s="356">
        <f>'4e-2026'!BF65</f>
        <v>-1.0781187054708749E-4</v>
      </c>
      <c r="BJ46" s="356">
        <f>'4e-2026'!BG65</f>
        <v>-1.0781187054708749E-4</v>
      </c>
      <c r="BK46" s="356">
        <f>'4e-2026'!BH65</f>
        <v>-1.0781187054708749E-4</v>
      </c>
      <c r="BL46" s="356">
        <f>'4e-2026'!BI65</f>
        <v>-1.0781187054708749E-4</v>
      </c>
      <c r="BM46" s="356">
        <f>'4e-2026'!BJ65</f>
        <v>-1.0781187054708749E-4</v>
      </c>
      <c r="BN46" s="356">
        <f>'4e-2026'!BK65</f>
        <v>-1.0781187054708749E-4</v>
      </c>
      <c r="BO46" s="356">
        <f>'4e-2026'!BL65</f>
        <v>-1.0781187054708749E-4</v>
      </c>
      <c r="BP46" s="356">
        <f>'4e-2026'!BM65</f>
        <v>0</v>
      </c>
      <c r="BQ46" s="356">
        <f t="shared" si="11"/>
        <v>233.30531558492794</v>
      </c>
      <c r="BR46" s="351"/>
      <c r="BS46" s="356">
        <f>NPV('Capital Structure'!$K$16,'Rev Reqt Summary'!E46:BO46)</f>
        <v>37.788327961146194</v>
      </c>
    </row>
    <row r="47" spans="1:71" s="350" customFormat="1" hidden="1">
      <c r="A47" s="446"/>
      <c r="E47" s="351"/>
      <c r="F47" s="351"/>
      <c r="G47" s="351"/>
      <c r="H47" s="351"/>
      <c r="I47" s="351"/>
      <c r="J47" s="351"/>
      <c r="K47" s="351"/>
      <c r="L47" s="351"/>
      <c r="M47" s="351"/>
      <c r="N47" s="351"/>
      <c r="O47" s="351"/>
      <c r="P47" s="351"/>
      <c r="Q47" s="351"/>
      <c r="R47" s="351"/>
      <c r="S47" s="351"/>
      <c r="T47" s="351"/>
      <c r="U47" s="351"/>
      <c r="V47" s="351"/>
      <c r="W47" s="351"/>
      <c r="X47" s="351"/>
      <c r="Y47" s="351"/>
      <c r="Z47" s="351"/>
      <c r="AA47" s="351"/>
      <c r="AB47" s="351"/>
      <c r="AC47" s="351"/>
      <c r="AD47" s="351"/>
      <c r="AE47" s="351"/>
      <c r="AF47" s="351"/>
      <c r="AG47" s="351"/>
      <c r="AH47" s="351"/>
      <c r="AI47" s="351"/>
      <c r="AJ47" s="351"/>
      <c r="AK47" s="351"/>
      <c r="AL47" s="351"/>
      <c r="AM47" s="351"/>
      <c r="AN47" s="351"/>
      <c r="AO47" s="351"/>
      <c r="AP47" s="351"/>
      <c r="AQ47" s="351"/>
      <c r="AR47" s="351"/>
      <c r="AS47" s="351"/>
      <c r="AT47" s="351"/>
      <c r="AU47" s="351"/>
      <c r="AV47" s="351"/>
      <c r="AW47" s="351"/>
      <c r="AX47" s="351"/>
      <c r="AY47" s="351"/>
      <c r="AZ47" s="351"/>
      <c r="BA47" s="351"/>
      <c r="BB47" s="351"/>
      <c r="BC47" s="351"/>
      <c r="BD47" s="351"/>
      <c r="BE47" s="351"/>
      <c r="BF47" s="351"/>
      <c r="BG47" s="351"/>
      <c r="BH47" s="351"/>
      <c r="BI47" s="351"/>
      <c r="BJ47" s="351"/>
      <c r="BK47" s="351"/>
      <c r="BL47" s="351"/>
      <c r="BM47" s="351"/>
      <c r="BN47" s="351"/>
      <c r="BO47" s="351"/>
      <c r="BP47" s="351"/>
    </row>
    <row r="48" spans="1:71" ht="15" hidden="1" customHeight="1">
      <c r="A48" s="446"/>
      <c r="B48" s="353">
        <v>2017</v>
      </c>
      <c r="C48" s="365" t="s">
        <v>350</v>
      </c>
      <c r="D48" s="353" t="s">
        <v>351</v>
      </c>
      <c r="E48" s="354">
        <f>'4f-2017'!B65</f>
        <v>0</v>
      </c>
      <c r="F48" s="354">
        <f>'4f-2017'!C65</f>
        <v>0</v>
      </c>
      <c r="G48" s="354">
        <f>'4f-2017'!D65</f>
        <v>0</v>
      </c>
      <c r="H48" s="354">
        <f>'4f-2017'!E65</f>
        <v>0</v>
      </c>
      <c r="I48" s="354">
        <f>'4f-2017'!F65</f>
        <v>0</v>
      </c>
      <c r="J48" s="354">
        <f>'4f-2017'!G65</f>
        <v>0</v>
      </c>
      <c r="K48" s="354">
        <f>'4f-2017'!H65</f>
        <v>0</v>
      </c>
      <c r="L48" s="354">
        <f>'4f-2017'!I65</f>
        <v>0</v>
      </c>
      <c r="M48" s="354">
        <f>'4f-2017'!J65</f>
        <v>0</v>
      </c>
      <c r="N48" s="354">
        <f>'4f-2017'!K65</f>
        <v>0</v>
      </c>
      <c r="O48" s="354">
        <f>'4f-2017'!L65</f>
        <v>0</v>
      </c>
      <c r="P48" s="354">
        <f>'4f-2017'!M65</f>
        <v>0</v>
      </c>
      <c r="Q48" s="354">
        <f>'4f-2017'!N65</f>
        <v>0</v>
      </c>
      <c r="R48" s="354">
        <f>'4f-2017'!O65</f>
        <v>0</v>
      </c>
      <c r="S48" s="354">
        <f>'4f-2017'!P65</f>
        <v>0</v>
      </c>
      <c r="T48" s="354">
        <f>'4f-2017'!Q65</f>
        <v>0</v>
      </c>
      <c r="U48" s="354">
        <f>'4f-2017'!R65</f>
        <v>0</v>
      </c>
      <c r="V48" s="354">
        <f>'4f-2017'!S65</f>
        <v>0</v>
      </c>
      <c r="W48" s="354">
        <f>'4f-2017'!T65</f>
        <v>0</v>
      </c>
      <c r="X48" s="354">
        <f>'4f-2017'!U65</f>
        <v>0</v>
      </c>
      <c r="Y48" s="354">
        <f>'4f-2017'!V65</f>
        <v>0</v>
      </c>
      <c r="Z48" s="354">
        <f>'4f-2017'!W65</f>
        <v>0</v>
      </c>
      <c r="AA48" s="354">
        <f>'4f-2017'!X65</f>
        <v>0</v>
      </c>
      <c r="AB48" s="354">
        <f>'4f-2017'!Y65</f>
        <v>0</v>
      </c>
      <c r="AC48" s="354">
        <f>'4f-2017'!Z65</f>
        <v>0</v>
      </c>
      <c r="AD48" s="354">
        <f>'4f-2017'!AA65</f>
        <v>0</v>
      </c>
      <c r="AE48" s="354">
        <f>'4f-2017'!AB65</f>
        <v>0</v>
      </c>
      <c r="AF48" s="354">
        <f>'4f-2017'!AC65</f>
        <v>0</v>
      </c>
      <c r="AG48" s="354">
        <f>'4f-2017'!AD65</f>
        <v>0</v>
      </c>
      <c r="AH48" s="354">
        <f>'4f-2017'!AE65</f>
        <v>0</v>
      </c>
      <c r="AI48" s="354">
        <f>'4f-2017'!AF65</f>
        <v>0</v>
      </c>
      <c r="AJ48" s="354">
        <f>'4f-2017'!AG65</f>
        <v>0</v>
      </c>
      <c r="AK48" s="354">
        <f>'4f-2017'!AH65</f>
        <v>0</v>
      </c>
      <c r="AL48" s="354">
        <f>'4f-2017'!AI65</f>
        <v>0</v>
      </c>
      <c r="AM48" s="354">
        <f>'4f-2017'!AJ65</f>
        <v>0</v>
      </c>
      <c r="AN48" s="354">
        <f>'4f-2017'!AK65</f>
        <v>0</v>
      </c>
      <c r="AO48" s="354">
        <f>'4f-2017'!AL65</f>
        <v>0</v>
      </c>
      <c r="AP48" s="354">
        <f>'4f-2017'!AM65</f>
        <v>0</v>
      </c>
      <c r="AQ48" s="354">
        <f>'4f-2017'!AN65</f>
        <v>0</v>
      </c>
      <c r="AR48" s="354">
        <f>'4f-2017'!AO65</f>
        <v>0</v>
      </c>
      <c r="AS48" s="354">
        <f>'4f-2017'!AP65</f>
        <v>0</v>
      </c>
      <c r="AT48" s="354">
        <f>'4f-2017'!AQ65</f>
        <v>0</v>
      </c>
      <c r="AU48" s="354">
        <f>'4f-2017'!AR65</f>
        <v>0</v>
      </c>
      <c r="AV48" s="354">
        <f>'4f-2017'!AS65</f>
        <v>0</v>
      </c>
      <c r="AW48" s="354">
        <f>'4f-2017'!AT65</f>
        <v>0</v>
      </c>
      <c r="AX48" s="354">
        <f>'4f-2017'!AU65</f>
        <v>0</v>
      </c>
      <c r="AY48" s="354">
        <f>'4f-2017'!AV65</f>
        <v>0</v>
      </c>
      <c r="AZ48" s="354">
        <f>'4f-2017'!AW65</f>
        <v>0</v>
      </c>
      <c r="BA48" s="354">
        <f>'4f-2017'!AX65</f>
        <v>0</v>
      </c>
      <c r="BB48" s="354">
        <f>'4f-2017'!AY65</f>
        <v>0</v>
      </c>
      <c r="BC48" s="354">
        <f>'4f-2017'!AZ65</f>
        <v>0</v>
      </c>
      <c r="BD48" s="354">
        <f>'4f-2017'!BA65</f>
        <v>0</v>
      </c>
      <c r="BE48" s="354">
        <f>'4f-2017'!BB65</f>
        <v>0</v>
      </c>
      <c r="BF48" s="354">
        <f>'4f-2017'!BC65</f>
        <v>0</v>
      </c>
      <c r="BG48" s="354">
        <f>'4f-2017'!BD65</f>
        <v>0</v>
      </c>
      <c r="BH48" s="354">
        <f>'4f-2017'!BE65</f>
        <v>0</v>
      </c>
      <c r="BI48" s="354">
        <f>'4f-2017'!BF65</f>
        <v>0</v>
      </c>
      <c r="BJ48" s="354">
        <f>'4f-2017'!BG65</f>
        <v>0</v>
      </c>
      <c r="BK48" s="354">
        <f>'4f-2017'!BH65</f>
        <v>0</v>
      </c>
      <c r="BL48" s="354">
        <f>'4f-2017'!BI65</f>
        <v>0</v>
      </c>
      <c r="BM48" s="354">
        <f>'4f-2017'!BJ65</f>
        <v>0</v>
      </c>
      <c r="BN48" s="354">
        <f>'4f-2017'!BK65</f>
        <v>0</v>
      </c>
      <c r="BO48" s="354">
        <f>'4f-2017'!BL65</f>
        <v>0</v>
      </c>
      <c r="BP48" s="354">
        <f>'4f-2017'!BM65</f>
        <v>0</v>
      </c>
      <c r="BQ48" s="354">
        <f t="shared" ref="BQ48:BQ49" si="12">SUM(E48:BP48)</f>
        <v>0</v>
      </c>
      <c r="BR48" s="351"/>
      <c r="BS48" s="354">
        <f>SUM(E48:F48)+NPV('Capital Structure'!$K$16,'Rev Reqt Summary'!G48:BO48)</f>
        <v>0</v>
      </c>
    </row>
    <row r="49" spans="1:71" hidden="1">
      <c r="A49" s="446"/>
      <c r="B49" s="355">
        <v>2026</v>
      </c>
      <c r="C49" s="366" t="s">
        <v>350</v>
      </c>
      <c r="D49" s="355" t="s">
        <v>351</v>
      </c>
      <c r="E49" s="356">
        <f>'4f-2026'!B65</f>
        <v>0</v>
      </c>
      <c r="F49" s="356">
        <f>'4f-2026'!C65</f>
        <v>0</v>
      </c>
      <c r="G49" s="356">
        <f>'4f-2026'!D65</f>
        <v>0</v>
      </c>
      <c r="H49" s="356">
        <f>'4f-2026'!E65</f>
        <v>0</v>
      </c>
      <c r="I49" s="356">
        <f>'4f-2026'!F65</f>
        <v>0</v>
      </c>
      <c r="J49" s="356">
        <f>'4f-2026'!G65</f>
        <v>0</v>
      </c>
      <c r="K49" s="356">
        <f>'4f-2026'!H65</f>
        <v>0</v>
      </c>
      <c r="L49" s="356">
        <f>'4f-2026'!I65</f>
        <v>0</v>
      </c>
      <c r="M49" s="356">
        <f>'4f-2026'!J65</f>
        <v>0</v>
      </c>
      <c r="N49" s="356">
        <f>'4f-2026'!K65</f>
        <v>0</v>
      </c>
      <c r="O49" s="356">
        <f>'4f-2026'!L65</f>
        <v>0</v>
      </c>
      <c r="P49" s="356">
        <f>'4f-2026'!M65</f>
        <v>0</v>
      </c>
      <c r="Q49" s="356">
        <f>'4f-2026'!N65</f>
        <v>0</v>
      </c>
      <c r="R49" s="356">
        <f>'4f-2026'!O65</f>
        <v>0</v>
      </c>
      <c r="S49" s="356">
        <f>'4f-2026'!P65</f>
        <v>0</v>
      </c>
      <c r="T49" s="356">
        <f>'4f-2026'!Q65</f>
        <v>0</v>
      </c>
      <c r="U49" s="356">
        <f>'4f-2026'!R65</f>
        <v>0</v>
      </c>
      <c r="V49" s="356">
        <f>'4f-2026'!S65</f>
        <v>0</v>
      </c>
      <c r="W49" s="356">
        <f>'4f-2026'!T65</f>
        <v>0</v>
      </c>
      <c r="X49" s="356">
        <f>'4f-2026'!U65</f>
        <v>0</v>
      </c>
      <c r="Y49" s="356">
        <f>'4f-2026'!V65</f>
        <v>0</v>
      </c>
      <c r="Z49" s="356">
        <f>'4f-2026'!W65</f>
        <v>0</v>
      </c>
      <c r="AA49" s="356">
        <f>'4f-2026'!X65</f>
        <v>0</v>
      </c>
      <c r="AB49" s="356">
        <f>'4f-2026'!Y65</f>
        <v>0</v>
      </c>
      <c r="AC49" s="356">
        <f>'4f-2026'!Z65</f>
        <v>0</v>
      </c>
      <c r="AD49" s="356">
        <f>'4f-2026'!AA65</f>
        <v>0</v>
      </c>
      <c r="AE49" s="356">
        <f>'4f-2026'!AB65</f>
        <v>0</v>
      </c>
      <c r="AF49" s="356">
        <f>'4f-2026'!AC65</f>
        <v>0</v>
      </c>
      <c r="AG49" s="356">
        <f>'4f-2026'!AD65</f>
        <v>0</v>
      </c>
      <c r="AH49" s="356">
        <f>'4f-2026'!AE65</f>
        <v>0</v>
      </c>
      <c r="AI49" s="356">
        <f>'4f-2026'!AF65</f>
        <v>0</v>
      </c>
      <c r="AJ49" s="356">
        <f>'4f-2026'!AG65</f>
        <v>0</v>
      </c>
      <c r="AK49" s="356">
        <f>'4f-2026'!AH65</f>
        <v>0</v>
      </c>
      <c r="AL49" s="356">
        <f>'4f-2026'!AI65</f>
        <v>0</v>
      </c>
      <c r="AM49" s="356">
        <f>'4f-2026'!AJ65</f>
        <v>0</v>
      </c>
      <c r="AN49" s="356">
        <f>'4f-2026'!AK65</f>
        <v>0</v>
      </c>
      <c r="AO49" s="356">
        <f>'4f-2026'!AL65</f>
        <v>0</v>
      </c>
      <c r="AP49" s="356">
        <f>'4f-2026'!AM65</f>
        <v>0</v>
      </c>
      <c r="AQ49" s="356">
        <f>'4f-2026'!AN65</f>
        <v>0</v>
      </c>
      <c r="AR49" s="356">
        <f>'4f-2026'!AO65</f>
        <v>0</v>
      </c>
      <c r="AS49" s="356">
        <f>'4f-2026'!AP65</f>
        <v>0</v>
      </c>
      <c r="AT49" s="356">
        <f>'4f-2026'!AQ65</f>
        <v>0</v>
      </c>
      <c r="AU49" s="356">
        <f>'4f-2026'!AR65</f>
        <v>0</v>
      </c>
      <c r="AV49" s="356">
        <f>'4f-2026'!AS65</f>
        <v>0</v>
      </c>
      <c r="AW49" s="356">
        <f>'4f-2026'!AT65</f>
        <v>0</v>
      </c>
      <c r="AX49" s="356">
        <f>'4f-2026'!AU65</f>
        <v>0</v>
      </c>
      <c r="AY49" s="356">
        <f>'4f-2026'!AV65</f>
        <v>0</v>
      </c>
      <c r="AZ49" s="356">
        <f>'4f-2026'!AW65</f>
        <v>0</v>
      </c>
      <c r="BA49" s="356">
        <f>'4f-2026'!AX65</f>
        <v>0</v>
      </c>
      <c r="BB49" s="356">
        <f>'4f-2026'!AY65</f>
        <v>0</v>
      </c>
      <c r="BC49" s="356">
        <f>'4f-2026'!AZ65</f>
        <v>0</v>
      </c>
      <c r="BD49" s="356">
        <f>'4f-2026'!BA65</f>
        <v>0</v>
      </c>
      <c r="BE49" s="356">
        <f>'4f-2026'!BB65</f>
        <v>0</v>
      </c>
      <c r="BF49" s="356">
        <f>'4f-2026'!BC65</f>
        <v>0</v>
      </c>
      <c r="BG49" s="356">
        <f>'4f-2026'!BD65</f>
        <v>0</v>
      </c>
      <c r="BH49" s="356">
        <f>'4f-2026'!BE65</f>
        <v>0</v>
      </c>
      <c r="BI49" s="356">
        <f>'4f-2026'!BF65</f>
        <v>0</v>
      </c>
      <c r="BJ49" s="356">
        <f>'4f-2026'!BG65</f>
        <v>0</v>
      </c>
      <c r="BK49" s="356">
        <f>'4f-2026'!BH65</f>
        <v>0</v>
      </c>
      <c r="BL49" s="356">
        <f>'4f-2026'!BI65</f>
        <v>0</v>
      </c>
      <c r="BM49" s="356">
        <f>'4f-2026'!BJ65</f>
        <v>0</v>
      </c>
      <c r="BN49" s="356">
        <f>'4f-2026'!BK65</f>
        <v>0</v>
      </c>
      <c r="BO49" s="356">
        <f>'4f-2026'!BL65</f>
        <v>0</v>
      </c>
      <c r="BP49" s="356">
        <f>'4f-2026'!BM65</f>
        <v>0</v>
      </c>
      <c r="BQ49" s="356">
        <f t="shared" si="12"/>
        <v>0</v>
      </c>
      <c r="BR49" s="351"/>
      <c r="BS49" s="356">
        <f>SUM(E49:F49)+NPV('Capital Structure'!$K$16,'Rev Reqt Summary'!G49:BO49)</f>
        <v>0</v>
      </c>
    </row>
    <row r="50" spans="1:71" s="350" customFormat="1" hidden="1">
      <c r="A50" s="446"/>
      <c r="C50" s="364"/>
      <c r="E50" s="351"/>
      <c r="F50" s="351"/>
      <c r="G50" s="351"/>
      <c r="H50" s="351"/>
      <c r="I50" s="351"/>
      <c r="J50" s="351"/>
      <c r="K50" s="351"/>
      <c r="L50" s="351"/>
      <c r="M50" s="351"/>
      <c r="N50" s="351"/>
      <c r="O50" s="351"/>
      <c r="P50" s="351"/>
      <c r="Q50" s="351"/>
      <c r="R50" s="351"/>
      <c r="S50" s="351"/>
      <c r="T50" s="351"/>
      <c r="U50" s="351"/>
      <c r="V50" s="351"/>
      <c r="W50" s="351"/>
      <c r="X50" s="351"/>
      <c r="Y50" s="351"/>
      <c r="Z50" s="351"/>
      <c r="AA50" s="351"/>
      <c r="AB50" s="351"/>
      <c r="AC50" s="351"/>
      <c r="AD50" s="351"/>
      <c r="AE50" s="351"/>
      <c r="AF50" s="351"/>
      <c r="AG50" s="351"/>
      <c r="AH50" s="351"/>
      <c r="AI50" s="351"/>
      <c r="AJ50" s="351"/>
      <c r="AK50" s="351"/>
      <c r="AL50" s="351"/>
      <c r="AM50" s="351"/>
      <c r="AN50" s="351"/>
      <c r="AO50" s="351"/>
      <c r="AP50" s="351"/>
      <c r="AQ50" s="351"/>
      <c r="AR50" s="351"/>
      <c r="AS50" s="351"/>
      <c r="AT50" s="351"/>
      <c r="AU50" s="351"/>
      <c r="AV50" s="351"/>
      <c r="AW50" s="351"/>
      <c r="AX50" s="351"/>
      <c r="AY50" s="351"/>
      <c r="AZ50" s="351"/>
      <c r="BA50" s="351"/>
      <c r="BB50" s="351"/>
      <c r="BC50" s="351"/>
      <c r="BD50" s="351"/>
      <c r="BE50" s="351"/>
      <c r="BF50" s="351"/>
      <c r="BG50" s="351"/>
      <c r="BH50" s="351"/>
      <c r="BI50" s="351"/>
      <c r="BJ50" s="351"/>
      <c r="BK50" s="351"/>
      <c r="BL50" s="351"/>
      <c r="BM50" s="351"/>
      <c r="BN50" s="351"/>
      <c r="BO50" s="351"/>
      <c r="BP50" s="351"/>
    </row>
    <row r="51" spans="1:71" ht="15" hidden="1" customHeight="1">
      <c r="A51" s="446"/>
      <c r="B51" s="353">
        <v>2017</v>
      </c>
      <c r="C51" s="365" t="s">
        <v>352</v>
      </c>
      <c r="D51" s="353" t="s">
        <v>353</v>
      </c>
      <c r="E51" s="354">
        <f>'4g-2017'!B65</f>
        <v>0</v>
      </c>
      <c r="F51" s="354">
        <f>'4g-2017'!C65</f>
        <v>0</v>
      </c>
      <c r="G51" s="354">
        <f>'4g-2017'!D65</f>
        <v>0</v>
      </c>
      <c r="H51" s="354">
        <f>'4g-2017'!E65</f>
        <v>0</v>
      </c>
      <c r="I51" s="354">
        <f>'4g-2017'!F65</f>
        <v>0</v>
      </c>
      <c r="J51" s="354">
        <f>'4g-2017'!G65</f>
        <v>0</v>
      </c>
      <c r="K51" s="354">
        <f>'4g-2017'!H65</f>
        <v>0</v>
      </c>
      <c r="L51" s="354">
        <f>'4g-2017'!I65</f>
        <v>0</v>
      </c>
      <c r="M51" s="354">
        <f>'4g-2017'!J65</f>
        <v>0</v>
      </c>
      <c r="N51" s="354">
        <f>'4g-2017'!K65</f>
        <v>0</v>
      </c>
      <c r="O51" s="354">
        <f>'4g-2017'!L65</f>
        <v>0</v>
      </c>
      <c r="P51" s="354">
        <f>'4g-2017'!M65</f>
        <v>0</v>
      </c>
      <c r="Q51" s="354">
        <f>'4g-2017'!N65</f>
        <v>0</v>
      </c>
      <c r="R51" s="354">
        <f>'4g-2017'!O65</f>
        <v>0</v>
      </c>
      <c r="S51" s="354">
        <f>'4g-2017'!P65</f>
        <v>0</v>
      </c>
      <c r="T51" s="354">
        <f>'4g-2017'!Q65</f>
        <v>0</v>
      </c>
      <c r="U51" s="354">
        <f>'4g-2017'!R65</f>
        <v>0</v>
      </c>
      <c r="V51" s="354">
        <f>'4g-2017'!S65</f>
        <v>0</v>
      </c>
      <c r="W51" s="354">
        <f>'4g-2017'!T65</f>
        <v>0</v>
      </c>
      <c r="X51" s="354">
        <f>'4g-2017'!U65</f>
        <v>0</v>
      </c>
      <c r="Y51" s="354">
        <f>'4g-2017'!V65</f>
        <v>0</v>
      </c>
      <c r="Z51" s="354">
        <f>'4g-2017'!W65</f>
        <v>0</v>
      </c>
      <c r="AA51" s="354">
        <f>'4g-2017'!X65</f>
        <v>0</v>
      </c>
      <c r="AB51" s="354">
        <f>'4g-2017'!Y65</f>
        <v>0</v>
      </c>
      <c r="AC51" s="354">
        <f>'4g-2017'!Z65</f>
        <v>0</v>
      </c>
      <c r="AD51" s="354">
        <f>'4g-2017'!AA65</f>
        <v>0</v>
      </c>
      <c r="AE51" s="354">
        <f>'4g-2017'!AB65</f>
        <v>0</v>
      </c>
      <c r="AF51" s="354">
        <f>'4g-2017'!AC65</f>
        <v>0</v>
      </c>
      <c r="AG51" s="354">
        <f>'4g-2017'!AD65</f>
        <v>0</v>
      </c>
      <c r="AH51" s="354">
        <f>'4g-2017'!AE65</f>
        <v>0</v>
      </c>
      <c r="AI51" s="354">
        <f>'4g-2017'!AF65</f>
        <v>0</v>
      </c>
      <c r="AJ51" s="354">
        <f>'4g-2017'!AG65</f>
        <v>0</v>
      </c>
      <c r="AK51" s="354">
        <f>'4g-2017'!AH65</f>
        <v>0</v>
      </c>
      <c r="AL51" s="354">
        <f>'4g-2017'!AI65</f>
        <v>0</v>
      </c>
      <c r="AM51" s="354">
        <f>'4g-2017'!AJ65</f>
        <v>0</v>
      </c>
      <c r="AN51" s="354">
        <f>'4g-2017'!AK65</f>
        <v>0</v>
      </c>
      <c r="AO51" s="354">
        <f>'4g-2017'!AL65</f>
        <v>0</v>
      </c>
      <c r="AP51" s="354">
        <f>'4g-2017'!AM65</f>
        <v>0</v>
      </c>
      <c r="AQ51" s="354">
        <f>'4g-2017'!AN65</f>
        <v>0</v>
      </c>
      <c r="AR51" s="354">
        <f>'4g-2017'!AO65</f>
        <v>0</v>
      </c>
      <c r="AS51" s="354">
        <f>'4g-2017'!AP65</f>
        <v>0</v>
      </c>
      <c r="AT51" s="354">
        <f>'4g-2017'!AQ65</f>
        <v>0</v>
      </c>
      <c r="AU51" s="354">
        <f>'4g-2017'!AR65</f>
        <v>0</v>
      </c>
      <c r="AV51" s="354">
        <f>'4g-2017'!AS65</f>
        <v>0</v>
      </c>
      <c r="AW51" s="354">
        <f>'4g-2017'!AT65</f>
        <v>0</v>
      </c>
      <c r="AX51" s="354">
        <f>'4g-2017'!AU65</f>
        <v>0</v>
      </c>
      <c r="AY51" s="354">
        <f>'4g-2017'!AV65</f>
        <v>0</v>
      </c>
      <c r="AZ51" s="354">
        <f>'4g-2017'!AW65</f>
        <v>0</v>
      </c>
      <c r="BA51" s="354">
        <f>'4g-2017'!AX65</f>
        <v>0</v>
      </c>
      <c r="BB51" s="354">
        <f>'4g-2017'!AY65</f>
        <v>0</v>
      </c>
      <c r="BC51" s="354">
        <f>'4g-2017'!AZ65</f>
        <v>0</v>
      </c>
      <c r="BD51" s="354">
        <f>'4g-2017'!BA65</f>
        <v>0</v>
      </c>
      <c r="BE51" s="354">
        <f>'4g-2017'!BB65</f>
        <v>0</v>
      </c>
      <c r="BF51" s="354">
        <f>'4g-2017'!BC65</f>
        <v>0</v>
      </c>
      <c r="BG51" s="354">
        <f>'4g-2017'!BD65</f>
        <v>0</v>
      </c>
      <c r="BH51" s="354">
        <f>'4g-2017'!BE65</f>
        <v>0</v>
      </c>
      <c r="BI51" s="354">
        <f>'4g-2017'!BF65</f>
        <v>0</v>
      </c>
      <c r="BJ51" s="354">
        <f>'4g-2017'!BG65</f>
        <v>0</v>
      </c>
      <c r="BK51" s="354">
        <f>'4g-2017'!BH65</f>
        <v>0</v>
      </c>
      <c r="BL51" s="354">
        <f>'4g-2017'!BI65</f>
        <v>0</v>
      </c>
      <c r="BM51" s="354">
        <f>'4g-2017'!BJ65</f>
        <v>0</v>
      </c>
      <c r="BN51" s="354">
        <f>'4g-2017'!BK65</f>
        <v>0</v>
      </c>
      <c r="BO51" s="354">
        <f>'4g-2017'!BL65</f>
        <v>0</v>
      </c>
      <c r="BP51" s="354">
        <f>'4g-2017'!BM65</f>
        <v>0</v>
      </c>
      <c r="BQ51" s="354">
        <f t="shared" ref="BQ51:BQ52" si="13">SUM(E51:BP51)</f>
        <v>0</v>
      </c>
      <c r="BR51" s="351"/>
      <c r="BS51" s="354">
        <f>SUM(E51:F51)+NPV('Capital Structure'!$K$16,'Rev Reqt Summary'!G51:BO51)</f>
        <v>0</v>
      </c>
    </row>
    <row r="52" spans="1:71" hidden="1">
      <c r="A52" s="437"/>
      <c r="B52" s="355">
        <v>2026</v>
      </c>
      <c r="C52" s="366" t="s">
        <v>352</v>
      </c>
      <c r="D52" s="355" t="s">
        <v>353</v>
      </c>
      <c r="E52" s="356">
        <f>'4g-2026'!B65</f>
        <v>0</v>
      </c>
      <c r="F52" s="356">
        <f>'4g-2026'!C65</f>
        <v>0</v>
      </c>
      <c r="G52" s="356">
        <f>'4g-2026'!D65</f>
        <v>0</v>
      </c>
      <c r="H52" s="356">
        <f>'4g-2026'!E65</f>
        <v>0</v>
      </c>
      <c r="I52" s="356">
        <f>'4g-2026'!F65</f>
        <v>0</v>
      </c>
      <c r="J52" s="356">
        <f>'4g-2026'!G65</f>
        <v>0</v>
      </c>
      <c r="K52" s="356">
        <f>'4g-2026'!H65</f>
        <v>0</v>
      </c>
      <c r="L52" s="356">
        <f>'4g-2026'!I65</f>
        <v>0</v>
      </c>
      <c r="M52" s="356">
        <f>'4g-2026'!J65</f>
        <v>0</v>
      </c>
      <c r="N52" s="356">
        <f>'4g-2026'!K65</f>
        <v>0</v>
      </c>
      <c r="O52" s="356">
        <f>'4g-2026'!L65</f>
        <v>0</v>
      </c>
      <c r="P52" s="356">
        <f>'4g-2026'!M65</f>
        <v>0</v>
      </c>
      <c r="Q52" s="356">
        <f>'4g-2026'!N65</f>
        <v>0</v>
      </c>
      <c r="R52" s="356">
        <f>'4g-2026'!O65</f>
        <v>0</v>
      </c>
      <c r="S52" s="356">
        <f>'4g-2026'!P65</f>
        <v>0</v>
      </c>
      <c r="T52" s="356">
        <f>'4g-2026'!Q65</f>
        <v>0</v>
      </c>
      <c r="U52" s="356">
        <f>'4g-2026'!R65</f>
        <v>0</v>
      </c>
      <c r="V52" s="356">
        <f>'4g-2026'!S65</f>
        <v>0</v>
      </c>
      <c r="W52" s="356">
        <f>'4g-2026'!T65</f>
        <v>0</v>
      </c>
      <c r="X52" s="356">
        <f>'4g-2026'!U65</f>
        <v>0</v>
      </c>
      <c r="Y52" s="356">
        <f>'4g-2026'!V65</f>
        <v>0</v>
      </c>
      <c r="Z52" s="356">
        <f>'4g-2026'!W65</f>
        <v>0</v>
      </c>
      <c r="AA52" s="356">
        <f>'4g-2026'!X65</f>
        <v>0</v>
      </c>
      <c r="AB52" s="356">
        <f>'4g-2026'!Y65</f>
        <v>0</v>
      </c>
      <c r="AC52" s="356">
        <f>'4g-2026'!Z65</f>
        <v>0</v>
      </c>
      <c r="AD52" s="356">
        <f>'4g-2026'!AA65</f>
        <v>0</v>
      </c>
      <c r="AE52" s="356">
        <f>'4g-2026'!AB65</f>
        <v>0</v>
      </c>
      <c r="AF52" s="356">
        <f>'4g-2026'!AC65</f>
        <v>0</v>
      </c>
      <c r="AG52" s="356">
        <f>'4g-2026'!AD65</f>
        <v>0</v>
      </c>
      <c r="AH52" s="356">
        <f>'4g-2026'!AE65</f>
        <v>0</v>
      </c>
      <c r="AI52" s="356">
        <f>'4g-2026'!AF65</f>
        <v>0</v>
      </c>
      <c r="AJ52" s="356">
        <f>'4g-2026'!AG65</f>
        <v>0</v>
      </c>
      <c r="AK52" s="356">
        <f>'4g-2026'!AH65</f>
        <v>0</v>
      </c>
      <c r="AL52" s="356">
        <f>'4g-2026'!AI65</f>
        <v>0</v>
      </c>
      <c r="AM52" s="356">
        <f>'4g-2026'!AJ65</f>
        <v>0</v>
      </c>
      <c r="AN52" s="356">
        <f>'4g-2026'!AK65</f>
        <v>0</v>
      </c>
      <c r="AO52" s="356">
        <f>'4g-2026'!AL65</f>
        <v>0</v>
      </c>
      <c r="AP52" s="356">
        <f>'4g-2026'!AM65</f>
        <v>0</v>
      </c>
      <c r="AQ52" s="356">
        <f>'4g-2026'!AN65</f>
        <v>0</v>
      </c>
      <c r="AR52" s="356">
        <f>'4g-2026'!AO65</f>
        <v>0</v>
      </c>
      <c r="AS52" s="356">
        <f>'4g-2026'!AP65</f>
        <v>0</v>
      </c>
      <c r="AT52" s="356">
        <f>'4g-2026'!AQ65</f>
        <v>0</v>
      </c>
      <c r="AU52" s="356">
        <f>'4g-2026'!AR65</f>
        <v>0</v>
      </c>
      <c r="AV52" s="356">
        <f>'4g-2026'!AS65</f>
        <v>0</v>
      </c>
      <c r="AW52" s="356">
        <f>'4g-2026'!AT65</f>
        <v>0</v>
      </c>
      <c r="AX52" s="356">
        <f>'4g-2026'!AU65</f>
        <v>0</v>
      </c>
      <c r="AY52" s="356">
        <f>'4g-2026'!AV65</f>
        <v>0</v>
      </c>
      <c r="AZ52" s="356">
        <f>'4g-2026'!AW65</f>
        <v>0</v>
      </c>
      <c r="BA52" s="356">
        <f>'4g-2026'!AX65</f>
        <v>0</v>
      </c>
      <c r="BB52" s="356">
        <f>'4g-2026'!AY65</f>
        <v>0</v>
      </c>
      <c r="BC52" s="356">
        <f>'4g-2026'!AZ65</f>
        <v>0</v>
      </c>
      <c r="BD52" s="356">
        <f>'4g-2026'!BA65</f>
        <v>0</v>
      </c>
      <c r="BE52" s="356">
        <f>'4g-2026'!BB65</f>
        <v>0</v>
      </c>
      <c r="BF52" s="356">
        <f>'4g-2026'!BC65</f>
        <v>0</v>
      </c>
      <c r="BG52" s="356">
        <f>'4g-2026'!BD65</f>
        <v>0</v>
      </c>
      <c r="BH52" s="356">
        <f>'4g-2026'!BE65</f>
        <v>0</v>
      </c>
      <c r="BI52" s="356">
        <f>'4g-2026'!BF65</f>
        <v>0</v>
      </c>
      <c r="BJ52" s="356">
        <f>'4g-2026'!BG65</f>
        <v>0</v>
      </c>
      <c r="BK52" s="356">
        <f>'4g-2026'!BH65</f>
        <v>0</v>
      </c>
      <c r="BL52" s="356">
        <f>'4g-2026'!BI65</f>
        <v>0</v>
      </c>
      <c r="BM52" s="356">
        <f>'4g-2026'!BJ65</f>
        <v>0</v>
      </c>
      <c r="BN52" s="356">
        <f>'4g-2026'!BK65</f>
        <v>0</v>
      </c>
      <c r="BO52" s="356">
        <f>'4g-2026'!BL65</f>
        <v>0</v>
      </c>
      <c r="BP52" s="356">
        <f>'4g-2026'!BM65</f>
        <v>0</v>
      </c>
      <c r="BQ52" s="356">
        <f t="shared" si="13"/>
        <v>0</v>
      </c>
      <c r="BR52" s="351"/>
      <c r="BS52" s="356">
        <f>SUM(E52:F52)+NPV('Capital Structure'!$K$16,'Rev Reqt Summary'!G52:BO52)</f>
        <v>0</v>
      </c>
    </row>
    <row r="53" spans="1:71" s="350" customFormat="1">
      <c r="E53" s="351"/>
      <c r="F53" s="351"/>
      <c r="G53" s="351"/>
      <c r="H53" s="351"/>
      <c r="I53" s="351"/>
      <c r="J53" s="351"/>
      <c r="K53" s="351"/>
      <c r="L53" s="351"/>
      <c r="M53" s="351"/>
      <c r="N53" s="351"/>
      <c r="O53" s="351"/>
      <c r="P53" s="351"/>
      <c r="Q53" s="351"/>
      <c r="R53" s="351"/>
      <c r="S53" s="351"/>
      <c r="T53" s="351"/>
      <c r="U53" s="351"/>
      <c r="V53" s="351"/>
      <c r="W53" s="351"/>
      <c r="X53" s="351"/>
      <c r="Y53" s="351"/>
      <c r="Z53" s="351"/>
      <c r="AA53" s="351"/>
      <c r="AB53" s="351"/>
      <c r="AC53" s="351"/>
      <c r="AD53" s="351"/>
      <c r="AE53" s="351"/>
      <c r="AF53" s="351"/>
      <c r="AG53" s="351"/>
      <c r="AH53" s="351"/>
      <c r="AI53" s="351"/>
      <c r="AJ53" s="351"/>
      <c r="AK53" s="351"/>
      <c r="AL53" s="351"/>
      <c r="AM53" s="351"/>
      <c r="AN53" s="351"/>
      <c r="AO53" s="351"/>
      <c r="AP53" s="351"/>
      <c r="AQ53" s="351"/>
      <c r="AR53" s="351"/>
      <c r="AS53" s="351"/>
      <c r="AT53" s="351"/>
      <c r="AU53" s="351"/>
      <c r="AV53" s="351"/>
      <c r="AW53" s="351"/>
      <c r="AX53" s="351"/>
      <c r="AY53" s="351"/>
      <c r="AZ53" s="351"/>
      <c r="BA53" s="351"/>
      <c r="BB53" s="351"/>
      <c r="BC53" s="351"/>
      <c r="BD53" s="351"/>
      <c r="BE53" s="351"/>
      <c r="BF53" s="351"/>
      <c r="BG53" s="351"/>
      <c r="BH53" s="351"/>
      <c r="BI53" s="351"/>
      <c r="BJ53" s="351"/>
      <c r="BK53" s="351"/>
      <c r="BL53" s="351"/>
      <c r="BM53" s="351"/>
      <c r="BN53" s="351"/>
      <c r="BO53" s="351"/>
      <c r="BP53" s="351"/>
    </row>
    <row r="54" spans="1:71" s="350" customFormat="1">
      <c r="B54" s="353">
        <v>2017</v>
      </c>
      <c r="C54" s="353" t="s">
        <v>311</v>
      </c>
      <c r="D54" s="353" t="s">
        <v>272</v>
      </c>
      <c r="E54" s="354">
        <f t="shared" ref="E54:AJ54" si="14">E11+E14+E17+E21+E24+E27+E30+E33+E36+E39+E42+E45+E48+E51</f>
        <v>0</v>
      </c>
      <c r="F54" s="354">
        <f t="shared" si="14"/>
        <v>0</v>
      </c>
      <c r="G54" s="354">
        <f t="shared" si="14"/>
        <v>1.1377081321394378</v>
      </c>
      <c r="H54" s="354">
        <f t="shared" si="14"/>
        <v>107.29490247321942</v>
      </c>
      <c r="I54" s="354">
        <f t="shared" si="14"/>
        <v>148.29409490423527</v>
      </c>
      <c r="J54" s="354">
        <f t="shared" si="14"/>
        <v>144.73428193153083</v>
      </c>
      <c r="K54" s="354">
        <f t="shared" si="14"/>
        <v>141.33427852497431</v>
      </c>
      <c r="L54" s="354">
        <f t="shared" si="14"/>
        <v>138.18212228959987</v>
      </c>
      <c r="M54" s="354">
        <f t="shared" si="14"/>
        <v>135.16676995503809</v>
      </c>
      <c r="N54" s="354">
        <f t="shared" si="14"/>
        <v>132.27794582798953</v>
      </c>
      <c r="O54" s="354">
        <f t="shared" si="14"/>
        <v>129.50559078381193</v>
      </c>
      <c r="P54" s="354">
        <f t="shared" si="14"/>
        <v>126.89791305927167</v>
      </c>
      <c r="Q54" s="354">
        <f t="shared" si="14"/>
        <v>124.19932818633795</v>
      </c>
      <c r="R54" s="354">
        <f t="shared" si="14"/>
        <v>121.60074331340419</v>
      </c>
      <c r="S54" s="354">
        <f t="shared" si="14"/>
        <v>118.90215844047046</v>
      </c>
      <c r="T54" s="354">
        <f t="shared" si="14"/>
        <v>116.30357356753672</v>
      </c>
      <c r="U54" s="354">
        <f t="shared" si="14"/>
        <v>113.60498869460298</v>
      </c>
      <c r="V54" s="354">
        <f t="shared" si="14"/>
        <v>111.00640382166922</v>
      </c>
      <c r="W54" s="354">
        <f t="shared" si="14"/>
        <v>108.30781894873547</v>
      </c>
      <c r="X54" s="354">
        <f t="shared" si="14"/>
        <v>105.70923407580175</v>
      </c>
      <c r="Y54" s="354">
        <f t="shared" si="14"/>
        <v>103.01064920286798</v>
      </c>
      <c r="Z54" s="354">
        <f t="shared" si="14"/>
        <v>100.41206432993425</v>
      </c>
      <c r="AA54" s="354">
        <f t="shared" si="14"/>
        <v>97.717869813315275</v>
      </c>
      <c r="AB54" s="354">
        <f t="shared" si="14"/>
        <v>95.570558541560658</v>
      </c>
      <c r="AC54" s="354">
        <f t="shared" si="14"/>
        <v>94.103842690590398</v>
      </c>
      <c r="AD54" s="354">
        <f t="shared" si="14"/>
        <v>93.175229371854911</v>
      </c>
      <c r="AE54" s="354">
        <f t="shared" si="14"/>
        <v>92.14661605311943</v>
      </c>
      <c r="AF54" s="354">
        <f t="shared" si="14"/>
        <v>91.11800273438395</v>
      </c>
      <c r="AG54" s="354">
        <f t="shared" si="14"/>
        <v>90.089389415648469</v>
      </c>
      <c r="AH54" s="354">
        <f t="shared" si="14"/>
        <v>89.160776096912983</v>
      </c>
      <c r="AI54" s="354">
        <f t="shared" si="14"/>
        <v>88.132162778177502</v>
      </c>
      <c r="AJ54" s="354">
        <f t="shared" si="14"/>
        <v>87.103549459442036</v>
      </c>
      <c r="AK54" s="354">
        <f t="shared" ref="AK54:BO54" si="15">AK11+AK14+AK17+AK21+AK24+AK27+AK30+AK33+AK36+AK39+AK42+AK45+AK48+AK51</f>
        <v>86.174936140706549</v>
      </c>
      <c r="AL54" s="354">
        <f t="shared" si="15"/>
        <v>85.146322821971054</v>
      </c>
      <c r="AM54" s="354">
        <f t="shared" si="15"/>
        <v>84.117709503235574</v>
      </c>
      <c r="AN54" s="354">
        <f t="shared" si="15"/>
        <v>83.189096184500102</v>
      </c>
      <c r="AO54" s="354">
        <f t="shared" si="15"/>
        <v>82.160482865764621</v>
      </c>
      <c r="AP54" s="354">
        <f t="shared" si="15"/>
        <v>81.131869547029126</v>
      </c>
      <c r="AQ54" s="354">
        <f t="shared" si="15"/>
        <v>80.203256228293654</v>
      </c>
      <c r="AR54" s="354">
        <f t="shared" si="15"/>
        <v>79.174642909558187</v>
      </c>
      <c r="AS54" s="354">
        <f t="shared" si="15"/>
        <v>78.146029590822693</v>
      </c>
      <c r="AT54" s="354">
        <f t="shared" si="15"/>
        <v>77.217416272087206</v>
      </c>
      <c r="AU54" s="354">
        <f t="shared" si="15"/>
        <v>76.18880295335174</v>
      </c>
      <c r="AV54" s="354">
        <f t="shared" si="15"/>
        <v>75.160189634616245</v>
      </c>
      <c r="AW54" s="354">
        <f t="shared" si="15"/>
        <v>74.131576315880764</v>
      </c>
      <c r="AX54" s="354">
        <f t="shared" si="15"/>
        <v>73.202962997145278</v>
      </c>
      <c r="AY54" s="354">
        <f t="shared" si="15"/>
        <v>72.174349678409797</v>
      </c>
      <c r="AZ54" s="354">
        <f t="shared" si="15"/>
        <v>71.145736359674316</v>
      </c>
      <c r="BA54" s="354">
        <f t="shared" si="15"/>
        <v>70.217123040938816</v>
      </c>
      <c r="BB54" s="354">
        <f t="shared" si="15"/>
        <v>69.188509722203364</v>
      </c>
      <c r="BC54" s="354">
        <f t="shared" si="15"/>
        <v>68.159896403467869</v>
      </c>
      <c r="BD54" s="354">
        <f t="shared" si="15"/>
        <v>66.730572998642941</v>
      </c>
      <c r="BE54" s="354">
        <f t="shared" si="15"/>
        <v>18.948242532343993</v>
      </c>
      <c r="BF54" s="354">
        <f t="shared" si="15"/>
        <v>-1.8421849675449404E-3</v>
      </c>
      <c r="BG54" s="354">
        <f t="shared" si="15"/>
        <v>-1.8421849675449404E-3</v>
      </c>
      <c r="BH54" s="354">
        <f t="shared" si="15"/>
        <v>-1.8421849675449404E-3</v>
      </c>
      <c r="BI54" s="354">
        <f t="shared" si="15"/>
        <v>-1.8421849675449404E-3</v>
      </c>
      <c r="BJ54" s="354">
        <f t="shared" si="15"/>
        <v>-1.8421849675449404E-3</v>
      </c>
      <c r="BK54" s="354">
        <f t="shared" si="15"/>
        <v>-1.8421849675449404E-3</v>
      </c>
      <c r="BL54" s="354">
        <f t="shared" si="15"/>
        <v>-1.8421849675449404E-3</v>
      </c>
      <c r="BM54" s="354">
        <f t="shared" si="15"/>
        <v>-1.8421849675449404E-3</v>
      </c>
      <c r="BN54" s="354">
        <f t="shared" si="15"/>
        <v>-1.8421849675449404E-3</v>
      </c>
      <c r="BO54" s="354">
        <f t="shared" si="15"/>
        <v>-1.8421849675449404E-3</v>
      </c>
      <c r="BP54" s="354"/>
      <c r="BQ54" s="374">
        <f>SUM(E54:BP54)</f>
        <v>4798.0918702691479</v>
      </c>
      <c r="BR54" s="351"/>
      <c r="BS54" s="374">
        <f>BS11+BS14+BS17+BS21+BS24+BS27+BS30+BS33+BS36+BS39+BS42+BS45+BS48+BS51</f>
        <v>936.25785482201388</v>
      </c>
    </row>
    <row r="55" spans="1:71" s="350" customFormat="1">
      <c r="B55" s="355">
        <v>2026</v>
      </c>
      <c r="C55" s="355" t="s">
        <v>311</v>
      </c>
      <c r="D55" s="355" t="s">
        <v>272</v>
      </c>
      <c r="E55" s="356">
        <f t="shared" ref="E55:AJ55" si="16">E12+E15+E18+E22+E25+E28+E31+E34+E37+E40+E43+E46+E49+E52+E19</f>
        <v>0.11816549464202515</v>
      </c>
      <c r="F55" s="356">
        <f t="shared" si="16"/>
        <v>2.5721310985294559</v>
      </c>
      <c r="G55" s="356">
        <f t="shared" si="16"/>
        <v>9.563580061304858</v>
      </c>
      <c r="H55" s="356">
        <f t="shared" si="16"/>
        <v>26.872672881199097</v>
      </c>
      <c r="I55" s="356">
        <f t="shared" si="16"/>
        <v>35.343716933668972</v>
      </c>
      <c r="J55" s="356">
        <f t="shared" si="16"/>
        <v>81.656661776847713</v>
      </c>
      <c r="K55" s="356">
        <f t="shared" si="16"/>
        <v>98.267485044009277</v>
      </c>
      <c r="L55" s="356">
        <f t="shared" si="16"/>
        <v>95.323472050039285</v>
      </c>
      <c r="M55" s="356">
        <f t="shared" si="16"/>
        <v>92.472692381930813</v>
      </c>
      <c r="N55" s="356">
        <f t="shared" si="16"/>
        <v>89.705999396514557</v>
      </c>
      <c r="O55" s="356">
        <f t="shared" si="16"/>
        <v>86.938372265847079</v>
      </c>
      <c r="P55" s="356">
        <f t="shared" si="16"/>
        <v>96.006437109413085</v>
      </c>
      <c r="Q55" s="356">
        <f t="shared" si="16"/>
        <v>223.03785379910101</v>
      </c>
      <c r="R55" s="356">
        <f t="shared" si="16"/>
        <v>258.68037822393063</v>
      </c>
      <c r="S55" s="356">
        <f t="shared" si="16"/>
        <v>247.88399527066898</v>
      </c>
      <c r="T55" s="356">
        <f t="shared" si="16"/>
        <v>242.2181949840425</v>
      </c>
      <c r="U55" s="356">
        <f t="shared" si="16"/>
        <v>236.84546852402104</v>
      </c>
      <c r="V55" s="356">
        <f t="shared" si="16"/>
        <v>231.65138649858272</v>
      </c>
      <c r="W55" s="356">
        <f t="shared" si="16"/>
        <v>226.62252977796595</v>
      </c>
      <c r="X55" s="356">
        <f t="shared" si="16"/>
        <v>221.83985996117858</v>
      </c>
      <c r="Y55" s="356">
        <f t="shared" si="16"/>
        <v>217.13459874162126</v>
      </c>
      <c r="Z55" s="356">
        <f t="shared" si="16"/>
        <v>212.34028102373216</v>
      </c>
      <c r="AA55" s="356">
        <f t="shared" si="16"/>
        <v>207.65283390648142</v>
      </c>
      <c r="AB55" s="356">
        <f t="shared" si="16"/>
        <v>202.97969973680082</v>
      </c>
      <c r="AC55" s="356">
        <f t="shared" si="16"/>
        <v>198.31554353580154</v>
      </c>
      <c r="AD55" s="356">
        <f t="shared" si="16"/>
        <v>193.83176461620451</v>
      </c>
      <c r="AE55" s="356">
        <f t="shared" si="16"/>
        <v>189.60615095364085</v>
      </c>
      <c r="AF55" s="356">
        <f t="shared" si="16"/>
        <v>185.65961991959381</v>
      </c>
      <c r="AG55" s="356">
        <f t="shared" si="16"/>
        <v>181.7130888855468</v>
      </c>
      <c r="AH55" s="356">
        <f t="shared" si="16"/>
        <v>177.76655785149978</v>
      </c>
      <c r="AI55" s="356">
        <f t="shared" si="16"/>
        <v>173.82002681745277</v>
      </c>
      <c r="AJ55" s="356">
        <f t="shared" si="16"/>
        <v>169.92631895918439</v>
      </c>
      <c r="AK55" s="356">
        <f t="shared" ref="AK55:BO55" si="17">AK12+AK15+AK18+AK22+AK25+AK28+AK31+AK34+AK37+AK40+AK43+AK46+AK49+AK52+AK19</f>
        <v>166.53621329724629</v>
      </c>
      <c r="AL55" s="356">
        <f t="shared" si="17"/>
        <v>164.29484250063291</v>
      </c>
      <c r="AM55" s="356">
        <f t="shared" si="17"/>
        <v>162.55142754879259</v>
      </c>
      <c r="AN55" s="356">
        <f t="shared" si="17"/>
        <v>160.70801259695224</v>
      </c>
      <c r="AO55" s="356">
        <f t="shared" si="17"/>
        <v>158.96459764511192</v>
      </c>
      <c r="AP55" s="356">
        <f t="shared" si="17"/>
        <v>157.2211826932716</v>
      </c>
      <c r="AQ55" s="356">
        <f t="shared" si="17"/>
        <v>155.37776774143128</v>
      </c>
      <c r="AR55" s="356">
        <f t="shared" si="17"/>
        <v>153.63435278959091</v>
      </c>
      <c r="AS55" s="356">
        <f t="shared" si="17"/>
        <v>151.89093783775064</v>
      </c>
      <c r="AT55" s="356">
        <f t="shared" si="17"/>
        <v>150.0475228859103</v>
      </c>
      <c r="AU55" s="356">
        <f t="shared" si="17"/>
        <v>148.30410793406995</v>
      </c>
      <c r="AV55" s="356">
        <f t="shared" si="17"/>
        <v>146.56069298222963</v>
      </c>
      <c r="AW55" s="356">
        <f t="shared" si="17"/>
        <v>144.71727803038931</v>
      </c>
      <c r="AX55" s="356">
        <f t="shared" si="17"/>
        <v>142.97386307854904</v>
      </c>
      <c r="AY55" s="356">
        <f t="shared" si="17"/>
        <v>141.23044812670867</v>
      </c>
      <c r="AZ55" s="356">
        <f t="shared" si="17"/>
        <v>139.38703317486835</v>
      </c>
      <c r="BA55" s="356">
        <f t="shared" si="17"/>
        <v>137.64361822302806</v>
      </c>
      <c r="BB55" s="356">
        <f t="shared" si="17"/>
        <v>135.90020327118773</v>
      </c>
      <c r="BC55" s="356">
        <f t="shared" si="17"/>
        <v>134.02995703084505</v>
      </c>
      <c r="BD55" s="356">
        <f t="shared" si="17"/>
        <v>131.55289747651523</v>
      </c>
      <c r="BE55" s="356">
        <f t="shared" si="17"/>
        <v>129.38556033570202</v>
      </c>
      <c r="BF55" s="356">
        <f t="shared" si="17"/>
        <v>127.50241917939532</v>
      </c>
      <c r="BG55" s="356">
        <f t="shared" si="17"/>
        <v>105.35459383076638</v>
      </c>
      <c r="BH55" s="356">
        <f t="shared" si="17"/>
        <v>95.721656600035061</v>
      </c>
      <c r="BI55" s="356">
        <f t="shared" si="17"/>
        <v>94.331060232275433</v>
      </c>
      <c r="BJ55" s="356">
        <f t="shared" si="17"/>
        <v>93.040463864515857</v>
      </c>
      <c r="BK55" s="356">
        <f t="shared" si="17"/>
        <v>91.749867496756252</v>
      </c>
      <c r="BL55" s="356">
        <f t="shared" si="17"/>
        <v>90.359271128996681</v>
      </c>
      <c r="BM55" s="356">
        <f t="shared" si="17"/>
        <v>83.044312501030191</v>
      </c>
      <c r="BN55" s="356">
        <f t="shared" si="17"/>
        <v>23.034859630491827</v>
      </c>
      <c r="BO55" s="356">
        <f t="shared" si="17"/>
        <v>-3.4169907916817076E-3</v>
      </c>
      <c r="BP55" s="356"/>
      <c r="BQ55" s="371">
        <f>SUM(E55:BP55)</f>
        <v>8831.4151431552509</v>
      </c>
      <c r="BR55" s="351"/>
      <c r="BS55" s="371">
        <f>BS12+BS15+BS18+BS22+BS25+BS28+BS31+BS34+BS37+BS40+BS43+BS46+BS49+BS52+BS19</f>
        <v>1042.5287318006338</v>
      </c>
    </row>
    <row r="56" spans="1:71" s="350" customFormat="1">
      <c r="E56" s="351"/>
      <c r="F56" s="351"/>
      <c r="G56" s="351"/>
      <c r="H56" s="351"/>
      <c r="I56" s="351"/>
      <c r="J56" s="351"/>
      <c r="K56" s="351"/>
      <c r="L56" s="351"/>
      <c r="M56" s="351"/>
      <c r="N56" s="351"/>
      <c r="O56" s="351"/>
      <c r="P56" s="351"/>
      <c r="Q56" s="351"/>
      <c r="R56" s="351"/>
      <c r="S56" s="351"/>
      <c r="T56" s="351"/>
      <c r="U56" s="351"/>
      <c r="V56" s="351"/>
      <c r="W56" s="351"/>
      <c r="X56" s="351"/>
      <c r="Y56" s="351"/>
      <c r="Z56" s="351"/>
      <c r="AA56" s="351"/>
      <c r="AB56" s="351"/>
      <c r="AC56" s="351"/>
      <c r="AD56" s="351"/>
      <c r="AE56" s="351"/>
      <c r="AF56" s="351"/>
      <c r="AG56" s="351"/>
      <c r="AH56" s="351"/>
      <c r="AI56" s="351"/>
      <c r="AJ56" s="351"/>
      <c r="AK56" s="351"/>
      <c r="AL56" s="351"/>
      <c r="AM56" s="351"/>
      <c r="AN56" s="351"/>
      <c r="AO56" s="351"/>
      <c r="AP56" s="351"/>
      <c r="AQ56" s="351"/>
      <c r="AR56" s="351"/>
      <c r="AS56" s="351"/>
      <c r="AT56" s="351"/>
      <c r="AU56" s="351"/>
      <c r="AV56" s="351"/>
      <c r="AW56" s="351"/>
      <c r="AX56" s="351"/>
      <c r="AY56" s="351"/>
      <c r="AZ56" s="351"/>
      <c r="BA56" s="351"/>
      <c r="BB56" s="351"/>
      <c r="BC56" s="351"/>
      <c r="BD56" s="351"/>
      <c r="BE56" s="351"/>
      <c r="BF56" s="351"/>
      <c r="BG56" s="351"/>
      <c r="BH56" s="351"/>
      <c r="BI56" s="351"/>
      <c r="BJ56" s="351"/>
      <c r="BK56" s="351"/>
      <c r="BL56" s="351"/>
      <c r="BM56" s="351"/>
      <c r="BN56" s="351"/>
      <c r="BO56" s="351"/>
      <c r="BP56" s="351"/>
    </row>
    <row r="57" spans="1:71" s="350" customFormat="1">
      <c r="E57" s="351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1"/>
      <c r="Y57" s="351"/>
      <c r="Z57" s="351"/>
      <c r="AA57" s="351"/>
      <c r="AB57" s="351"/>
      <c r="AC57" s="351"/>
      <c r="AD57" s="351"/>
      <c r="AE57" s="351"/>
      <c r="AF57" s="351"/>
      <c r="AG57" s="351"/>
      <c r="AH57" s="351"/>
      <c r="AI57" s="351"/>
      <c r="AJ57" s="351"/>
      <c r="AK57" s="351"/>
      <c r="AL57" s="351"/>
      <c r="AM57" s="351"/>
      <c r="AN57" s="351"/>
      <c r="AO57" s="351"/>
      <c r="AP57" s="351"/>
      <c r="AQ57" s="351"/>
      <c r="AR57" s="351"/>
      <c r="AS57" s="351"/>
      <c r="AT57" s="351"/>
      <c r="AU57" s="351"/>
      <c r="AV57" s="351"/>
      <c r="AW57" s="351"/>
      <c r="AX57" s="351"/>
      <c r="AY57" s="351"/>
      <c r="AZ57" s="351"/>
      <c r="BA57" s="351"/>
      <c r="BB57" s="351"/>
      <c r="BC57" s="351"/>
      <c r="BD57" s="351"/>
      <c r="BE57" s="351"/>
      <c r="BF57" s="351"/>
      <c r="BG57" s="351"/>
      <c r="BH57" s="351"/>
      <c r="BI57" s="351"/>
      <c r="BJ57" s="351"/>
      <c r="BK57" s="351"/>
      <c r="BL57" s="351"/>
      <c r="BM57" s="351"/>
      <c r="BN57" s="351"/>
      <c r="BO57" s="351"/>
      <c r="BP57" s="351"/>
    </row>
  </sheetData>
  <mergeCells count="4">
    <mergeCell ref="A21:A31"/>
    <mergeCell ref="A11:A12"/>
    <mergeCell ref="A33:A52"/>
    <mergeCell ref="A14:A19"/>
  </mergeCells>
  <pageMargins left="0.25" right="0.25" top="0.5" bottom="0.5" header="0.3" footer="0.3"/>
  <pageSetup paperSize="3" scale="66" fitToWidth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162"/>
  <sheetViews>
    <sheetView zoomScaleNormal="100" workbookViewId="0">
      <pane xSplit="1" ySplit="8" topLeftCell="B54" activePane="bottomRight" state="frozen"/>
      <selection activeCell="F25" sqref="F25"/>
      <selection pane="topRight" activeCell="F25" sqref="F25"/>
      <selection pane="bottomLeft" activeCell="F25" sqref="F25"/>
      <selection pane="bottomRight" activeCell="F25" sqref="F25"/>
    </sheetView>
  </sheetViews>
  <sheetFormatPr defaultRowHeight="15" customHeight="1"/>
  <cols>
    <col min="1" max="1" width="31.140625" style="33" customWidth="1"/>
    <col min="2" max="12" width="10.7109375" style="33" customWidth="1"/>
    <col min="13" max="13" width="1.7109375" style="40" customWidth="1"/>
    <col min="14" max="14" width="10.7109375" style="35" customWidth="1"/>
    <col min="15" max="15" width="15.140625" style="40" customWidth="1"/>
    <col min="16" max="17" width="13.42578125" style="39" bestFit="1" customWidth="1"/>
    <col min="18" max="16384" width="9.140625" style="39"/>
  </cols>
  <sheetData>
    <row r="1" spans="1:15" ht="15" customHeight="1">
      <c r="A1" s="60" t="s">
        <v>20</v>
      </c>
      <c r="B1" s="61">
        <v>5</v>
      </c>
    </row>
    <row r="2" spans="1:15" ht="15" customHeight="1">
      <c r="A2" s="60" t="s">
        <v>21</v>
      </c>
      <c r="B2" s="108" t="e">
        <f>VLOOKUP($B$1,'Assumptions (Inputs)'!$A$7:$F$24,2,FALSE)</f>
        <v>#N/A</v>
      </c>
      <c r="C2" s="108"/>
      <c r="D2" s="108"/>
      <c r="E2" s="108"/>
    </row>
    <row r="3" spans="1:15" ht="15" customHeight="1">
      <c r="A3" s="60" t="s">
        <v>263</v>
      </c>
      <c r="B3" s="62" t="e">
        <f>VLOOKUP($B$1,'Assumptions (Inputs)'!$A$7:$F$24,4,FALSE)</f>
        <v>#N/A</v>
      </c>
    </row>
    <row r="4" spans="1:15" ht="15" customHeight="1">
      <c r="A4" s="60" t="s">
        <v>1</v>
      </c>
      <c r="B4" s="62" t="e">
        <f>VLOOKUP($B$1,'Assumptions (Inputs)'!$A$7:$F$24,5,FALSE)</f>
        <v>#N/A</v>
      </c>
      <c r="C4" s="62"/>
    </row>
    <row r="5" spans="1:15" ht="15" customHeight="1">
      <c r="A5" s="60" t="s">
        <v>67</v>
      </c>
      <c r="B5" s="211" t="e">
        <f>VLOOKUP($B$1,'Assumptions (Inputs)'!$A$7:$I$24,9,FALSE)</f>
        <v>#N/A</v>
      </c>
    </row>
    <row r="6" spans="1:15" ht="15" customHeight="1">
      <c r="A6" s="60"/>
    </row>
    <row r="7" spans="1:15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63"/>
      <c r="N7" s="286"/>
    </row>
    <row r="8" spans="1:15" ht="15" customHeight="1" thickBot="1">
      <c r="A8" s="60" t="s">
        <v>51</v>
      </c>
      <c r="B8" s="64" t="e">
        <f>IF(VLOOKUP($B$1,'Assumptions (Inputs)'!$A$7:$F$24,6,FALSE)="Monthly","Y",IF(VLOOKUP($B$1,'Assumptions (Inputs)'!$A$7:$F$24,6,FALSE)=B7,"Y","N"))</f>
        <v>#N/A</v>
      </c>
      <c r="C8" s="64" t="e">
        <f>IF(VLOOKUP($B$1,'Assumptions (Inputs)'!$A$7:$F$24,6,FALSE)="Monthly","Y",IF(VLOOKUP($B$1,'Assumptions (Inputs)'!$A$7:$F$24,6,FALSE)=C7,"Y","N"))</f>
        <v>#N/A</v>
      </c>
      <c r="D8" s="64" t="e">
        <f>IF(VLOOKUP($B$1,'Assumptions (Inputs)'!$A$7:$F$24,6,FALSE)="Monthly","Y",IF(VLOOKUP($B$1,'Assumptions (Inputs)'!$A$7:$F$24,6,FALSE)=D7,"Y","N"))</f>
        <v>#N/A</v>
      </c>
      <c r="E8" s="64" t="e">
        <f>IF(VLOOKUP($B$1,'Assumptions (Inputs)'!$A$7:$F$24,6,FALSE)="Monthly","Y",IF(VLOOKUP($B$1,'Assumptions (Inputs)'!$A$7:$F$24,6,FALSE)=E7,"Y","N"))</f>
        <v>#N/A</v>
      </c>
      <c r="F8" s="64" t="s">
        <v>91</v>
      </c>
      <c r="G8" s="64" t="e">
        <f>IF(VLOOKUP($B$1,'Assumptions (Inputs)'!$A$7:$F$24,6,FALSE)="Monthly","Y",IF(VLOOKUP($B$1,'Assumptions (Inputs)'!$A$7:$F$24,6,FALSE)=G7,"Y","N"))</f>
        <v>#N/A</v>
      </c>
      <c r="H8" s="64" t="e">
        <f>IF(VLOOKUP($B$1,'Assumptions (Inputs)'!$A$7:$F$24,6,FALSE)="Monthly","Y",IF(VLOOKUP($B$1,'Assumptions (Inputs)'!$A$7:$F$24,6,FALSE)=H7,"Y","N"))</f>
        <v>#N/A</v>
      </c>
      <c r="I8" s="64" t="e">
        <f>IF(VLOOKUP($B$1,'Assumptions (Inputs)'!$A$7:$F$24,6,FALSE)="Monthly","Y",IF(VLOOKUP($B$1,'Assumptions (Inputs)'!$A$7:$F$24,6,FALSE)=I7,"Y","N"))</f>
        <v>#N/A</v>
      </c>
      <c r="J8" s="64" t="e">
        <f>IF(VLOOKUP($B$1,'Assumptions (Inputs)'!$A$7:$F$24,6,FALSE)="Monthly","Y",IF(VLOOKUP($B$1,'Assumptions (Inputs)'!$A$7:$F$24,6,FALSE)=J7,"Y","N"))</f>
        <v>#N/A</v>
      </c>
      <c r="K8" s="64" t="s">
        <v>91</v>
      </c>
      <c r="L8" s="64" t="e">
        <f>IF(VLOOKUP($B$1,'Assumptions (Inputs)'!$A$7:$F$24,6,FALSE)="Monthly","Y",IF(VLOOKUP($B$1,'Assumptions (Inputs)'!$A$7:$F$24,6,FALSE)=L7,"Y","N"))</f>
        <v>#N/A</v>
      </c>
      <c r="M8" s="111"/>
      <c r="N8" s="110" t="s">
        <v>6</v>
      </c>
    </row>
    <row r="9" spans="1:15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1"/>
      <c r="N9" s="115"/>
    </row>
    <row r="10" spans="1:15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37"/>
      <c r="N10" s="75"/>
      <c r="O10" s="37"/>
    </row>
    <row r="11" spans="1:15" s="38" customFormat="1" ht="15" customHeight="1">
      <c r="A11" s="116" t="s">
        <v>24</v>
      </c>
      <c r="B11" s="57">
        <v>0</v>
      </c>
      <c r="C11" s="57">
        <f t="shared" ref="C11:L11" si="0">B15</f>
        <v>0</v>
      </c>
      <c r="D11" s="57">
        <f t="shared" si="0"/>
        <v>0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37"/>
      <c r="N11" s="75"/>
      <c r="O11" s="37"/>
    </row>
    <row r="12" spans="1:15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37"/>
      <c r="N12" s="75"/>
      <c r="O12" s="37"/>
    </row>
    <row r="13" spans="1:15" s="38" customFormat="1" ht="15" customHeight="1">
      <c r="A13" s="66" t="s">
        <v>26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12"/>
      <c r="N13" s="75">
        <f>SUM(B13:L13)</f>
        <v>0</v>
      </c>
      <c r="O13" s="37"/>
    </row>
    <row r="14" spans="1:15" s="38" customFormat="1" ht="15" customHeight="1">
      <c r="A14" s="67" t="s">
        <v>27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37"/>
      <c r="N14" s="75">
        <f>SUM(B14:L14)</f>
        <v>0</v>
      </c>
      <c r="O14" s="37"/>
    </row>
    <row r="15" spans="1:15" s="38" customFormat="1" ht="15" customHeight="1">
      <c r="A15" s="36" t="s">
        <v>28</v>
      </c>
      <c r="B15" s="68">
        <f>SUM(B11:B14)</f>
        <v>0</v>
      </c>
      <c r="C15" s="68">
        <f t="shared" ref="C15:J15" si="1">SUM(C11:C14)</f>
        <v>0</v>
      </c>
      <c r="D15" s="68">
        <f t="shared" si="1"/>
        <v>0</v>
      </c>
      <c r="E15" s="68">
        <f>SUM(E11:E14)</f>
        <v>0</v>
      </c>
      <c r="F15" s="68">
        <f t="shared" si="1"/>
        <v>0</v>
      </c>
      <c r="G15" s="68">
        <f t="shared" si="1"/>
        <v>0</v>
      </c>
      <c r="H15" s="68">
        <f t="shared" si="1"/>
        <v>0</v>
      </c>
      <c r="I15" s="68">
        <f t="shared" si="1"/>
        <v>0</v>
      </c>
      <c r="J15" s="68">
        <f t="shared" si="1"/>
        <v>0</v>
      </c>
      <c r="K15" s="68">
        <f>SUM(K11:K14)</f>
        <v>0</v>
      </c>
      <c r="L15" s="68">
        <f>SUM(L11:L14)</f>
        <v>0</v>
      </c>
      <c r="M15" s="37"/>
      <c r="N15" s="75"/>
      <c r="O15" s="37"/>
    </row>
    <row r="16" spans="1:15" s="38" customFormat="1" ht="15" customHeight="1" thickBot="1">
      <c r="A16" s="36" t="s">
        <v>29</v>
      </c>
      <c r="B16" s="69">
        <f t="shared" ref="B16:L16" si="2">AVERAGE(B11,B15)</f>
        <v>0</v>
      </c>
      <c r="C16" s="69">
        <f t="shared" si="2"/>
        <v>0</v>
      </c>
      <c r="D16" s="69">
        <f t="shared" si="2"/>
        <v>0</v>
      </c>
      <c r="E16" s="69">
        <f t="shared" si="2"/>
        <v>0</v>
      </c>
      <c r="F16" s="69">
        <f t="shared" si="2"/>
        <v>0</v>
      </c>
      <c r="G16" s="69">
        <f t="shared" si="2"/>
        <v>0</v>
      </c>
      <c r="H16" s="69">
        <f t="shared" si="2"/>
        <v>0</v>
      </c>
      <c r="I16" s="69">
        <f t="shared" si="2"/>
        <v>0</v>
      </c>
      <c r="J16" s="69">
        <f t="shared" si="2"/>
        <v>0</v>
      </c>
      <c r="K16" s="69">
        <f t="shared" si="2"/>
        <v>0</v>
      </c>
      <c r="L16" s="69">
        <f t="shared" si="2"/>
        <v>0</v>
      </c>
      <c r="M16" s="37"/>
      <c r="N16" s="75"/>
      <c r="O16" s="37"/>
    </row>
    <row r="17" spans="1:15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37"/>
      <c r="N17" s="55"/>
      <c r="O17" s="37"/>
    </row>
    <row r="18" spans="1:15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113"/>
      <c r="N18" s="73"/>
      <c r="O18" s="113"/>
    </row>
    <row r="19" spans="1:15" s="38" customFormat="1" ht="15" customHeight="1">
      <c r="A19" s="36" t="s">
        <v>24</v>
      </c>
      <c r="B19" s="75">
        <v>0</v>
      </c>
      <c r="C19" s="75">
        <f t="shared" ref="C19:L19" si="3">B21</f>
        <v>0</v>
      </c>
      <c r="D19" s="75">
        <f t="shared" si="3"/>
        <v>0</v>
      </c>
      <c r="E19" s="75">
        <f t="shared" si="3"/>
        <v>0</v>
      </c>
      <c r="F19" s="75">
        <f t="shared" si="3"/>
        <v>0</v>
      </c>
      <c r="G19" s="75">
        <f t="shared" si="3"/>
        <v>0</v>
      </c>
      <c r="H19" s="75">
        <f t="shared" si="3"/>
        <v>0</v>
      </c>
      <c r="I19" s="75">
        <f t="shared" si="3"/>
        <v>0</v>
      </c>
      <c r="J19" s="75">
        <f t="shared" si="3"/>
        <v>0</v>
      </c>
      <c r="K19" s="75">
        <f t="shared" si="3"/>
        <v>0</v>
      </c>
      <c r="L19" s="75">
        <f t="shared" si="3"/>
        <v>0</v>
      </c>
      <c r="M19" s="37"/>
      <c r="N19" s="75"/>
      <c r="O19" s="37"/>
    </row>
    <row r="20" spans="1:15" s="38" customFormat="1" ht="15" customHeight="1">
      <c r="A20" s="36" t="s">
        <v>25</v>
      </c>
      <c r="B20" s="75">
        <f>-B14</f>
        <v>0</v>
      </c>
      <c r="C20" s="75">
        <f t="shared" ref="C20:K20" si="4">-C14</f>
        <v>0</v>
      </c>
      <c r="D20" s="75">
        <f t="shared" si="4"/>
        <v>0</v>
      </c>
      <c r="E20" s="75">
        <f t="shared" si="4"/>
        <v>0</v>
      </c>
      <c r="F20" s="75">
        <f t="shared" si="4"/>
        <v>0</v>
      </c>
      <c r="G20" s="75">
        <f t="shared" si="4"/>
        <v>0</v>
      </c>
      <c r="H20" s="75">
        <f t="shared" si="4"/>
        <v>0</v>
      </c>
      <c r="I20" s="75">
        <f t="shared" si="4"/>
        <v>0</v>
      </c>
      <c r="J20" s="75">
        <f t="shared" si="4"/>
        <v>0</v>
      </c>
      <c r="K20" s="75">
        <f t="shared" si="4"/>
        <v>0</v>
      </c>
      <c r="L20" s="75">
        <f>-L14</f>
        <v>0</v>
      </c>
      <c r="M20" s="37"/>
      <c r="N20" s="75">
        <f>SUM(B20:L20)</f>
        <v>0</v>
      </c>
      <c r="O20" s="37"/>
    </row>
    <row r="21" spans="1:15" s="38" customFormat="1" ht="15" customHeight="1">
      <c r="A21" s="36" t="s">
        <v>28</v>
      </c>
      <c r="B21" s="75">
        <f t="shared" ref="B21:L21" si="5">SUM(B19:B20)</f>
        <v>0</v>
      </c>
      <c r="C21" s="75">
        <f t="shared" si="5"/>
        <v>0</v>
      </c>
      <c r="D21" s="75">
        <f t="shared" si="5"/>
        <v>0</v>
      </c>
      <c r="E21" s="75">
        <f t="shared" si="5"/>
        <v>0</v>
      </c>
      <c r="F21" s="75">
        <f t="shared" si="5"/>
        <v>0</v>
      </c>
      <c r="G21" s="75">
        <f t="shared" si="5"/>
        <v>0</v>
      </c>
      <c r="H21" s="75">
        <f t="shared" si="5"/>
        <v>0</v>
      </c>
      <c r="I21" s="75">
        <f t="shared" si="5"/>
        <v>0</v>
      </c>
      <c r="J21" s="75">
        <f t="shared" si="5"/>
        <v>0</v>
      </c>
      <c r="K21" s="75">
        <f t="shared" si="5"/>
        <v>0</v>
      </c>
      <c r="L21" s="75">
        <f t="shared" si="5"/>
        <v>0</v>
      </c>
      <c r="M21" s="37"/>
      <c r="N21" s="75"/>
      <c r="O21" s="37"/>
    </row>
    <row r="22" spans="1:15" s="38" customFormat="1" ht="15" customHeight="1" thickBot="1">
      <c r="A22" s="36" t="s">
        <v>29</v>
      </c>
      <c r="B22" s="69">
        <f t="shared" ref="B22:L22" si="6">AVERAGE(B19,B21)</f>
        <v>0</v>
      </c>
      <c r="C22" s="69">
        <f t="shared" si="6"/>
        <v>0</v>
      </c>
      <c r="D22" s="69">
        <f t="shared" si="6"/>
        <v>0</v>
      </c>
      <c r="E22" s="69">
        <f t="shared" si="6"/>
        <v>0</v>
      </c>
      <c r="F22" s="69">
        <f t="shared" si="6"/>
        <v>0</v>
      </c>
      <c r="G22" s="69">
        <f t="shared" si="6"/>
        <v>0</v>
      </c>
      <c r="H22" s="69">
        <f t="shared" si="6"/>
        <v>0</v>
      </c>
      <c r="I22" s="69">
        <f t="shared" si="6"/>
        <v>0</v>
      </c>
      <c r="J22" s="69">
        <f t="shared" si="6"/>
        <v>0</v>
      </c>
      <c r="K22" s="69">
        <f t="shared" si="6"/>
        <v>0</v>
      </c>
      <c r="L22" s="69">
        <f t="shared" si="6"/>
        <v>0</v>
      </c>
      <c r="M22" s="37"/>
      <c r="N22" s="55"/>
      <c r="O22" s="37"/>
    </row>
    <row r="23" spans="1:15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37"/>
      <c r="N23" s="55"/>
      <c r="O23" s="37"/>
    </row>
    <row r="24" spans="1:15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113"/>
      <c r="N24" s="73"/>
      <c r="O24" s="113"/>
    </row>
    <row r="25" spans="1:15" s="38" customFormat="1" ht="15" customHeight="1">
      <c r="A25" s="36" t="s">
        <v>24</v>
      </c>
      <c r="B25" s="75">
        <v>0</v>
      </c>
      <c r="C25" s="75">
        <f t="shared" ref="C25:L25" si="7">B28</f>
        <v>0</v>
      </c>
      <c r="D25" s="75">
        <f t="shared" si="7"/>
        <v>0</v>
      </c>
      <c r="E25" s="75">
        <f t="shared" si="7"/>
        <v>0</v>
      </c>
      <c r="F25" s="75">
        <f t="shared" si="7"/>
        <v>0</v>
      </c>
      <c r="G25" s="75">
        <f t="shared" si="7"/>
        <v>0</v>
      </c>
      <c r="H25" s="75">
        <f t="shared" si="7"/>
        <v>0</v>
      </c>
      <c r="I25" s="75">
        <f t="shared" si="7"/>
        <v>0</v>
      </c>
      <c r="J25" s="75">
        <f t="shared" si="7"/>
        <v>0</v>
      </c>
      <c r="K25" s="75">
        <f t="shared" si="7"/>
        <v>0</v>
      </c>
      <c r="L25" s="75">
        <f t="shared" si="7"/>
        <v>0</v>
      </c>
      <c r="M25" s="37"/>
      <c r="N25" s="75"/>
      <c r="O25" s="37"/>
    </row>
    <row r="26" spans="1:15" s="38" customFormat="1" ht="15" customHeight="1">
      <c r="A26" s="38" t="s">
        <v>78</v>
      </c>
      <c r="B26" s="75">
        <f>B75</f>
        <v>0</v>
      </c>
      <c r="C26" s="75">
        <f t="shared" ref="C26:L26" si="8">C75</f>
        <v>0</v>
      </c>
      <c r="D26" s="75">
        <f t="shared" si="8"/>
        <v>0</v>
      </c>
      <c r="E26" s="75">
        <f t="shared" si="8"/>
        <v>0</v>
      </c>
      <c r="F26" s="75">
        <f t="shared" si="8"/>
        <v>0</v>
      </c>
      <c r="G26" s="75">
        <f t="shared" si="8"/>
        <v>0</v>
      </c>
      <c r="H26" s="75">
        <f t="shared" si="8"/>
        <v>0</v>
      </c>
      <c r="I26" s="75">
        <f t="shared" si="8"/>
        <v>0</v>
      </c>
      <c r="J26" s="75">
        <f t="shared" si="8"/>
        <v>0</v>
      </c>
      <c r="K26" s="75">
        <f t="shared" si="8"/>
        <v>0</v>
      </c>
      <c r="L26" s="75">
        <f t="shared" si="8"/>
        <v>0</v>
      </c>
      <c r="M26" s="37"/>
      <c r="N26" s="75">
        <f>SUM(B26:L26)</f>
        <v>0</v>
      </c>
      <c r="O26" s="37"/>
    </row>
    <row r="27" spans="1:15" s="38" customFormat="1" ht="15" customHeight="1">
      <c r="A27" s="36" t="s">
        <v>79</v>
      </c>
      <c r="B27" s="75">
        <f t="shared" ref="B27:L27" si="9">B82</f>
        <v>0</v>
      </c>
      <c r="C27" s="75">
        <f t="shared" si="9"/>
        <v>0</v>
      </c>
      <c r="D27" s="75">
        <f t="shared" si="9"/>
        <v>0</v>
      </c>
      <c r="E27" s="75">
        <f t="shared" si="9"/>
        <v>0</v>
      </c>
      <c r="F27" s="75">
        <f t="shared" si="9"/>
        <v>0</v>
      </c>
      <c r="G27" s="75">
        <f t="shared" si="9"/>
        <v>0</v>
      </c>
      <c r="H27" s="75">
        <f t="shared" si="9"/>
        <v>0</v>
      </c>
      <c r="I27" s="75">
        <f t="shared" si="9"/>
        <v>0</v>
      </c>
      <c r="J27" s="75">
        <f t="shared" si="9"/>
        <v>0</v>
      </c>
      <c r="K27" s="75">
        <f t="shared" si="9"/>
        <v>0</v>
      </c>
      <c r="L27" s="75">
        <f t="shared" si="9"/>
        <v>0</v>
      </c>
      <c r="M27" s="37"/>
      <c r="N27" s="75">
        <f>SUM(B27:L27)</f>
        <v>0</v>
      </c>
      <c r="O27" s="37"/>
    </row>
    <row r="28" spans="1:15" s="38" customFormat="1" ht="15" customHeight="1">
      <c r="A28" s="36" t="s">
        <v>28</v>
      </c>
      <c r="B28" s="75">
        <f t="shared" ref="B28:L28" si="10">SUM(B25:B27)</f>
        <v>0</v>
      </c>
      <c r="C28" s="75">
        <f t="shared" si="10"/>
        <v>0</v>
      </c>
      <c r="D28" s="75">
        <f>SUM(D25:D27)</f>
        <v>0</v>
      </c>
      <c r="E28" s="75">
        <f t="shared" si="10"/>
        <v>0</v>
      </c>
      <c r="F28" s="75">
        <f t="shared" si="10"/>
        <v>0</v>
      </c>
      <c r="G28" s="75">
        <f t="shared" si="10"/>
        <v>0</v>
      </c>
      <c r="H28" s="75">
        <f t="shared" si="10"/>
        <v>0</v>
      </c>
      <c r="I28" s="75">
        <f t="shared" si="10"/>
        <v>0</v>
      </c>
      <c r="J28" s="75">
        <f t="shared" si="10"/>
        <v>0</v>
      </c>
      <c r="K28" s="75">
        <f t="shared" si="10"/>
        <v>0</v>
      </c>
      <c r="L28" s="75">
        <f t="shared" si="10"/>
        <v>0</v>
      </c>
      <c r="M28" s="37"/>
      <c r="N28" s="75"/>
      <c r="O28" s="37"/>
    </row>
    <row r="29" spans="1:15" s="38" customFormat="1" ht="15" customHeight="1" thickBot="1">
      <c r="A29" s="36" t="s">
        <v>29</v>
      </c>
      <c r="B29" s="69">
        <f t="shared" ref="B29:L29" si="11">AVERAGE(B25,B28)</f>
        <v>0</v>
      </c>
      <c r="C29" s="69">
        <f t="shared" si="11"/>
        <v>0</v>
      </c>
      <c r="D29" s="69">
        <f t="shared" si="11"/>
        <v>0</v>
      </c>
      <c r="E29" s="69">
        <f t="shared" si="11"/>
        <v>0</v>
      </c>
      <c r="F29" s="69">
        <f t="shared" si="11"/>
        <v>0</v>
      </c>
      <c r="G29" s="69">
        <f>AVERAGE(G25,G28)</f>
        <v>0</v>
      </c>
      <c r="H29" s="69">
        <f t="shared" si="11"/>
        <v>0</v>
      </c>
      <c r="I29" s="69">
        <f t="shared" si="11"/>
        <v>0</v>
      </c>
      <c r="J29" s="69">
        <f t="shared" si="11"/>
        <v>0</v>
      </c>
      <c r="K29" s="69">
        <f t="shared" si="11"/>
        <v>0</v>
      </c>
      <c r="L29" s="69">
        <f t="shared" si="11"/>
        <v>0</v>
      </c>
      <c r="M29" s="37"/>
      <c r="N29" s="75"/>
      <c r="O29" s="37"/>
    </row>
    <row r="30" spans="1:15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37"/>
      <c r="N30" s="55"/>
      <c r="O30" s="37"/>
    </row>
    <row r="31" spans="1:15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113"/>
      <c r="N31" s="73"/>
      <c r="O31" s="113"/>
    </row>
    <row r="32" spans="1:15" s="38" customFormat="1" ht="15" customHeight="1">
      <c r="A32" s="36" t="s">
        <v>24</v>
      </c>
      <c r="B32" s="75">
        <v>0</v>
      </c>
      <c r="C32" s="75">
        <f t="shared" ref="C32:L32" si="12">B34</f>
        <v>0</v>
      </c>
      <c r="D32" s="75">
        <f t="shared" si="12"/>
        <v>0</v>
      </c>
      <c r="E32" s="75">
        <f t="shared" si="12"/>
        <v>0</v>
      </c>
      <c r="F32" s="75">
        <f t="shared" si="12"/>
        <v>0</v>
      </c>
      <c r="G32" s="75">
        <f t="shared" si="12"/>
        <v>0</v>
      </c>
      <c r="H32" s="75">
        <f t="shared" si="12"/>
        <v>0</v>
      </c>
      <c r="I32" s="75">
        <f t="shared" si="12"/>
        <v>0</v>
      </c>
      <c r="J32" s="75">
        <f t="shared" si="12"/>
        <v>0</v>
      </c>
      <c r="K32" s="75">
        <f t="shared" si="12"/>
        <v>0</v>
      </c>
      <c r="L32" s="75">
        <f t="shared" si="12"/>
        <v>0</v>
      </c>
      <c r="M32" s="37"/>
      <c r="N32" s="75"/>
      <c r="O32" s="37"/>
    </row>
    <row r="33" spans="1:55" s="38" customFormat="1" ht="15" customHeight="1">
      <c r="A33" s="36" t="s">
        <v>25</v>
      </c>
      <c r="B33" s="75">
        <v>0</v>
      </c>
      <c r="C33" s="75">
        <v>0</v>
      </c>
      <c r="D33" s="75">
        <v>0</v>
      </c>
      <c r="E33" s="75">
        <v>0</v>
      </c>
      <c r="F33" s="75">
        <v>0</v>
      </c>
      <c r="G33" s="75">
        <v>0</v>
      </c>
      <c r="H33" s="75">
        <v>0</v>
      </c>
      <c r="I33" s="75">
        <v>0</v>
      </c>
      <c r="J33" s="75">
        <v>0</v>
      </c>
      <c r="K33" s="75">
        <v>0</v>
      </c>
      <c r="L33" s="75">
        <v>0</v>
      </c>
      <c r="M33" s="37"/>
      <c r="N33" s="75">
        <f>SUM(B33:L33)</f>
        <v>0</v>
      </c>
      <c r="O33" s="37"/>
    </row>
    <row r="34" spans="1:55" s="38" customFormat="1" ht="15" customHeight="1">
      <c r="A34" s="36" t="s">
        <v>28</v>
      </c>
      <c r="B34" s="75">
        <f t="shared" ref="B34:L34" si="13">SUM(B32:B33)</f>
        <v>0</v>
      </c>
      <c r="C34" s="75">
        <f t="shared" si="13"/>
        <v>0</v>
      </c>
      <c r="D34" s="75">
        <f t="shared" si="13"/>
        <v>0</v>
      </c>
      <c r="E34" s="75">
        <f t="shared" si="13"/>
        <v>0</v>
      </c>
      <c r="F34" s="75">
        <f t="shared" si="13"/>
        <v>0</v>
      </c>
      <c r="G34" s="75">
        <f t="shared" si="13"/>
        <v>0</v>
      </c>
      <c r="H34" s="75">
        <f t="shared" si="13"/>
        <v>0</v>
      </c>
      <c r="I34" s="75">
        <f t="shared" si="13"/>
        <v>0</v>
      </c>
      <c r="J34" s="75">
        <f t="shared" si="13"/>
        <v>0</v>
      </c>
      <c r="K34" s="75">
        <f t="shared" si="13"/>
        <v>0</v>
      </c>
      <c r="L34" s="75">
        <f t="shared" si="13"/>
        <v>0</v>
      </c>
      <c r="M34" s="37"/>
      <c r="N34" s="75"/>
      <c r="O34" s="37"/>
    </row>
    <row r="35" spans="1:55" s="38" customFormat="1" ht="15" customHeight="1" thickBot="1">
      <c r="A35" s="36" t="s">
        <v>29</v>
      </c>
      <c r="B35" s="69">
        <f t="shared" ref="B35:L35" si="14">AVERAGE(B32,B34)</f>
        <v>0</v>
      </c>
      <c r="C35" s="69">
        <f t="shared" si="14"/>
        <v>0</v>
      </c>
      <c r="D35" s="69">
        <f t="shared" si="14"/>
        <v>0</v>
      </c>
      <c r="E35" s="69">
        <f t="shared" si="14"/>
        <v>0</v>
      </c>
      <c r="F35" s="69">
        <f t="shared" si="14"/>
        <v>0</v>
      </c>
      <c r="G35" s="69">
        <f t="shared" si="14"/>
        <v>0</v>
      </c>
      <c r="H35" s="69">
        <f t="shared" si="14"/>
        <v>0</v>
      </c>
      <c r="I35" s="69">
        <f t="shared" si="14"/>
        <v>0</v>
      </c>
      <c r="J35" s="69">
        <f t="shared" si="14"/>
        <v>0</v>
      </c>
      <c r="K35" s="69">
        <f t="shared" si="14"/>
        <v>0</v>
      </c>
      <c r="L35" s="69">
        <f t="shared" si="14"/>
        <v>0</v>
      </c>
      <c r="M35" s="37"/>
      <c r="N35" s="75"/>
      <c r="O35" s="37"/>
    </row>
    <row r="36" spans="1:55" s="38" customFormat="1" ht="15" customHeight="1" thickTop="1">
      <c r="A36" s="82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37"/>
      <c r="N36" s="55"/>
      <c r="O36" s="37"/>
    </row>
    <row r="37" spans="1:55" s="74" customFormat="1" ht="15" customHeight="1">
      <c r="A37" s="107" t="s">
        <v>103</v>
      </c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113"/>
      <c r="N37" s="73"/>
      <c r="O37" s="113"/>
    </row>
    <row r="38" spans="1:55" s="38" customFormat="1" ht="15" customHeight="1">
      <c r="A38" s="36" t="s">
        <v>24</v>
      </c>
      <c r="B38" s="75">
        <v>0</v>
      </c>
      <c r="C38" s="75">
        <f t="shared" ref="C38:L38" si="15">B40</f>
        <v>0</v>
      </c>
      <c r="D38" s="75">
        <f t="shared" si="15"/>
        <v>0</v>
      </c>
      <c r="E38" s="75">
        <f t="shared" si="15"/>
        <v>0</v>
      </c>
      <c r="F38" s="75">
        <f t="shared" si="15"/>
        <v>0</v>
      </c>
      <c r="G38" s="75">
        <f t="shared" si="15"/>
        <v>0</v>
      </c>
      <c r="H38" s="75">
        <f t="shared" si="15"/>
        <v>0</v>
      </c>
      <c r="I38" s="75">
        <f t="shared" si="15"/>
        <v>0</v>
      </c>
      <c r="J38" s="75">
        <f t="shared" si="15"/>
        <v>0</v>
      </c>
      <c r="K38" s="75">
        <f t="shared" si="15"/>
        <v>0</v>
      </c>
      <c r="L38" s="75">
        <f t="shared" si="15"/>
        <v>0</v>
      </c>
      <c r="M38" s="37"/>
      <c r="N38" s="75"/>
      <c r="O38" s="37"/>
    </row>
    <row r="39" spans="1:55" s="38" customFormat="1" ht="15" customHeight="1">
      <c r="A39" s="76" t="s">
        <v>25</v>
      </c>
      <c r="B39" s="77">
        <v>0</v>
      </c>
      <c r="C39" s="77">
        <v>0</v>
      </c>
      <c r="D39" s="77">
        <v>0</v>
      </c>
      <c r="E39" s="77">
        <v>0</v>
      </c>
      <c r="F39" s="77">
        <v>0</v>
      </c>
      <c r="G39" s="77">
        <v>0</v>
      </c>
      <c r="H39" s="77">
        <v>0</v>
      </c>
      <c r="I39" s="77">
        <v>0</v>
      </c>
      <c r="J39" s="77">
        <v>0</v>
      </c>
      <c r="K39" s="77">
        <v>0</v>
      </c>
      <c r="L39" s="77">
        <v>0</v>
      </c>
      <c r="M39" s="37"/>
      <c r="N39" s="75">
        <f>SUM(B39:L39)</f>
        <v>0</v>
      </c>
      <c r="O39" s="37"/>
    </row>
    <row r="40" spans="1:55" s="38" customFormat="1" ht="15" customHeight="1">
      <c r="A40" s="36" t="s">
        <v>28</v>
      </c>
      <c r="B40" s="75">
        <f>SUM(B38:B39)</f>
        <v>0</v>
      </c>
      <c r="C40" s="75">
        <f t="shared" ref="C40:L40" si="16">SUM(C38:C39)</f>
        <v>0</v>
      </c>
      <c r="D40" s="75">
        <f t="shared" si="16"/>
        <v>0</v>
      </c>
      <c r="E40" s="75">
        <f t="shared" si="16"/>
        <v>0</v>
      </c>
      <c r="F40" s="75">
        <f t="shared" si="16"/>
        <v>0</v>
      </c>
      <c r="G40" s="75">
        <f t="shared" si="16"/>
        <v>0</v>
      </c>
      <c r="H40" s="75">
        <f t="shared" si="16"/>
        <v>0</v>
      </c>
      <c r="I40" s="75">
        <f t="shared" si="16"/>
        <v>0</v>
      </c>
      <c r="J40" s="75">
        <f t="shared" si="16"/>
        <v>0</v>
      </c>
      <c r="K40" s="75">
        <f t="shared" si="16"/>
        <v>0</v>
      </c>
      <c r="L40" s="75">
        <f t="shared" si="16"/>
        <v>0</v>
      </c>
      <c r="M40" s="37"/>
      <c r="N40" s="75"/>
      <c r="O40" s="37"/>
    </row>
    <row r="41" spans="1:55" s="38" customFormat="1" ht="15" customHeight="1" thickBot="1">
      <c r="A41" s="36" t="s">
        <v>29</v>
      </c>
      <c r="B41" s="69">
        <f>AVERAGE(B38,B40)</f>
        <v>0</v>
      </c>
      <c r="C41" s="69">
        <f t="shared" ref="C41:L41" si="17">AVERAGE(C38,C40)</f>
        <v>0</v>
      </c>
      <c r="D41" s="69">
        <f t="shared" si="17"/>
        <v>0</v>
      </c>
      <c r="E41" s="69">
        <f t="shared" si="17"/>
        <v>0</v>
      </c>
      <c r="F41" s="69">
        <f>AVERAGE(F38,F40)</f>
        <v>0</v>
      </c>
      <c r="G41" s="69">
        <f t="shared" si="17"/>
        <v>0</v>
      </c>
      <c r="H41" s="69">
        <f t="shared" si="17"/>
        <v>0</v>
      </c>
      <c r="I41" s="69">
        <f t="shared" si="17"/>
        <v>0</v>
      </c>
      <c r="J41" s="69">
        <f t="shared" si="17"/>
        <v>0</v>
      </c>
      <c r="K41" s="69">
        <f t="shared" si="17"/>
        <v>0</v>
      </c>
      <c r="L41" s="69">
        <f t="shared" si="17"/>
        <v>0</v>
      </c>
      <c r="M41" s="37"/>
      <c r="N41" s="75"/>
      <c r="O41" s="37"/>
    </row>
    <row r="42" spans="1:55" s="38" customFormat="1" ht="15" customHeight="1" thickTop="1">
      <c r="A42" s="70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37"/>
      <c r="N42" s="55"/>
      <c r="O42" s="37"/>
    </row>
    <row r="43" spans="1:55" s="38" customFormat="1" ht="15" customHeight="1">
      <c r="A43" s="71" t="s">
        <v>77</v>
      </c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37"/>
      <c r="N43" s="55"/>
      <c r="O43" s="37"/>
    </row>
    <row r="44" spans="1:55" s="38" customFormat="1" ht="15" customHeight="1">
      <c r="A44" s="36" t="s">
        <v>24</v>
      </c>
      <c r="B44" s="56">
        <v>0</v>
      </c>
      <c r="C44" s="56">
        <f t="shared" ref="C44:L44" si="18">B46</f>
        <v>0</v>
      </c>
      <c r="D44" s="56">
        <f t="shared" si="18"/>
        <v>0</v>
      </c>
      <c r="E44" s="56">
        <f t="shared" si="18"/>
        <v>0</v>
      </c>
      <c r="F44" s="56">
        <f t="shared" si="18"/>
        <v>0</v>
      </c>
      <c r="G44" s="56">
        <f t="shared" si="18"/>
        <v>0</v>
      </c>
      <c r="H44" s="56">
        <f t="shared" si="18"/>
        <v>0</v>
      </c>
      <c r="I44" s="56">
        <f t="shared" si="18"/>
        <v>0</v>
      </c>
      <c r="J44" s="56">
        <f t="shared" si="18"/>
        <v>0</v>
      </c>
      <c r="K44" s="56">
        <f t="shared" si="18"/>
        <v>0</v>
      </c>
      <c r="L44" s="56">
        <f t="shared" si="18"/>
        <v>0</v>
      </c>
      <c r="M44" s="37"/>
      <c r="N44" s="55"/>
      <c r="O44" s="37"/>
    </row>
    <row r="45" spans="1:55" s="38" customFormat="1" ht="15" customHeight="1">
      <c r="A45" s="36" t="s">
        <v>25</v>
      </c>
      <c r="B45" s="77">
        <v>0</v>
      </c>
      <c r="C45" s="77">
        <v>0</v>
      </c>
      <c r="D45" s="77">
        <v>0</v>
      </c>
      <c r="E45" s="77">
        <v>0</v>
      </c>
      <c r="F45" s="77">
        <v>0</v>
      </c>
      <c r="G45" s="77">
        <v>0</v>
      </c>
      <c r="H45" s="77">
        <v>0</v>
      </c>
      <c r="I45" s="77">
        <v>0</v>
      </c>
      <c r="J45" s="77">
        <v>0</v>
      </c>
      <c r="K45" s="77">
        <v>0</v>
      </c>
      <c r="L45" s="77">
        <v>0</v>
      </c>
      <c r="M45" s="37"/>
      <c r="N45" s="75">
        <f>SUM(B45:L45)</f>
        <v>0</v>
      </c>
      <c r="O45" s="37"/>
    </row>
    <row r="46" spans="1:55" s="79" customFormat="1" ht="15" customHeight="1">
      <c r="A46" s="36" t="s">
        <v>28</v>
      </c>
      <c r="B46" s="78">
        <f t="shared" ref="B46:L46" si="19">SUM(B44:B45)</f>
        <v>0</v>
      </c>
      <c r="C46" s="78">
        <f t="shared" si="19"/>
        <v>0</v>
      </c>
      <c r="D46" s="78">
        <f>SUM(D44:D45)</f>
        <v>0</v>
      </c>
      <c r="E46" s="78">
        <f>SUM(E44:E45)</f>
        <v>0</v>
      </c>
      <c r="F46" s="78">
        <f t="shared" si="19"/>
        <v>0</v>
      </c>
      <c r="G46" s="78">
        <f t="shared" si="19"/>
        <v>0</v>
      </c>
      <c r="H46" s="78">
        <f t="shared" si="19"/>
        <v>0</v>
      </c>
      <c r="I46" s="78">
        <f t="shared" si="19"/>
        <v>0</v>
      </c>
      <c r="J46" s="78">
        <f t="shared" si="19"/>
        <v>0</v>
      </c>
      <c r="K46" s="78">
        <f t="shared" si="19"/>
        <v>0</v>
      </c>
      <c r="L46" s="78">
        <f t="shared" si="19"/>
        <v>0</v>
      </c>
      <c r="M46" s="37"/>
      <c r="N46" s="55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</row>
    <row r="47" spans="1:55" s="38" customFormat="1" ht="15" customHeight="1" thickBot="1">
      <c r="A47" s="36" t="s">
        <v>29</v>
      </c>
      <c r="B47" s="69">
        <f t="shared" ref="B47:K47" si="20">AVERAGE(B44,B46)</f>
        <v>0</v>
      </c>
      <c r="C47" s="69">
        <f t="shared" si="20"/>
        <v>0</v>
      </c>
      <c r="D47" s="69">
        <f t="shared" si="20"/>
        <v>0</v>
      </c>
      <c r="E47" s="69">
        <f>AVERAGE(E44,E46)</f>
        <v>0</v>
      </c>
      <c r="F47" s="69">
        <f t="shared" si="20"/>
        <v>0</v>
      </c>
      <c r="G47" s="69">
        <f>AVERAGE(G44,G46)</f>
        <v>0</v>
      </c>
      <c r="H47" s="69">
        <f t="shared" si="20"/>
        <v>0</v>
      </c>
      <c r="I47" s="69">
        <f t="shared" si="20"/>
        <v>0</v>
      </c>
      <c r="J47" s="69">
        <f t="shared" si="20"/>
        <v>0</v>
      </c>
      <c r="K47" s="69">
        <f t="shared" si="20"/>
        <v>0</v>
      </c>
      <c r="L47" s="69">
        <f>AVERAGE(L44,L46)</f>
        <v>0</v>
      </c>
      <c r="M47" s="37"/>
      <c r="N47" s="55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</row>
    <row r="48" spans="1:55" s="38" customFormat="1" ht="15" customHeight="1" thickTop="1">
      <c r="A48" s="82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37"/>
      <c r="N48" s="55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</row>
    <row r="49" spans="1:15" s="74" customFormat="1" ht="15" customHeight="1">
      <c r="A49" s="80" t="s">
        <v>73</v>
      </c>
      <c r="B49" s="72">
        <f>B22-B35-B41-B47+B16</f>
        <v>0</v>
      </c>
      <c r="C49" s="72">
        <f t="shared" ref="C49:L49" si="21">C22-C35-C41-C47+C16</f>
        <v>0</v>
      </c>
      <c r="D49" s="72">
        <f t="shared" si="21"/>
        <v>0</v>
      </c>
      <c r="E49" s="72">
        <f t="shared" si="21"/>
        <v>0</v>
      </c>
      <c r="F49" s="72">
        <f t="shared" si="21"/>
        <v>0</v>
      </c>
      <c r="G49" s="72">
        <f t="shared" si="21"/>
        <v>0</v>
      </c>
      <c r="H49" s="72">
        <f t="shared" si="21"/>
        <v>0</v>
      </c>
      <c r="I49" s="72">
        <f t="shared" si="21"/>
        <v>0</v>
      </c>
      <c r="J49" s="72">
        <f t="shared" si="21"/>
        <v>0</v>
      </c>
      <c r="K49" s="72">
        <f t="shared" si="21"/>
        <v>0</v>
      </c>
      <c r="L49" s="72">
        <f t="shared" si="21"/>
        <v>0</v>
      </c>
      <c r="M49" s="113"/>
      <c r="N49" s="75"/>
      <c r="O49" s="113"/>
    </row>
    <row r="50" spans="1:15" s="38" customFormat="1" ht="15" customHeight="1">
      <c r="A50" s="70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37"/>
      <c r="N50" s="55"/>
      <c r="O50" s="37"/>
    </row>
    <row r="51" spans="1:15" s="74" customFormat="1" ht="15" customHeight="1">
      <c r="A51" s="80" t="s">
        <v>54</v>
      </c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113"/>
      <c r="N51" s="72"/>
      <c r="O51" s="113"/>
    </row>
    <row r="52" spans="1:15" s="38" customFormat="1" ht="15" customHeight="1">
      <c r="A52" s="37" t="s">
        <v>70</v>
      </c>
      <c r="B52" s="81">
        <v>0</v>
      </c>
      <c r="C52" s="81">
        <v>0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1">
        <v>0</v>
      </c>
      <c r="L52" s="81">
        <v>0</v>
      </c>
      <c r="M52" s="99"/>
      <c r="N52" s="77">
        <f>SUM(B52:L52)</f>
        <v>0</v>
      </c>
      <c r="O52" s="37"/>
    </row>
    <row r="53" spans="1:15" s="38" customFormat="1" ht="15" customHeight="1">
      <c r="A53" s="291" t="s">
        <v>295</v>
      </c>
      <c r="B53" s="324" t="e">
        <f>#REF!</f>
        <v>#REF!</v>
      </c>
      <c r="C53" s="324" t="e">
        <f>#REF!</f>
        <v>#REF!</v>
      </c>
      <c r="D53" s="324" t="e">
        <f>#REF!</f>
        <v>#REF!</v>
      </c>
      <c r="E53" s="324" t="e">
        <f>#REF!</f>
        <v>#REF!</v>
      </c>
      <c r="F53" s="324" t="e">
        <f>#REF!</f>
        <v>#REF!</v>
      </c>
      <c r="G53" s="324" t="e">
        <f>#REF!</f>
        <v>#REF!</v>
      </c>
      <c r="H53" s="324" t="e">
        <f>#REF!</f>
        <v>#REF!</v>
      </c>
      <c r="I53" s="324" t="e">
        <f>#REF!</f>
        <v>#REF!</v>
      </c>
      <c r="J53" s="324" t="e">
        <f>#REF!</f>
        <v>#REF!</v>
      </c>
      <c r="K53" s="324" t="e">
        <f>#REF!</f>
        <v>#REF!</v>
      </c>
      <c r="L53" s="324" t="e">
        <f>#REF!</f>
        <v>#REF!</v>
      </c>
      <c r="M53" s="325"/>
      <c r="N53" s="77" t="e">
        <f>SUM(B53:L53)</f>
        <v>#REF!</v>
      </c>
      <c r="O53" s="37"/>
    </row>
    <row r="54" spans="1:15" s="38" customFormat="1" ht="15" customHeight="1">
      <c r="A54" s="36" t="s">
        <v>53</v>
      </c>
      <c r="B54" s="75">
        <f t="shared" ref="B54:L54" si="22">B33</f>
        <v>0</v>
      </c>
      <c r="C54" s="75">
        <f t="shared" si="22"/>
        <v>0</v>
      </c>
      <c r="D54" s="75">
        <f t="shared" si="22"/>
        <v>0</v>
      </c>
      <c r="E54" s="75">
        <f t="shared" si="22"/>
        <v>0</v>
      </c>
      <c r="F54" s="75">
        <f t="shared" si="22"/>
        <v>0</v>
      </c>
      <c r="G54" s="75">
        <f t="shared" si="22"/>
        <v>0</v>
      </c>
      <c r="H54" s="75">
        <f t="shared" si="22"/>
        <v>0</v>
      </c>
      <c r="I54" s="75">
        <f t="shared" si="22"/>
        <v>0</v>
      </c>
      <c r="J54" s="75">
        <f t="shared" si="22"/>
        <v>0</v>
      </c>
      <c r="K54" s="75">
        <f t="shared" si="22"/>
        <v>0</v>
      </c>
      <c r="L54" s="75">
        <f t="shared" si="22"/>
        <v>0</v>
      </c>
      <c r="M54" s="37"/>
      <c r="N54" s="77">
        <f>SUM(B54:L54)</f>
        <v>0</v>
      </c>
      <c r="O54" s="37"/>
    </row>
    <row r="55" spans="1:15" s="38" customFormat="1" ht="15" customHeight="1">
      <c r="A55" s="36" t="s">
        <v>65</v>
      </c>
      <c r="B55" s="68">
        <v>0</v>
      </c>
      <c r="C55" s="68">
        <v>0</v>
      </c>
      <c r="D55" s="68">
        <v>0</v>
      </c>
      <c r="E55" s="68">
        <v>0</v>
      </c>
      <c r="F55" s="68">
        <v>0</v>
      </c>
      <c r="G55" s="68">
        <v>0</v>
      </c>
      <c r="H55" s="68">
        <v>0</v>
      </c>
      <c r="I55" s="68">
        <v>0</v>
      </c>
      <c r="J55" s="68">
        <v>0</v>
      </c>
      <c r="K55" s="68">
        <v>0</v>
      </c>
      <c r="L55" s="68">
        <v>0</v>
      </c>
      <c r="M55" s="82"/>
      <c r="N55" s="55">
        <f>SUM(B55:L55)</f>
        <v>0</v>
      </c>
      <c r="O55" s="37"/>
    </row>
    <row r="56" spans="1:15" s="38" customFormat="1" ht="15" customHeight="1" thickBot="1">
      <c r="A56" s="36" t="s">
        <v>100</v>
      </c>
      <c r="B56" s="69" t="e">
        <f t="shared" ref="B56:L56" si="23">SUM(B52:B55)</f>
        <v>#REF!</v>
      </c>
      <c r="C56" s="69" t="e">
        <f t="shared" si="23"/>
        <v>#REF!</v>
      </c>
      <c r="D56" s="69" t="e">
        <f t="shared" si="23"/>
        <v>#REF!</v>
      </c>
      <c r="E56" s="69" t="e">
        <f t="shared" si="23"/>
        <v>#REF!</v>
      </c>
      <c r="F56" s="69" t="e">
        <f t="shared" si="23"/>
        <v>#REF!</v>
      </c>
      <c r="G56" s="69" t="e">
        <f t="shared" si="23"/>
        <v>#REF!</v>
      </c>
      <c r="H56" s="69" t="e">
        <f t="shared" si="23"/>
        <v>#REF!</v>
      </c>
      <c r="I56" s="69" t="e">
        <f t="shared" si="23"/>
        <v>#REF!</v>
      </c>
      <c r="J56" s="69" t="e">
        <f t="shared" si="23"/>
        <v>#REF!</v>
      </c>
      <c r="K56" s="69" t="e">
        <f t="shared" si="23"/>
        <v>#REF!</v>
      </c>
      <c r="L56" s="69" t="e">
        <f t="shared" si="23"/>
        <v>#REF!</v>
      </c>
      <c r="M56" s="37"/>
      <c r="N56" s="75" t="e">
        <f>SUM(N52:N55)</f>
        <v>#REF!</v>
      </c>
      <c r="O56" s="37"/>
    </row>
    <row r="57" spans="1:15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37"/>
      <c r="N57" s="75"/>
      <c r="O57" s="37"/>
    </row>
    <row r="58" spans="1:15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37"/>
      <c r="N58" s="75"/>
      <c r="O58" s="37"/>
    </row>
    <row r="59" spans="1:15" s="38" customFormat="1" ht="15" customHeight="1">
      <c r="A59" s="36" t="s">
        <v>72</v>
      </c>
      <c r="B59" s="75">
        <f t="shared" ref="B59:L59" si="24">B49</f>
        <v>0</v>
      </c>
      <c r="C59" s="75">
        <f t="shared" si="24"/>
        <v>0</v>
      </c>
      <c r="D59" s="75">
        <f t="shared" si="24"/>
        <v>0</v>
      </c>
      <c r="E59" s="75">
        <f t="shared" si="24"/>
        <v>0</v>
      </c>
      <c r="F59" s="75">
        <f t="shared" si="24"/>
        <v>0</v>
      </c>
      <c r="G59" s="75">
        <f t="shared" si="24"/>
        <v>0</v>
      </c>
      <c r="H59" s="75">
        <f t="shared" si="24"/>
        <v>0</v>
      </c>
      <c r="I59" s="75">
        <f t="shared" si="24"/>
        <v>0</v>
      </c>
      <c r="J59" s="75">
        <f t="shared" si="24"/>
        <v>0</v>
      </c>
      <c r="K59" s="75">
        <f t="shared" si="24"/>
        <v>0</v>
      </c>
      <c r="L59" s="75">
        <f t="shared" si="24"/>
        <v>0</v>
      </c>
      <c r="M59" s="37"/>
      <c r="N59" s="75">
        <f>SUM(B59:L59)</f>
        <v>0</v>
      </c>
      <c r="O59" s="37"/>
    </row>
    <row r="60" spans="1:15" ht="15" customHeight="1">
      <c r="A60" s="36" t="s">
        <v>46</v>
      </c>
      <c r="B60" s="205">
        <f>'Capital Structure'!$E$16</f>
        <v>9.98E-2</v>
      </c>
      <c r="C60" s="205">
        <f>'Capital Structure'!$E$16</f>
        <v>9.98E-2</v>
      </c>
      <c r="D60" s="205">
        <f>'Capital Structure'!$E$16</f>
        <v>9.98E-2</v>
      </c>
      <c r="E60" s="205">
        <f>'Capital Structure'!$E$16</f>
        <v>9.98E-2</v>
      </c>
      <c r="F60" s="205">
        <f>'Capital Structure'!$E$16</f>
        <v>9.98E-2</v>
      </c>
      <c r="G60" s="205">
        <f>'Capital Structure'!$E$16</f>
        <v>9.98E-2</v>
      </c>
      <c r="H60" s="205">
        <f>'Capital Structure'!$E$16</f>
        <v>9.98E-2</v>
      </c>
      <c r="I60" s="205">
        <f>'Capital Structure'!$E$16</f>
        <v>9.98E-2</v>
      </c>
      <c r="J60" s="205">
        <f>'Capital Structure'!$E$16</f>
        <v>9.98E-2</v>
      </c>
      <c r="K60" s="205">
        <f>'Capital Structure'!$E$16</f>
        <v>9.98E-2</v>
      </c>
      <c r="L60" s="205">
        <f>'Capital Structure'!$E$16</f>
        <v>9.98E-2</v>
      </c>
      <c r="M60" s="83"/>
      <c r="N60" s="75"/>
    </row>
    <row r="61" spans="1:15" s="38" customFormat="1" ht="15" customHeight="1">
      <c r="A61" s="36" t="s">
        <v>47</v>
      </c>
      <c r="B61" s="75">
        <f t="shared" ref="B61:E61" si="25">+B59*B60</f>
        <v>0</v>
      </c>
      <c r="C61" s="75">
        <f t="shared" si="25"/>
        <v>0</v>
      </c>
      <c r="D61" s="75">
        <f t="shared" si="25"/>
        <v>0</v>
      </c>
      <c r="E61" s="75">
        <f t="shared" si="25"/>
        <v>0</v>
      </c>
      <c r="F61" s="75">
        <f>+F59*F60</f>
        <v>0</v>
      </c>
      <c r="G61" s="75">
        <f t="shared" ref="G61:L61" si="26">+G59*G60</f>
        <v>0</v>
      </c>
      <c r="H61" s="75">
        <f t="shared" si="26"/>
        <v>0</v>
      </c>
      <c r="I61" s="75">
        <f t="shared" si="26"/>
        <v>0</v>
      </c>
      <c r="J61" s="75">
        <f t="shared" si="26"/>
        <v>0</v>
      </c>
      <c r="K61" s="75">
        <f t="shared" si="26"/>
        <v>0</v>
      </c>
      <c r="L61" s="75">
        <f t="shared" si="26"/>
        <v>0</v>
      </c>
      <c r="M61" s="37"/>
      <c r="N61" s="75"/>
      <c r="O61" s="37"/>
    </row>
    <row r="62" spans="1:15" s="38" customFormat="1" ht="15" customHeight="1">
      <c r="A62" s="36" t="s">
        <v>48</v>
      </c>
      <c r="B62" s="68" t="e">
        <f t="shared" ref="B62:L62" si="27">B56</f>
        <v>#REF!</v>
      </c>
      <c r="C62" s="68" t="e">
        <f t="shared" si="27"/>
        <v>#REF!</v>
      </c>
      <c r="D62" s="68" t="e">
        <f>D56</f>
        <v>#REF!</v>
      </c>
      <c r="E62" s="68" t="e">
        <f t="shared" si="27"/>
        <v>#REF!</v>
      </c>
      <c r="F62" s="68" t="e">
        <f t="shared" si="27"/>
        <v>#REF!</v>
      </c>
      <c r="G62" s="68" t="e">
        <f t="shared" si="27"/>
        <v>#REF!</v>
      </c>
      <c r="H62" s="68" t="e">
        <f t="shared" si="27"/>
        <v>#REF!</v>
      </c>
      <c r="I62" s="68" t="e">
        <f t="shared" si="27"/>
        <v>#REF!</v>
      </c>
      <c r="J62" s="68" t="e">
        <f t="shared" si="27"/>
        <v>#REF!</v>
      </c>
      <c r="K62" s="68" t="e">
        <f t="shared" si="27"/>
        <v>#REF!</v>
      </c>
      <c r="L62" s="68" t="e">
        <f t="shared" si="27"/>
        <v>#REF!</v>
      </c>
      <c r="M62" s="37"/>
      <c r="N62" s="75" t="e">
        <f>SUM(B62:L62)</f>
        <v>#REF!</v>
      </c>
      <c r="O62" s="37"/>
    </row>
    <row r="63" spans="1:15" s="38" customFormat="1" ht="15" customHeight="1">
      <c r="A63" s="36" t="s">
        <v>49</v>
      </c>
      <c r="B63" s="75" t="e">
        <f>SUM(B61:B62)</f>
        <v>#REF!</v>
      </c>
      <c r="C63" s="75" t="e">
        <f t="shared" ref="C63:L63" si="28">SUM(C61:C62)</f>
        <v>#REF!</v>
      </c>
      <c r="D63" s="75" t="e">
        <f t="shared" si="28"/>
        <v>#REF!</v>
      </c>
      <c r="E63" s="75" t="e">
        <f t="shared" si="28"/>
        <v>#REF!</v>
      </c>
      <c r="F63" s="75" t="e">
        <f t="shared" si="28"/>
        <v>#REF!</v>
      </c>
      <c r="G63" s="75" t="e">
        <f t="shared" si="28"/>
        <v>#REF!</v>
      </c>
      <c r="H63" s="75" t="e">
        <f t="shared" si="28"/>
        <v>#REF!</v>
      </c>
      <c r="I63" s="75" t="e">
        <f t="shared" si="28"/>
        <v>#REF!</v>
      </c>
      <c r="J63" s="75" t="e">
        <f t="shared" si="28"/>
        <v>#REF!</v>
      </c>
      <c r="K63" s="75" t="e">
        <f t="shared" si="28"/>
        <v>#REF!</v>
      </c>
      <c r="L63" s="75" t="e">
        <f t="shared" si="28"/>
        <v>#REF!</v>
      </c>
      <c r="M63" s="37"/>
      <c r="N63" s="75"/>
      <c r="O63" s="37"/>
    </row>
    <row r="64" spans="1:15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97"/>
      <c r="N64" s="75"/>
      <c r="O64" s="97"/>
    </row>
    <row r="65" spans="1:23" s="38" customFormat="1" ht="15" customHeight="1" thickBot="1">
      <c r="A65" s="36" t="s">
        <v>50</v>
      </c>
      <c r="B65" s="119" t="e">
        <f>B63*B64</f>
        <v>#REF!</v>
      </c>
      <c r="C65" s="119" t="e">
        <f t="shared" ref="C65:L65" si="29">C63*C64</f>
        <v>#REF!</v>
      </c>
      <c r="D65" s="119" t="e">
        <f t="shared" si="29"/>
        <v>#REF!</v>
      </c>
      <c r="E65" s="119" t="e">
        <f t="shared" si="29"/>
        <v>#REF!</v>
      </c>
      <c r="F65" s="119" t="e">
        <f t="shared" si="29"/>
        <v>#REF!</v>
      </c>
      <c r="G65" s="119" t="e">
        <f t="shared" si="29"/>
        <v>#REF!</v>
      </c>
      <c r="H65" s="119" t="e">
        <f t="shared" si="29"/>
        <v>#REF!</v>
      </c>
      <c r="I65" s="119" t="e">
        <f t="shared" si="29"/>
        <v>#REF!</v>
      </c>
      <c r="J65" s="119" t="e">
        <f t="shared" si="29"/>
        <v>#REF!</v>
      </c>
      <c r="K65" s="119" t="e">
        <f t="shared" si="29"/>
        <v>#REF!</v>
      </c>
      <c r="L65" s="119" t="e">
        <f t="shared" si="29"/>
        <v>#REF!</v>
      </c>
      <c r="M65" s="37"/>
      <c r="N65" s="316" t="e">
        <f>SUM(B65:L65)</f>
        <v>#REF!</v>
      </c>
      <c r="O65" s="37"/>
    </row>
    <row r="66" spans="1:23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37"/>
      <c r="N66" s="56"/>
      <c r="O66" s="37"/>
    </row>
    <row r="67" spans="1:23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37"/>
      <c r="N67" s="56"/>
      <c r="O67" s="37"/>
    </row>
    <row r="68" spans="1:23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37"/>
      <c r="N68" s="57"/>
      <c r="O68" s="37"/>
    </row>
    <row r="69" spans="1:23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37"/>
      <c r="N69" s="75"/>
      <c r="O69" s="37"/>
    </row>
    <row r="70" spans="1:23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37"/>
      <c r="N70" s="75"/>
      <c r="O70" s="37"/>
      <c r="P70" s="37"/>
      <c r="Q70" s="37"/>
      <c r="R70" s="37"/>
      <c r="S70" s="37"/>
      <c r="T70" s="37"/>
    </row>
    <row r="71" spans="1:23" s="38" customFormat="1" ht="25.5">
      <c r="A71" s="89" t="s">
        <v>105</v>
      </c>
      <c r="B71" s="87">
        <f t="shared" ref="B71:L71" si="30">B20</f>
        <v>0</v>
      </c>
      <c r="C71" s="87">
        <f t="shared" si="30"/>
        <v>0</v>
      </c>
      <c r="D71" s="87">
        <f t="shared" si="30"/>
        <v>0</v>
      </c>
      <c r="E71" s="87">
        <f t="shared" si="30"/>
        <v>0</v>
      </c>
      <c r="F71" s="87">
        <f t="shared" si="30"/>
        <v>0</v>
      </c>
      <c r="G71" s="87">
        <f t="shared" si="30"/>
        <v>0</v>
      </c>
      <c r="H71" s="87">
        <f t="shared" si="30"/>
        <v>0</v>
      </c>
      <c r="I71" s="87">
        <f t="shared" si="30"/>
        <v>0</v>
      </c>
      <c r="J71" s="87">
        <f t="shared" si="30"/>
        <v>0</v>
      </c>
      <c r="K71" s="87">
        <f t="shared" si="30"/>
        <v>0</v>
      </c>
      <c r="L71" s="87">
        <f t="shared" si="30"/>
        <v>0</v>
      </c>
      <c r="M71" s="37"/>
      <c r="N71" s="75"/>
      <c r="O71" s="462"/>
      <c r="P71" s="462"/>
      <c r="Q71" s="462"/>
      <c r="R71" s="462"/>
      <c r="S71" s="37"/>
      <c r="T71" s="37"/>
      <c r="V71" s="90"/>
      <c r="W71" s="90"/>
    </row>
    <row r="72" spans="1:23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37"/>
      <c r="N72" s="55"/>
      <c r="O72" s="91"/>
      <c r="P72" s="37"/>
      <c r="Q72" s="37"/>
      <c r="R72" s="93"/>
      <c r="S72" s="37"/>
      <c r="T72" s="37"/>
      <c r="U72" s="94"/>
      <c r="V72" s="92"/>
      <c r="W72" s="92"/>
    </row>
    <row r="73" spans="1:23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0</v>
      </c>
      <c r="E73" s="87">
        <f>SUM($B$71:E71)-SUM($B$72:E72)</f>
        <v>0</v>
      </c>
      <c r="F73" s="87">
        <f>SUM($B$71:F71)-SUM($B$72:F72)</f>
        <v>0</v>
      </c>
      <c r="G73" s="87">
        <f>SUM($B$71:G71)-SUM($B$72:G72)</f>
        <v>0</v>
      </c>
      <c r="H73" s="87">
        <f>SUM($B$71:H71)-SUM($B$72:H72)</f>
        <v>0</v>
      </c>
      <c r="I73" s="87">
        <f>SUM($B$71:I71)-SUM($B$72:I72)</f>
        <v>0</v>
      </c>
      <c r="J73" s="87">
        <f>SUM($B$71:J71)-SUM($B$72:J72)</f>
        <v>0</v>
      </c>
      <c r="K73" s="87">
        <f>SUM($B$71:K71)-SUM($B$72:K72)</f>
        <v>0</v>
      </c>
      <c r="L73" s="87">
        <f>SUM($B$71:L71)-SUM($B$72:L72)</f>
        <v>0</v>
      </c>
      <c r="M73" s="37"/>
      <c r="N73" s="55"/>
      <c r="O73" s="91"/>
      <c r="P73" s="37"/>
      <c r="Q73" s="37"/>
      <c r="R73" s="93"/>
      <c r="S73" s="37"/>
      <c r="T73" s="37"/>
      <c r="U73" s="94"/>
      <c r="V73" s="92"/>
      <c r="W73" s="92"/>
    </row>
    <row r="74" spans="1:23" s="38" customFormat="1" ht="15" customHeight="1">
      <c r="A74" s="89" t="s">
        <v>74</v>
      </c>
      <c r="B74" s="128">
        <v>0</v>
      </c>
      <c r="C74" s="128">
        <v>0</v>
      </c>
      <c r="D74" s="128">
        <f>$D$71*TaxDepr!$L5</f>
        <v>0</v>
      </c>
      <c r="E74" s="128">
        <f>$D$71*TaxDepr!$L6</f>
        <v>0</v>
      </c>
      <c r="F74" s="128">
        <f>$D$71*TaxDepr!$L7</f>
        <v>0</v>
      </c>
      <c r="G74" s="128">
        <f>($D$71*TaxDepr!$L8)+($G$71*TaxDepr!$L5)</f>
        <v>0</v>
      </c>
      <c r="H74" s="128">
        <f>($D$71*TaxDepr!$L9)+($G$71*TaxDepr!$L6)</f>
        <v>0</v>
      </c>
      <c r="I74" s="128">
        <f>($D$71*TaxDepr!$L10)+($G$71*TaxDepr!$L7)+($I$71*TaxDepr!$L5)</f>
        <v>0</v>
      </c>
      <c r="J74" s="128">
        <f>($D$71*TaxDepr!$L11)+($G$71*TaxDepr!$L8)+($I$71*TaxDepr!$L6)</f>
        <v>0</v>
      </c>
      <c r="K74" s="128">
        <f>($D$71*TaxDepr!$L12)+($G$71*TaxDepr!$L9)+($I$71*TaxDepr!$L7)</f>
        <v>0</v>
      </c>
      <c r="L74" s="128">
        <f>($D$71*TaxDepr!$L13)+($G$71*TaxDepr!$L10)+($I$71*TaxDepr!$L8)+($L$71*TaxDepr!$L5)</f>
        <v>0</v>
      </c>
      <c r="M74" s="37"/>
      <c r="N74" s="55"/>
      <c r="O74" s="37"/>
      <c r="P74" s="37"/>
      <c r="Q74" s="37"/>
      <c r="R74" s="37"/>
      <c r="S74" s="37"/>
      <c r="T74" s="37"/>
      <c r="U74" s="94"/>
      <c r="V74" s="92"/>
      <c r="W74" s="92"/>
    </row>
    <row r="75" spans="1:23" s="38" customFormat="1" ht="15" customHeight="1" thickBot="1">
      <c r="A75" s="89" t="s">
        <v>75</v>
      </c>
      <c r="B75" s="95">
        <f>B72+B74</f>
        <v>0</v>
      </c>
      <c r="C75" s="95">
        <f t="shared" ref="C75:L75" si="31">C72+C74</f>
        <v>0</v>
      </c>
      <c r="D75" s="95">
        <f t="shared" si="31"/>
        <v>0</v>
      </c>
      <c r="E75" s="95">
        <f t="shared" si="31"/>
        <v>0</v>
      </c>
      <c r="F75" s="95">
        <f t="shared" si="31"/>
        <v>0</v>
      </c>
      <c r="G75" s="95">
        <f t="shared" si="31"/>
        <v>0</v>
      </c>
      <c r="H75" s="95">
        <f t="shared" si="31"/>
        <v>0</v>
      </c>
      <c r="I75" s="95">
        <f t="shared" si="31"/>
        <v>0</v>
      </c>
      <c r="J75" s="95">
        <f t="shared" si="31"/>
        <v>0</v>
      </c>
      <c r="K75" s="95">
        <f t="shared" si="31"/>
        <v>0</v>
      </c>
      <c r="L75" s="95">
        <f t="shared" si="31"/>
        <v>0</v>
      </c>
      <c r="M75" s="37"/>
      <c r="N75" s="55"/>
      <c r="O75" s="37"/>
      <c r="P75" s="37"/>
      <c r="Q75" s="37"/>
      <c r="R75" s="37"/>
      <c r="S75" s="37"/>
      <c r="T75" s="37"/>
      <c r="U75" s="94"/>
      <c r="V75" s="92"/>
      <c r="W75" s="92"/>
    </row>
    <row r="76" spans="1:23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37"/>
      <c r="N76" s="55"/>
      <c r="O76" s="37"/>
      <c r="P76" s="37"/>
      <c r="Q76" s="37"/>
      <c r="R76" s="37"/>
      <c r="S76" s="37"/>
      <c r="T76" s="37"/>
      <c r="U76" s="94"/>
      <c r="V76" s="92"/>
      <c r="W76" s="92"/>
    </row>
    <row r="77" spans="1:23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37"/>
      <c r="N77" s="55"/>
      <c r="O77" s="37"/>
      <c r="P77" s="37"/>
      <c r="Q77" s="37"/>
      <c r="R77" s="37"/>
      <c r="S77" s="37"/>
      <c r="T77" s="37"/>
      <c r="U77" s="94"/>
      <c r="V77" s="92"/>
      <c r="W77" s="92"/>
    </row>
    <row r="78" spans="1:23" s="38" customFormat="1" ht="25.5">
      <c r="A78" s="89" t="s">
        <v>105</v>
      </c>
      <c r="B78" s="87">
        <f t="shared" ref="B78:L78" si="32">B20</f>
        <v>0</v>
      </c>
      <c r="C78" s="87">
        <f t="shared" si="32"/>
        <v>0</v>
      </c>
      <c r="D78" s="87">
        <f t="shared" si="32"/>
        <v>0</v>
      </c>
      <c r="E78" s="87">
        <f t="shared" si="32"/>
        <v>0</v>
      </c>
      <c r="F78" s="87">
        <f t="shared" si="32"/>
        <v>0</v>
      </c>
      <c r="G78" s="87">
        <f t="shared" si="32"/>
        <v>0</v>
      </c>
      <c r="H78" s="87">
        <f t="shared" si="32"/>
        <v>0</v>
      </c>
      <c r="I78" s="87">
        <f t="shared" si="32"/>
        <v>0</v>
      </c>
      <c r="J78" s="87">
        <f t="shared" si="32"/>
        <v>0</v>
      </c>
      <c r="K78" s="87">
        <f t="shared" si="32"/>
        <v>0</v>
      </c>
      <c r="L78" s="87">
        <f t="shared" si="32"/>
        <v>0</v>
      </c>
      <c r="M78" s="37"/>
      <c r="N78" s="55"/>
      <c r="O78" s="37"/>
      <c r="P78" s="91"/>
      <c r="Q78" s="37"/>
      <c r="R78" s="97"/>
      <c r="S78" s="37"/>
      <c r="T78" s="37"/>
      <c r="U78" s="94"/>
      <c r="V78" s="92"/>
      <c r="W78" s="92"/>
    </row>
    <row r="79" spans="1:23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37"/>
      <c r="N79" s="55"/>
      <c r="O79" s="37"/>
      <c r="P79" s="91"/>
      <c r="Q79" s="37"/>
      <c r="R79" s="97"/>
      <c r="S79" s="37"/>
      <c r="T79" s="37"/>
      <c r="U79" s="94"/>
      <c r="V79" s="92"/>
      <c r="W79" s="92"/>
    </row>
    <row r="80" spans="1:23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0</v>
      </c>
      <c r="E80" s="87">
        <f>SUM($B$78:E78)</f>
        <v>0</v>
      </c>
      <c r="F80" s="87">
        <f>SUM($B$78:F78)</f>
        <v>0</v>
      </c>
      <c r="G80" s="87">
        <f>SUM($B$78:G78)</f>
        <v>0</v>
      </c>
      <c r="H80" s="87">
        <f>SUM($B$78:H78)</f>
        <v>0</v>
      </c>
      <c r="I80" s="87">
        <f>SUM($B$78:I78)</f>
        <v>0</v>
      </c>
      <c r="J80" s="87">
        <f>SUM($B$78:J78)</f>
        <v>0</v>
      </c>
      <c r="K80" s="87">
        <f>SUM($B$78:K78)</f>
        <v>0</v>
      </c>
      <c r="L80" s="87">
        <f>SUM($B$78:L78)</f>
        <v>0</v>
      </c>
      <c r="M80" s="37"/>
      <c r="N80" s="55"/>
      <c r="O80" s="37"/>
      <c r="P80" s="91"/>
      <c r="Q80" s="37"/>
      <c r="R80" s="97"/>
      <c r="S80" s="37"/>
      <c r="T80" s="37"/>
      <c r="U80" s="94"/>
      <c r="V80" s="92"/>
      <c r="W80" s="92"/>
    </row>
    <row r="81" spans="1:23" s="38" customFormat="1" ht="15" customHeight="1">
      <c r="A81" s="89" t="s">
        <v>74</v>
      </c>
      <c r="B81" s="128">
        <v>0</v>
      </c>
      <c r="C81" s="128">
        <v>0</v>
      </c>
      <c r="D81" s="128">
        <f>D74</f>
        <v>0</v>
      </c>
      <c r="E81" s="128">
        <f t="shared" ref="E81:L81" si="33">E74</f>
        <v>0</v>
      </c>
      <c r="F81" s="128">
        <f t="shared" si="33"/>
        <v>0</v>
      </c>
      <c r="G81" s="128">
        <f t="shared" si="33"/>
        <v>0</v>
      </c>
      <c r="H81" s="128">
        <f t="shared" si="33"/>
        <v>0</v>
      </c>
      <c r="I81" s="128">
        <f t="shared" si="33"/>
        <v>0</v>
      </c>
      <c r="J81" s="128">
        <f t="shared" si="33"/>
        <v>0</v>
      </c>
      <c r="K81" s="128">
        <f t="shared" si="33"/>
        <v>0</v>
      </c>
      <c r="L81" s="128">
        <f t="shared" si="33"/>
        <v>0</v>
      </c>
      <c r="M81" s="37"/>
      <c r="N81" s="55"/>
      <c r="O81" s="37"/>
      <c r="P81" s="91"/>
      <c r="Q81" s="37"/>
      <c r="R81" s="97"/>
      <c r="S81" s="37"/>
      <c r="T81" s="37"/>
      <c r="U81" s="94"/>
      <c r="V81" s="92"/>
      <c r="W81" s="92"/>
    </row>
    <row r="82" spans="1:23" s="38" customFormat="1" ht="15" customHeight="1" thickBot="1">
      <c r="A82" s="89" t="s">
        <v>75</v>
      </c>
      <c r="B82" s="95">
        <f>B79+B81</f>
        <v>0</v>
      </c>
      <c r="C82" s="95">
        <f t="shared" ref="C82:L82" si="34">C79+C81</f>
        <v>0</v>
      </c>
      <c r="D82" s="95">
        <f t="shared" si="34"/>
        <v>0</v>
      </c>
      <c r="E82" s="95">
        <f t="shared" si="34"/>
        <v>0</v>
      </c>
      <c r="F82" s="95">
        <f t="shared" si="34"/>
        <v>0</v>
      </c>
      <c r="G82" s="95">
        <f t="shared" si="34"/>
        <v>0</v>
      </c>
      <c r="H82" s="95">
        <f t="shared" si="34"/>
        <v>0</v>
      </c>
      <c r="I82" s="95">
        <f t="shared" si="34"/>
        <v>0</v>
      </c>
      <c r="J82" s="95">
        <f t="shared" si="34"/>
        <v>0</v>
      </c>
      <c r="K82" s="95">
        <f t="shared" si="34"/>
        <v>0</v>
      </c>
      <c r="L82" s="95">
        <f t="shared" si="34"/>
        <v>0</v>
      </c>
      <c r="M82" s="37"/>
      <c r="N82" s="55"/>
      <c r="O82" s="98"/>
      <c r="P82" s="37"/>
      <c r="Q82" s="37"/>
      <c r="R82" s="99"/>
      <c r="S82" s="37"/>
      <c r="T82" s="37"/>
      <c r="U82" s="94"/>
      <c r="V82" s="92"/>
      <c r="W82" s="92"/>
    </row>
    <row r="83" spans="1:23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37"/>
      <c r="N83" s="55"/>
      <c r="O83" s="37"/>
      <c r="P83" s="37"/>
      <c r="Q83" s="37"/>
      <c r="R83" s="37"/>
      <c r="S83" s="37"/>
      <c r="T83" s="37"/>
      <c r="U83" s="94"/>
      <c r="V83" s="92"/>
      <c r="W83" s="92"/>
    </row>
    <row r="84" spans="1:23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37"/>
      <c r="N84" s="57"/>
      <c r="O84" s="37"/>
      <c r="P84" s="37"/>
      <c r="Q84" s="37"/>
      <c r="R84" s="37"/>
      <c r="S84" s="37"/>
      <c r="T84" s="37"/>
    </row>
    <row r="85" spans="1:23" s="38" customFormat="1" ht="15" customHeight="1">
      <c r="A85" s="109" t="s">
        <v>90</v>
      </c>
      <c r="B85" s="75" t="e">
        <f t="shared" ref="B85:L85" si="35">$B$20*(1-$B$5)/$B$3</f>
        <v>#N/A</v>
      </c>
      <c r="C85" s="75" t="e">
        <f t="shared" si="35"/>
        <v>#N/A</v>
      </c>
      <c r="D85" s="75" t="e">
        <f t="shared" si="35"/>
        <v>#N/A</v>
      </c>
      <c r="E85" s="75" t="e">
        <f t="shared" si="35"/>
        <v>#N/A</v>
      </c>
      <c r="F85" s="75" t="e">
        <f t="shared" si="35"/>
        <v>#N/A</v>
      </c>
      <c r="G85" s="75" t="e">
        <f t="shared" si="35"/>
        <v>#N/A</v>
      </c>
      <c r="H85" s="75" t="e">
        <f t="shared" si="35"/>
        <v>#N/A</v>
      </c>
      <c r="I85" s="75" t="e">
        <f t="shared" si="35"/>
        <v>#N/A</v>
      </c>
      <c r="J85" s="75" t="e">
        <f t="shared" si="35"/>
        <v>#N/A</v>
      </c>
      <c r="K85" s="75" t="e">
        <f t="shared" si="35"/>
        <v>#N/A</v>
      </c>
      <c r="L85" s="75" t="e">
        <f t="shared" si="35"/>
        <v>#N/A</v>
      </c>
      <c r="M85" s="37"/>
      <c r="N85" s="75" t="e">
        <f t="shared" ref="N85:N95" si="36">SUM(B85:L85)</f>
        <v>#N/A</v>
      </c>
      <c r="O85" s="37"/>
    </row>
    <row r="86" spans="1:23" s="38" customFormat="1" ht="15" customHeight="1">
      <c r="A86" s="109">
        <v>2015</v>
      </c>
      <c r="B86" s="75"/>
      <c r="C86" s="75" t="e">
        <f t="shared" ref="C86:L86" si="37">$C$20*(1-$B$5)/$B$3</f>
        <v>#N/A</v>
      </c>
      <c r="D86" s="75" t="e">
        <f t="shared" si="37"/>
        <v>#N/A</v>
      </c>
      <c r="E86" s="75" t="e">
        <f t="shared" si="37"/>
        <v>#N/A</v>
      </c>
      <c r="F86" s="75" t="e">
        <f t="shared" si="37"/>
        <v>#N/A</v>
      </c>
      <c r="G86" s="75" t="e">
        <f t="shared" si="37"/>
        <v>#N/A</v>
      </c>
      <c r="H86" s="75" t="e">
        <f t="shared" si="37"/>
        <v>#N/A</v>
      </c>
      <c r="I86" s="75" t="e">
        <f t="shared" si="37"/>
        <v>#N/A</v>
      </c>
      <c r="J86" s="75" t="e">
        <f t="shared" si="37"/>
        <v>#N/A</v>
      </c>
      <c r="K86" s="75" t="e">
        <f t="shared" si="37"/>
        <v>#N/A</v>
      </c>
      <c r="L86" s="75" t="e">
        <f t="shared" si="37"/>
        <v>#N/A</v>
      </c>
      <c r="M86" s="37"/>
      <c r="N86" s="75" t="e">
        <f t="shared" si="36"/>
        <v>#N/A</v>
      </c>
      <c r="O86" s="37"/>
    </row>
    <row r="87" spans="1:23" s="38" customFormat="1" ht="15" customHeight="1">
      <c r="A87" s="109">
        <v>2016</v>
      </c>
      <c r="B87" s="75"/>
      <c r="C87" s="75"/>
      <c r="D87" s="75" t="e">
        <f t="shared" ref="D87:L87" si="38">$D$20*(1-$B$5)/$B$3</f>
        <v>#N/A</v>
      </c>
      <c r="E87" s="75" t="e">
        <f t="shared" si="38"/>
        <v>#N/A</v>
      </c>
      <c r="F87" s="75" t="e">
        <f t="shared" si="38"/>
        <v>#N/A</v>
      </c>
      <c r="G87" s="75" t="e">
        <f t="shared" si="38"/>
        <v>#N/A</v>
      </c>
      <c r="H87" s="75" t="e">
        <f t="shared" si="38"/>
        <v>#N/A</v>
      </c>
      <c r="I87" s="75" t="e">
        <f t="shared" si="38"/>
        <v>#N/A</v>
      </c>
      <c r="J87" s="75" t="e">
        <f t="shared" si="38"/>
        <v>#N/A</v>
      </c>
      <c r="K87" s="75" t="e">
        <f t="shared" si="38"/>
        <v>#N/A</v>
      </c>
      <c r="L87" s="75" t="e">
        <f t="shared" si="38"/>
        <v>#N/A</v>
      </c>
      <c r="M87" s="37"/>
      <c r="N87" s="75" t="e">
        <f t="shared" si="36"/>
        <v>#N/A</v>
      </c>
      <c r="O87" s="37"/>
    </row>
    <row r="88" spans="1:23" s="38" customFormat="1" ht="15" customHeight="1">
      <c r="A88" s="109">
        <v>2017</v>
      </c>
      <c r="B88" s="75"/>
      <c r="C88" s="75"/>
      <c r="D88" s="75"/>
      <c r="E88" s="75" t="e">
        <f t="shared" ref="E88:L88" si="39">$E$20*(1-$B$5)/$B$3</f>
        <v>#N/A</v>
      </c>
      <c r="F88" s="75" t="e">
        <f t="shared" si="39"/>
        <v>#N/A</v>
      </c>
      <c r="G88" s="75" t="e">
        <f t="shared" si="39"/>
        <v>#N/A</v>
      </c>
      <c r="H88" s="75" t="e">
        <f t="shared" si="39"/>
        <v>#N/A</v>
      </c>
      <c r="I88" s="75" t="e">
        <f t="shared" si="39"/>
        <v>#N/A</v>
      </c>
      <c r="J88" s="75" t="e">
        <f t="shared" si="39"/>
        <v>#N/A</v>
      </c>
      <c r="K88" s="75" t="e">
        <f t="shared" si="39"/>
        <v>#N/A</v>
      </c>
      <c r="L88" s="75" t="e">
        <f t="shared" si="39"/>
        <v>#N/A</v>
      </c>
      <c r="M88" s="37"/>
      <c r="N88" s="75" t="e">
        <f t="shared" si="36"/>
        <v>#N/A</v>
      </c>
      <c r="O88" s="37"/>
    </row>
    <row r="89" spans="1:23" s="38" customFormat="1" ht="15" customHeight="1">
      <c r="A89" s="109">
        <v>2018</v>
      </c>
      <c r="B89" s="75"/>
      <c r="C89" s="75"/>
      <c r="D89" s="75"/>
      <c r="E89" s="75"/>
      <c r="F89" s="75" t="e">
        <f t="shared" ref="F89:L89" si="40">$F$20*(1-$B$5)/$B$3</f>
        <v>#N/A</v>
      </c>
      <c r="G89" s="75" t="e">
        <f t="shared" si="40"/>
        <v>#N/A</v>
      </c>
      <c r="H89" s="75" t="e">
        <f t="shared" si="40"/>
        <v>#N/A</v>
      </c>
      <c r="I89" s="75" t="e">
        <f t="shared" si="40"/>
        <v>#N/A</v>
      </c>
      <c r="J89" s="75" t="e">
        <f t="shared" si="40"/>
        <v>#N/A</v>
      </c>
      <c r="K89" s="75" t="e">
        <f t="shared" si="40"/>
        <v>#N/A</v>
      </c>
      <c r="L89" s="75" t="e">
        <f t="shared" si="40"/>
        <v>#N/A</v>
      </c>
      <c r="M89" s="37"/>
      <c r="N89" s="75" t="e">
        <f t="shared" si="36"/>
        <v>#N/A</v>
      </c>
      <c r="O89" s="37"/>
    </row>
    <row r="90" spans="1:23" s="38" customFormat="1" ht="15" customHeight="1">
      <c r="A90" s="109">
        <v>2019</v>
      </c>
      <c r="B90" s="75"/>
      <c r="C90" s="75"/>
      <c r="D90" s="75"/>
      <c r="E90" s="75"/>
      <c r="F90" s="75"/>
      <c r="G90" s="75" t="e">
        <f t="shared" ref="G90:L90" si="41">$G$20*(1-$B$5)/$B$3</f>
        <v>#N/A</v>
      </c>
      <c r="H90" s="75" t="e">
        <f t="shared" si="41"/>
        <v>#N/A</v>
      </c>
      <c r="I90" s="75" t="e">
        <f t="shared" si="41"/>
        <v>#N/A</v>
      </c>
      <c r="J90" s="75" t="e">
        <f t="shared" si="41"/>
        <v>#N/A</v>
      </c>
      <c r="K90" s="75" t="e">
        <f t="shared" si="41"/>
        <v>#N/A</v>
      </c>
      <c r="L90" s="75" t="e">
        <f t="shared" si="41"/>
        <v>#N/A</v>
      </c>
      <c r="M90" s="37"/>
      <c r="N90" s="75" t="e">
        <f t="shared" si="36"/>
        <v>#N/A</v>
      </c>
      <c r="O90" s="37"/>
    </row>
    <row r="91" spans="1:23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 t="e">
        <f>$H$20*(1-$B$5)/$B$3</f>
        <v>#N/A</v>
      </c>
      <c r="I91" s="75" t="e">
        <f>$H$20*(1-$B$5)/$B$3</f>
        <v>#N/A</v>
      </c>
      <c r="J91" s="75" t="e">
        <f>$H$20*(1-$B$5)/$B$3</f>
        <v>#N/A</v>
      </c>
      <c r="K91" s="75" t="e">
        <f>$H$20*(1-$B$5)/$B$3</f>
        <v>#N/A</v>
      </c>
      <c r="L91" s="75" t="e">
        <f>$H$20*(1-$B$5)/$B$3</f>
        <v>#N/A</v>
      </c>
      <c r="M91" s="37"/>
      <c r="N91" s="75" t="e">
        <f t="shared" si="36"/>
        <v>#N/A</v>
      </c>
      <c r="O91" s="37"/>
    </row>
    <row r="92" spans="1:23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 t="e">
        <f>$I$20*(1-$B$5)/$B$3</f>
        <v>#N/A</v>
      </c>
      <c r="J92" s="75" t="e">
        <f>$I$20*(1-$B$5)/$B$3</f>
        <v>#N/A</v>
      </c>
      <c r="K92" s="75" t="e">
        <f>$I$20*(1-$B$5)/$B$3</f>
        <v>#N/A</v>
      </c>
      <c r="L92" s="75" t="e">
        <f>$I$20*(1-$B$5)/$B$3</f>
        <v>#N/A</v>
      </c>
      <c r="M92" s="37"/>
      <c r="N92" s="75" t="e">
        <f t="shared" si="36"/>
        <v>#N/A</v>
      </c>
      <c r="O92" s="37"/>
    </row>
    <row r="93" spans="1:23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 t="e">
        <f>$J$20*(1-$B$5)/$B$3</f>
        <v>#N/A</v>
      </c>
      <c r="K93" s="75" t="e">
        <f>$J$20*(1-$B$5)/$B$3</f>
        <v>#N/A</v>
      </c>
      <c r="L93" s="75" t="e">
        <f>$J$20*(1-$B$5)/$B$3</f>
        <v>#N/A</v>
      </c>
      <c r="M93" s="37"/>
      <c r="N93" s="75" t="e">
        <f t="shared" si="36"/>
        <v>#N/A</v>
      </c>
      <c r="O93" s="37"/>
    </row>
    <row r="94" spans="1:23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 t="e">
        <f>$K$20*(1-$B$5)/$B$3</f>
        <v>#N/A</v>
      </c>
      <c r="L94" s="75" t="e">
        <f>$K$20*(1-$B$5)/$B$3</f>
        <v>#N/A</v>
      </c>
      <c r="M94" s="37"/>
      <c r="N94" s="75" t="e">
        <f t="shared" si="36"/>
        <v>#N/A</v>
      </c>
      <c r="O94" s="37"/>
    </row>
    <row r="95" spans="1:23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 t="e">
        <f>$L$20*(1-$B$5)/$B$3</f>
        <v>#N/A</v>
      </c>
      <c r="M95" s="37"/>
      <c r="N95" s="75" t="e">
        <f t="shared" si="36"/>
        <v>#N/A</v>
      </c>
      <c r="O95" s="37"/>
    </row>
    <row r="96" spans="1:23" s="105" customFormat="1" ht="15" customHeight="1" thickBot="1">
      <c r="A96" s="101"/>
      <c r="B96" s="104" t="e">
        <f t="shared" ref="B96:K96" si="42">SUM(B85:B95)</f>
        <v>#N/A</v>
      </c>
      <c r="C96" s="104" t="e">
        <f t="shared" si="42"/>
        <v>#N/A</v>
      </c>
      <c r="D96" s="104" t="e">
        <f t="shared" si="42"/>
        <v>#N/A</v>
      </c>
      <c r="E96" s="104" t="e">
        <f t="shared" si="42"/>
        <v>#N/A</v>
      </c>
      <c r="F96" s="104" t="e">
        <f t="shared" si="42"/>
        <v>#N/A</v>
      </c>
      <c r="G96" s="104" t="e">
        <f t="shared" si="42"/>
        <v>#N/A</v>
      </c>
      <c r="H96" s="104" t="e">
        <f t="shared" si="42"/>
        <v>#N/A</v>
      </c>
      <c r="I96" s="104" t="e">
        <f t="shared" si="42"/>
        <v>#N/A</v>
      </c>
      <c r="J96" s="104" t="e">
        <f t="shared" si="42"/>
        <v>#N/A</v>
      </c>
      <c r="K96" s="104" t="e">
        <f t="shared" si="42"/>
        <v>#N/A</v>
      </c>
      <c r="L96" s="104" t="e">
        <f>SUM(L85:L95)</f>
        <v>#N/A</v>
      </c>
      <c r="M96" s="287"/>
      <c r="N96" s="58" t="e">
        <f>SUM(N85:N95)</f>
        <v>#N/A</v>
      </c>
      <c r="O96" s="287"/>
    </row>
    <row r="97" spans="1:15" s="38" customFormat="1" ht="15" customHeight="1" thickTop="1">
      <c r="A97" s="103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37"/>
      <c r="N97" s="57"/>
      <c r="O97" s="37"/>
    </row>
    <row r="98" spans="1:15" s="38" customFormat="1" ht="15" customHeight="1">
      <c r="A98" s="106" t="s">
        <v>69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37"/>
      <c r="N98" s="57"/>
      <c r="O98" s="37"/>
    </row>
    <row r="99" spans="1:15" s="38" customFormat="1" ht="15" customHeight="1">
      <c r="A99" s="109" t="s">
        <v>90</v>
      </c>
      <c r="B99" s="75" t="e">
        <f t="shared" ref="B99:L99" si="43">$B$20/$B$3</f>
        <v>#N/A</v>
      </c>
      <c r="C99" s="75" t="e">
        <f t="shared" si="43"/>
        <v>#N/A</v>
      </c>
      <c r="D99" s="75" t="e">
        <f t="shared" si="43"/>
        <v>#N/A</v>
      </c>
      <c r="E99" s="75" t="e">
        <f t="shared" si="43"/>
        <v>#N/A</v>
      </c>
      <c r="F99" s="75" t="e">
        <f t="shared" si="43"/>
        <v>#N/A</v>
      </c>
      <c r="G99" s="75" t="e">
        <f t="shared" si="43"/>
        <v>#N/A</v>
      </c>
      <c r="H99" s="75" t="e">
        <f t="shared" si="43"/>
        <v>#N/A</v>
      </c>
      <c r="I99" s="75" t="e">
        <f t="shared" si="43"/>
        <v>#N/A</v>
      </c>
      <c r="J99" s="75" t="e">
        <f t="shared" si="43"/>
        <v>#N/A</v>
      </c>
      <c r="K99" s="75" t="e">
        <f t="shared" si="43"/>
        <v>#N/A</v>
      </c>
      <c r="L99" s="75" t="e">
        <f t="shared" si="43"/>
        <v>#N/A</v>
      </c>
      <c r="M99" s="37"/>
      <c r="N99" s="75" t="e">
        <f t="shared" ref="N99:N109" si="44">SUM(B99:M99)</f>
        <v>#N/A</v>
      </c>
      <c r="O99" s="37"/>
    </row>
    <row r="100" spans="1:15" s="38" customFormat="1" ht="15" customHeight="1">
      <c r="A100" s="109">
        <v>2015</v>
      </c>
      <c r="B100" s="75"/>
      <c r="C100" s="75" t="e">
        <f t="shared" ref="C100:L100" si="45">$C$20/$B$3</f>
        <v>#N/A</v>
      </c>
      <c r="D100" s="75" t="e">
        <f t="shared" si="45"/>
        <v>#N/A</v>
      </c>
      <c r="E100" s="75" t="e">
        <f t="shared" si="45"/>
        <v>#N/A</v>
      </c>
      <c r="F100" s="75" t="e">
        <f t="shared" si="45"/>
        <v>#N/A</v>
      </c>
      <c r="G100" s="75" t="e">
        <f t="shared" si="45"/>
        <v>#N/A</v>
      </c>
      <c r="H100" s="75" t="e">
        <f t="shared" si="45"/>
        <v>#N/A</v>
      </c>
      <c r="I100" s="75" t="e">
        <f t="shared" si="45"/>
        <v>#N/A</v>
      </c>
      <c r="J100" s="75" t="e">
        <f t="shared" si="45"/>
        <v>#N/A</v>
      </c>
      <c r="K100" s="75" t="e">
        <f t="shared" si="45"/>
        <v>#N/A</v>
      </c>
      <c r="L100" s="75" t="e">
        <f t="shared" si="45"/>
        <v>#N/A</v>
      </c>
      <c r="M100" s="37"/>
      <c r="N100" s="75" t="e">
        <f t="shared" si="44"/>
        <v>#N/A</v>
      </c>
      <c r="O100" s="37"/>
    </row>
    <row r="101" spans="1:15" s="38" customFormat="1" ht="15" customHeight="1">
      <c r="A101" s="109">
        <v>2016</v>
      </c>
      <c r="B101" s="75"/>
      <c r="C101" s="75"/>
      <c r="D101" s="75" t="e">
        <f t="shared" ref="D101:L101" si="46">$D$20/$B$3</f>
        <v>#N/A</v>
      </c>
      <c r="E101" s="75" t="e">
        <f t="shared" si="46"/>
        <v>#N/A</v>
      </c>
      <c r="F101" s="75" t="e">
        <f t="shared" si="46"/>
        <v>#N/A</v>
      </c>
      <c r="G101" s="75" t="e">
        <f t="shared" si="46"/>
        <v>#N/A</v>
      </c>
      <c r="H101" s="75" t="e">
        <f t="shared" si="46"/>
        <v>#N/A</v>
      </c>
      <c r="I101" s="75" t="e">
        <f t="shared" si="46"/>
        <v>#N/A</v>
      </c>
      <c r="J101" s="75" t="e">
        <f t="shared" si="46"/>
        <v>#N/A</v>
      </c>
      <c r="K101" s="75" t="e">
        <f t="shared" si="46"/>
        <v>#N/A</v>
      </c>
      <c r="L101" s="75" t="e">
        <f t="shared" si="46"/>
        <v>#N/A</v>
      </c>
      <c r="M101" s="37"/>
      <c r="N101" s="75" t="e">
        <f t="shared" si="44"/>
        <v>#N/A</v>
      </c>
      <c r="O101" s="37"/>
    </row>
    <row r="102" spans="1:15" s="38" customFormat="1" ht="15" customHeight="1">
      <c r="A102" s="109">
        <v>2017</v>
      </c>
      <c r="B102" s="75"/>
      <c r="C102" s="75"/>
      <c r="D102" s="75"/>
      <c r="E102" s="75" t="e">
        <f t="shared" ref="E102:L102" si="47">$E$20/$B$3</f>
        <v>#N/A</v>
      </c>
      <c r="F102" s="75" t="e">
        <f t="shared" si="47"/>
        <v>#N/A</v>
      </c>
      <c r="G102" s="75" t="e">
        <f t="shared" si="47"/>
        <v>#N/A</v>
      </c>
      <c r="H102" s="75" t="e">
        <f t="shared" si="47"/>
        <v>#N/A</v>
      </c>
      <c r="I102" s="75" t="e">
        <f t="shared" si="47"/>
        <v>#N/A</v>
      </c>
      <c r="J102" s="75" t="e">
        <f t="shared" si="47"/>
        <v>#N/A</v>
      </c>
      <c r="K102" s="75" t="e">
        <f t="shared" si="47"/>
        <v>#N/A</v>
      </c>
      <c r="L102" s="75" t="e">
        <f t="shared" si="47"/>
        <v>#N/A</v>
      </c>
      <c r="M102" s="37"/>
      <c r="N102" s="75" t="e">
        <f t="shared" si="44"/>
        <v>#N/A</v>
      </c>
      <c r="O102" s="37"/>
    </row>
    <row r="103" spans="1:15" s="38" customFormat="1" ht="15" customHeight="1">
      <c r="A103" s="109">
        <v>2018</v>
      </c>
      <c r="B103" s="75"/>
      <c r="C103" s="75"/>
      <c r="D103" s="75"/>
      <c r="E103" s="75"/>
      <c r="F103" s="75" t="e">
        <f t="shared" ref="F103:L103" si="48">$F$20/$B$3</f>
        <v>#N/A</v>
      </c>
      <c r="G103" s="75" t="e">
        <f t="shared" si="48"/>
        <v>#N/A</v>
      </c>
      <c r="H103" s="75" t="e">
        <f t="shared" si="48"/>
        <v>#N/A</v>
      </c>
      <c r="I103" s="75" t="e">
        <f t="shared" si="48"/>
        <v>#N/A</v>
      </c>
      <c r="J103" s="75" t="e">
        <f t="shared" si="48"/>
        <v>#N/A</v>
      </c>
      <c r="K103" s="75" t="e">
        <f t="shared" si="48"/>
        <v>#N/A</v>
      </c>
      <c r="L103" s="75" t="e">
        <f t="shared" si="48"/>
        <v>#N/A</v>
      </c>
      <c r="M103" s="37"/>
      <c r="N103" s="75" t="e">
        <f t="shared" si="44"/>
        <v>#N/A</v>
      </c>
      <c r="O103" s="37"/>
    </row>
    <row r="104" spans="1:15" s="38" customFormat="1" ht="15" customHeight="1">
      <c r="A104" s="109">
        <v>2019</v>
      </c>
      <c r="B104" s="75"/>
      <c r="C104" s="75"/>
      <c r="D104" s="75"/>
      <c r="E104" s="75"/>
      <c r="F104" s="75"/>
      <c r="G104" s="75" t="e">
        <f t="shared" ref="G104:L104" si="49">$G$20/$B$3</f>
        <v>#N/A</v>
      </c>
      <c r="H104" s="75" t="e">
        <f t="shared" si="49"/>
        <v>#N/A</v>
      </c>
      <c r="I104" s="75" t="e">
        <f t="shared" si="49"/>
        <v>#N/A</v>
      </c>
      <c r="J104" s="75" t="e">
        <f t="shared" si="49"/>
        <v>#N/A</v>
      </c>
      <c r="K104" s="75" t="e">
        <f t="shared" si="49"/>
        <v>#N/A</v>
      </c>
      <c r="L104" s="75" t="e">
        <f t="shared" si="49"/>
        <v>#N/A</v>
      </c>
      <c r="M104" s="37"/>
      <c r="N104" s="75" t="e">
        <f t="shared" si="44"/>
        <v>#N/A</v>
      </c>
      <c r="O104" s="37"/>
    </row>
    <row r="105" spans="1:15" s="38" customFormat="1" ht="15" customHeight="1">
      <c r="A105" s="109">
        <v>2020</v>
      </c>
      <c r="B105" s="75"/>
      <c r="C105" s="75"/>
      <c r="D105" s="75"/>
      <c r="E105" s="75"/>
      <c r="F105" s="75"/>
      <c r="G105" s="75"/>
      <c r="H105" s="75" t="e">
        <f>$H$20/$B$3</f>
        <v>#N/A</v>
      </c>
      <c r="I105" s="75" t="e">
        <f>$H$20/$B$3</f>
        <v>#N/A</v>
      </c>
      <c r="J105" s="75" t="e">
        <f>$H$20/$B$3</f>
        <v>#N/A</v>
      </c>
      <c r="K105" s="75" t="e">
        <f>$H$20/$B$3</f>
        <v>#N/A</v>
      </c>
      <c r="L105" s="75" t="e">
        <f>$H$20/$B$3</f>
        <v>#N/A</v>
      </c>
      <c r="M105" s="37"/>
      <c r="N105" s="75" t="e">
        <f t="shared" si="44"/>
        <v>#N/A</v>
      </c>
      <c r="O105" s="37"/>
    </row>
    <row r="106" spans="1:15" s="38" customFormat="1" ht="15" customHeight="1">
      <c r="A106" s="109">
        <v>2021</v>
      </c>
      <c r="B106" s="75"/>
      <c r="C106" s="75"/>
      <c r="D106" s="75"/>
      <c r="E106" s="75"/>
      <c r="F106" s="75"/>
      <c r="G106" s="75"/>
      <c r="H106" s="75"/>
      <c r="I106" s="75" t="e">
        <f>$I$20/$B$3</f>
        <v>#N/A</v>
      </c>
      <c r="J106" s="75" t="e">
        <f>$I$20/$B$3</f>
        <v>#N/A</v>
      </c>
      <c r="K106" s="75" t="e">
        <f>$I$20/$B$3</f>
        <v>#N/A</v>
      </c>
      <c r="L106" s="75" t="e">
        <f>$I$20/$B$3</f>
        <v>#N/A</v>
      </c>
      <c r="M106" s="37"/>
      <c r="N106" s="75" t="e">
        <f t="shared" si="44"/>
        <v>#N/A</v>
      </c>
      <c r="O106" s="37"/>
    </row>
    <row r="107" spans="1:15" s="38" customFormat="1" ht="15" customHeight="1">
      <c r="A107" s="109">
        <v>2022</v>
      </c>
      <c r="B107" s="75"/>
      <c r="C107" s="75"/>
      <c r="D107" s="75"/>
      <c r="E107" s="75"/>
      <c r="F107" s="75"/>
      <c r="G107" s="75"/>
      <c r="H107" s="75"/>
      <c r="I107" s="75"/>
      <c r="J107" s="75" t="e">
        <f>$J$20/$B$3</f>
        <v>#N/A</v>
      </c>
      <c r="K107" s="75" t="e">
        <f>$J$20/$B$3</f>
        <v>#N/A</v>
      </c>
      <c r="L107" s="75" t="e">
        <f>$J$20/$B$3</f>
        <v>#N/A</v>
      </c>
      <c r="M107" s="37"/>
      <c r="N107" s="75" t="e">
        <f t="shared" si="44"/>
        <v>#N/A</v>
      </c>
      <c r="O107" s="37"/>
    </row>
    <row r="108" spans="1:15" s="38" customFormat="1" ht="15" customHeight="1">
      <c r="A108" s="109">
        <v>2023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 t="e">
        <f>$K$20/$B$3</f>
        <v>#N/A</v>
      </c>
      <c r="L108" s="75" t="e">
        <f>$K$20/$B$3</f>
        <v>#N/A</v>
      </c>
      <c r="M108" s="37"/>
      <c r="N108" s="75" t="e">
        <f t="shared" si="44"/>
        <v>#N/A</v>
      </c>
      <c r="O108" s="37"/>
    </row>
    <row r="109" spans="1:15" s="38" customFormat="1" ht="15" customHeight="1">
      <c r="A109" s="109">
        <v>2024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 t="e">
        <f>$L$20/$B$3</f>
        <v>#N/A</v>
      </c>
      <c r="M109" s="37"/>
      <c r="N109" s="75" t="e">
        <f t="shared" si="44"/>
        <v>#N/A</v>
      </c>
      <c r="O109" s="37"/>
    </row>
    <row r="110" spans="1:15" s="38" customFormat="1" ht="15" customHeight="1" thickBot="1">
      <c r="A110" s="34"/>
      <c r="B110" s="69" t="e">
        <f t="shared" ref="B110:L110" si="50">SUM(B99:B109)</f>
        <v>#N/A</v>
      </c>
      <c r="C110" s="69" t="e">
        <f t="shared" si="50"/>
        <v>#N/A</v>
      </c>
      <c r="D110" s="69" t="e">
        <f t="shared" si="50"/>
        <v>#N/A</v>
      </c>
      <c r="E110" s="69" t="e">
        <f t="shared" si="50"/>
        <v>#N/A</v>
      </c>
      <c r="F110" s="69" t="e">
        <f t="shared" si="50"/>
        <v>#N/A</v>
      </c>
      <c r="G110" s="69" t="e">
        <f t="shared" si="50"/>
        <v>#N/A</v>
      </c>
      <c r="H110" s="69" t="e">
        <f t="shared" si="50"/>
        <v>#N/A</v>
      </c>
      <c r="I110" s="69" t="e">
        <f t="shared" si="50"/>
        <v>#N/A</v>
      </c>
      <c r="J110" s="69" t="e">
        <f t="shared" si="50"/>
        <v>#N/A</v>
      </c>
      <c r="K110" s="69" t="e">
        <f t="shared" si="50"/>
        <v>#N/A</v>
      </c>
      <c r="L110" s="69" t="e">
        <f t="shared" si="50"/>
        <v>#N/A</v>
      </c>
      <c r="M110" s="37"/>
      <c r="N110" s="58" t="e">
        <f>SUM(N99:N109)</f>
        <v>#N/A</v>
      </c>
      <c r="O110" s="37"/>
    </row>
    <row r="111" spans="1:15" ht="15" customHeight="1" thickTop="1"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N111" s="57"/>
    </row>
    <row r="112" spans="1:15" ht="15" customHeight="1"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N112" s="57"/>
    </row>
    <row r="113" spans="1:55" ht="15" customHeight="1"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N113" s="57"/>
    </row>
    <row r="114" spans="1:55" s="40" customFormat="1" ht="15" customHeight="1">
      <c r="A114" s="33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N114" s="57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</row>
    <row r="115" spans="1:55" s="40" customFormat="1" ht="15" customHeight="1">
      <c r="A115" s="33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N115" s="57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</row>
    <row r="116" spans="1:55" s="40" customFormat="1" ht="15" customHeight="1">
      <c r="A116" s="33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N116" s="57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</row>
    <row r="117" spans="1:55" s="40" customFormat="1" ht="15" customHeight="1">
      <c r="A117" s="33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N117" s="57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</row>
    <row r="118" spans="1:55" s="40" customFormat="1" ht="15" customHeight="1">
      <c r="A118" s="33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N118" s="57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</row>
    <row r="119" spans="1:55" s="40" customFormat="1" ht="15" customHeight="1">
      <c r="A119" s="33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N119" s="57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</row>
    <row r="120" spans="1:55" s="40" customFormat="1" ht="15" customHeight="1">
      <c r="A120" s="33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N120" s="57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</row>
    <row r="121" spans="1:55" s="40" customFormat="1" ht="15" customHeight="1">
      <c r="A121" s="33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N121" s="33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</row>
    <row r="122" spans="1:55" s="40" customFormat="1" ht="15" customHeight="1">
      <c r="A122" s="33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N122" s="33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</row>
    <row r="123" spans="1:55" s="40" customFormat="1" ht="15" customHeight="1">
      <c r="A123" s="33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N123" s="33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</row>
    <row r="124" spans="1:55" s="40" customFormat="1" ht="15" customHeight="1">
      <c r="A124" s="33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N124" s="33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</row>
    <row r="125" spans="1:55" s="40" customFormat="1" ht="15" customHeight="1">
      <c r="A125" s="33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N125" s="33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</row>
    <row r="126" spans="1:55" s="40" customFormat="1" ht="15" customHeight="1">
      <c r="A126" s="33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N126" s="33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</row>
    <row r="127" spans="1:55" s="40" customFormat="1" ht="15" customHeight="1">
      <c r="A127" s="33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N127" s="33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</row>
    <row r="128" spans="1:55" s="40" customFormat="1" ht="15" customHeight="1">
      <c r="A128" s="33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N128" s="33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</row>
    <row r="129" spans="1:55" s="40" customFormat="1" ht="15" customHeight="1">
      <c r="A129" s="33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N129" s="33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</row>
    <row r="130" spans="1:55" s="40" customFormat="1" ht="15" customHeight="1">
      <c r="A130" s="33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N130" s="33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</row>
    <row r="131" spans="1:55" s="40" customFormat="1" ht="15" customHeight="1">
      <c r="A131" s="33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N131" s="33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</row>
    <row r="132" spans="1:55" s="40" customFormat="1" ht="15" customHeight="1">
      <c r="A132" s="33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N132" s="33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</row>
    <row r="133" spans="1:55" s="40" customFormat="1" ht="15" customHeight="1">
      <c r="A133" s="33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N133" s="33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</row>
    <row r="134" spans="1:55" s="40" customFormat="1" ht="15" customHeight="1">
      <c r="A134" s="33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N134" s="33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</row>
    <row r="135" spans="1:55" s="40" customFormat="1" ht="15" customHeight="1">
      <c r="A135" s="33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N135" s="33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</row>
    <row r="136" spans="1:55" s="40" customFormat="1" ht="15" customHeight="1">
      <c r="A136" s="33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N136" s="33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</row>
    <row r="137" spans="1:55" s="40" customFormat="1" ht="1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N137" s="33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</row>
    <row r="138" spans="1:55" s="40" customFormat="1" ht="15" customHeigh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N138" s="33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</row>
    <row r="139" spans="1:55" s="40" customFormat="1" ht="1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N139" s="33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</row>
    <row r="140" spans="1:55" s="40" customFormat="1" ht="15" customHeigh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N140" s="33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</row>
    <row r="141" spans="1:55" s="40" customFormat="1" ht="15" customHeigh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N141" s="33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</row>
    <row r="142" spans="1:55" s="40" customFormat="1" ht="15" customHeigh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N142" s="33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</row>
    <row r="143" spans="1:55" s="40" customFormat="1" ht="15" customHeigh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N143" s="33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</row>
    <row r="144" spans="1:55" s="40" customFormat="1" ht="15" customHeigh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N144" s="33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</row>
    <row r="145" spans="1:55" s="40" customFormat="1" ht="15" customHeigh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N145" s="33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</row>
    <row r="146" spans="1:55" s="40" customFormat="1" ht="15" customHeigh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N146" s="33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</row>
    <row r="147" spans="1:55" s="40" customFormat="1" ht="15" customHeigh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N147" s="33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</row>
    <row r="148" spans="1:55" s="40" customFormat="1" ht="15" customHeigh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N148" s="33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</row>
    <row r="149" spans="1:55" s="40" customFormat="1" ht="15" customHeigh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N149" s="33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</row>
    <row r="150" spans="1:55" s="40" customFormat="1" ht="15" customHeigh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N150" s="33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</row>
    <row r="151" spans="1:55" s="40" customFormat="1" ht="15" customHeigh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N151" s="33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</row>
    <row r="152" spans="1:55" s="40" customFormat="1" ht="15" customHeigh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N152" s="33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</row>
    <row r="153" spans="1:55" s="40" customFormat="1" ht="15" customHeigh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N153" s="33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</row>
    <row r="154" spans="1:55" s="40" customFormat="1" ht="15" customHeigh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N154" s="33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</row>
    <row r="155" spans="1:55" s="40" customFormat="1" ht="15" customHeigh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N155" s="33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</row>
    <row r="156" spans="1:55" s="40" customFormat="1" ht="15" customHeigh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N156" s="33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</row>
    <row r="157" spans="1:55" s="40" customFormat="1" ht="15" customHeigh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N157" s="33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</row>
    <row r="158" spans="1:55" s="40" customFormat="1" ht="15" customHeigh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N158" s="33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</row>
    <row r="159" spans="1:55" s="40" customFormat="1" ht="15" customHeigh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N159" s="33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</row>
    <row r="160" spans="1:55" s="40" customFormat="1" ht="15" customHeigh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N160" s="33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</row>
    <row r="161" spans="1:55" s="40" customFormat="1" ht="15" customHeigh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N161" s="33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</row>
    <row r="162" spans="1:55" s="40" customFormat="1" ht="15" customHeigh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N162" s="33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</row>
  </sheetData>
  <mergeCells count="1">
    <mergeCell ref="O71:R71"/>
  </mergeCells>
  <printOptions horizontalCentered="1"/>
  <pageMargins left="0.25" right="0.25" top="0.25" bottom="0.25" header="0.5" footer="0.5"/>
  <pageSetup scale="57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B57" activePane="bottomRight" state="frozen"/>
      <selection activeCell="N7" sqref="N7"/>
      <selection pane="topRight" activeCell="N7" sqref="N7"/>
      <selection pane="bottomLeft" activeCell="N7" sqref="N7"/>
      <selection pane="bottomRight" activeCell="BL65" sqref="BL65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327</v>
      </c>
    </row>
    <row r="2" spans="1:67" ht="15" customHeight="1">
      <c r="A2" s="60" t="s">
        <v>21</v>
      </c>
      <c r="B2" s="108" t="str">
        <f>VLOOKUP($B$1,'Assumptions (Inputs)'!$A$7:$F$24,2,FALSE)</f>
        <v>4 MWs from Brownsville No. 1 to Glendale + 2MWs in High Tension Vault (formerly 5 MW)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2.5000000000000001E-2</v>
      </c>
    </row>
    <row r="6" spans="1:67" ht="15" customHeight="1">
      <c r="A6" s="60"/>
      <c r="B6" s="367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Y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2.4878399999999998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(Escalated)'!E18</f>
        <v>0</v>
      </c>
      <c r="C13" s="129">
        <f>'CapEx (Escalated)'!F18</f>
        <v>2.4878399999999998</v>
      </c>
      <c r="D13" s="129">
        <f>'CapEx (Escalated)'!G18</f>
        <v>0.64472373599999988</v>
      </c>
      <c r="E13" s="129">
        <f>'CapEx (Escalated)'!H18</f>
        <v>0</v>
      </c>
      <c r="F13" s="129">
        <f>'CapEx (Escalated)'!I18</f>
        <v>0</v>
      </c>
      <c r="G13" s="129">
        <f>'CapEx (Escalated)'!J18</f>
        <v>0</v>
      </c>
      <c r="H13" s="129">
        <f>'CapEx (Escalated)'!K18</f>
        <v>0</v>
      </c>
      <c r="I13" s="129">
        <f>'CapEx (Escalated)'!L18</f>
        <v>0</v>
      </c>
      <c r="J13" s="129">
        <f>'CapEx (Escalated)'!M18</f>
        <v>0</v>
      </c>
      <c r="K13" s="129">
        <f>'CapEx (Escalated)'!N18</f>
        <v>0</v>
      </c>
      <c r="L13" s="129">
        <f>'CapEx (Escalated)'!O18</f>
        <v>0</v>
      </c>
      <c r="M13" s="129">
        <f>'CapEx (Escalated)'!P18</f>
        <v>0</v>
      </c>
      <c r="N13" s="129">
        <f>'CapEx (Escalated)'!Q18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3.1325637359999998</v>
      </c>
      <c r="BO13" s="337"/>
    </row>
    <row r="14" spans="1:67" s="38" customFormat="1" ht="15" customHeight="1">
      <c r="A14" s="67" t="s">
        <v>27</v>
      </c>
      <c r="B14" s="129"/>
      <c r="C14" s="129"/>
      <c r="D14" s="129">
        <f>-SUM(C13:D13)</f>
        <v>-3.1325637359999998</v>
      </c>
      <c r="E14" s="129"/>
      <c r="F14" s="129"/>
      <c r="G14" s="129"/>
      <c r="H14" s="129"/>
      <c r="I14" s="129"/>
      <c r="J14" s="129"/>
      <c r="K14" s="129"/>
      <c r="L14" s="129"/>
      <c r="M14" s="129"/>
      <c r="N14" s="129">
        <f>-SUM(L13:N13)</f>
        <v>0</v>
      </c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-3.1325637359999998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2.4878399999999998</v>
      </c>
      <c r="D15" s="68">
        <f t="shared" si="2"/>
        <v>0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1.2439199999999999</v>
      </c>
      <c r="D16" s="69">
        <f t="shared" si="4"/>
        <v>1.2439199999999999</v>
      </c>
      <c r="E16" s="69">
        <f t="shared" si="4"/>
        <v>0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3.1325637359999998</v>
      </c>
      <c r="F19" s="75">
        <f t="shared" si="5"/>
        <v>3.1325637359999998</v>
      </c>
      <c r="G19" s="75">
        <f t="shared" si="5"/>
        <v>3.1325637359999998</v>
      </c>
      <c r="H19" s="75">
        <f t="shared" si="5"/>
        <v>3.1325637359999998</v>
      </c>
      <c r="I19" s="75">
        <f t="shared" si="5"/>
        <v>3.1325637359999998</v>
      </c>
      <c r="J19" s="75">
        <f t="shared" si="5"/>
        <v>3.1325637359999998</v>
      </c>
      <c r="K19" s="75">
        <f t="shared" si="5"/>
        <v>3.1325637359999998</v>
      </c>
      <c r="L19" s="75">
        <f t="shared" si="5"/>
        <v>3.1325637359999998</v>
      </c>
      <c r="M19" s="75">
        <f t="shared" si="5"/>
        <v>3.1325637359999998</v>
      </c>
      <c r="N19" s="75">
        <f t="shared" si="5"/>
        <v>3.1325637359999998</v>
      </c>
      <c r="O19" s="75">
        <f t="shared" si="5"/>
        <v>3.1325637359999998</v>
      </c>
      <c r="P19" s="75">
        <f t="shared" si="5"/>
        <v>3.1325637359999998</v>
      </c>
      <c r="Q19" s="75">
        <f t="shared" si="5"/>
        <v>3.1325637359999998</v>
      </c>
      <c r="R19" s="75">
        <f t="shared" si="5"/>
        <v>3.1325637359999998</v>
      </c>
      <c r="S19" s="75">
        <f t="shared" si="5"/>
        <v>3.1325637359999998</v>
      </c>
      <c r="T19" s="75">
        <f t="shared" si="5"/>
        <v>3.1325637359999998</v>
      </c>
      <c r="U19" s="75">
        <f t="shared" si="5"/>
        <v>3.1325637359999998</v>
      </c>
      <c r="V19" s="75">
        <f t="shared" si="5"/>
        <v>3.1325637359999998</v>
      </c>
      <c r="W19" s="75">
        <f t="shared" si="5"/>
        <v>3.1325637359999998</v>
      </c>
      <c r="X19" s="75">
        <f t="shared" si="5"/>
        <v>3.1325637359999998</v>
      </c>
      <c r="Y19" s="75">
        <f t="shared" si="5"/>
        <v>3.1325637359999998</v>
      </c>
      <c r="Z19" s="75">
        <f t="shared" si="5"/>
        <v>3.1325637359999998</v>
      </c>
      <c r="AA19" s="75">
        <f t="shared" si="5"/>
        <v>3.1325637359999998</v>
      </c>
      <c r="AB19" s="75">
        <f t="shared" si="5"/>
        <v>3.1325637359999998</v>
      </c>
      <c r="AC19" s="75">
        <f t="shared" si="5"/>
        <v>3.1325637359999998</v>
      </c>
      <c r="AD19" s="75">
        <f t="shared" si="5"/>
        <v>3.1325637359999998</v>
      </c>
      <c r="AE19" s="75">
        <f t="shared" si="5"/>
        <v>3.1325637359999998</v>
      </c>
      <c r="AF19" s="75">
        <f t="shared" si="5"/>
        <v>3.1325637359999998</v>
      </c>
      <c r="AG19" s="75">
        <f t="shared" si="5"/>
        <v>3.1325637359999998</v>
      </c>
      <c r="AH19" s="75">
        <f t="shared" si="5"/>
        <v>3.1325637359999998</v>
      </c>
      <c r="AI19" s="75">
        <f t="shared" si="5"/>
        <v>3.1325637359999998</v>
      </c>
      <c r="AJ19" s="75">
        <f t="shared" si="5"/>
        <v>3.1325637359999998</v>
      </c>
      <c r="AK19" s="75">
        <f t="shared" si="5"/>
        <v>3.1325637359999998</v>
      </c>
      <c r="AL19" s="75">
        <f t="shared" si="5"/>
        <v>3.1325637359999998</v>
      </c>
      <c r="AM19" s="75">
        <f t="shared" si="5"/>
        <v>3.1325637359999998</v>
      </c>
      <c r="AN19" s="75">
        <f t="shared" si="5"/>
        <v>3.1325637359999998</v>
      </c>
      <c r="AO19" s="75">
        <f t="shared" si="5"/>
        <v>3.1325637359999998</v>
      </c>
      <c r="AP19" s="75">
        <f t="shared" si="5"/>
        <v>3.1325637359999998</v>
      </c>
      <c r="AQ19" s="75">
        <f t="shared" si="5"/>
        <v>3.1325637359999998</v>
      </c>
      <c r="AR19" s="75">
        <f t="shared" si="5"/>
        <v>3.1325637359999998</v>
      </c>
      <c r="AS19" s="75">
        <f t="shared" si="5"/>
        <v>3.1325637359999998</v>
      </c>
      <c r="AT19" s="75">
        <f t="shared" si="5"/>
        <v>3.1325637359999998</v>
      </c>
      <c r="AU19" s="75">
        <f t="shared" si="5"/>
        <v>3.1325637359999998</v>
      </c>
      <c r="AV19" s="75">
        <f t="shared" si="5"/>
        <v>3.1325637359999998</v>
      </c>
      <c r="AW19" s="75">
        <f t="shared" si="5"/>
        <v>3.1325637359999998</v>
      </c>
      <c r="AX19" s="75">
        <f t="shared" si="5"/>
        <v>3.1325637359999998</v>
      </c>
      <c r="AY19" s="75">
        <f t="shared" si="5"/>
        <v>3.1325637359999998</v>
      </c>
      <c r="AZ19" s="75">
        <f t="shared" si="5"/>
        <v>3.1325637359999998</v>
      </c>
      <c r="BA19" s="75">
        <f t="shared" si="5"/>
        <v>3.1325637359999998</v>
      </c>
      <c r="BB19" s="75">
        <f t="shared" si="5"/>
        <v>0</v>
      </c>
      <c r="BC19" s="75">
        <f t="shared" si="5"/>
        <v>0</v>
      </c>
      <c r="BD19" s="75">
        <f t="shared" si="5"/>
        <v>0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67" customFormat="1" ht="15" customHeight="1">
      <c r="A20" s="362" t="s">
        <v>25</v>
      </c>
      <c r="B20" s="290">
        <f>-B14</f>
        <v>0</v>
      </c>
      <c r="C20" s="290">
        <f t="shared" ref="C20:D20" si="6">-C14</f>
        <v>0</v>
      </c>
      <c r="D20" s="290">
        <f t="shared" si="6"/>
        <v>3.1325637359999998</v>
      </c>
      <c r="E20" s="290">
        <f>-E14</f>
        <v>0</v>
      </c>
      <c r="F20" s="290">
        <f t="shared" ref="F20:AX20" si="7">-F14</f>
        <v>0</v>
      </c>
      <c r="G20" s="290">
        <f t="shared" si="7"/>
        <v>0</v>
      </c>
      <c r="H20" s="290">
        <f t="shared" si="7"/>
        <v>0</v>
      </c>
      <c r="I20" s="290">
        <f t="shared" si="7"/>
        <v>0</v>
      </c>
      <c r="J20" s="290">
        <f t="shared" si="7"/>
        <v>0</v>
      </c>
      <c r="K20" s="290">
        <f t="shared" si="7"/>
        <v>0</v>
      </c>
      <c r="L20" s="290">
        <f t="shared" si="7"/>
        <v>0</v>
      </c>
      <c r="M20" s="290">
        <f t="shared" si="7"/>
        <v>0</v>
      </c>
      <c r="N20" s="290">
        <f t="shared" si="7"/>
        <v>0</v>
      </c>
      <c r="O20" s="290">
        <f t="shared" si="7"/>
        <v>0</v>
      </c>
      <c r="P20" s="290">
        <f t="shared" si="7"/>
        <v>0</v>
      </c>
      <c r="Q20" s="290">
        <f t="shared" si="7"/>
        <v>0</v>
      </c>
      <c r="R20" s="290">
        <f t="shared" si="7"/>
        <v>0</v>
      </c>
      <c r="S20" s="290">
        <f t="shared" si="7"/>
        <v>0</v>
      </c>
      <c r="T20" s="290">
        <f t="shared" si="7"/>
        <v>0</v>
      </c>
      <c r="U20" s="290">
        <f t="shared" si="7"/>
        <v>0</v>
      </c>
      <c r="V20" s="290">
        <f t="shared" si="7"/>
        <v>0</v>
      </c>
      <c r="W20" s="290">
        <f t="shared" si="7"/>
        <v>0</v>
      </c>
      <c r="X20" s="290">
        <f t="shared" si="7"/>
        <v>0</v>
      </c>
      <c r="Y20" s="290">
        <f t="shared" si="7"/>
        <v>0</v>
      </c>
      <c r="Z20" s="290">
        <f t="shared" si="7"/>
        <v>0</v>
      </c>
      <c r="AA20" s="290">
        <f t="shared" si="7"/>
        <v>0</v>
      </c>
      <c r="AB20" s="290">
        <f t="shared" si="7"/>
        <v>0</v>
      </c>
      <c r="AC20" s="290">
        <f t="shared" si="7"/>
        <v>0</v>
      </c>
      <c r="AD20" s="290">
        <f t="shared" si="7"/>
        <v>0</v>
      </c>
      <c r="AE20" s="290">
        <f t="shared" si="7"/>
        <v>0</v>
      </c>
      <c r="AF20" s="290">
        <f t="shared" si="7"/>
        <v>0</v>
      </c>
      <c r="AG20" s="290">
        <f t="shared" si="7"/>
        <v>0</v>
      </c>
      <c r="AH20" s="290">
        <f t="shared" si="7"/>
        <v>0</v>
      </c>
      <c r="AI20" s="290">
        <f t="shared" si="7"/>
        <v>0</v>
      </c>
      <c r="AJ20" s="290">
        <f t="shared" si="7"/>
        <v>0</v>
      </c>
      <c r="AK20" s="290">
        <f t="shared" si="7"/>
        <v>0</v>
      </c>
      <c r="AL20" s="290">
        <f t="shared" si="7"/>
        <v>0</v>
      </c>
      <c r="AM20" s="290">
        <f t="shared" si="7"/>
        <v>0</v>
      </c>
      <c r="AN20" s="290">
        <f t="shared" si="7"/>
        <v>0</v>
      </c>
      <c r="AO20" s="290">
        <f t="shared" si="7"/>
        <v>0</v>
      </c>
      <c r="AP20" s="290">
        <f t="shared" si="7"/>
        <v>0</v>
      </c>
      <c r="AQ20" s="290">
        <f t="shared" si="7"/>
        <v>0</v>
      </c>
      <c r="AR20" s="290">
        <f t="shared" si="7"/>
        <v>0</v>
      </c>
      <c r="AS20" s="290">
        <f t="shared" si="7"/>
        <v>0</v>
      </c>
      <c r="AT20" s="290">
        <f t="shared" si="7"/>
        <v>0</v>
      </c>
      <c r="AU20" s="290">
        <f t="shared" si="7"/>
        <v>0</v>
      </c>
      <c r="AV20" s="290">
        <f t="shared" si="7"/>
        <v>0</v>
      </c>
      <c r="AW20" s="290">
        <f t="shared" si="7"/>
        <v>0</v>
      </c>
      <c r="AX20" s="290">
        <f t="shared" si="7"/>
        <v>0</v>
      </c>
      <c r="AY20" s="290">
        <f t="shared" ref="AY20:BL20" si="8">-B20</f>
        <v>0</v>
      </c>
      <c r="AZ20" s="290">
        <f t="shared" si="8"/>
        <v>0</v>
      </c>
      <c r="BA20" s="429">
        <f t="shared" si="8"/>
        <v>-3.1325637359999998</v>
      </c>
      <c r="BB20" s="290">
        <f t="shared" si="8"/>
        <v>0</v>
      </c>
      <c r="BC20" s="290">
        <f t="shared" si="8"/>
        <v>0</v>
      </c>
      <c r="BD20" s="290">
        <f t="shared" si="8"/>
        <v>0</v>
      </c>
      <c r="BE20" s="290">
        <f t="shared" si="8"/>
        <v>0</v>
      </c>
      <c r="BF20" s="290">
        <f t="shared" si="8"/>
        <v>0</v>
      </c>
      <c r="BG20" s="290">
        <f t="shared" si="8"/>
        <v>0</v>
      </c>
      <c r="BH20" s="290">
        <f t="shared" si="8"/>
        <v>0</v>
      </c>
      <c r="BI20" s="290">
        <f t="shared" si="8"/>
        <v>0</v>
      </c>
      <c r="BJ20" s="290">
        <f t="shared" si="8"/>
        <v>0</v>
      </c>
      <c r="BK20" s="290">
        <f t="shared" si="8"/>
        <v>0</v>
      </c>
      <c r="BL20" s="290">
        <f t="shared" si="8"/>
        <v>0</v>
      </c>
      <c r="BM20" s="292"/>
      <c r="BN20" s="290">
        <f>SUM(B20:BM20)</f>
        <v>0</v>
      </c>
      <c r="BO20" s="368"/>
    </row>
    <row r="21" spans="1:67" s="38" customFormat="1" ht="15" customHeight="1">
      <c r="A21" s="36" t="s">
        <v>28</v>
      </c>
      <c r="B21" s="75">
        <f t="shared" ref="B21:BL21" si="9">SUM(B19:B20)</f>
        <v>0</v>
      </c>
      <c r="C21" s="75">
        <f t="shared" si="9"/>
        <v>0</v>
      </c>
      <c r="D21" s="75">
        <f t="shared" si="9"/>
        <v>3.1325637359999998</v>
      </c>
      <c r="E21" s="75">
        <f t="shared" si="9"/>
        <v>3.1325637359999998</v>
      </c>
      <c r="F21" s="75">
        <f t="shared" si="9"/>
        <v>3.1325637359999998</v>
      </c>
      <c r="G21" s="75">
        <f t="shared" si="9"/>
        <v>3.1325637359999998</v>
      </c>
      <c r="H21" s="75">
        <f t="shared" si="9"/>
        <v>3.1325637359999998</v>
      </c>
      <c r="I21" s="75">
        <f t="shared" si="9"/>
        <v>3.1325637359999998</v>
      </c>
      <c r="J21" s="75">
        <f t="shared" si="9"/>
        <v>3.1325637359999998</v>
      </c>
      <c r="K21" s="75">
        <f t="shared" si="9"/>
        <v>3.1325637359999998</v>
      </c>
      <c r="L21" s="75">
        <f t="shared" si="9"/>
        <v>3.1325637359999998</v>
      </c>
      <c r="M21" s="75">
        <f t="shared" si="9"/>
        <v>3.1325637359999998</v>
      </c>
      <c r="N21" s="75">
        <f t="shared" si="9"/>
        <v>3.1325637359999998</v>
      </c>
      <c r="O21" s="75">
        <f t="shared" si="9"/>
        <v>3.1325637359999998</v>
      </c>
      <c r="P21" s="75">
        <f t="shared" si="9"/>
        <v>3.1325637359999998</v>
      </c>
      <c r="Q21" s="75">
        <f t="shared" si="9"/>
        <v>3.1325637359999998</v>
      </c>
      <c r="R21" s="75">
        <f t="shared" si="9"/>
        <v>3.1325637359999998</v>
      </c>
      <c r="S21" s="75">
        <f t="shared" si="9"/>
        <v>3.1325637359999998</v>
      </c>
      <c r="T21" s="75">
        <f t="shared" si="9"/>
        <v>3.1325637359999998</v>
      </c>
      <c r="U21" s="75">
        <f t="shared" si="9"/>
        <v>3.1325637359999998</v>
      </c>
      <c r="V21" s="75">
        <f t="shared" si="9"/>
        <v>3.1325637359999998</v>
      </c>
      <c r="W21" s="75">
        <f t="shared" si="9"/>
        <v>3.1325637359999998</v>
      </c>
      <c r="X21" s="75">
        <f t="shared" si="9"/>
        <v>3.1325637359999998</v>
      </c>
      <c r="Y21" s="75">
        <f t="shared" si="9"/>
        <v>3.1325637359999998</v>
      </c>
      <c r="Z21" s="75">
        <f t="shared" si="9"/>
        <v>3.1325637359999998</v>
      </c>
      <c r="AA21" s="75">
        <f t="shared" si="9"/>
        <v>3.1325637359999998</v>
      </c>
      <c r="AB21" s="75">
        <f t="shared" si="9"/>
        <v>3.1325637359999998</v>
      </c>
      <c r="AC21" s="75">
        <f t="shared" si="9"/>
        <v>3.1325637359999998</v>
      </c>
      <c r="AD21" s="75">
        <f t="shared" si="9"/>
        <v>3.1325637359999998</v>
      </c>
      <c r="AE21" s="75">
        <f t="shared" si="9"/>
        <v>3.1325637359999998</v>
      </c>
      <c r="AF21" s="75">
        <f t="shared" si="9"/>
        <v>3.1325637359999998</v>
      </c>
      <c r="AG21" s="75">
        <f t="shared" si="9"/>
        <v>3.1325637359999998</v>
      </c>
      <c r="AH21" s="75">
        <f t="shared" si="9"/>
        <v>3.1325637359999998</v>
      </c>
      <c r="AI21" s="75">
        <f t="shared" si="9"/>
        <v>3.1325637359999998</v>
      </c>
      <c r="AJ21" s="75">
        <f t="shared" si="9"/>
        <v>3.1325637359999998</v>
      </c>
      <c r="AK21" s="75">
        <f t="shared" si="9"/>
        <v>3.1325637359999998</v>
      </c>
      <c r="AL21" s="75">
        <f t="shared" si="9"/>
        <v>3.1325637359999998</v>
      </c>
      <c r="AM21" s="75">
        <f t="shared" si="9"/>
        <v>3.1325637359999998</v>
      </c>
      <c r="AN21" s="75">
        <f t="shared" si="9"/>
        <v>3.1325637359999998</v>
      </c>
      <c r="AO21" s="75">
        <f t="shared" si="9"/>
        <v>3.1325637359999998</v>
      </c>
      <c r="AP21" s="75">
        <f t="shared" si="9"/>
        <v>3.1325637359999998</v>
      </c>
      <c r="AQ21" s="75">
        <f t="shared" si="9"/>
        <v>3.1325637359999998</v>
      </c>
      <c r="AR21" s="75">
        <f t="shared" si="9"/>
        <v>3.1325637359999998</v>
      </c>
      <c r="AS21" s="75">
        <f t="shared" si="9"/>
        <v>3.1325637359999998</v>
      </c>
      <c r="AT21" s="75">
        <f t="shared" si="9"/>
        <v>3.1325637359999998</v>
      </c>
      <c r="AU21" s="75">
        <f t="shared" si="9"/>
        <v>3.1325637359999998</v>
      </c>
      <c r="AV21" s="75">
        <f t="shared" si="9"/>
        <v>3.1325637359999998</v>
      </c>
      <c r="AW21" s="75">
        <f t="shared" si="9"/>
        <v>3.1325637359999998</v>
      </c>
      <c r="AX21" s="75">
        <f t="shared" si="9"/>
        <v>3.1325637359999998</v>
      </c>
      <c r="AY21" s="75">
        <f t="shared" si="9"/>
        <v>3.1325637359999998</v>
      </c>
      <c r="AZ21" s="75">
        <f t="shared" si="9"/>
        <v>3.1325637359999998</v>
      </c>
      <c r="BA21" s="75">
        <f t="shared" si="9"/>
        <v>0</v>
      </c>
      <c r="BB21" s="75">
        <f t="shared" si="9"/>
        <v>0</v>
      </c>
      <c r="BC21" s="75">
        <f t="shared" si="9"/>
        <v>0</v>
      </c>
      <c r="BD21" s="75">
        <f t="shared" si="9"/>
        <v>0</v>
      </c>
      <c r="BE21" s="75">
        <f t="shared" si="9"/>
        <v>0</v>
      </c>
      <c r="BF21" s="75">
        <f t="shared" si="9"/>
        <v>0</v>
      </c>
      <c r="BG21" s="75">
        <f t="shared" si="9"/>
        <v>0</v>
      </c>
      <c r="BH21" s="75">
        <f t="shared" si="9"/>
        <v>0</v>
      </c>
      <c r="BI21" s="75">
        <f t="shared" si="9"/>
        <v>0</v>
      </c>
      <c r="BJ21" s="75">
        <f t="shared" si="9"/>
        <v>0</v>
      </c>
      <c r="BK21" s="75">
        <f t="shared" si="9"/>
        <v>0</v>
      </c>
      <c r="BL21" s="75">
        <f t="shared" si="9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10">AVERAGE(B19,B21)</f>
        <v>0</v>
      </c>
      <c r="C22" s="69">
        <f t="shared" si="10"/>
        <v>0</v>
      </c>
      <c r="D22" s="69">
        <f t="shared" si="10"/>
        <v>1.5662818679999999</v>
      </c>
      <c r="E22" s="69">
        <f t="shared" si="10"/>
        <v>3.1325637359999998</v>
      </c>
      <c r="F22" s="69">
        <f t="shared" si="10"/>
        <v>3.1325637359999998</v>
      </c>
      <c r="G22" s="69">
        <f t="shared" si="10"/>
        <v>3.1325637359999998</v>
      </c>
      <c r="H22" s="69">
        <f t="shared" si="10"/>
        <v>3.1325637359999998</v>
      </c>
      <c r="I22" s="69">
        <f t="shared" si="10"/>
        <v>3.1325637359999998</v>
      </c>
      <c r="J22" s="69">
        <f t="shared" si="10"/>
        <v>3.1325637359999998</v>
      </c>
      <c r="K22" s="69">
        <f t="shared" si="10"/>
        <v>3.1325637359999998</v>
      </c>
      <c r="L22" s="69">
        <f t="shared" si="10"/>
        <v>3.1325637359999998</v>
      </c>
      <c r="M22" s="69">
        <f t="shared" si="10"/>
        <v>3.1325637359999998</v>
      </c>
      <c r="N22" s="69">
        <f t="shared" si="10"/>
        <v>3.1325637359999998</v>
      </c>
      <c r="O22" s="69">
        <f t="shared" si="10"/>
        <v>3.1325637359999998</v>
      </c>
      <c r="P22" s="69">
        <f t="shared" si="10"/>
        <v>3.1325637359999998</v>
      </c>
      <c r="Q22" s="69">
        <f t="shared" si="10"/>
        <v>3.1325637359999998</v>
      </c>
      <c r="R22" s="69">
        <f t="shared" si="10"/>
        <v>3.1325637359999998</v>
      </c>
      <c r="S22" s="69">
        <f t="shared" si="10"/>
        <v>3.1325637359999998</v>
      </c>
      <c r="T22" s="69">
        <f t="shared" si="10"/>
        <v>3.1325637359999998</v>
      </c>
      <c r="U22" s="69">
        <f t="shared" si="10"/>
        <v>3.1325637359999998</v>
      </c>
      <c r="V22" s="69">
        <f t="shared" si="10"/>
        <v>3.1325637359999998</v>
      </c>
      <c r="W22" s="69">
        <f t="shared" si="10"/>
        <v>3.1325637359999998</v>
      </c>
      <c r="X22" s="69">
        <f t="shared" si="10"/>
        <v>3.1325637359999998</v>
      </c>
      <c r="Y22" s="69">
        <f t="shared" si="10"/>
        <v>3.1325637359999998</v>
      </c>
      <c r="Z22" s="69">
        <f t="shared" si="10"/>
        <v>3.1325637359999998</v>
      </c>
      <c r="AA22" s="69">
        <f t="shared" si="10"/>
        <v>3.1325637359999998</v>
      </c>
      <c r="AB22" s="69">
        <f t="shared" si="10"/>
        <v>3.1325637359999998</v>
      </c>
      <c r="AC22" s="69">
        <f t="shared" si="10"/>
        <v>3.1325637359999998</v>
      </c>
      <c r="AD22" s="69">
        <f t="shared" si="10"/>
        <v>3.1325637359999998</v>
      </c>
      <c r="AE22" s="69">
        <f t="shared" si="10"/>
        <v>3.1325637359999998</v>
      </c>
      <c r="AF22" s="69">
        <f t="shared" si="10"/>
        <v>3.1325637359999998</v>
      </c>
      <c r="AG22" s="69">
        <f t="shared" si="10"/>
        <v>3.1325637359999998</v>
      </c>
      <c r="AH22" s="69">
        <f t="shared" si="10"/>
        <v>3.1325637359999998</v>
      </c>
      <c r="AI22" s="69">
        <f t="shared" si="10"/>
        <v>3.1325637359999998</v>
      </c>
      <c r="AJ22" s="69">
        <f t="shared" si="10"/>
        <v>3.1325637359999998</v>
      </c>
      <c r="AK22" s="69">
        <f t="shared" si="10"/>
        <v>3.1325637359999998</v>
      </c>
      <c r="AL22" s="69">
        <f t="shared" si="10"/>
        <v>3.1325637359999998</v>
      </c>
      <c r="AM22" s="69">
        <f t="shared" si="10"/>
        <v>3.1325637359999998</v>
      </c>
      <c r="AN22" s="69">
        <f t="shared" si="10"/>
        <v>3.1325637359999998</v>
      </c>
      <c r="AO22" s="69">
        <f t="shared" si="10"/>
        <v>3.1325637359999998</v>
      </c>
      <c r="AP22" s="69">
        <f t="shared" si="10"/>
        <v>3.1325637359999998</v>
      </c>
      <c r="AQ22" s="69">
        <f t="shared" si="10"/>
        <v>3.1325637359999998</v>
      </c>
      <c r="AR22" s="69">
        <f t="shared" si="10"/>
        <v>3.1325637359999998</v>
      </c>
      <c r="AS22" s="69">
        <f t="shared" si="10"/>
        <v>3.1325637359999998</v>
      </c>
      <c r="AT22" s="69">
        <f t="shared" si="10"/>
        <v>3.1325637359999998</v>
      </c>
      <c r="AU22" s="69">
        <f t="shared" si="10"/>
        <v>3.1325637359999998</v>
      </c>
      <c r="AV22" s="69">
        <f t="shared" si="10"/>
        <v>3.1325637359999998</v>
      </c>
      <c r="AW22" s="69">
        <f t="shared" si="10"/>
        <v>3.1325637359999998</v>
      </c>
      <c r="AX22" s="69">
        <f t="shared" si="10"/>
        <v>3.1325637359999998</v>
      </c>
      <c r="AY22" s="69">
        <f t="shared" si="10"/>
        <v>3.1325637359999998</v>
      </c>
      <c r="AZ22" s="69">
        <f t="shared" si="10"/>
        <v>3.1325637359999998</v>
      </c>
      <c r="BA22" s="69">
        <f t="shared" si="10"/>
        <v>1.5662818679999999</v>
      </c>
      <c r="BB22" s="69">
        <f t="shared" si="10"/>
        <v>0</v>
      </c>
      <c r="BC22" s="69">
        <f t="shared" si="10"/>
        <v>0</v>
      </c>
      <c r="BD22" s="69">
        <f t="shared" si="10"/>
        <v>0</v>
      </c>
      <c r="BE22" s="69">
        <f t="shared" si="10"/>
        <v>0</v>
      </c>
      <c r="BF22" s="69">
        <f t="shared" si="10"/>
        <v>0</v>
      </c>
      <c r="BG22" s="69">
        <f t="shared" si="10"/>
        <v>0</v>
      </c>
      <c r="BH22" s="69">
        <f t="shared" si="10"/>
        <v>0</v>
      </c>
      <c r="BI22" s="69">
        <f t="shared" si="10"/>
        <v>0</v>
      </c>
      <c r="BJ22" s="69">
        <f t="shared" si="10"/>
        <v>0</v>
      </c>
      <c r="BK22" s="69">
        <f t="shared" si="10"/>
        <v>0</v>
      </c>
      <c r="BL22" s="69">
        <f t="shared" si="10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1">B28</f>
        <v>0</v>
      </c>
      <c r="D25" s="75">
        <f t="shared" si="11"/>
        <v>0</v>
      </c>
      <c r="E25" s="75">
        <f t="shared" si="11"/>
        <v>0.23494228019999996</v>
      </c>
      <c r="F25" s="75">
        <f t="shared" si="11"/>
        <v>0.68722183240367996</v>
      </c>
      <c r="G25" s="75">
        <f t="shared" si="11"/>
        <v>1.1055443937091198</v>
      </c>
      <c r="H25" s="75">
        <f t="shared" si="11"/>
        <v>1.4925413176545599</v>
      </c>
      <c r="I25" s="75">
        <f t="shared" si="11"/>
        <v>1.8504680501299198</v>
      </c>
      <c r="J25" s="75">
        <f t="shared" si="11"/>
        <v>2.1815800370251197</v>
      </c>
      <c r="K25" s="75">
        <f t="shared" si="11"/>
        <v>2.4878194678564793</v>
      </c>
      <c r="L25" s="75">
        <f t="shared" si="11"/>
        <v>2.771128532140319</v>
      </c>
      <c r="M25" s="75">
        <f t="shared" si="11"/>
        <v>3.0506785199409587</v>
      </c>
      <c r="N25" s="75">
        <f t="shared" si="11"/>
        <v>3.3302285077415985</v>
      </c>
      <c r="O25" s="75">
        <f t="shared" si="11"/>
        <v>3.6097784955422383</v>
      </c>
      <c r="P25" s="75">
        <f t="shared" si="11"/>
        <v>3.8893284833428781</v>
      </c>
      <c r="Q25" s="75">
        <f t="shared" si="11"/>
        <v>4.1688784711435183</v>
      </c>
      <c r="R25" s="75">
        <f t="shared" si="11"/>
        <v>4.4484284589441589</v>
      </c>
      <c r="S25" s="75">
        <f t="shared" si="11"/>
        <v>4.7279784467447996</v>
      </c>
      <c r="T25" s="75">
        <f t="shared" si="11"/>
        <v>5.0075284345454403</v>
      </c>
      <c r="U25" s="75">
        <f t="shared" si="11"/>
        <v>5.2870784223460809</v>
      </c>
      <c r="V25" s="75">
        <f t="shared" si="11"/>
        <v>5.5666284101467216</v>
      </c>
      <c r="W25" s="75">
        <f t="shared" si="11"/>
        <v>5.8461783979473623</v>
      </c>
      <c r="X25" s="75">
        <f t="shared" si="11"/>
        <v>6.1257283857480029</v>
      </c>
      <c r="Y25" s="75">
        <f t="shared" si="11"/>
        <v>6.2655033796483224</v>
      </c>
      <c r="Z25" s="75">
        <f t="shared" si="11"/>
        <v>6.2655033796483224</v>
      </c>
      <c r="AA25" s="75">
        <f t="shared" si="11"/>
        <v>6.2655033796483224</v>
      </c>
      <c r="AB25" s="75">
        <f t="shared" si="11"/>
        <v>6.2655033796483224</v>
      </c>
      <c r="AC25" s="75">
        <f t="shared" si="11"/>
        <v>6.2655033796483224</v>
      </c>
      <c r="AD25" s="75">
        <f t="shared" si="11"/>
        <v>6.2655033796483224</v>
      </c>
      <c r="AE25" s="75">
        <f t="shared" si="11"/>
        <v>6.2655033796483224</v>
      </c>
      <c r="AF25" s="75">
        <f t="shared" si="11"/>
        <v>6.2655033796483224</v>
      </c>
      <c r="AG25" s="75">
        <f t="shared" si="11"/>
        <v>6.2655033796483224</v>
      </c>
      <c r="AH25" s="75">
        <f t="shared" si="11"/>
        <v>6.2655033796483224</v>
      </c>
      <c r="AI25" s="75">
        <f t="shared" si="11"/>
        <v>6.2655033796483224</v>
      </c>
      <c r="AJ25" s="75">
        <f t="shared" si="11"/>
        <v>6.2655033796483224</v>
      </c>
      <c r="AK25" s="75">
        <f t="shared" si="11"/>
        <v>6.2655033796483224</v>
      </c>
      <c r="AL25" s="75">
        <f t="shared" si="11"/>
        <v>6.2655033796483224</v>
      </c>
      <c r="AM25" s="75">
        <f t="shared" si="11"/>
        <v>6.2655033796483224</v>
      </c>
      <c r="AN25" s="75">
        <f t="shared" si="11"/>
        <v>6.2655033796483224</v>
      </c>
      <c r="AO25" s="75">
        <f t="shared" si="11"/>
        <v>6.2655033796483224</v>
      </c>
      <c r="AP25" s="75">
        <f t="shared" si="11"/>
        <v>6.2655033796483224</v>
      </c>
      <c r="AQ25" s="75">
        <f t="shared" si="11"/>
        <v>6.2655033796483224</v>
      </c>
      <c r="AR25" s="75">
        <f t="shared" si="11"/>
        <v>6.2655033796483224</v>
      </c>
      <c r="AS25" s="75">
        <f t="shared" si="11"/>
        <v>6.2655033796483224</v>
      </c>
      <c r="AT25" s="75">
        <f t="shared" si="11"/>
        <v>6.2655033796483224</v>
      </c>
      <c r="AU25" s="75">
        <f t="shared" si="11"/>
        <v>6.2655033796483224</v>
      </c>
      <c r="AV25" s="75">
        <f t="shared" si="11"/>
        <v>6.2655033796483224</v>
      </c>
      <c r="AW25" s="75">
        <f t="shared" si="11"/>
        <v>6.2655033796483224</v>
      </c>
      <c r="AX25" s="75">
        <f t="shared" si="11"/>
        <v>6.2655033796483224</v>
      </c>
      <c r="AY25" s="75">
        <f t="shared" si="11"/>
        <v>6.2655033796483224</v>
      </c>
      <c r="AZ25" s="75">
        <f t="shared" si="11"/>
        <v>6.2655033796483224</v>
      </c>
      <c r="BA25" s="75">
        <f t="shared" si="11"/>
        <v>6.2655033796483224</v>
      </c>
      <c r="BB25" s="75">
        <f t="shared" si="11"/>
        <v>6.2655033796483224</v>
      </c>
      <c r="BC25" s="75">
        <f t="shared" si="11"/>
        <v>6.2655033796483224</v>
      </c>
      <c r="BD25" s="75">
        <f t="shared" si="11"/>
        <v>6.2655033796483224</v>
      </c>
      <c r="BE25" s="75">
        <f t="shared" si="11"/>
        <v>6.2655033796483224</v>
      </c>
      <c r="BF25" s="75">
        <f t="shared" si="11"/>
        <v>6.2655033796483224</v>
      </c>
      <c r="BG25" s="75">
        <f t="shared" si="11"/>
        <v>6.2655033796483224</v>
      </c>
      <c r="BH25" s="75">
        <f t="shared" si="11"/>
        <v>6.2655033796483224</v>
      </c>
      <c r="BI25" s="75">
        <f t="shared" si="11"/>
        <v>6.2655033796483224</v>
      </c>
      <c r="BJ25" s="75">
        <f t="shared" si="11"/>
        <v>6.2655033796483224</v>
      </c>
      <c r="BK25" s="75">
        <f t="shared" si="11"/>
        <v>6.2655033796483224</v>
      </c>
      <c r="BL25" s="75">
        <f t="shared" si="11"/>
        <v>6.2655033796483224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2">C75</f>
        <v>0</v>
      </c>
      <c r="D26" s="75">
        <f t="shared" si="12"/>
        <v>0.11747114009999998</v>
      </c>
      <c r="E26" s="75">
        <f t="shared" si="12"/>
        <v>0.22613977610184</v>
      </c>
      <c r="F26" s="75">
        <f t="shared" si="12"/>
        <v>0.20916128065271997</v>
      </c>
      <c r="G26" s="75">
        <f t="shared" si="12"/>
        <v>0.19349846197271997</v>
      </c>
      <c r="H26" s="75">
        <f t="shared" si="12"/>
        <v>0.17896336623768</v>
      </c>
      <c r="I26" s="75">
        <f t="shared" si="12"/>
        <v>0.1655559934476</v>
      </c>
      <c r="J26" s="75">
        <f t="shared" si="12"/>
        <v>0.15311971541567998</v>
      </c>
      <c r="K26" s="75">
        <f t="shared" si="12"/>
        <v>0.14165453214192</v>
      </c>
      <c r="L26" s="75">
        <f t="shared" si="12"/>
        <v>0.13977499390032</v>
      </c>
      <c r="M26" s="75">
        <f t="shared" si="12"/>
        <v>0.13977499390032</v>
      </c>
      <c r="N26" s="75">
        <f t="shared" si="12"/>
        <v>0.13977499390032</v>
      </c>
      <c r="O26" s="75">
        <f t="shared" si="12"/>
        <v>0.13977499390032</v>
      </c>
      <c r="P26" s="75">
        <f t="shared" si="12"/>
        <v>0.13977499390032</v>
      </c>
      <c r="Q26" s="75">
        <f t="shared" si="12"/>
        <v>0.13977499390032</v>
      </c>
      <c r="R26" s="75">
        <f t="shared" si="12"/>
        <v>0.13977499390032</v>
      </c>
      <c r="S26" s="75">
        <f t="shared" si="12"/>
        <v>0.13977499390032</v>
      </c>
      <c r="T26" s="75">
        <f t="shared" si="12"/>
        <v>0.13977499390032</v>
      </c>
      <c r="U26" s="75">
        <f t="shared" si="12"/>
        <v>0.13977499390032</v>
      </c>
      <c r="V26" s="75">
        <f t="shared" si="12"/>
        <v>0.13977499390032</v>
      </c>
      <c r="W26" s="75">
        <f t="shared" si="12"/>
        <v>0.13977499390032</v>
      </c>
      <c r="X26" s="75">
        <f t="shared" si="12"/>
        <v>6.988749695016E-2</v>
      </c>
      <c r="Y26" s="75">
        <f t="shared" si="12"/>
        <v>0</v>
      </c>
      <c r="Z26" s="75">
        <f t="shared" si="12"/>
        <v>0</v>
      </c>
      <c r="AA26" s="75">
        <f t="shared" si="12"/>
        <v>0</v>
      </c>
      <c r="AB26" s="75">
        <f t="shared" si="12"/>
        <v>0</v>
      </c>
      <c r="AC26" s="75">
        <f t="shared" si="12"/>
        <v>0</v>
      </c>
      <c r="AD26" s="75">
        <f t="shared" si="12"/>
        <v>0</v>
      </c>
      <c r="AE26" s="75">
        <f t="shared" si="12"/>
        <v>0</v>
      </c>
      <c r="AF26" s="75">
        <f t="shared" si="12"/>
        <v>0</v>
      </c>
      <c r="AG26" s="75">
        <f t="shared" si="12"/>
        <v>0</v>
      </c>
      <c r="AH26" s="75">
        <f t="shared" si="12"/>
        <v>0</v>
      </c>
      <c r="AI26" s="75">
        <f t="shared" si="12"/>
        <v>0</v>
      </c>
      <c r="AJ26" s="75">
        <f t="shared" si="12"/>
        <v>0</v>
      </c>
      <c r="AK26" s="75">
        <f t="shared" si="12"/>
        <v>0</v>
      </c>
      <c r="AL26" s="75">
        <f t="shared" si="12"/>
        <v>0</v>
      </c>
      <c r="AM26" s="75">
        <f t="shared" si="12"/>
        <v>0</v>
      </c>
      <c r="AN26" s="75">
        <f t="shared" si="12"/>
        <v>0</v>
      </c>
      <c r="AO26" s="75">
        <f t="shared" si="12"/>
        <v>0</v>
      </c>
      <c r="AP26" s="75">
        <f t="shared" si="12"/>
        <v>0</v>
      </c>
      <c r="AQ26" s="75">
        <f t="shared" si="12"/>
        <v>0</v>
      </c>
      <c r="AR26" s="75">
        <f t="shared" si="12"/>
        <v>0</v>
      </c>
      <c r="AS26" s="75">
        <f t="shared" si="12"/>
        <v>0</v>
      </c>
      <c r="AT26" s="75">
        <f t="shared" si="12"/>
        <v>0</v>
      </c>
      <c r="AU26" s="75">
        <f t="shared" si="12"/>
        <v>0</v>
      </c>
      <c r="AV26" s="75">
        <f t="shared" si="12"/>
        <v>0</v>
      </c>
      <c r="AW26" s="75">
        <f t="shared" si="12"/>
        <v>0</v>
      </c>
      <c r="AX26" s="75">
        <f t="shared" si="12"/>
        <v>0</v>
      </c>
      <c r="AY26" s="75">
        <f t="shared" si="12"/>
        <v>0</v>
      </c>
      <c r="AZ26" s="75">
        <f t="shared" si="12"/>
        <v>0</v>
      </c>
      <c r="BA26" s="75">
        <f t="shared" si="12"/>
        <v>0</v>
      </c>
      <c r="BB26" s="75">
        <f t="shared" si="12"/>
        <v>0</v>
      </c>
      <c r="BC26" s="75">
        <f t="shared" si="12"/>
        <v>0</v>
      </c>
      <c r="BD26" s="75">
        <f t="shared" si="12"/>
        <v>0</v>
      </c>
      <c r="BE26" s="75">
        <f t="shared" si="12"/>
        <v>0</v>
      </c>
      <c r="BF26" s="75">
        <f t="shared" si="12"/>
        <v>0</v>
      </c>
      <c r="BG26" s="75">
        <f t="shared" si="12"/>
        <v>0</v>
      </c>
      <c r="BH26" s="75">
        <f t="shared" si="12"/>
        <v>0</v>
      </c>
      <c r="BI26" s="75">
        <f t="shared" si="12"/>
        <v>0</v>
      </c>
      <c r="BJ26" s="75">
        <f t="shared" si="12"/>
        <v>0</v>
      </c>
      <c r="BK26" s="75">
        <f t="shared" si="12"/>
        <v>0</v>
      </c>
      <c r="BL26" s="75">
        <f t="shared" si="12"/>
        <v>0</v>
      </c>
      <c r="BM26" s="37"/>
      <c r="BN26" s="75">
        <f>SUM(B26:BM26)</f>
        <v>3.132751689824159</v>
      </c>
      <c r="BO26" s="337"/>
    </row>
    <row r="27" spans="1:67" s="38" customFormat="1" ht="15" customHeight="1">
      <c r="A27" s="36" t="s">
        <v>79</v>
      </c>
      <c r="B27" s="75">
        <f t="shared" ref="B27:BL27" si="13">B82</f>
        <v>0</v>
      </c>
      <c r="C27" s="75">
        <f t="shared" si="13"/>
        <v>0</v>
      </c>
      <c r="D27" s="75">
        <f t="shared" si="13"/>
        <v>0.11747114009999998</v>
      </c>
      <c r="E27" s="75">
        <f t="shared" si="13"/>
        <v>0.22613977610184</v>
      </c>
      <c r="F27" s="75">
        <f t="shared" si="13"/>
        <v>0.20916128065271997</v>
      </c>
      <c r="G27" s="75">
        <f t="shared" si="13"/>
        <v>0.19349846197271997</v>
      </c>
      <c r="H27" s="75">
        <f t="shared" si="13"/>
        <v>0.17896336623768</v>
      </c>
      <c r="I27" s="75">
        <f t="shared" si="13"/>
        <v>0.1655559934476</v>
      </c>
      <c r="J27" s="75">
        <f t="shared" si="13"/>
        <v>0.15311971541567998</v>
      </c>
      <c r="K27" s="75">
        <f t="shared" si="13"/>
        <v>0.14165453214192</v>
      </c>
      <c r="L27" s="75">
        <f t="shared" si="13"/>
        <v>0.13977499390032</v>
      </c>
      <c r="M27" s="75">
        <f t="shared" si="13"/>
        <v>0.13977499390032</v>
      </c>
      <c r="N27" s="75">
        <f t="shared" si="13"/>
        <v>0.13977499390032</v>
      </c>
      <c r="O27" s="75">
        <f t="shared" si="13"/>
        <v>0.13977499390032</v>
      </c>
      <c r="P27" s="75">
        <f t="shared" si="13"/>
        <v>0.13977499390032</v>
      </c>
      <c r="Q27" s="75">
        <f t="shared" si="13"/>
        <v>0.13977499390032</v>
      </c>
      <c r="R27" s="75">
        <f t="shared" si="13"/>
        <v>0.13977499390032</v>
      </c>
      <c r="S27" s="75">
        <f t="shared" si="13"/>
        <v>0.13977499390032</v>
      </c>
      <c r="T27" s="75">
        <f t="shared" si="13"/>
        <v>0.13977499390032</v>
      </c>
      <c r="U27" s="75">
        <f t="shared" si="13"/>
        <v>0.13977499390032</v>
      </c>
      <c r="V27" s="75">
        <f t="shared" si="13"/>
        <v>0.13977499390032</v>
      </c>
      <c r="W27" s="75">
        <f t="shared" si="13"/>
        <v>0.13977499390032</v>
      </c>
      <c r="X27" s="75">
        <f t="shared" si="13"/>
        <v>6.988749695016E-2</v>
      </c>
      <c r="Y27" s="75">
        <f t="shared" si="13"/>
        <v>0</v>
      </c>
      <c r="Z27" s="75">
        <f t="shared" si="13"/>
        <v>0</v>
      </c>
      <c r="AA27" s="75">
        <f t="shared" si="13"/>
        <v>0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75">
        <f t="shared" si="13"/>
        <v>0</v>
      </c>
      <c r="AK27" s="75">
        <f t="shared" si="13"/>
        <v>0</v>
      </c>
      <c r="AL27" s="75">
        <f t="shared" si="13"/>
        <v>0</v>
      </c>
      <c r="AM27" s="75">
        <f t="shared" si="13"/>
        <v>0</v>
      </c>
      <c r="AN27" s="75">
        <f t="shared" si="13"/>
        <v>0</v>
      </c>
      <c r="AO27" s="75">
        <f t="shared" si="13"/>
        <v>0</v>
      </c>
      <c r="AP27" s="75">
        <f t="shared" si="13"/>
        <v>0</v>
      </c>
      <c r="AQ27" s="75">
        <f t="shared" si="13"/>
        <v>0</v>
      </c>
      <c r="AR27" s="75">
        <f t="shared" si="13"/>
        <v>0</v>
      </c>
      <c r="AS27" s="75">
        <f t="shared" si="13"/>
        <v>0</v>
      </c>
      <c r="AT27" s="75">
        <f t="shared" si="13"/>
        <v>0</v>
      </c>
      <c r="AU27" s="75">
        <f t="shared" si="13"/>
        <v>0</v>
      </c>
      <c r="AV27" s="75">
        <f t="shared" si="13"/>
        <v>0</v>
      </c>
      <c r="AW27" s="75">
        <f t="shared" si="13"/>
        <v>0</v>
      </c>
      <c r="AX27" s="75">
        <f t="shared" si="13"/>
        <v>0</v>
      </c>
      <c r="AY27" s="75">
        <f t="shared" si="13"/>
        <v>0</v>
      </c>
      <c r="AZ27" s="75">
        <f t="shared" si="13"/>
        <v>0</v>
      </c>
      <c r="BA27" s="75">
        <f t="shared" si="13"/>
        <v>0</v>
      </c>
      <c r="BB27" s="75">
        <f t="shared" si="13"/>
        <v>0</v>
      </c>
      <c r="BC27" s="75">
        <f t="shared" si="13"/>
        <v>0</v>
      </c>
      <c r="BD27" s="75">
        <f t="shared" si="13"/>
        <v>0</v>
      </c>
      <c r="BE27" s="75">
        <f t="shared" si="13"/>
        <v>0</v>
      </c>
      <c r="BF27" s="75">
        <f t="shared" si="13"/>
        <v>0</v>
      </c>
      <c r="BG27" s="75">
        <f t="shared" si="13"/>
        <v>0</v>
      </c>
      <c r="BH27" s="75">
        <f t="shared" si="13"/>
        <v>0</v>
      </c>
      <c r="BI27" s="75">
        <f t="shared" si="13"/>
        <v>0</v>
      </c>
      <c r="BJ27" s="75">
        <f t="shared" si="13"/>
        <v>0</v>
      </c>
      <c r="BK27" s="75">
        <f t="shared" si="13"/>
        <v>0</v>
      </c>
      <c r="BL27" s="75">
        <f t="shared" si="13"/>
        <v>0</v>
      </c>
      <c r="BM27" s="37"/>
      <c r="BN27" s="75">
        <f>SUM(B27:BM27)</f>
        <v>3.132751689824159</v>
      </c>
      <c r="BO27" s="337"/>
    </row>
    <row r="28" spans="1:67" s="38" customFormat="1" ht="15" customHeight="1">
      <c r="A28" s="36" t="s">
        <v>28</v>
      </c>
      <c r="B28" s="75">
        <f t="shared" ref="B28:BL28" si="14">SUM(B25:B27)</f>
        <v>0</v>
      </c>
      <c r="C28" s="75">
        <f t="shared" si="14"/>
        <v>0</v>
      </c>
      <c r="D28" s="75">
        <f t="shared" si="14"/>
        <v>0.23494228019999996</v>
      </c>
      <c r="E28" s="75">
        <f t="shared" si="14"/>
        <v>0.68722183240367996</v>
      </c>
      <c r="F28" s="75">
        <f t="shared" si="14"/>
        <v>1.1055443937091198</v>
      </c>
      <c r="G28" s="75">
        <f t="shared" si="14"/>
        <v>1.4925413176545599</v>
      </c>
      <c r="H28" s="75">
        <f t="shared" si="14"/>
        <v>1.8504680501299198</v>
      </c>
      <c r="I28" s="75">
        <f t="shared" si="14"/>
        <v>2.1815800370251197</v>
      </c>
      <c r="J28" s="75">
        <f t="shared" si="14"/>
        <v>2.4878194678564793</v>
      </c>
      <c r="K28" s="75">
        <f t="shared" si="14"/>
        <v>2.771128532140319</v>
      </c>
      <c r="L28" s="75">
        <f t="shared" si="14"/>
        <v>3.0506785199409587</v>
      </c>
      <c r="M28" s="75">
        <f t="shared" si="14"/>
        <v>3.3302285077415985</v>
      </c>
      <c r="N28" s="75">
        <f t="shared" si="14"/>
        <v>3.6097784955422383</v>
      </c>
      <c r="O28" s="75">
        <f t="shared" si="14"/>
        <v>3.8893284833428781</v>
      </c>
      <c r="P28" s="75">
        <f t="shared" si="14"/>
        <v>4.1688784711435183</v>
      </c>
      <c r="Q28" s="75">
        <f t="shared" si="14"/>
        <v>4.4484284589441589</v>
      </c>
      <c r="R28" s="75">
        <f t="shared" si="14"/>
        <v>4.7279784467447996</v>
      </c>
      <c r="S28" s="75">
        <f t="shared" si="14"/>
        <v>5.0075284345454403</v>
      </c>
      <c r="T28" s="75">
        <f t="shared" si="14"/>
        <v>5.2870784223460809</v>
      </c>
      <c r="U28" s="75">
        <f t="shared" si="14"/>
        <v>5.5666284101467216</v>
      </c>
      <c r="V28" s="75">
        <f t="shared" si="14"/>
        <v>5.8461783979473623</v>
      </c>
      <c r="W28" s="75">
        <f t="shared" si="14"/>
        <v>6.1257283857480029</v>
      </c>
      <c r="X28" s="75">
        <f t="shared" si="14"/>
        <v>6.2655033796483224</v>
      </c>
      <c r="Y28" s="75">
        <f t="shared" si="14"/>
        <v>6.2655033796483224</v>
      </c>
      <c r="Z28" s="75">
        <f t="shared" si="14"/>
        <v>6.2655033796483224</v>
      </c>
      <c r="AA28" s="75">
        <f t="shared" si="14"/>
        <v>6.2655033796483224</v>
      </c>
      <c r="AB28" s="75">
        <f t="shared" si="14"/>
        <v>6.2655033796483224</v>
      </c>
      <c r="AC28" s="75">
        <f t="shared" si="14"/>
        <v>6.2655033796483224</v>
      </c>
      <c r="AD28" s="75">
        <f t="shared" si="14"/>
        <v>6.2655033796483224</v>
      </c>
      <c r="AE28" s="75">
        <f t="shared" si="14"/>
        <v>6.2655033796483224</v>
      </c>
      <c r="AF28" s="75">
        <f t="shared" si="14"/>
        <v>6.2655033796483224</v>
      </c>
      <c r="AG28" s="75">
        <f t="shared" si="14"/>
        <v>6.2655033796483224</v>
      </c>
      <c r="AH28" s="75">
        <f t="shared" si="14"/>
        <v>6.2655033796483224</v>
      </c>
      <c r="AI28" s="75">
        <f t="shared" si="14"/>
        <v>6.2655033796483224</v>
      </c>
      <c r="AJ28" s="75">
        <f t="shared" si="14"/>
        <v>6.2655033796483224</v>
      </c>
      <c r="AK28" s="75">
        <f t="shared" si="14"/>
        <v>6.2655033796483224</v>
      </c>
      <c r="AL28" s="75">
        <f t="shared" si="14"/>
        <v>6.2655033796483224</v>
      </c>
      <c r="AM28" s="75">
        <f t="shared" si="14"/>
        <v>6.2655033796483224</v>
      </c>
      <c r="AN28" s="75">
        <f t="shared" si="14"/>
        <v>6.2655033796483224</v>
      </c>
      <c r="AO28" s="75">
        <f t="shared" si="14"/>
        <v>6.2655033796483224</v>
      </c>
      <c r="AP28" s="75">
        <f t="shared" si="14"/>
        <v>6.2655033796483224</v>
      </c>
      <c r="AQ28" s="75">
        <f t="shared" si="14"/>
        <v>6.2655033796483224</v>
      </c>
      <c r="AR28" s="75">
        <f t="shared" si="14"/>
        <v>6.2655033796483224</v>
      </c>
      <c r="AS28" s="75">
        <f t="shared" si="14"/>
        <v>6.2655033796483224</v>
      </c>
      <c r="AT28" s="75">
        <f t="shared" si="14"/>
        <v>6.2655033796483224</v>
      </c>
      <c r="AU28" s="75">
        <f t="shared" si="14"/>
        <v>6.2655033796483224</v>
      </c>
      <c r="AV28" s="75">
        <f t="shared" si="14"/>
        <v>6.2655033796483224</v>
      </c>
      <c r="AW28" s="75">
        <f t="shared" si="14"/>
        <v>6.2655033796483224</v>
      </c>
      <c r="AX28" s="75">
        <f t="shared" si="14"/>
        <v>6.2655033796483224</v>
      </c>
      <c r="AY28" s="75">
        <f t="shared" si="14"/>
        <v>6.2655033796483224</v>
      </c>
      <c r="AZ28" s="75">
        <f t="shared" si="14"/>
        <v>6.2655033796483224</v>
      </c>
      <c r="BA28" s="75">
        <f t="shared" si="14"/>
        <v>6.2655033796483224</v>
      </c>
      <c r="BB28" s="75">
        <f t="shared" si="14"/>
        <v>6.2655033796483224</v>
      </c>
      <c r="BC28" s="75">
        <f t="shared" si="14"/>
        <v>6.2655033796483224</v>
      </c>
      <c r="BD28" s="75">
        <f t="shared" si="14"/>
        <v>6.2655033796483224</v>
      </c>
      <c r="BE28" s="75">
        <f t="shared" si="14"/>
        <v>6.2655033796483224</v>
      </c>
      <c r="BF28" s="75">
        <f t="shared" si="14"/>
        <v>6.2655033796483224</v>
      </c>
      <c r="BG28" s="75">
        <f t="shared" si="14"/>
        <v>6.2655033796483224</v>
      </c>
      <c r="BH28" s="75">
        <f t="shared" si="14"/>
        <v>6.2655033796483224</v>
      </c>
      <c r="BI28" s="75">
        <f t="shared" si="14"/>
        <v>6.2655033796483224</v>
      </c>
      <c r="BJ28" s="75">
        <f t="shared" si="14"/>
        <v>6.2655033796483224</v>
      </c>
      <c r="BK28" s="75">
        <f t="shared" si="14"/>
        <v>6.2655033796483224</v>
      </c>
      <c r="BL28" s="75">
        <f t="shared" si="14"/>
        <v>6.2655033796483224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5">AVERAGE(B25,B28)</f>
        <v>0</v>
      </c>
      <c r="C29" s="69">
        <f t="shared" si="15"/>
        <v>0</v>
      </c>
      <c r="D29" s="69">
        <f t="shared" si="15"/>
        <v>0.11747114009999998</v>
      </c>
      <c r="E29" s="69">
        <f t="shared" si="15"/>
        <v>0.46108205630183996</v>
      </c>
      <c r="F29" s="69">
        <f t="shared" si="15"/>
        <v>0.89638311305639995</v>
      </c>
      <c r="G29" s="69">
        <f>AVERAGE(G25,G28)</f>
        <v>1.2990428556818399</v>
      </c>
      <c r="H29" s="69">
        <f t="shared" si="15"/>
        <v>1.6715046838922398</v>
      </c>
      <c r="I29" s="69">
        <f t="shared" si="15"/>
        <v>2.0160240435775196</v>
      </c>
      <c r="J29" s="69">
        <f t="shared" si="15"/>
        <v>2.3346997524407995</v>
      </c>
      <c r="K29" s="69">
        <f t="shared" si="15"/>
        <v>2.6294739999983991</v>
      </c>
      <c r="L29" s="69">
        <f t="shared" si="15"/>
        <v>2.9109035260406388</v>
      </c>
      <c r="M29" s="69">
        <f t="shared" si="15"/>
        <v>3.1904535138412786</v>
      </c>
      <c r="N29" s="69">
        <f t="shared" si="15"/>
        <v>3.4700035016419184</v>
      </c>
      <c r="O29" s="69">
        <f t="shared" si="15"/>
        <v>3.7495534894425582</v>
      </c>
      <c r="P29" s="69">
        <f t="shared" si="15"/>
        <v>4.029103477243198</v>
      </c>
      <c r="Q29" s="69">
        <f t="shared" si="15"/>
        <v>4.3086534650438386</v>
      </c>
      <c r="R29" s="69">
        <f t="shared" si="15"/>
        <v>4.5882034528444793</v>
      </c>
      <c r="S29" s="69">
        <f t="shared" si="15"/>
        <v>4.8677534406451199</v>
      </c>
      <c r="T29" s="69">
        <f t="shared" si="15"/>
        <v>5.1473034284457606</v>
      </c>
      <c r="U29" s="69">
        <f t="shared" si="15"/>
        <v>5.4268534162464013</v>
      </c>
      <c r="V29" s="69">
        <f t="shared" si="15"/>
        <v>5.7064034040470419</v>
      </c>
      <c r="W29" s="69">
        <f t="shared" si="15"/>
        <v>5.9859533918476826</v>
      </c>
      <c r="X29" s="69">
        <f t="shared" si="15"/>
        <v>6.1956158826981627</v>
      </c>
      <c r="Y29" s="69">
        <f t="shared" si="15"/>
        <v>6.2655033796483224</v>
      </c>
      <c r="Z29" s="69">
        <f t="shared" si="15"/>
        <v>6.2655033796483224</v>
      </c>
      <c r="AA29" s="69">
        <f t="shared" si="15"/>
        <v>6.2655033796483224</v>
      </c>
      <c r="AB29" s="69">
        <f t="shared" si="15"/>
        <v>6.2655033796483224</v>
      </c>
      <c r="AC29" s="69">
        <f t="shared" si="15"/>
        <v>6.2655033796483224</v>
      </c>
      <c r="AD29" s="69">
        <f t="shared" si="15"/>
        <v>6.2655033796483224</v>
      </c>
      <c r="AE29" s="69">
        <f t="shared" si="15"/>
        <v>6.2655033796483224</v>
      </c>
      <c r="AF29" s="69">
        <f t="shared" si="15"/>
        <v>6.2655033796483224</v>
      </c>
      <c r="AG29" s="69">
        <f t="shared" si="15"/>
        <v>6.2655033796483224</v>
      </c>
      <c r="AH29" s="69">
        <f t="shared" si="15"/>
        <v>6.2655033796483224</v>
      </c>
      <c r="AI29" s="69">
        <f t="shared" si="15"/>
        <v>6.2655033796483224</v>
      </c>
      <c r="AJ29" s="69">
        <f t="shared" si="15"/>
        <v>6.2655033796483224</v>
      </c>
      <c r="AK29" s="69">
        <f t="shared" si="15"/>
        <v>6.2655033796483224</v>
      </c>
      <c r="AL29" s="69">
        <f t="shared" si="15"/>
        <v>6.2655033796483224</v>
      </c>
      <c r="AM29" s="69">
        <f t="shared" si="15"/>
        <v>6.2655033796483224</v>
      </c>
      <c r="AN29" s="69">
        <f t="shared" si="15"/>
        <v>6.2655033796483224</v>
      </c>
      <c r="AO29" s="69">
        <f t="shared" si="15"/>
        <v>6.2655033796483224</v>
      </c>
      <c r="AP29" s="69">
        <f t="shared" si="15"/>
        <v>6.2655033796483224</v>
      </c>
      <c r="AQ29" s="69">
        <f t="shared" si="15"/>
        <v>6.2655033796483224</v>
      </c>
      <c r="AR29" s="69">
        <f t="shared" si="15"/>
        <v>6.2655033796483224</v>
      </c>
      <c r="AS29" s="69">
        <f t="shared" si="15"/>
        <v>6.2655033796483224</v>
      </c>
      <c r="AT29" s="69">
        <f t="shared" si="15"/>
        <v>6.2655033796483224</v>
      </c>
      <c r="AU29" s="69">
        <f t="shared" si="15"/>
        <v>6.2655033796483224</v>
      </c>
      <c r="AV29" s="69">
        <f t="shared" si="15"/>
        <v>6.2655033796483224</v>
      </c>
      <c r="AW29" s="69">
        <f t="shared" si="15"/>
        <v>6.2655033796483224</v>
      </c>
      <c r="AX29" s="69">
        <f t="shared" si="15"/>
        <v>6.2655033796483224</v>
      </c>
      <c r="AY29" s="69">
        <f t="shared" si="15"/>
        <v>6.2655033796483224</v>
      </c>
      <c r="AZ29" s="69">
        <f t="shared" si="15"/>
        <v>6.2655033796483224</v>
      </c>
      <c r="BA29" s="69">
        <f t="shared" si="15"/>
        <v>6.2655033796483224</v>
      </c>
      <c r="BB29" s="69">
        <f t="shared" si="15"/>
        <v>6.2655033796483224</v>
      </c>
      <c r="BC29" s="69">
        <f t="shared" si="15"/>
        <v>6.2655033796483224</v>
      </c>
      <c r="BD29" s="69">
        <f t="shared" si="15"/>
        <v>6.2655033796483224</v>
      </c>
      <c r="BE29" s="69">
        <f t="shared" si="15"/>
        <v>6.2655033796483224</v>
      </c>
      <c r="BF29" s="69">
        <f t="shared" si="15"/>
        <v>6.2655033796483224</v>
      </c>
      <c r="BG29" s="69">
        <f t="shared" si="15"/>
        <v>6.2655033796483224</v>
      </c>
      <c r="BH29" s="69">
        <f t="shared" si="15"/>
        <v>6.2655033796483224</v>
      </c>
      <c r="BI29" s="69">
        <f t="shared" si="15"/>
        <v>6.2655033796483224</v>
      </c>
      <c r="BJ29" s="69">
        <f t="shared" si="15"/>
        <v>6.2655033796483224</v>
      </c>
      <c r="BK29" s="69">
        <f t="shared" si="15"/>
        <v>6.2655033796483224</v>
      </c>
      <c r="BL29" s="69">
        <f t="shared" si="15"/>
        <v>6.2655033796483224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6">B35</f>
        <v>0</v>
      </c>
      <c r="D32" s="75">
        <f t="shared" si="16"/>
        <v>0</v>
      </c>
      <c r="E32" s="75">
        <f t="shared" si="16"/>
        <v>6.1084992851999996E-2</v>
      </c>
      <c r="F32" s="75">
        <f t="shared" si="16"/>
        <v>0.12216998570399999</v>
      </c>
      <c r="G32" s="75">
        <f t="shared" si="16"/>
        <v>0.18325497855599998</v>
      </c>
      <c r="H32" s="75">
        <f t="shared" si="16"/>
        <v>0.24433997140799998</v>
      </c>
      <c r="I32" s="75">
        <f t="shared" si="16"/>
        <v>0.30542496425999999</v>
      </c>
      <c r="J32" s="75">
        <f t="shared" si="16"/>
        <v>0.36650995711199996</v>
      </c>
      <c r="K32" s="75">
        <f t="shared" si="16"/>
        <v>0.42759494996399994</v>
      </c>
      <c r="L32" s="75">
        <f t="shared" si="16"/>
        <v>0.48867994281599991</v>
      </c>
      <c r="M32" s="75">
        <f t="shared" si="16"/>
        <v>0.54976493566799989</v>
      </c>
      <c r="N32" s="75">
        <f t="shared" si="16"/>
        <v>0.61084992851999986</v>
      </c>
      <c r="O32" s="75">
        <f t="shared" si="16"/>
        <v>0.67193492137199984</v>
      </c>
      <c r="P32" s="75">
        <f t="shared" si="16"/>
        <v>0.73301991422399981</v>
      </c>
      <c r="Q32" s="75">
        <f t="shared" si="16"/>
        <v>0.79410490707599979</v>
      </c>
      <c r="R32" s="75">
        <f t="shared" si="16"/>
        <v>0.85518989992799976</v>
      </c>
      <c r="S32" s="75">
        <f t="shared" si="16"/>
        <v>0.91627489277999974</v>
      </c>
      <c r="T32" s="75">
        <f t="shared" si="16"/>
        <v>0.97735988563199971</v>
      </c>
      <c r="U32" s="75">
        <f t="shared" si="16"/>
        <v>1.0384448784839997</v>
      </c>
      <c r="V32" s="75">
        <f t="shared" si="16"/>
        <v>1.0995298713359998</v>
      </c>
      <c r="W32" s="75">
        <f t="shared" si="16"/>
        <v>1.1606148641879999</v>
      </c>
      <c r="X32" s="75">
        <f t="shared" si="16"/>
        <v>1.2216998570399999</v>
      </c>
      <c r="Y32" s="75">
        <f t="shared" si="16"/>
        <v>1.282784849892</v>
      </c>
      <c r="Z32" s="75">
        <f t="shared" si="16"/>
        <v>1.3438698427440001</v>
      </c>
      <c r="AA32" s="75">
        <f t="shared" si="16"/>
        <v>1.4049548355960002</v>
      </c>
      <c r="AB32" s="75">
        <f t="shared" si="16"/>
        <v>1.4660398284480003</v>
      </c>
      <c r="AC32" s="75">
        <f t="shared" si="16"/>
        <v>1.5271248213000004</v>
      </c>
      <c r="AD32" s="75">
        <f t="shared" si="16"/>
        <v>1.5882098141520005</v>
      </c>
      <c r="AE32" s="75">
        <f t="shared" si="16"/>
        <v>1.6492948070040006</v>
      </c>
      <c r="AF32" s="75">
        <f t="shared" si="16"/>
        <v>1.7103797998560006</v>
      </c>
      <c r="AG32" s="75">
        <f t="shared" si="16"/>
        <v>1.7714647927080007</v>
      </c>
      <c r="AH32" s="75">
        <f t="shared" si="16"/>
        <v>1.8325497855600008</v>
      </c>
      <c r="AI32" s="75">
        <f t="shared" si="16"/>
        <v>1.8936347784120009</v>
      </c>
      <c r="AJ32" s="75">
        <f t="shared" si="16"/>
        <v>1.954719771264001</v>
      </c>
      <c r="AK32" s="75">
        <f t="shared" si="16"/>
        <v>2.0158047641160008</v>
      </c>
      <c r="AL32" s="75">
        <f t="shared" si="16"/>
        <v>2.0768897569680007</v>
      </c>
      <c r="AM32" s="75">
        <f t="shared" si="16"/>
        <v>2.1379747498200006</v>
      </c>
      <c r="AN32" s="75">
        <f t="shared" si="16"/>
        <v>2.1990597426720004</v>
      </c>
      <c r="AO32" s="75">
        <f t="shared" si="16"/>
        <v>2.2601447355240003</v>
      </c>
      <c r="AP32" s="75">
        <f t="shared" si="16"/>
        <v>2.3212297283760002</v>
      </c>
      <c r="AQ32" s="75">
        <f t="shared" si="16"/>
        <v>2.382314721228</v>
      </c>
      <c r="AR32" s="75">
        <f t="shared" si="16"/>
        <v>2.4433997140799999</v>
      </c>
      <c r="AS32" s="75">
        <f t="shared" si="16"/>
        <v>2.5044847069319998</v>
      </c>
      <c r="AT32" s="75">
        <f t="shared" si="16"/>
        <v>2.5655696997839996</v>
      </c>
      <c r="AU32" s="75">
        <f t="shared" si="16"/>
        <v>2.6266546926359995</v>
      </c>
      <c r="AV32" s="75">
        <f t="shared" si="16"/>
        <v>2.6877396854879994</v>
      </c>
      <c r="AW32" s="75">
        <f t="shared" si="16"/>
        <v>2.7488246783399992</v>
      </c>
      <c r="AX32" s="75">
        <f t="shared" si="16"/>
        <v>2.8099096711919991</v>
      </c>
      <c r="AY32" s="75">
        <f t="shared" si="16"/>
        <v>2.8709946640439989</v>
      </c>
      <c r="AZ32" s="75">
        <f t="shared" si="16"/>
        <v>2.9320796568959988</v>
      </c>
      <c r="BA32" s="75">
        <f t="shared" si="16"/>
        <v>2.9931646497479987</v>
      </c>
      <c r="BB32" s="75">
        <f t="shared" si="16"/>
        <v>0</v>
      </c>
      <c r="BC32" s="75">
        <f t="shared" si="16"/>
        <v>0</v>
      </c>
      <c r="BD32" s="75">
        <f t="shared" si="16"/>
        <v>0</v>
      </c>
      <c r="BE32" s="75">
        <f t="shared" si="16"/>
        <v>0</v>
      </c>
      <c r="BF32" s="75">
        <f t="shared" si="16"/>
        <v>0</v>
      </c>
      <c r="BG32" s="75">
        <f t="shared" si="16"/>
        <v>0</v>
      </c>
      <c r="BH32" s="75">
        <f t="shared" si="16"/>
        <v>0</v>
      </c>
      <c r="BI32" s="75">
        <f t="shared" si="16"/>
        <v>0</v>
      </c>
      <c r="BJ32" s="75">
        <f t="shared" si="16"/>
        <v>0</v>
      </c>
      <c r="BK32" s="75">
        <f t="shared" si="16"/>
        <v>0</v>
      </c>
      <c r="BL32" s="75">
        <f t="shared" si="16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7">B98</f>
        <v>0</v>
      </c>
      <c r="C33" s="75">
        <f t="shared" si="17"/>
        <v>0</v>
      </c>
      <c r="D33" s="75">
        <f t="shared" si="17"/>
        <v>6.1084992851999996E-2</v>
      </c>
      <c r="E33" s="75">
        <f t="shared" si="17"/>
        <v>6.1084992851999996E-2</v>
      </c>
      <c r="F33" s="75">
        <f t="shared" si="17"/>
        <v>6.1084992851999996E-2</v>
      </c>
      <c r="G33" s="75">
        <f t="shared" si="17"/>
        <v>6.1084992851999996E-2</v>
      </c>
      <c r="H33" s="75">
        <f t="shared" si="17"/>
        <v>6.1084992851999996E-2</v>
      </c>
      <c r="I33" s="75">
        <f t="shared" si="17"/>
        <v>6.1084992851999996E-2</v>
      </c>
      <c r="J33" s="75">
        <f t="shared" si="17"/>
        <v>6.1084992851999996E-2</v>
      </c>
      <c r="K33" s="75">
        <f t="shared" si="17"/>
        <v>6.1084992851999996E-2</v>
      </c>
      <c r="L33" s="75">
        <f t="shared" si="17"/>
        <v>6.1084992851999996E-2</v>
      </c>
      <c r="M33" s="75">
        <f t="shared" si="17"/>
        <v>6.1084992851999996E-2</v>
      </c>
      <c r="N33" s="75">
        <f t="shared" si="17"/>
        <v>6.1084992851999996E-2</v>
      </c>
      <c r="O33" s="75">
        <f t="shared" si="17"/>
        <v>6.1084992851999996E-2</v>
      </c>
      <c r="P33" s="75">
        <f t="shared" si="17"/>
        <v>6.1084992851999996E-2</v>
      </c>
      <c r="Q33" s="75">
        <f t="shared" si="17"/>
        <v>6.1084992851999996E-2</v>
      </c>
      <c r="R33" s="75">
        <f t="shared" si="17"/>
        <v>6.1084992851999996E-2</v>
      </c>
      <c r="S33" s="75">
        <f t="shared" si="17"/>
        <v>6.1084992851999996E-2</v>
      </c>
      <c r="T33" s="75">
        <f t="shared" si="17"/>
        <v>6.1084992851999996E-2</v>
      </c>
      <c r="U33" s="75">
        <f t="shared" si="17"/>
        <v>6.1084992851999996E-2</v>
      </c>
      <c r="V33" s="75">
        <f t="shared" si="17"/>
        <v>6.1084992851999996E-2</v>
      </c>
      <c r="W33" s="75">
        <f t="shared" si="17"/>
        <v>6.1084992851999996E-2</v>
      </c>
      <c r="X33" s="75">
        <f t="shared" si="17"/>
        <v>6.1084992851999996E-2</v>
      </c>
      <c r="Y33" s="75">
        <f t="shared" si="17"/>
        <v>6.1084992851999996E-2</v>
      </c>
      <c r="Z33" s="75">
        <f t="shared" si="17"/>
        <v>6.1084992851999996E-2</v>
      </c>
      <c r="AA33" s="75">
        <f t="shared" si="17"/>
        <v>6.1084992851999996E-2</v>
      </c>
      <c r="AB33" s="75">
        <f t="shared" si="17"/>
        <v>6.1084992851999996E-2</v>
      </c>
      <c r="AC33" s="75">
        <f t="shared" si="17"/>
        <v>6.1084992851999996E-2</v>
      </c>
      <c r="AD33" s="75">
        <f t="shared" si="17"/>
        <v>6.1084992851999996E-2</v>
      </c>
      <c r="AE33" s="75">
        <f t="shared" si="17"/>
        <v>6.1084992851999996E-2</v>
      </c>
      <c r="AF33" s="75">
        <f t="shared" si="17"/>
        <v>6.1084992851999996E-2</v>
      </c>
      <c r="AG33" s="75">
        <f t="shared" si="17"/>
        <v>6.1084992851999996E-2</v>
      </c>
      <c r="AH33" s="75">
        <f t="shared" si="17"/>
        <v>6.1084992851999996E-2</v>
      </c>
      <c r="AI33" s="75">
        <f t="shared" si="17"/>
        <v>6.1084992851999996E-2</v>
      </c>
      <c r="AJ33" s="75">
        <f t="shared" si="17"/>
        <v>6.1084992851999996E-2</v>
      </c>
      <c r="AK33" s="75">
        <f t="shared" si="17"/>
        <v>6.1084992851999996E-2</v>
      </c>
      <c r="AL33" s="75">
        <f t="shared" si="17"/>
        <v>6.1084992851999996E-2</v>
      </c>
      <c r="AM33" s="75">
        <f t="shared" si="17"/>
        <v>6.1084992851999996E-2</v>
      </c>
      <c r="AN33" s="75">
        <f t="shared" si="17"/>
        <v>6.1084992851999996E-2</v>
      </c>
      <c r="AO33" s="75">
        <f t="shared" si="17"/>
        <v>6.1084992851999996E-2</v>
      </c>
      <c r="AP33" s="75">
        <f t="shared" si="17"/>
        <v>6.1084992851999996E-2</v>
      </c>
      <c r="AQ33" s="75">
        <f t="shared" si="17"/>
        <v>6.1084992851999996E-2</v>
      </c>
      <c r="AR33" s="75">
        <f t="shared" si="17"/>
        <v>6.1084992851999996E-2</v>
      </c>
      <c r="AS33" s="75">
        <f t="shared" si="17"/>
        <v>6.1084992851999996E-2</v>
      </c>
      <c r="AT33" s="75">
        <f t="shared" si="17"/>
        <v>6.1084992851999996E-2</v>
      </c>
      <c r="AU33" s="75">
        <f t="shared" si="17"/>
        <v>6.1084992851999996E-2</v>
      </c>
      <c r="AV33" s="75">
        <f t="shared" si="17"/>
        <v>6.1084992851999996E-2</v>
      </c>
      <c r="AW33" s="75">
        <f t="shared" si="17"/>
        <v>6.1084992851999996E-2</v>
      </c>
      <c r="AX33" s="75">
        <f t="shared" si="17"/>
        <v>6.1084992851999996E-2</v>
      </c>
      <c r="AY33" s="75">
        <f t="shared" si="17"/>
        <v>6.1084992851999996E-2</v>
      </c>
      <c r="AZ33" s="75">
        <f t="shared" si="17"/>
        <v>6.1084992851999996E-2</v>
      </c>
      <c r="BA33" s="75">
        <f t="shared" si="17"/>
        <v>6.1084992851999996E-2</v>
      </c>
      <c r="BB33" s="75">
        <f t="shared" si="17"/>
        <v>0</v>
      </c>
      <c r="BC33" s="75">
        <f t="shared" si="17"/>
        <v>0</v>
      </c>
      <c r="BD33" s="75">
        <f t="shared" si="17"/>
        <v>0</v>
      </c>
      <c r="BE33" s="75">
        <f t="shared" si="17"/>
        <v>0</v>
      </c>
      <c r="BF33" s="75">
        <f t="shared" si="17"/>
        <v>0</v>
      </c>
      <c r="BG33" s="75">
        <f t="shared" si="17"/>
        <v>0</v>
      </c>
      <c r="BH33" s="75">
        <f t="shared" si="17"/>
        <v>0</v>
      </c>
      <c r="BI33" s="75">
        <f t="shared" si="17"/>
        <v>0</v>
      </c>
      <c r="BJ33" s="75">
        <f t="shared" si="17"/>
        <v>0</v>
      </c>
      <c r="BK33" s="75">
        <f t="shared" si="17"/>
        <v>0</v>
      </c>
      <c r="BL33" s="75">
        <f t="shared" si="17"/>
        <v>0</v>
      </c>
      <c r="BM33" s="37"/>
      <c r="BN33" s="75">
        <f>SUM(B33:BM33)</f>
        <v>3.0542496425999985</v>
      </c>
      <c r="BO33" s="337"/>
    </row>
    <row r="34" spans="1:107" s="67" customFormat="1" ht="15" customHeight="1">
      <c r="A34" s="362" t="s">
        <v>302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3"/>
      <c r="N34" s="293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>
        <f>-BN85</f>
        <v>0</v>
      </c>
      <c r="AZ34" s="290">
        <f>-BN86</f>
        <v>0</v>
      </c>
      <c r="BA34" s="429">
        <f>-BN87</f>
        <v>-3.0542496425999985</v>
      </c>
      <c r="BB34" s="290">
        <f>-BN88</f>
        <v>0</v>
      </c>
      <c r="BC34" s="290">
        <f>-BN89</f>
        <v>0</v>
      </c>
      <c r="BD34" s="293">
        <f>-BN90</f>
        <v>0</v>
      </c>
      <c r="BE34" s="290">
        <f>-BN91</f>
        <v>0</v>
      </c>
      <c r="BF34" s="290">
        <f>-BN92</f>
        <v>0</v>
      </c>
      <c r="BG34" s="290">
        <f>-BN93</f>
        <v>0</v>
      </c>
      <c r="BH34" s="290">
        <f>-BN94</f>
        <v>0</v>
      </c>
      <c r="BI34" s="290">
        <f>-BN95</f>
        <v>0</v>
      </c>
      <c r="BJ34" s="290">
        <f>-BN96</f>
        <v>0</v>
      </c>
      <c r="BK34" s="293">
        <f>-BN97</f>
        <v>0</v>
      </c>
      <c r="BL34" s="290"/>
      <c r="BM34" s="292"/>
      <c r="BN34" s="290">
        <f>SUM(B34:BM34)</f>
        <v>-3.0542496425999985</v>
      </c>
      <c r="BO34" s="368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8">SUM(C32:C34)</f>
        <v>0</v>
      </c>
      <c r="D35" s="75">
        <f t="shared" si="18"/>
        <v>6.1084992851999996E-2</v>
      </c>
      <c r="E35" s="75">
        <f t="shared" si="18"/>
        <v>0.12216998570399999</v>
      </c>
      <c r="F35" s="75">
        <f t="shared" si="18"/>
        <v>0.18325497855599998</v>
      </c>
      <c r="G35" s="75">
        <f t="shared" si="18"/>
        <v>0.24433997140799998</v>
      </c>
      <c r="H35" s="75">
        <f t="shared" si="18"/>
        <v>0.30542496425999999</v>
      </c>
      <c r="I35" s="75">
        <f t="shared" si="18"/>
        <v>0.36650995711199996</v>
      </c>
      <c r="J35" s="75">
        <f t="shared" si="18"/>
        <v>0.42759494996399994</v>
      </c>
      <c r="K35" s="75">
        <f t="shared" si="18"/>
        <v>0.48867994281599991</v>
      </c>
      <c r="L35" s="75">
        <f t="shared" si="18"/>
        <v>0.54976493566799989</v>
      </c>
      <c r="M35" s="75">
        <f t="shared" si="18"/>
        <v>0.61084992851999986</v>
      </c>
      <c r="N35" s="75">
        <f t="shared" si="18"/>
        <v>0.67193492137199984</v>
      </c>
      <c r="O35" s="75">
        <f t="shared" si="18"/>
        <v>0.73301991422399981</v>
      </c>
      <c r="P35" s="75">
        <f t="shared" si="18"/>
        <v>0.79410490707599979</v>
      </c>
      <c r="Q35" s="75">
        <f t="shared" si="18"/>
        <v>0.85518989992799976</v>
      </c>
      <c r="R35" s="75">
        <f t="shared" si="18"/>
        <v>0.91627489277999974</v>
      </c>
      <c r="S35" s="75">
        <f t="shared" si="18"/>
        <v>0.97735988563199971</v>
      </c>
      <c r="T35" s="75">
        <f t="shared" si="18"/>
        <v>1.0384448784839997</v>
      </c>
      <c r="U35" s="75">
        <f t="shared" si="18"/>
        <v>1.0995298713359998</v>
      </c>
      <c r="V35" s="75">
        <f t="shared" si="18"/>
        <v>1.1606148641879999</v>
      </c>
      <c r="W35" s="75">
        <f t="shared" si="18"/>
        <v>1.2216998570399999</v>
      </c>
      <c r="X35" s="75">
        <f t="shared" si="18"/>
        <v>1.282784849892</v>
      </c>
      <c r="Y35" s="75">
        <f t="shared" si="18"/>
        <v>1.3438698427440001</v>
      </c>
      <c r="Z35" s="75">
        <f t="shared" si="18"/>
        <v>1.4049548355960002</v>
      </c>
      <c r="AA35" s="75">
        <f t="shared" si="18"/>
        <v>1.4660398284480003</v>
      </c>
      <c r="AB35" s="75">
        <f t="shared" si="18"/>
        <v>1.5271248213000004</v>
      </c>
      <c r="AC35" s="75">
        <f t="shared" si="18"/>
        <v>1.5882098141520005</v>
      </c>
      <c r="AD35" s="75">
        <f t="shared" si="18"/>
        <v>1.6492948070040006</v>
      </c>
      <c r="AE35" s="75">
        <f t="shared" si="18"/>
        <v>1.7103797998560006</v>
      </c>
      <c r="AF35" s="75">
        <f t="shared" si="18"/>
        <v>1.7714647927080007</v>
      </c>
      <c r="AG35" s="75">
        <f t="shared" si="18"/>
        <v>1.8325497855600008</v>
      </c>
      <c r="AH35" s="75">
        <f t="shared" si="18"/>
        <v>1.8936347784120009</v>
      </c>
      <c r="AI35" s="75">
        <f t="shared" si="18"/>
        <v>1.954719771264001</v>
      </c>
      <c r="AJ35" s="75">
        <f t="shared" si="18"/>
        <v>2.0158047641160008</v>
      </c>
      <c r="AK35" s="75">
        <f t="shared" si="18"/>
        <v>2.0768897569680007</v>
      </c>
      <c r="AL35" s="75">
        <f t="shared" si="18"/>
        <v>2.1379747498200006</v>
      </c>
      <c r="AM35" s="75">
        <f t="shared" si="18"/>
        <v>2.1990597426720004</v>
      </c>
      <c r="AN35" s="75">
        <f t="shared" si="18"/>
        <v>2.2601447355240003</v>
      </c>
      <c r="AO35" s="75">
        <f t="shared" si="18"/>
        <v>2.3212297283760002</v>
      </c>
      <c r="AP35" s="75">
        <f t="shared" si="18"/>
        <v>2.382314721228</v>
      </c>
      <c r="AQ35" s="75">
        <f t="shared" si="18"/>
        <v>2.4433997140799999</v>
      </c>
      <c r="AR35" s="75">
        <f t="shared" si="18"/>
        <v>2.5044847069319998</v>
      </c>
      <c r="AS35" s="75">
        <f t="shared" si="18"/>
        <v>2.5655696997839996</v>
      </c>
      <c r="AT35" s="75">
        <f t="shared" si="18"/>
        <v>2.6266546926359995</v>
      </c>
      <c r="AU35" s="75">
        <f t="shared" si="18"/>
        <v>2.6877396854879994</v>
      </c>
      <c r="AV35" s="75">
        <f t="shared" si="18"/>
        <v>2.7488246783399992</v>
      </c>
      <c r="AW35" s="75">
        <f t="shared" si="18"/>
        <v>2.8099096711919991</v>
      </c>
      <c r="AX35" s="75">
        <f t="shared" si="18"/>
        <v>2.8709946640439989</v>
      </c>
      <c r="AY35" s="75">
        <f t="shared" si="18"/>
        <v>2.9320796568959988</v>
      </c>
      <c r="AZ35" s="75">
        <f t="shared" si="18"/>
        <v>2.9931646497479987</v>
      </c>
      <c r="BA35" s="75">
        <f t="shared" si="18"/>
        <v>0</v>
      </c>
      <c r="BB35" s="75">
        <f t="shared" si="18"/>
        <v>0</v>
      </c>
      <c r="BC35" s="75">
        <f t="shared" si="18"/>
        <v>0</v>
      </c>
      <c r="BD35" s="75">
        <f t="shared" si="18"/>
        <v>0</v>
      </c>
      <c r="BE35" s="75">
        <f t="shared" si="18"/>
        <v>0</v>
      </c>
      <c r="BF35" s="75">
        <f t="shared" si="18"/>
        <v>0</v>
      </c>
      <c r="BG35" s="75">
        <f t="shared" si="18"/>
        <v>0</v>
      </c>
      <c r="BH35" s="75">
        <f t="shared" si="18"/>
        <v>0</v>
      </c>
      <c r="BI35" s="75">
        <f t="shared" si="18"/>
        <v>0</v>
      </c>
      <c r="BJ35" s="75">
        <f t="shared" si="18"/>
        <v>0</v>
      </c>
      <c r="BK35" s="75">
        <f t="shared" si="18"/>
        <v>0</v>
      </c>
      <c r="BL35" s="75">
        <f t="shared" si="18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9">AVERAGE(B32,B35)</f>
        <v>0</v>
      </c>
      <c r="C36" s="69">
        <f t="shared" si="19"/>
        <v>0</v>
      </c>
      <c r="D36" s="69">
        <f t="shared" si="19"/>
        <v>3.0542496425999998E-2</v>
      </c>
      <c r="E36" s="69">
        <f t="shared" si="19"/>
        <v>9.1627489277999991E-2</v>
      </c>
      <c r="F36" s="69">
        <f t="shared" si="19"/>
        <v>0.15271248212999999</v>
      </c>
      <c r="G36" s="69">
        <f t="shared" si="19"/>
        <v>0.21379747498199997</v>
      </c>
      <c r="H36" s="69">
        <f t="shared" si="19"/>
        <v>0.274882467834</v>
      </c>
      <c r="I36" s="69">
        <f t="shared" si="19"/>
        <v>0.33596746068599997</v>
      </c>
      <c r="J36" s="69">
        <f t="shared" si="19"/>
        <v>0.39705245353799995</v>
      </c>
      <c r="K36" s="69">
        <f t="shared" si="19"/>
        <v>0.45813744638999992</v>
      </c>
      <c r="L36" s="69">
        <f t="shared" si="19"/>
        <v>0.51922243924199996</v>
      </c>
      <c r="M36" s="69">
        <f t="shared" si="19"/>
        <v>0.58030743209399982</v>
      </c>
      <c r="N36" s="69">
        <f t="shared" si="19"/>
        <v>0.64139242494599991</v>
      </c>
      <c r="O36" s="69">
        <f t="shared" si="19"/>
        <v>0.70247741779799977</v>
      </c>
      <c r="P36" s="69">
        <f t="shared" si="19"/>
        <v>0.76356241064999986</v>
      </c>
      <c r="Q36" s="69">
        <f t="shared" si="19"/>
        <v>0.82464740350199972</v>
      </c>
      <c r="R36" s="69">
        <f t="shared" si="19"/>
        <v>0.88573239635399981</v>
      </c>
      <c r="S36" s="69">
        <f t="shared" si="19"/>
        <v>0.94681738920599967</v>
      </c>
      <c r="T36" s="69">
        <f t="shared" si="19"/>
        <v>1.0079023820579998</v>
      </c>
      <c r="U36" s="69">
        <f t="shared" si="19"/>
        <v>1.0689873749099998</v>
      </c>
      <c r="V36" s="69">
        <f t="shared" si="19"/>
        <v>1.1300723677619997</v>
      </c>
      <c r="W36" s="69">
        <f t="shared" si="19"/>
        <v>1.191157360614</v>
      </c>
      <c r="X36" s="69">
        <f t="shared" si="19"/>
        <v>1.2522423534659999</v>
      </c>
      <c r="Y36" s="69">
        <f t="shared" si="19"/>
        <v>1.3133273463180002</v>
      </c>
      <c r="Z36" s="69">
        <f t="shared" si="19"/>
        <v>1.3744123391700001</v>
      </c>
      <c r="AA36" s="69">
        <f t="shared" si="19"/>
        <v>1.4354973320220004</v>
      </c>
      <c r="AB36" s="69">
        <f t="shared" si="19"/>
        <v>1.4965823248740002</v>
      </c>
      <c r="AC36" s="69">
        <f t="shared" si="19"/>
        <v>1.5576673177260005</v>
      </c>
      <c r="AD36" s="69">
        <f t="shared" si="19"/>
        <v>1.6187523105780004</v>
      </c>
      <c r="AE36" s="69">
        <f t="shared" si="19"/>
        <v>1.6798373034300007</v>
      </c>
      <c r="AF36" s="69">
        <f t="shared" si="19"/>
        <v>1.7409222962820006</v>
      </c>
      <c r="AG36" s="69">
        <f t="shared" si="19"/>
        <v>1.8020072891340009</v>
      </c>
      <c r="AH36" s="69">
        <f t="shared" si="19"/>
        <v>1.8630922819860007</v>
      </c>
      <c r="AI36" s="69">
        <f t="shared" si="19"/>
        <v>1.9241772748380011</v>
      </c>
      <c r="AJ36" s="69">
        <f t="shared" si="19"/>
        <v>1.9852622676900009</v>
      </c>
      <c r="AK36" s="69">
        <f t="shared" si="19"/>
        <v>2.0463472605420008</v>
      </c>
      <c r="AL36" s="69">
        <f t="shared" si="19"/>
        <v>2.1074322533940006</v>
      </c>
      <c r="AM36" s="69">
        <f t="shared" si="19"/>
        <v>2.1685172462460005</v>
      </c>
      <c r="AN36" s="69">
        <f t="shared" si="19"/>
        <v>2.2296022390980004</v>
      </c>
      <c r="AO36" s="69">
        <f t="shared" si="19"/>
        <v>2.2906872319500002</v>
      </c>
      <c r="AP36" s="69">
        <f t="shared" si="19"/>
        <v>2.3517722248020001</v>
      </c>
      <c r="AQ36" s="69">
        <f t="shared" si="19"/>
        <v>2.412857217654</v>
      </c>
      <c r="AR36" s="69">
        <f t="shared" si="19"/>
        <v>2.4739422105059998</v>
      </c>
      <c r="AS36" s="69">
        <f t="shared" si="19"/>
        <v>2.5350272033579997</v>
      </c>
      <c r="AT36" s="69">
        <f t="shared" si="19"/>
        <v>2.5961121962099996</v>
      </c>
      <c r="AU36" s="69">
        <f t="shared" si="19"/>
        <v>2.6571971890619994</v>
      </c>
      <c r="AV36" s="69">
        <f t="shared" si="19"/>
        <v>2.7182821819139993</v>
      </c>
      <c r="AW36" s="69">
        <f t="shared" si="19"/>
        <v>2.7793671747659991</v>
      </c>
      <c r="AX36" s="69">
        <f t="shared" si="19"/>
        <v>2.840452167617999</v>
      </c>
      <c r="AY36" s="69">
        <f t="shared" si="19"/>
        <v>2.9015371604699989</v>
      </c>
      <c r="AZ36" s="69">
        <f t="shared" si="19"/>
        <v>2.9626221533219987</v>
      </c>
      <c r="BA36" s="69">
        <f t="shared" si="19"/>
        <v>1.4965823248739993</v>
      </c>
      <c r="BB36" s="69">
        <f t="shared" si="19"/>
        <v>0</v>
      </c>
      <c r="BC36" s="69">
        <f t="shared" si="19"/>
        <v>0</v>
      </c>
      <c r="BD36" s="69">
        <f t="shared" si="19"/>
        <v>0</v>
      </c>
      <c r="BE36" s="69">
        <f t="shared" si="19"/>
        <v>0</v>
      </c>
      <c r="BF36" s="69">
        <f t="shared" si="19"/>
        <v>0</v>
      </c>
      <c r="BG36" s="69">
        <f t="shared" si="19"/>
        <v>0</v>
      </c>
      <c r="BH36" s="69">
        <f t="shared" si="19"/>
        <v>0</v>
      </c>
      <c r="BI36" s="69">
        <f t="shared" si="19"/>
        <v>0</v>
      </c>
      <c r="BJ36" s="69">
        <f t="shared" si="19"/>
        <v>0</v>
      </c>
      <c r="BK36" s="69">
        <f t="shared" si="19"/>
        <v>0</v>
      </c>
      <c r="BL36" s="69">
        <f t="shared" si="19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20">B41</f>
        <v>0</v>
      </c>
      <c r="D39" s="75">
        <f t="shared" si="20"/>
        <v>0</v>
      </c>
      <c r="E39" s="75">
        <f t="shared" si="20"/>
        <v>1.9186952882999993E-2</v>
      </c>
      <c r="F39" s="75">
        <f t="shared" si="20"/>
        <v>7.6407928366643993E-2</v>
      </c>
      <c r="G39" s="75">
        <f t="shared" si="20"/>
        <v>0.12768643044309597</v>
      </c>
      <c r="H39" s="75">
        <f t="shared" si="20"/>
        <v>0.17348294598154795</v>
      </c>
      <c r="I39" s="75">
        <f t="shared" si="20"/>
        <v>0.21419217801273596</v>
      </c>
      <c r="J39" s="75">
        <f t="shared" si="20"/>
        <v>0.25020882956739599</v>
      </c>
      <c r="K39" s="75">
        <f t="shared" si="20"/>
        <v>0.28187278381088399</v>
      </c>
      <c r="L39" s="75">
        <f t="shared" si="20"/>
        <v>0.30952392390855599</v>
      </c>
      <c r="M39" s="75">
        <f t="shared" si="20"/>
        <v>0.33651722562166797</v>
      </c>
      <c r="N39" s="75">
        <f t="shared" si="20"/>
        <v>0.36351052733477995</v>
      </c>
      <c r="O39" s="75">
        <f t="shared" si="20"/>
        <v>0.39050382904789194</v>
      </c>
      <c r="P39" s="75">
        <f t="shared" si="20"/>
        <v>0.41749713076100392</v>
      </c>
      <c r="Q39" s="75">
        <f t="shared" si="20"/>
        <v>0.4444904324741159</v>
      </c>
      <c r="R39" s="75">
        <f t="shared" si="20"/>
        <v>0.47148373418722789</v>
      </c>
      <c r="S39" s="75">
        <f t="shared" si="20"/>
        <v>0.49847703590033987</v>
      </c>
      <c r="T39" s="75">
        <f t="shared" si="20"/>
        <v>0.52547033761345185</v>
      </c>
      <c r="U39" s="75">
        <f t="shared" si="20"/>
        <v>0.55246363932656384</v>
      </c>
      <c r="V39" s="75">
        <f t="shared" si="20"/>
        <v>0.57945694103967582</v>
      </c>
      <c r="W39" s="75">
        <f t="shared" si="20"/>
        <v>0.6064502427527878</v>
      </c>
      <c r="X39" s="75">
        <f t="shared" si="20"/>
        <v>0.63344354446589979</v>
      </c>
      <c r="Y39" s="75">
        <f t="shared" si="20"/>
        <v>0.63597622224645578</v>
      </c>
      <c r="Z39" s="75">
        <f t="shared" si="20"/>
        <v>0.61404827609445578</v>
      </c>
      <c r="AA39" s="75">
        <f t="shared" si="20"/>
        <v>0.59212032994245578</v>
      </c>
      <c r="AB39" s="75">
        <f t="shared" si="20"/>
        <v>0.57019238379045578</v>
      </c>
      <c r="AC39" s="75">
        <f t="shared" si="20"/>
        <v>0.54826443763845578</v>
      </c>
      <c r="AD39" s="75">
        <f t="shared" si="20"/>
        <v>0.52633649148645578</v>
      </c>
      <c r="AE39" s="75">
        <f t="shared" si="20"/>
        <v>0.50440854533445578</v>
      </c>
      <c r="AF39" s="75">
        <f t="shared" si="20"/>
        <v>0.48248059918245578</v>
      </c>
      <c r="AG39" s="75">
        <f t="shared" si="20"/>
        <v>0.46055265303045578</v>
      </c>
      <c r="AH39" s="75">
        <f t="shared" si="20"/>
        <v>0.43862470687845578</v>
      </c>
      <c r="AI39" s="75">
        <f t="shared" si="20"/>
        <v>0.41669676072645578</v>
      </c>
      <c r="AJ39" s="75">
        <f t="shared" si="20"/>
        <v>0.39476881457445578</v>
      </c>
      <c r="AK39" s="75">
        <f t="shared" si="20"/>
        <v>0.37284086842245578</v>
      </c>
      <c r="AL39" s="75">
        <f t="shared" si="20"/>
        <v>0.35091292227045578</v>
      </c>
      <c r="AM39" s="75">
        <f t="shared" si="20"/>
        <v>0.32898497611845579</v>
      </c>
      <c r="AN39" s="75">
        <f t="shared" si="20"/>
        <v>0.30705702996645579</v>
      </c>
      <c r="AO39" s="75">
        <f t="shared" si="20"/>
        <v>0.28512908381445579</v>
      </c>
      <c r="AP39" s="75">
        <f t="shared" si="20"/>
        <v>0.26320113766245579</v>
      </c>
      <c r="AQ39" s="75">
        <f t="shared" si="20"/>
        <v>0.24127319151045579</v>
      </c>
      <c r="AR39" s="75">
        <f t="shared" si="20"/>
        <v>0.21934524535845579</v>
      </c>
      <c r="AS39" s="75">
        <f t="shared" si="20"/>
        <v>0.19741729920645579</v>
      </c>
      <c r="AT39" s="75">
        <f t="shared" si="20"/>
        <v>0.17548935305445579</v>
      </c>
      <c r="AU39" s="75">
        <f t="shared" si="20"/>
        <v>0.15356140690245579</v>
      </c>
      <c r="AV39" s="75">
        <f t="shared" si="20"/>
        <v>0.13163346075045579</v>
      </c>
      <c r="AW39" s="75">
        <f t="shared" si="20"/>
        <v>0.10970551459845579</v>
      </c>
      <c r="AX39" s="75">
        <f t="shared" si="20"/>
        <v>8.7777568446455789E-2</v>
      </c>
      <c r="AY39" s="75">
        <f t="shared" si="20"/>
        <v>6.584962229445579E-2</v>
      </c>
      <c r="AZ39" s="75">
        <f t="shared" si="20"/>
        <v>4.392167614245579E-2</v>
      </c>
      <c r="BA39" s="75">
        <f t="shared" si="20"/>
        <v>2.1993729990455794E-2</v>
      </c>
      <c r="BB39" s="75">
        <f t="shared" si="20"/>
        <v>6.5783838455797661E-5</v>
      </c>
      <c r="BC39" s="75">
        <f t="shared" si="20"/>
        <v>6.5783838455797661E-5</v>
      </c>
      <c r="BD39" s="75">
        <f t="shared" si="20"/>
        <v>6.5783838455797661E-5</v>
      </c>
      <c r="BE39" s="75">
        <f t="shared" si="20"/>
        <v>6.5783838455797661E-5</v>
      </c>
      <c r="BF39" s="75">
        <f t="shared" si="20"/>
        <v>6.5783838455797661E-5</v>
      </c>
      <c r="BG39" s="75">
        <f t="shared" si="20"/>
        <v>6.5783838455797661E-5</v>
      </c>
      <c r="BH39" s="75">
        <f t="shared" si="20"/>
        <v>6.5783838455797661E-5</v>
      </c>
      <c r="BI39" s="75">
        <f t="shared" si="20"/>
        <v>6.5783838455797661E-5</v>
      </c>
      <c r="BJ39" s="75">
        <f t="shared" si="20"/>
        <v>6.5783838455797661E-5</v>
      </c>
      <c r="BK39" s="75">
        <f t="shared" si="20"/>
        <v>6.5783838455797661E-5</v>
      </c>
      <c r="BL39" s="75">
        <f t="shared" si="20"/>
        <v>6.5783838455797661E-5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1.9186952882999993E-2</v>
      </c>
      <c r="E40" s="77">
        <f>(E26-E114)*'Assumptions (Inputs)'!$C$29</f>
        <v>5.7220975483644E-2</v>
      </c>
      <c r="F40" s="77">
        <f>(F26-F114)*'Assumptions (Inputs)'!$C$29</f>
        <v>5.127850207645198E-2</v>
      </c>
      <c r="G40" s="77">
        <f>(G26-G114)*'Assumptions (Inputs)'!$C$29</f>
        <v>4.5796515538451994E-2</v>
      </c>
      <c r="H40" s="77">
        <f>(H26-H114)*'Assumptions (Inputs)'!$C$29</f>
        <v>4.0709232031188002E-2</v>
      </c>
      <c r="I40" s="77">
        <f>(I26-I114)*'Assumptions (Inputs)'!$C$29</f>
        <v>3.6016651554659995E-2</v>
      </c>
      <c r="J40" s="77">
        <f>(J26-J114)*'Assumptions (Inputs)'!$C$29</f>
        <v>3.1663954243487995E-2</v>
      </c>
      <c r="K40" s="77">
        <f>(K26-K114)*'Assumptions (Inputs)'!$C$29</f>
        <v>2.7651140097672E-2</v>
      </c>
      <c r="L40" s="77">
        <f>(L26-L114)*'Assumptions (Inputs)'!$C$29</f>
        <v>2.6993301713112001E-2</v>
      </c>
      <c r="M40" s="77">
        <f>(M26-M114)*'Assumptions (Inputs)'!$C$29</f>
        <v>2.6993301713112001E-2</v>
      </c>
      <c r="N40" s="77">
        <f>(N26-N114)*'Assumptions (Inputs)'!$C$29</f>
        <v>2.6993301713112001E-2</v>
      </c>
      <c r="O40" s="77">
        <f>(O26-O114)*'Assumptions (Inputs)'!$C$29</f>
        <v>2.6993301713112001E-2</v>
      </c>
      <c r="P40" s="77">
        <f>(P26-P114)*'Assumptions (Inputs)'!$C$29</f>
        <v>2.6993301713112001E-2</v>
      </c>
      <c r="Q40" s="77">
        <f>(Q26-Q114)*'Assumptions (Inputs)'!$C$29</f>
        <v>2.6993301713112001E-2</v>
      </c>
      <c r="R40" s="77">
        <f>(R26-R114)*'Assumptions (Inputs)'!$C$29</f>
        <v>2.6993301713112001E-2</v>
      </c>
      <c r="S40" s="77">
        <f>(S26-S114)*'Assumptions (Inputs)'!$C$29</f>
        <v>2.6993301713112001E-2</v>
      </c>
      <c r="T40" s="77">
        <f>(T26-T114)*'Assumptions (Inputs)'!$C$29</f>
        <v>2.6993301713112001E-2</v>
      </c>
      <c r="U40" s="77">
        <f>(U26-U114)*'Assumptions (Inputs)'!$C$29</f>
        <v>2.6993301713112001E-2</v>
      </c>
      <c r="V40" s="77">
        <f>(V26-V114)*'Assumptions (Inputs)'!$C$29</f>
        <v>2.6993301713112001E-2</v>
      </c>
      <c r="W40" s="77">
        <f>(W26-W114)*'Assumptions (Inputs)'!$C$29</f>
        <v>2.6993301713112001E-2</v>
      </c>
      <c r="X40" s="77">
        <f>(X26-X114)*'Assumptions (Inputs)'!$C$29</f>
        <v>2.5326777805560006E-3</v>
      </c>
      <c r="Y40" s="77">
        <f>(Y26-Y114)*'Assumptions (Inputs)'!$C$29</f>
        <v>-2.1927946151999996E-2</v>
      </c>
      <c r="Z40" s="77">
        <f>(Z26-Z114)*'Assumptions (Inputs)'!$C$29</f>
        <v>-2.1927946151999996E-2</v>
      </c>
      <c r="AA40" s="77">
        <f>(AA26-AA114)*'Assumptions (Inputs)'!$C$29</f>
        <v>-2.1927946151999996E-2</v>
      </c>
      <c r="AB40" s="77">
        <f>(AB26-AB114)*'Assumptions (Inputs)'!$C$29</f>
        <v>-2.1927946151999996E-2</v>
      </c>
      <c r="AC40" s="77">
        <f>(AC26-AC114)*'Assumptions (Inputs)'!$C$29</f>
        <v>-2.1927946151999996E-2</v>
      </c>
      <c r="AD40" s="77">
        <f>(AD26-AD114)*'Assumptions (Inputs)'!$C$29</f>
        <v>-2.1927946151999996E-2</v>
      </c>
      <c r="AE40" s="77">
        <f>(AE26-AE114)*'Assumptions (Inputs)'!$C$29</f>
        <v>-2.1927946151999996E-2</v>
      </c>
      <c r="AF40" s="77">
        <f>(AF26-AF114)*'Assumptions (Inputs)'!$C$29</f>
        <v>-2.1927946151999996E-2</v>
      </c>
      <c r="AG40" s="77">
        <f>(AG26-AG114)*'Assumptions (Inputs)'!$C$29</f>
        <v>-2.1927946151999996E-2</v>
      </c>
      <c r="AH40" s="77">
        <f>(AH26-AH114)*'Assumptions (Inputs)'!$C$29</f>
        <v>-2.1927946151999996E-2</v>
      </c>
      <c r="AI40" s="77">
        <f>(AI26-AI114)*'Assumptions (Inputs)'!$C$29</f>
        <v>-2.1927946151999996E-2</v>
      </c>
      <c r="AJ40" s="77">
        <f>(AJ26-AJ114)*'Assumptions (Inputs)'!$C$29</f>
        <v>-2.1927946151999996E-2</v>
      </c>
      <c r="AK40" s="77">
        <f>(AK26-AK114)*'Assumptions (Inputs)'!$C$29</f>
        <v>-2.1927946151999996E-2</v>
      </c>
      <c r="AL40" s="77">
        <f>(AL26-AL114)*'Assumptions (Inputs)'!$C$29</f>
        <v>-2.1927946151999996E-2</v>
      </c>
      <c r="AM40" s="77">
        <f>(AM26-AM114)*'Assumptions (Inputs)'!$C$29</f>
        <v>-2.1927946151999996E-2</v>
      </c>
      <c r="AN40" s="77">
        <f>(AN26-AN114)*'Assumptions (Inputs)'!$C$29</f>
        <v>-2.1927946151999996E-2</v>
      </c>
      <c r="AO40" s="77">
        <f>(AO26-AO114)*'Assumptions (Inputs)'!$C$29</f>
        <v>-2.1927946151999996E-2</v>
      </c>
      <c r="AP40" s="77">
        <f>(AP26-AP114)*'Assumptions (Inputs)'!$C$29</f>
        <v>-2.1927946151999996E-2</v>
      </c>
      <c r="AQ40" s="77">
        <f>(AQ26-AQ114)*'Assumptions (Inputs)'!$C$29</f>
        <v>-2.1927946151999996E-2</v>
      </c>
      <c r="AR40" s="77">
        <f>(AR26-AR114)*'Assumptions (Inputs)'!$C$29</f>
        <v>-2.1927946151999996E-2</v>
      </c>
      <c r="AS40" s="77">
        <f>(AS26-AS114)*'Assumptions (Inputs)'!$C$29</f>
        <v>-2.1927946151999996E-2</v>
      </c>
      <c r="AT40" s="77">
        <f>(AT26-AT114)*'Assumptions (Inputs)'!$C$29</f>
        <v>-2.1927946151999996E-2</v>
      </c>
      <c r="AU40" s="77">
        <f>(AU26-AU114)*'Assumptions (Inputs)'!$C$29</f>
        <v>-2.1927946151999996E-2</v>
      </c>
      <c r="AV40" s="77">
        <f>(AV26-AV114)*'Assumptions (Inputs)'!$C$29</f>
        <v>-2.1927946151999996E-2</v>
      </c>
      <c r="AW40" s="77">
        <f>(AW26-AW114)*'Assumptions (Inputs)'!$C$29</f>
        <v>-2.1927946151999996E-2</v>
      </c>
      <c r="AX40" s="77">
        <f>(AX26-AX114)*'Assumptions (Inputs)'!$C$29</f>
        <v>-2.1927946151999996E-2</v>
      </c>
      <c r="AY40" s="77">
        <f>(AY26-AY114)*'Assumptions (Inputs)'!$C$29</f>
        <v>-2.1927946151999996E-2</v>
      </c>
      <c r="AZ40" s="77">
        <f>(AZ26-AZ114)*'Assumptions (Inputs)'!$C$29</f>
        <v>-2.1927946151999996E-2</v>
      </c>
      <c r="BA40" s="77">
        <f>(BA26-BA114)*'Assumptions (Inputs)'!$C$29</f>
        <v>-2.1927946151999996E-2</v>
      </c>
      <c r="BB40" s="77">
        <f>(BB26-BB114)*'Assumptions (Inputs)'!$C$29</f>
        <v>0</v>
      </c>
      <c r="BC40" s="77">
        <f>(BC26-BC114)*'Assumptions (Inputs)'!$C$29</f>
        <v>0</v>
      </c>
      <c r="BD40" s="77">
        <f>(BD26-BD114)*'Assumptions (Inputs)'!$C$29</f>
        <v>0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6.5783838455797661E-5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1">SUM(C39:C40)</f>
        <v>0</v>
      </c>
      <c r="D41" s="75">
        <f t="shared" si="21"/>
        <v>1.9186952882999993E-2</v>
      </c>
      <c r="E41" s="75">
        <f t="shared" si="21"/>
        <v>7.6407928366643993E-2</v>
      </c>
      <c r="F41" s="75">
        <f t="shared" si="21"/>
        <v>0.12768643044309597</v>
      </c>
      <c r="G41" s="75">
        <f t="shared" si="21"/>
        <v>0.17348294598154795</v>
      </c>
      <c r="H41" s="75">
        <f t="shared" si="21"/>
        <v>0.21419217801273596</v>
      </c>
      <c r="I41" s="75">
        <f t="shared" si="21"/>
        <v>0.25020882956739599</v>
      </c>
      <c r="J41" s="75">
        <f t="shared" si="21"/>
        <v>0.28187278381088399</v>
      </c>
      <c r="K41" s="75">
        <f t="shared" si="21"/>
        <v>0.30952392390855599</v>
      </c>
      <c r="L41" s="75">
        <f t="shared" si="21"/>
        <v>0.33651722562166797</v>
      </c>
      <c r="M41" s="75">
        <f t="shared" si="21"/>
        <v>0.36351052733477995</v>
      </c>
      <c r="N41" s="75">
        <f t="shared" si="21"/>
        <v>0.39050382904789194</v>
      </c>
      <c r="O41" s="75">
        <f t="shared" si="21"/>
        <v>0.41749713076100392</v>
      </c>
      <c r="P41" s="75">
        <f t="shared" si="21"/>
        <v>0.4444904324741159</v>
      </c>
      <c r="Q41" s="75">
        <f t="shared" si="21"/>
        <v>0.47148373418722789</v>
      </c>
      <c r="R41" s="75">
        <f t="shared" si="21"/>
        <v>0.49847703590033987</v>
      </c>
      <c r="S41" s="75">
        <f t="shared" si="21"/>
        <v>0.52547033761345185</v>
      </c>
      <c r="T41" s="75">
        <f t="shared" si="21"/>
        <v>0.55246363932656384</v>
      </c>
      <c r="U41" s="75">
        <f t="shared" si="21"/>
        <v>0.57945694103967582</v>
      </c>
      <c r="V41" s="75">
        <f t="shared" si="21"/>
        <v>0.6064502427527878</v>
      </c>
      <c r="W41" s="75">
        <f t="shared" si="21"/>
        <v>0.63344354446589979</v>
      </c>
      <c r="X41" s="75">
        <f t="shared" si="21"/>
        <v>0.63597622224645578</v>
      </c>
      <c r="Y41" s="75">
        <f t="shared" si="21"/>
        <v>0.61404827609445578</v>
      </c>
      <c r="Z41" s="75">
        <f t="shared" si="21"/>
        <v>0.59212032994245578</v>
      </c>
      <c r="AA41" s="75">
        <f t="shared" si="21"/>
        <v>0.57019238379045578</v>
      </c>
      <c r="AB41" s="75">
        <f t="shared" si="21"/>
        <v>0.54826443763845578</v>
      </c>
      <c r="AC41" s="75">
        <f t="shared" si="21"/>
        <v>0.52633649148645578</v>
      </c>
      <c r="AD41" s="75">
        <f t="shared" si="21"/>
        <v>0.50440854533445578</v>
      </c>
      <c r="AE41" s="75">
        <f t="shared" si="21"/>
        <v>0.48248059918245578</v>
      </c>
      <c r="AF41" s="75">
        <f t="shared" si="21"/>
        <v>0.46055265303045578</v>
      </c>
      <c r="AG41" s="75">
        <f t="shared" si="21"/>
        <v>0.43862470687845578</v>
      </c>
      <c r="AH41" s="75">
        <f t="shared" si="21"/>
        <v>0.41669676072645578</v>
      </c>
      <c r="AI41" s="75">
        <f t="shared" si="21"/>
        <v>0.39476881457445578</v>
      </c>
      <c r="AJ41" s="75">
        <f t="shared" si="21"/>
        <v>0.37284086842245578</v>
      </c>
      <c r="AK41" s="75">
        <f t="shared" si="21"/>
        <v>0.35091292227045578</v>
      </c>
      <c r="AL41" s="75">
        <f t="shared" si="21"/>
        <v>0.32898497611845579</v>
      </c>
      <c r="AM41" s="75">
        <f t="shared" si="21"/>
        <v>0.30705702996645579</v>
      </c>
      <c r="AN41" s="75">
        <f t="shared" si="21"/>
        <v>0.28512908381445579</v>
      </c>
      <c r="AO41" s="75">
        <f t="shared" si="21"/>
        <v>0.26320113766245579</v>
      </c>
      <c r="AP41" s="75">
        <f t="shared" si="21"/>
        <v>0.24127319151045579</v>
      </c>
      <c r="AQ41" s="75">
        <f t="shared" si="21"/>
        <v>0.21934524535845579</v>
      </c>
      <c r="AR41" s="75">
        <f t="shared" si="21"/>
        <v>0.19741729920645579</v>
      </c>
      <c r="AS41" s="75">
        <f t="shared" si="21"/>
        <v>0.17548935305445579</v>
      </c>
      <c r="AT41" s="75">
        <f t="shared" si="21"/>
        <v>0.15356140690245579</v>
      </c>
      <c r="AU41" s="75">
        <f t="shared" si="21"/>
        <v>0.13163346075045579</v>
      </c>
      <c r="AV41" s="75">
        <f t="shared" si="21"/>
        <v>0.10970551459845579</v>
      </c>
      <c r="AW41" s="75">
        <f t="shared" si="21"/>
        <v>8.7777568446455789E-2</v>
      </c>
      <c r="AX41" s="75">
        <f t="shared" si="21"/>
        <v>6.584962229445579E-2</v>
      </c>
      <c r="AY41" s="75">
        <f t="shared" si="21"/>
        <v>4.392167614245579E-2</v>
      </c>
      <c r="AZ41" s="75">
        <f t="shared" si="21"/>
        <v>2.1993729990455794E-2</v>
      </c>
      <c r="BA41" s="75">
        <f t="shared" si="21"/>
        <v>6.5783838455797661E-5</v>
      </c>
      <c r="BB41" s="75">
        <f t="shared" si="21"/>
        <v>6.5783838455797661E-5</v>
      </c>
      <c r="BC41" s="75">
        <f t="shared" si="21"/>
        <v>6.5783838455797661E-5</v>
      </c>
      <c r="BD41" s="75">
        <f t="shared" si="21"/>
        <v>6.5783838455797661E-5</v>
      </c>
      <c r="BE41" s="75">
        <f t="shared" si="21"/>
        <v>6.5783838455797661E-5</v>
      </c>
      <c r="BF41" s="75">
        <f t="shared" si="21"/>
        <v>6.5783838455797661E-5</v>
      </c>
      <c r="BG41" s="75">
        <f t="shared" si="21"/>
        <v>6.5783838455797661E-5</v>
      </c>
      <c r="BH41" s="75">
        <f t="shared" si="21"/>
        <v>6.5783838455797661E-5</v>
      </c>
      <c r="BI41" s="75">
        <f t="shared" si="21"/>
        <v>6.5783838455797661E-5</v>
      </c>
      <c r="BJ41" s="75">
        <f t="shared" si="21"/>
        <v>6.5783838455797661E-5</v>
      </c>
      <c r="BK41" s="75">
        <f t="shared" si="21"/>
        <v>6.5783838455797661E-5</v>
      </c>
      <c r="BL41" s="75">
        <f t="shared" si="21"/>
        <v>6.5783838455797661E-5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2">AVERAGE(C39,C41)</f>
        <v>0</v>
      </c>
      <c r="D42" s="69">
        <f t="shared" si="22"/>
        <v>9.5934764414999964E-3</v>
      </c>
      <c r="E42" s="69">
        <f t="shared" si="22"/>
        <v>4.7797440624821996E-2</v>
      </c>
      <c r="F42" s="69">
        <f>AVERAGE(F39,F41)</f>
        <v>0.10204717940486999</v>
      </c>
      <c r="G42" s="69">
        <f t="shared" si="22"/>
        <v>0.15058468821232196</v>
      </c>
      <c r="H42" s="69">
        <f t="shared" si="22"/>
        <v>0.19383756199714197</v>
      </c>
      <c r="I42" s="69">
        <f t="shared" si="22"/>
        <v>0.23220050379006596</v>
      </c>
      <c r="J42" s="69">
        <f t="shared" si="22"/>
        <v>0.26604080668913999</v>
      </c>
      <c r="K42" s="69">
        <f t="shared" si="22"/>
        <v>0.29569835385971999</v>
      </c>
      <c r="L42" s="69">
        <f t="shared" si="22"/>
        <v>0.32302057476511198</v>
      </c>
      <c r="M42" s="69">
        <f t="shared" si="22"/>
        <v>0.35001387647822396</v>
      </c>
      <c r="N42" s="69">
        <f t="shared" si="22"/>
        <v>0.37700717819133595</v>
      </c>
      <c r="O42" s="69">
        <f t="shared" si="22"/>
        <v>0.40400047990444793</v>
      </c>
      <c r="P42" s="69">
        <f t="shared" si="22"/>
        <v>0.43099378161755991</v>
      </c>
      <c r="Q42" s="69">
        <f t="shared" si="22"/>
        <v>0.4579870833306719</v>
      </c>
      <c r="R42" s="69">
        <f t="shared" si="22"/>
        <v>0.48498038504378388</v>
      </c>
      <c r="S42" s="69">
        <f t="shared" si="22"/>
        <v>0.51197368675689581</v>
      </c>
      <c r="T42" s="69">
        <f t="shared" si="22"/>
        <v>0.5389669884700079</v>
      </c>
      <c r="U42" s="69">
        <f t="shared" si="22"/>
        <v>0.56596029018311977</v>
      </c>
      <c r="V42" s="69">
        <f t="shared" si="22"/>
        <v>0.59295359189623187</v>
      </c>
      <c r="W42" s="69">
        <f t="shared" si="22"/>
        <v>0.61994689360934374</v>
      </c>
      <c r="X42" s="69">
        <f t="shared" si="22"/>
        <v>0.63470988335617773</v>
      </c>
      <c r="Y42" s="69">
        <f t="shared" si="22"/>
        <v>0.62501224917045572</v>
      </c>
      <c r="Z42" s="69">
        <f t="shared" si="22"/>
        <v>0.60308430301845584</v>
      </c>
      <c r="AA42" s="69">
        <f t="shared" si="22"/>
        <v>0.58115635686645573</v>
      </c>
      <c r="AB42" s="69">
        <f t="shared" si="22"/>
        <v>0.55922841071445584</v>
      </c>
      <c r="AC42" s="69">
        <f t="shared" si="22"/>
        <v>0.53730046456245573</v>
      </c>
      <c r="AD42" s="69">
        <f t="shared" si="22"/>
        <v>0.51537251841045584</v>
      </c>
      <c r="AE42" s="69">
        <f t="shared" si="22"/>
        <v>0.49344457225845578</v>
      </c>
      <c r="AF42" s="69">
        <f t="shared" si="22"/>
        <v>0.47151662610645578</v>
      </c>
      <c r="AG42" s="69">
        <f t="shared" si="22"/>
        <v>0.44958867995445578</v>
      </c>
      <c r="AH42" s="69">
        <f t="shared" si="22"/>
        <v>0.42766073380245578</v>
      </c>
      <c r="AI42" s="69">
        <f t="shared" si="22"/>
        <v>0.40573278765045578</v>
      </c>
      <c r="AJ42" s="69">
        <f t="shared" si="22"/>
        <v>0.38380484149845578</v>
      </c>
      <c r="AK42" s="69">
        <f t="shared" si="22"/>
        <v>0.36187689534645578</v>
      </c>
      <c r="AL42" s="69">
        <f t="shared" si="22"/>
        <v>0.33994894919445579</v>
      </c>
      <c r="AM42" s="69">
        <f t="shared" si="22"/>
        <v>0.31802100304245579</v>
      </c>
      <c r="AN42" s="69">
        <f t="shared" si="22"/>
        <v>0.29609305689045579</v>
      </c>
      <c r="AO42" s="69">
        <f t="shared" si="22"/>
        <v>0.27416511073845579</v>
      </c>
      <c r="AP42" s="69">
        <f t="shared" si="22"/>
        <v>0.25223716458645579</v>
      </c>
      <c r="AQ42" s="69">
        <f t="shared" si="22"/>
        <v>0.23030921843445579</v>
      </c>
      <c r="AR42" s="69">
        <f t="shared" si="22"/>
        <v>0.20838127228245579</v>
      </c>
      <c r="AS42" s="69">
        <f t="shared" si="22"/>
        <v>0.18645332613045579</v>
      </c>
      <c r="AT42" s="69">
        <f t="shared" si="22"/>
        <v>0.16452537997845579</v>
      </c>
      <c r="AU42" s="69">
        <f t="shared" si="22"/>
        <v>0.14259743382645579</v>
      </c>
      <c r="AV42" s="69">
        <f t="shared" si="22"/>
        <v>0.12066948767445579</v>
      </c>
      <c r="AW42" s="69">
        <f t="shared" si="22"/>
        <v>9.8741541522455789E-2</v>
      </c>
      <c r="AX42" s="69">
        <f t="shared" si="22"/>
        <v>7.6813595370455789E-2</v>
      </c>
      <c r="AY42" s="69">
        <f t="shared" si="22"/>
        <v>5.488564921845579E-2</v>
      </c>
      <c r="AZ42" s="69">
        <f t="shared" si="22"/>
        <v>3.295770306645579E-2</v>
      </c>
      <c r="BA42" s="69">
        <f t="shared" si="22"/>
        <v>1.1029756914455796E-2</v>
      </c>
      <c r="BB42" s="69">
        <f t="shared" si="22"/>
        <v>6.5783838455797661E-5</v>
      </c>
      <c r="BC42" s="69">
        <f t="shared" si="22"/>
        <v>6.5783838455797661E-5</v>
      </c>
      <c r="BD42" s="69">
        <f t="shared" si="22"/>
        <v>6.5783838455797661E-5</v>
      </c>
      <c r="BE42" s="69">
        <f t="shared" si="22"/>
        <v>6.5783838455797661E-5</v>
      </c>
      <c r="BF42" s="69">
        <f t="shared" si="22"/>
        <v>6.5783838455797661E-5</v>
      </c>
      <c r="BG42" s="69">
        <f t="shared" si="22"/>
        <v>6.5783838455797661E-5</v>
      </c>
      <c r="BH42" s="69">
        <f t="shared" si="22"/>
        <v>6.5783838455797661E-5</v>
      </c>
      <c r="BI42" s="69">
        <f t="shared" si="22"/>
        <v>6.5783838455797661E-5</v>
      </c>
      <c r="BJ42" s="69">
        <f t="shared" si="22"/>
        <v>6.5783838455797661E-5</v>
      </c>
      <c r="BK42" s="69">
        <f t="shared" si="22"/>
        <v>6.5783838455797661E-5</v>
      </c>
      <c r="BL42" s="69">
        <f t="shared" si="22"/>
        <v>6.5783838455797661E-5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3">B47</f>
        <v>0</v>
      </c>
      <c r="D45" s="56">
        <f t="shared" si="23"/>
        <v>0</v>
      </c>
      <c r="E45" s="56">
        <f t="shared" si="23"/>
        <v>3.5632912496999991E-3</v>
      </c>
      <c r="F45" s="56">
        <f t="shared" si="23"/>
        <v>1.4190043839519599E-2</v>
      </c>
      <c r="G45" s="56">
        <f t="shared" si="23"/>
        <v>2.3713194225146395E-2</v>
      </c>
      <c r="H45" s="56">
        <f t="shared" si="23"/>
        <v>3.2218261396573196E-2</v>
      </c>
      <c r="I45" s="56">
        <f t="shared" si="23"/>
        <v>3.9778547345222397E-2</v>
      </c>
      <c r="J45" s="56">
        <f t="shared" si="23"/>
        <v>4.6467354062516397E-2</v>
      </c>
      <c r="K45" s="56">
        <f t="shared" si="23"/>
        <v>5.2347802707735598E-2</v>
      </c>
      <c r="L45" s="56">
        <f t="shared" si="23"/>
        <v>5.74830144401604E-2</v>
      </c>
      <c r="M45" s="56">
        <f t="shared" si="23"/>
        <v>6.2496056186881199E-2</v>
      </c>
      <c r="N45" s="56">
        <f t="shared" si="23"/>
        <v>6.7509097933602005E-2</v>
      </c>
      <c r="O45" s="56">
        <f t="shared" si="23"/>
        <v>7.2522139680322811E-2</v>
      </c>
      <c r="P45" s="56">
        <f t="shared" si="23"/>
        <v>7.7535181427043617E-2</v>
      </c>
      <c r="Q45" s="56">
        <f t="shared" si="23"/>
        <v>8.2548223173764423E-2</v>
      </c>
      <c r="R45" s="56">
        <f t="shared" si="23"/>
        <v>8.7561264920485229E-2</v>
      </c>
      <c r="S45" s="56">
        <f t="shared" si="23"/>
        <v>9.2574306667206036E-2</v>
      </c>
      <c r="T45" s="56">
        <f t="shared" si="23"/>
        <v>9.7587348413926842E-2</v>
      </c>
      <c r="U45" s="56">
        <f t="shared" si="23"/>
        <v>0.10260039016064765</v>
      </c>
      <c r="V45" s="56">
        <f t="shared" si="23"/>
        <v>0.10761343190736845</v>
      </c>
      <c r="W45" s="56">
        <f t="shared" si="23"/>
        <v>0.11262647365408926</v>
      </c>
      <c r="X45" s="56">
        <f t="shared" si="23"/>
        <v>0.11763951540081007</v>
      </c>
      <c r="Y45" s="56">
        <f t="shared" si="23"/>
        <v>0.11810986984577046</v>
      </c>
      <c r="Z45" s="56">
        <f t="shared" si="23"/>
        <v>0.11403753698897046</v>
      </c>
      <c r="AA45" s="56">
        <f t="shared" si="23"/>
        <v>0.10996520413217045</v>
      </c>
      <c r="AB45" s="56">
        <f t="shared" si="23"/>
        <v>0.10589287127537045</v>
      </c>
      <c r="AC45" s="56">
        <f t="shared" si="23"/>
        <v>0.10182053841857044</v>
      </c>
      <c r="AD45" s="56">
        <f t="shared" si="23"/>
        <v>9.774820556177044E-2</v>
      </c>
      <c r="AE45" s="56">
        <f t="shared" si="23"/>
        <v>9.3675872704970436E-2</v>
      </c>
      <c r="AF45" s="56">
        <f t="shared" si="23"/>
        <v>8.9603539848170433E-2</v>
      </c>
      <c r="AG45" s="56">
        <f t="shared" si="23"/>
        <v>8.5531206991370429E-2</v>
      </c>
      <c r="AH45" s="56">
        <f t="shared" si="23"/>
        <v>8.1458874134570425E-2</v>
      </c>
      <c r="AI45" s="56">
        <f t="shared" si="23"/>
        <v>7.7386541277770421E-2</v>
      </c>
      <c r="AJ45" s="56">
        <f t="shared" si="23"/>
        <v>7.3314208420970417E-2</v>
      </c>
      <c r="AK45" s="56">
        <f t="shared" si="23"/>
        <v>6.9241875564170413E-2</v>
      </c>
      <c r="AL45" s="56">
        <f t="shared" si="23"/>
        <v>6.5169542707370409E-2</v>
      </c>
      <c r="AM45" s="56">
        <f t="shared" si="23"/>
        <v>6.1097209850570412E-2</v>
      </c>
      <c r="AN45" s="56">
        <f t="shared" si="23"/>
        <v>5.7024876993770415E-2</v>
      </c>
      <c r="AO45" s="56">
        <f t="shared" si="23"/>
        <v>5.2952544136970418E-2</v>
      </c>
      <c r="AP45" s="56">
        <f t="shared" si="23"/>
        <v>4.8880211280170421E-2</v>
      </c>
      <c r="AQ45" s="56">
        <f t="shared" si="23"/>
        <v>4.4807878423370424E-2</v>
      </c>
      <c r="AR45" s="56">
        <f t="shared" si="23"/>
        <v>4.0735545566570427E-2</v>
      </c>
      <c r="AS45" s="56">
        <f t="shared" si="23"/>
        <v>3.6663212709770431E-2</v>
      </c>
      <c r="AT45" s="56">
        <f t="shared" si="23"/>
        <v>3.2590879852970434E-2</v>
      </c>
      <c r="AU45" s="56">
        <f t="shared" si="23"/>
        <v>2.8518546996170433E-2</v>
      </c>
      <c r="AV45" s="56">
        <f t="shared" si="23"/>
        <v>2.4446214139370433E-2</v>
      </c>
      <c r="AW45" s="56">
        <f t="shared" si="23"/>
        <v>2.0373881282570432E-2</v>
      </c>
      <c r="AX45" s="56">
        <f t="shared" si="23"/>
        <v>1.6301548425770432E-2</v>
      </c>
      <c r="AY45" s="56">
        <f t="shared" si="23"/>
        <v>1.2229215568970431E-2</v>
      </c>
      <c r="AZ45" s="56">
        <f t="shared" si="23"/>
        <v>8.156882712170431E-3</v>
      </c>
      <c r="BA45" s="56">
        <f t="shared" si="23"/>
        <v>4.0845498553704314E-3</v>
      </c>
      <c r="BB45" s="56">
        <f t="shared" si="23"/>
        <v>1.2216998570431861E-5</v>
      </c>
      <c r="BC45" s="56">
        <f t="shared" si="23"/>
        <v>1.2216998570431861E-5</v>
      </c>
      <c r="BD45" s="56">
        <f t="shared" si="23"/>
        <v>1.2216998570431861E-5</v>
      </c>
      <c r="BE45" s="56">
        <f t="shared" si="23"/>
        <v>1.2216998570431861E-5</v>
      </c>
      <c r="BF45" s="56">
        <f t="shared" si="23"/>
        <v>1.2216998570431861E-5</v>
      </c>
      <c r="BG45" s="56">
        <f t="shared" si="23"/>
        <v>1.2216998570431861E-5</v>
      </c>
      <c r="BH45" s="56">
        <f t="shared" si="23"/>
        <v>1.2216998570431861E-5</v>
      </c>
      <c r="BI45" s="56">
        <f t="shared" si="23"/>
        <v>1.2216998570431861E-5</v>
      </c>
      <c r="BJ45" s="56">
        <f t="shared" si="23"/>
        <v>1.2216998570431861E-5</v>
      </c>
      <c r="BK45" s="56">
        <f t="shared" si="23"/>
        <v>1.2216998570431861E-5</v>
      </c>
      <c r="BL45" s="56">
        <f t="shared" si="23"/>
        <v>1.2216998570431861E-5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3.5632912496999991E-3</v>
      </c>
      <c r="E46" s="56">
        <f>(E27-E114)*'Assumptions (Inputs)'!$C$26</f>
        <v>1.0626752589819601E-2</v>
      </c>
      <c r="F46" s="56">
        <f>(F27-F114)*'Assumptions (Inputs)'!$C$26</f>
        <v>9.5231503856267972E-3</v>
      </c>
      <c r="G46" s="56">
        <f>(G27-G114)*'Assumptions (Inputs)'!$C$26</f>
        <v>8.5050671714267997E-3</v>
      </c>
      <c r="H46" s="56">
        <f>(H27-H114)*'Assumptions (Inputs)'!$C$26</f>
        <v>7.5602859486492008E-3</v>
      </c>
      <c r="I46" s="56">
        <f>(I27-I114)*'Assumptions (Inputs)'!$C$26</f>
        <v>6.6888067172940005E-3</v>
      </c>
      <c r="J46" s="56">
        <f>(J27-J114)*'Assumptions (Inputs)'!$C$26</f>
        <v>5.8804486452191992E-3</v>
      </c>
      <c r="K46" s="56">
        <f>(K27-K114)*'Assumptions (Inputs)'!$C$26</f>
        <v>5.1352117324248003E-3</v>
      </c>
      <c r="L46" s="56">
        <f>(L27-L114)*'Assumptions (Inputs)'!$C$26</f>
        <v>5.0130417467208E-3</v>
      </c>
      <c r="M46" s="56">
        <f>(M27-M114)*'Assumptions (Inputs)'!$C$26</f>
        <v>5.0130417467208E-3</v>
      </c>
      <c r="N46" s="56">
        <f>(N27-N114)*'Assumptions (Inputs)'!$C$26</f>
        <v>5.0130417467208E-3</v>
      </c>
      <c r="O46" s="56">
        <f>(O27-O114)*'Assumptions (Inputs)'!$C$26</f>
        <v>5.0130417467208E-3</v>
      </c>
      <c r="P46" s="56">
        <f>(P27-P114)*'Assumptions (Inputs)'!$C$26</f>
        <v>5.0130417467208E-3</v>
      </c>
      <c r="Q46" s="56">
        <f>(Q27-Q114)*'Assumptions (Inputs)'!$C$26</f>
        <v>5.0130417467208E-3</v>
      </c>
      <c r="R46" s="56">
        <f>(R27-R114)*'Assumptions (Inputs)'!$C$26</f>
        <v>5.0130417467208E-3</v>
      </c>
      <c r="S46" s="56">
        <f>(S27-S114)*'Assumptions (Inputs)'!$C$26</f>
        <v>5.0130417467208E-3</v>
      </c>
      <c r="T46" s="56">
        <f>(T27-T114)*'Assumptions (Inputs)'!$C$26</f>
        <v>5.0130417467208E-3</v>
      </c>
      <c r="U46" s="56">
        <f>(U27-U114)*'Assumptions (Inputs)'!$C$26</f>
        <v>5.0130417467208E-3</v>
      </c>
      <c r="V46" s="56">
        <f>(V27-V114)*'Assumptions (Inputs)'!$C$26</f>
        <v>5.0130417467208E-3</v>
      </c>
      <c r="W46" s="56">
        <f>(W27-W114)*'Assumptions (Inputs)'!$C$26</f>
        <v>5.0130417467208E-3</v>
      </c>
      <c r="X46" s="56">
        <f>(X27-X114)*'Assumptions (Inputs)'!$C$26</f>
        <v>4.7035444496040021E-4</v>
      </c>
      <c r="Y46" s="56">
        <f>(Y27-Y114)*'Assumptions (Inputs)'!$C$26</f>
        <v>-4.0723328567999996E-3</v>
      </c>
      <c r="Z46" s="56">
        <f>(Z27-Z114)*'Assumptions (Inputs)'!$C$26</f>
        <v>-4.0723328567999996E-3</v>
      </c>
      <c r="AA46" s="56">
        <f>(AA27-AA114)*'Assumptions (Inputs)'!$C$26</f>
        <v>-4.0723328567999996E-3</v>
      </c>
      <c r="AB46" s="56">
        <f>(AB27-AB114)*'Assumptions (Inputs)'!$C$26</f>
        <v>-4.0723328567999996E-3</v>
      </c>
      <c r="AC46" s="56">
        <f>(AC27-AC114)*'Assumptions (Inputs)'!$C$26</f>
        <v>-4.0723328567999996E-3</v>
      </c>
      <c r="AD46" s="56">
        <f>(AD27-AD114)*'Assumptions (Inputs)'!$C$26</f>
        <v>-4.0723328567999996E-3</v>
      </c>
      <c r="AE46" s="56">
        <f>(AE27-AE114)*'Assumptions (Inputs)'!$C$26</f>
        <v>-4.0723328567999996E-3</v>
      </c>
      <c r="AF46" s="56">
        <f>(AF27-AF114)*'Assumptions (Inputs)'!$C$26</f>
        <v>-4.0723328567999996E-3</v>
      </c>
      <c r="AG46" s="56">
        <f>(AG27-AG114)*'Assumptions (Inputs)'!$C$26</f>
        <v>-4.0723328567999996E-3</v>
      </c>
      <c r="AH46" s="56">
        <f>(AH27-AH114)*'Assumptions (Inputs)'!$C$26</f>
        <v>-4.0723328567999996E-3</v>
      </c>
      <c r="AI46" s="56">
        <f>(AI27-AI114)*'Assumptions (Inputs)'!$C$26</f>
        <v>-4.0723328567999996E-3</v>
      </c>
      <c r="AJ46" s="56">
        <f>(AJ27-AJ114)*'Assumptions (Inputs)'!$C$26</f>
        <v>-4.0723328567999996E-3</v>
      </c>
      <c r="AK46" s="56">
        <f>(AK27-AK114)*'Assumptions (Inputs)'!$C$26</f>
        <v>-4.0723328567999996E-3</v>
      </c>
      <c r="AL46" s="56">
        <f>(AL27-AL114)*'Assumptions (Inputs)'!$C$26</f>
        <v>-4.0723328567999996E-3</v>
      </c>
      <c r="AM46" s="56">
        <f>(AM27-AM114)*'Assumptions (Inputs)'!$C$26</f>
        <v>-4.0723328567999996E-3</v>
      </c>
      <c r="AN46" s="56">
        <f>(AN27-AN114)*'Assumptions (Inputs)'!$C$26</f>
        <v>-4.0723328567999996E-3</v>
      </c>
      <c r="AO46" s="56">
        <f>(AO27-AO114)*'Assumptions (Inputs)'!$C$26</f>
        <v>-4.0723328567999996E-3</v>
      </c>
      <c r="AP46" s="56">
        <f>(AP27-AP114)*'Assumptions (Inputs)'!$C$26</f>
        <v>-4.0723328567999996E-3</v>
      </c>
      <c r="AQ46" s="56">
        <f>(AQ27-AQ114)*'Assumptions (Inputs)'!$C$26</f>
        <v>-4.0723328567999996E-3</v>
      </c>
      <c r="AR46" s="56">
        <f>(AR27-AR114)*'Assumptions (Inputs)'!$C$26</f>
        <v>-4.0723328567999996E-3</v>
      </c>
      <c r="AS46" s="56">
        <f>(AS27-AS114)*'Assumptions (Inputs)'!$C$26</f>
        <v>-4.0723328567999996E-3</v>
      </c>
      <c r="AT46" s="56">
        <f>(AT27-AT114)*'Assumptions (Inputs)'!$C$26</f>
        <v>-4.0723328567999996E-3</v>
      </c>
      <c r="AU46" s="56">
        <f>(AU27-AU114)*'Assumptions (Inputs)'!$C$26</f>
        <v>-4.0723328567999996E-3</v>
      </c>
      <c r="AV46" s="56">
        <f>(AV27-AV114)*'Assumptions (Inputs)'!$C$26</f>
        <v>-4.0723328567999996E-3</v>
      </c>
      <c r="AW46" s="56">
        <f>(AW27-AW114)*'Assumptions (Inputs)'!$C$26</f>
        <v>-4.0723328567999996E-3</v>
      </c>
      <c r="AX46" s="56">
        <f>(AX27-AX114)*'Assumptions (Inputs)'!$C$26</f>
        <v>-4.0723328567999996E-3</v>
      </c>
      <c r="AY46" s="56">
        <f>(AY27-AY114)*'Assumptions (Inputs)'!$C$26</f>
        <v>-4.0723328567999996E-3</v>
      </c>
      <c r="AZ46" s="56">
        <f>(AZ27-AZ114)*'Assumptions (Inputs)'!$C$26</f>
        <v>-4.0723328567999996E-3</v>
      </c>
      <c r="BA46" s="56">
        <f>(BA27-BA114)*'Assumptions (Inputs)'!$C$26</f>
        <v>-4.0723328567999996E-3</v>
      </c>
      <c r="BB46" s="56">
        <f>(BB27-BB114)*'Assumptions (Inputs)'!$C$26</f>
        <v>0</v>
      </c>
      <c r="BC46" s="56">
        <f>(BC27-BC114)*'Assumptions (Inputs)'!$C$26</f>
        <v>0</v>
      </c>
      <c r="BD46" s="56">
        <f>(BD27-BD114)*'Assumptions (Inputs)'!$C$26</f>
        <v>0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1.2216998570431861E-5</v>
      </c>
      <c r="BO46" s="337"/>
    </row>
    <row r="47" spans="1:107" s="79" customFormat="1" ht="15" customHeight="1">
      <c r="A47" s="36" t="s">
        <v>28</v>
      </c>
      <c r="B47" s="78">
        <f t="shared" ref="B47:BL47" si="24">SUM(B45:B46)</f>
        <v>0</v>
      </c>
      <c r="C47" s="78">
        <f t="shared" si="24"/>
        <v>0</v>
      </c>
      <c r="D47" s="78">
        <f>SUM(D45:D46)</f>
        <v>3.5632912496999991E-3</v>
      </c>
      <c r="E47" s="78">
        <f>SUM(E45:E46)</f>
        <v>1.4190043839519599E-2</v>
      </c>
      <c r="F47" s="78">
        <f t="shared" si="24"/>
        <v>2.3713194225146395E-2</v>
      </c>
      <c r="G47" s="78">
        <f t="shared" si="24"/>
        <v>3.2218261396573196E-2</v>
      </c>
      <c r="H47" s="78">
        <f t="shared" si="24"/>
        <v>3.9778547345222397E-2</v>
      </c>
      <c r="I47" s="78">
        <f t="shared" si="24"/>
        <v>4.6467354062516397E-2</v>
      </c>
      <c r="J47" s="78">
        <f t="shared" si="24"/>
        <v>5.2347802707735598E-2</v>
      </c>
      <c r="K47" s="78">
        <f t="shared" si="24"/>
        <v>5.74830144401604E-2</v>
      </c>
      <c r="L47" s="78">
        <f t="shared" si="24"/>
        <v>6.2496056186881199E-2</v>
      </c>
      <c r="M47" s="78">
        <f t="shared" si="24"/>
        <v>6.7509097933602005E-2</v>
      </c>
      <c r="N47" s="78">
        <f t="shared" si="24"/>
        <v>7.2522139680322811E-2</v>
      </c>
      <c r="O47" s="78">
        <f t="shared" si="24"/>
        <v>7.7535181427043617E-2</v>
      </c>
      <c r="P47" s="78">
        <f t="shared" si="24"/>
        <v>8.2548223173764423E-2</v>
      </c>
      <c r="Q47" s="78">
        <f t="shared" si="24"/>
        <v>8.7561264920485229E-2</v>
      </c>
      <c r="R47" s="78">
        <f t="shared" si="24"/>
        <v>9.2574306667206036E-2</v>
      </c>
      <c r="S47" s="78">
        <f t="shared" si="24"/>
        <v>9.7587348413926842E-2</v>
      </c>
      <c r="T47" s="78">
        <f t="shared" si="24"/>
        <v>0.10260039016064765</v>
      </c>
      <c r="U47" s="78">
        <f t="shared" si="24"/>
        <v>0.10761343190736845</v>
      </c>
      <c r="V47" s="78">
        <f t="shared" si="24"/>
        <v>0.11262647365408926</v>
      </c>
      <c r="W47" s="78">
        <f t="shared" si="24"/>
        <v>0.11763951540081007</v>
      </c>
      <c r="X47" s="78">
        <f t="shared" si="24"/>
        <v>0.11810986984577046</v>
      </c>
      <c r="Y47" s="78">
        <f t="shared" si="24"/>
        <v>0.11403753698897046</v>
      </c>
      <c r="Z47" s="78">
        <f t="shared" si="24"/>
        <v>0.10996520413217045</v>
      </c>
      <c r="AA47" s="78">
        <f t="shared" si="24"/>
        <v>0.10589287127537045</v>
      </c>
      <c r="AB47" s="78">
        <f t="shared" si="24"/>
        <v>0.10182053841857044</v>
      </c>
      <c r="AC47" s="78">
        <f t="shared" si="24"/>
        <v>9.774820556177044E-2</v>
      </c>
      <c r="AD47" s="78">
        <f t="shared" si="24"/>
        <v>9.3675872704970436E-2</v>
      </c>
      <c r="AE47" s="78">
        <f t="shared" si="24"/>
        <v>8.9603539848170433E-2</v>
      </c>
      <c r="AF47" s="78">
        <f t="shared" si="24"/>
        <v>8.5531206991370429E-2</v>
      </c>
      <c r="AG47" s="78">
        <f t="shared" si="24"/>
        <v>8.1458874134570425E-2</v>
      </c>
      <c r="AH47" s="78">
        <f t="shared" si="24"/>
        <v>7.7386541277770421E-2</v>
      </c>
      <c r="AI47" s="78">
        <f t="shared" si="24"/>
        <v>7.3314208420970417E-2</v>
      </c>
      <c r="AJ47" s="78">
        <f t="shared" si="24"/>
        <v>6.9241875564170413E-2</v>
      </c>
      <c r="AK47" s="78">
        <f t="shared" si="24"/>
        <v>6.5169542707370409E-2</v>
      </c>
      <c r="AL47" s="78">
        <f t="shared" si="24"/>
        <v>6.1097209850570412E-2</v>
      </c>
      <c r="AM47" s="78">
        <f t="shared" si="24"/>
        <v>5.7024876993770415E-2</v>
      </c>
      <c r="AN47" s="78">
        <f t="shared" si="24"/>
        <v>5.2952544136970418E-2</v>
      </c>
      <c r="AO47" s="78">
        <f t="shared" si="24"/>
        <v>4.8880211280170421E-2</v>
      </c>
      <c r="AP47" s="78">
        <f t="shared" si="24"/>
        <v>4.4807878423370424E-2</v>
      </c>
      <c r="AQ47" s="78">
        <f t="shared" si="24"/>
        <v>4.0735545566570427E-2</v>
      </c>
      <c r="AR47" s="78">
        <f t="shared" si="24"/>
        <v>3.6663212709770431E-2</v>
      </c>
      <c r="AS47" s="78">
        <f t="shared" si="24"/>
        <v>3.2590879852970434E-2</v>
      </c>
      <c r="AT47" s="78">
        <f t="shared" si="24"/>
        <v>2.8518546996170433E-2</v>
      </c>
      <c r="AU47" s="78">
        <f t="shared" si="24"/>
        <v>2.4446214139370433E-2</v>
      </c>
      <c r="AV47" s="78">
        <f t="shared" si="24"/>
        <v>2.0373881282570432E-2</v>
      </c>
      <c r="AW47" s="78">
        <f t="shared" si="24"/>
        <v>1.6301548425770432E-2</v>
      </c>
      <c r="AX47" s="78">
        <f t="shared" si="24"/>
        <v>1.2229215568970431E-2</v>
      </c>
      <c r="AY47" s="78">
        <f t="shared" si="24"/>
        <v>8.156882712170431E-3</v>
      </c>
      <c r="AZ47" s="78">
        <f t="shared" si="24"/>
        <v>4.0845498553704314E-3</v>
      </c>
      <c r="BA47" s="78">
        <f t="shared" si="24"/>
        <v>1.2216998570431861E-5</v>
      </c>
      <c r="BB47" s="78">
        <f t="shared" si="24"/>
        <v>1.2216998570431861E-5</v>
      </c>
      <c r="BC47" s="78">
        <f t="shared" si="24"/>
        <v>1.2216998570431861E-5</v>
      </c>
      <c r="BD47" s="78">
        <f t="shared" si="24"/>
        <v>1.2216998570431861E-5</v>
      </c>
      <c r="BE47" s="78">
        <f t="shared" si="24"/>
        <v>1.2216998570431861E-5</v>
      </c>
      <c r="BF47" s="78">
        <f t="shared" si="24"/>
        <v>1.2216998570431861E-5</v>
      </c>
      <c r="BG47" s="78">
        <f t="shared" si="24"/>
        <v>1.2216998570431861E-5</v>
      </c>
      <c r="BH47" s="78">
        <f t="shared" si="24"/>
        <v>1.2216998570431861E-5</v>
      </c>
      <c r="BI47" s="78">
        <f t="shared" si="24"/>
        <v>1.2216998570431861E-5</v>
      </c>
      <c r="BJ47" s="78">
        <f t="shared" si="24"/>
        <v>1.2216998570431861E-5</v>
      </c>
      <c r="BK47" s="78">
        <f t="shared" si="24"/>
        <v>1.2216998570431861E-5</v>
      </c>
      <c r="BL47" s="78">
        <f t="shared" si="24"/>
        <v>1.2216998570431861E-5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5">AVERAGE(B45,B47)</f>
        <v>0</v>
      </c>
      <c r="C48" s="69">
        <f t="shared" si="25"/>
        <v>0</v>
      </c>
      <c r="D48" s="69">
        <f t="shared" si="25"/>
        <v>1.7816456248499995E-3</v>
      </c>
      <c r="E48" s="69">
        <f>AVERAGE(E45,E47)</f>
        <v>8.8766675446097995E-3</v>
      </c>
      <c r="F48" s="69">
        <f t="shared" si="25"/>
        <v>1.8951619032332997E-2</v>
      </c>
      <c r="G48" s="69">
        <f>AVERAGE(G45,G47)</f>
        <v>2.7965727810859795E-2</v>
      </c>
      <c r="H48" s="69">
        <f t="shared" si="25"/>
        <v>3.5998404370897796E-2</v>
      </c>
      <c r="I48" s="69">
        <f t="shared" si="25"/>
        <v>4.31229507038694E-2</v>
      </c>
      <c r="J48" s="69">
        <f t="shared" si="25"/>
        <v>4.9407578385125994E-2</v>
      </c>
      <c r="K48" s="69">
        <f t="shared" si="25"/>
        <v>5.4915408573947999E-2</v>
      </c>
      <c r="L48" s="69">
        <f>AVERAGE(L45,L47)</f>
        <v>5.9989535313520803E-2</v>
      </c>
      <c r="M48" s="69">
        <f>AVERAGE(M45,M47)</f>
        <v>6.5002577060241595E-2</v>
      </c>
      <c r="N48" s="69">
        <f>AVERAGE(N45,N47)</f>
        <v>7.0015618806962415E-2</v>
      </c>
      <c r="O48" s="69">
        <f t="shared" ref="O48:BL48" si="26">AVERAGE(O45,O47)</f>
        <v>7.5028660553683207E-2</v>
      </c>
      <c r="P48" s="69">
        <f t="shared" si="26"/>
        <v>8.0041702300404027E-2</v>
      </c>
      <c r="Q48" s="69">
        <f t="shared" si="26"/>
        <v>8.505474404712482E-2</v>
      </c>
      <c r="R48" s="69">
        <f t="shared" si="26"/>
        <v>9.0067785793845639E-2</v>
      </c>
      <c r="S48" s="69">
        <f t="shared" si="26"/>
        <v>9.5080827540566432E-2</v>
      </c>
      <c r="T48" s="69">
        <f t="shared" si="26"/>
        <v>0.10009386928728725</v>
      </c>
      <c r="U48" s="69">
        <f t="shared" si="26"/>
        <v>0.10510691103400804</v>
      </c>
      <c r="V48" s="69">
        <f t="shared" si="26"/>
        <v>0.11011995278072886</v>
      </c>
      <c r="W48" s="69">
        <f t="shared" si="26"/>
        <v>0.11513299452744966</v>
      </c>
      <c r="X48" s="69">
        <f t="shared" si="26"/>
        <v>0.11787469262329026</v>
      </c>
      <c r="Y48" s="69">
        <f t="shared" si="26"/>
        <v>0.11607370341737046</v>
      </c>
      <c r="Z48" s="69">
        <f t="shared" si="26"/>
        <v>0.11200137056057045</v>
      </c>
      <c r="AA48" s="69">
        <f t="shared" si="26"/>
        <v>0.10792903770377045</v>
      </c>
      <c r="AB48" s="69">
        <f t="shared" si="26"/>
        <v>0.10385670484697045</v>
      </c>
      <c r="AC48" s="69">
        <f t="shared" si="26"/>
        <v>9.9784371990170442E-2</v>
      </c>
      <c r="AD48" s="69">
        <f t="shared" si="26"/>
        <v>9.5712039133370438E-2</v>
      </c>
      <c r="AE48" s="69">
        <f t="shared" si="26"/>
        <v>9.1639706276570435E-2</v>
      </c>
      <c r="AF48" s="69">
        <f t="shared" si="26"/>
        <v>8.7567373419770431E-2</v>
      </c>
      <c r="AG48" s="69">
        <f t="shared" si="26"/>
        <v>8.3495040562970427E-2</v>
      </c>
      <c r="AH48" s="69">
        <f t="shared" si="26"/>
        <v>7.9422707706170423E-2</v>
      </c>
      <c r="AI48" s="69">
        <f t="shared" si="26"/>
        <v>7.5350374849370419E-2</v>
      </c>
      <c r="AJ48" s="69">
        <f t="shared" si="26"/>
        <v>7.1278041992570415E-2</v>
      </c>
      <c r="AK48" s="69">
        <f t="shared" si="26"/>
        <v>6.7205709135770411E-2</v>
      </c>
      <c r="AL48" s="69">
        <f t="shared" si="26"/>
        <v>6.3133376278970407E-2</v>
      </c>
      <c r="AM48" s="69">
        <f t="shared" si="26"/>
        <v>5.9061043422170417E-2</v>
      </c>
      <c r="AN48" s="69">
        <f t="shared" si="26"/>
        <v>5.4988710565370413E-2</v>
      </c>
      <c r="AO48" s="69">
        <f t="shared" si="26"/>
        <v>5.0916377708570423E-2</v>
      </c>
      <c r="AP48" s="69">
        <f t="shared" si="26"/>
        <v>4.6844044851770419E-2</v>
      </c>
      <c r="AQ48" s="69">
        <f t="shared" si="26"/>
        <v>4.2771711994970429E-2</v>
      </c>
      <c r="AR48" s="69">
        <f t="shared" si="26"/>
        <v>3.8699379138170426E-2</v>
      </c>
      <c r="AS48" s="69">
        <f t="shared" si="26"/>
        <v>3.4627046281370435E-2</v>
      </c>
      <c r="AT48" s="69">
        <f t="shared" si="26"/>
        <v>3.0554713424570432E-2</v>
      </c>
      <c r="AU48" s="69">
        <f t="shared" si="26"/>
        <v>2.6482380567770435E-2</v>
      </c>
      <c r="AV48" s="69">
        <f t="shared" si="26"/>
        <v>2.2410047710970431E-2</v>
      </c>
      <c r="AW48" s="69">
        <f t="shared" si="26"/>
        <v>1.8337714854170434E-2</v>
      </c>
      <c r="AX48" s="69">
        <f t="shared" si="26"/>
        <v>1.4265381997370432E-2</v>
      </c>
      <c r="AY48" s="69">
        <f t="shared" si="26"/>
        <v>1.0193049140570431E-2</v>
      </c>
      <c r="AZ48" s="69">
        <f t="shared" si="26"/>
        <v>6.1207162837704308E-3</v>
      </c>
      <c r="BA48" s="69">
        <f t="shared" si="26"/>
        <v>2.0483834269704316E-3</v>
      </c>
      <c r="BB48" s="69">
        <f t="shared" si="26"/>
        <v>1.2216998570431861E-5</v>
      </c>
      <c r="BC48" s="69">
        <f t="shared" si="26"/>
        <v>1.2216998570431861E-5</v>
      </c>
      <c r="BD48" s="69">
        <f t="shared" si="26"/>
        <v>1.2216998570431861E-5</v>
      </c>
      <c r="BE48" s="69">
        <f t="shared" si="26"/>
        <v>1.2216998570431861E-5</v>
      </c>
      <c r="BF48" s="69">
        <f t="shared" si="26"/>
        <v>1.2216998570431861E-5</v>
      </c>
      <c r="BG48" s="69">
        <f t="shared" si="26"/>
        <v>1.2216998570431861E-5</v>
      </c>
      <c r="BH48" s="69">
        <f t="shared" si="26"/>
        <v>1.2216998570431861E-5</v>
      </c>
      <c r="BI48" s="69">
        <f t="shared" si="26"/>
        <v>1.2216998570431861E-5</v>
      </c>
      <c r="BJ48" s="69">
        <f t="shared" si="26"/>
        <v>1.2216998570431861E-5</v>
      </c>
      <c r="BK48" s="69">
        <f t="shared" si="26"/>
        <v>1.2216998570431861E-5</v>
      </c>
      <c r="BL48" s="69">
        <f t="shared" si="26"/>
        <v>1.2216998570431861E-5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7">C22-C36-C42-C48</f>
        <v>0</v>
      </c>
      <c r="D50" s="72">
        <f t="shared" si="27"/>
        <v>1.5243642495076499</v>
      </c>
      <c r="E50" s="72">
        <f t="shared" si="27"/>
        <v>2.9842621385525683</v>
      </c>
      <c r="F50" s="72">
        <f t="shared" si="27"/>
        <v>2.858852455432797</v>
      </c>
      <c r="G50" s="72">
        <f t="shared" si="27"/>
        <v>2.7402158449948182</v>
      </c>
      <c r="H50" s="72">
        <f t="shared" si="27"/>
        <v>2.6278453017979602</v>
      </c>
      <c r="I50" s="72">
        <f t="shared" si="27"/>
        <v>2.5212728208200645</v>
      </c>
      <c r="J50" s="72">
        <f t="shared" si="27"/>
        <v>2.4200628973877336</v>
      </c>
      <c r="K50" s="72">
        <f t="shared" si="27"/>
        <v>2.3238125271763321</v>
      </c>
      <c r="L50" s="72">
        <f t="shared" si="27"/>
        <v>2.2303311866793667</v>
      </c>
      <c r="M50" s="72">
        <f t="shared" si="27"/>
        <v>2.1372398503675343</v>
      </c>
      <c r="N50" s="72">
        <f t="shared" si="27"/>
        <v>2.0441485140557019</v>
      </c>
      <c r="O50" s="72">
        <f t="shared" si="27"/>
        <v>1.9510571777438688</v>
      </c>
      <c r="P50" s="72">
        <f t="shared" si="27"/>
        <v>1.8579658414320361</v>
      </c>
      <c r="Q50" s="72">
        <f t="shared" si="27"/>
        <v>1.7648745051202037</v>
      </c>
      <c r="R50" s="72">
        <f t="shared" si="27"/>
        <v>1.6717831688083704</v>
      </c>
      <c r="S50" s="72">
        <f t="shared" si="27"/>
        <v>1.578691832496538</v>
      </c>
      <c r="T50" s="72">
        <f t="shared" si="27"/>
        <v>1.4856004961847047</v>
      </c>
      <c r="U50" s="72">
        <f t="shared" si="27"/>
        <v>1.3925091598728723</v>
      </c>
      <c r="V50" s="72">
        <f t="shared" si="27"/>
        <v>1.2994178235610394</v>
      </c>
      <c r="W50" s="72">
        <f t="shared" si="27"/>
        <v>1.2063264872492063</v>
      </c>
      <c r="X50" s="72">
        <f t="shared" si="27"/>
        <v>1.1277368065545319</v>
      </c>
      <c r="Y50" s="72">
        <f t="shared" si="27"/>
        <v>1.0781504370941735</v>
      </c>
      <c r="Z50" s="72">
        <f t="shared" si="27"/>
        <v>1.0430657232509735</v>
      </c>
      <c r="AA50" s="72">
        <f t="shared" si="27"/>
        <v>1.0079810094077732</v>
      </c>
      <c r="AB50" s="72">
        <f t="shared" si="27"/>
        <v>0.97289629556457335</v>
      </c>
      <c r="AC50" s="72">
        <f t="shared" si="27"/>
        <v>0.93781158172137313</v>
      </c>
      <c r="AD50" s="72">
        <f t="shared" si="27"/>
        <v>0.90272686787817313</v>
      </c>
      <c r="AE50" s="72">
        <f t="shared" si="27"/>
        <v>0.86764215403497291</v>
      </c>
      <c r="AF50" s="72">
        <f t="shared" si="27"/>
        <v>0.83255744019177302</v>
      </c>
      <c r="AG50" s="72">
        <f t="shared" si="27"/>
        <v>0.7974727263485728</v>
      </c>
      <c r="AH50" s="72">
        <f t="shared" si="27"/>
        <v>0.7623880125053728</v>
      </c>
      <c r="AI50" s="72">
        <f t="shared" si="27"/>
        <v>0.72730329866217258</v>
      </c>
      <c r="AJ50" s="72">
        <f t="shared" si="27"/>
        <v>0.69221858481897269</v>
      </c>
      <c r="AK50" s="72">
        <f t="shared" si="27"/>
        <v>0.65713387097577292</v>
      </c>
      <c r="AL50" s="72">
        <f t="shared" si="27"/>
        <v>0.62204915713257292</v>
      </c>
      <c r="AM50" s="72">
        <f t="shared" si="27"/>
        <v>0.58696444328937314</v>
      </c>
      <c r="AN50" s="72">
        <f t="shared" si="27"/>
        <v>0.55187972944617325</v>
      </c>
      <c r="AO50" s="72">
        <f t="shared" si="27"/>
        <v>0.51679501560297347</v>
      </c>
      <c r="AP50" s="72">
        <f t="shared" si="27"/>
        <v>0.48171030175977347</v>
      </c>
      <c r="AQ50" s="72">
        <f t="shared" si="27"/>
        <v>0.44662558791657364</v>
      </c>
      <c r="AR50" s="72">
        <f t="shared" si="27"/>
        <v>0.41154087407337381</v>
      </c>
      <c r="AS50" s="72">
        <f t="shared" si="27"/>
        <v>0.37645616023017392</v>
      </c>
      <c r="AT50" s="72">
        <f t="shared" si="27"/>
        <v>0.34137144638697403</v>
      </c>
      <c r="AU50" s="72">
        <f t="shared" si="27"/>
        <v>0.3062867325437742</v>
      </c>
      <c r="AV50" s="72">
        <f t="shared" si="27"/>
        <v>0.27120201870057431</v>
      </c>
      <c r="AW50" s="72">
        <f t="shared" si="27"/>
        <v>0.23611730485737445</v>
      </c>
      <c r="AX50" s="72">
        <f t="shared" si="27"/>
        <v>0.20103259101417459</v>
      </c>
      <c r="AY50" s="72">
        <f t="shared" si="27"/>
        <v>0.16594787717097473</v>
      </c>
      <c r="AZ50" s="72">
        <f t="shared" si="27"/>
        <v>0.13086316332777487</v>
      </c>
      <c r="BA50" s="72">
        <f t="shared" si="27"/>
        <v>5.6621402784574344E-2</v>
      </c>
      <c r="BB50" s="72">
        <f t="shared" si="27"/>
        <v>-7.8000837026229522E-5</v>
      </c>
      <c r="BC50" s="72">
        <f>BC22-BC36-BC42-BC48</f>
        <v>-7.8000837026229522E-5</v>
      </c>
      <c r="BD50" s="72">
        <f>BD22-BD36-BD42-BD48</f>
        <v>-7.8000837026229522E-5</v>
      </c>
      <c r="BE50" s="72">
        <f t="shared" si="27"/>
        <v>-7.8000837026229522E-5</v>
      </c>
      <c r="BF50" s="72">
        <f t="shared" si="27"/>
        <v>-7.8000837026229522E-5</v>
      </c>
      <c r="BG50" s="72">
        <f t="shared" si="27"/>
        <v>-7.8000837026229522E-5</v>
      </c>
      <c r="BH50" s="72">
        <f t="shared" si="27"/>
        <v>-7.8000837026229522E-5</v>
      </c>
      <c r="BI50" s="72">
        <f>BI22-BI36-BI42-BI48</f>
        <v>-7.8000837026229522E-5</v>
      </c>
      <c r="BJ50" s="72">
        <f>BJ22-BJ36-BJ42-BJ48</f>
        <v>-7.8000837026229522E-5</v>
      </c>
      <c r="BK50" s="72">
        <f>BK22-BK36-BK42-BK48</f>
        <v>-7.8000837026229522E-5</v>
      </c>
      <c r="BL50" s="72">
        <f>BL22-BL36-BL42-BL48</f>
        <v>-7.8000837026229522E-5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-1.0573058505929651E-3</v>
      </c>
      <c r="E53" s="81">
        <f>(+E33-E114)*'Assumptions (Inputs)'!$D$31/'Assumptions (Inputs)'!$D$30</f>
        <v>-1.0573058505929651E-3</v>
      </c>
      <c r="F53" s="81">
        <f>(+F33-F114)*'Assumptions (Inputs)'!$D$31/'Assumptions (Inputs)'!$D$30</f>
        <v>-1.0573058505929651E-3</v>
      </c>
      <c r="G53" s="81">
        <f>(+G33-G114)*'Assumptions (Inputs)'!$D$31/'Assumptions (Inputs)'!$D$30</f>
        <v>-1.0573058505929651E-3</v>
      </c>
      <c r="H53" s="81">
        <f>(+H33-H114)*'Assumptions (Inputs)'!$D$31/'Assumptions (Inputs)'!$D$30</f>
        <v>-1.0573058505929651E-3</v>
      </c>
      <c r="I53" s="81">
        <f>(+I33-I114)*'Assumptions (Inputs)'!$D$31/'Assumptions (Inputs)'!$D$30</f>
        <v>-1.0573058505929651E-3</v>
      </c>
      <c r="J53" s="81">
        <f>(+J33-J114)*'Assumptions (Inputs)'!$D$31/'Assumptions (Inputs)'!$D$30</f>
        <v>-1.0573058505929651E-3</v>
      </c>
      <c r="K53" s="81">
        <f>(+K33-K114)*'Assumptions (Inputs)'!$D$31/'Assumptions (Inputs)'!$D$30</f>
        <v>-1.0573058505929651E-3</v>
      </c>
      <c r="L53" s="81">
        <f>(+L33-L114)*'Assumptions (Inputs)'!$D$31/'Assumptions (Inputs)'!$D$30</f>
        <v>-1.0573058505929651E-3</v>
      </c>
      <c r="M53" s="81">
        <f>(+M33-M114)*'Assumptions (Inputs)'!$D$31/'Assumptions (Inputs)'!$D$30</f>
        <v>-1.0573058505929651E-3</v>
      </c>
      <c r="N53" s="81">
        <f>(+N33-N114)*'Assumptions (Inputs)'!$D$31/'Assumptions (Inputs)'!$D$30</f>
        <v>-1.0573058505929651E-3</v>
      </c>
      <c r="O53" s="81">
        <f>(+O33-O114)*'Assumptions (Inputs)'!$D$31/'Assumptions (Inputs)'!$D$30</f>
        <v>-1.0573058505929651E-3</v>
      </c>
      <c r="P53" s="81">
        <f>(+P33-P114)*'Assumptions (Inputs)'!$D$31/'Assumptions (Inputs)'!$D$30</f>
        <v>-1.0573058505929651E-3</v>
      </c>
      <c r="Q53" s="81">
        <f>(+Q33-Q114)*'Assumptions (Inputs)'!$D$31/'Assumptions (Inputs)'!$D$30</f>
        <v>-1.0573058505929651E-3</v>
      </c>
      <c r="R53" s="81">
        <f>(+R33-R114)*'Assumptions (Inputs)'!$D$31/'Assumptions (Inputs)'!$D$30</f>
        <v>-1.0573058505929651E-3</v>
      </c>
      <c r="S53" s="81">
        <f>(+S33-S114)*'Assumptions (Inputs)'!$D$31/'Assumptions (Inputs)'!$D$30</f>
        <v>-1.0573058505929651E-3</v>
      </c>
      <c r="T53" s="81">
        <f>(+T33-T114)*'Assumptions (Inputs)'!$D$31/'Assumptions (Inputs)'!$D$30</f>
        <v>-1.0573058505929651E-3</v>
      </c>
      <c r="U53" s="81">
        <f>(+U33-U114)*'Assumptions (Inputs)'!$D$31/'Assumptions (Inputs)'!$D$30</f>
        <v>-1.0573058505929651E-3</v>
      </c>
      <c r="V53" s="81">
        <f>(+V33-V114)*'Assumptions (Inputs)'!$D$31/'Assumptions (Inputs)'!$D$30</f>
        <v>-1.0573058505929651E-3</v>
      </c>
      <c r="W53" s="81">
        <f>(+W33-W114)*'Assumptions (Inputs)'!$D$31/'Assumptions (Inputs)'!$D$30</f>
        <v>-1.0573058505929651E-3</v>
      </c>
      <c r="X53" s="81">
        <f>(+X33-X114)*'Assumptions (Inputs)'!$D$31/'Assumptions (Inputs)'!$D$30</f>
        <v>-1.0573058505929651E-3</v>
      </c>
      <c r="Y53" s="81">
        <f>(+Y33-Y114)*'Assumptions (Inputs)'!$D$31/'Assumptions (Inputs)'!$D$30</f>
        <v>-1.0573058505929651E-3</v>
      </c>
      <c r="Z53" s="81">
        <f>(+Z33-Z114)*'Assumptions (Inputs)'!$D$31/'Assumptions (Inputs)'!$D$30</f>
        <v>-1.0573058505929651E-3</v>
      </c>
      <c r="AA53" s="81">
        <f>(+AA33-AA114)*'Assumptions (Inputs)'!$D$31/'Assumptions (Inputs)'!$D$30</f>
        <v>-1.0573058505929651E-3</v>
      </c>
      <c r="AB53" s="81">
        <f>(+AB33-AB114)*'Assumptions (Inputs)'!$D$31/'Assumptions (Inputs)'!$D$30</f>
        <v>-1.0573058505929651E-3</v>
      </c>
      <c r="AC53" s="81">
        <f>(+AC33-AC114)*'Assumptions (Inputs)'!$D$31/'Assumptions (Inputs)'!$D$30</f>
        <v>-1.0573058505929651E-3</v>
      </c>
      <c r="AD53" s="81">
        <f>(+AD33-AD114)*'Assumptions (Inputs)'!$D$31/'Assumptions (Inputs)'!$D$30</f>
        <v>-1.0573058505929651E-3</v>
      </c>
      <c r="AE53" s="81">
        <f>(+AE33-AE114)*'Assumptions (Inputs)'!$D$31/'Assumptions (Inputs)'!$D$30</f>
        <v>-1.0573058505929651E-3</v>
      </c>
      <c r="AF53" s="81">
        <f>(+AF33-AF114)*'Assumptions (Inputs)'!$D$31/'Assumptions (Inputs)'!$D$30</f>
        <v>-1.0573058505929651E-3</v>
      </c>
      <c r="AG53" s="81">
        <f>(+AG33-AG114)*'Assumptions (Inputs)'!$D$31/'Assumptions (Inputs)'!$D$30</f>
        <v>-1.0573058505929651E-3</v>
      </c>
      <c r="AH53" s="81">
        <f>(+AH33-AH114)*'Assumptions (Inputs)'!$D$31/'Assumptions (Inputs)'!$D$30</f>
        <v>-1.0573058505929651E-3</v>
      </c>
      <c r="AI53" s="81">
        <f>(+AI33-AI114)*'Assumptions (Inputs)'!$D$31/'Assumptions (Inputs)'!$D$30</f>
        <v>-1.0573058505929651E-3</v>
      </c>
      <c r="AJ53" s="81">
        <f>(+AJ33-AJ114)*'Assumptions (Inputs)'!$D$31/'Assumptions (Inputs)'!$D$30</f>
        <v>-1.0573058505929651E-3</v>
      </c>
      <c r="AK53" s="81">
        <f>(+AK33-AK114)*'Assumptions (Inputs)'!$D$31/'Assumptions (Inputs)'!$D$30</f>
        <v>-1.0573058505929651E-3</v>
      </c>
      <c r="AL53" s="81">
        <f>(+AL33-AL114)*'Assumptions (Inputs)'!$D$31/'Assumptions (Inputs)'!$D$30</f>
        <v>-1.0573058505929651E-3</v>
      </c>
      <c r="AM53" s="81">
        <f>(+AM33-AM114)*'Assumptions (Inputs)'!$D$31/'Assumptions (Inputs)'!$D$30</f>
        <v>-1.0573058505929651E-3</v>
      </c>
      <c r="AN53" s="81">
        <f>(+AN33-AN114)*'Assumptions (Inputs)'!$D$31/'Assumptions (Inputs)'!$D$30</f>
        <v>-1.0573058505929651E-3</v>
      </c>
      <c r="AO53" s="81">
        <f>(+AO33-AO114)*'Assumptions (Inputs)'!$D$31/'Assumptions (Inputs)'!$D$30</f>
        <v>-1.0573058505929651E-3</v>
      </c>
      <c r="AP53" s="81">
        <f>(+AP33-AP114)*'Assumptions (Inputs)'!$D$31/'Assumptions (Inputs)'!$D$30</f>
        <v>-1.0573058505929651E-3</v>
      </c>
      <c r="AQ53" s="81">
        <f>(+AQ33-AQ114)*'Assumptions (Inputs)'!$D$31/'Assumptions (Inputs)'!$D$30</f>
        <v>-1.0573058505929651E-3</v>
      </c>
      <c r="AR53" s="81">
        <f>(+AR33-AR114)*'Assumptions (Inputs)'!$D$31/'Assumptions (Inputs)'!$D$30</f>
        <v>-1.0573058505929651E-3</v>
      </c>
      <c r="AS53" s="81">
        <f>(+AS33-AS114)*'Assumptions (Inputs)'!$D$31/'Assumptions (Inputs)'!$D$30</f>
        <v>-1.0573058505929651E-3</v>
      </c>
      <c r="AT53" s="81">
        <f>(+AT33-AT114)*'Assumptions (Inputs)'!$D$31/'Assumptions (Inputs)'!$D$30</f>
        <v>-1.0573058505929651E-3</v>
      </c>
      <c r="AU53" s="81">
        <f>(+AU33-AU114)*'Assumptions (Inputs)'!$D$31/'Assumptions (Inputs)'!$D$30</f>
        <v>-1.0573058505929651E-3</v>
      </c>
      <c r="AV53" s="81">
        <f>(+AV33-AV114)*'Assumptions (Inputs)'!$D$31/'Assumptions (Inputs)'!$D$30</f>
        <v>-1.0573058505929651E-3</v>
      </c>
      <c r="AW53" s="81">
        <f>(+AW33-AW114)*'Assumptions (Inputs)'!$D$31/'Assumptions (Inputs)'!$D$30</f>
        <v>-1.0573058505929651E-3</v>
      </c>
      <c r="AX53" s="81">
        <f>(+AX33-AX114)*'Assumptions (Inputs)'!$D$31/'Assumptions (Inputs)'!$D$30</f>
        <v>-1.0573058505929651E-3</v>
      </c>
      <c r="AY53" s="81">
        <f>(+AY33-AY114)*'Assumptions (Inputs)'!$D$31/'Assumptions (Inputs)'!$D$30</f>
        <v>-1.0573058505929651E-3</v>
      </c>
      <c r="AZ53" s="81">
        <f>(+AZ33-AZ114)*'Assumptions (Inputs)'!$D$31/'Assumptions (Inputs)'!$D$30</f>
        <v>-1.0573058505929651E-3</v>
      </c>
      <c r="BA53" s="81">
        <f>(+BA33-BA114)*'Assumptions (Inputs)'!$D$31/'Assumptions (Inputs)'!$D$30</f>
        <v>-1.0573058505929651E-3</v>
      </c>
      <c r="BB53" s="81">
        <f>(+BB33-BB114)*'Assumptions (Inputs)'!$D$31/'Assumptions (Inputs)'!$D$30</f>
        <v>0</v>
      </c>
      <c r="BC53" s="81">
        <f>(+BC33-BC114)*'Assumptions (Inputs)'!$D$31/'Assumptions (Inputs)'!$D$30</f>
        <v>0</v>
      </c>
      <c r="BD53" s="81">
        <f>(+BD33-BD114)*'Assumptions (Inputs)'!$D$31/'Assumptions (Inputs)'!$D$30</f>
        <v>0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-5.2865292529648271E-2</v>
      </c>
      <c r="BO53" s="343"/>
    </row>
    <row r="54" spans="1:107" s="38" customFormat="1" ht="15" customHeight="1">
      <c r="A54" s="36" t="s">
        <v>53</v>
      </c>
      <c r="B54" s="75">
        <f t="shared" ref="B54:BL54" si="28">B33</f>
        <v>0</v>
      </c>
      <c r="C54" s="75">
        <f t="shared" si="28"/>
        <v>0</v>
      </c>
      <c r="D54" s="75">
        <f t="shared" si="28"/>
        <v>6.1084992851999996E-2</v>
      </c>
      <c r="E54" s="75">
        <f t="shared" si="28"/>
        <v>6.1084992851999996E-2</v>
      </c>
      <c r="F54" s="75">
        <f t="shared" si="28"/>
        <v>6.1084992851999996E-2</v>
      </c>
      <c r="G54" s="75">
        <f t="shared" si="28"/>
        <v>6.1084992851999996E-2</v>
      </c>
      <c r="H54" s="75">
        <f t="shared" si="28"/>
        <v>6.1084992851999996E-2</v>
      </c>
      <c r="I54" s="75">
        <f t="shared" si="28"/>
        <v>6.1084992851999996E-2</v>
      </c>
      <c r="J54" s="75">
        <f t="shared" si="28"/>
        <v>6.1084992851999996E-2</v>
      </c>
      <c r="K54" s="75">
        <f t="shared" si="28"/>
        <v>6.1084992851999996E-2</v>
      </c>
      <c r="L54" s="75">
        <f t="shared" si="28"/>
        <v>6.1084992851999996E-2</v>
      </c>
      <c r="M54" s="75">
        <f t="shared" si="28"/>
        <v>6.1084992851999996E-2</v>
      </c>
      <c r="N54" s="75">
        <f t="shared" si="28"/>
        <v>6.1084992851999996E-2</v>
      </c>
      <c r="O54" s="75">
        <f t="shared" si="28"/>
        <v>6.1084992851999996E-2</v>
      </c>
      <c r="P54" s="75">
        <f t="shared" si="28"/>
        <v>6.1084992851999996E-2</v>
      </c>
      <c r="Q54" s="75">
        <f t="shared" si="28"/>
        <v>6.1084992851999996E-2</v>
      </c>
      <c r="R54" s="75">
        <f t="shared" si="28"/>
        <v>6.1084992851999996E-2</v>
      </c>
      <c r="S54" s="75">
        <f t="shared" si="28"/>
        <v>6.1084992851999996E-2</v>
      </c>
      <c r="T54" s="75">
        <f t="shared" si="28"/>
        <v>6.1084992851999996E-2</v>
      </c>
      <c r="U54" s="75">
        <f t="shared" si="28"/>
        <v>6.1084992851999996E-2</v>
      </c>
      <c r="V54" s="75">
        <f t="shared" si="28"/>
        <v>6.1084992851999996E-2</v>
      </c>
      <c r="W54" s="75">
        <f t="shared" si="28"/>
        <v>6.1084992851999996E-2</v>
      </c>
      <c r="X54" s="75">
        <f t="shared" si="28"/>
        <v>6.1084992851999996E-2</v>
      </c>
      <c r="Y54" s="75">
        <f t="shared" si="28"/>
        <v>6.1084992851999996E-2</v>
      </c>
      <c r="Z54" s="75">
        <f t="shared" si="28"/>
        <v>6.1084992851999996E-2</v>
      </c>
      <c r="AA54" s="75">
        <f t="shared" si="28"/>
        <v>6.1084992851999996E-2</v>
      </c>
      <c r="AB54" s="75">
        <f t="shared" si="28"/>
        <v>6.1084992851999996E-2</v>
      </c>
      <c r="AC54" s="75">
        <f t="shared" si="28"/>
        <v>6.1084992851999996E-2</v>
      </c>
      <c r="AD54" s="75">
        <f t="shared" si="28"/>
        <v>6.1084992851999996E-2</v>
      </c>
      <c r="AE54" s="75">
        <f t="shared" si="28"/>
        <v>6.1084992851999996E-2</v>
      </c>
      <c r="AF54" s="75">
        <f t="shared" si="28"/>
        <v>6.1084992851999996E-2</v>
      </c>
      <c r="AG54" s="75">
        <f t="shared" si="28"/>
        <v>6.1084992851999996E-2</v>
      </c>
      <c r="AH54" s="75">
        <f t="shared" si="28"/>
        <v>6.1084992851999996E-2</v>
      </c>
      <c r="AI54" s="75">
        <f t="shared" si="28"/>
        <v>6.1084992851999996E-2</v>
      </c>
      <c r="AJ54" s="75">
        <f t="shared" si="28"/>
        <v>6.1084992851999996E-2</v>
      </c>
      <c r="AK54" s="75">
        <f t="shared" si="28"/>
        <v>6.1084992851999996E-2</v>
      </c>
      <c r="AL54" s="75">
        <f t="shared" si="28"/>
        <v>6.1084992851999996E-2</v>
      </c>
      <c r="AM54" s="75">
        <f t="shared" si="28"/>
        <v>6.1084992851999996E-2</v>
      </c>
      <c r="AN54" s="75">
        <f t="shared" si="28"/>
        <v>6.1084992851999996E-2</v>
      </c>
      <c r="AO54" s="75">
        <f t="shared" si="28"/>
        <v>6.1084992851999996E-2</v>
      </c>
      <c r="AP54" s="75">
        <f t="shared" si="28"/>
        <v>6.1084992851999996E-2</v>
      </c>
      <c r="AQ54" s="75">
        <f t="shared" si="28"/>
        <v>6.1084992851999996E-2</v>
      </c>
      <c r="AR54" s="75">
        <f t="shared" si="28"/>
        <v>6.1084992851999996E-2</v>
      </c>
      <c r="AS54" s="75">
        <f t="shared" si="28"/>
        <v>6.1084992851999996E-2</v>
      </c>
      <c r="AT54" s="75">
        <f t="shared" si="28"/>
        <v>6.1084992851999996E-2</v>
      </c>
      <c r="AU54" s="75">
        <f t="shared" si="28"/>
        <v>6.1084992851999996E-2</v>
      </c>
      <c r="AV54" s="75">
        <f t="shared" si="28"/>
        <v>6.1084992851999996E-2</v>
      </c>
      <c r="AW54" s="75">
        <f t="shared" si="28"/>
        <v>6.1084992851999996E-2</v>
      </c>
      <c r="AX54" s="75">
        <f t="shared" si="28"/>
        <v>6.1084992851999996E-2</v>
      </c>
      <c r="AY54" s="75">
        <f t="shared" si="28"/>
        <v>6.1084992851999996E-2</v>
      </c>
      <c r="AZ54" s="75">
        <f t="shared" si="28"/>
        <v>6.1084992851999996E-2</v>
      </c>
      <c r="BA54" s="75">
        <f t="shared" si="28"/>
        <v>6.1084992851999996E-2</v>
      </c>
      <c r="BB54" s="75">
        <f t="shared" si="28"/>
        <v>0</v>
      </c>
      <c r="BC54" s="75">
        <f t="shared" si="28"/>
        <v>0</v>
      </c>
      <c r="BD54" s="75">
        <f t="shared" si="28"/>
        <v>0</v>
      </c>
      <c r="BE54" s="75">
        <f t="shared" si="28"/>
        <v>0</v>
      </c>
      <c r="BF54" s="75">
        <f t="shared" si="28"/>
        <v>0</v>
      </c>
      <c r="BG54" s="75">
        <f t="shared" si="28"/>
        <v>0</v>
      </c>
      <c r="BH54" s="75">
        <f t="shared" si="28"/>
        <v>0</v>
      </c>
      <c r="BI54" s="75">
        <f t="shared" si="28"/>
        <v>0</v>
      </c>
      <c r="BJ54" s="75">
        <f t="shared" si="28"/>
        <v>0</v>
      </c>
      <c r="BK54" s="75">
        <f t="shared" si="28"/>
        <v>0</v>
      </c>
      <c r="BL54" s="75">
        <f t="shared" si="28"/>
        <v>0</v>
      </c>
      <c r="BM54" s="37"/>
      <c r="BN54" s="75">
        <f>SUM(B54:BM54)</f>
        <v>3.0542496425999985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0.15662818680000001</v>
      </c>
      <c r="E55" s="68">
        <f>E21*'Assumptions (Inputs)'!$C$42</f>
        <v>0.15662818680000001</v>
      </c>
      <c r="F55" s="68">
        <f>F21*'Assumptions (Inputs)'!$C$42</f>
        <v>0.15662818680000001</v>
      </c>
      <c r="G55" s="68">
        <f>G21*'Assumptions (Inputs)'!$C$42</f>
        <v>0.15662818680000001</v>
      </c>
      <c r="H55" s="68">
        <f>H21*'Assumptions (Inputs)'!$C$42</f>
        <v>0.15662818680000001</v>
      </c>
      <c r="I55" s="68">
        <f>I21*'Assumptions (Inputs)'!$C$42</f>
        <v>0.15662818680000001</v>
      </c>
      <c r="J55" s="68">
        <f>J21*'Assumptions (Inputs)'!$C$42</f>
        <v>0.15662818680000001</v>
      </c>
      <c r="K55" s="68">
        <f>K21*'Assumptions (Inputs)'!$C$42</f>
        <v>0.15662818680000001</v>
      </c>
      <c r="L55" s="68">
        <f>L21*'Assumptions (Inputs)'!$C$42</f>
        <v>0.15662818680000001</v>
      </c>
      <c r="M55" s="68">
        <f>M21*'Assumptions (Inputs)'!$C$42</f>
        <v>0.15662818680000001</v>
      </c>
      <c r="N55" s="68">
        <f>N21*'Assumptions (Inputs)'!$C$42</f>
        <v>0.15662818680000001</v>
      </c>
      <c r="O55" s="68">
        <f>O21*'Assumptions (Inputs)'!$C$42</f>
        <v>0.15662818680000001</v>
      </c>
      <c r="P55" s="68">
        <f>P21*'Assumptions (Inputs)'!$C$42</f>
        <v>0.15662818680000001</v>
      </c>
      <c r="Q55" s="68">
        <f>Q21*'Assumptions (Inputs)'!$C$42</f>
        <v>0.15662818680000001</v>
      </c>
      <c r="R55" s="68">
        <f>R21*'Assumptions (Inputs)'!$C$42</f>
        <v>0.15662818680000001</v>
      </c>
      <c r="S55" s="68">
        <f>S21*'Assumptions (Inputs)'!$C$42</f>
        <v>0.15662818680000001</v>
      </c>
      <c r="T55" s="68">
        <f>T21*'Assumptions (Inputs)'!$C$42</f>
        <v>0.15662818680000001</v>
      </c>
      <c r="U55" s="68">
        <f>U21*'Assumptions (Inputs)'!$C$42</f>
        <v>0.15662818680000001</v>
      </c>
      <c r="V55" s="68">
        <f>V21*'Assumptions (Inputs)'!$C$42</f>
        <v>0.15662818680000001</v>
      </c>
      <c r="W55" s="68">
        <f>W21*'Assumptions (Inputs)'!$C$42</f>
        <v>0.15662818680000001</v>
      </c>
      <c r="X55" s="68">
        <f>X21*'Assumptions (Inputs)'!$C$42</f>
        <v>0.15662818680000001</v>
      </c>
      <c r="Y55" s="68">
        <f>Y21*'Assumptions (Inputs)'!$C$42</f>
        <v>0.15662818680000001</v>
      </c>
      <c r="Z55" s="68">
        <f>Z21*'Assumptions (Inputs)'!$C$42</f>
        <v>0.15662818680000001</v>
      </c>
      <c r="AA55" s="68">
        <f>AA21*'Assumptions (Inputs)'!$C$42</f>
        <v>0.15662818680000001</v>
      </c>
      <c r="AB55" s="68">
        <f>AB21*'Assumptions (Inputs)'!$C$42</f>
        <v>0.15662818680000001</v>
      </c>
      <c r="AC55" s="68">
        <f>AC21*'Assumptions (Inputs)'!$C$42</f>
        <v>0.15662818680000001</v>
      </c>
      <c r="AD55" s="68">
        <f>AD21*'Assumptions (Inputs)'!$C$42</f>
        <v>0.15662818680000001</v>
      </c>
      <c r="AE55" s="68">
        <f>AE21*'Assumptions (Inputs)'!$C$42</f>
        <v>0.15662818680000001</v>
      </c>
      <c r="AF55" s="68">
        <f>AF21*'Assumptions (Inputs)'!$C$42</f>
        <v>0.15662818680000001</v>
      </c>
      <c r="AG55" s="68">
        <f>AG21*'Assumptions (Inputs)'!$C$42</f>
        <v>0.15662818680000001</v>
      </c>
      <c r="AH55" s="68">
        <f>AH21*'Assumptions (Inputs)'!$C$42</f>
        <v>0.15662818680000001</v>
      </c>
      <c r="AI55" s="68">
        <f>AI21*'Assumptions (Inputs)'!$C$42</f>
        <v>0.15662818680000001</v>
      </c>
      <c r="AJ55" s="68">
        <f>AJ21*'Assumptions (Inputs)'!$C$42</f>
        <v>0.15662818680000001</v>
      </c>
      <c r="AK55" s="68">
        <f>AK21*'Assumptions (Inputs)'!$C$42</f>
        <v>0.15662818680000001</v>
      </c>
      <c r="AL55" s="68">
        <f>AL21*'Assumptions (Inputs)'!$C$42</f>
        <v>0.15662818680000001</v>
      </c>
      <c r="AM55" s="68">
        <f>AM21*'Assumptions (Inputs)'!$C$42</f>
        <v>0.15662818680000001</v>
      </c>
      <c r="AN55" s="68">
        <f>AN21*'Assumptions (Inputs)'!$C$42</f>
        <v>0.15662818680000001</v>
      </c>
      <c r="AO55" s="68">
        <f>AO21*'Assumptions (Inputs)'!$C$42</f>
        <v>0.15662818680000001</v>
      </c>
      <c r="AP55" s="68">
        <f>AP21*'Assumptions (Inputs)'!$C$42</f>
        <v>0.15662818680000001</v>
      </c>
      <c r="AQ55" s="68">
        <f>AQ21*'Assumptions (Inputs)'!$C$42</f>
        <v>0.15662818680000001</v>
      </c>
      <c r="AR55" s="68">
        <f>AR21*'Assumptions (Inputs)'!$C$42</f>
        <v>0.15662818680000001</v>
      </c>
      <c r="AS55" s="68">
        <f>AS21*'Assumptions (Inputs)'!$C$42</f>
        <v>0.15662818680000001</v>
      </c>
      <c r="AT55" s="68">
        <f>AT21*'Assumptions (Inputs)'!$C$42</f>
        <v>0.15662818680000001</v>
      </c>
      <c r="AU55" s="68">
        <f>AU21*'Assumptions (Inputs)'!$C$42</f>
        <v>0.15662818680000001</v>
      </c>
      <c r="AV55" s="68">
        <f>AV21*'Assumptions (Inputs)'!$C$42</f>
        <v>0.15662818680000001</v>
      </c>
      <c r="AW55" s="68">
        <f>AW21*'Assumptions (Inputs)'!$C$42</f>
        <v>0.15662818680000001</v>
      </c>
      <c r="AX55" s="68">
        <f>AX21*'Assumptions (Inputs)'!$C$42</f>
        <v>0.15662818680000001</v>
      </c>
      <c r="AY55" s="68">
        <f>AY21*'Assumptions (Inputs)'!$C$42</f>
        <v>0.15662818680000001</v>
      </c>
      <c r="AZ55" s="68">
        <f>AZ21*'Assumptions (Inputs)'!$C$42</f>
        <v>0.15662818680000001</v>
      </c>
      <c r="BA55" s="68">
        <f>BA21*'Assumptions (Inputs)'!$C$42</f>
        <v>0</v>
      </c>
      <c r="BB55" s="68">
        <f>BB21*'Assumptions (Inputs)'!$C$42</f>
        <v>0</v>
      </c>
      <c r="BC55" s="68">
        <f>BC21*'Assumptions (Inputs)'!$C$42</f>
        <v>0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7.6747811531999961</v>
      </c>
      <c r="BO55" s="337"/>
    </row>
    <row r="56" spans="1:107" s="38" customFormat="1" ht="15" customHeight="1" thickBot="1">
      <c r="A56" s="36" t="s">
        <v>100</v>
      </c>
      <c r="B56" s="69">
        <f t="shared" ref="B56:BL56" si="29">SUM(B53:B55)</f>
        <v>0</v>
      </c>
      <c r="C56" s="69">
        <f t="shared" si="29"/>
        <v>0</v>
      </c>
      <c r="D56" s="69">
        <f t="shared" si="29"/>
        <v>0.21665587380140705</v>
      </c>
      <c r="E56" s="69">
        <f t="shared" si="29"/>
        <v>0.21665587380140705</v>
      </c>
      <c r="F56" s="69">
        <f t="shared" si="29"/>
        <v>0.21665587380140705</v>
      </c>
      <c r="G56" s="69">
        <f t="shared" si="29"/>
        <v>0.21665587380140705</v>
      </c>
      <c r="H56" s="69">
        <f t="shared" si="29"/>
        <v>0.21665587380140705</v>
      </c>
      <c r="I56" s="69">
        <f t="shared" si="29"/>
        <v>0.21665587380140705</v>
      </c>
      <c r="J56" s="69">
        <f t="shared" si="29"/>
        <v>0.21665587380140705</v>
      </c>
      <c r="K56" s="69">
        <f t="shared" si="29"/>
        <v>0.21665587380140705</v>
      </c>
      <c r="L56" s="69">
        <f t="shared" si="29"/>
        <v>0.21665587380140705</v>
      </c>
      <c r="M56" s="69">
        <f t="shared" si="29"/>
        <v>0.21665587380140705</v>
      </c>
      <c r="N56" s="69">
        <f t="shared" si="29"/>
        <v>0.21665587380140705</v>
      </c>
      <c r="O56" s="69">
        <f t="shared" si="29"/>
        <v>0.21665587380140705</v>
      </c>
      <c r="P56" s="69">
        <f t="shared" si="29"/>
        <v>0.21665587380140705</v>
      </c>
      <c r="Q56" s="69">
        <f t="shared" si="29"/>
        <v>0.21665587380140705</v>
      </c>
      <c r="R56" s="69">
        <f t="shared" si="29"/>
        <v>0.21665587380140705</v>
      </c>
      <c r="S56" s="69">
        <f t="shared" si="29"/>
        <v>0.21665587380140705</v>
      </c>
      <c r="T56" s="69">
        <f t="shared" si="29"/>
        <v>0.21665587380140705</v>
      </c>
      <c r="U56" s="69">
        <f t="shared" si="29"/>
        <v>0.21665587380140705</v>
      </c>
      <c r="V56" s="69">
        <f t="shared" si="29"/>
        <v>0.21665587380140705</v>
      </c>
      <c r="W56" s="69">
        <f t="shared" si="29"/>
        <v>0.21665587380140705</v>
      </c>
      <c r="X56" s="69">
        <f t="shared" si="29"/>
        <v>0.21665587380140705</v>
      </c>
      <c r="Y56" s="69">
        <f t="shared" si="29"/>
        <v>0.21665587380140705</v>
      </c>
      <c r="Z56" s="69">
        <f t="shared" si="29"/>
        <v>0.21665587380140705</v>
      </c>
      <c r="AA56" s="69">
        <f t="shared" si="29"/>
        <v>0.21665587380140705</v>
      </c>
      <c r="AB56" s="69">
        <f t="shared" si="29"/>
        <v>0.21665587380140705</v>
      </c>
      <c r="AC56" s="69">
        <f t="shared" si="29"/>
        <v>0.21665587380140705</v>
      </c>
      <c r="AD56" s="69">
        <f t="shared" si="29"/>
        <v>0.21665587380140705</v>
      </c>
      <c r="AE56" s="69">
        <f t="shared" si="29"/>
        <v>0.21665587380140705</v>
      </c>
      <c r="AF56" s="69">
        <f t="shared" si="29"/>
        <v>0.21665587380140705</v>
      </c>
      <c r="AG56" s="69">
        <f t="shared" si="29"/>
        <v>0.21665587380140705</v>
      </c>
      <c r="AH56" s="69">
        <f t="shared" si="29"/>
        <v>0.21665587380140705</v>
      </c>
      <c r="AI56" s="69">
        <f t="shared" si="29"/>
        <v>0.21665587380140705</v>
      </c>
      <c r="AJ56" s="69">
        <f t="shared" si="29"/>
        <v>0.21665587380140705</v>
      </c>
      <c r="AK56" s="69">
        <f t="shared" si="29"/>
        <v>0.21665587380140705</v>
      </c>
      <c r="AL56" s="69">
        <f t="shared" si="29"/>
        <v>0.21665587380140705</v>
      </c>
      <c r="AM56" s="69">
        <f t="shared" si="29"/>
        <v>0.21665587380140705</v>
      </c>
      <c r="AN56" s="69">
        <f t="shared" si="29"/>
        <v>0.21665587380140705</v>
      </c>
      <c r="AO56" s="69">
        <f t="shared" si="29"/>
        <v>0.21665587380140705</v>
      </c>
      <c r="AP56" s="69">
        <f t="shared" si="29"/>
        <v>0.21665587380140705</v>
      </c>
      <c r="AQ56" s="69">
        <f t="shared" si="29"/>
        <v>0.21665587380140705</v>
      </c>
      <c r="AR56" s="69">
        <f t="shared" si="29"/>
        <v>0.21665587380140705</v>
      </c>
      <c r="AS56" s="69">
        <f t="shared" si="29"/>
        <v>0.21665587380140705</v>
      </c>
      <c r="AT56" s="69">
        <f t="shared" si="29"/>
        <v>0.21665587380140705</v>
      </c>
      <c r="AU56" s="69">
        <f t="shared" si="29"/>
        <v>0.21665587380140705</v>
      </c>
      <c r="AV56" s="69">
        <f t="shared" si="29"/>
        <v>0.21665587380140705</v>
      </c>
      <c r="AW56" s="69">
        <f t="shared" si="29"/>
        <v>0.21665587380140705</v>
      </c>
      <c r="AX56" s="69">
        <f t="shared" si="29"/>
        <v>0.21665587380140705</v>
      </c>
      <c r="AY56" s="69">
        <f t="shared" si="29"/>
        <v>0.21665587380140705</v>
      </c>
      <c r="AZ56" s="69">
        <f t="shared" si="29"/>
        <v>0.21665587380140705</v>
      </c>
      <c r="BA56" s="69">
        <f t="shared" si="29"/>
        <v>6.002768700140703E-2</v>
      </c>
      <c r="BB56" s="69">
        <f t="shared" si="29"/>
        <v>0</v>
      </c>
      <c r="BC56" s="69">
        <f t="shared" si="29"/>
        <v>0</v>
      </c>
      <c r="BD56" s="69">
        <f t="shared" si="29"/>
        <v>0</v>
      </c>
      <c r="BE56" s="69">
        <f t="shared" si="29"/>
        <v>0</v>
      </c>
      <c r="BF56" s="69">
        <f t="shared" si="29"/>
        <v>0</v>
      </c>
      <c r="BG56" s="69">
        <f t="shared" si="29"/>
        <v>0</v>
      </c>
      <c r="BH56" s="69">
        <f t="shared" si="29"/>
        <v>0</v>
      </c>
      <c r="BI56" s="69">
        <f t="shared" si="29"/>
        <v>0</v>
      </c>
      <c r="BJ56" s="69">
        <f t="shared" si="29"/>
        <v>0</v>
      </c>
      <c r="BK56" s="69">
        <f t="shared" si="29"/>
        <v>0</v>
      </c>
      <c r="BL56" s="69">
        <f t="shared" si="29"/>
        <v>0</v>
      </c>
      <c r="BM56" s="37"/>
      <c r="BN56" s="75">
        <f>SUM(B56:BM56)</f>
        <v>10.676165503270365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30">B50</f>
        <v>0</v>
      </c>
      <c r="C59" s="75">
        <f t="shared" si="30"/>
        <v>0</v>
      </c>
      <c r="D59" s="75">
        <f t="shared" si="30"/>
        <v>1.5243642495076499</v>
      </c>
      <c r="E59" s="75">
        <f t="shared" si="30"/>
        <v>2.9842621385525683</v>
      </c>
      <c r="F59" s="75">
        <f t="shared" si="30"/>
        <v>2.858852455432797</v>
      </c>
      <c r="G59" s="75">
        <f t="shared" si="30"/>
        <v>2.7402158449948182</v>
      </c>
      <c r="H59" s="75">
        <f t="shared" si="30"/>
        <v>2.6278453017979602</v>
      </c>
      <c r="I59" s="75">
        <f t="shared" si="30"/>
        <v>2.5212728208200645</v>
      </c>
      <c r="J59" s="75">
        <f t="shared" si="30"/>
        <v>2.4200628973877336</v>
      </c>
      <c r="K59" s="75">
        <f t="shared" si="30"/>
        <v>2.3238125271763321</v>
      </c>
      <c r="L59" s="75">
        <f t="shared" si="30"/>
        <v>2.2303311866793667</v>
      </c>
      <c r="M59" s="75">
        <f t="shared" si="30"/>
        <v>2.1372398503675343</v>
      </c>
      <c r="N59" s="75">
        <f t="shared" si="30"/>
        <v>2.0441485140557019</v>
      </c>
      <c r="O59" s="75">
        <f t="shared" si="30"/>
        <v>1.9510571777438688</v>
      </c>
      <c r="P59" s="75">
        <f t="shared" si="30"/>
        <v>1.8579658414320361</v>
      </c>
      <c r="Q59" s="75">
        <f t="shared" si="30"/>
        <v>1.7648745051202037</v>
      </c>
      <c r="R59" s="75">
        <f t="shared" si="30"/>
        <v>1.6717831688083704</v>
      </c>
      <c r="S59" s="75">
        <f t="shared" si="30"/>
        <v>1.578691832496538</v>
      </c>
      <c r="T59" s="75">
        <f t="shared" si="30"/>
        <v>1.4856004961847047</v>
      </c>
      <c r="U59" s="75">
        <f t="shared" si="30"/>
        <v>1.3925091598728723</v>
      </c>
      <c r="V59" s="75">
        <f t="shared" si="30"/>
        <v>1.2994178235610394</v>
      </c>
      <c r="W59" s="75">
        <f t="shared" si="30"/>
        <v>1.2063264872492063</v>
      </c>
      <c r="X59" s="75">
        <f t="shared" si="30"/>
        <v>1.1277368065545319</v>
      </c>
      <c r="Y59" s="75">
        <f t="shared" si="30"/>
        <v>1.0781504370941735</v>
      </c>
      <c r="Z59" s="75">
        <f t="shared" si="30"/>
        <v>1.0430657232509735</v>
      </c>
      <c r="AA59" s="75">
        <f t="shared" si="30"/>
        <v>1.0079810094077732</v>
      </c>
      <c r="AB59" s="75">
        <f t="shared" si="30"/>
        <v>0.97289629556457335</v>
      </c>
      <c r="AC59" s="75">
        <f t="shared" si="30"/>
        <v>0.93781158172137313</v>
      </c>
      <c r="AD59" s="75">
        <f t="shared" si="30"/>
        <v>0.90272686787817313</v>
      </c>
      <c r="AE59" s="75">
        <f t="shared" si="30"/>
        <v>0.86764215403497291</v>
      </c>
      <c r="AF59" s="75">
        <f t="shared" si="30"/>
        <v>0.83255744019177302</v>
      </c>
      <c r="AG59" s="75">
        <f t="shared" si="30"/>
        <v>0.7974727263485728</v>
      </c>
      <c r="AH59" s="75">
        <f t="shared" si="30"/>
        <v>0.7623880125053728</v>
      </c>
      <c r="AI59" s="75">
        <f t="shared" si="30"/>
        <v>0.72730329866217258</v>
      </c>
      <c r="AJ59" s="75">
        <f t="shared" si="30"/>
        <v>0.69221858481897269</v>
      </c>
      <c r="AK59" s="75">
        <f t="shared" si="30"/>
        <v>0.65713387097577292</v>
      </c>
      <c r="AL59" s="75">
        <f t="shared" si="30"/>
        <v>0.62204915713257292</v>
      </c>
      <c r="AM59" s="75">
        <f t="shared" si="30"/>
        <v>0.58696444328937314</v>
      </c>
      <c r="AN59" s="75">
        <f t="shared" si="30"/>
        <v>0.55187972944617325</v>
      </c>
      <c r="AO59" s="75">
        <f t="shared" si="30"/>
        <v>0.51679501560297347</v>
      </c>
      <c r="AP59" s="75">
        <f t="shared" si="30"/>
        <v>0.48171030175977347</v>
      </c>
      <c r="AQ59" s="75">
        <f t="shared" si="30"/>
        <v>0.44662558791657364</v>
      </c>
      <c r="AR59" s="75">
        <f t="shared" si="30"/>
        <v>0.41154087407337381</v>
      </c>
      <c r="AS59" s="75">
        <f t="shared" si="30"/>
        <v>0.37645616023017392</v>
      </c>
      <c r="AT59" s="75">
        <f t="shared" si="30"/>
        <v>0.34137144638697403</v>
      </c>
      <c r="AU59" s="75">
        <f t="shared" si="30"/>
        <v>0.3062867325437742</v>
      </c>
      <c r="AV59" s="75">
        <f t="shared" si="30"/>
        <v>0.27120201870057431</v>
      </c>
      <c r="AW59" s="75">
        <f t="shared" si="30"/>
        <v>0.23611730485737445</v>
      </c>
      <c r="AX59" s="75">
        <f t="shared" si="30"/>
        <v>0.20103259101417459</v>
      </c>
      <c r="AY59" s="75">
        <f t="shared" si="30"/>
        <v>0.16594787717097473</v>
      </c>
      <c r="AZ59" s="75">
        <f t="shared" si="30"/>
        <v>0.13086316332777487</v>
      </c>
      <c r="BA59" s="75">
        <f t="shared" si="30"/>
        <v>5.6621402784574344E-2</v>
      </c>
      <c r="BB59" s="75">
        <f t="shared" si="30"/>
        <v>-7.8000837026229522E-5</v>
      </c>
      <c r="BC59" s="75">
        <f t="shared" si="30"/>
        <v>-7.8000837026229522E-5</v>
      </c>
      <c r="BD59" s="75">
        <f t="shared" si="30"/>
        <v>-7.8000837026229522E-5</v>
      </c>
      <c r="BE59" s="75">
        <f t="shared" si="30"/>
        <v>-7.8000837026229522E-5</v>
      </c>
      <c r="BF59" s="75">
        <f t="shared" si="30"/>
        <v>-7.8000837026229522E-5</v>
      </c>
      <c r="BG59" s="75">
        <f t="shared" si="30"/>
        <v>-7.8000837026229522E-5</v>
      </c>
      <c r="BH59" s="75">
        <f t="shared" si="30"/>
        <v>-7.8000837026229522E-5</v>
      </c>
      <c r="BI59" s="75">
        <f t="shared" si="30"/>
        <v>-7.8000837026229522E-5</v>
      </c>
      <c r="BJ59" s="75">
        <f t="shared" si="30"/>
        <v>-7.8000837026229522E-5</v>
      </c>
      <c r="BK59" s="75">
        <f t="shared" si="30"/>
        <v>-7.8000837026229522E-5</v>
      </c>
      <c r="BL59" s="75">
        <f t="shared" si="30"/>
        <v>-7.8000837026229522E-5</v>
      </c>
      <c r="BM59" s="37"/>
      <c r="BN59" s="75">
        <f>SUM(B59:BM59)</f>
        <v>58.73032488528041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1">E60</f>
        <v>9.7000000000000003E-2</v>
      </c>
      <c r="G60" s="369">
        <f t="shared" si="31"/>
        <v>9.7000000000000003E-2</v>
      </c>
      <c r="H60" s="369">
        <f t="shared" si="31"/>
        <v>9.7000000000000003E-2</v>
      </c>
      <c r="I60" s="369">
        <f t="shared" si="31"/>
        <v>9.7000000000000003E-2</v>
      </c>
      <c r="J60" s="369">
        <f t="shared" si="31"/>
        <v>9.7000000000000003E-2</v>
      </c>
      <c r="K60" s="369">
        <f t="shared" si="31"/>
        <v>9.7000000000000003E-2</v>
      </c>
      <c r="L60" s="369">
        <f t="shared" si="31"/>
        <v>9.7000000000000003E-2</v>
      </c>
      <c r="M60" s="369">
        <f t="shared" si="31"/>
        <v>9.7000000000000003E-2</v>
      </c>
      <c r="N60" s="369">
        <f t="shared" si="31"/>
        <v>9.7000000000000003E-2</v>
      </c>
      <c r="O60" s="369">
        <f t="shared" si="31"/>
        <v>9.7000000000000003E-2</v>
      </c>
      <c r="P60" s="369">
        <f t="shared" si="31"/>
        <v>9.7000000000000003E-2</v>
      </c>
      <c r="Q60" s="369">
        <f t="shared" si="31"/>
        <v>9.7000000000000003E-2</v>
      </c>
      <c r="R60" s="369">
        <f t="shared" si="31"/>
        <v>9.7000000000000003E-2</v>
      </c>
      <c r="S60" s="369">
        <f t="shared" si="31"/>
        <v>9.7000000000000003E-2</v>
      </c>
      <c r="T60" s="369">
        <f t="shared" si="31"/>
        <v>9.7000000000000003E-2</v>
      </c>
      <c r="U60" s="369">
        <f t="shared" si="31"/>
        <v>9.7000000000000003E-2</v>
      </c>
      <c r="V60" s="369">
        <f t="shared" si="31"/>
        <v>9.7000000000000003E-2</v>
      </c>
      <c r="W60" s="369">
        <f t="shared" si="31"/>
        <v>9.7000000000000003E-2</v>
      </c>
      <c r="X60" s="369">
        <f t="shared" si="31"/>
        <v>9.7000000000000003E-2</v>
      </c>
      <c r="Y60" s="369">
        <f t="shared" si="31"/>
        <v>9.7000000000000003E-2</v>
      </c>
      <c r="Z60" s="369">
        <f t="shared" si="31"/>
        <v>9.7000000000000003E-2</v>
      </c>
      <c r="AA60" s="369">
        <f t="shared" si="31"/>
        <v>9.7000000000000003E-2</v>
      </c>
      <c r="AB60" s="369">
        <f t="shared" si="31"/>
        <v>9.7000000000000003E-2</v>
      </c>
      <c r="AC60" s="369">
        <f t="shared" si="31"/>
        <v>9.7000000000000003E-2</v>
      </c>
      <c r="AD60" s="369">
        <f t="shared" si="31"/>
        <v>9.7000000000000003E-2</v>
      </c>
      <c r="AE60" s="369">
        <f t="shared" si="31"/>
        <v>9.7000000000000003E-2</v>
      </c>
      <c r="AF60" s="369">
        <f t="shared" si="31"/>
        <v>9.7000000000000003E-2</v>
      </c>
      <c r="AG60" s="369">
        <f t="shared" si="31"/>
        <v>9.7000000000000003E-2</v>
      </c>
      <c r="AH60" s="369">
        <f t="shared" si="31"/>
        <v>9.7000000000000003E-2</v>
      </c>
      <c r="AI60" s="369">
        <f t="shared" si="31"/>
        <v>9.7000000000000003E-2</v>
      </c>
      <c r="AJ60" s="369">
        <f t="shared" si="31"/>
        <v>9.7000000000000003E-2</v>
      </c>
      <c r="AK60" s="369">
        <f t="shared" si="31"/>
        <v>9.7000000000000003E-2</v>
      </c>
      <c r="AL60" s="369">
        <f t="shared" si="31"/>
        <v>9.7000000000000003E-2</v>
      </c>
      <c r="AM60" s="369">
        <f t="shared" si="31"/>
        <v>9.7000000000000003E-2</v>
      </c>
      <c r="AN60" s="369">
        <f t="shared" si="31"/>
        <v>9.7000000000000003E-2</v>
      </c>
      <c r="AO60" s="369">
        <f t="shared" si="31"/>
        <v>9.7000000000000003E-2</v>
      </c>
      <c r="AP60" s="369">
        <f t="shared" si="31"/>
        <v>9.7000000000000003E-2</v>
      </c>
      <c r="AQ60" s="369">
        <f t="shared" si="31"/>
        <v>9.7000000000000003E-2</v>
      </c>
      <c r="AR60" s="369">
        <f t="shared" si="31"/>
        <v>9.7000000000000003E-2</v>
      </c>
      <c r="AS60" s="369">
        <f t="shared" si="31"/>
        <v>9.7000000000000003E-2</v>
      </c>
      <c r="AT60" s="369">
        <f t="shared" si="31"/>
        <v>9.7000000000000003E-2</v>
      </c>
      <c r="AU60" s="369">
        <f t="shared" si="31"/>
        <v>9.7000000000000003E-2</v>
      </c>
      <c r="AV60" s="369">
        <f t="shared" si="31"/>
        <v>9.7000000000000003E-2</v>
      </c>
      <c r="AW60" s="369">
        <f t="shared" si="31"/>
        <v>9.7000000000000003E-2</v>
      </c>
      <c r="AX60" s="369">
        <f t="shared" si="31"/>
        <v>9.7000000000000003E-2</v>
      </c>
      <c r="AY60" s="369">
        <f t="shared" si="31"/>
        <v>9.7000000000000003E-2</v>
      </c>
      <c r="AZ60" s="369">
        <f t="shared" si="31"/>
        <v>9.7000000000000003E-2</v>
      </c>
      <c r="BA60" s="369">
        <f t="shared" si="31"/>
        <v>9.7000000000000003E-2</v>
      </c>
      <c r="BB60" s="369">
        <f t="shared" si="31"/>
        <v>9.7000000000000003E-2</v>
      </c>
      <c r="BC60" s="369">
        <f t="shared" si="31"/>
        <v>9.7000000000000003E-2</v>
      </c>
      <c r="BD60" s="369">
        <f t="shared" si="31"/>
        <v>9.7000000000000003E-2</v>
      </c>
      <c r="BE60" s="369">
        <f t="shared" si="31"/>
        <v>9.7000000000000003E-2</v>
      </c>
      <c r="BF60" s="369">
        <f t="shared" si="31"/>
        <v>9.7000000000000003E-2</v>
      </c>
      <c r="BG60" s="369">
        <f t="shared" si="31"/>
        <v>9.7000000000000003E-2</v>
      </c>
      <c r="BH60" s="369">
        <f t="shared" si="31"/>
        <v>9.7000000000000003E-2</v>
      </c>
      <c r="BI60" s="369">
        <f t="shared" si="31"/>
        <v>9.7000000000000003E-2</v>
      </c>
      <c r="BJ60" s="369">
        <f t="shared" si="31"/>
        <v>9.7000000000000003E-2</v>
      </c>
      <c r="BK60" s="369">
        <f t="shared" si="31"/>
        <v>9.7000000000000003E-2</v>
      </c>
      <c r="BL60" s="369">
        <f t="shared" si="31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2">+B59*B60</f>
        <v>0</v>
      </c>
      <c r="C61" s="75">
        <f t="shared" si="32"/>
        <v>0</v>
      </c>
      <c r="D61" s="75">
        <f t="shared" si="32"/>
        <v>0.14786333220224204</v>
      </c>
      <c r="E61" s="75">
        <f t="shared" si="32"/>
        <v>0.28947342743959914</v>
      </c>
      <c r="F61" s="75">
        <f>+F59*F60</f>
        <v>0.27730868817698129</v>
      </c>
      <c r="G61" s="75">
        <f t="shared" ref="G61:BL61" si="33">+G59*G60</f>
        <v>0.26580093696449736</v>
      </c>
      <c r="H61" s="75">
        <f t="shared" si="33"/>
        <v>0.25490099427440216</v>
      </c>
      <c r="I61" s="75">
        <f t="shared" si="33"/>
        <v>0.24456346361954626</v>
      </c>
      <c r="J61" s="75">
        <f t="shared" si="33"/>
        <v>0.23474610104661017</v>
      </c>
      <c r="K61" s="75">
        <f t="shared" si="33"/>
        <v>0.22540981513610422</v>
      </c>
      <c r="L61" s="75">
        <f t="shared" si="33"/>
        <v>0.21634212510789858</v>
      </c>
      <c r="M61" s="75">
        <f t="shared" si="33"/>
        <v>0.20731226548565082</v>
      </c>
      <c r="N61" s="75">
        <f t="shared" si="33"/>
        <v>0.19828240586340309</v>
      </c>
      <c r="O61" s="75">
        <f t="shared" si="33"/>
        <v>0.18925254624115528</v>
      </c>
      <c r="P61" s="75">
        <f t="shared" si="33"/>
        <v>0.1802226866189075</v>
      </c>
      <c r="Q61" s="75">
        <f t="shared" si="33"/>
        <v>0.17119282699665977</v>
      </c>
      <c r="R61" s="75">
        <f t="shared" si="33"/>
        <v>0.16216296737441194</v>
      </c>
      <c r="S61" s="75">
        <f t="shared" si="33"/>
        <v>0.15313310775216418</v>
      </c>
      <c r="T61" s="75">
        <f t="shared" si="33"/>
        <v>0.14410324812991637</v>
      </c>
      <c r="U61" s="75">
        <f t="shared" si="33"/>
        <v>0.13507338850766862</v>
      </c>
      <c r="V61" s="75">
        <f t="shared" si="33"/>
        <v>0.12604352888542084</v>
      </c>
      <c r="W61" s="75">
        <f t="shared" si="33"/>
        <v>0.11701366926317301</v>
      </c>
      <c r="X61" s="75">
        <f t="shared" si="33"/>
        <v>0.1093904702357896</v>
      </c>
      <c r="Y61" s="75">
        <f t="shared" si="33"/>
        <v>0.10458059239813483</v>
      </c>
      <c r="Z61" s="75">
        <f t="shared" si="33"/>
        <v>0.10117737515534443</v>
      </c>
      <c r="AA61" s="75">
        <f t="shared" si="33"/>
        <v>9.7774157912554005E-2</v>
      </c>
      <c r="AB61" s="75">
        <f t="shared" si="33"/>
        <v>9.437094066976362E-2</v>
      </c>
      <c r="AC61" s="75">
        <f t="shared" si="33"/>
        <v>9.0967723426973193E-2</v>
      </c>
      <c r="AD61" s="75">
        <f t="shared" si="33"/>
        <v>8.7564506184182794E-2</v>
      </c>
      <c r="AE61" s="75">
        <f t="shared" si="33"/>
        <v>8.4161288941392381E-2</v>
      </c>
      <c r="AF61" s="75">
        <f t="shared" si="33"/>
        <v>8.0758071698601983E-2</v>
      </c>
      <c r="AG61" s="75">
        <f t="shared" si="33"/>
        <v>7.735485445581157E-2</v>
      </c>
      <c r="AH61" s="75">
        <f t="shared" si="33"/>
        <v>7.3951637213021171E-2</v>
      </c>
      <c r="AI61" s="75">
        <f t="shared" si="33"/>
        <v>7.0548419970230744E-2</v>
      </c>
      <c r="AJ61" s="75">
        <f t="shared" si="33"/>
        <v>6.7145202727440359E-2</v>
      </c>
      <c r="AK61" s="75">
        <f t="shared" si="33"/>
        <v>6.3741985484649974E-2</v>
      </c>
      <c r="AL61" s="75">
        <f t="shared" si="33"/>
        <v>6.0338768241859575E-2</v>
      </c>
      <c r="AM61" s="75">
        <f t="shared" si="33"/>
        <v>5.6935550999069197E-2</v>
      </c>
      <c r="AN61" s="75">
        <f t="shared" si="33"/>
        <v>5.3532333756278805E-2</v>
      </c>
      <c r="AO61" s="75">
        <f t="shared" si="33"/>
        <v>5.0129116513488427E-2</v>
      </c>
      <c r="AP61" s="75">
        <f t="shared" si="33"/>
        <v>4.6725899270698028E-2</v>
      </c>
      <c r="AQ61" s="75">
        <f t="shared" si="33"/>
        <v>4.3322682027907643E-2</v>
      </c>
      <c r="AR61" s="75">
        <f t="shared" si="33"/>
        <v>3.9919464785117258E-2</v>
      </c>
      <c r="AS61" s="75">
        <f t="shared" si="33"/>
        <v>3.6516247542326873E-2</v>
      </c>
      <c r="AT61" s="75">
        <f t="shared" si="33"/>
        <v>3.3113030299536481E-2</v>
      </c>
      <c r="AU61" s="75">
        <f t="shared" si="33"/>
        <v>2.9709813056746099E-2</v>
      </c>
      <c r="AV61" s="75">
        <f t="shared" si="33"/>
        <v>2.630659581395571E-2</v>
      </c>
      <c r="AW61" s="75">
        <f t="shared" si="33"/>
        <v>2.2903378571165322E-2</v>
      </c>
      <c r="AX61" s="75">
        <f t="shared" si="33"/>
        <v>1.9500161328374937E-2</v>
      </c>
      <c r="AY61" s="75">
        <f t="shared" si="33"/>
        <v>1.6096944085584548E-2</v>
      </c>
      <c r="AZ61" s="75">
        <f t="shared" si="33"/>
        <v>1.2693726842794163E-2</v>
      </c>
      <c r="BA61" s="75">
        <f t="shared" si="33"/>
        <v>5.4922760701037118E-3</v>
      </c>
      <c r="BB61" s="75">
        <f t="shared" si="33"/>
        <v>-7.5660811915442639E-6</v>
      </c>
      <c r="BC61" s="75">
        <f t="shared" si="33"/>
        <v>-7.5660811915442639E-6</v>
      </c>
      <c r="BD61" s="75">
        <f t="shared" si="33"/>
        <v>-7.5660811915442639E-6</v>
      </c>
      <c r="BE61" s="75">
        <f t="shared" si="33"/>
        <v>-7.5660811915442639E-6</v>
      </c>
      <c r="BF61" s="75">
        <f t="shared" si="33"/>
        <v>-7.5660811915442639E-6</v>
      </c>
      <c r="BG61" s="75">
        <f t="shared" si="33"/>
        <v>-7.5660811915442639E-6</v>
      </c>
      <c r="BH61" s="75">
        <f t="shared" si="33"/>
        <v>-7.5660811915442639E-6</v>
      </c>
      <c r="BI61" s="75">
        <f t="shared" si="33"/>
        <v>-7.5660811915442639E-6</v>
      </c>
      <c r="BJ61" s="75">
        <f t="shared" si="33"/>
        <v>-7.5660811915442639E-6</v>
      </c>
      <c r="BK61" s="75">
        <f t="shared" si="33"/>
        <v>-7.5660811915442639E-6</v>
      </c>
      <c r="BL61" s="75">
        <f t="shared" si="33"/>
        <v>-7.5660811915442639E-6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4">B56</f>
        <v>0</v>
      </c>
      <c r="C62" s="68">
        <f t="shared" si="34"/>
        <v>0</v>
      </c>
      <c r="D62" s="68">
        <f t="shared" si="34"/>
        <v>0.21665587380140705</v>
      </c>
      <c r="E62" s="68">
        <f t="shared" si="34"/>
        <v>0.21665587380140705</v>
      </c>
      <c r="F62" s="68">
        <f t="shared" si="34"/>
        <v>0.21665587380140705</v>
      </c>
      <c r="G62" s="68">
        <f t="shared" si="34"/>
        <v>0.21665587380140705</v>
      </c>
      <c r="H62" s="68">
        <f t="shared" si="34"/>
        <v>0.21665587380140705</v>
      </c>
      <c r="I62" s="68">
        <f t="shared" si="34"/>
        <v>0.21665587380140705</v>
      </c>
      <c r="J62" s="68">
        <f t="shared" si="34"/>
        <v>0.21665587380140705</v>
      </c>
      <c r="K62" s="68">
        <f t="shared" si="34"/>
        <v>0.21665587380140705</v>
      </c>
      <c r="L62" s="68">
        <f t="shared" si="34"/>
        <v>0.21665587380140705</v>
      </c>
      <c r="M62" s="68">
        <f t="shared" si="34"/>
        <v>0.21665587380140705</v>
      </c>
      <c r="N62" s="68">
        <f t="shared" si="34"/>
        <v>0.21665587380140705</v>
      </c>
      <c r="O62" s="68">
        <f t="shared" si="34"/>
        <v>0.21665587380140705</v>
      </c>
      <c r="P62" s="68">
        <f t="shared" si="34"/>
        <v>0.21665587380140705</v>
      </c>
      <c r="Q62" s="68">
        <f t="shared" si="34"/>
        <v>0.21665587380140705</v>
      </c>
      <c r="R62" s="68">
        <f t="shared" si="34"/>
        <v>0.21665587380140705</v>
      </c>
      <c r="S62" s="68">
        <f t="shared" si="34"/>
        <v>0.21665587380140705</v>
      </c>
      <c r="T62" s="68">
        <f t="shared" si="34"/>
        <v>0.21665587380140705</v>
      </c>
      <c r="U62" s="68">
        <f t="shared" si="34"/>
        <v>0.21665587380140705</v>
      </c>
      <c r="V62" s="68">
        <f t="shared" si="34"/>
        <v>0.21665587380140705</v>
      </c>
      <c r="W62" s="68">
        <f t="shared" si="34"/>
        <v>0.21665587380140705</v>
      </c>
      <c r="X62" s="68">
        <f t="shared" si="34"/>
        <v>0.21665587380140705</v>
      </c>
      <c r="Y62" s="68">
        <f t="shared" si="34"/>
        <v>0.21665587380140705</v>
      </c>
      <c r="Z62" s="68">
        <f t="shared" si="34"/>
        <v>0.21665587380140705</v>
      </c>
      <c r="AA62" s="68">
        <f t="shared" si="34"/>
        <v>0.21665587380140705</v>
      </c>
      <c r="AB62" s="68">
        <f t="shared" si="34"/>
        <v>0.21665587380140705</v>
      </c>
      <c r="AC62" s="68">
        <f t="shared" si="34"/>
        <v>0.21665587380140705</v>
      </c>
      <c r="AD62" s="68">
        <f t="shared" si="34"/>
        <v>0.21665587380140705</v>
      </c>
      <c r="AE62" s="68">
        <f t="shared" si="34"/>
        <v>0.21665587380140705</v>
      </c>
      <c r="AF62" s="68">
        <f t="shared" si="34"/>
        <v>0.21665587380140705</v>
      </c>
      <c r="AG62" s="68">
        <f t="shared" si="34"/>
        <v>0.21665587380140705</v>
      </c>
      <c r="AH62" s="68">
        <f t="shared" si="34"/>
        <v>0.21665587380140705</v>
      </c>
      <c r="AI62" s="68">
        <f t="shared" si="34"/>
        <v>0.21665587380140705</v>
      </c>
      <c r="AJ62" s="68">
        <f t="shared" si="34"/>
        <v>0.21665587380140705</v>
      </c>
      <c r="AK62" s="68">
        <f t="shared" si="34"/>
        <v>0.21665587380140705</v>
      </c>
      <c r="AL62" s="68">
        <f t="shared" si="34"/>
        <v>0.21665587380140705</v>
      </c>
      <c r="AM62" s="68">
        <f t="shared" si="34"/>
        <v>0.21665587380140705</v>
      </c>
      <c r="AN62" s="68">
        <f t="shared" si="34"/>
        <v>0.21665587380140705</v>
      </c>
      <c r="AO62" s="68">
        <f t="shared" si="34"/>
        <v>0.21665587380140705</v>
      </c>
      <c r="AP62" s="68">
        <f t="shared" si="34"/>
        <v>0.21665587380140705</v>
      </c>
      <c r="AQ62" s="68">
        <f t="shared" si="34"/>
        <v>0.21665587380140705</v>
      </c>
      <c r="AR62" s="68">
        <f t="shared" si="34"/>
        <v>0.21665587380140705</v>
      </c>
      <c r="AS62" s="68">
        <f t="shared" si="34"/>
        <v>0.21665587380140705</v>
      </c>
      <c r="AT62" s="68">
        <f t="shared" si="34"/>
        <v>0.21665587380140705</v>
      </c>
      <c r="AU62" s="68">
        <f t="shared" si="34"/>
        <v>0.21665587380140705</v>
      </c>
      <c r="AV62" s="68">
        <f t="shared" si="34"/>
        <v>0.21665587380140705</v>
      </c>
      <c r="AW62" s="68">
        <f t="shared" si="34"/>
        <v>0.21665587380140705</v>
      </c>
      <c r="AX62" s="68">
        <f t="shared" si="34"/>
        <v>0.21665587380140705</v>
      </c>
      <c r="AY62" s="68">
        <f t="shared" si="34"/>
        <v>0.21665587380140705</v>
      </c>
      <c r="AZ62" s="68">
        <f t="shared" si="34"/>
        <v>0.21665587380140705</v>
      </c>
      <c r="BA62" s="68">
        <f t="shared" si="34"/>
        <v>6.002768700140703E-2</v>
      </c>
      <c r="BB62" s="68">
        <f t="shared" si="34"/>
        <v>0</v>
      </c>
      <c r="BC62" s="68">
        <f t="shared" si="34"/>
        <v>0</v>
      </c>
      <c r="BD62" s="68">
        <f t="shared" si="34"/>
        <v>0</v>
      </c>
      <c r="BE62" s="68">
        <f t="shared" si="34"/>
        <v>0</v>
      </c>
      <c r="BF62" s="68">
        <f t="shared" si="34"/>
        <v>0</v>
      </c>
      <c r="BG62" s="68">
        <f t="shared" si="34"/>
        <v>0</v>
      </c>
      <c r="BH62" s="68">
        <f t="shared" si="34"/>
        <v>0</v>
      </c>
      <c r="BI62" s="68">
        <f t="shared" si="34"/>
        <v>0</v>
      </c>
      <c r="BJ62" s="68">
        <f t="shared" si="34"/>
        <v>0</v>
      </c>
      <c r="BK62" s="68">
        <f t="shared" si="34"/>
        <v>0</v>
      </c>
      <c r="BL62" s="68">
        <f t="shared" si="34"/>
        <v>0</v>
      </c>
      <c r="BM62" s="37"/>
      <c r="BN62" s="75">
        <f>SUM(B62:BM62)</f>
        <v>10.676165503270365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5">SUM(C61:C62)</f>
        <v>0</v>
      </c>
      <c r="D63" s="75">
        <f t="shared" si="35"/>
        <v>0.36451920600364907</v>
      </c>
      <c r="E63" s="75">
        <f t="shared" si="35"/>
        <v>0.50612930124100619</v>
      </c>
      <c r="F63" s="75">
        <f t="shared" si="35"/>
        <v>0.49396456197838834</v>
      </c>
      <c r="G63" s="75">
        <f t="shared" si="35"/>
        <v>0.48245681076590441</v>
      </c>
      <c r="H63" s="75">
        <f t="shared" si="35"/>
        <v>0.47155686807580921</v>
      </c>
      <c r="I63" s="75">
        <f t="shared" si="35"/>
        <v>0.46121933742095333</v>
      </c>
      <c r="J63" s="75">
        <f t="shared" si="35"/>
        <v>0.45140197484801725</v>
      </c>
      <c r="K63" s="75">
        <f t="shared" si="35"/>
        <v>0.4420656889375113</v>
      </c>
      <c r="L63" s="75">
        <f t="shared" si="35"/>
        <v>0.43299799890930563</v>
      </c>
      <c r="M63" s="75">
        <f t="shared" si="35"/>
        <v>0.4239681392870579</v>
      </c>
      <c r="N63" s="75">
        <f t="shared" si="35"/>
        <v>0.41493827966481012</v>
      </c>
      <c r="O63" s="75">
        <f t="shared" si="35"/>
        <v>0.40590842004256233</v>
      </c>
      <c r="P63" s="75">
        <f t="shared" si="35"/>
        <v>0.39687856042031455</v>
      </c>
      <c r="Q63" s="75">
        <f t="shared" si="35"/>
        <v>0.38784870079806683</v>
      </c>
      <c r="R63" s="75">
        <f t="shared" si="35"/>
        <v>0.37881884117581899</v>
      </c>
      <c r="S63" s="75">
        <f t="shared" si="35"/>
        <v>0.36978898155357121</v>
      </c>
      <c r="T63" s="75">
        <f t="shared" si="35"/>
        <v>0.36075912193132342</v>
      </c>
      <c r="U63" s="75">
        <f t="shared" si="35"/>
        <v>0.35172926230907564</v>
      </c>
      <c r="V63" s="75">
        <f t="shared" si="35"/>
        <v>0.34269940268682786</v>
      </c>
      <c r="W63" s="75">
        <f t="shared" si="35"/>
        <v>0.33366954306458008</v>
      </c>
      <c r="X63" s="75">
        <f t="shared" si="35"/>
        <v>0.32604634403719668</v>
      </c>
      <c r="Y63" s="75">
        <f t="shared" si="35"/>
        <v>0.32123646619954188</v>
      </c>
      <c r="Z63" s="75">
        <f t="shared" si="35"/>
        <v>0.31783324895675147</v>
      </c>
      <c r="AA63" s="75">
        <f t="shared" si="35"/>
        <v>0.31443003171396106</v>
      </c>
      <c r="AB63" s="75">
        <f t="shared" si="35"/>
        <v>0.31102681447117064</v>
      </c>
      <c r="AC63" s="75">
        <f t="shared" si="35"/>
        <v>0.30762359722838023</v>
      </c>
      <c r="AD63" s="75">
        <f t="shared" si="35"/>
        <v>0.30422037998558982</v>
      </c>
      <c r="AE63" s="75">
        <f t="shared" si="35"/>
        <v>0.30081716274279946</v>
      </c>
      <c r="AF63" s="75">
        <f t="shared" si="35"/>
        <v>0.29741394550000905</v>
      </c>
      <c r="AG63" s="75">
        <f t="shared" si="35"/>
        <v>0.29401072825721863</v>
      </c>
      <c r="AH63" s="75">
        <f t="shared" si="35"/>
        <v>0.29060751101442822</v>
      </c>
      <c r="AI63" s="75">
        <f t="shared" si="35"/>
        <v>0.28720429377163781</v>
      </c>
      <c r="AJ63" s="75">
        <f t="shared" si="35"/>
        <v>0.2838010765288474</v>
      </c>
      <c r="AK63" s="75">
        <f t="shared" si="35"/>
        <v>0.28039785928605704</v>
      </c>
      <c r="AL63" s="75">
        <f t="shared" si="35"/>
        <v>0.27699464204326663</v>
      </c>
      <c r="AM63" s="75">
        <f t="shared" si="35"/>
        <v>0.27359142480047627</v>
      </c>
      <c r="AN63" s="75">
        <f t="shared" si="35"/>
        <v>0.27018820755768586</v>
      </c>
      <c r="AO63" s="75">
        <f t="shared" si="35"/>
        <v>0.2667849903148955</v>
      </c>
      <c r="AP63" s="75">
        <f t="shared" si="35"/>
        <v>0.26338177307210509</v>
      </c>
      <c r="AQ63" s="75">
        <f t="shared" si="35"/>
        <v>0.25997855582931467</v>
      </c>
      <c r="AR63" s="75">
        <f t="shared" si="35"/>
        <v>0.25657533858652432</v>
      </c>
      <c r="AS63" s="75">
        <f t="shared" si="35"/>
        <v>0.2531721213437339</v>
      </c>
      <c r="AT63" s="75">
        <f t="shared" si="35"/>
        <v>0.24976890410094355</v>
      </c>
      <c r="AU63" s="75">
        <f t="shared" si="35"/>
        <v>0.24636568685815316</v>
      </c>
      <c r="AV63" s="75">
        <f t="shared" si="35"/>
        <v>0.24296246961536277</v>
      </c>
      <c r="AW63" s="75">
        <f t="shared" si="35"/>
        <v>0.23955925237257236</v>
      </c>
      <c r="AX63" s="75">
        <f t="shared" si="35"/>
        <v>0.23615603512978198</v>
      </c>
      <c r="AY63" s="75">
        <f t="shared" si="35"/>
        <v>0.23275281788699159</v>
      </c>
      <c r="AZ63" s="75">
        <f t="shared" si="35"/>
        <v>0.22934960064420121</v>
      </c>
      <c r="BA63" s="75">
        <f t="shared" si="35"/>
        <v>6.5519963071510742E-2</v>
      </c>
      <c r="BB63" s="75">
        <f t="shared" si="35"/>
        <v>-7.5660811915442639E-6</v>
      </c>
      <c r="BC63" s="75">
        <f t="shared" si="35"/>
        <v>-7.5660811915442639E-6</v>
      </c>
      <c r="BD63" s="75">
        <f t="shared" si="35"/>
        <v>-7.5660811915442639E-6</v>
      </c>
      <c r="BE63" s="75">
        <f t="shared" si="35"/>
        <v>-7.5660811915442639E-6</v>
      </c>
      <c r="BF63" s="75">
        <f t="shared" si="35"/>
        <v>-7.5660811915442639E-6</v>
      </c>
      <c r="BG63" s="75">
        <f t="shared" si="35"/>
        <v>-7.5660811915442639E-6</v>
      </c>
      <c r="BH63" s="75">
        <f t="shared" si="35"/>
        <v>-7.5660811915442639E-6</v>
      </c>
      <c r="BI63" s="75">
        <f t="shared" si="35"/>
        <v>-7.5660811915442639E-6</v>
      </c>
      <c r="BJ63" s="75">
        <f t="shared" si="35"/>
        <v>-7.5660811915442639E-6</v>
      </c>
      <c r="BK63" s="75">
        <f t="shared" si="35"/>
        <v>-7.5660811915442639E-6</v>
      </c>
      <c r="BL63" s="75">
        <f t="shared" si="35"/>
        <v>-7.5660811915442639E-6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6">C63*C64</f>
        <v>0</v>
      </c>
      <c r="D65" s="119">
        <f t="shared" si="36"/>
        <v>0.37740767821468041</v>
      </c>
      <c r="E65" s="119">
        <f t="shared" si="36"/>
        <v>0.52402474632811114</v>
      </c>
      <c r="F65" s="119">
        <f t="shared" si="36"/>
        <v>0.51142989281812734</v>
      </c>
      <c r="G65" s="119">
        <f t="shared" si="36"/>
        <v>0.4995152567851161</v>
      </c>
      <c r="H65" s="119">
        <f t="shared" si="36"/>
        <v>0.48822991983828667</v>
      </c>
      <c r="I65" s="119">
        <f t="shared" si="36"/>
        <v>0.47752688038614</v>
      </c>
      <c r="J65" s="119">
        <f t="shared" si="36"/>
        <v>0.46736240083658664</v>
      </c>
      <c r="K65" s="119">
        <f t="shared" si="36"/>
        <v>0.45769600759694701</v>
      </c>
      <c r="L65" s="119">
        <f t="shared" si="36"/>
        <v>0.44830770710701001</v>
      </c>
      <c r="M65" s="119">
        <f t="shared" si="36"/>
        <v>0.43895857460998899</v>
      </c>
      <c r="N65" s="119">
        <f t="shared" si="36"/>
        <v>0.42960944211296798</v>
      </c>
      <c r="O65" s="119">
        <f t="shared" si="36"/>
        <v>0.4202603096159469</v>
      </c>
      <c r="P65" s="119">
        <f t="shared" si="36"/>
        <v>0.41091117711892583</v>
      </c>
      <c r="Q65" s="119">
        <f t="shared" si="36"/>
        <v>0.40156204462190487</v>
      </c>
      <c r="R65" s="119">
        <f t="shared" si="36"/>
        <v>0.39221291212488374</v>
      </c>
      <c r="S65" s="119">
        <f t="shared" si="36"/>
        <v>0.38286377962786272</v>
      </c>
      <c r="T65" s="119">
        <f t="shared" si="36"/>
        <v>0.37351464713084165</v>
      </c>
      <c r="U65" s="119">
        <f t="shared" si="36"/>
        <v>0.36416551463382058</v>
      </c>
      <c r="V65" s="119">
        <f t="shared" si="36"/>
        <v>0.35481638213679956</v>
      </c>
      <c r="W65" s="119">
        <f t="shared" si="36"/>
        <v>0.34546724963977848</v>
      </c>
      <c r="X65" s="119">
        <f t="shared" si="36"/>
        <v>0.33757451367934632</v>
      </c>
      <c r="Y65" s="119">
        <f t="shared" si="36"/>
        <v>0.33259457079209181</v>
      </c>
      <c r="Z65" s="119">
        <f t="shared" si="36"/>
        <v>0.32907102444142616</v>
      </c>
      <c r="AA65" s="119">
        <f t="shared" si="36"/>
        <v>0.32554747809076051</v>
      </c>
      <c r="AB65" s="119">
        <f t="shared" si="36"/>
        <v>0.32202393174009486</v>
      </c>
      <c r="AC65" s="119">
        <f t="shared" si="36"/>
        <v>0.31850038538942921</v>
      </c>
      <c r="AD65" s="119">
        <f t="shared" si="36"/>
        <v>0.31497683903876356</v>
      </c>
      <c r="AE65" s="119">
        <f t="shared" si="36"/>
        <v>0.31145329268809802</v>
      </c>
      <c r="AF65" s="119">
        <f t="shared" si="36"/>
        <v>0.30792974633743236</v>
      </c>
      <c r="AG65" s="119">
        <f t="shared" si="36"/>
        <v>0.30440619998676671</v>
      </c>
      <c r="AH65" s="119">
        <f t="shared" si="36"/>
        <v>0.30088265363610106</v>
      </c>
      <c r="AI65" s="119">
        <f t="shared" si="36"/>
        <v>0.29735910728543541</v>
      </c>
      <c r="AJ65" s="119">
        <f t="shared" si="36"/>
        <v>0.29383556093476976</v>
      </c>
      <c r="AK65" s="119">
        <f t="shared" si="36"/>
        <v>0.29031201458410416</v>
      </c>
      <c r="AL65" s="119">
        <f t="shared" si="36"/>
        <v>0.28678846823343856</v>
      </c>
      <c r="AM65" s="119">
        <f t="shared" si="36"/>
        <v>0.28326492188277297</v>
      </c>
      <c r="AN65" s="119">
        <f t="shared" si="36"/>
        <v>0.27974137553210732</v>
      </c>
      <c r="AO65" s="119">
        <f t="shared" si="36"/>
        <v>0.27621782918144172</v>
      </c>
      <c r="AP65" s="119">
        <f t="shared" si="36"/>
        <v>0.27269428283077607</v>
      </c>
      <c r="AQ65" s="119">
        <f t="shared" si="36"/>
        <v>0.26917073648011042</v>
      </c>
      <c r="AR65" s="119">
        <f t="shared" si="36"/>
        <v>0.26564719012944482</v>
      </c>
      <c r="AS65" s="119">
        <f t="shared" si="36"/>
        <v>0.26212364377877923</v>
      </c>
      <c r="AT65" s="119">
        <f t="shared" si="36"/>
        <v>0.25860009742811363</v>
      </c>
      <c r="AU65" s="119">
        <f t="shared" si="36"/>
        <v>0.25507655107744798</v>
      </c>
      <c r="AV65" s="119">
        <f t="shared" si="36"/>
        <v>0.25155300472678238</v>
      </c>
      <c r="AW65" s="119">
        <f t="shared" si="36"/>
        <v>0.24802945837611673</v>
      </c>
      <c r="AX65" s="119">
        <f t="shared" si="36"/>
        <v>0.24450591202545113</v>
      </c>
      <c r="AY65" s="119">
        <f t="shared" si="36"/>
        <v>0.24098236567478551</v>
      </c>
      <c r="AZ65" s="119">
        <f t="shared" si="36"/>
        <v>0.23745881932411989</v>
      </c>
      <c r="BA65" s="119">
        <f t="shared" si="36"/>
        <v>6.7836582359073083E-2</v>
      </c>
      <c r="BB65" s="119">
        <f t="shared" si="36"/>
        <v>-7.8335985831591485E-6</v>
      </c>
      <c r="BC65" s="119">
        <f t="shared" si="36"/>
        <v>-7.8335985831591485E-6</v>
      </c>
      <c r="BD65" s="119">
        <f t="shared" si="36"/>
        <v>-7.8335985831591485E-6</v>
      </c>
      <c r="BE65" s="119">
        <f t="shared" si="36"/>
        <v>-7.8335985831591485E-6</v>
      </c>
      <c r="BF65" s="119">
        <f t="shared" si="36"/>
        <v>-7.8335985831591485E-6</v>
      </c>
      <c r="BG65" s="119">
        <f t="shared" si="36"/>
        <v>-7.8335985831591485E-6</v>
      </c>
      <c r="BH65" s="119">
        <f t="shared" si="36"/>
        <v>-7.8335985831591485E-6</v>
      </c>
      <c r="BI65" s="119">
        <f t="shared" si="36"/>
        <v>-7.8335985831591485E-6</v>
      </c>
      <c r="BJ65" s="119">
        <f t="shared" si="36"/>
        <v>-7.8335985831591485E-6</v>
      </c>
      <c r="BK65" s="119">
        <f t="shared" si="36"/>
        <v>-7.8335985831591485E-6</v>
      </c>
      <c r="BL65" s="119">
        <f t="shared" si="36"/>
        <v>-7.8335985831591485E-6</v>
      </c>
      <c r="BM65" s="113"/>
      <c r="BN65" s="316">
        <f>SUM(B65:BM65)</f>
        <v>16.951914911365687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7">B20</f>
        <v>0</v>
      </c>
      <c r="C71" s="87">
        <f t="shared" si="37"/>
        <v>0</v>
      </c>
      <c r="D71" s="87">
        <f t="shared" si="37"/>
        <v>3.1325637359999998</v>
      </c>
      <c r="E71" s="87">
        <f t="shared" si="37"/>
        <v>0</v>
      </c>
      <c r="F71" s="87">
        <f t="shared" si="37"/>
        <v>0</v>
      </c>
      <c r="G71" s="87">
        <f t="shared" si="37"/>
        <v>0</v>
      </c>
      <c r="H71" s="87">
        <f t="shared" si="37"/>
        <v>0</v>
      </c>
      <c r="I71" s="87">
        <f t="shared" si="37"/>
        <v>0</v>
      </c>
      <c r="J71" s="87">
        <f t="shared" si="37"/>
        <v>0</v>
      </c>
      <c r="K71" s="87">
        <f t="shared" si="37"/>
        <v>0</v>
      </c>
      <c r="L71" s="87">
        <f t="shared" si="37"/>
        <v>0</v>
      </c>
      <c r="M71" s="87">
        <f t="shared" si="37"/>
        <v>0</v>
      </c>
      <c r="N71" s="87">
        <f t="shared" si="37"/>
        <v>0</v>
      </c>
      <c r="O71" s="87">
        <f t="shared" si="37"/>
        <v>0</v>
      </c>
      <c r="P71" s="87">
        <f t="shared" si="37"/>
        <v>0</v>
      </c>
      <c r="Q71" s="87">
        <f t="shared" si="37"/>
        <v>0</v>
      </c>
      <c r="R71" s="87">
        <f t="shared" si="37"/>
        <v>0</v>
      </c>
      <c r="S71" s="87">
        <f t="shared" si="37"/>
        <v>0</v>
      </c>
      <c r="T71" s="87">
        <f t="shared" si="37"/>
        <v>0</v>
      </c>
      <c r="U71" s="87">
        <f t="shared" si="37"/>
        <v>0</v>
      </c>
      <c r="V71" s="87">
        <f t="shared" si="37"/>
        <v>0</v>
      </c>
      <c r="W71" s="87">
        <f t="shared" si="37"/>
        <v>0</v>
      </c>
      <c r="X71" s="87">
        <f t="shared" si="37"/>
        <v>0</v>
      </c>
      <c r="Y71" s="87">
        <f t="shared" si="37"/>
        <v>0</v>
      </c>
      <c r="Z71" s="87">
        <f t="shared" si="37"/>
        <v>0</v>
      </c>
      <c r="AA71" s="87">
        <f t="shared" si="37"/>
        <v>0</v>
      </c>
      <c r="AB71" s="87">
        <f t="shared" si="37"/>
        <v>0</v>
      </c>
      <c r="AC71" s="87">
        <f t="shared" si="37"/>
        <v>0</v>
      </c>
      <c r="AD71" s="87">
        <f t="shared" si="37"/>
        <v>0</v>
      </c>
      <c r="AE71" s="87">
        <f t="shared" si="37"/>
        <v>0</v>
      </c>
      <c r="AF71" s="87">
        <f t="shared" si="37"/>
        <v>0</v>
      </c>
      <c r="AG71" s="87">
        <f t="shared" si="37"/>
        <v>0</v>
      </c>
      <c r="AH71" s="87">
        <f t="shared" si="37"/>
        <v>0</v>
      </c>
      <c r="AI71" s="87">
        <f t="shared" si="37"/>
        <v>0</v>
      </c>
      <c r="AJ71" s="87">
        <f t="shared" si="37"/>
        <v>0</v>
      </c>
      <c r="AK71" s="87">
        <f t="shared" si="37"/>
        <v>0</v>
      </c>
      <c r="AL71" s="87">
        <f t="shared" si="37"/>
        <v>0</v>
      </c>
      <c r="AM71" s="87">
        <f t="shared" si="37"/>
        <v>0</v>
      </c>
      <c r="AN71" s="87">
        <f t="shared" si="37"/>
        <v>0</v>
      </c>
      <c r="AO71" s="87">
        <f t="shared" si="37"/>
        <v>0</v>
      </c>
      <c r="AP71" s="87">
        <f t="shared" si="37"/>
        <v>0</v>
      </c>
      <c r="AQ71" s="87">
        <f t="shared" si="37"/>
        <v>0</v>
      </c>
      <c r="AR71" s="87">
        <f t="shared" si="37"/>
        <v>0</v>
      </c>
      <c r="AS71" s="87">
        <f t="shared" si="37"/>
        <v>0</v>
      </c>
      <c r="AT71" s="87">
        <f t="shared" si="37"/>
        <v>0</v>
      </c>
      <c r="AU71" s="87">
        <f t="shared" si="37"/>
        <v>0</v>
      </c>
      <c r="AV71" s="87">
        <f t="shared" si="37"/>
        <v>0</v>
      </c>
      <c r="AW71" s="87">
        <f t="shared" si="37"/>
        <v>0</v>
      </c>
      <c r="AX71" s="87">
        <f t="shared" si="37"/>
        <v>0</v>
      </c>
      <c r="AY71" s="87">
        <f t="shared" si="37"/>
        <v>0</v>
      </c>
      <c r="AZ71" s="87">
        <f t="shared" si="37"/>
        <v>0</v>
      </c>
      <c r="BA71" s="87">
        <f t="shared" si="37"/>
        <v>-3.1325637359999998</v>
      </c>
      <c r="BB71" s="87">
        <f t="shared" si="37"/>
        <v>0</v>
      </c>
      <c r="BC71" s="87">
        <f t="shared" si="37"/>
        <v>0</v>
      </c>
      <c r="BD71" s="87">
        <f t="shared" si="37"/>
        <v>0</v>
      </c>
      <c r="BE71" s="87">
        <f t="shared" si="37"/>
        <v>0</v>
      </c>
      <c r="BF71" s="87">
        <f t="shared" si="37"/>
        <v>0</v>
      </c>
      <c r="BG71" s="87">
        <f t="shared" si="37"/>
        <v>0</v>
      </c>
      <c r="BH71" s="87">
        <f t="shared" si="37"/>
        <v>0</v>
      </c>
      <c r="BI71" s="87">
        <f t="shared" si="37"/>
        <v>0</v>
      </c>
      <c r="BJ71" s="87">
        <f t="shared" si="37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3.1325637359999998</v>
      </c>
      <c r="E73" s="87">
        <f>SUM($B$71:E71)-SUM($B$72:E72)</f>
        <v>3.1325637359999998</v>
      </c>
      <c r="F73" s="87">
        <f>SUM($B$71:F71)-SUM($B$72:F72)</f>
        <v>3.1325637359999998</v>
      </c>
      <c r="G73" s="87">
        <f>SUM($B$71:G71)-SUM($B$72:G72)</f>
        <v>3.1325637359999998</v>
      </c>
      <c r="H73" s="87">
        <f>SUM($B$71:H71)-SUM($B$72:H72)</f>
        <v>3.1325637359999998</v>
      </c>
      <c r="I73" s="87">
        <f>SUM($B$71:I71)-SUM($B$72:I72)</f>
        <v>3.1325637359999998</v>
      </c>
      <c r="J73" s="87">
        <f>SUM($B$71:J71)-SUM($B$72:J72)</f>
        <v>3.1325637359999998</v>
      </c>
      <c r="K73" s="87">
        <f>SUM($B$71:K71)-SUM($B$72:K72)</f>
        <v>3.1325637359999998</v>
      </c>
      <c r="L73" s="87">
        <f>SUM($B$71:L71)-SUM($B$72:L72)</f>
        <v>3.1325637359999998</v>
      </c>
      <c r="M73" s="87">
        <f>SUM($B$71:M71)-SUM($B$72:M72)</f>
        <v>3.1325637359999998</v>
      </c>
      <c r="N73" s="87">
        <f>SUM($B$71:N71)-SUM($B$72:N72)</f>
        <v>3.1325637359999998</v>
      </c>
      <c r="O73" s="87">
        <f>SUM($B$71:O71)-SUM($B$72:O72)</f>
        <v>3.1325637359999998</v>
      </c>
      <c r="P73" s="87">
        <f>SUM($B$71:P71)-SUM($B$72:P72)</f>
        <v>3.1325637359999998</v>
      </c>
      <c r="Q73" s="87">
        <f>SUM($B$71:Q71)-SUM($B$72:Q72)</f>
        <v>3.1325637359999998</v>
      </c>
      <c r="R73" s="87">
        <f>SUM($B$71:R71)-SUM($B$72:R72)</f>
        <v>3.1325637359999998</v>
      </c>
      <c r="S73" s="87">
        <f>SUM($B$71:S71)-SUM($B$72:S72)</f>
        <v>3.1325637359999998</v>
      </c>
      <c r="T73" s="87">
        <f>SUM($B$71:T71)-SUM($B$72:T72)</f>
        <v>3.1325637359999998</v>
      </c>
      <c r="U73" s="87">
        <f>SUM($B$71:U71)-SUM($B$72:U72)</f>
        <v>3.1325637359999998</v>
      </c>
      <c r="V73" s="87">
        <f>SUM($B$71:V71)-SUM($B$72:V72)</f>
        <v>3.1325637359999998</v>
      </c>
      <c r="W73" s="87">
        <f>SUM($B$71:W71)-SUM($B$72:W72)</f>
        <v>3.1325637359999998</v>
      </c>
      <c r="X73" s="87">
        <f>SUM($B$71:X71)-SUM($B$72:X72)</f>
        <v>3.1325637359999998</v>
      </c>
      <c r="Y73" s="87">
        <f>SUM($B$71:Y71)-SUM($B$72:Y72)</f>
        <v>3.1325637359999998</v>
      </c>
      <c r="Z73" s="87">
        <f>SUM($B$71:Z71)-SUM($B$72:Z72)</f>
        <v>3.1325637359999998</v>
      </c>
      <c r="AA73" s="87">
        <f>SUM($B$71:AA71)-SUM($B$72:AA72)</f>
        <v>3.1325637359999998</v>
      </c>
      <c r="AB73" s="87">
        <f>SUM($B$71:AB71)-SUM($B$72:AB72)</f>
        <v>3.1325637359999998</v>
      </c>
      <c r="AC73" s="87">
        <f>SUM($B$71:AC71)-SUM($B$72:AC72)</f>
        <v>3.1325637359999998</v>
      </c>
      <c r="AD73" s="87">
        <f>SUM($B$71:AD71)-SUM($B$72:AD72)</f>
        <v>3.1325637359999998</v>
      </c>
      <c r="AE73" s="87">
        <f>SUM($B$71:AE71)-SUM($B$72:AE72)</f>
        <v>3.1325637359999998</v>
      </c>
      <c r="AF73" s="87">
        <f>SUM($B$71:AF71)-SUM($B$72:AF72)</f>
        <v>3.1325637359999998</v>
      </c>
      <c r="AG73" s="87">
        <f>SUM($B$71:AG71)-SUM($B$72:AG72)</f>
        <v>3.1325637359999998</v>
      </c>
      <c r="AH73" s="87">
        <f>SUM($B$71:AH71)-SUM($B$72:AH72)</f>
        <v>3.1325637359999998</v>
      </c>
      <c r="AI73" s="87">
        <f>SUM($B$71:AI71)-SUM($B$72:AI72)</f>
        <v>3.1325637359999998</v>
      </c>
      <c r="AJ73" s="87">
        <f>SUM($B$71:AJ71)-SUM($B$72:AJ72)</f>
        <v>3.1325637359999998</v>
      </c>
      <c r="AK73" s="87">
        <f>SUM($B$71:AK71)-SUM($B$72:AK72)</f>
        <v>3.1325637359999998</v>
      </c>
      <c r="AL73" s="87">
        <f>SUM($B$71:AL71)-SUM($B$72:AL72)</f>
        <v>3.1325637359999998</v>
      </c>
      <c r="AM73" s="87">
        <f>SUM($B$71:AM71)-SUM($B$72:AM72)</f>
        <v>3.1325637359999998</v>
      </c>
      <c r="AN73" s="87">
        <f>SUM($B$71:AN71)-SUM($B$72:AN72)</f>
        <v>3.1325637359999998</v>
      </c>
      <c r="AO73" s="87">
        <f>SUM($B$71:AO71)-SUM($B$72:AO72)</f>
        <v>3.1325637359999998</v>
      </c>
      <c r="AP73" s="87">
        <f>SUM($B$71:AP71)-SUM($B$72:AP72)</f>
        <v>3.1325637359999998</v>
      </c>
      <c r="AQ73" s="87">
        <f>SUM($B$71:AQ71)-SUM($B$72:AQ72)</f>
        <v>3.1325637359999998</v>
      </c>
      <c r="AR73" s="87">
        <f>SUM($B$71:AR71)-SUM($B$72:AR72)</f>
        <v>3.1325637359999998</v>
      </c>
      <c r="AS73" s="87">
        <f>SUM($B$71:AS71)-SUM($B$72:AS72)</f>
        <v>3.1325637359999998</v>
      </c>
      <c r="AT73" s="87">
        <f>SUM($B$71:AT71)-SUM($B$72:AT72)</f>
        <v>3.1325637359999998</v>
      </c>
      <c r="AU73" s="87">
        <f>SUM($B$71:AU71)-SUM($B$72:AU72)</f>
        <v>3.1325637359999998</v>
      </c>
      <c r="AV73" s="87">
        <f>SUM($B$71:AV71)-SUM($B$72:AV72)</f>
        <v>3.1325637359999998</v>
      </c>
      <c r="AW73" s="87">
        <f>SUM($B$71:AW71)-SUM($B$72:AW72)</f>
        <v>3.1325637359999998</v>
      </c>
      <c r="AX73" s="87">
        <f>SUM($B$71:AX71)-SUM($B$72:AX72)</f>
        <v>3.1325637359999998</v>
      </c>
      <c r="AY73" s="87">
        <f>SUM($B$71:AY71)-SUM($B$72:AY72)</f>
        <v>3.1325637359999998</v>
      </c>
      <c r="AZ73" s="87">
        <f>SUM($B$71:AZ71)-SUM($B$72:AZ72)</f>
        <v>3.1325637359999998</v>
      </c>
      <c r="BA73" s="87">
        <f>SUM($B$71:BA71)-SUM($B$72:BA72)</f>
        <v>0</v>
      </c>
      <c r="BB73" s="87">
        <f>SUM($B$71:BB71)-SUM($B$72:BB72)</f>
        <v>0</v>
      </c>
      <c r="BC73" s="87">
        <f>SUM($B$71:BC71)-SUM($B$72:BC72)</f>
        <v>0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/>
      <c r="C74" s="128"/>
      <c r="D74" s="331">
        <f>($D$71*TaxDepr!B$33)</f>
        <v>0.11747114009999998</v>
      </c>
      <c r="E74" s="331">
        <f>($D$71*TaxDepr!C$33)</f>
        <v>0.22613977610184</v>
      </c>
      <c r="F74" s="331">
        <f>($D$71*TaxDepr!D$33)</f>
        <v>0.20916128065271997</v>
      </c>
      <c r="G74" s="331">
        <f>($D$71*TaxDepr!E$33)</f>
        <v>0.19349846197271997</v>
      </c>
      <c r="H74" s="331">
        <f>($D$71*TaxDepr!F$33)</f>
        <v>0.17896336623768</v>
      </c>
      <c r="I74" s="331">
        <f>($D$71*TaxDepr!G$33)</f>
        <v>0.1655559934476</v>
      </c>
      <c r="J74" s="331">
        <f>($D$71*TaxDepr!H$33)</f>
        <v>0.15311971541567998</v>
      </c>
      <c r="K74" s="331">
        <f>($D$71*TaxDepr!I$33)</f>
        <v>0.14165453214192</v>
      </c>
      <c r="L74" s="331">
        <f>($D$71*TaxDepr!J$33)</f>
        <v>0.13977499390032</v>
      </c>
      <c r="M74" s="331">
        <f>($D$71*TaxDepr!K$33)</f>
        <v>0.13977499390032</v>
      </c>
      <c r="N74" s="331">
        <f>($D$71*TaxDepr!L$33)</f>
        <v>0.13977499390032</v>
      </c>
      <c r="O74" s="331">
        <f>($D$71*TaxDepr!M$33)</f>
        <v>0.13977499390032</v>
      </c>
      <c r="P74" s="331">
        <f>($D$71*TaxDepr!N$33)</f>
        <v>0.13977499390032</v>
      </c>
      <c r="Q74" s="331">
        <f>($D$71*TaxDepr!O$33)</f>
        <v>0.13977499390032</v>
      </c>
      <c r="R74" s="331">
        <f>($D$71*TaxDepr!P$33)</f>
        <v>0.13977499390032</v>
      </c>
      <c r="S74" s="331">
        <f>($D$71*TaxDepr!Q$33)</f>
        <v>0.13977499390032</v>
      </c>
      <c r="T74" s="331">
        <f>($D$71*TaxDepr!R$33)</f>
        <v>0.13977499390032</v>
      </c>
      <c r="U74" s="331">
        <f>($D$71*TaxDepr!S$33)</f>
        <v>0.13977499390032</v>
      </c>
      <c r="V74" s="331">
        <f>($D$71*TaxDepr!T$33)</f>
        <v>0.13977499390032</v>
      </c>
      <c r="W74" s="331">
        <f>($D$71*TaxDepr!U$33)</f>
        <v>0.13977499390032</v>
      </c>
      <c r="X74" s="331">
        <f>($D$71*TaxDepr!V$33)</f>
        <v>6.988749695016E-2</v>
      </c>
      <c r="Y74" s="331"/>
      <c r="Z74" s="331"/>
      <c r="AA74" s="331"/>
      <c r="AB74" s="331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3.132751689824159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8">C72+C74</f>
        <v>0</v>
      </c>
      <c r="D75" s="95">
        <f t="shared" si="38"/>
        <v>0.11747114009999998</v>
      </c>
      <c r="E75" s="95">
        <f t="shared" si="38"/>
        <v>0.22613977610184</v>
      </c>
      <c r="F75" s="95">
        <f t="shared" si="38"/>
        <v>0.20916128065271997</v>
      </c>
      <c r="G75" s="95">
        <f t="shared" si="38"/>
        <v>0.19349846197271997</v>
      </c>
      <c r="H75" s="95">
        <f t="shared" si="38"/>
        <v>0.17896336623768</v>
      </c>
      <c r="I75" s="95">
        <f t="shared" si="38"/>
        <v>0.1655559934476</v>
      </c>
      <c r="J75" s="95">
        <f t="shared" si="38"/>
        <v>0.15311971541567998</v>
      </c>
      <c r="K75" s="95">
        <f t="shared" si="38"/>
        <v>0.14165453214192</v>
      </c>
      <c r="L75" s="95">
        <f t="shared" si="38"/>
        <v>0.13977499390032</v>
      </c>
      <c r="M75" s="95">
        <f t="shared" si="38"/>
        <v>0.13977499390032</v>
      </c>
      <c r="N75" s="95">
        <f t="shared" si="38"/>
        <v>0.13977499390032</v>
      </c>
      <c r="O75" s="95">
        <f t="shared" si="38"/>
        <v>0.13977499390032</v>
      </c>
      <c r="P75" s="95">
        <f t="shared" si="38"/>
        <v>0.13977499390032</v>
      </c>
      <c r="Q75" s="95">
        <f t="shared" si="38"/>
        <v>0.13977499390032</v>
      </c>
      <c r="R75" s="95">
        <f t="shared" si="38"/>
        <v>0.13977499390032</v>
      </c>
      <c r="S75" s="95">
        <f t="shared" si="38"/>
        <v>0.13977499390032</v>
      </c>
      <c r="T75" s="95">
        <f t="shared" si="38"/>
        <v>0.13977499390032</v>
      </c>
      <c r="U75" s="95">
        <f t="shared" si="38"/>
        <v>0.13977499390032</v>
      </c>
      <c r="V75" s="95">
        <f t="shared" si="38"/>
        <v>0.13977499390032</v>
      </c>
      <c r="W75" s="95">
        <f t="shared" si="38"/>
        <v>0.13977499390032</v>
      </c>
      <c r="X75" s="95">
        <f t="shared" si="38"/>
        <v>6.988749695016E-2</v>
      </c>
      <c r="Y75" s="95">
        <f t="shared" si="38"/>
        <v>0</v>
      </c>
      <c r="Z75" s="95">
        <f t="shared" si="38"/>
        <v>0</v>
      </c>
      <c r="AA75" s="95">
        <f t="shared" si="38"/>
        <v>0</v>
      </c>
      <c r="AB75" s="95">
        <f t="shared" si="38"/>
        <v>0</v>
      </c>
      <c r="AC75" s="95">
        <f t="shared" si="38"/>
        <v>0</v>
      </c>
      <c r="AD75" s="95">
        <f t="shared" si="38"/>
        <v>0</v>
      </c>
      <c r="AE75" s="95">
        <f t="shared" si="38"/>
        <v>0</v>
      </c>
      <c r="AF75" s="95">
        <f t="shared" si="38"/>
        <v>0</v>
      </c>
      <c r="AG75" s="95">
        <f t="shared" si="38"/>
        <v>0</v>
      </c>
      <c r="AH75" s="95">
        <f t="shared" si="38"/>
        <v>0</v>
      </c>
      <c r="AI75" s="95">
        <f t="shared" si="38"/>
        <v>0</v>
      </c>
      <c r="AJ75" s="95">
        <f t="shared" si="38"/>
        <v>0</v>
      </c>
      <c r="AK75" s="95">
        <f t="shared" si="38"/>
        <v>0</v>
      </c>
      <c r="AL75" s="95">
        <f t="shared" si="38"/>
        <v>0</v>
      </c>
      <c r="AM75" s="95">
        <f t="shared" si="38"/>
        <v>0</v>
      </c>
      <c r="AN75" s="95">
        <f t="shared" si="38"/>
        <v>0</v>
      </c>
      <c r="AO75" s="95">
        <f t="shared" si="38"/>
        <v>0</v>
      </c>
      <c r="AP75" s="95">
        <f t="shared" si="38"/>
        <v>0</v>
      </c>
      <c r="AQ75" s="95">
        <f t="shared" si="38"/>
        <v>0</v>
      </c>
      <c r="AR75" s="95">
        <f t="shared" si="38"/>
        <v>0</v>
      </c>
      <c r="AS75" s="95">
        <f t="shared" si="38"/>
        <v>0</v>
      </c>
      <c r="AT75" s="95">
        <f t="shared" si="38"/>
        <v>0</v>
      </c>
      <c r="AU75" s="95">
        <f t="shared" si="38"/>
        <v>0</v>
      </c>
      <c r="AV75" s="95">
        <f t="shared" si="38"/>
        <v>0</v>
      </c>
      <c r="AW75" s="95">
        <f t="shared" si="38"/>
        <v>0</v>
      </c>
      <c r="AX75" s="95">
        <f t="shared" si="38"/>
        <v>0</v>
      </c>
      <c r="AY75" s="95">
        <f t="shared" si="38"/>
        <v>0</v>
      </c>
      <c r="AZ75" s="95">
        <f t="shared" si="38"/>
        <v>0</v>
      </c>
      <c r="BA75" s="95">
        <f t="shared" si="38"/>
        <v>0</v>
      </c>
      <c r="BB75" s="95">
        <f t="shared" si="38"/>
        <v>0</v>
      </c>
      <c r="BC75" s="95">
        <f t="shared" si="38"/>
        <v>0</v>
      </c>
      <c r="BD75" s="95">
        <f t="shared" si="38"/>
        <v>0</v>
      </c>
      <c r="BE75" s="95">
        <f t="shared" si="38"/>
        <v>0</v>
      </c>
      <c r="BF75" s="95">
        <f t="shared" si="38"/>
        <v>0</v>
      </c>
      <c r="BG75" s="95">
        <f t="shared" si="38"/>
        <v>0</v>
      </c>
      <c r="BH75" s="95">
        <f t="shared" si="38"/>
        <v>0</v>
      </c>
      <c r="BI75" s="95">
        <f t="shared" si="38"/>
        <v>0</v>
      </c>
      <c r="BJ75" s="95">
        <f t="shared" si="38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9">B20</f>
        <v>0</v>
      </c>
      <c r="C78" s="87">
        <f t="shared" si="39"/>
        <v>0</v>
      </c>
      <c r="D78" s="87">
        <f t="shared" si="39"/>
        <v>3.1325637359999998</v>
      </c>
      <c r="E78" s="87">
        <f t="shared" si="39"/>
        <v>0</v>
      </c>
      <c r="F78" s="87">
        <f t="shared" si="39"/>
        <v>0</v>
      </c>
      <c r="G78" s="87">
        <f t="shared" si="39"/>
        <v>0</v>
      </c>
      <c r="H78" s="87">
        <f t="shared" si="39"/>
        <v>0</v>
      </c>
      <c r="I78" s="87">
        <f t="shared" si="39"/>
        <v>0</v>
      </c>
      <c r="J78" s="87">
        <f t="shared" si="39"/>
        <v>0</v>
      </c>
      <c r="K78" s="87">
        <f t="shared" si="39"/>
        <v>0</v>
      </c>
      <c r="L78" s="87">
        <f t="shared" si="39"/>
        <v>0</v>
      </c>
      <c r="M78" s="87">
        <f t="shared" si="39"/>
        <v>0</v>
      </c>
      <c r="N78" s="87">
        <f t="shared" si="39"/>
        <v>0</v>
      </c>
      <c r="O78" s="87">
        <f t="shared" si="39"/>
        <v>0</v>
      </c>
      <c r="P78" s="87">
        <f t="shared" si="39"/>
        <v>0</v>
      </c>
      <c r="Q78" s="87">
        <f t="shared" si="39"/>
        <v>0</v>
      </c>
      <c r="R78" s="87">
        <f t="shared" si="39"/>
        <v>0</v>
      </c>
      <c r="S78" s="87">
        <f t="shared" si="39"/>
        <v>0</v>
      </c>
      <c r="T78" s="87">
        <f t="shared" si="39"/>
        <v>0</v>
      </c>
      <c r="U78" s="87">
        <f t="shared" si="39"/>
        <v>0</v>
      </c>
      <c r="V78" s="87">
        <f t="shared" si="39"/>
        <v>0</v>
      </c>
      <c r="W78" s="87">
        <f t="shared" si="39"/>
        <v>0</v>
      </c>
      <c r="X78" s="87">
        <f t="shared" si="39"/>
        <v>0</v>
      </c>
      <c r="Y78" s="87">
        <f t="shared" si="39"/>
        <v>0</v>
      </c>
      <c r="Z78" s="87">
        <f t="shared" si="39"/>
        <v>0</v>
      </c>
      <c r="AA78" s="87">
        <f t="shared" si="39"/>
        <v>0</v>
      </c>
      <c r="AB78" s="87">
        <f t="shared" si="39"/>
        <v>0</v>
      </c>
      <c r="AC78" s="87">
        <f t="shared" si="39"/>
        <v>0</v>
      </c>
      <c r="AD78" s="87">
        <f t="shared" si="39"/>
        <v>0</v>
      </c>
      <c r="AE78" s="87">
        <f t="shared" si="39"/>
        <v>0</v>
      </c>
      <c r="AF78" s="87">
        <f t="shared" si="39"/>
        <v>0</v>
      </c>
      <c r="AG78" s="87">
        <f t="shared" si="39"/>
        <v>0</v>
      </c>
      <c r="AH78" s="87">
        <f t="shared" si="39"/>
        <v>0</v>
      </c>
      <c r="AI78" s="87">
        <f t="shared" si="39"/>
        <v>0</v>
      </c>
      <c r="AJ78" s="87">
        <f t="shared" si="39"/>
        <v>0</v>
      </c>
      <c r="AK78" s="87">
        <f t="shared" si="39"/>
        <v>0</v>
      </c>
      <c r="AL78" s="87">
        <f t="shared" si="39"/>
        <v>0</v>
      </c>
      <c r="AM78" s="87">
        <f t="shared" si="39"/>
        <v>0</v>
      </c>
      <c r="AN78" s="87">
        <f t="shared" si="39"/>
        <v>0</v>
      </c>
      <c r="AO78" s="87">
        <f t="shared" si="39"/>
        <v>0</v>
      </c>
      <c r="AP78" s="87">
        <f t="shared" si="39"/>
        <v>0</v>
      </c>
      <c r="AQ78" s="87">
        <f t="shared" si="39"/>
        <v>0</v>
      </c>
      <c r="AR78" s="87">
        <f t="shared" si="39"/>
        <v>0</v>
      </c>
      <c r="AS78" s="87">
        <f t="shared" si="39"/>
        <v>0</v>
      </c>
      <c r="AT78" s="87">
        <f t="shared" si="39"/>
        <v>0</v>
      </c>
      <c r="AU78" s="87">
        <f t="shared" si="39"/>
        <v>0</v>
      </c>
      <c r="AV78" s="87">
        <f t="shared" si="39"/>
        <v>0</v>
      </c>
      <c r="AW78" s="87">
        <f t="shared" si="39"/>
        <v>0</v>
      </c>
      <c r="AX78" s="87">
        <f t="shared" si="39"/>
        <v>0</v>
      </c>
      <c r="AY78" s="87">
        <f t="shared" si="39"/>
        <v>0</v>
      </c>
      <c r="AZ78" s="87">
        <f t="shared" si="39"/>
        <v>0</v>
      </c>
      <c r="BA78" s="87">
        <f t="shared" si="39"/>
        <v>-3.1325637359999998</v>
      </c>
      <c r="BB78" s="87">
        <f t="shared" si="39"/>
        <v>0</v>
      </c>
      <c r="BC78" s="87">
        <f t="shared" si="39"/>
        <v>0</v>
      </c>
      <c r="BD78" s="87">
        <f t="shared" si="39"/>
        <v>0</v>
      </c>
      <c r="BE78" s="87">
        <f t="shared" si="39"/>
        <v>0</v>
      </c>
      <c r="BF78" s="87">
        <f t="shared" si="39"/>
        <v>0</v>
      </c>
      <c r="BG78" s="87">
        <f t="shared" si="39"/>
        <v>0</v>
      </c>
      <c r="BH78" s="87">
        <f t="shared" si="39"/>
        <v>0</v>
      </c>
      <c r="BI78" s="87">
        <f t="shared" si="39"/>
        <v>0</v>
      </c>
      <c r="BJ78" s="87">
        <f t="shared" si="39"/>
        <v>0</v>
      </c>
      <c r="BK78" s="87">
        <f t="shared" si="39"/>
        <v>0</v>
      </c>
      <c r="BL78" s="87">
        <f t="shared" si="39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3.1325637359999998</v>
      </c>
      <c r="E80" s="87">
        <f>SUM($B$78:E78)</f>
        <v>3.1325637359999998</v>
      </c>
      <c r="F80" s="87">
        <f>SUM($B$78:F78)</f>
        <v>3.1325637359999998</v>
      </c>
      <c r="G80" s="87">
        <f>SUM($B$78:G78)</f>
        <v>3.1325637359999998</v>
      </c>
      <c r="H80" s="87">
        <f>SUM($B$78:H78)</f>
        <v>3.1325637359999998</v>
      </c>
      <c r="I80" s="87">
        <f>SUM($B$78:I78)</f>
        <v>3.1325637359999998</v>
      </c>
      <c r="J80" s="87">
        <f>SUM($B$78:J78)</f>
        <v>3.1325637359999998</v>
      </c>
      <c r="K80" s="87">
        <f>SUM($B$78:K78)</f>
        <v>3.1325637359999998</v>
      </c>
      <c r="L80" s="87">
        <f>SUM($B$78:L78)</f>
        <v>3.1325637359999998</v>
      </c>
      <c r="M80" s="87">
        <f>SUM($B$78:M78)</f>
        <v>3.1325637359999998</v>
      </c>
      <c r="N80" s="87">
        <f>SUM($B$78:N78)</f>
        <v>3.1325637359999998</v>
      </c>
      <c r="O80" s="87">
        <f>SUM($B$78:O78)</f>
        <v>3.1325637359999998</v>
      </c>
      <c r="P80" s="87">
        <f>SUM($B$78:P78)</f>
        <v>3.1325637359999998</v>
      </c>
      <c r="Q80" s="87">
        <f>SUM($B$78:Q78)</f>
        <v>3.1325637359999998</v>
      </c>
      <c r="R80" s="87">
        <f>SUM($B$78:R78)</f>
        <v>3.1325637359999998</v>
      </c>
      <c r="S80" s="87">
        <f>SUM($B$78:S78)</f>
        <v>3.1325637359999998</v>
      </c>
      <c r="T80" s="87">
        <f>SUM($B$78:T78)</f>
        <v>3.1325637359999998</v>
      </c>
      <c r="U80" s="87">
        <f>SUM($B$78:U78)</f>
        <v>3.1325637359999998</v>
      </c>
      <c r="V80" s="87">
        <f>SUM($B$78:V78)</f>
        <v>3.1325637359999998</v>
      </c>
      <c r="W80" s="87">
        <f>SUM($B$78:W78)</f>
        <v>3.1325637359999998</v>
      </c>
      <c r="X80" s="87">
        <f>SUM($B$78:X78)</f>
        <v>3.1325637359999998</v>
      </c>
      <c r="Y80" s="87">
        <f>SUM($B$78:Y78)</f>
        <v>3.1325637359999998</v>
      </c>
      <c r="Z80" s="87">
        <f>SUM($B$78:Z78)</f>
        <v>3.1325637359999998</v>
      </c>
      <c r="AA80" s="87">
        <f>SUM($B$78:AA78)</f>
        <v>3.1325637359999998</v>
      </c>
      <c r="AB80" s="87">
        <f>SUM($B$78:AB78)</f>
        <v>3.1325637359999998</v>
      </c>
      <c r="AC80" s="87">
        <f>SUM($B$78:AC78)</f>
        <v>3.1325637359999998</v>
      </c>
      <c r="AD80" s="87">
        <f>SUM($B$78:AD78)</f>
        <v>3.1325637359999998</v>
      </c>
      <c r="AE80" s="87">
        <f>SUM($B$78:AE78)</f>
        <v>3.1325637359999998</v>
      </c>
      <c r="AF80" s="87">
        <f>SUM($B$78:AF78)</f>
        <v>3.1325637359999998</v>
      </c>
      <c r="AG80" s="87">
        <f>SUM($B$78:AG78)</f>
        <v>3.1325637359999998</v>
      </c>
      <c r="AH80" s="87">
        <f>SUM($B$78:AH78)</f>
        <v>3.1325637359999998</v>
      </c>
      <c r="AI80" s="87">
        <f>SUM($B$78:AI78)</f>
        <v>3.1325637359999998</v>
      </c>
      <c r="AJ80" s="87">
        <f>SUM($B$78:AJ78)</f>
        <v>3.1325637359999998</v>
      </c>
      <c r="AK80" s="87">
        <f>SUM($B$78:AK78)</f>
        <v>3.1325637359999998</v>
      </c>
      <c r="AL80" s="87">
        <f>SUM($B$78:AL78)</f>
        <v>3.1325637359999998</v>
      </c>
      <c r="AM80" s="87">
        <f>SUM($B$78:AM78)</f>
        <v>3.1325637359999998</v>
      </c>
      <c r="AN80" s="87">
        <f>SUM($B$78:AN78)</f>
        <v>3.1325637359999998</v>
      </c>
      <c r="AO80" s="87">
        <f>SUM($B$78:AO78)</f>
        <v>3.1325637359999998</v>
      </c>
      <c r="AP80" s="87">
        <f>SUM($B$78:AP78)</f>
        <v>3.1325637359999998</v>
      </c>
      <c r="AQ80" s="87">
        <f>SUM($B$78:AQ78)</f>
        <v>3.1325637359999998</v>
      </c>
      <c r="AR80" s="87">
        <f>SUM($B$78:AR78)</f>
        <v>3.1325637359999998</v>
      </c>
      <c r="AS80" s="87">
        <f>SUM($B$78:AS78)</f>
        <v>3.1325637359999998</v>
      </c>
      <c r="AT80" s="87">
        <f>SUM($B$78:AT78)</f>
        <v>3.1325637359999998</v>
      </c>
      <c r="AU80" s="87">
        <f>SUM($B$78:AU78)</f>
        <v>3.1325637359999998</v>
      </c>
      <c r="AV80" s="87">
        <f>SUM($B$78:AV78)</f>
        <v>3.1325637359999998</v>
      </c>
      <c r="AW80" s="87">
        <f>SUM($B$78:AW78)</f>
        <v>3.1325637359999998</v>
      </c>
      <c r="AX80" s="87">
        <f>SUM($B$78:AX78)</f>
        <v>3.1325637359999998</v>
      </c>
      <c r="AY80" s="87">
        <f>SUM($B$78:AY78)</f>
        <v>3.1325637359999998</v>
      </c>
      <c r="AZ80" s="87">
        <f>SUM($B$78:AZ78)</f>
        <v>3.1325637359999998</v>
      </c>
      <c r="BA80" s="87">
        <f>SUM($B$78:BA78)</f>
        <v>0</v>
      </c>
      <c r="BB80" s="87">
        <f>SUM($B$78:BB78)</f>
        <v>0</v>
      </c>
      <c r="BC80" s="87">
        <f>SUM($B$78:BC78)</f>
        <v>0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0.11747114009999998</v>
      </c>
      <c r="E81" s="330">
        <f t="shared" ref="E81:BL81" si="40">E74</f>
        <v>0.22613977610184</v>
      </c>
      <c r="F81" s="330">
        <f t="shared" si="40"/>
        <v>0.20916128065271997</v>
      </c>
      <c r="G81" s="330">
        <f t="shared" si="40"/>
        <v>0.19349846197271997</v>
      </c>
      <c r="H81" s="330">
        <f t="shared" si="40"/>
        <v>0.17896336623768</v>
      </c>
      <c r="I81" s="330">
        <f t="shared" si="40"/>
        <v>0.1655559934476</v>
      </c>
      <c r="J81" s="330">
        <f t="shared" si="40"/>
        <v>0.15311971541567998</v>
      </c>
      <c r="K81" s="330">
        <f t="shared" si="40"/>
        <v>0.14165453214192</v>
      </c>
      <c r="L81" s="330">
        <f t="shared" si="40"/>
        <v>0.13977499390032</v>
      </c>
      <c r="M81" s="330">
        <f t="shared" si="40"/>
        <v>0.13977499390032</v>
      </c>
      <c r="N81" s="330">
        <f t="shared" si="40"/>
        <v>0.13977499390032</v>
      </c>
      <c r="O81" s="330">
        <f t="shared" si="40"/>
        <v>0.13977499390032</v>
      </c>
      <c r="P81" s="330">
        <f t="shared" si="40"/>
        <v>0.13977499390032</v>
      </c>
      <c r="Q81" s="330">
        <f t="shared" si="40"/>
        <v>0.13977499390032</v>
      </c>
      <c r="R81" s="330">
        <f t="shared" si="40"/>
        <v>0.13977499390032</v>
      </c>
      <c r="S81" s="330">
        <f t="shared" si="40"/>
        <v>0.13977499390032</v>
      </c>
      <c r="T81" s="330">
        <f t="shared" si="40"/>
        <v>0.13977499390032</v>
      </c>
      <c r="U81" s="330">
        <f t="shared" si="40"/>
        <v>0.13977499390032</v>
      </c>
      <c r="V81" s="330">
        <f t="shared" si="40"/>
        <v>0.13977499390032</v>
      </c>
      <c r="W81" s="330">
        <f t="shared" si="40"/>
        <v>0.13977499390032</v>
      </c>
      <c r="X81" s="330">
        <f t="shared" si="40"/>
        <v>6.988749695016E-2</v>
      </c>
      <c r="Y81" s="330">
        <f t="shared" si="40"/>
        <v>0</v>
      </c>
      <c r="Z81" s="330">
        <f t="shared" si="40"/>
        <v>0</v>
      </c>
      <c r="AA81" s="330">
        <f t="shared" si="40"/>
        <v>0</v>
      </c>
      <c r="AB81" s="330">
        <f t="shared" si="40"/>
        <v>0</v>
      </c>
      <c r="AC81" s="330">
        <f t="shared" si="40"/>
        <v>0</v>
      </c>
      <c r="AD81" s="330">
        <f t="shared" si="40"/>
        <v>0</v>
      </c>
      <c r="AE81" s="330">
        <f t="shared" si="40"/>
        <v>0</v>
      </c>
      <c r="AF81" s="330">
        <f t="shared" si="40"/>
        <v>0</v>
      </c>
      <c r="AG81" s="330">
        <f t="shared" si="40"/>
        <v>0</v>
      </c>
      <c r="AH81" s="330">
        <f t="shared" si="40"/>
        <v>0</v>
      </c>
      <c r="AI81" s="330">
        <f t="shared" si="40"/>
        <v>0</v>
      </c>
      <c r="AJ81" s="330">
        <f t="shared" si="40"/>
        <v>0</v>
      </c>
      <c r="AK81" s="330">
        <f t="shared" si="40"/>
        <v>0</v>
      </c>
      <c r="AL81" s="330">
        <f t="shared" si="40"/>
        <v>0</v>
      </c>
      <c r="AM81" s="330">
        <f t="shared" si="40"/>
        <v>0</v>
      </c>
      <c r="AN81" s="330">
        <f t="shared" si="40"/>
        <v>0</v>
      </c>
      <c r="AO81" s="330">
        <f t="shared" si="40"/>
        <v>0</v>
      </c>
      <c r="AP81" s="330">
        <f t="shared" si="40"/>
        <v>0</v>
      </c>
      <c r="AQ81" s="330">
        <f t="shared" si="40"/>
        <v>0</v>
      </c>
      <c r="AR81" s="330">
        <f t="shared" si="40"/>
        <v>0</v>
      </c>
      <c r="AS81" s="330">
        <f t="shared" si="40"/>
        <v>0</v>
      </c>
      <c r="AT81" s="330">
        <f t="shared" si="40"/>
        <v>0</v>
      </c>
      <c r="AU81" s="330">
        <f t="shared" si="40"/>
        <v>0</v>
      </c>
      <c r="AV81" s="330">
        <f t="shared" si="40"/>
        <v>0</v>
      </c>
      <c r="AW81" s="330">
        <f t="shared" si="40"/>
        <v>0</v>
      </c>
      <c r="AX81" s="330">
        <f t="shared" si="40"/>
        <v>0</v>
      </c>
      <c r="AY81" s="330">
        <f t="shared" si="40"/>
        <v>0</v>
      </c>
      <c r="AZ81" s="330">
        <f t="shared" si="40"/>
        <v>0</v>
      </c>
      <c r="BA81" s="330">
        <f t="shared" si="40"/>
        <v>0</v>
      </c>
      <c r="BB81" s="330">
        <f t="shared" si="40"/>
        <v>0</v>
      </c>
      <c r="BC81" s="330">
        <f t="shared" si="40"/>
        <v>0</v>
      </c>
      <c r="BD81" s="330">
        <f t="shared" si="40"/>
        <v>0</v>
      </c>
      <c r="BE81" s="330">
        <f t="shared" si="40"/>
        <v>0</v>
      </c>
      <c r="BF81" s="330">
        <f t="shared" si="40"/>
        <v>0</v>
      </c>
      <c r="BG81" s="330">
        <f t="shared" si="40"/>
        <v>0</v>
      </c>
      <c r="BH81" s="330">
        <f t="shared" si="40"/>
        <v>0</v>
      </c>
      <c r="BI81" s="330">
        <f t="shared" si="40"/>
        <v>0</v>
      </c>
      <c r="BJ81" s="330">
        <f t="shared" si="40"/>
        <v>0</v>
      </c>
      <c r="BK81" s="330">
        <f t="shared" si="40"/>
        <v>0</v>
      </c>
      <c r="BL81" s="330">
        <f t="shared" si="40"/>
        <v>0</v>
      </c>
      <c r="BM81" s="37"/>
      <c r="BN81" s="75">
        <f>SUM(B81:BM81)</f>
        <v>3.132751689824159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1">C79+C81</f>
        <v>0</v>
      </c>
      <c r="D82" s="95">
        <f t="shared" si="41"/>
        <v>0.11747114009999998</v>
      </c>
      <c r="E82" s="95">
        <f t="shared" si="41"/>
        <v>0.22613977610184</v>
      </c>
      <c r="F82" s="95">
        <f t="shared" si="41"/>
        <v>0.20916128065271997</v>
      </c>
      <c r="G82" s="95">
        <f t="shared" si="41"/>
        <v>0.19349846197271997</v>
      </c>
      <c r="H82" s="95">
        <f t="shared" si="41"/>
        <v>0.17896336623768</v>
      </c>
      <c r="I82" s="95">
        <f t="shared" si="41"/>
        <v>0.1655559934476</v>
      </c>
      <c r="J82" s="95">
        <f t="shared" si="41"/>
        <v>0.15311971541567998</v>
      </c>
      <c r="K82" s="95">
        <f t="shared" si="41"/>
        <v>0.14165453214192</v>
      </c>
      <c r="L82" s="95">
        <f t="shared" si="41"/>
        <v>0.13977499390032</v>
      </c>
      <c r="M82" s="95">
        <f t="shared" si="41"/>
        <v>0.13977499390032</v>
      </c>
      <c r="N82" s="95">
        <f t="shared" si="41"/>
        <v>0.13977499390032</v>
      </c>
      <c r="O82" s="95">
        <f t="shared" si="41"/>
        <v>0.13977499390032</v>
      </c>
      <c r="P82" s="95">
        <f t="shared" si="41"/>
        <v>0.13977499390032</v>
      </c>
      <c r="Q82" s="95">
        <f t="shared" si="41"/>
        <v>0.13977499390032</v>
      </c>
      <c r="R82" s="95">
        <f t="shared" si="41"/>
        <v>0.13977499390032</v>
      </c>
      <c r="S82" s="95">
        <f t="shared" si="41"/>
        <v>0.13977499390032</v>
      </c>
      <c r="T82" s="95">
        <f t="shared" si="41"/>
        <v>0.13977499390032</v>
      </c>
      <c r="U82" s="95">
        <f t="shared" si="41"/>
        <v>0.13977499390032</v>
      </c>
      <c r="V82" s="95">
        <f t="shared" si="41"/>
        <v>0.13977499390032</v>
      </c>
      <c r="W82" s="95">
        <f t="shared" si="41"/>
        <v>0.13977499390032</v>
      </c>
      <c r="X82" s="95">
        <f t="shared" si="41"/>
        <v>6.988749695016E-2</v>
      </c>
      <c r="Y82" s="95">
        <f t="shared" si="41"/>
        <v>0</v>
      </c>
      <c r="Z82" s="95">
        <f t="shared" si="41"/>
        <v>0</v>
      </c>
      <c r="AA82" s="95">
        <f t="shared" si="41"/>
        <v>0</v>
      </c>
      <c r="AB82" s="95">
        <f t="shared" si="41"/>
        <v>0</v>
      </c>
      <c r="AC82" s="95">
        <f t="shared" si="41"/>
        <v>0</v>
      </c>
      <c r="AD82" s="95">
        <f t="shared" si="41"/>
        <v>0</v>
      </c>
      <c r="AE82" s="95">
        <f t="shared" si="41"/>
        <v>0</v>
      </c>
      <c r="AF82" s="95">
        <f t="shared" si="41"/>
        <v>0</v>
      </c>
      <c r="AG82" s="95">
        <f t="shared" si="41"/>
        <v>0</v>
      </c>
      <c r="AH82" s="95">
        <f t="shared" si="41"/>
        <v>0</v>
      </c>
      <c r="AI82" s="95">
        <f t="shared" si="41"/>
        <v>0</v>
      </c>
      <c r="AJ82" s="95">
        <f t="shared" si="41"/>
        <v>0</v>
      </c>
      <c r="AK82" s="95">
        <f t="shared" si="41"/>
        <v>0</v>
      </c>
      <c r="AL82" s="95">
        <f t="shared" si="41"/>
        <v>0</v>
      </c>
      <c r="AM82" s="95">
        <f t="shared" si="41"/>
        <v>0</v>
      </c>
      <c r="AN82" s="95">
        <f t="shared" si="41"/>
        <v>0</v>
      </c>
      <c r="AO82" s="95">
        <f t="shared" si="41"/>
        <v>0</v>
      </c>
      <c r="AP82" s="95">
        <f t="shared" si="41"/>
        <v>0</v>
      </c>
      <c r="AQ82" s="95">
        <f t="shared" si="41"/>
        <v>0</v>
      </c>
      <c r="AR82" s="95">
        <f t="shared" si="41"/>
        <v>0</v>
      </c>
      <c r="AS82" s="95">
        <f t="shared" si="41"/>
        <v>0</v>
      </c>
      <c r="AT82" s="95">
        <f t="shared" si="41"/>
        <v>0</v>
      </c>
      <c r="AU82" s="95">
        <f t="shared" si="41"/>
        <v>0</v>
      </c>
      <c r="AV82" s="95">
        <f t="shared" si="41"/>
        <v>0</v>
      </c>
      <c r="AW82" s="95">
        <f t="shared" si="41"/>
        <v>0</v>
      </c>
      <c r="AX82" s="95">
        <f t="shared" si="41"/>
        <v>0</v>
      </c>
      <c r="AY82" s="95">
        <f t="shared" si="41"/>
        <v>0</v>
      </c>
      <c r="AZ82" s="95">
        <f t="shared" si="41"/>
        <v>0</v>
      </c>
      <c r="BA82" s="95">
        <f t="shared" si="41"/>
        <v>0</v>
      </c>
      <c r="BB82" s="95">
        <f t="shared" si="41"/>
        <v>0</v>
      </c>
      <c r="BC82" s="95">
        <f t="shared" si="41"/>
        <v>0</v>
      </c>
      <c r="BD82" s="95">
        <f t="shared" si="41"/>
        <v>0</v>
      </c>
      <c r="BE82" s="95">
        <f t="shared" si="41"/>
        <v>0</v>
      </c>
      <c r="BF82" s="95">
        <f t="shared" si="41"/>
        <v>0</v>
      </c>
      <c r="BG82" s="95">
        <f t="shared" si="41"/>
        <v>0</v>
      </c>
      <c r="BH82" s="95">
        <f t="shared" si="41"/>
        <v>0</v>
      </c>
      <c r="BI82" s="95">
        <f t="shared" si="41"/>
        <v>0</v>
      </c>
      <c r="BJ82" s="95">
        <f t="shared" si="41"/>
        <v>0</v>
      </c>
      <c r="BK82" s="95">
        <f t="shared" si="41"/>
        <v>0</v>
      </c>
      <c r="BL82" s="95">
        <f t="shared" si="41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AY85" si="42">$B$20*(1-$B$5)/$B$3</f>
        <v>0</v>
      </c>
      <c r="C85" s="75">
        <f t="shared" si="42"/>
        <v>0</v>
      </c>
      <c r="D85" s="75">
        <f t="shared" si="42"/>
        <v>0</v>
      </c>
      <c r="E85" s="75">
        <f t="shared" si="42"/>
        <v>0</v>
      </c>
      <c r="F85" s="75">
        <f t="shared" si="42"/>
        <v>0</v>
      </c>
      <c r="G85" s="75">
        <f t="shared" si="42"/>
        <v>0</v>
      </c>
      <c r="H85" s="75">
        <f t="shared" si="42"/>
        <v>0</v>
      </c>
      <c r="I85" s="75">
        <f t="shared" si="42"/>
        <v>0</v>
      </c>
      <c r="J85" s="75">
        <f t="shared" si="42"/>
        <v>0</v>
      </c>
      <c r="K85" s="75">
        <f t="shared" si="42"/>
        <v>0</v>
      </c>
      <c r="L85" s="75">
        <f t="shared" si="42"/>
        <v>0</v>
      </c>
      <c r="M85" s="75">
        <f t="shared" si="42"/>
        <v>0</v>
      </c>
      <c r="N85" s="75">
        <f t="shared" si="42"/>
        <v>0</v>
      </c>
      <c r="O85" s="75">
        <f t="shared" si="42"/>
        <v>0</v>
      </c>
      <c r="P85" s="75">
        <f t="shared" si="42"/>
        <v>0</v>
      </c>
      <c r="Q85" s="75">
        <f t="shared" si="42"/>
        <v>0</v>
      </c>
      <c r="R85" s="75">
        <f t="shared" si="42"/>
        <v>0</v>
      </c>
      <c r="S85" s="75">
        <f t="shared" si="42"/>
        <v>0</v>
      </c>
      <c r="T85" s="75">
        <f t="shared" si="42"/>
        <v>0</v>
      </c>
      <c r="U85" s="75">
        <f t="shared" si="42"/>
        <v>0</v>
      </c>
      <c r="V85" s="75">
        <f t="shared" si="42"/>
        <v>0</v>
      </c>
      <c r="W85" s="75">
        <f t="shared" si="42"/>
        <v>0</v>
      </c>
      <c r="X85" s="75">
        <f t="shared" si="42"/>
        <v>0</v>
      </c>
      <c r="Y85" s="75">
        <f t="shared" si="42"/>
        <v>0</v>
      </c>
      <c r="Z85" s="75">
        <f t="shared" si="42"/>
        <v>0</v>
      </c>
      <c r="AA85" s="75">
        <f t="shared" si="42"/>
        <v>0</v>
      </c>
      <c r="AB85" s="75">
        <f t="shared" si="42"/>
        <v>0</v>
      </c>
      <c r="AC85" s="75">
        <f t="shared" si="42"/>
        <v>0</v>
      </c>
      <c r="AD85" s="75">
        <f t="shared" si="42"/>
        <v>0</v>
      </c>
      <c r="AE85" s="75">
        <f t="shared" si="42"/>
        <v>0</v>
      </c>
      <c r="AF85" s="75">
        <f t="shared" si="42"/>
        <v>0</v>
      </c>
      <c r="AG85" s="75">
        <f t="shared" si="42"/>
        <v>0</v>
      </c>
      <c r="AH85" s="75">
        <f t="shared" si="42"/>
        <v>0</v>
      </c>
      <c r="AI85" s="75">
        <f t="shared" si="42"/>
        <v>0</v>
      </c>
      <c r="AJ85" s="75">
        <f t="shared" si="42"/>
        <v>0</v>
      </c>
      <c r="AK85" s="75">
        <f t="shared" si="42"/>
        <v>0</v>
      </c>
      <c r="AL85" s="75">
        <f t="shared" si="42"/>
        <v>0</v>
      </c>
      <c r="AM85" s="75">
        <f t="shared" si="42"/>
        <v>0</v>
      </c>
      <c r="AN85" s="75">
        <f t="shared" si="42"/>
        <v>0</v>
      </c>
      <c r="AO85" s="75">
        <f t="shared" si="42"/>
        <v>0</v>
      </c>
      <c r="AP85" s="75">
        <f t="shared" si="42"/>
        <v>0</v>
      </c>
      <c r="AQ85" s="75">
        <f t="shared" si="42"/>
        <v>0</v>
      </c>
      <c r="AR85" s="75">
        <f t="shared" si="42"/>
        <v>0</v>
      </c>
      <c r="AS85" s="75">
        <f t="shared" si="42"/>
        <v>0</v>
      </c>
      <c r="AT85" s="75">
        <f t="shared" si="42"/>
        <v>0</v>
      </c>
      <c r="AU85" s="75">
        <f t="shared" si="42"/>
        <v>0</v>
      </c>
      <c r="AV85" s="75">
        <f t="shared" si="42"/>
        <v>0</v>
      </c>
      <c r="AW85" s="75">
        <f t="shared" si="42"/>
        <v>0</v>
      </c>
      <c r="AX85" s="75">
        <f t="shared" si="42"/>
        <v>0</v>
      </c>
      <c r="AY85" s="75">
        <f t="shared" si="42"/>
        <v>0</v>
      </c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37"/>
      <c r="BN85" s="75">
        <f t="shared" ref="BN85:BN97" si="43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AZ86" si="44">$C$20*(1-$B$5)/$B$3</f>
        <v>0</v>
      </c>
      <c r="D86" s="75">
        <f t="shared" si="44"/>
        <v>0</v>
      </c>
      <c r="E86" s="75">
        <f t="shared" si="44"/>
        <v>0</v>
      </c>
      <c r="F86" s="75">
        <f t="shared" si="44"/>
        <v>0</v>
      </c>
      <c r="G86" s="75">
        <f t="shared" si="44"/>
        <v>0</v>
      </c>
      <c r="H86" s="75">
        <f t="shared" si="44"/>
        <v>0</v>
      </c>
      <c r="I86" s="75">
        <f t="shared" si="44"/>
        <v>0</v>
      </c>
      <c r="J86" s="75">
        <f t="shared" si="44"/>
        <v>0</v>
      </c>
      <c r="K86" s="75">
        <f t="shared" si="44"/>
        <v>0</v>
      </c>
      <c r="L86" s="75">
        <f t="shared" si="44"/>
        <v>0</v>
      </c>
      <c r="M86" s="75">
        <f t="shared" si="44"/>
        <v>0</v>
      </c>
      <c r="N86" s="75">
        <f t="shared" si="44"/>
        <v>0</v>
      </c>
      <c r="O86" s="75">
        <f t="shared" si="44"/>
        <v>0</v>
      </c>
      <c r="P86" s="75">
        <f t="shared" si="44"/>
        <v>0</v>
      </c>
      <c r="Q86" s="75">
        <f t="shared" si="44"/>
        <v>0</v>
      </c>
      <c r="R86" s="75">
        <f t="shared" si="44"/>
        <v>0</v>
      </c>
      <c r="S86" s="75">
        <f t="shared" si="44"/>
        <v>0</v>
      </c>
      <c r="T86" s="75">
        <f t="shared" si="44"/>
        <v>0</v>
      </c>
      <c r="U86" s="75">
        <f t="shared" si="44"/>
        <v>0</v>
      </c>
      <c r="V86" s="75">
        <f t="shared" si="44"/>
        <v>0</v>
      </c>
      <c r="W86" s="75">
        <f t="shared" si="44"/>
        <v>0</v>
      </c>
      <c r="X86" s="75">
        <f t="shared" si="44"/>
        <v>0</v>
      </c>
      <c r="Y86" s="75">
        <f t="shared" si="44"/>
        <v>0</v>
      </c>
      <c r="Z86" s="75">
        <f t="shared" si="44"/>
        <v>0</v>
      </c>
      <c r="AA86" s="75">
        <f t="shared" si="44"/>
        <v>0</v>
      </c>
      <c r="AB86" s="75">
        <f t="shared" si="44"/>
        <v>0</v>
      </c>
      <c r="AC86" s="75">
        <f t="shared" si="44"/>
        <v>0</v>
      </c>
      <c r="AD86" s="75">
        <f t="shared" si="44"/>
        <v>0</v>
      </c>
      <c r="AE86" s="75">
        <f t="shared" si="44"/>
        <v>0</v>
      </c>
      <c r="AF86" s="75">
        <f t="shared" si="44"/>
        <v>0</v>
      </c>
      <c r="AG86" s="75">
        <f t="shared" si="44"/>
        <v>0</v>
      </c>
      <c r="AH86" s="75">
        <f t="shared" si="44"/>
        <v>0</v>
      </c>
      <c r="AI86" s="75">
        <f t="shared" si="44"/>
        <v>0</v>
      </c>
      <c r="AJ86" s="75">
        <f t="shared" si="44"/>
        <v>0</v>
      </c>
      <c r="AK86" s="75">
        <f t="shared" si="44"/>
        <v>0</v>
      </c>
      <c r="AL86" s="75">
        <f t="shared" si="44"/>
        <v>0</v>
      </c>
      <c r="AM86" s="75">
        <f t="shared" si="44"/>
        <v>0</v>
      </c>
      <c r="AN86" s="75">
        <f t="shared" si="44"/>
        <v>0</v>
      </c>
      <c r="AO86" s="75">
        <f t="shared" si="44"/>
        <v>0</v>
      </c>
      <c r="AP86" s="75">
        <f t="shared" si="44"/>
        <v>0</v>
      </c>
      <c r="AQ86" s="75">
        <f t="shared" si="44"/>
        <v>0</v>
      </c>
      <c r="AR86" s="75">
        <f t="shared" si="44"/>
        <v>0</v>
      </c>
      <c r="AS86" s="75">
        <f t="shared" si="44"/>
        <v>0</v>
      </c>
      <c r="AT86" s="75">
        <f t="shared" si="44"/>
        <v>0</v>
      </c>
      <c r="AU86" s="75">
        <f t="shared" si="44"/>
        <v>0</v>
      </c>
      <c r="AV86" s="75">
        <f t="shared" si="44"/>
        <v>0</v>
      </c>
      <c r="AW86" s="75">
        <f t="shared" si="44"/>
        <v>0</v>
      </c>
      <c r="AX86" s="75">
        <f t="shared" si="44"/>
        <v>0</v>
      </c>
      <c r="AY86" s="75">
        <f t="shared" si="44"/>
        <v>0</v>
      </c>
      <c r="AZ86" s="75">
        <f t="shared" si="44"/>
        <v>0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3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6.1084992851999996E-2</v>
      </c>
      <c r="E87" s="75">
        <f t="shared" ref="E87:BA87" si="45">$D$20*(1-$B$5)/$B$3</f>
        <v>6.1084992851999996E-2</v>
      </c>
      <c r="F87" s="75">
        <f t="shared" si="45"/>
        <v>6.1084992851999996E-2</v>
      </c>
      <c r="G87" s="75">
        <f t="shared" si="45"/>
        <v>6.1084992851999996E-2</v>
      </c>
      <c r="H87" s="75">
        <f t="shared" si="45"/>
        <v>6.1084992851999996E-2</v>
      </c>
      <c r="I87" s="75">
        <f t="shared" si="45"/>
        <v>6.1084992851999996E-2</v>
      </c>
      <c r="J87" s="75">
        <f t="shared" si="45"/>
        <v>6.1084992851999996E-2</v>
      </c>
      <c r="K87" s="75">
        <f t="shared" si="45"/>
        <v>6.1084992851999996E-2</v>
      </c>
      <c r="L87" s="75">
        <f t="shared" si="45"/>
        <v>6.1084992851999996E-2</v>
      </c>
      <c r="M87" s="75">
        <f t="shared" si="45"/>
        <v>6.1084992851999996E-2</v>
      </c>
      <c r="N87" s="75">
        <f t="shared" si="45"/>
        <v>6.1084992851999996E-2</v>
      </c>
      <c r="O87" s="75">
        <f t="shared" si="45"/>
        <v>6.1084992851999996E-2</v>
      </c>
      <c r="P87" s="75">
        <f t="shared" si="45"/>
        <v>6.1084992851999996E-2</v>
      </c>
      <c r="Q87" s="75">
        <f t="shared" si="45"/>
        <v>6.1084992851999996E-2</v>
      </c>
      <c r="R87" s="75">
        <f t="shared" si="45"/>
        <v>6.1084992851999996E-2</v>
      </c>
      <c r="S87" s="75">
        <f t="shared" si="45"/>
        <v>6.1084992851999996E-2</v>
      </c>
      <c r="T87" s="75">
        <f t="shared" si="45"/>
        <v>6.1084992851999996E-2</v>
      </c>
      <c r="U87" s="75">
        <f t="shared" si="45"/>
        <v>6.1084992851999996E-2</v>
      </c>
      <c r="V87" s="75">
        <f t="shared" si="45"/>
        <v>6.1084992851999996E-2</v>
      </c>
      <c r="W87" s="75">
        <f t="shared" si="45"/>
        <v>6.1084992851999996E-2</v>
      </c>
      <c r="X87" s="75">
        <f t="shared" si="45"/>
        <v>6.1084992851999996E-2</v>
      </c>
      <c r="Y87" s="75">
        <f t="shared" si="45"/>
        <v>6.1084992851999996E-2</v>
      </c>
      <c r="Z87" s="75">
        <f t="shared" si="45"/>
        <v>6.1084992851999996E-2</v>
      </c>
      <c r="AA87" s="75">
        <f t="shared" si="45"/>
        <v>6.1084992851999996E-2</v>
      </c>
      <c r="AB87" s="75">
        <f t="shared" si="45"/>
        <v>6.1084992851999996E-2</v>
      </c>
      <c r="AC87" s="75">
        <f t="shared" si="45"/>
        <v>6.1084992851999996E-2</v>
      </c>
      <c r="AD87" s="75">
        <f t="shared" si="45"/>
        <v>6.1084992851999996E-2</v>
      </c>
      <c r="AE87" s="75">
        <f t="shared" si="45"/>
        <v>6.1084992851999996E-2</v>
      </c>
      <c r="AF87" s="75">
        <f t="shared" si="45"/>
        <v>6.1084992851999996E-2</v>
      </c>
      <c r="AG87" s="75">
        <f t="shared" si="45"/>
        <v>6.1084992851999996E-2</v>
      </c>
      <c r="AH87" s="75">
        <f t="shared" si="45"/>
        <v>6.1084992851999996E-2</v>
      </c>
      <c r="AI87" s="75">
        <f t="shared" si="45"/>
        <v>6.1084992851999996E-2</v>
      </c>
      <c r="AJ87" s="75">
        <f t="shared" si="45"/>
        <v>6.1084992851999996E-2</v>
      </c>
      <c r="AK87" s="75">
        <f t="shared" si="45"/>
        <v>6.1084992851999996E-2</v>
      </c>
      <c r="AL87" s="75">
        <f t="shared" si="45"/>
        <v>6.1084992851999996E-2</v>
      </c>
      <c r="AM87" s="75">
        <f t="shared" si="45"/>
        <v>6.1084992851999996E-2</v>
      </c>
      <c r="AN87" s="75">
        <f t="shared" si="45"/>
        <v>6.1084992851999996E-2</v>
      </c>
      <c r="AO87" s="75">
        <f t="shared" si="45"/>
        <v>6.1084992851999996E-2</v>
      </c>
      <c r="AP87" s="75">
        <f t="shared" si="45"/>
        <v>6.1084992851999996E-2</v>
      </c>
      <c r="AQ87" s="75">
        <f t="shared" si="45"/>
        <v>6.1084992851999996E-2</v>
      </c>
      <c r="AR87" s="75">
        <f t="shared" si="45"/>
        <v>6.1084992851999996E-2</v>
      </c>
      <c r="AS87" s="75">
        <f t="shared" si="45"/>
        <v>6.1084992851999996E-2</v>
      </c>
      <c r="AT87" s="75">
        <f t="shared" si="45"/>
        <v>6.1084992851999996E-2</v>
      </c>
      <c r="AU87" s="75">
        <f t="shared" si="45"/>
        <v>6.1084992851999996E-2</v>
      </c>
      <c r="AV87" s="75">
        <f t="shared" si="45"/>
        <v>6.1084992851999996E-2</v>
      </c>
      <c r="AW87" s="75">
        <f t="shared" si="45"/>
        <v>6.1084992851999996E-2</v>
      </c>
      <c r="AX87" s="75">
        <f t="shared" si="45"/>
        <v>6.1084992851999996E-2</v>
      </c>
      <c r="AY87" s="75">
        <f t="shared" si="45"/>
        <v>6.1084992851999996E-2</v>
      </c>
      <c r="AZ87" s="75">
        <f t="shared" si="45"/>
        <v>6.1084992851999996E-2</v>
      </c>
      <c r="BA87" s="75">
        <f t="shared" si="45"/>
        <v>6.1084992851999996E-2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3"/>
        <v>3.0542496425999985</v>
      </c>
      <c r="BO87" s="335">
        <f>BN103*(1-0)</f>
        <v>3.1325637359999989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6">$E$20*(1-$B$5)/$B$3</f>
        <v>0</v>
      </c>
      <c r="F88" s="75">
        <f t="shared" si="46"/>
        <v>0</v>
      </c>
      <c r="G88" s="75">
        <f t="shared" si="46"/>
        <v>0</v>
      </c>
      <c r="H88" s="75">
        <f t="shared" si="46"/>
        <v>0</v>
      </c>
      <c r="I88" s="75">
        <f t="shared" si="46"/>
        <v>0</v>
      </c>
      <c r="J88" s="75">
        <f t="shared" si="46"/>
        <v>0</v>
      </c>
      <c r="K88" s="75">
        <f t="shared" si="46"/>
        <v>0</v>
      </c>
      <c r="L88" s="75">
        <f t="shared" si="46"/>
        <v>0</v>
      </c>
      <c r="M88" s="75">
        <f t="shared" si="46"/>
        <v>0</v>
      </c>
      <c r="N88" s="75">
        <f t="shared" si="46"/>
        <v>0</v>
      </c>
      <c r="O88" s="75">
        <f t="shared" si="46"/>
        <v>0</v>
      </c>
      <c r="P88" s="75">
        <f t="shared" si="46"/>
        <v>0</v>
      </c>
      <c r="Q88" s="75">
        <f t="shared" si="46"/>
        <v>0</v>
      </c>
      <c r="R88" s="75">
        <f t="shared" si="46"/>
        <v>0</v>
      </c>
      <c r="S88" s="75">
        <f t="shared" si="46"/>
        <v>0</v>
      </c>
      <c r="T88" s="75">
        <f t="shared" si="46"/>
        <v>0</v>
      </c>
      <c r="U88" s="75">
        <f t="shared" si="46"/>
        <v>0</v>
      </c>
      <c r="V88" s="75">
        <f t="shared" si="46"/>
        <v>0</v>
      </c>
      <c r="W88" s="75">
        <f t="shared" si="46"/>
        <v>0</v>
      </c>
      <c r="X88" s="75">
        <f t="shared" si="46"/>
        <v>0</v>
      </c>
      <c r="Y88" s="75">
        <f t="shared" si="46"/>
        <v>0</v>
      </c>
      <c r="Z88" s="75">
        <f t="shared" si="46"/>
        <v>0</v>
      </c>
      <c r="AA88" s="75">
        <f t="shared" si="46"/>
        <v>0</v>
      </c>
      <c r="AB88" s="75">
        <f t="shared" si="46"/>
        <v>0</v>
      </c>
      <c r="AC88" s="75">
        <f t="shared" si="46"/>
        <v>0</v>
      </c>
      <c r="AD88" s="75">
        <f t="shared" si="46"/>
        <v>0</v>
      </c>
      <c r="AE88" s="75">
        <f t="shared" si="46"/>
        <v>0</v>
      </c>
      <c r="AF88" s="75">
        <f t="shared" si="46"/>
        <v>0</v>
      </c>
      <c r="AG88" s="75">
        <f t="shared" si="46"/>
        <v>0</v>
      </c>
      <c r="AH88" s="75">
        <f t="shared" si="46"/>
        <v>0</v>
      </c>
      <c r="AI88" s="75">
        <f t="shared" si="46"/>
        <v>0</v>
      </c>
      <c r="AJ88" s="75">
        <f t="shared" si="46"/>
        <v>0</v>
      </c>
      <c r="AK88" s="75">
        <f t="shared" si="46"/>
        <v>0</v>
      </c>
      <c r="AL88" s="75">
        <f t="shared" si="46"/>
        <v>0</v>
      </c>
      <c r="AM88" s="75">
        <f t="shared" si="46"/>
        <v>0</v>
      </c>
      <c r="AN88" s="75">
        <f t="shared" si="46"/>
        <v>0</v>
      </c>
      <c r="AO88" s="75">
        <f t="shared" si="46"/>
        <v>0</v>
      </c>
      <c r="AP88" s="75">
        <f t="shared" si="46"/>
        <v>0</v>
      </c>
      <c r="AQ88" s="75">
        <f t="shared" si="46"/>
        <v>0</v>
      </c>
      <c r="AR88" s="75">
        <f t="shared" si="46"/>
        <v>0</v>
      </c>
      <c r="AS88" s="75">
        <f t="shared" si="46"/>
        <v>0</v>
      </c>
      <c r="AT88" s="75">
        <f t="shared" si="46"/>
        <v>0</v>
      </c>
      <c r="AU88" s="75">
        <f t="shared" si="46"/>
        <v>0</v>
      </c>
      <c r="AV88" s="75">
        <f t="shared" si="46"/>
        <v>0</v>
      </c>
      <c r="AW88" s="75">
        <f t="shared" si="46"/>
        <v>0</v>
      </c>
      <c r="AX88" s="75">
        <f t="shared" si="46"/>
        <v>0</v>
      </c>
      <c r="AY88" s="75">
        <f t="shared" si="46"/>
        <v>0</v>
      </c>
      <c r="AZ88" s="75">
        <f t="shared" si="46"/>
        <v>0</v>
      </c>
      <c r="BA88" s="75">
        <f t="shared" si="46"/>
        <v>0</v>
      </c>
      <c r="BB88" s="75">
        <f t="shared" si="46"/>
        <v>0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3"/>
        <v>0</v>
      </c>
      <c r="BO88" s="335">
        <f>BN104*(1-0.025)</f>
        <v>0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C89" si="47">$F$20*(1-$B$5)/$B$3</f>
        <v>0</v>
      </c>
      <c r="G89" s="75">
        <f t="shared" si="47"/>
        <v>0</v>
      </c>
      <c r="H89" s="75">
        <f t="shared" si="47"/>
        <v>0</v>
      </c>
      <c r="I89" s="75">
        <f t="shared" si="47"/>
        <v>0</v>
      </c>
      <c r="J89" s="75">
        <f t="shared" si="47"/>
        <v>0</v>
      </c>
      <c r="K89" s="75">
        <f t="shared" si="47"/>
        <v>0</v>
      </c>
      <c r="L89" s="75">
        <f t="shared" si="47"/>
        <v>0</v>
      </c>
      <c r="M89" s="75">
        <f t="shared" si="47"/>
        <v>0</v>
      </c>
      <c r="N89" s="75">
        <f t="shared" si="47"/>
        <v>0</v>
      </c>
      <c r="O89" s="75">
        <f t="shared" si="47"/>
        <v>0</v>
      </c>
      <c r="P89" s="75">
        <f t="shared" si="47"/>
        <v>0</v>
      </c>
      <c r="Q89" s="75">
        <f t="shared" si="47"/>
        <v>0</v>
      </c>
      <c r="R89" s="75">
        <f t="shared" si="47"/>
        <v>0</v>
      </c>
      <c r="S89" s="75">
        <f t="shared" si="47"/>
        <v>0</v>
      </c>
      <c r="T89" s="75">
        <f t="shared" si="47"/>
        <v>0</v>
      </c>
      <c r="U89" s="75">
        <f t="shared" si="47"/>
        <v>0</v>
      </c>
      <c r="V89" s="75">
        <f t="shared" si="47"/>
        <v>0</v>
      </c>
      <c r="W89" s="75">
        <f t="shared" si="47"/>
        <v>0</v>
      </c>
      <c r="X89" s="75">
        <f t="shared" si="47"/>
        <v>0</v>
      </c>
      <c r="Y89" s="75">
        <f t="shared" si="47"/>
        <v>0</v>
      </c>
      <c r="Z89" s="75">
        <f t="shared" si="47"/>
        <v>0</v>
      </c>
      <c r="AA89" s="75">
        <f t="shared" si="47"/>
        <v>0</v>
      </c>
      <c r="AB89" s="75">
        <f t="shared" si="47"/>
        <v>0</v>
      </c>
      <c r="AC89" s="75">
        <f t="shared" si="47"/>
        <v>0</v>
      </c>
      <c r="AD89" s="75">
        <f t="shared" si="47"/>
        <v>0</v>
      </c>
      <c r="AE89" s="75">
        <f t="shared" si="47"/>
        <v>0</v>
      </c>
      <c r="AF89" s="75">
        <f t="shared" si="47"/>
        <v>0</v>
      </c>
      <c r="AG89" s="75">
        <f t="shared" si="47"/>
        <v>0</v>
      </c>
      <c r="AH89" s="75">
        <f t="shared" si="47"/>
        <v>0</v>
      </c>
      <c r="AI89" s="75">
        <f t="shared" si="47"/>
        <v>0</v>
      </c>
      <c r="AJ89" s="75">
        <f t="shared" si="47"/>
        <v>0</v>
      </c>
      <c r="AK89" s="75">
        <f t="shared" si="47"/>
        <v>0</v>
      </c>
      <c r="AL89" s="75">
        <f t="shared" si="47"/>
        <v>0</v>
      </c>
      <c r="AM89" s="75">
        <f t="shared" si="47"/>
        <v>0</v>
      </c>
      <c r="AN89" s="75">
        <f t="shared" si="47"/>
        <v>0</v>
      </c>
      <c r="AO89" s="75">
        <f t="shared" si="47"/>
        <v>0</v>
      </c>
      <c r="AP89" s="75">
        <f t="shared" si="47"/>
        <v>0</v>
      </c>
      <c r="AQ89" s="75">
        <f t="shared" si="47"/>
        <v>0</v>
      </c>
      <c r="AR89" s="75">
        <f t="shared" si="47"/>
        <v>0</v>
      </c>
      <c r="AS89" s="75">
        <f t="shared" si="47"/>
        <v>0</v>
      </c>
      <c r="AT89" s="75">
        <f t="shared" si="47"/>
        <v>0</v>
      </c>
      <c r="AU89" s="75">
        <f t="shared" si="47"/>
        <v>0</v>
      </c>
      <c r="AV89" s="75">
        <f t="shared" si="47"/>
        <v>0</v>
      </c>
      <c r="AW89" s="75">
        <f t="shared" si="47"/>
        <v>0</v>
      </c>
      <c r="AX89" s="75">
        <f t="shared" si="47"/>
        <v>0</v>
      </c>
      <c r="AY89" s="75">
        <f t="shared" si="47"/>
        <v>0</v>
      </c>
      <c r="AZ89" s="75">
        <f t="shared" si="47"/>
        <v>0</v>
      </c>
      <c r="BA89" s="75">
        <f t="shared" si="47"/>
        <v>0</v>
      </c>
      <c r="BB89" s="75">
        <f t="shared" si="47"/>
        <v>0</v>
      </c>
      <c r="BC89" s="75">
        <f t="shared" si="47"/>
        <v>0</v>
      </c>
      <c r="BD89" s="75"/>
      <c r="BE89" s="75"/>
      <c r="BF89" s="75"/>
      <c r="BG89" s="75"/>
      <c r="BH89" s="75"/>
      <c r="BI89" s="75"/>
      <c r="BJ89" s="75"/>
      <c r="BK89" s="75"/>
      <c r="BL89" s="75"/>
      <c r="BM89" s="37"/>
      <c r="BN89" s="75">
        <f t="shared" si="43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8">$G$20*(1-$B$5)/$B$3</f>
        <v>0</v>
      </c>
      <c r="H90" s="75">
        <f t="shared" si="48"/>
        <v>0</v>
      </c>
      <c r="I90" s="75">
        <f t="shared" si="48"/>
        <v>0</v>
      </c>
      <c r="J90" s="75">
        <f t="shared" si="48"/>
        <v>0</v>
      </c>
      <c r="K90" s="75">
        <f t="shared" si="48"/>
        <v>0</v>
      </c>
      <c r="L90" s="75">
        <f t="shared" si="48"/>
        <v>0</v>
      </c>
      <c r="M90" s="75">
        <f t="shared" si="48"/>
        <v>0</v>
      </c>
      <c r="N90" s="75">
        <f t="shared" si="48"/>
        <v>0</v>
      </c>
      <c r="O90" s="75">
        <f t="shared" si="48"/>
        <v>0</v>
      </c>
      <c r="P90" s="75">
        <f t="shared" si="48"/>
        <v>0</v>
      </c>
      <c r="Q90" s="75">
        <f t="shared" si="48"/>
        <v>0</v>
      </c>
      <c r="R90" s="75">
        <f t="shared" si="48"/>
        <v>0</v>
      </c>
      <c r="S90" s="75">
        <f t="shared" si="48"/>
        <v>0</v>
      </c>
      <c r="T90" s="75">
        <f t="shared" si="48"/>
        <v>0</v>
      </c>
      <c r="U90" s="75">
        <f t="shared" si="48"/>
        <v>0</v>
      </c>
      <c r="V90" s="75">
        <f t="shared" si="48"/>
        <v>0</v>
      </c>
      <c r="W90" s="75">
        <f t="shared" si="48"/>
        <v>0</v>
      </c>
      <c r="X90" s="75">
        <f t="shared" si="48"/>
        <v>0</v>
      </c>
      <c r="Y90" s="75">
        <f t="shared" si="48"/>
        <v>0</v>
      </c>
      <c r="Z90" s="75">
        <f t="shared" si="48"/>
        <v>0</v>
      </c>
      <c r="AA90" s="75">
        <f t="shared" si="48"/>
        <v>0</v>
      </c>
      <c r="AB90" s="75">
        <f t="shared" si="48"/>
        <v>0</v>
      </c>
      <c r="AC90" s="75">
        <f t="shared" si="48"/>
        <v>0</v>
      </c>
      <c r="AD90" s="75">
        <f t="shared" si="48"/>
        <v>0</v>
      </c>
      <c r="AE90" s="75">
        <f t="shared" si="48"/>
        <v>0</v>
      </c>
      <c r="AF90" s="75">
        <f t="shared" si="48"/>
        <v>0</v>
      </c>
      <c r="AG90" s="75">
        <f t="shared" si="48"/>
        <v>0</v>
      </c>
      <c r="AH90" s="75">
        <f t="shared" si="48"/>
        <v>0</v>
      </c>
      <c r="AI90" s="75">
        <f t="shared" si="48"/>
        <v>0</v>
      </c>
      <c r="AJ90" s="75">
        <f t="shared" si="48"/>
        <v>0</v>
      </c>
      <c r="AK90" s="75">
        <f t="shared" si="48"/>
        <v>0</v>
      </c>
      <c r="AL90" s="75">
        <f t="shared" si="48"/>
        <v>0</v>
      </c>
      <c r="AM90" s="75">
        <f t="shared" si="48"/>
        <v>0</v>
      </c>
      <c r="AN90" s="75">
        <f t="shared" si="48"/>
        <v>0</v>
      </c>
      <c r="AO90" s="75">
        <f t="shared" si="48"/>
        <v>0</v>
      </c>
      <c r="AP90" s="75">
        <f t="shared" si="48"/>
        <v>0</v>
      </c>
      <c r="AQ90" s="75">
        <f t="shared" si="48"/>
        <v>0</v>
      </c>
      <c r="AR90" s="75">
        <f t="shared" si="48"/>
        <v>0</v>
      </c>
      <c r="AS90" s="75">
        <f t="shared" si="48"/>
        <v>0</v>
      </c>
      <c r="AT90" s="75">
        <f t="shared" si="48"/>
        <v>0</v>
      </c>
      <c r="AU90" s="75">
        <f t="shared" si="48"/>
        <v>0</v>
      </c>
      <c r="AV90" s="75">
        <f t="shared" si="48"/>
        <v>0</v>
      </c>
      <c r="AW90" s="75">
        <f t="shared" si="48"/>
        <v>0</v>
      </c>
      <c r="AX90" s="75">
        <f t="shared" si="48"/>
        <v>0</v>
      </c>
      <c r="AY90" s="75">
        <f t="shared" si="48"/>
        <v>0</v>
      </c>
      <c r="AZ90" s="75">
        <f t="shared" si="48"/>
        <v>0</v>
      </c>
      <c r="BA90" s="75">
        <f t="shared" si="48"/>
        <v>0</v>
      </c>
      <c r="BB90" s="75">
        <f t="shared" si="48"/>
        <v>0</v>
      </c>
      <c r="BC90" s="75">
        <f t="shared" si="48"/>
        <v>0</v>
      </c>
      <c r="BD90" s="75">
        <f t="shared" si="48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3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E91" si="49">$H$20*(1-$B$5)/$B$3</f>
        <v>0</v>
      </c>
      <c r="I91" s="75">
        <f t="shared" si="49"/>
        <v>0</v>
      </c>
      <c r="J91" s="75">
        <f t="shared" si="49"/>
        <v>0</v>
      </c>
      <c r="K91" s="75">
        <f t="shared" si="49"/>
        <v>0</v>
      </c>
      <c r="L91" s="75">
        <f t="shared" si="49"/>
        <v>0</v>
      </c>
      <c r="M91" s="75">
        <f t="shared" si="49"/>
        <v>0</v>
      </c>
      <c r="N91" s="75">
        <f t="shared" si="49"/>
        <v>0</v>
      </c>
      <c r="O91" s="75">
        <f t="shared" si="49"/>
        <v>0</v>
      </c>
      <c r="P91" s="75">
        <f t="shared" si="49"/>
        <v>0</v>
      </c>
      <c r="Q91" s="75">
        <f t="shared" si="49"/>
        <v>0</v>
      </c>
      <c r="R91" s="75">
        <f t="shared" si="49"/>
        <v>0</v>
      </c>
      <c r="S91" s="75">
        <f t="shared" si="49"/>
        <v>0</v>
      </c>
      <c r="T91" s="75">
        <f t="shared" si="49"/>
        <v>0</v>
      </c>
      <c r="U91" s="75">
        <f t="shared" si="49"/>
        <v>0</v>
      </c>
      <c r="V91" s="75">
        <f t="shared" si="49"/>
        <v>0</v>
      </c>
      <c r="W91" s="75">
        <f t="shared" si="49"/>
        <v>0</v>
      </c>
      <c r="X91" s="75">
        <f t="shared" si="49"/>
        <v>0</v>
      </c>
      <c r="Y91" s="75">
        <f t="shared" si="49"/>
        <v>0</v>
      </c>
      <c r="Z91" s="75">
        <f t="shared" si="49"/>
        <v>0</v>
      </c>
      <c r="AA91" s="75">
        <f t="shared" si="49"/>
        <v>0</v>
      </c>
      <c r="AB91" s="75">
        <f t="shared" si="49"/>
        <v>0</v>
      </c>
      <c r="AC91" s="75">
        <f t="shared" si="49"/>
        <v>0</v>
      </c>
      <c r="AD91" s="75">
        <f t="shared" si="49"/>
        <v>0</v>
      </c>
      <c r="AE91" s="75">
        <f t="shared" si="49"/>
        <v>0</v>
      </c>
      <c r="AF91" s="75">
        <f t="shared" si="49"/>
        <v>0</v>
      </c>
      <c r="AG91" s="75">
        <f t="shared" si="49"/>
        <v>0</v>
      </c>
      <c r="AH91" s="75">
        <f t="shared" si="49"/>
        <v>0</v>
      </c>
      <c r="AI91" s="75">
        <f t="shared" si="49"/>
        <v>0</v>
      </c>
      <c r="AJ91" s="75">
        <f t="shared" si="49"/>
        <v>0</v>
      </c>
      <c r="AK91" s="75">
        <f t="shared" si="49"/>
        <v>0</v>
      </c>
      <c r="AL91" s="75">
        <f t="shared" si="49"/>
        <v>0</v>
      </c>
      <c r="AM91" s="75">
        <f t="shared" si="49"/>
        <v>0</v>
      </c>
      <c r="AN91" s="75">
        <f t="shared" si="49"/>
        <v>0</v>
      </c>
      <c r="AO91" s="75">
        <f t="shared" si="49"/>
        <v>0</v>
      </c>
      <c r="AP91" s="75">
        <f t="shared" si="49"/>
        <v>0</v>
      </c>
      <c r="AQ91" s="75">
        <f t="shared" si="49"/>
        <v>0</v>
      </c>
      <c r="AR91" s="75">
        <f t="shared" si="49"/>
        <v>0</v>
      </c>
      <c r="AS91" s="75">
        <f t="shared" si="49"/>
        <v>0</v>
      </c>
      <c r="AT91" s="75">
        <f t="shared" si="49"/>
        <v>0</v>
      </c>
      <c r="AU91" s="75">
        <f t="shared" si="49"/>
        <v>0</v>
      </c>
      <c r="AV91" s="75">
        <f t="shared" si="49"/>
        <v>0</v>
      </c>
      <c r="AW91" s="75">
        <f t="shared" si="49"/>
        <v>0</v>
      </c>
      <c r="AX91" s="75">
        <f t="shared" si="49"/>
        <v>0</v>
      </c>
      <c r="AY91" s="75">
        <f t="shared" si="49"/>
        <v>0</v>
      </c>
      <c r="AZ91" s="75">
        <f t="shared" si="49"/>
        <v>0</v>
      </c>
      <c r="BA91" s="75">
        <f t="shared" si="49"/>
        <v>0</v>
      </c>
      <c r="BB91" s="75">
        <f t="shared" si="49"/>
        <v>0</v>
      </c>
      <c r="BC91" s="75">
        <f t="shared" si="49"/>
        <v>0</v>
      </c>
      <c r="BD91" s="75">
        <f t="shared" si="49"/>
        <v>0</v>
      </c>
      <c r="BE91" s="75">
        <f t="shared" si="49"/>
        <v>0</v>
      </c>
      <c r="BF91" s="75"/>
      <c r="BG91" s="75"/>
      <c r="BH91" s="75"/>
      <c r="BI91" s="75"/>
      <c r="BJ91" s="75"/>
      <c r="BK91" s="75"/>
      <c r="BL91" s="75"/>
      <c r="BM91" s="37"/>
      <c r="BN91" s="75">
        <f t="shared" si="43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F92" si="50">$I$20*(1-$B$5)/$B$3</f>
        <v>0</v>
      </c>
      <c r="J92" s="75">
        <f t="shared" si="50"/>
        <v>0</v>
      </c>
      <c r="K92" s="75">
        <f t="shared" si="50"/>
        <v>0</v>
      </c>
      <c r="L92" s="75">
        <f t="shared" si="50"/>
        <v>0</v>
      </c>
      <c r="M92" s="75">
        <f t="shared" si="50"/>
        <v>0</v>
      </c>
      <c r="N92" s="75">
        <f t="shared" si="50"/>
        <v>0</v>
      </c>
      <c r="O92" s="75">
        <f t="shared" si="50"/>
        <v>0</v>
      </c>
      <c r="P92" s="75">
        <f t="shared" si="50"/>
        <v>0</v>
      </c>
      <c r="Q92" s="75">
        <f t="shared" si="50"/>
        <v>0</v>
      </c>
      <c r="R92" s="75">
        <f t="shared" si="50"/>
        <v>0</v>
      </c>
      <c r="S92" s="75">
        <f t="shared" si="50"/>
        <v>0</v>
      </c>
      <c r="T92" s="75">
        <f t="shared" si="50"/>
        <v>0</v>
      </c>
      <c r="U92" s="75">
        <f t="shared" si="50"/>
        <v>0</v>
      </c>
      <c r="V92" s="75">
        <f t="shared" si="50"/>
        <v>0</v>
      </c>
      <c r="W92" s="75">
        <f t="shared" si="50"/>
        <v>0</v>
      </c>
      <c r="X92" s="75">
        <f t="shared" si="50"/>
        <v>0</v>
      </c>
      <c r="Y92" s="75">
        <f t="shared" si="50"/>
        <v>0</v>
      </c>
      <c r="Z92" s="75">
        <f t="shared" si="50"/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</v>
      </c>
      <c r="AJ92" s="75">
        <f t="shared" si="50"/>
        <v>0</v>
      </c>
      <c r="AK92" s="75">
        <f t="shared" si="50"/>
        <v>0</v>
      </c>
      <c r="AL92" s="75">
        <f t="shared" si="50"/>
        <v>0</v>
      </c>
      <c r="AM92" s="75">
        <f t="shared" si="50"/>
        <v>0</v>
      </c>
      <c r="AN92" s="75">
        <f t="shared" si="50"/>
        <v>0</v>
      </c>
      <c r="AO92" s="75">
        <f t="shared" si="50"/>
        <v>0</v>
      </c>
      <c r="AP92" s="75">
        <f t="shared" si="50"/>
        <v>0</v>
      </c>
      <c r="AQ92" s="75">
        <f t="shared" si="50"/>
        <v>0</v>
      </c>
      <c r="AR92" s="75">
        <f t="shared" si="50"/>
        <v>0</v>
      </c>
      <c r="AS92" s="75">
        <f t="shared" si="50"/>
        <v>0</v>
      </c>
      <c r="AT92" s="75">
        <f t="shared" si="50"/>
        <v>0</v>
      </c>
      <c r="AU92" s="75">
        <f t="shared" si="50"/>
        <v>0</v>
      </c>
      <c r="AV92" s="75">
        <f t="shared" si="50"/>
        <v>0</v>
      </c>
      <c r="AW92" s="75">
        <f t="shared" si="50"/>
        <v>0</v>
      </c>
      <c r="AX92" s="75">
        <f t="shared" si="50"/>
        <v>0</v>
      </c>
      <c r="AY92" s="75">
        <f t="shared" si="50"/>
        <v>0</v>
      </c>
      <c r="AZ92" s="75">
        <f t="shared" si="50"/>
        <v>0</v>
      </c>
      <c r="BA92" s="75">
        <f t="shared" si="50"/>
        <v>0</v>
      </c>
      <c r="BB92" s="75">
        <f t="shared" si="50"/>
        <v>0</v>
      </c>
      <c r="BC92" s="75">
        <f t="shared" si="50"/>
        <v>0</v>
      </c>
      <c r="BD92" s="75">
        <f t="shared" si="50"/>
        <v>0</v>
      </c>
      <c r="BE92" s="75">
        <f t="shared" si="50"/>
        <v>0</v>
      </c>
      <c r="BF92" s="75">
        <f t="shared" si="50"/>
        <v>0</v>
      </c>
      <c r="BG92" s="75"/>
      <c r="BH92" s="75"/>
      <c r="BI92" s="75"/>
      <c r="BJ92" s="75"/>
      <c r="BK92" s="75"/>
      <c r="BL92" s="75"/>
      <c r="BM92" s="37"/>
      <c r="BN92" s="75">
        <f t="shared" si="43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G93" si="51">$J$20*(1-$B$5)/$B$3</f>
        <v>0</v>
      </c>
      <c r="P93" s="75">
        <f t="shared" si="51"/>
        <v>0</v>
      </c>
      <c r="Q93" s="75">
        <f t="shared" si="51"/>
        <v>0</v>
      </c>
      <c r="R93" s="75">
        <f t="shared" si="51"/>
        <v>0</v>
      </c>
      <c r="S93" s="75">
        <f t="shared" si="51"/>
        <v>0</v>
      </c>
      <c r="T93" s="75">
        <f t="shared" si="51"/>
        <v>0</v>
      </c>
      <c r="U93" s="75">
        <f t="shared" si="51"/>
        <v>0</v>
      </c>
      <c r="V93" s="75">
        <f t="shared" si="51"/>
        <v>0</v>
      </c>
      <c r="W93" s="75">
        <f t="shared" si="51"/>
        <v>0</v>
      </c>
      <c r="X93" s="75">
        <f t="shared" si="51"/>
        <v>0</v>
      </c>
      <c r="Y93" s="75">
        <f t="shared" si="51"/>
        <v>0</v>
      </c>
      <c r="Z93" s="75">
        <f t="shared" si="51"/>
        <v>0</v>
      </c>
      <c r="AA93" s="75">
        <f t="shared" si="51"/>
        <v>0</v>
      </c>
      <c r="AB93" s="75">
        <f t="shared" si="51"/>
        <v>0</v>
      </c>
      <c r="AC93" s="75">
        <f t="shared" si="51"/>
        <v>0</v>
      </c>
      <c r="AD93" s="75">
        <f t="shared" si="51"/>
        <v>0</v>
      </c>
      <c r="AE93" s="75">
        <f t="shared" si="51"/>
        <v>0</v>
      </c>
      <c r="AF93" s="75">
        <f t="shared" si="51"/>
        <v>0</v>
      </c>
      <c r="AG93" s="75">
        <f t="shared" si="51"/>
        <v>0</v>
      </c>
      <c r="AH93" s="75">
        <f t="shared" si="51"/>
        <v>0</v>
      </c>
      <c r="AI93" s="75">
        <f t="shared" si="51"/>
        <v>0</v>
      </c>
      <c r="AJ93" s="75">
        <f t="shared" si="51"/>
        <v>0</v>
      </c>
      <c r="AK93" s="75">
        <f t="shared" si="51"/>
        <v>0</v>
      </c>
      <c r="AL93" s="75">
        <f t="shared" si="51"/>
        <v>0</v>
      </c>
      <c r="AM93" s="75">
        <f t="shared" si="51"/>
        <v>0</v>
      </c>
      <c r="AN93" s="75">
        <f t="shared" si="51"/>
        <v>0</v>
      </c>
      <c r="AO93" s="75">
        <f t="shared" si="51"/>
        <v>0</v>
      </c>
      <c r="AP93" s="75">
        <f t="shared" si="51"/>
        <v>0</v>
      </c>
      <c r="AQ93" s="75">
        <f t="shared" si="51"/>
        <v>0</v>
      </c>
      <c r="AR93" s="75">
        <f t="shared" si="51"/>
        <v>0</v>
      </c>
      <c r="AS93" s="75">
        <f t="shared" si="51"/>
        <v>0</v>
      </c>
      <c r="AT93" s="75">
        <f t="shared" si="51"/>
        <v>0</v>
      </c>
      <c r="AU93" s="75">
        <f t="shared" si="51"/>
        <v>0</v>
      </c>
      <c r="AV93" s="75">
        <f t="shared" si="51"/>
        <v>0</v>
      </c>
      <c r="AW93" s="75">
        <f t="shared" si="51"/>
        <v>0</v>
      </c>
      <c r="AX93" s="75">
        <f t="shared" si="51"/>
        <v>0</v>
      </c>
      <c r="AY93" s="75">
        <f t="shared" si="51"/>
        <v>0</v>
      </c>
      <c r="AZ93" s="75">
        <f t="shared" si="51"/>
        <v>0</v>
      </c>
      <c r="BA93" s="75">
        <f t="shared" si="51"/>
        <v>0</v>
      </c>
      <c r="BB93" s="75">
        <f t="shared" si="51"/>
        <v>0</v>
      </c>
      <c r="BC93" s="75">
        <f t="shared" si="51"/>
        <v>0</v>
      </c>
      <c r="BD93" s="75">
        <f t="shared" si="51"/>
        <v>0</v>
      </c>
      <c r="BE93" s="75">
        <f t="shared" si="51"/>
        <v>0</v>
      </c>
      <c r="BF93" s="75">
        <f t="shared" si="51"/>
        <v>0</v>
      </c>
      <c r="BG93" s="75">
        <f t="shared" si="51"/>
        <v>0</v>
      </c>
      <c r="BH93" s="75"/>
      <c r="BI93" s="75"/>
      <c r="BJ93" s="75"/>
      <c r="BK93" s="75"/>
      <c r="BL93" s="75"/>
      <c r="BM93" s="37"/>
      <c r="BN93" s="75">
        <f t="shared" si="43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H94" si="52">$K$20*(1-$B$5)/$B$3</f>
        <v>0</v>
      </c>
      <c r="P94" s="75">
        <f t="shared" si="52"/>
        <v>0</v>
      </c>
      <c r="Q94" s="75">
        <f t="shared" si="52"/>
        <v>0</v>
      </c>
      <c r="R94" s="75">
        <f t="shared" si="52"/>
        <v>0</v>
      </c>
      <c r="S94" s="75">
        <f t="shared" si="52"/>
        <v>0</v>
      </c>
      <c r="T94" s="75">
        <f t="shared" si="52"/>
        <v>0</v>
      </c>
      <c r="U94" s="75">
        <f t="shared" si="52"/>
        <v>0</v>
      </c>
      <c r="V94" s="75">
        <f t="shared" si="52"/>
        <v>0</v>
      </c>
      <c r="W94" s="75">
        <f t="shared" si="52"/>
        <v>0</v>
      </c>
      <c r="X94" s="75">
        <f t="shared" si="52"/>
        <v>0</v>
      </c>
      <c r="Y94" s="75">
        <f t="shared" si="52"/>
        <v>0</v>
      </c>
      <c r="Z94" s="75">
        <f t="shared" si="52"/>
        <v>0</v>
      </c>
      <c r="AA94" s="75">
        <f t="shared" si="52"/>
        <v>0</v>
      </c>
      <c r="AB94" s="75">
        <f t="shared" si="52"/>
        <v>0</v>
      </c>
      <c r="AC94" s="75">
        <f t="shared" si="52"/>
        <v>0</v>
      </c>
      <c r="AD94" s="75">
        <f t="shared" si="52"/>
        <v>0</v>
      </c>
      <c r="AE94" s="75">
        <f t="shared" si="52"/>
        <v>0</v>
      </c>
      <c r="AF94" s="75">
        <f t="shared" si="52"/>
        <v>0</v>
      </c>
      <c r="AG94" s="75">
        <f t="shared" si="52"/>
        <v>0</v>
      </c>
      <c r="AH94" s="75">
        <f t="shared" si="52"/>
        <v>0</v>
      </c>
      <c r="AI94" s="75">
        <f t="shared" si="52"/>
        <v>0</v>
      </c>
      <c r="AJ94" s="75">
        <f t="shared" si="52"/>
        <v>0</v>
      </c>
      <c r="AK94" s="75">
        <f t="shared" si="52"/>
        <v>0</v>
      </c>
      <c r="AL94" s="75">
        <f t="shared" si="52"/>
        <v>0</v>
      </c>
      <c r="AM94" s="75">
        <f t="shared" si="52"/>
        <v>0</v>
      </c>
      <c r="AN94" s="75">
        <f t="shared" si="52"/>
        <v>0</v>
      </c>
      <c r="AO94" s="75">
        <f t="shared" si="52"/>
        <v>0</v>
      </c>
      <c r="AP94" s="75">
        <f t="shared" si="52"/>
        <v>0</v>
      </c>
      <c r="AQ94" s="75">
        <f t="shared" si="52"/>
        <v>0</v>
      </c>
      <c r="AR94" s="75">
        <f t="shared" si="52"/>
        <v>0</v>
      </c>
      <c r="AS94" s="75">
        <f t="shared" si="52"/>
        <v>0</v>
      </c>
      <c r="AT94" s="75">
        <f t="shared" si="52"/>
        <v>0</v>
      </c>
      <c r="AU94" s="75">
        <f t="shared" si="52"/>
        <v>0</v>
      </c>
      <c r="AV94" s="75">
        <f t="shared" si="52"/>
        <v>0</v>
      </c>
      <c r="AW94" s="75">
        <f t="shared" si="52"/>
        <v>0</v>
      </c>
      <c r="AX94" s="75">
        <f t="shared" si="52"/>
        <v>0</v>
      </c>
      <c r="AY94" s="75">
        <f t="shared" si="52"/>
        <v>0</v>
      </c>
      <c r="AZ94" s="75">
        <f t="shared" si="52"/>
        <v>0</v>
      </c>
      <c r="BA94" s="75">
        <f t="shared" si="52"/>
        <v>0</v>
      </c>
      <c r="BB94" s="75">
        <f t="shared" si="52"/>
        <v>0</v>
      </c>
      <c r="BC94" s="75">
        <f t="shared" si="52"/>
        <v>0</v>
      </c>
      <c r="BD94" s="75">
        <f t="shared" si="52"/>
        <v>0</v>
      </c>
      <c r="BE94" s="75">
        <f t="shared" si="52"/>
        <v>0</v>
      </c>
      <c r="BF94" s="75">
        <f t="shared" si="52"/>
        <v>0</v>
      </c>
      <c r="BG94" s="75">
        <f t="shared" si="52"/>
        <v>0</v>
      </c>
      <c r="BH94" s="75">
        <f t="shared" si="52"/>
        <v>0</v>
      </c>
      <c r="BI94" s="75"/>
      <c r="BJ94" s="75"/>
      <c r="BK94" s="75"/>
      <c r="BL94" s="75"/>
      <c r="BM94" s="37"/>
      <c r="BN94" s="75">
        <f t="shared" si="43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3">$L$20*(1-$B$5)/$B$3</f>
        <v>0</v>
      </c>
      <c r="P95" s="75">
        <f t="shared" si="53"/>
        <v>0</v>
      </c>
      <c r="Q95" s="75">
        <f t="shared" si="53"/>
        <v>0</v>
      </c>
      <c r="R95" s="75">
        <f t="shared" si="53"/>
        <v>0</v>
      </c>
      <c r="S95" s="75">
        <f t="shared" si="53"/>
        <v>0</v>
      </c>
      <c r="T95" s="75">
        <f t="shared" si="53"/>
        <v>0</v>
      </c>
      <c r="U95" s="75">
        <f t="shared" si="53"/>
        <v>0</v>
      </c>
      <c r="V95" s="75">
        <f t="shared" si="53"/>
        <v>0</v>
      </c>
      <c r="W95" s="75">
        <f t="shared" si="53"/>
        <v>0</v>
      </c>
      <c r="X95" s="75">
        <f t="shared" si="53"/>
        <v>0</v>
      </c>
      <c r="Y95" s="75">
        <f t="shared" si="53"/>
        <v>0</v>
      </c>
      <c r="Z95" s="75">
        <f t="shared" si="53"/>
        <v>0</v>
      </c>
      <c r="AA95" s="75">
        <f t="shared" si="53"/>
        <v>0</v>
      </c>
      <c r="AB95" s="75">
        <f t="shared" si="53"/>
        <v>0</v>
      </c>
      <c r="AC95" s="75">
        <f t="shared" si="53"/>
        <v>0</v>
      </c>
      <c r="AD95" s="75">
        <f t="shared" si="53"/>
        <v>0</v>
      </c>
      <c r="AE95" s="75">
        <f t="shared" si="53"/>
        <v>0</v>
      </c>
      <c r="AF95" s="75">
        <f t="shared" si="53"/>
        <v>0</v>
      </c>
      <c r="AG95" s="75">
        <f t="shared" si="53"/>
        <v>0</v>
      </c>
      <c r="AH95" s="75">
        <f t="shared" si="53"/>
        <v>0</v>
      </c>
      <c r="AI95" s="75">
        <f t="shared" si="53"/>
        <v>0</v>
      </c>
      <c r="AJ95" s="75">
        <f t="shared" si="53"/>
        <v>0</v>
      </c>
      <c r="AK95" s="75">
        <f t="shared" si="53"/>
        <v>0</v>
      </c>
      <c r="AL95" s="75">
        <f t="shared" si="53"/>
        <v>0</v>
      </c>
      <c r="AM95" s="75">
        <f t="shared" si="53"/>
        <v>0</v>
      </c>
      <c r="AN95" s="75">
        <f t="shared" si="53"/>
        <v>0</v>
      </c>
      <c r="AO95" s="75">
        <f t="shared" si="53"/>
        <v>0</v>
      </c>
      <c r="AP95" s="75">
        <f t="shared" si="53"/>
        <v>0</v>
      </c>
      <c r="AQ95" s="75">
        <f t="shared" si="53"/>
        <v>0</v>
      </c>
      <c r="AR95" s="75">
        <f t="shared" si="53"/>
        <v>0</v>
      </c>
      <c r="AS95" s="75">
        <f t="shared" si="53"/>
        <v>0</v>
      </c>
      <c r="AT95" s="75">
        <f t="shared" si="53"/>
        <v>0</v>
      </c>
      <c r="AU95" s="75">
        <f t="shared" si="53"/>
        <v>0</v>
      </c>
      <c r="AV95" s="75">
        <f t="shared" si="53"/>
        <v>0</v>
      </c>
      <c r="AW95" s="75">
        <f t="shared" si="53"/>
        <v>0</v>
      </c>
      <c r="AX95" s="75">
        <f t="shared" si="53"/>
        <v>0</v>
      </c>
      <c r="AY95" s="75">
        <f t="shared" si="53"/>
        <v>0</v>
      </c>
      <c r="AZ95" s="75">
        <f t="shared" si="53"/>
        <v>0</v>
      </c>
      <c r="BA95" s="75">
        <f t="shared" si="53"/>
        <v>0</v>
      </c>
      <c r="BB95" s="75">
        <f t="shared" si="53"/>
        <v>0</v>
      </c>
      <c r="BC95" s="75">
        <f t="shared" si="53"/>
        <v>0</v>
      </c>
      <c r="BD95" s="75">
        <f t="shared" si="53"/>
        <v>0</v>
      </c>
      <c r="BE95" s="75">
        <f t="shared" si="53"/>
        <v>0</v>
      </c>
      <c r="BF95" s="75">
        <f t="shared" si="53"/>
        <v>0</v>
      </c>
      <c r="BG95" s="75">
        <f t="shared" si="53"/>
        <v>0</v>
      </c>
      <c r="BH95" s="75">
        <f t="shared" si="53"/>
        <v>0</v>
      </c>
      <c r="BI95" s="75">
        <f t="shared" si="53"/>
        <v>0</v>
      </c>
      <c r="BJ95" s="75"/>
      <c r="BK95" s="75"/>
      <c r="BL95" s="75"/>
      <c r="BM95" s="37"/>
      <c r="BN95" s="75">
        <f t="shared" si="43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 t="shared" ref="N96:BJ96" si="54">$M$20*(1-$B$5)/$B$3</f>
        <v>0</v>
      </c>
      <c r="O96" s="75">
        <f t="shared" si="54"/>
        <v>0</v>
      </c>
      <c r="P96" s="75">
        <f t="shared" si="54"/>
        <v>0</v>
      </c>
      <c r="Q96" s="75">
        <f t="shared" si="54"/>
        <v>0</v>
      </c>
      <c r="R96" s="75">
        <f t="shared" si="54"/>
        <v>0</v>
      </c>
      <c r="S96" s="75">
        <f t="shared" si="54"/>
        <v>0</v>
      </c>
      <c r="T96" s="75">
        <f t="shared" si="54"/>
        <v>0</v>
      </c>
      <c r="U96" s="75">
        <f t="shared" si="54"/>
        <v>0</v>
      </c>
      <c r="V96" s="75">
        <f t="shared" si="54"/>
        <v>0</v>
      </c>
      <c r="W96" s="75">
        <f t="shared" si="54"/>
        <v>0</v>
      </c>
      <c r="X96" s="75">
        <f t="shared" si="54"/>
        <v>0</v>
      </c>
      <c r="Y96" s="75">
        <f t="shared" si="54"/>
        <v>0</v>
      </c>
      <c r="Z96" s="75">
        <f t="shared" si="54"/>
        <v>0</v>
      </c>
      <c r="AA96" s="75">
        <f t="shared" si="54"/>
        <v>0</v>
      </c>
      <c r="AB96" s="75">
        <f t="shared" si="54"/>
        <v>0</v>
      </c>
      <c r="AC96" s="75">
        <f t="shared" si="54"/>
        <v>0</v>
      </c>
      <c r="AD96" s="75">
        <f t="shared" si="54"/>
        <v>0</v>
      </c>
      <c r="AE96" s="75">
        <f t="shared" si="54"/>
        <v>0</v>
      </c>
      <c r="AF96" s="75">
        <f t="shared" si="54"/>
        <v>0</v>
      </c>
      <c r="AG96" s="75">
        <f t="shared" si="54"/>
        <v>0</v>
      </c>
      <c r="AH96" s="75">
        <f t="shared" si="54"/>
        <v>0</v>
      </c>
      <c r="AI96" s="75">
        <f t="shared" si="54"/>
        <v>0</v>
      </c>
      <c r="AJ96" s="75">
        <f t="shared" si="54"/>
        <v>0</v>
      </c>
      <c r="AK96" s="75">
        <f t="shared" si="54"/>
        <v>0</v>
      </c>
      <c r="AL96" s="75">
        <f t="shared" si="54"/>
        <v>0</v>
      </c>
      <c r="AM96" s="75">
        <f t="shared" si="54"/>
        <v>0</v>
      </c>
      <c r="AN96" s="75">
        <f t="shared" si="54"/>
        <v>0</v>
      </c>
      <c r="AO96" s="75">
        <f t="shared" si="54"/>
        <v>0</v>
      </c>
      <c r="AP96" s="75">
        <f t="shared" si="54"/>
        <v>0</v>
      </c>
      <c r="AQ96" s="75">
        <f t="shared" si="54"/>
        <v>0</v>
      </c>
      <c r="AR96" s="75">
        <f t="shared" si="54"/>
        <v>0</v>
      </c>
      <c r="AS96" s="75">
        <f t="shared" si="54"/>
        <v>0</v>
      </c>
      <c r="AT96" s="75">
        <f t="shared" si="54"/>
        <v>0</v>
      </c>
      <c r="AU96" s="75">
        <f t="shared" si="54"/>
        <v>0</v>
      </c>
      <c r="AV96" s="75">
        <f t="shared" si="54"/>
        <v>0</v>
      </c>
      <c r="AW96" s="75">
        <f t="shared" si="54"/>
        <v>0</v>
      </c>
      <c r="AX96" s="75">
        <f t="shared" si="54"/>
        <v>0</v>
      </c>
      <c r="AY96" s="75">
        <f t="shared" si="54"/>
        <v>0</v>
      </c>
      <c r="AZ96" s="75">
        <f t="shared" si="54"/>
        <v>0</v>
      </c>
      <c r="BA96" s="75">
        <f t="shared" si="54"/>
        <v>0</v>
      </c>
      <c r="BB96" s="75">
        <f t="shared" si="54"/>
        <v>0</v>
      </c>
      <c r="BC96" s="75">
        <f t="shared" si="54"/>
        <v>0</v>
      </c>
      <c r="BD96" s="75">
        <f t="shared" si="54"/>
        <v>0</v>
      </c>
      <c r="BE96" s="75">
        <f t="shared" si="54"/>
        <v>0</v>
      </c>
      <c r="BF96" s="75">
        <f t="shared" si="54"/>
        <v>0</v>
      </c>
      <c r="BG96" s="75">
        <f t="shared" si="54"/>
        <v>0</v>
      </c>
      <c r="BH96" s="75">
        <f t="shared" si="54"/>
        <v>0</v>
      </c>
      <c r="BI96" s="75">
        <f t="shared" si="54"/>
        <v>0</v>
      </c>
      <c r="BJ96" s="75">
        <f t="shared" si="54"/>
        <v>0</v>
      </c>
      <c r="BK96" s="75"/>
      <c r="BL96" s="75"/>
      <c r="BM96" s="37"/>
      <c r="BN96" s="75">
        <f t="shared" si="43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0</v>
      </c>
      <c r="O97" s="75">
        <f t="shared" ref="O97:BK97" si="55">$N$20*(1-$B$5)/$B$3</f>
        <v>0</v>
      </c>
      <c r="P97" s="75">
        <f t="shared" si="55"/>
        <v>0</v>
      </c>
      <c r="Q97" s="75">
        <f t="shared" si="55"/>
        <v>0</v>
      </c>
      <c r="R97" s="75">
        <f t="shared" si="55"/>
        <v>0</v>
      </c>
      <c r="S97" s="75">
        <f t="shared" si="55"/>
        <v>0</v>
      </c>
      <c r="T97" s="75">
        <f t="shared" si="55"/>
        <v>0</v>
      </c>
      <c r="U97" s="75">
        <f t="shared" si="55"/>
        <v>0</v>
      </c>
      <c r="V97" s="75">
        <f t="shared" si="55"/>
        <v>0</v>
      </c>
      <c r="W97" s="75">
        <f t="shared" si="55"/>
        <v>0</v>
      </c>
      <c r="X97" s="75">
        <f t="shared" si="55"/>
        <v>0</v>
      </c>
      <c r="Y97" s="75">
        <f t="shared" si="55"/>
        <v>0</v>
      </c>
      <c r="Z97" s="75">
        <f t="shared" si="55"/>
        <v>0</v>
      </c>
      <c r="AA97" s="75">
        <f t="shared" si="55"/>
        <v>0</v>
      </c>
      <c r="AB97" s="75">
        <f t="shared" si="55"/>
        <v>0</v>
      </c>
      <c r="AC97" s="75">
        <f t="shared" si="55"/>
        <v>0</v>
      </c>
      <c r="AD97" s="75">
        <f t="shared" si="55"/>
        <v>0</v>
      </c>
      <c r="AE97" s="75">
        <f t="shared" si="55"/>
        <v>0</v>
      </c>
      <c r="AF97" s="75">
        <f t="shared" si="55"/>
        <v>0</v>
      </c>
      <c r="AG97" s="75">
        <f t="shared" si="55"/>
        <v>0</v>
      </c>
      <c r="AH97" s="75">
        <f t="shared" si="55"/>
        <v>0</v>
      </c>
      <c r="AI97" s="75">
        <f t="shared" si="55"/>
        <v>0</v>
      </c>
      <c r="AJ97" s="75">
        <f t="shared" si="55"/>
        <v>0</v>
      </c>
      <c r="AK97" s="75">
        <f t="shared" si="55"/>
        <v>0</v>
      </c>
      <c r="AL97" s="75">
        <f t="shared" si="55"/>
        <v>0</v>
      </c>
      <c r="AM97" s="75">
        <f t="shared" si="55"/>
        <v>0</v>
      </c>
      <c r="AN97" s="75">
        <f t="shared" si="55"/>
        <v>0</v>
      </c>
      <c r="AO97" s="75">
        <f t="shared" si="55"/>
        <v>0</v>
      </c>
      <c r="AP97" s="75">
        <f t="shared" si="55"/>
        <v>0</v>
      </c>
      <c r="AQ97" s="75">
        <f t="shared" si="55"/>
        <v>0</v>
      </c>
      <c r="AR97" s="75">
        <f t="shared" si="55"/>
        <v>0</v>
      </c>
      <c r="AS97" s="75">
        <f t="shared" si="55"/>
        <v>0</v>
      </c>
      <c r="AT97" s="75">
        <f t="shared" si="55"/>
        <v>0</v>
      </c>
      <c r="AU97" s="75">
        <f t="shared" si="55"/>
        <v>0</v>
      </c>
      <c r="AV97" s="75">
        <f t="shared" si="55"/>
        <v>0</v>
      </c>
      <c r="AW97" s="75">
        <f t="shared" si="55"/>
        <v>0</v>
      </c>
      <c r="AX97" s="75">
        <f t="shared" si="55"/>
        <v>0</v>
      </c>
      <c r="AY97" s="75">
        <f t="shared" si="55"/>
        <v>0</v>
      </c>
      <c r="AZ97" s="75">
        <f t="shared" si="55"/>
        <v>0</v>
      </c>
      <c r="BA97" s="75">
        <f t="shared" si="55"/>
        <v>0</v>
      </c>
      <c r="BB97" s="75">
        <f t="shared" si="55"/>
        <v>0</v>
      </c>
      <c r="BC97" s="75">
        <f t="shared" si="55"/>
        <v>0</v>
      </c>
      <c r="BD97" s="75">
        <f t="shared" si="55"/>
        <v>0</v>
      </c>
      <c r="BE97" s="75">
        <f t="shared" si="55"/>
        <v>0</v>
      </c>
      <c r="BF97" s="75">
        <f t="shared" si="55"/>
        <v>0</v>
      </c>
      <c r="BG97" s="75">
        <f t="shared" si="55"/>
        <v>0</v>
      </c>
      <c r="BH97" s="75">
        <f t="shared" si="55"/>
        <v>0</v>
      </c>
      <c r="BI97" s="75">
        <f t="shared" si="55"/>
        <v>0</v>
      </c>
      <c r="BJ97" s="75">
        <f t="shared" si="55"/>
        <v>0</v>
      </c>
      <c r="BK97" s="75">
        <f t="shared" si="55"/>
        <v>0</v>
      </c>
      <c r="BL97" s="75"/>
      <c r="BM97" s="37"/>
      <c r="BN97" s="75">
        <f t="shared" si="43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6">SUM(C85:C97)</f>
        <v>0</v>
      </c>
      <c r="D98" s="104">
        <f t="shared" si="56"/>
        <v>6.1084992851999996E-2</v>
      </c>
      <c r="E98" s="104">
        <f t="shared" si="56"/>
        <v>6.1084992851999996E-2</v>
      </c>
      <c r="F98" s="104">
        <f t="shared" si="56"/>
        <v>6.1084992851999996E-2</v>
      </c>
      <c r="G98" s="104">
        <f t="shared" si="56"/>
        <v>6.1084992851999996E-2</v>
      </c>
      <c r="H98" s="104">
        <f t="shared" si="56"/>
        <v>6.1084992851999996E-2</v>
      </c>
      <c r="I98" s="104">
        <f t="shared" si="56"/>
        <v>6.1084992851999996E-2</v>
      </c>
      <c r="J98" s="104">
        <f t="shared" si="56"/>
        <v>6.1084992851999996E-2</v>
      </c>
      <c r="K98" s="104">
        <f t="shared" si="56"/>
        <v>6.1084992851999996E-2</v>
      </c>
      <c r="L98" s="104">
        <f t="shared" si="56"/>
        <v>6.1084992851999996E-2</v>
      </c>
      <c r="M98" s="104">
        <f t="shared" si="56"/>
        <v>6.1084992851999996E-2</v>
      </c>
      <c r="N98" s="104">
        <f t="shared" si="56"/>
        <v>6.1084992851999996E-2</v>
      </c>
      <c r="O98" s="104">
        <f t="shared" si="56"/>
        <v>6.1084992851999996E-2</v>
      </c>
      <c r="P98" s="104">
        <f t="shared" si="56"/>
        <v>6.1084992851999996E-2</v>
      </c>
      <c r="Q98" s="104">
        <f t="shared" si="56"/>
        <v>6.1084992851999996E-2</v>
      </c>
      <c r="R98" s="104">
        <f t="shared" si="56"/>
        <v>6.1084992851999996E-2</v>
      </c>
      <c r="S98" s="104">
        <f t="shared" si="56"/>
        <v>6.1084992851999996E-2</v>
      </c>
      <c r="T98" s="104">
        <f t="shared" si="56"/>
        <v>6.1084992851999996E-2</v>
      </c>
      <c r="U98" s="104">
        <f t="shared" si="56"/>
        <v>6.1084992851999996E-2</v>
      </c>
      <c r="V98" s="104">
        <f t="shared" si="56"/>
        <v>6.1084992851999996E-2</v>
      </c>
      <c r="W98" s="104">
        <f t="shared" si="56"/>
        <v>6.1084992851999996E-2</v>
      </c>
      <c r="X98" s="104">
        <f t="shared" si="56"/>
        <v>6.1084992851999996E-2</v>
      </c>
      <c r="Y98" s="104">
        <f t="shared" si="56"/>
        <v>6.1084992851999996E-2</v>
      </c>
      <c r="Z98" s="104">
        <f t="shared" si="56"/>
        <v>6.1084992851999996E-2</v>
      </c>
      <c r="AA98" s="104">
        <f t="shared" si="56"/>
        <v>6.1084992851999996E-2</v>
      </c>
      <c r="AB98" s="104">
        <f t="shared" si="56"/>
        <v>6.1084992851999996E-2</v>
      </c>
      <c r="AC98" s="104">
        <f t="shared" si="56"/>
        <v>6.1084992851999996E-2</v>
      </c>
      <c r="AD98" s="104">
        <f t="shared" si="56"/>
        <v>6.1084992851999996E-2</v>
      </c>
      <c r="AE98" s="104">
        <f t="shared" si="56"/>
        <v>6.1084992851999996E-2</v>
      </c>
      <c r="AF98" s="104">
        <f t="shared" si="56"/>
        <v>6.1084992851999996E-2</v>
      </c>
      <c r="AG98" s="104">
        <f t="shared" si="56"/>
        <v>6.1084992851999996E-2</v>
      </c>
      <c r="AH98" s="104">
        <f t="shared" si="56"/>
        <v>6.1084992851999996E-2</v>
      </c>
      <c r="AI98" s="104">
        <f t="shared" si="56"/>
        <v>6.1084992851999996E-2</v>
      </c>
      <c r="AJ98" s="104">
        <f t="shared" si="56"/>
        <v>6.1084992851999996E-2</v>
      </c>
      <c r="AK98" s="104">
        <f t="shared" si="56"/>
        <v>6.1084992851999996E-2</v>
      </c>
      <c r="AL98" s="104">
        <f t="shared" si="56"/>
        <v>6.1084992851999996E-2</v>
      </c>
      <c r="AM98" s="104">
        <f t="shared" si="56"/>
        <v>6.1084992851999996E-2</v>
      </c>
      <c r="AN98" s="104">
        <f t="shared" si="56"/>
        <v>6.1084992851999996E-2</v>
      </c>
      <c r="AO98" s="104">
        <f t="shared" si="56"/>
        <v>6.1084992851999996E-2</v>
      </c>
      <c r="AP98" s="104">
        <f t="shared" si="56"/>
        <v>6.1084992851999996E-2</v>
      </c>
      <c r="AQ98" s="104">
        <f t="shared" si="56"/>
        <v>6.1084992851999996E-2</v>
      </c>
      <c r="AR98" s="104">
        <f t="shared" si="56"/>
        <v>6.1084992851999996E-2</v>
      </c>
      <c r="AS98" s="104">
        <f t="shared" si="56"/>
        <v>6.1084992851999996E-2</v>
      </c>
      <c r="AT98" s="104">
        <f t="shared" si="56"/>
        <v>6.1084992851999996E-2</v>
      </c>
      <c r="AU98" s="104">
        <f t="shared" si="56"/>
        <v>6.1084992851999996E-2</v>
      </c>
      <c r="AV98" s="104">
        <f t="shared" si="56"/>
        <v>6.1084992851999996E-2</v>
      </c>
      <c r="AW98" s="104">
        <f t="shared" si="56"/>
        <v>6.1084992851999996E-2</v>
      </c>
      <c r="AX98" s="104">
        <f t="shared" si="56"/>
        <v>6.1084992851999996E-2</v>
      </c>
      <c r="AY98" s="104">
        <f t="shared" si="56"/>
        <v>6.1084992851999996E-2</v>
      </c>
      <c r="AZ98" s="104">
        <f t="shared" si="56"/>
        <v>6.1084992851999996E-2</v>
      </c>
      <c r="BA98" s="104">
        <f t="shared" si="56"/>
        <v>6.1084992851999996E-2</v>
      </c>
      <c r="BB98" s="104">
        <f t="shared" si="56"/>
        <v>0</v>
      </c>
      <c r="BC98" s="104">
        <f t="shared" si="56"/>
        <v>0</v>
      </c>
      <c r="BD98" s="104">
        <f t="shared" si="56"/>
        <v>0</v>
      </c>
      <c r="BE98" s="104">
        <f t="shared" si="56"/>
        <v>0</v>
      </c>
      <c r="BF98" s="104">
        <f t="shared" si="56"/>
        <v>0</v>
      </c>
      <c r="BG98" s="104">
        <f t="shared" si="56"/>
        <v>0</v>
      </c>
      <c r="BH98" s="104">
        <f t="shared" si="56"/>
        <v>0</v>
      </c>
      <c r="BI98" s="104">
        <f t="shared" si="56"/>
        <v>0</v>
      </c>
      <c r="BJ98" s="104">
        <f t="shared" si="56"/>
        <v>0</v>
      </c>
      <c r="BK98" s="104">
        <f t="shared" si="56"/>
        <v>0</v>
      </c>
      <c r="BL98" s="104">
        <f t="shared" si="56"/>
        <v>0</v>
      </c>
      <c r="BM98" s="344"/>
      <c r="BN98" s="58">
        <f>SUM(BN85:BN97)</f>
        <v>3.0542496425999985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A101" si="57">$B$20/$B$3</f>
        <v>0</v>
      </c>
      <c r="C101" s="75">
        <f t="shared" si="57"/>
        <v>0</v>
      </c>
      <c r="D101" s="75">
        <f t="shared" si="57"/>
        <v>0</v>
      </c>
      <c r="E101" s="75">
        <f t="shared" si="57"/>
        <v>0</v>
      </c>
      <c r="F101" s="75">
        <f t="shared" si="57"/>
        <v>0</v>
      </c>
      <c r="G101" s="75">
        <f t="shared" si="57"/>
        <v>0</v>
      </c>
      <c r="H101" s="75">
        <f t="shared" si="57"/>
        <v>0</v>
      </c>
      <c r="I101" s="75">
        <f t="shared" si="57"/>
        <v>0</v>
      </c>
      <c r="J101" s="75">
        <f t="shared" si="57"/>
        <v>0</v>
      </c>
      <c r="K101" s="75">
        <f t="shared" si="57"/>
        <v>0</v>
      </c>
      <c r="L101" s="75">
        <f t="shared" si="57"/>
        <v>0</v>
      </c>
      <c r="M101" s="75">
        <f t="shared" si="57"/>
        <v>0</v>
      </c>
      <c r="N101" s="75">
        <f t="shared" si="57"/>
        <v>0</v>
      </c>
      <c r="O101" s="75">
        <f t="shared" si="57"/>
        <v>0</v>
      </c>
      <c r="P101" s="75">
        <f t="shared" si="57"/>
        <v>0</v>
      </c>
      <c r="Q101" s="75">
        <f t="shared" si="57"/>
        <v>0</v>
      </c>
      <c r="R101" s="75">
        <f t="shared" si="57"/>
        <v>0</v>
      </c>
      <c r="S101" s="75">
        <f t="shared" si="57"/>
        <v>0</v>
      </c>
      <c r="T101" s="75">
        <f t="shared" si="57"/>
        <v>0</v>
      </c>
      <c r="U101" s="75">
        <f t="shared" si="57"/>
        <v>0</v>
      </c>
      <c r="V101" s="75">
        <f t="shared" si="57"/>
        <v>0</v>
      </c>
      <c r="W101" s="75">
        <f t="shared" si="57"/>
        <v>0</v>
      </c>
      <c r="X101" s="75">
        <f t="shared" si="57"/>
        <v>0</v>
      </c>
      <c r="Y101" s="75">
        <f t="shared" si="57"/>
        <v>0</v>
      </c>
      <c r="Z101" s="75">
        <f t="shared" si="57"/>
        <v>0</v>
      </c>
      <c r="AA101" s="75"/>
      <c r="AB101" s="75"/>
      <c r="AC101" s="75">
        <f t="shared" si="57"/>
        <v>0</v>
      </c>
      <c r="AD101" s="75">
        <f t="shared" si="57"/>
        <v>0</v>
      </c>
      <c r="AE101" s="75">
        <f t="shared" si="57"/>
        <v>0</v>
      </c>
      <c r="AF101" s="75">
        <f t="shared" si="57"/>
        <v>0</v>
      </c>
      <c r="AG101" s="75">
        <f t="shared" si="57"/>
        <v>0</v>
      </c>
      <c r="AH101" s="75">
        <f t="shared" si="57"/>
        <v>0</v>
      </c>
      <c r="AI101" s="75">
        <f t="shared" si="57"/>
        <v>0</v>
      </c>
      <c r="AJ101" s="75">
        <f t="shared" si="57"/>
        <v>0</v>
      </c>
      <c r="AK101" s="75">
        <f t="shared" si="57"/>
        <v>0</v>
      </c>
      <c r="AL101" s="75">
        <f t="shared" si="57"/>
        <v>0</v>
      </c>
      <c r="AM101" s="75">
        <f t="shared" si="57"/>
        <v>0</v>
      </c>
      <c r="AN101" s="75">
        <f t="shared" si="57"/>
        <v>0</v>
      </c>
      <c r="AO101" s="75">
        <f t="shared" si="57"/>
        <v>0</v>
      </c>
      <c r="AP101" s="75">
        <f t="shared" si="57"/>
        <v>0</v>
      </c>
      <c r="AQ101" s="75">
        <f t="shared" si="57"/>
        <v>0</v>
      </c>
      <c r="AR101" s="75">
        <f t="shared" si="57"/>
        <v>0</v>
      </c>
      <c r="AS101" s="75">
        <f t="shared" si="57"/>
        <v>0</v>
      </c>
      <c r="AT101" s="75">
        <f t="shared" si="57"/>
        <v>0</v>
      </c>
      <c r="AU101" s="75">
        <f t="shared" si="57"/>
        <v>0</v>
      </c>
      <c r="AV101" s="75">
        <f t="shared" si="57"/>
        <v>0</v>
      </c>
      <c r="AW101" s="75">
        <f t="shared" si="57"/>
        <v>0</v>
      </c>
      <c r="AX101" s="75">
        <f t="shared" si="57"/>
        <v>0</v>
      </c>
      <c r="AY101" s="75">
        <f t="shared" si="57"/>
        <v>0</v>
      </c>
      <c r="AZ101" s="75">
        <f t="shared" si="57"/>
        <v>0</v>
      </c>
      <c r="BA101" s="75">
        <f t="shared" si="57"/>
        <v>0</v>
      </c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37"/>
      <c r="BN101" s="75">
        <f t="shared" ref="BN101:BN113" si="58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A102" si="59">$C$20/$B$3</f>
        <v>0</v>
      </c>
      <c r="D102" s="75">
        <f t="shared" si="59"/>
        <v>0</v>
      </c>
      <c r="E102" s="75">
        <f t="shared" si="59"/>
        <v>0</v>
      </c>
      <c r="F102" s="75">
        <f t="shared" si="59"/>
        <v>0</v>
      </c>
      <c r="G102" s="75">
        <f t="shared" si="59"/>
        <v>0</v>
      </c>
      <c r="H102" s="75">
        <f t="shared" si="59"/>
        <v>0</v>
      </c>
      <c r="I102" s="75">
        <f t="shared" si="59"/>
        <v>0</v>
      </c>
      <c r="J102" s="75">
        <f t="shared" si="59"/>
        <v>0</v>
      </c>
      <c r="K102" s="75">
        <f t="shared" si="59"/>
        <v>0</v>
      </c>
      <c r="L102" s="75">
        <f t="shared" si="59"/>
        <v>0</v>
      </c>
      <c r="M102" s="75">
        <f t="shared" si="59"/>
        <v>0</v>
      </c>
      <c r="N102" s="75">
        <f t="shared" si="59"/>
        <v>0</v>
      </c>
      <c r="O102" s="75">
        <f t="shared" si="59"/>
        <v>0</v>
      </c>
      <c r="P102" s="75">
        <f t="shared" si="59"/>
        <v>0</v>
      </c>
      <c r="Q102" s="75">
        <f t="shared" si="59"/>
        <v>0</v>
      </c>
      <c r="R102" s="75">
        <f t="shared" si="59"/>
        <v>0</v>
      </c>
      <c r="S102" s="75">
        <f t="shared" si="59"/>
        <v>0</v>
      </c>
      <c r="T102" s="75">
        <f t="shared" si="59"/>
        <v>0</v>
      </c>
      <c r="U102" s="75">
        <f t="shared" si="59"/>
        <v>0</v>
      </c>
      <c r="V102" s="75">
        <f t="shared" si="59"/>
        <v>0</v>
      </c>
      <c r="W102" s="75">
        <f t="shared" si="59"/>
        <v>0</v>
      </c>
      <c r="X102" s="75">
        <f t="shared" si="59"/>
        <v>0</v>
      </c>
      <c r="Y102" s="75">
        <f t="shared" si="59"/>
        <v>0</v>
      </c>
      <c r="Z102" s="75">
        <f t="shared" si="59"/>
        <v>0</v>
      </c>
      <c r="AA102" s="75">
        <f t="shared" si="59"/>
        <v>0</v>
      </c>
      <c r="AB102" s="75"/>
      <c r="AC102" s="75">
        <f t="shared" si="59"/>
        <v>0</v>
      </c>
      <c r="AD102" s="75">
        <f t="shared" si="59"/>
        <v>0</v>
      </c>
      <c r="AE102" s="75">
        <f t="shared" si="59"/>
        <v>0</v>
      </c>
      <c r="AF102" s="75">
        <f t="shared" si="59"/>
        <v>0</v>
      </c>
      <c r="AG102" s="75">
        <f t="shared" si="59"/>
        <v>0</v>
      </c>
      <c r="AH102" s="75">
        <f t="shared" si="59"/>
        <v>0</v>
      </c>
      <c r="AI102" s="75">
        <f t="shared" si="59"/>
        <v>0</v>
      </c>
      <c r="AJ102" s="75">
        <f t="shared" si="59"/>
        <v>0</v>
      </c>
      <c r="AK102" s="75">
        <f t="shared" si="59"/>
        <v>0</v>
      </c>
      <c r="AL102" s="75">
        <f t="shared" si="59"/>
        <v>0</v>
      </c>
      <c r="AM102" s="75">
        <f t="shared" si="59"/>
        <v>0</v>
      </c>
      <c r="AN102" s="75">
        <f t="shared" si="59"/>
        <v>0</v>
      </c>
      <c r="AO102" s="75">
        <f t="shared" si="59"/>
        <v>0</v>
      </c>
      <c r="AP102" s="75">
        <f t="shared" si="59"/>
        <v>0</v>
      </c>
      <c r="AQ102" s="75">
        <f t="shared" si="59"/>
        <v>0</v>
      </c>
      <c r="AR102" s="75">
        <f t="shared" si="59"/>
        <v>0</v>
      </c>
      <c r="AS102" s="75">
        <f t="shared" si="59"/>
        <v>0</v>
      </c>
      <c r="AT102" s="75">
        <f t="shared" si="59"/>
        <v>0</v>
      </c>
      <c r="AU102" s="75">
        <f t="shared" si="59"/>
        <v>0</v>
      </c>
      <c r="AV102" s="75">
        <f t="shared" si="59"/>
        <v>0</v>
      </c>
      <c r="AW102" s="75">
        <f t="shared" si="59"/>
        <v>0</v>
      </c>
      <c r="AX102" s="75">
        <f t="shared" si="59"/>
        <v>0</v>
      </c>
      <c r="AY102" s="75">
        <f t="shared" si="59"/>
        <v>0</v>
      </c>
      <c r="AZ102" s="75">
        <f t="shared" si="59"/>
        <v>0</v>
      </c>
      <c r="BA102" s="75">
        <f t="shared" si="59"/>
        <v>0</v>
      </c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8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>$D$20/$B$3</f>
        <v>6.2651274719999997E-2</v>
      </c>
      <c r="E103" s="75">
        <f t="shared" ref="E103:BA103" si="60">$D$20/$B$3</f>
        <v>6.2651274719999997E-2</v>
      </c>
      <c r="F103" s="75">
        <f t="shared" si="60"/>
        <v>6.2651274719999997E-2</v>
      </c>
      <c r="G103" s="75">
        <f t="shared" si="60"/>
        <v>6.2651274719999997E-2</v>
      </c>
      <c r="H103" s="75">
        <f t="shared" si="60"/>
        <v>6.2651274719999997E-2</v>
      </c>
      <c r="I103" s="75">
        <f t="shared" si="60"/>
        <v>6.2651274719999997E-2</v>
      </c>
      <c r="J103" s="75">
        <f t="shared" si="60"/>
        <v>6.2651274719999997E-2</v>
      </c>
      <c r="K103" s="75">
        <f t="shared" si="60"/>
        <v>6.2651274719999997E-2</v>
      </c>
      <c r="L103" s="75">
        <f t="shared" si="60"/>
        <v>6.2651274719999997E-2</v>
      </c>
      <c r="M103" s="75">
        <f t="shared" si="60"/>
        <v>6.2651274719999997E-2</v>
      </c>
      <c r="N103" s="75">
        <f t="shared" si="60"/>
        <v>6.2651274719999997E-2</v>
      </c>
      <c r="O103" s="75">
        <f t="shared" si="60"/>
        <v>6.2651274719999997E-2</v>
      </c>
      <c r="P103" s="75">
        <f t="shared" si="60"/>
        <v>6.2651274719999997E-2</v>
      </c>
      <c r="Q103" s="75">
        <f t="shared" si="60"/>
        <v>6.2651274719999997E-2</v>
      </c>
      <c r="R103" s="75">
        <f t="shared" si="60"/>
        <v>6.2651274719999997E-2</v>
      </c>
      <c r="S103" s="75">
        <f t="shared" si="60"/>
        <v>6.2651274719999997E-2</v>
      </c>
      <c r="T103" s="75">
        <f t="shared" si="60"/>
        <v>6.2651274719999997E-2</v>
      </c>
      <c r="U103" s="75">
        <f t="shared" si="60"/>
        <v>6.2651274719999997E-2</v>
      </c>
      <c r="V103" s="75">
        <f t="shared" si="60"/>
        <v>6.2651274719999997E-2</v>
      </c>
      <c r="W103" s="75">
        <f t="shared" si="60"/>
        <v>6.2651274719999997E-2</v>
      </c>
      <c r="X103" s="75">
        <f t="shared" si="60"/>
        <v>6.2651274719999997E-2</v>
      </c>
      <c r="Y103" s="75">
        <f t="shared" si="60"/>
        <v>6.2651274719999997E-2</v>
      </c>
      <c r="Z103" s="75">
        <f t="shared" si="60"/>
        <v>6.2651274719999997E-2</v>
      </c>
      <c r="AA103" s="75">
        <f t="shared" si="60"/>
        <v>6.2651274719999997E-2</v>
      </c>
      <c r="AB103" s="75">
        <f t="shared" si="60"/>
        <v>6.2651274719999997E-2</v>
      </c>
      <c r="AC103" s="75">
        <f t="shared" si="60"/>
        <v>6.2651274719999997E-2</v>
      </c>
      <c r="AD103" s="75">
        <f t="shared" si="60"/>
        <v>6.2651274719999997E-2</v>
      </c>
      <c r="AE103" s="75">
        <f t="shared" si="60"/>
        <v>6.2651274719999997E-2</v>
      </c>
      <c r="AF103" s="75">
        <f t="shared" si="60"/>
        <v>6.2651274719999997E-2</v>
      </c>
      <c r="AG103" s="75">
        <f t="shared" si="60"/>
        <v>6.2651274719999997E-2</v>
      </c>
      <c r="AH103" s="75">
        <f t="shared" si="60"/>
        <v>6.2651274719999997E-2</v>
      </c>
      <c r="AI103" s="75">
        <f t="shared" si="60"/>
        <v>6.2651274719999997E-2</v>
      </c>
      <c r="AJ103" s="75">
        <f t="shared" si="60"/>
        <v>6.2651274719999997E-2</v>
      </c>
      <c r="AK103" s="75">
        <f t="shared" si="60"/>
        <v>6.2651274719999997E-2</v>
      </c>
      <c r="AL103" s="75">
        <f t="shared" si="60"/>
        <v>6.2651274719999997E-2</v>
      </c>
      <c r="AM103" s="75">
        <f t="shared" si="60"/>
        <v>6.2651274719999997E-2</v>
      </c>
      <c r="AN103" s="75">
        <f t="shared" si="60"/>
        <v>6.2651274719999997E-2</v>
      </c>
      <c r="AO103" s="75">
        <f t="shared" si="60"/>
        <v>6.2651274719999997E-2</v>
      </c>
      <c r="AP103" s="75">
        <f t="shared" si="60"/>
        <v>6.2651274719999997E-2</v>
      </c>
      <c r="AQ103" s="75">
        <f t="shared" si="60"/>
        <v>6.2651274719999997E-2</v>
      </c>
      <c r="AR103" s="75">
        <f t="shared" si="60"/>
        <v>6.2651274719999997E-2</v>
      </c>
      <c r="AS103" s="75">
        <f t="shared" si="60"/>
        <v>6.2651274719999997E-2</v>
      </c>
      <c r="AT103" s="75">
        <f t="shared" si="60"/>
        <v>6.2651274719999997E-2</v>
      </c>
      <c r="AU103" s="75">
        <f t="shared" si="60"/>
        <v>6.2651274719999997E-2</v>
      </c>
      <c r="AV103" s="75">
        <f t="shared" si="60"/>
        <v>6.2651274719999997E-2</v>
      </c>
      <c r="AW103" s="75">
        <f t="shared" si="60"/>
        <v>6.2651274719999997E-2</v>
      </c>
      <c r="AX103" s="75">
        <f t="shared" si="60"/>
        <v>6.2651274719999997E-2</v>
      </c>
      <c r="AY103" s="75">
        <f t="shared" si="60"/>
        <v>6.2651274719999997E-2</v>
      </c>
      <c r="AZ103" s="75">
        <f t="shared" si="60"/>
        <v>6.2651274719999997E-2</v>
      </c>
      <c r="BA103" s="75">
        <f t="shared" si="60"/>
        <v>6.2651274719999997E-2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8"/>
        <v>3.1325637359999989</v>
      </c>
      <c r="BO103" s="335">
        <f>D20</f>
        <v>3.1325637359999998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61">$E$20/$B$3</f>
        <v>0</v>
      </c>
      <c r="F104" s="75">
        <f t="shared" si="61"/>
        <v>0</v>
      </c>
      <c r="G104" s="75">
        <f t="shared" si="61"/>
        <v>0</v>
      </c>
      <c r="H104" s="75">
        <f t="shared" si="61"/>
        <v>0</v>
      </c>
      <c r="I104" s="75">
        <f t="shared" si="61"/>
        <v>0</v>
      </c>
      <c r="J104" s="75">
        <f t="shared" si="61"/>
        <v>0</v>
      </c>
      <c r="K104" s="75">
        <f t="shared" si="61"/>
        <v>0</v>
      </c>
      <c r="L104" s="75">
        <f t="shared" si="61"/>
        <v>0</v>
      </c>
      <c r="M104" s="75">
        <f t="shared" si="61"/>
        <v>0</v>
      </c>
      <c r="N104" s="75">
        <f t="shared" si="61"/>
        <v>0</v>
      </c>
      <c r="O104" s="75">
        <f t="shared" si="61"/>
        <v>0</v>
      </c>
      <c r="P104" s="75">
        <f t="shared" si="61"/>
        <v>0</v>
      </c>
      <c r="Q104" s="75">
        <f t="shared" si="61"/>
        <v>0</v>
      </c>
      <c r="R104" s="75">
        <f t="shared" si="61"/>
        <v>0</v>
      </c>
      <c r="S104" s="75">
        <f t="shared" si="61"/>
        <v>0</v>
      </c>
      <c r="T104" s="75">
        <f t="shared" si="61"/>
        <v>0</v>
      </c>
      <c r="U104" s="75">
        <f t="shared" si="61"/>
        <v>0</v>
      </c>
      <c r="V104" s="75">
        <f t="shared" si="61"/>
        <v>0</v>
      </c>
      <c r="W104" s="75">
        <f t="shared" si="61"/>
        <v>0</v>
      </c>
      <c r="X104" s="75">
        <f t="shared" si="61"/>
        <v>0</v>
      </c>
      <c r="Y104" s="75">
        <f t="shared" si="61"/>
        <v>0</v>
      </c>
      <c r="Z104" s="75">
        <f t="shared" si="61"/>
        <v>0</v>
      </c>
      <c r="AA104" s="75">
        <f t="shared" si="61"/>
        <v>0</v>
      </c>
      <c r="AB104" s="75">
        <f t="shared" si="61"/>
        <v>0</v>
      </c>
      <c r="AC104" s="75">
        <f t="shared" si="61"/>
        <v>0</v>
      </c>
      <c r="AD104" s="75">
        <f t="shared" si="61"/>
        <v>0</v>
      </c>
      <c r="AE104" s="75">
        <f t="shared" si="61"/>
        <v>0</v>
      </c>
      <c r="AF104" s="75">
        <f t="shared" si="61"/>
        <v>0</v>
      </c>
      <c r="AG104" s="75">
        <f t="shared" si="61"/>
        <v>0</v>
      </c>
      <c r="AH104" s="75">
        <f t="shared" si="61"/>
        <v>0</v>
      </c>
      <c r="AI104" s="75">
        <f t="shared" si="61"/>
        <v>0</v>
      </c>
      <c r="AJ104" s="75">
        <f t="shared" si="61"/>
        <v>0</v>
      </c>
      <c r="AK104" s="75">
        <f t="shared" si="61"/>
        <v>0</v>
      </c>
      <c r="AL104" s="75">
        <f t="shared" si="61"/>
        <v>0</v>
      </c>
      <c r="AM104" s="75">
        <f t="shared" si="61"/>
        <v>0</v>
      </c>
      <c r="AN104" s="75">
        <f t="shared" si="61"/>
        <v>0</v>
      </c>
      <c r="AO104" s="75">
        <f t="shared" si="61"/>
        <v>0</v>
      </c>
      <c r="AP104" s="75">
        <f t="shared" si="61"/>
        <v>0</v>
      </c>
      <c r="AQ104" s="75">
        <f t="shared" si="61"/>
        <v>0</v>
      </c>
      <c r="AR104" s="75">
        <f t="shared" si="61"/>
        <v>0</v>
      </c>
      <c r="AS104" s="75">
        <f t="shared" si="61"/>
        <v>0</v>
      </c>
      <c r="AT104" s="75">
        <f t="shared" si="61"/>
        <v>0</v>
      </c>
      <c r="AU104" s="75">
        <f t="shared" si="61"/>
        <v>0</v>
      </c>
      <c r="AV104" s="75">
        <f t="shared" si="61"/>
        <v>0</v>
      </c>
      <c r="AW104" s="75">
        <f t="shared" si="61"/>
        <v>0</v>
      </c>
      <c r="AX104" s="75">
        <f t="shared" si="61"/>
        <v>0</v>
      </c>
      <c r="AY104" s="75">
        <f t="shared" si="61"/>
        <v>0</v>
      </c>
      <c r="AZ104" s="75">
        <f t="shared" si="61"/>
        <v>0</v>
      </c>
      <c r="BA104" s="75">
        <f t="shared" si="61"/>
        <v>0</v>
      </c>
      <c r="BB104" s="75">
        <f t="shared" si="61"/>
        <v>0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8"/>
        <v>0</v>
      </c>
      <c r="BO104" s="335">
        <f>-E14</f>
        <v>0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C105" si="62">$F$20/$B$3</f>
        <v>0</v>
      </c>
      <c r="G105" s="75">
        <f t="shared" si="62"/>
        <v>0</v>
      </c>
      <c r="H105" s="75">
        <f t="shared" si="62"/>
        <v>0</v>
      </c>
      <c r="I105" s="75">
        <f t="shared" si="62"/>
        <v>0</v>
      </c>
      <c r="J105" s="75">
        <f t="shared" si="62"/>
        <v>0</v>
      </c>
      <c r="K105" s="75">
        <f t="shared" si="62"/>
        <v>0</v>
      </c>
      <c r="L105" s="75">
        <f t="shared" si="62"/>
        <v>0</v>
      </c>
      <c r="M105" s="75">
        <f t="shared" si="62"/>
        <v>0</v>
      </c>
      <c r="N105" s="75">
        <f t="shared" si="62"/>
        <v>0</v>
      </c>
      <c r="O105" s="75">
        <f t="shared" si="62"/>
        <v>0</v>
      </c>
      <c r="P105" s="75">
        <f t="shared" si="62"/>
        <v>0</v>
      </c>
      <c r="Q105" s="75">
        <f t="shared" si="62"/>
        <v>0</v>
      </c>
      <c r="R105" s="75">
        <f t="shared" si="62"/>
        <v>0</v>
      </c>
      <c r="S105" s="75">
        <f t="shared" si="62"/>
        <v>0</v>
      </c>
      <c r="T105" s="75">
        <f t="shared" si="62"/>
        <v>0</v>
      </c>
      <c r="U105" s="75">
        <f t="shared" si="62"/>
        <v>0</v>
      </c>
      <c r="V105" s="75">
        <f t="shared" si="62"/>
        <v>0</v>
      </c>
      <c r="W105" s="75">
        <f t="shared" si="62"/>
        <v>0</v>
      </c>
      <c r="X105" s="75">
        <f t="shared" si="62"/>
        <v>0</v>
      </c>
      <c r="Y105" s="75">
        <f t="shared" si="62"/>
        <v>0</v>
      </c>
      <c r="Z105" s="75">
        <f t="shared" si="62"/>
        <v>0</v>
      </c>
      <c r="AA105" s="75">
        <f t="shared" si="62"/>
        <v>0</v>
      </c>
      <c r="AB105" s="75">
        <f t="shared" si="62"/>
        <v>0</v>
      </c>
      <c r="AC105" s="75">
        <f t="shared" si="62"/>
        <v>0</v>
      </c>
      <c r="AD105" s="75">
        <f t="shared" si="62"/>
        <v>0</v>
      </c>
      <c r="AE105" s="75">
        <f t="shared" si="62"/>
        <v>0</v>
      </c>
      <c r="AF105" s="75">
        <f t="shared" si="62"/>
        <v>0</v>
      </c>
      <c r="AG105" s="75">
        <f t="shared" si="62"/>
        <v>0</v>
      </c>
      <c r="AH105" s="75">
        <f t="shared" si="62"/>
        <v>0</v>
      </c>
      <c r="AI105" s="75">
        <f t="shared" si="62"/>
        <v>0</v>
      </c>
      <c r="AJ105" s="75">
        <f t="shared" si="62"/>
        <v>0</v>
      </c>
      <c r="AK105" s="75">
        <f t="shared" si="62"/>
        <v>0</v>
      </c>
      <c r="AL105" s="75">
        <f t="shared" si="62"/>
        <v>0</v>
      </c>
      <c r="AM105" s="75">
        <f t="shared" si="62"/>
        <v>0</v>
      </c>
      <c r="AN105" s="75">
        <f t="shared" si="62"/>
        <v>0</v>
      </c>
      <c r="AO105" s="75">
        <f t="shared" si="62"/>
        <v>0</v>
      </c>
      <c r="AP105" s="75">
        <f t="shared" si="62"/>
        <v>0</v>
      </c>
      <c r="AQ105" s="75">
        <f t="shared" si="62"/>
        <v>0</v>
      </c>
      <c r="AR105" s="75">
        <f t="shared" si="62"/>
        <v>0</v>
      </c>
      <c r="AS105" s="75">
        <f t="shared" si="62"/>
        <v>0</v>
      </c>
      <c r="AT105" s="75">
        <f t="shared" si="62"/>
        <v>0</v>
      </c>
      <c r="AU105" s="75">
        <f t="shared" si="62"/>
        <v>0</v>
      </c>
      <c r="AV105" s="75">
        <f t="shared" si="62"/>
        <v>0</v>
      </c>
      <c r="AW105" s="75">
        <f t="shared" si="62"/>
        <v>0</v>
      </c>
      <c r="AX105" s="75">
        <f t="shared" si="62"/>
        <v>0</v>
      </c>
      <c r="AY105" s="75">
        <f t="shared" si="62"/>
        <v>0</v>
      </c>
      <c r="AZ105" s="75">
        <f t="shared" si="62"/>
        <v>0</v>
      </c>
      <c r="BA105" s="75">
        <f t="shared" si="62"/>
        <v>0</v>
      </c>
      <c r="BB105" s="75">
        <f t="shared" si="62"/>
        <v>0</v>
      </c>
      <c r="BC105" s="75">
        <f t="shared" si="62"/>
        <v>0</v>
      </c>
      <c r="BD105" s="75"/>
      <c r="BE105" s="75"/>
      <c r="BF105" s="75"/>
      <c r="BG105" s="75"/>
      <c r="BH105" s="75"/>
      <c r="BI105" s="75"/>
      <c r="BJ105" s="75"/>
      <c r="BK105" s="75"/>
      <c r="BL105" s="75"/>
      <c r="BM105" s="37"/>
      <c r="BN105" s="75">
        <f t="shared" si="58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3">$G$20/$B$3</f>
        <v>0</v>
      </c>
      <c r="H106" s="75">
        <f t="shared" si="63"/>
        <v>0</v>
      </c>
      <c r="I106" s="75">
        <f t="shared" si="63"/>
        <v>0</v>
      </c>
      <c r="J106" s="75">
        <f t="shared" si="63"/>
        <v>0</v>
      </c>
      <c r="K106" s="75">
        <f t="shared" si="63"/>
        <v>0</v>
      </c>
      <c r="L106" s="75">
        <f t="shared" si="63"/>
        <v>0</v>
      </c>
      <c r="M106" s="75">
        <f t="shared" si="63"/>
        <v>0</v>
      </c>
      <c r="N106" s="75">
        <f t="shared" si="63"/>
        <v>0</v>
      </c>
      <c r="O106" s="75">
        <f t="shared" si="63"/>
        <v>0</v>
      </c>
      <c r="P106" s="75">
        <f t="shared" si="63"/>
        <v>0</v>
      </c>
      <c r="Q106" s="75">
        <f t="shared" si="63"/>
        <v>0</v>
      </c>
      <c r="R106" s="75">
        <f t="shared" si="63"/>
        <v>0</v>
      </c>
      <c r="S106" s="75">
        <f t="shared" si="63"/>
        <v>0</v>
      </c>
      <c r="T106" s="75">
        <f t="shared" si="63"/>
        <v>0</v>
      </c>
      <c r="U106" s="75">
        <f t="shared" si="63"/>
        <v>0</v>
      </c>
      <c r="V106" s="75">
        <f t="shared" si="63"/>
        <v>0</v>
      </c>
      <c r="W106" s="75">
        <f t="shared" si="63"/>
        <v>0</v>
      </c>
      <c r="X106" s="75">
        <f t="shared" si="63"/>
        <v>0</v>
      </c>
      <c r="Y106" s="75">
        <f t="shared" si="63"/>
        <v>0</v>
      </c>
      <c r="Z106" s="75">
        <f t="shared" si="63"/>
        <v>0</v>
      </c>
      <c r="AA106" s="75">
        <f t="shared" si="63"/>
        <v>0</v>
      </c>
      <c r="AB106" s="75">
        <f t="shared" si="63"/>
        <v>0</v>
      </c>
      <c r="AC106" s="75">
        <f t="shared" si="63"/>
        <v>0</v>
      </c>
      <c r="AD106" s="75">
        <f t="shared" si="63"/>
        <v>0</v>
      </c>
      <c r="AE106" s="75">
        <f t="shared" si="63"/>
        <v>0</v>
      </c>
      <c r="AF106" s="75">
        <f t="shared" si="63"/>
        <v>0</v>
      </c>
      <c r="AG106" s="75">
        <f t="shared" si="63"/>
        <v>0</v>
      </c>
      <c r="AH106" s="75">
        <f t="shared" si="63"/>
        <v>0</v>
      </c>
      <c r="AI106" s="75">
        <f t="shared" si="63"/>
        <v>0</v>
      </c>
      <c r="AJ106" s="75">
        <f t="shared" si="63"/>
        <v>0</v>
      </c>
      <c r="AK106" s="75">
        <f t="shared" si="63"/>
        <v>0</v>
      </c>
      <c r="AL106" s="75">
        <f t="shared" si="63"/>
        <v>0</v>
      </c>
      <c r="AM106" s="75">
        <f t="shared" si="63"/>
        <v>0</v>
      </c>
      <c r="AN106" s="75">
        <f t="shared" si="63"/>
        <v>0</v>
      </c>
      <c r="AO106" s="75">
        <f t="shared" si="63"/>
        <v>0</v>
      </c>
      <c r="AP106" s="75">
        <f t="shared" si="63"/>
        <v>0</v>
      </c>
      <c r="AQ106" s="75">
        <f t="shared" si="63"/>
        <v>0</v>
      </c>
      <c r="AR106" s="75">
        <f t="shared" si="63"/>
        <v>0</v>
      </c>
      <c r="AS106" s="75">
        <f t="shared" si="63"/>
        <v>0</v>
      </c>
      <c r="AT106" s="75">
        <f t="shared" si="63"/>
        <v>0</v>
      </c>
      <c r="AU106" s="75">
        <f t="shared" si="63"/>
        <v>0</v>
      </c>
      <c r="AV106" s="75">
        <f t="shared" si="63"/>
        <v>0</v>
      </c>
      <c r="AW106" s="75">
        <f t="shared" si="63"/>
        <v>0</v>
      </c>
      <c r="AX106" s="75">
        <f t="shared" si="63"/>
        <v>0</v>
      </c>
      <c r="AY106" s="75">
        <f t="shared" si="63"/>
        <v>0</v>
      </c>
      <c r="AZ106" s="75">
        <f t="shared" si="63"/>
        <v>0</v>
      </c>
      <c r="BA106" s="75">
        <f t="shared" si="63"/>
        <v>0</v>
      </c>
      <c r="BB106" s="75">
        <f t="shared" si="63"/>
        <v>0</v>
      </c>
      <c r="BC106" s="75">
        <f t="shared" si="63"/>
        <v>0</v>
      </c>
      <c r="BD106" s="75">
        <f t="shared" si="63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8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E107" si="64">$H$20/$B$3</f>
        <v>0</v>
      </c>
      <c r="I107" s="75">
        <f t="shared" si="64"/>
        <v>0</v>
      </c>
      <c r="J107" s="75">
        <f t="shared" si="64"/>
        <v>0</v>
      </c>
      <c r="K107" s="75">
        <f t="shared" si="64"/>
        <v>0</v>
      </c>
      <c r="L107" s="75">
        <f t="shared" si="64"/>
        <v>0</v>
      </c>
      <c r="M107" s="75">
        <f t="shared" si="64"/>
        <v>0</v>
      </c>
      <c r="N107" s="75">
        <f t="shared" si="64"/>
        <v>0</v>
      </c>
      <c r="O107" s="75">
        <f t="shared" si="64"/>
        <v>0</v>
      </c>
      <c r="P107" s="75">
        <f t="shared" si="64"/>
        <v>0</v>
      </c>
      <c r="Q107" s="75">
        <f t="shared" si="64"/>
        <v>0</v>
      </c>
      <c r="R107" s="75">
        <f t="shared" si="64"/>
        <v>0</v>
      </c>
      <c r="S107" s="75">
        <f t="shared" si="64"/>
        <v>0</v>
      </c>
      <c r="T107" s="75">
        <f t="shared" si="64"/>
        <v>0</v>
      </c>
      <c r="U107" s="75">
        <f t="shared" si="64"/>
        <v>0</v>
      </c>
      <c r="V107" s="75">
        <f t="shared" si="64"/>
        <v>0</v>
      </c>
      <c r="W107" s="75">
        <f t="shared" si="64"/>
        <v>0</v>
      </c>
      <c r="X107" s="75">
        <f t="shared" si="64"/>
        <v>0</v>
      </c>
      <c r="Y107" s="75">
        <f t="shared" si="64"/>
        <v>0</v>
      </c>
      <c r="Z107" s="75">
        <f t="shared" si="64"/>
        <v>0</v>
      </c>
      <c r="AA107" s="75">
        <f t="shared" si="64"/>
        <v>0</v>
      </c>
      <c r="AB107" s="75">
        <f t="shared" si="64"/>
        <v>0</v>
      </c>
      <c r="AC107" s="75">
        <f t="shared" si="64"/>
        <v>0</v>
      </c>
      <c r="AD107" s="75">
        <f t="shared" si="64"/>
        <v>0</v>
      </c>
      <c r="AE107" s="75">
        <f t="shared" si="64"/>
        <v>0</v>
      </c>
      <c r="AF107" s="75">
        <f t="shared" si="64"/>
        <v>0</v>
      </c>
      <c r="AG107" s="75">
        <f t="shared" si="64"/>
        <v>0</v>
      </c>
      <c r="AH107" s="75">
        <f t="shared" si="64"/>
        <v>0</v>
      </c>
      <c r="AI107" s="75">
        <f t="shared" si="64"/>
        <v>0</v>
      </c>
      <c r="AJ107" s="75">
        <f t="shared" si="64"/>
        <v>0</v>
      </c>
      <c r="AK107" s="75">
        <f t="shared" si="64"/>
        <v>0</v>
      </c>
      <c r="AL107" s="75">
        <f t="shared" si="64"/>
        <v>0</v>
      </c>
      <c r="AM107" s="75">
        <f t="shared" si="64"/>
        <v>0</v>
      </c>
      <c r="AN107" s="75">
        <f t="shared" si="64"/>
        <v>0</v>
      </c>
      <c r="AO107" s="75">
        <f t="shared" si="64"/>
        <v>0</v>
      </c>
      <c r="AP107" s="75">
        <f t="shared" si="64"/>
        <v>0</v>
      </c>
      <c r="AQ107" s="75">
        <f t="shared" si="64"/>
        <v>0</v>
      </c>
      <c r="AR107" s="75">
        <f t="shared" si="64"/>
        <v>0</v>
      </c>
      <c r="AS107" s="75">
        <f t="shared" si="64"/>
        <v>0</v>
      </c>
      <c r="AT107" s="75">
        <f t="shared" si="64"/>
        <v>0</v>
      </c>
      <c r="AU107" s="75">
        <f t="shared" si="64"/>
        <v>0</v>
      </c>
      <c r="AV107" s="75">
        <f t="shared" si="64"/>
        <v>0</v>
      </c>
      <c r="AW107" s="75">
        <f t="shared" si="64"/>
        <v>0</v>
      </c>
      <c r="AX107" s="75">
        <f t="shared" si="64"/>
        <v>0</v>
      </c>
      <c r="AY107" s="75">
        <f t="shared" si="64"/>
        <v>0</v>
      </c>
      <c r="AZ107" s="75">
        <f t="shared" si="64"/>
        <v>0</v>
      </c>
      <c r="BA107" s="75">
        <f t="shared" si="64"/>
        <v>0</v>
      </c>
      <c r="BB107" s="75">
        <f t="shared" si="64"/>
        <v>0</v>
      </c>
      <c r="BC107" s="75">
        <f t="shared" si="64"/>
        <v>0</v>
      </c>
      <c r="BD107" s="75">
        <f t="shared" si="64"/>
        <v>0</v>
      </c>
      <c r="BE107" s="75">
        <f t="shared" si="64"/>
        <v>0</v>
      </c>
      <c r="BF107" s="75"/>
      <c r="BG107" s="75"/>
      <c r="BH107" s="75"/>
      <c r="BI107" s="75"/>
      <c r="BJ107" s="75"/>
      <c r="BK107" s="75"/>
      <c r="BL107" s="75"/>
      <c r="BM107" s="37"/>
      <c r="BN107" s="75">
        <f t="shared" si="58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F108" si="65">$I$20/$B$3</f>
        <v>0</v>
      </c>
      <c r="J108" s="75">
        <f t="shared" si="65"/>
        <v>0</v>
      </c>
      <c r="K108" s="75">
        <f t="shared" si="65"/>
        <v>0</v>
      </c>
      <c r="L108" s="75">
        <f t="shared" si="65"/>
        <v>0</v>
      </c>
      <c r="M108" s="75">
        <f t="shared" si="65"/>
        <v>0</v>
      </c>
      <c r="N108" s="75">
        <f t="shared" si="65"/>
        <v>0</v>
      </c>
      <c r="O108" s="75">
        <f t="shared" si="65"/>
        <v>0</v>
      </c>
      <c r="P108" s="75">
        <f t="shared" si="65"/>
        <v>0</v>
      </c>
      <c r="Q108" s="75">
        <f t="shared" si="65"/>
        <v>0</v>
      </c>
      <c r="R108" s="75">
        <f t="shared" si="65"/>
        <v>0</v>
      </c>
      <c r="S108" s="75">
        <f t="shared" si="65"/>
        <v>0</v>
      </c>
      <c r="T108" s="75">
        <f t="shared" si="65"/>
        <v>0</v>
      </c>
      <c r="U108" s="75">
        <f t="shared" si="65"/>
        <v>0</v>
      </c>
      <c r="V108" s="75">
        <f t="shared" si="65"/>
        <v>0</v>
      </c>
      <c r="W108" s="75">
        <f t="shared" si="65"/>
        <v>0</v>
      </c>
      <c r="X108" s="75">
        <f t="shared" si="65"/>
        <v>0</v>
      </c>
      <c r="Y108" s="75">
        <f t="shared" si="65"/>
        <v>0</v>
      </c>
      <c r="Z108" s="75">
        <f t="shared" si="65"/>
        <v>0</v>
      </c>
      <c r="AA108" s="75">
        <f t="shared" si="65"/>
        <v>0</v>
      </c>
      <c r="AB108" s="75">
        <f t="shared" si="65"/>
        <v>0</v>
      </c>
      <c r="AC108" s="75">
        <f t="shared" si="65"/>
        <v>0</v>
      </c>
      <c r="AD108" s="75">
        <f t="shared" si="65"/>
        <v>0</v>
      </c>
      <c r="AE108" s="75">
        <f t="shared" si="65"/>
        <v>0</v>
      </c>
      <c r="AF108" s="75">
        <f t="shared" si="65"/>
        <v>0</v>
      </c>
      <c r="AG108" s="75">
        <f t="shared" si="65"/>
        <v>0</v>
      </c>
      <c r="AH108" s="75">
        <f t="shared" si="65"/>
        <v>0</v>
      </c>
      <c r="AI108" s="75">
        <f t="shared" si="65"/>
        <v>0</v>
      </c>
      <c r="AJ108" s="75">
        <f t="shared" si="65"/>
        <v>0</v>
      </c>
      <c r="AK108" s="75">
        <f t="shared" si="65"/>
        <v>0</v>
      </c>
      <c r="AL108" s="75">
        <f t="shared" si="65"/>
        <v>0</v>
      </c>
      <c r="AM108" s="75">
        <f t="shared" si="65"/>
        <v>0</v>
      </c>
      <c r="AN108" s="75">
        <f t="shared" si="65"/>
        <v>0</v>
      </c>
      <c r="AO108" s="75">
        <f t="shared" si="65"/>
        <v>0</v>
      </c>
      <c r="AP108" s="75">
        <f t="shared" si="65"/>
        <v>0</v>
      </c>
      <c r="AQ108" s="75">
        <f t="shared" si="65"/>
        <v>0</v>
      </c>
      <c r="AR108" s="75">
        <f t="shared" si="65"/>
        <v>0</v>
      </c>
      <c r="AS108" s="75">
        <f t="shared" si="65"/>
        <v>0</v>
      </c>
      <c r="AT108" s="75">
        <f t="shared" si="65"/>
        <v>0</v>
      </c>
      <c r="AU108" s="75">
        <f t="shared" si="65"/>
        <v>0</v>
      </c>
      <c r="AV108" s="75">
        <f t="shared" si="65"/>
        <v>0</v>
      </c>
      <c r="AW108" s="75">
        <f t="shared" si="65"/>
        <v>0</v>
      </c>
      <c r="AX108" s="75">
        <f t="shared" si="65"/>
        <v>0</v>
      </c>
      <c r="AY108" s="75">
        <f t="shared" si="65"/>
        <v>0</v>
      </c>
      <c r="AZ108" s="75">
        <f t="shared" si="65"/>
        <v>0</v>
      </c>
      <c r="BA108" s="75">
        <f t="shared" si="65"/>
        <v>0</v>
      </c>
      <c r="BB108" s="75">
        <f t="shared" si="65"/>
        <v>0</v>
      </c>
      <c r="BC108" s="75">
        <f t="shared" si="65"/>
        <v>0</v>
      </c>
      <c r="BD108" s="75">
        <f t="shared" si="65"/>
        <v>0</v>
      </c>
      <c r="BE108" s="75">
        <f t="shared" si="65"/>
        <v>0</v>
      </c>
      <c r="BF108" s="75">
        <f t="shared" si="65"/>
        <v>0</v>
      </c>
      <c r="BG108" s="75"/>
      <c r="BH108" s="75"/>
      <c r="BI108" s="75"/>
      <c r="BJ108" s="75"/>
      <c r="BK108" s="75"/>
      <c r="BL108" s="75"/>
      <c r="BM108" s="37"/>
      <c r="BN108" s="75">
        <f t="shared" si="58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G109" si="66">$J$20/$B$3</f>
        <v>0</v>
      </c>
      <c r="P109" s="75">
        <f t="shared" si="66"/>
        <v>0</v>
      </c>
      <c r="Q109" s="75">
        <f t="shared" si="66"/>
        <v>0</v>
      </c>
      <c r="R109" s="75">
        <f t="shared" si="66"/>
        <v>0</v>
      </c>
      <c r="S109" s="75">
        <f t="shared" si="66"/>
        <v>0</v>
      </c>
      <c r="T109" s="75">
        <f t="shared" si="66"/>
        <v>0</v>
      </c>
      <c r="U109" s="75">
        <f t="shared" si="66"/>
        <v>0</v>
      </c>
      <c r="V109" s="75">
        <f t="shared" si="66"/>
        <v>0</v>
      </c>
      <c r="W109" s="75">
        <f t="shared" si="66"/>
        <v>0</v>
      </c>
      <c r="X109" s="75">
        <f t="shared" si="66"/>
        <v>0</v>
      </c>
      <c r="Y109" s="75">
        <f t="shared" si="66"/>
        <v>0</v>
      </c>
      <c r="Z109" s="75">
        <f t="shared" si="66"/>
        <v>0</v>
      </c>
      <c r="AA109" s="75">
        <f t="shared" si="66"/>
        <v>0</v>
      </c>
      <c r="AB109" s="75">
        <f t="shared" si="66"/>
        <v>0</v>
      </c>
      <c r="AC109" s="75">
        <f t="shared" si="66"/>
        <v>0</v>
      </c>
      <c r="AD109" s="75">
        <f t="shared" si="66"/>
        <v>0</v>
      </c>
      <c r="AE109" s="75">
        <f t="shared" si="66"/>
        <v>0</v>
      </c>
      <c r="AF109" s="75">
        <f t="shared" si="66"/>
        <v>0</v>
      </c>
      <c r="AG109" s="75">
        <f t="shared" si="66"/>
        <v>0</v>
      </c>
      <c r="AH109" s="75">
        <f t="shared" si="66"/>
        <v>0</v>
      </c>
      <c r="AI109" s="75">
        <f t="shared" si="66"/>
        <v>0</v>
      </c>
      <c r="AJ109" s="75">
        <f t="shared" si="66"/>
        <v>0</v>
      </c>
      <c r="AK109" s="75">
        <f t="shared" si="66"/>
        <v>0</v>
      </c>
      <c r="AL109" s="75">
        <f t="shared" si="66"/>
        <v>0</v>
      </c>
      <c r="AM109" s="75">
        <f t="shared" si="66"/>
        <v>0</v>
      </c>
      <c r="AN109" s="75">
        <f t="shared" si="66"/>
        <v>0</v>
      </c>
      <c r="AO109" s="75">
        <f t="shared" si="66"/>
        <v>0</v>
      </c>
      <c r="AP109" s="75">
        <f t="shared" si="66"/>
        <v>0</v>
      </c>
      <c r="AQ109" s="75">
        <f t="shared" si="66"/>
        <v>0</v>
      </c>
      <c r="AR109" s="75">
        <f t="shared" si="66"/>
        <v>0</v>
      </c>
      <c r="AS109" s="75">
        <f t="shared" si="66"/>
        <v>0</v>
      </c>
      <c r="AT109" s="75">
        <f t="shared" si="66"/>
        <v>0</v>
      </c>
      <c r="AU109" s="75">
        <f t="shared" si="66"/>
        <v>0</v>
      </c>
      <c r="AV109" s="75">
        <f t="shared" si="66"/>
        <v>0</v>
      </c>
      <c r="AW109" s="75">
        <f t="shared" si="66"/>
        <v>0</v>
      </c>
      <c r="AX109" s="75">
        <f t="shared" si="66"/>
        <v>0</v>
      </c>
      <c r="AY109" s="75">
        <f t="shared" si="66"/>
        <v>0</v>
      </c>
      <c r="AZ109" s="75">
        <f t="shared" si="66"/>
        <v>0</v>
      </c>
      <c r="BA109" s="75">
        <f t="shared" si="66"/>
        <v>0</v>
      </c>
      <c r="BB109" s="75">
        <f t="shared" si="66"/>
        <v>0</v>
      </c>
      <c r="BC109" s="75">
        <f t="shared" si="66"/>
        <v>0</v>
      </c>
      <c r="BD109" s="75">
        <f t="shared" si="66"/>
        <v>0</v>
      </c>
      <c r="BE109" s="75">
        <f t="shared" si="66"/>
        <v>0</v>
      </c>
      <c r="BF109" s="75">
        <f t="shared" si="66"/>
        <v>0</v>
      </c>
      <c r="BG109" s="75">
        <f t="shared" si="66"/>
        <v>0</v>
      </c>
      <c r="BH109" s="75"/>
      <c r="BI109" s="75"/>
      <c r="BJ109" s="75"/>
      <c r="BK109" s="75"/>
      <c r="BL109" s="75"/>
      <c r="BM109" s="37"/>
      <c r="BN109" s="75">
        <f t="shared" si="58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H110" si="67">$K$20/$B$3</f>
        <v>0</v>
      </c>
      <c r="P110" s="75">
        <f t="shared" si="67"/>
        <v>0</v>
      </c>
      <c r="Q110" s="75">
        <f t="shared" si="67"/>
        <v>0</v>
      </c>
      <c r="R110" s="75">
        <f t="shared" si="67"/>
        <v>0</v>
      </c>
      <c r="S110" s="75">
        <f t="shared" si="67"/>
        <v>0</v>
      </c>
      <c r="T110" s="75">
        <f t="shared" si="67"/>
        <v>0</v>
      </c>
      <c r="U110" s="75">
        <f t="shared" si="67"/>
        <v>0</v>
      </c>
      <c r="V110" s="75">
        <f t="shared" si="67"/>
        <v>0</v>
      </c>
      <c r="W110" s="75">
        <f t="shared" si="67"/>
        <v>0</v>
      </c>
      <c r="X110" s="75">
        <f t="shared" si="67"/>
        <v>0</v>
      </c>
      <c r="Y110" s="75">
        <f t="shared" si="67"/>
        <v>0</v>
      </c>
      <c r="Z110" s="75">
        <f t="shared" si="67"/>
        <v>0</v>
      </c>
      <c r="AA110" s="75">
        <f t="shared" si="67"/>
        <v>0</v>
      </c>
      <c r="AB110" s="75">
        <f t="shared" si="67"/>
        <v>0</v>
      </c>
      <c r="AC110" s="75">
        <f t="shared" si="67"/>
        <v>0</v>
      </c>
      <c r="AD110" s="75">
        <f t="shared" si="67"/>
        <v>0</v>
      </c>
      <c r="AE110" s="75">
        <f t="shared" si="67"/>
        <v>0</v>
      </c>
      <c r="AF110" s="75">
        <f t="shared" si="67"/>
        <v>0</v>
      </c>
      <c r="AG110" s="75">
        <f t="shared" si="67"/>
        <v>0</v>
      </c>
      <c r="AH110" s="75">
        <f t="shared" si="67"/>
        <v>0</v>
      </c>
      <c r="AI110" s="75">
        <f t="shared" si="67"/>
        <v>0</v>
      </c>
      <c r="AJ110" s="75">
        <f t="shared" si="67"/>
        <v>0</v>
      </c>
      <c r="AK110" s="75">
        <f t="shared" si="67"/>
        <v>0</v>
      </c>
      <c r="AL110" s="75">
        <f t="shared" si="67"/>
        <v>0</v>
      </c>
      <c r="AM110" s="75">
        <f t="shared" si="67"/>
        <v>0</v>
      </c>
      <c r="AN110" s="75">
        <f t="shared" si="67"/>
        <v>0</v>
      </c>
      <c r="AO110" s="75">
        <f t="shared" si="67"/>
        <v>0</v>
      </c>
      <c r="AP110" s="75">
        <f t="shared" si="67"/>
        <v>0</v>
      </c>
      <c r="AQ110" s="75">
        <f t="shared" si="67"/>
        <v>0</v>
      </c>
      <c r="AR110" s="75">
        <f t="shared" si="67"/>
        <v>0</v>
      </c>
      <c r="AS110" s="75">
        <f t="shared" si="67"/>
        <v>0</v>
      </c>
      <c r="AT110" s="75">
        <f t="shared" si="67"/>
        <v>0</v>
      </c>
      <c r="AU110" s="75">
        <f t="shared" si="67"/>
        <v>0</v>
      </c>
      <c r="AV110" s="75">
        <f t="shared" si="67"/>
        <v>0</v>
      </c>
      <c r="AW110" s="75">
        <f t="shared" si="67"/>
        <v>0</v>
      </c>
      <c r="AX110" s="75">
        <f t="shared" si="67"/>
        <v>0</v>
      </c>
      <c r="AY110" s="75">
        <f t="shared" si="67"/>
        <v>0</v>
      </c>
      <c r="AZ110" s="75">
        <f t="shared" si="67"/>
        <v>0</v>
      </c>
      <c r="BA110" s="75">
        <f t="shared" si="67"/>
        <v>0</v>
      </c>
      <c r="BB110" s="75">
        <f t="shared" si="67"/>
        <v>0</v>
      </c>
      <c r="BC110" s="75">
        <f t="shared" si="67"/>
        <v>0</v>
      </c>
      <c r="BD110" s="75">
        <f t="shared" si="67"/>
        <v>0</v>
      </c>
      <c r="BE110" s="75">
        <f t="shared" si="67"/>
        <v>0</v>
      </c>
      <c r="BF110" s="75">
        <f t="shared" si="67"/>
        <v>0</v>
      </c>
      <c r="BG110" s="75">
        <f t="shared" si="67"/>
        <v>0</v>
      </c>
      <c r="BH110" s="75">
        <f t="shared" si="67"/>
        <v>0</v>
      </c>
      <c r="BI110" s="75"/>
      <c r="BJ110" s="75"/>
      <c r="BK110" s="75"/>
      <c r="BL110" s="75"/>
      <c r="BM110" s="37"/>
      <c r="BN110" s="75">
        <f t="shared" si="58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8">$L$20/$B$3</f>
        <v>0</v>
      </c>
      <c r="P111" s="75">
        <f t="shared" si="68"/>
        <v>0</v>
      </c>
      <c r="Q111" s="75">
        <f t="shared" si="68"/>
        <v>0</v>
      </c>
      <c r="R111" s="75">
        <f t="shared" si="68"/>
        <v>0</v>
      </c>
      <c r="S111" s="75">
        <f t="shared" si="68"/>
        <v>0</v>
      </c>
      <c r="T111" s="75">
        <f t="shared" si="68"/>
        <v>0</v>
      </c>
      <c r="U111" s="75">
        <f t="shared" si="68"/>
        <v>0</v>
      </c>
      <c r="V111" s="75">
        <f t="shared" si="68"/>
        <v>0</v>
      </c>
      <c r="W111" s="75">
        <f t="shared" si="68"/>
        <v>0</v>
      </c>
      <c r="X111" s="75">
        <f t="shared" si="68"/>
        <v>0</v>
      </c>
      <c r="Y111" s="75">
        <f t="shared" si="68"/>
        <v>0</v>
      </c>
      <c r="Z111" s="75">
        <f t="shared" si="68"/>
        <v>0</v>
      </c>
      <c r="AA111" s="75">
        <f t="shared" si="68"/>
        <v>0</v>
      </c>
      <c r="AB111" s="75">
        <f t="shared" si="68"/>
        <v>0</v>
      </c>
      <c r="AC111" s="75">
        <f t="shared" si="68"/>
        <v>0</v>
      </c>
      <c r="AD111" s="75">
        <f t="shared" si="68"/>
        <v>0</v>
      </c>
      <c r="AE111" s="75">
        <f t="shared" si="68"/>
        <v>0</v>
      </c>
      <c r="AF111" s="75">
        <f t="shared" si="68"/>
        <v>0</v>
      </c>
      <c r="AG111" s="75">
        <f t="shared" si="68"/>
        <v>0</v>
      </c>
      <c r="AH111" s="75">
        <f t="shared" si="68"/>
        <v>0</v>
      </c>
      <c r="AI111" s="75">
        <f t="shared" si="68"/>
        <v>0</v>
      </c>
      <c r="AJ111" s="75">
        <f t="shared" si="68"/>
        <v>0</v>
      </c>
      <c r="AK111" s="75">
        <f t="shared" si="68"/>
        <v>0</v>
      </c>
      <c r="AL111" s="75">
        <f t="shared" si="68"/>
        <v>0</v>
      </c>
      <c r="AM111" s="75">
        <f t="shared" si="68"/>
        <v>0</v>
      </c>
      <c r="AN111" s="75">
        <f t="shared" si="68"/>
        <v>0</v>
      </c>
      <c r="AO111" s="75">
        <f t="shared" si="68"/>
        <v>0</v>
      </c>
      <c r="AP111" s="75">
        <f t="shared" si="68"/>
        <v>0</v>
      </c>
      <c r="AQ111" s="75">
        <f t="shared" si="68"/>
        <v>0</v>
      </c>
      <c r="AR111" s="75">
        <f t="shared" si="68"/>
        <v>0</v>
      </c>
      <c r="AS111" s="75">
        <f t="shared" si="68"/>
        <v>0</v>
      </c>
      <c r="AT111" s="75">
        <f t="shared" si="68"/>
        <v>0</v>
      </c>
      <c r="AU111" s="75">
        <f t="shared" si="68"/>
        <v>0</v>
      </c>
      <c r="AV111" s="75">
        <f t="shared" si="68"/>
        <v>0</v>
      </c>
      <c r="AW111" s="75">
        <f t="shared" si="68"/>
        <v>0</v>
      </c>
      <c r="AX111" s="75">
        <f t="shared" si="68"/>
        <v>0</v>
      </c>
      <c r="AY111" s="75">
        <f t="shared" si="68"/>
        <v>0</v>
      </c>
      <c r="AZ111" s="75">
        <f t="shared" si="68"/>
        <v>0</v>
      </c>
      <c r="BA111" s="75">
        <f t="shared" si="68"/>
        <v>0</v>
      </c>
      <c r="BB111" s="75">
        <f t="shared" si="68"/>
        <v>0</v>
      </c>
      <c r="BC111" s="75">
        <f t="shared" si="68"/>
        <v>0</v>
      </c>
      <c r="BD111" s="75">
        <f t="shared" si="68"/>
        <v>0</v>
      </c>
      <c r="BE111" s="75">
        <f t="shared" si="68"/>
        <v>0</v>
      </c>
      <c r="BF111" s="75">
        <f t="shared" si="68"/>
        <v>0</v>
      </c>
      <c r="BG111" s="75">
        <f t="shared" si="68"/>
        <v>0</v>
      </c>
      <c r="BH111" s="75">
        <f t="shared" si="68"/>
        <v>0</v>
      </c>
      <c r="BI111" s="75">
        <f t="shared" si="68"/>
        <v>0</v>
      </c>
      <c r="BJ111" s="75"/>
      <c r="BK111" s="75"/>
      <c r="BL111" s="75"/>
      <c r="BM111" s="37"/>
      <c r="BN111" s="75">
        <f t="shared" si="58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>$M$20/$B$3</f>
        <v>0</v>
      </c>
      <c r="N112" s="75">
        <f>$M$20/$B$3</f>
        <v>0</v>
      </c>
      <c r="O112" s="75">
        <f t="shared" ref="O112:BJ112" si="69">$M$20/$B$3</f>
        <v>0</v>
      </c>
      <c r="P112" s="75">
        <f t="shared" si="69"/>
        <v>0</v>
      </c>
      <c r="Q112" s="75">
        <f t="shared" si="69"/>
        <v>0</v>
      </c>
      <c r="R112" s="75">
        <f t="shared" si="69"/>
        <v>0</v>
      </c>
      <c r="S112" s="75">
        <f t="shared" si="69"/>
        <v>0</v>
      </c>
      <c r="T112" s="75">
        <f t="shared" si="69"/>
        <v>0</v>
      </c>
      <c r="U112" s="75">
        <f t="shared" si="69"/>
        <v>0</v>
      </c>
      <c r="V112" s="75">
        <f t="shared" si="69"/>
        <v>0</v>
      </c>
      <c r="W112" s="75">
        <f t="shared" si="69"/>
        <v>0</v>
      </c>
      <c r="X112" s="75">
        <f t="shared" si="69"/>
        <v>0</v>
      </c>
      <c r="Y112" s="75">
        <f t="shared" si="69"/>
        <v>0</v>
      </c>
      <c r="Z112" s="75">
        <f t="shared" si="69"/>
        <v>0</v>
      </c>
      <c r="AA112" s="75">
        <f t="shared" si="69"/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/>
      <c r="BL112" s="75"/>
      <c r="BM112" s="37"/>
      <c r="BN112" s="75">
        <f t="shared" si="58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>$N$20/$B$3</f>
        <v>0</v>
      </c>
      <c r="O113" s="75">
        <f t="shared" ref="O113:BK113" si="70">$N$20/$B$3</f>
        <v>0</v>
      </c>
      <c r="P113" s="75">
        <f t="shared" si="70"/>
        <v>0</v>
      </c>
      <c r="Q113" s="75">
        <f t="shared" si="70"/>
        <v>0</v>
      </c>
      <c r="R113" s="75">
        <f t="shared" si="70"/>
        <v>0</v>
      </c>
      <c r="S113" s="75">
        <f t="shared" si="70"/>
        <v>0</v>
      </c>
      <c r="T113" s="75">
        <f t="shared" si="70"/>
        <v>0</v>
      </c>
      <c r="U113" s="75">
        <f t="shared" si="70"/>
        <v>0</v>
      </c>
      <c r="V113" s="75">
        <f t="shared" si="70"/>
        <v>0</v>
      </c>
      <c r="W113" s="75">
        <f t="shared" si="70"/>
        <v>0</v>
      </c>
      <c r="X113" s="75">
        <f t="shared" si="70"/>
        <v>0</v>
      </c>
      <c r="Y113" s="75">
        <f t="shared" si="70"/>
        <v>0</v>
      </c>
      <c r="Z113" s="75">
        <f t="shared" si="70"/>
        <v>0</v>
      </c>
      <c r="AA113" s="75">
        <f t="shared" si="70"/>
        <v>0</v>
      </c>
      <c r="AB113" s="75">
        <f t="shared" si="70"/>
        <v>0</v>
      </c>
      <c r="AC113" s="75">
        <f t="shared" si="70"/>
        <v>0</v>
      </c>
      <c r="AD113" s="75">
        <f t="shared" si="70"/>
        <v>0</v>
      </c>
      <c r="AE113" s="75">
        <f t="shared" si="70"/>
        <v>0</v>
      </c>
      <c r="AF113" s="75">
        <f t="shared" si="70"/>
        <v>0</v>
      </c>
      <c r="AG113" s="75">
        <f t="shared" si="70"/>
        <v>0</v>
      </c>
      <c r="AH113" s="75">
        <f t="shared" si="70"/>
        <v>0</v>
      </c>
      <c r="AI113" s="75">
        <f t="shared" si="70"/>
        <v>0</v>
      </c>
      <c r="AJ113" s="75">
        <f t="shared" si="70"/>
        <v>0</v>
      </c>
      <c r="AK113" s="75">
        <f t="shared" si="70"/>
        <v>0</v>
      </c>
      <c r="AL113" s="75">
        <f t="shared" si="70"/>
        <v>0</v>
      </c>
      <c r="AM113" s="75">
        <f t="shared" si="70"/>
        <v>0</v>
      </c>
      <c r="AN113" s="75">
        <f t="shared" si="70"/>
        <v>0</v>
      </c>
      <c r="AO113" s="75">
        <f t="shared" si="70"/>
        <v>0</v>
      </c>
      <c r="AP113" s="75">
        <f t="shared" si="70"/>
        <v>0</v>
      </c>
      <c r="AQ113" s="75">
        <f t="shared" si="70"/>
        <v>0</v>
      </c>
      <c r="AR113" s="75">
        <f t="shared" si="70"/>
        <v>0</v>
      </c>
      <c r="AS113" s="75">
        <f t="shared" si="70"/>
        <v>0</v>
      </c>
      <c r="AT113" s="75">
        <f t="shared" si="70"/>
        <v>0</v>
      </c>
      <c r="AU113" s="75">
        <f t="shared" si="70"/>
        <v>0</v>
      </c>
      <c r="AV113" s="75">
        <f t="shared" si="70"/>
        <v>0</v>
      </c>
      <c r="AW113" s="75">
        <f t="shared" si="70"/>
        <v>0</v>
      </c>
      <c r="AX113" s="75">
        <f t="shared" si="70"/>
        <v>0</v>
      </c>
      <c r="AY113" s="75">
        <f t="shared" si="70"/>
        <v>0</v>
      </c>
      <c r="AZ113" s="75">
        <f t="shared" si="70"/>
        <v>0</v>
      </c>
      <c r="BA113" s="75">
        <f t="shared" si="70"/>
        <v>0</v>
      </c>
      <c r="BB113" s="75">
        <f t="shared" si="70"/>
        <v>0</v>
      </c>
      <c r="BC113" s="75">
        <f t="shared" si="70"/>
        <v>0</v>
      </c>
      <c r="BD113" s="75">
        <f t="shared" si="70"/>
        <v>0</v>
      </c>
      <c r="BE113" s="75">
        <f t="shared" si="70"/>
        <v>0</v>
      </c>
      <c r="BF113" s="75">
        <f t="shared" si="70"/>
        <v>0</v>
      </c>
      <c r="BG113" s="75">
        <f t="shared" si="70"/>
        <v>0</v>
      </c>
      <c r="BH113" s="75">
        <f t="shared" si="70"/>
        <v>0</v>
      </c>
      <c r="BI113" s="75">
        <f t="shared" si="70"/>
        <v>0</v>
      </c>
      <c r="BJ113" s="75">
        <f t="shared" si="70"/>
        <v>0</v>
      </c>
      <c r="BK113" s="75">
        <f t="shared" si="70"/>
        <v>0</v>
      </c>
      <c r="BL113" s="75"/>
      <c r="BM113" s="37"/>
      <c r="BN113" s="75">
        <f t="shared" si="58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1">SUM(C101:C113)</f>
        <v>0</v>
      </c>
      <c r="D114" s="69">
        <f t="shared" si="71"/>
        <v>6.2651274719999997E-2</v>
      </c>
      <c r="E114" s="69">
        <f t="shared" si="71"/>
        <v>6.2651274719999997E-2</v>
      </c>
      <c r="F114" s="69">
        <f t="shared" si="71"/>
        <v>6.2651274719999997E-2</v>
      </c>
      <c r="G114" s="69">
        <f t="shared" si="71"/>
        <v>6.2651274719999997E-2</v>
      </c>
      <c r="H114" s="69">
        <f t="shared" si="71"/>
        <v>6.2651274719999997E-2</v>
      </c>
      <c r="I114" s="69">
        <f t="shared" si="71"/>
        <v>6.2651274719999997E-2</v>
      </c>
      <c r="J114" s="69">
        <f t="shared" si="71"/>
        <v>6.2651274719999997E-2</v>
      </c>
      <c r="K114" s="69">
        <f t="shared" si="71"/>
        <v>6.2651274719999997E-2</v>
      </c>
      <c r="L114" s="69">
        <f t="shared" si="71"/>
        <v>6.2651274719999997E-2</v>
      </c>
      <c r="M114" s="69">
        <f t="shared" si="71"/>
        <v>6.2651274719999997E-2</v>
      </c>
      <c r="N114" s="69">
        <f t="shared" si="71"/>
        <v>6.2651274719999997E-2</v>
      </c>
      <c r="O114" s="69">
        <f t="shared" si="71"/>
        <v>6.2651274719999997E-2</v>
      </c>
      <c r="P114" s="69">
        <f t="shared" si="71"/>
        <v>6.2651274719999997E-2</v>
      </c>
      <c r="Q114" s="69">
        <f t="shared" si="71"/>
        <v>6.2651274719999997E-2</v>
      </c>
      <c r="R114" s="69">
        <f t="shared" si="71"/>
        <v>6.2651274719999997E-2</v>
      </c>
      <c r="S114" s="69">
        <f t="shared" si="71"/>
        <v>6.2651274719999997E-2</v>
      </c>
      <c r="T114" s="69">
        <f t="shared" si="71"/>
        <v>6.2651274719999997E-2</v>
      </c>
      <c r="U114" s="69">
        <f t="shared" si="71"/>
        <v>6.2651274719999997E-2</v>
      </c>
      <c r="V114" s="69">
        <f t="shared" si="71"/>
        <v>6.2651274719999997E-2</v>
      </c>
      <c r="W114" s="69">
        <f t="shared" si="71"/>
        <v>6.2651274719999997E-2</v>
      </c>
      <c r="X114" s="69">
        <f t="shared" si="71"/>
        <v>6.2651274719999997E-2</v>
      </c>
      <c r="Y114" s="69">
        <f t="shared" si="71"/>
        <v>6.2651274719999997E-2</v>
      </c>
      <c r="Z114" s="69">
        <f t="shared" si="71"/>
        <v>6.2651274719999997E-2</v>
      </c>
      <c r="AA114" s="69">
        <f t="shared" si="71"/>
        <v>6.2651274719999997E-2</v>
      </c>
      <c r="AB114" s="69">
        <f t="shared" si="71"/>
        <v>6.2651274719999997E-2</v>
      </c>
      <c r="AC114" s="69">
        <f t="shared" si="71"/>
        <v>6.2651274719999997E-2</v>
      </c>
      <c r="AD114" s="69">
        <f t="shared" si="71"/>
        <v>6.2651274719999997E-2</v>
      </c>
      <c r="AE114" s="69">
        <f t="shared" si="71"/>
        <v>6.2651274719999997E-2</v>
      </c>
      <c r="AF114" s="69">
        <f t="shared" si="71"/>
        <v>6.2651274719999997E-2</v>
      </c>
      <c r="AG114" s="69">
        <f t="shared" si="71"/>
        <v>6.2651274719999997E-2</v>
      </c>
      <c r="AH114" s="69">
        <f t="shared" si="71"/>
        <v>6.2651274719999997E-2</v>
      </c>
      <c r="AI114" s="69">
        <f t="shared" si="71"/>
        <v>6.2651274719999997E-2</v>
      </c>
      <c r="AJ114" s="69">
        <f t="shared" si="71"/>
        <v>6.2651274719999997E-2</v>
      </c>
      <c r="AK114" s="69">
        <f t="shared" si="71"/>
        <v>6.2651274719999997E-2</v>
      </c>
      <c r="AL114" s="69">
        <f t="shared" si="71"/>
        <v>6.2651274719999997E-2</v>
      </c>
      <c r="AM114" s="69">
        <f t="shared" si="71"/>
        <v>6.2651274719999997E-2</v>
      </c>
      <c r="AN114" s="69">
        <f t="shared" si="71"/>
        <v>6.2651274719999997E-2</v>
      </c>
      <c r="AO114" s="69">
        <f t="shared" si="71"/>
        <v>6.2651274719999997E-2</v>
      </c>
      <c r="AP114" s="69">
        <f t="shared" si="71"/>
        <v>6.2651274719999997E-2</v>
      </c>
      <c r="AQ114" s="69">
        <f t="shared" si="71"/>
        <v>6.2651274719999997E-2</v>
      </c>
      <c r="AR114" s="69">
        <f t="shared" si="71"/>
        <v>6.2651274719999997E-2</v>
      </c>
      <c r="AS114" s="69">
        <f t="shared" si="71"/>
        <v>6.2651274719999997E-2</v>
      </c>
      <c r="AT114" s="69">
        <f t="shared" si="71"/>
        <v>6.2651274719999997E-2</v>
      </c>
      <c r="AU114" s="69">
        <f t="shared" si="71"/>
        <v>6.2651274719999997E-2</v>
      </c>
      <c r="AV114" s="69">
        <f t="shared" si="71"/>
        <v>6.2651274719999997E-2</v>
      </c>
      <c r="AW114" s="69">
        <f t="shared" si="71"/>
        <v>6.2651274719999997E-2</v>
      </c>
      <c r="AX114" s="69">
        <f t="shared" si="71"/>
        <v>6.2651274719999997E-2</v>
      </c>
      <c r="AY114" s="69">
        <f t="shared" si="71"/>
        <v>6.2651274719999997E-2</v>
      </c>
      <c r="AZ114" s="69">
        <f t="shared" si="71"/>
        <v>6.2651274719999997E-2</v>
      </c>
      <c r="BA114" s="69">
        <f t="shared" si="71"/>
        <v>6.2651274719999997E-2</v>
      </c>
      <c r="BB114" s="69">
        <f t="shared" si="71"/>
        <v>0</v>
      </c>
      <c r="BC114" s="69">
        <f t="shared" si="71"/>
        <v>0</v>
      </c>
      <c r="BD114" s="69">
        <f t="shared" si="71"/>
        <v>0</v>
      </c>
      <c r="BE114" s="69">
        <f t="shared" si="71"/>
        <v>0</v>
      </c>
      <c r="BF114" s="69">
        <f t="shared" si="71"/>
        <v>0</v>
      </c>
      <c r="BG114" s="69">
        <f t="shared" si="71"/>
        <v>0</v>
      </c>
      <c r="BH114" s="69">
        <f t="shared" si="71"/>
        <v>0</v>
      </c>
      <c r="BI114" s="69">
        <f t="shared" si="71"/>
        <v>0</v>
      </c>
      <c r="BJ114" s="69">
        <f t="shared" si="71"/>
        <v>0</v>
      </c>
      <c r="BK114" s="69">
        <f t="shared" si="71"/>
        <v>0</v>
      </c>
      <c r="BL114" s="69">
        <f t="shared" si="71"/>
        <v>0</v>
      </c>
      <c r="BM114" s="37"/>
      <c r="BN114" s="58">
        <f>SUM(BN101:BN113)</f>
        <v>3.1325637359999989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G51" activePane="bottomRight" state="frozen"/>
      <selection activeCell="N7" sqref="N7"/>
      <selection pane="topRight" activeCell="N7" sqref="N7"/>
      <selection pane="bottomLeft" activeCell="N7" sqref="N7"/>
      <selection pane="bottomRight" activeCell="BV63" sqref="BV63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327</v>
      </c>
    </row>
    <row r="2" spans="1:67" ht="15" customHeight="1">
      <c r="A2" s="60" t="s">
        <v>21</v>
      </c>
      <c r="B2" s="108" t="str">
        <f>VLOOKUP($B$1,'Assumptions (Inputs)'!$A$7:$F$24,2,FALSE)</f>
        <v>4 MWs from Brownsville No. 1 to Glendale + 2MWs in High Tension Vault (formerly 5 MW)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2.5000000000000001E-2</v>
      </c>
    </row>
    <row r="6" spans="1:67" ht="15" customHeight="1">
      <c r="A6" s="60"/>
      <c r="B6" s="367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Y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2.4878399999999998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(Escalated)'!E19</f>
        <v>0</v>
      </c>
      <c r="C13" s="129">
        <f>'CapEx (Escalated)'!F19</f>
        <v>2.4878399999999998</v>
      </c>
      <c r="D13" s="129">
        <f>'CapEx (Escalated)'!G19</f>
        <v>0.64472373599999988</v>
      </c>
      <c r="E13" s="129">
        <f>'CapEx (Escalated)'!H19</f>
        <v>0</v>
      </c>
      <c r="F13" s="129">
        <f>'CapEx (Escalated)'!I19</f>
        <v>0</v>
      </c>
      <c r="G13" s="129">
        <f>'CapEx (Escalated)'!J19</f>
        <v>0</v>
      </c>
      <c r="H13" s="129">
        <f>'CapEx (Escalated)'!K19</f>
        <v>0</v>
      </c>
      <c r="I13" s="129">
        <f>'CapEx (Escalated)'!L19</f>
        <v>0</v>
      </c>
      <c r="J13" s="129">
        <f>'CapEx (Escalated)'!M19</f>
        <v>0</v>
      </c>
      <c r="K13" s="129">
        <f>'CapEx (Escalated)'!N19</f>
        <v>0</v>
      </c>
      <c r="L13" s="129">
        <f>'CapEx (Escalated)'!O19</f>
        <v>0</v>
      </c>
      <c r="M13" s="129">
        <f>'CapEx (Escalated)'!P19</f>
        <v>0</v>
      </c>
      <c r="N13" s="129">
        <f>'CapEx (Escalated)'!Q19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3.1325637359999998</v>
      </c>
      <c r="BO13" s="337"/>
    </row>
    <row r="14" spans="1:67" s="38" customFormat="1" ht="15" customHeight="1">
      <c r="A14" s="67" t="s">
        <v>27</v>
      </c>
      <c r="B14" s="129"/>
      <c r="C14" s="129"/>
      <c r="D14" s="129">
        <f>-SUM(C13:D13)</f>
        <v>-3.1325637359999998</v>
      </c>
      <c r="E14" s="129"/>
      <c r="F14" s="129"/>
      <c r="G14" s="129"/>
      <c r="H14" s="129"/>
      <c r="I14" s="129"/>
      <c r="J14" s="129"/>
      <c r="K14" s="129"/>
      <c r="L14" s="129"/>
      <c r="M14" s="129"/>
      <c r="N14" s="129">
        <f>-SUM(L13:N13)</f>
        <v>0</v>
      </c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-3.1325637359999998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2.4878399999999998</v>
      </c>
      <c r="D15" s="68">
        <f t="shared" si="2"/>
        <v>0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1.2439199999999999</v>
      </c>
      <c r="D16" s="69">
        <f t="shared" si="4"/>
        <v>1.2439199999999999</v>
      </c>
      <c r="E16" s="69">
        <f t="shared" si="4"/>
        <v>0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3.1325637359999998</v>
      </c>
      <c r="F19" s="75">
        <f t="shared" si="5"/>
        <v>3.1325637359999998</v>
      </c>
      <c r="G19" s="75">
        <f t="shared" si="5"/>
        <v>3.1325637359999998</v>
      </c>
      <c r="H19" s="75">
        <f t="shared" si="5"/>
        <v>3.1325637359999998</v>
      </c>
      <c r="I19" s="75">
        <f t="shared" si="5"/>
        <v>3.1325637359999998</v>
      </c>
      <c r="J19" s="75">
        <f t="shared" si="5"/>
        <v>3.1325637359999998</v>
      </c>
      <c r="K19" s="75">
        <f t="shared" si="5"/>
        <v>3.1325637359999998</v>
      </c>
      <c r="L19" s="75">
        <f t="shared" si="5"/>
        <v>3.1325637359999998</v>
      </c>
      <c r="M19" s="75">
        <f t="shared" si="5"/>
        <v>3.1325637359999998</v>
      </c>
      <c r="N19" s="75">
        <f t="shared" si="5"/>
        <v>3.1325637359999998</v>
      </c>
      <c r="O19" s="75">
        <f t="shared" si="5"/>
        <v>3.1325637359999998</v>
      </c>
      <c r="P19" s="75">
        <f t="shared" si="5"/>
        <v>3.1325637359999998</v>
      </c>
      <c r="Q19" s="75">
        <f t="shared" si="5"/>
        <v>3.1325637359999998</v>
      </c>
      <c r="R19" s="75">
        <f t="shared" si="5"/>
        <v>3.1325637359999998</v>
      </c>
      <c r="S19" s="75">
        <f t="shared" si="5"/>
        <v>3.1325637359999998</v>
      </c>
      <c r="T19" s="75">
        <f t="shared" si="5"/>
        <v>3.1325637359999998</v>
      </c>
      <c r="U19" s="75">
        <f t="shared" si="5"/>
        <v>3.1325637359999998</v>
      </c>
      <c r="V19" s="75">
        <f t="shared" si="5"/>
        <v>3.1325637359999998</v>
      </c>
      <c r="W19" s="75">
        <f t="shared" si="5"/>
        <v>3.1325637359999998</v>
      </c>
      <c r="X19" s="75">
        <f t="shared" si="5"/>
        <v>3.1325637359999998</v>
      </c>
      <c r="Y19" s="75">
        <f t="shared" si="5"/>
        <v>3.1325637359999998</v>
      </c>
      <c r="Z19" s="75">
        <f t="shared" si="5"/>
        <v>3.1325637359999998</v>
      </c>
      <c r="AA19" s="75">
        <f t="shared" si="5"/>
        <v>3.1325637359999998</v>
      </c>
      <c r="AB19" s="75">
        <f t="shared" si="5"/>
        <v>3.1325637359999998</v>
      </c>
      <c r="AC19" s="75">
        <f t="shared" si="5"/>
        <v>3.1325637359999998</v>
      </c>
      <c r="AD19" s="75">
        <f t="shared" si="5"/>
        <v>3.1325637359999998</v>
      </c>
      <c r="AE19" s="75">
        <f t="shared" si="5"/>
        <v>3.1325637359999998</v>
      </c>
      <c r="AF19" s="75">
        <f t="shared" si="5"/>
        <v>3.1325637359999998</v>
      </c>
      <c r="AG19" s="75">
        <f t="shared" si="5"/>
        <v>3.1325637359999998</v>
      </c>
      <c r="AH19" s="75">
        <f t="shared" si="5"/>
        <v>3.1325637359999998</v>
      </c>
      <c r="AI19" s="75">
        <f t="shared" si="5"/>
        <v>3.1325637359999998</v>
      </c>
      <c r="AJ19" s="75">
        <f t="shared" si="5"/>
        <v>3.1325637359999998</v>
      </c>
      <c r="AK19" s="75">
        <f t="shared" si="5"/>
        <v>3.1325637359999998</v>
      </c>
      <c r="AL19" s="75">
        <f t="shared" si="5"/>
        <v>3.1325637359999998</v>
      </c>
      <c r="AM19" s="75">
        <f t="shared" si="5"/>
        <v>3.1325637359999998</v>
      </c>
      <c r="AN19" s="75">
        <f t="shared" si="5"/>
        <v>3.1325637359999998</v>
      </c>
      <c r="AO19" s="75">
        <f t="shared" si="5"/>
        <v>3.1325637359999998</v>
      </c>
      <c r="AP19" s="75">
        <f t="shared" si="5"/>
        <v>3.1325637359999998</v>
      </c>
      <c r="AQ19" s="75">
        <f t="shared" si="5"/>
        <v>3.1325637359999998</v>
      </c>
      <c r="AR19" s="75">
        <f t="shared" si="5"/>
        <v>3.1325637359999998</v>
      </c>
      <c r="AS19" s="75">
        <f t="shared" si="5"/>
        <v>3.1325637359999998</v>
      </c>
      <c r="AT19" s="75">
        <f t="shared" si="5"/>
        <v>3.1325637359999998</v>
      </c>
      <c r="AU19" s="75">
        <f t="shared" si="5"/>
        <v>3.1325637359999998</v>
      </c>
      <c r="AV19" s="75">
        <f t="shared" si="5"/>
        <v>3.1325637359999998</v>
      </c>
      <c r="AW19" s="75">
        <f t="shared" si="5"/>
        <v>3.1325637359999998</v>
      </c>
      <c r="AX19" s="75">
        <f t="shared" si="5"/>
        <v>3.1325637359999998</v>
      </c>
      <c r="AY19" s="75">
        <f t="shared" si="5"/>
        <v>3.1325637359999998</v>
      </c>
      <c r="AZ19" s="75">
        <f t="shared" si="5"/>
        <v>3.1325637359999998</v>
      </c>
      <c r="BA19" s="75">
        <f t="shared" si="5"/>
        <v>3.1325637359999998</v>
      </c>
      <c r="BB19" s="75">
        <f t="shared" si="5"/>
        <v>0</v>
      </c>
      <c r="BC19" s="75">
        <f t="shared" si="5"/>
        <v>0</v>
      </c>
      <c r="BD19" s="75">
        <f t="shared" si="5"/>
        <v>0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67" customFormat="1" ht="15" customHeight="1">
      <c r="A20" s="362" t="s">
        <v>25</v>
      </c>
      <c r="B20" s="290">
        <f>-B14</f>
        <v>0</v>
      </c>
      <c r="C20" s="290">
        <f t="shared" ref="C20:D20" si="6">-C14</f>
        <v>0</v>
      </c>
      <c r="D20" s="290">
        <f t="shared" si="6"/>
        <v>3.1325637359999998</v>
      </c>
      <c r="E20" s="290">
        <f>-E14</f>
        <v>0</v>
      </c>
      <c r="F20" s="290">
        <f t="shared" ref="F20:AX20" si="7">-F14</f>
        <v>0</v>
      </c>
      <c r="G20" s="290">
        <f t="shared" si="7"/>
        <v>0</v>
      </c>
      <c r="H20" s="290">
        <f t="shared" si="7"/>
        <v>0</v>
      </c>
      <c r="I20" s="290">
        <f t="shared" si="7"/>
        <v>0</v>
      </c>
      <c r="J20" s="290">
        <f t="shared" si="7"/>
        <v>0</v>
      </c>
      <c r="K20" s="290">
        <f t="shared" si="7"/>
        <v>0</v>
      </c>
      <c r="L20" s="290">
        <f t="shared" si="7"/>
        <v>0</v>
      </c>
      <c r="M20" s="290">
        <f t="shared" si="7"/>
        <v>0</v>
      </c>
      <c r="N20" s="290">
        <f t="shared" si="7"/>
        <v>0</v>
      </c>
      <c r="O20" s="290">
        <f t="shared" si="7"/>
        <v>0</v>
      </c>
      <c r="P20" s="290">
        <f t="shared" si="7"/>
        <v>0</v>
      </c>
      <c r="Q20" s="290">
        <f t="shared" si="7"/>
        <v>0</v>
      </c>
      <c r="R20" s="290">
        <f t="shared" si="7"/>
        <v>0</v>
      </c>
      <c r="S20" s="290">
        <f t="shared" si="7"/>
        <v>0</v>
      </c>
      <c r="T20" s="290">
        <f t="shared" si="7"/>
        <v>0</v>
      </c>
      <c r="U20" s="290">
        <f t="shared" si="7"/>
        <v>0</v>
      </c>
      <c r="V20" s="290">
        <f t="shared" si="7"/>
        <v>0</v>
      </c>
      <c r="W20" s="290">
        <f t="shared" si="7"/>
        <v>0</v>
      </c>
      <c r="X20" s="290">
        <f t="shared" si="7"/>
        <v>0</v>
      </c>
      <c r="Y20" s="290">
        <f t="shared" si="7"/>
        <v>0</v>
      </c>
      <c r="Z20" s="290">
        <f t="shared" si="7"/>
        <v>0</v>
      </c>
      <c r="AA20" s="290">
        <f t="shared" si="7"/>
        <v>0</v>
      </c>
      <c r="AB20" s="290">
        <f t="shared" si="7"/>
        <v>0</v>
      </c>
      <c r="AC20" s="290">
        <f t="shared" si="7"/>
        <v>0</v>
      </c>
      <c r="AD20" s="290">
        <f t="shared" si="7"/>
        <v>0</v>
      </c>
      <c r="AE20" s="290">
        <f t="shared" si="7"/>
        <v>0</v>
      </c>
      <c r="AF20" s="290">
        <f t="shared" si="7"/>
        <v>0</v>
      </c>
      <c r="AG20" s="290">
        <f t="shared" si="7"/>
        <v>0</v>
      </c>
      <c r="AH20" s="290">
        <f t="shared" si="7"/>
        <v>0</v>
      </c>
      <c r="AI20" s="290">
        <f t="shared" si="7"/>
        <v>0</v>
      </c>
      <c r="AJ20" s="290">
        <f t="shared" si="7"/>
        <v>0</v>
      </c>
      <c r="AK20" s="290">
        <f t="shared" si="7"/>
        <v>0</v>
      </c>
      <c r="AL20" s="290">
        <f t="shared" si="7"/>
        <v>0</v>
      </c>
      <c r="AM20" s="290">
        <f t="shared" si="7"/>
        <v>0</v>
      </c>
      <c r="AN20" s="290">
        <f t="shared" si="7"/>
        <v>0</v>
      </c>
      <c r="AO20" s="290">
        <f t="shared" si="7"/>
        <v>0</v>
      </c>
      <c r="AP20" s="290">
        <f t="shared" si="7"/>
        <v>0</v>
      </c>
      <c r="AQ20" s="290">
        <f t="shared" si="7"/>
        <v>0</v>
      </c>
      <c r="AR20" s="290">
        <f t="shared" si="7"/>
        <v>0</v>
      </c>
      <c r="AS20" s="290">
        <f t="shared" si="7"/>
        <v>0</v>
      </c>
      <c r="AT20" s="290">
        <f t="shared" si="7"/>
        <v>0</v>
      </c>
      <c r="AU20" s="290">
        <f t="shared" si="7"/>
        <v>0</v>
      </c>
      <c r="AV20" s="290">
        <f t="shared" si="7"/>
        <v>0</v>
      </c>
      <c r="AW20" s="290">
        <f t="shared" si="7"/>
        <v>0</v>
      </c>
      <c r="AX20" s="290">
        <f t="shared" si="7"/>
        <v>0</v>
      </c>
      <c r="AY20" s="290">
        <f t="shared" ref="AY20:BL20" si="8">-B20</f>
        <v>0</v>
      </c>
      <c r="AZ20" s="290">
        <f t="shared" si="8"/>
        <v>0</v>
      </c>
      <c r="BA20" s="290">
        <f t="shared" si="8"/>
        <v>-3.1325637359999998</v>
      </c>
      <c r="BB20" s="290">
        <f t="shared" si="8"/>
        <v>0</v>
      </c>
      <c r="BC20" s="290">
        <f t="shared" si="8"/>
        <v>0</v>
      </c>
      <c r="BD20" s="290">
        <f t="shared" si="8"/>
        <v>0</v>
      </c>
      <c r="BE20" s="290">
        <f t="shared" si="8"/>
        <v>0</v>
      </c>
      <c r="BF20" s="290">
        <f t="shared" si="8"/>
        <v>0</v>
      </c>
      <c r="BG20" s="290">
        <f t="shared" si="8"/>
        <v>0</v>
      </c>
      <c r="BH20" s="290">
        <f t="shared" si="8"/>
        <v>0</v>
      </c>
      <c r="BI20" s="290">
        <f t="shared" si="8"/>
        <v>0</v>
      </c>
      <c r="BJ20" s="290">
        <f t="shared" si="8"/>
        <v>0</v>
      </c>
      <c r="BK20" s="290">
        <f t="shared" si="8"/>
        <v>0</v>
      </c>
      <c r="BL20" s="290">
        <f t="shared" si="8"/>
        <v>0</v>
      </c>
      <c r="BM20" s="292"/>
      <c r="BN20" s="290">
        <f>SUM(B20:BM20)</f>
        <v>0</v>
      </c>
      <c r="BO20" s="368"/>
    </row>
    <row r="21" spans="1:67" s="38" customFormat="1" ht="15" customHeight="1">
      <c r="A21" s="36" t="s">
        <v>28</v>
      </c>
      <c r="B21" s="75">
        <f t="shared" ref="B21:BL21" si="9">SUM(B19:B20)</f>
        <v>0</v>
      </c>
      <c r="C21" s="75">
        <f t="shared" si="9"/>
        <v>0</v>
      </c>
      <c r="D21" s="75">
        <f t="shared" si="9"/>
        <v>3.1325637359999998</v>
      </c>
      <c r="E21" s="75">
        <f t="shared" si="9"/>
        <v>3.1325637359999998</v>
      </c>
      <c r="F21" s="75">
        <f t="shared" si="9"/>
        <v>3.1325637359999998</v>
      </c>
      <c r="G21" s="75">
        <f t="shared" si="9"/>
        <v>3.1325637359999998</v>
      </c>
      <c r="H21" s="75">
        <f t="shared" si="9"/>
        <v>3.1325637359999998</v>
      </c>
      <c r="I21" s="75">
        <f t="shared" si="9"/>
        <v>3.1325637359999998</v>
      </c>
      <c r="J21" s="75">
        <f t="shared" si="9"/>
        <v>3.1325637359999998</v>
      </c>
      <c r="K21" s="75">
        <f t="shared" si="9"/>
        <v>3.1325637359999998</v>
      </c>
      <c r="L21" s="75">
        <f t="shared" si="9"/>
        <v>3.1325637359999998</v>
      </c>
      <c r="M21" s="75">
        <f t="shared" si="9"/>
        <v>3.1325637359999998</v>
      </c>
      <c r="N21" s="75">
        <f t="shared" si="9"/>
        <v>3.1325637359999998</v>
      </c>
      <c r="O21" s="75">
        <f t="shared" si="9"/>
        <v>3.1325637359999998</v>
      </c>
      <c r="P21" s="75">
        <f t="shared" si="9"/>
        <v>3.1325637359999998</v>
      </c>
      <c r="Q21" s="75">
        <f t="shared" si="9"/>
        <v>3.1325637359999998</v>
      </c>
      <c r="R21" s="75">
        <f t="shared" si="9"/>
        <v>3.1325637359999998</v>
      </c>
      <c r="S21" s="75">
        <f t="shared" si="9"/>
        <v>3.1325637359999998</v>
      </c>
      <c r="T21" s="75">
        <f t="shared" si="9"/>
        <v>3.1325637359999998</v>
      </c>
      <c r="U21" s="75">
        <f t="shared" si="9"/>
        <v>3.1325637359999998</v>
      </c>
      <c r="V21" s="75">
        <f t="shared" si="9"/>
        <v>3.1325637359999998</v>
      </c>
      <c r="W21" s="75">
        <f t="shared" si="9"/>
        <v>3.1325637359999998</v>
      </c>
      <c r="X21" s="75">
        <f t="shared" si="9"/>
        <v>3.1325637359999998</v>
      </c>
      <c r="Y21" s="75">
        <f t="shared" si="9"/>
        <v>3.1325637359999998</v>
      </c>
      <c r="Z21" s="75">
        <f t="shared" si="9"/>
        <v>3.1325637359999998</v>
      </c>
      <c r="AA21" s="75">
        <f t="shared" si="9"/>
        <v>3.1325637359999998</v>
      </c>
      <c r="AB21" s="75">
        <f t="shared" si="9"/>
        <v>3.1325637359999998</v>
      </c>
      <c r="AC21" s="75">
        <f t="shared" si="9"/>
        <v>3.1325637359999998</v>
      </c>
      <c r="AD21" s="75">
        <f t="shared" si="9"/>
        <v>3.1325637359999998</v>
      </c>
      <c r="AE21" s="75">
        <f t="shared" si="9"/>
        <v>3.1325637359999998</v>
      </c>
      <c r="AF21" s="75">
        <f t="shared" si="9"/>
        <v>3.1325637359999998</v>
      </c>
      <c r="AG21" s="75">
        <f t="shared" si="9"/>
        <v>3.1325637359999998</v>
      </c>
      <c r="AH21" s="75">
        <f t="shared" si="9"/>
        <v>3.1325637359999998</v>
      </c>
      <c r="AI21" s="75">
        <f t="shared" si="9"/>
        <v>3.1325637359999998</v>
      </c>
      <c r="AJ21" s="75">
        <f t="shared" si="9"/>
        <v>3.1325637359999998</v>
      </c>
      <c r="AK21" s="75">
        <f t="shared" si="9"/>
        <v>3.1325637359999998</v>
      </c>
      <c r="AL21" s="75">
        <f t="shared" si="9"/>
        <v>3.1325637359999998</v>
      </c>
      <c r="AM21" s="75">
        <f t="shared" si="9"/>
        <v>3.1325637359999998</v>
      </c>
      <c r="AN21" s="75">
        <f t="shared" si="9"/>
        <v>3.1325637359999998</v>
      </c>
      <c r="AO21" s="75">
        <f t="shared" si="9"/>
        <v>3.1325637359999998</v>
      </c>
      <c r="AP21" s="75">
        <f t="shared" si="9"/>
        <v>3.1325637359999998</v>
      </c>
      <c r="AQ21" s="75">
        <f t="shared" si="9"/>
        <v>3.1325637359999998</v>
      </c>
      <c r="AR21" s="75">
        <f t="shared" si="9"/>
        <v>3.1325637359999998</v>
      </c>
      <c r="AS21" s="75">
        <f t="shared" si="9"/>
        <v>3.1325637359999998</v>
      </c>
      <c r="AT21" s="75">
        <f t="shared" si="9"/>
        <v>3.1325637359999998</v>
      </c>
      <c r="AU21" s="75">
        <f t="shared" si="9"/>
        <v>3.1325637359999998</v>
      </c>
      <c r="AV21" s="75">
        <f t="shared" si="9"/>
        <v>3.1325637359999998</v>
      </c>
      <c r="AW21" s="75">
        <f t="shared" si="9"/>
        <v>3.1325637359999998</v>
      </c>
      <c r="AX21" s="75">
        <f t="shared" si="9"/>
        <v>3.1325637359999998</v>
      </c>
      <c r="AY21" s="75">
        <f t="shared" si="9"/>
        <v>3.1325637359999998</v>
      </c>
      <c r="AZ21" s="75">
        <f t="shared" si="9"/>
        <v>3.1325637359999998</v>
      </c>
      <c r="BA21" s="75">
        <f t="shared" si="9"/>
        <v>0</v>
      </c>
      <c r="BB21" s="75">
        <f t="shared" si="9"/>
        <v>0</v>
      </c>
      <c r="BC21" s="75">
        <f t="shared" si="9"/>
        <v>0</v>
      </c>
      <c r="BD21" s="75">
        <f t="shared" si="9"/>
        <v>0</v>
      </c>
      <c r="BE21" s="75">
        <f t="shared" si="9"/>
        <v>0</v>
      </c>
      <c r="BF21" s="75">
        <f t="shared" si="9"/>
        <v>0</v>
      </c>
      <c r="BG21" s="75">
        <f t="shared" si="9"/>
        <v>0</v>
      </c>
      <c r="BH21" s="75">
        <f t="shared" si="9"/>
        <v>0</v>
      </c>
      <c r="BI21" s="75">
        <f t="shared" si="9"/>
        <v>0</v>
      </c>
      <c r="BJ21" s="75">
        <f t="shared" si="9"/>
        <v>0</v>
      </c>
      <c r="BK21" s="75">
        <f t="shared" si="9"/>
        <v>0</v>
      </c>
      <c r="BL21" s="75">
        <f t="shared" si="9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10">AVERAGE(B19,B21)</f>
        <v>0</v>
      </c>
      <c r="C22" s="69">
        <f t="shared" si="10"/>
        <v>0</v>
      </c>
      <c r="D22" s="69">
        <f t="shared" si="10"/>
        <v>1.5662818679999999</v>
      </c>
      <c r="E22" s="69">
        <f t="shared" si="10"/>
        <v>3.1325637359999998</v>
      </c>
      <c r="F22" s="69">
        <f t="shared" si="10"/>
        <v>3.1325637359999998</v>
      </c>
      <c r="G22" s="69">
        <f t="shared" si="10"/>
        <v>3.1325637359999998</v>
      </c>
      <c r="H22" s="69">
        <f t="shared" si="10"/>
        <v>3.1325637359999998</v>
      </c>
      <c r="I22" s="69">
        <f t="shared" si="10"/>
        <v>3.1325637359999998</v>
      </c>
      <c r="J22" s="69">
        <f t="shared" si="10"/>
        <v>3.1325637359999998</v>
      </c>
      <c r="K22" s="69">
        <f t="shared" si="10"/>
        <v>3.1325637359999998</v>
      </c>
      <c r="L22" s="69">
        <f t="shared" si="10"/>
        <v>3.1325637359999998</v>
      </c>
      <c r="M22" s="69">
        <f t="shared" si="10"/>
        <v>3.1325637359999998</v>
      </c>
      <c r="N22" s="69">
        <f t="shared" si="10"/>
        <v>3.1325637359999998</v>
      </c>
      <c r="O22" s="69">
        <f t="shared" si="10"/>
        <v>3.1325637359999998</v>
      </c>
      <c r="P22" s="69">
        <f t="shared" si="10"/>
        <v>3.1325637359999998</v>
      </c>
      <c r="Q22" s="69">
        <f t="shared" si="10"/>
        <v>3.1325637359999998</v>
      </c>
      <c r="R22" s="69">
        <f t="shared" si="10"/>
        <v>3.1325637359999998</v>
      </c>
      <c r="S22" s="69">
        <f t="shared" si="10"/>
        <v>3.1325637359999998</v>
      </c>
      <c r="T22" s="69">
        <f t="shared" si="10"/>
        <v>3.1325637359999998</v>
      </c>
      <c r="U22" s="69">
        <f t="shared" si="10"/>
        <v>3.1325637359999998</v>
      </c>
      <c r="V22" s="69">
        <f t="shared" si="10"/>
        <v>3.1325637359999998</v>
      </c>
      <c r="W22" s="69">
        <f t="shared" si="10"/>
        <v>3.1325637359999998</v>
      </c>
      <c r="X22" s="69">
        <f t="shared" si="10"/>
        <v>3.1325637359999998</v>
      </c>
      <c r="Y22" s="69">
        <f t="shared" si="10"/>
        <v>3.1325637359999998</v>
      </c>
      <c r="Z22" s="69">
        <f t="shared" si="10"/>
        <v>3.1325637359999998</v>
      </c>
      <c r="AA22" s="69">
        <f t="shared" si="10"/>
        <v>3.1325637359999998</v>
      </c>
      <c r="AB22" s="69">
        <f t="shared" si="10"/>
        <v>3.1325637359999998</v>
      </c>
      <c r="AC22" s="69">
        <f t="shared" si="10"/>
        <v>3.1325637359999998</v>
      </c>
      <c r="AD22" s="69">
        <f t="shared" si="10"/>
        <v>3.1325637359999998</v>
      </c>
      <c r="AE22" s="69">
        <f t="shared" si="10"/>
        <v>3.1325637359999998</v>
      </c>
      <c r="AF22" s="69">
        <f t="shared" si="10"/>
        <v>3.1325637359999998</v>
      </c>
      <c r="AG22" s="69">
        <f t="shared" si="10"/>
        <v>3.1325637359999998</v>
      </c>
      <c r="AH22" s="69">
        <f t="shared" si="10"/>
        <v>3.1325637359999998</v>
      </c>
      <c r="AI22" s="69">
        <f t="shared" si="10"/>
        <v>3.1325637359999998</v>
      </c>
      <c r="AJ22" s="69">
        <f t="shared" si="10"/>
        <v>3.1325637359999998</v>
      </c>
      <c r="AK22" s="69">
        <f t="shared" si="10"/>
        <v>3.1325637359999998</v>
      </c>
      <c r="AL22" s="69">
        <f t="shared" si="10"/>
        <v>3.1325637359999998</v>
      </c>
      <c r="AM22" s="69">
        <f t="shared" si="10"/>
        <v>3.1325637359999998</v>
      </c>
      <c r="AN22" s="69">
        <f t="shared" si="10"/>
        <v>3.1325637359999998</v>
      </c>
      <c r="AO22" s="69">
        <f t="shared" si="10"/>
        <v>3.1325637359999998</v>
      </c>
      <c r="AP22" s="69">
        <f t="shared" si="10"/>
        <v>3.1325637359999998</v>
      </c>
      <c r="AQ22" s="69">
        <f t="shared" si="10"/>
        <v>3.1325637359999998</v>
      </c>
      <c r="AR22" s="69">
        <f t="shared" si="10"/>
        <v>3.1325637359999998</v>
      </c>
      <c r="AS22" s="69">
        <f t="shared" si="10"/>
        <v>3.1325637359999998</v>
      </c>
      <c r="AT22" s="69">
        <f t="shared" si="10"/>
        <v>3.1325637359999998</v>
      </c>
      <c r="AU22" s="69">
        <f t="shared" si="10"/>
        <v>3.1325637359999998</v>
      </c>
      <c r="AV22" s="69">
        <f t="shared" si="10"/>
        <v>3.1325637359999998</v>
      </c>
      <c r="AW22" s="69">
        <f t="shared" si="10"/>
        <v>3.1325637359999998</v>
      </c>
      <c r="AX22" s="69">
        <f t="shared" si="10"/>
        <v>3.1325637359999998</v>
      </c>
      <c r="AY22" s="69">
        <f t="shared" si="10"/>
        <v>3.1325637359999998</v>
      </c>
      <c r="AZ22" s="69">
        <f t="shared" si="10"/>
        <v>3.1325637359999998</v>
      </c>
      <c r="BA22" s="69">
        <f t="shared" si="10"/>
        <v>1.5662818679999999</v>
      </c>
      <c r="BB22" s="69">
        <f t="shared" si="10"/>
        <v>0</v>
      </c>
      <c r="BC22" s="69">
        <f t="shared" si="10"/>
        <v>0</v>
      </c>
      <c r="BD22" s="69">
        <f t="shared" si="10"/>
        <v>0</v>
      </c>
      <c r="BE22" s="69">
        <f t="shared" si="10"/>
        <v>0</v>
      </c>
      <c r="BF22" s="69">
        <f t="shared" si="10"/>
        <v>0</v>
      </c>
      <c r="BG22" s="69">
        <f t="shared" si="10"/>
        <v>0</v>
      </c>
      <c r="BH22" s="69">
        <f t="shared" si="10"/>
        <v>0</v>
      </c>
      <c r="BI22" s="69">
        <f t="shared" si="10"/>
        <v>0</v>
      </c>
      <c r="BJ22" s="69">
        <f t="shared" si="10"/>
        <v>0</v>
      </c>
      <c r="BK22" s="69">
        <f t="shared" si="10"/>
        <v>0</v>
      </c>
      <c r="BL22" s="69">
        <f t="shared" si="10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1">B28</f>
        <v>0</v>
      </c>
      <c r="D25" s="75">
        <f t="shared" si="11"/>
        <v>0</v>
      </c>
      <c r="E25" s="75">
        <f t="shared" si="11"/>
        <v>0.23494228019999996</v>
      </c>
      <c r="F25" s="75">
        <f t="shared" si="11"/>
        <v>0.68722183240367996</v>
      </c>
      <c r="G25" s="75">
        <f t="shared" si="11"/>
        <v>1.1055443937091198</v>
      </c>
      <c r="H25" s="75">
        <f t="shared" si="11"/>
        <v>1.4925413176545599</v>
      </c>
      <c r="I25" s="75">
        <f t="shared" si="11"/>
        <v>1.8504680501299198</v>
      </c>
      <c r="J25" s="75">
        <f t="shared" si="11"/>
        <v>2.1815800370251197</v>
      </c>
      <c r="K25" s="75">
        <f t="shared" si="11"/>
        <v>2.4878194678564793</v>
      </c>
      <c r="L25" s="75">
        <f t="shared" si="11"/>
        <v>2.771128532140319</v>
      </c>
      <c r="M25" s="75">
        <f t="shared" si="11"/>
        <v>3.0506785199409587</v>
      </c>
      <c r="N25" s="75">
        <f t="shared" si="11"/>
        <v>3.3302285077415985</v>
      </c>
      <c r="O25" s="75">
        <f t="shared" si="11"/>
        <v>3.6097784955422383</v>
      </c>
      <c r="P25" s="75">
        <f t="shared" si="11"/>
        <v>3.8893284833428781</v>
      </c>
      <c r="Q25" s="75">
        <f t="shared" si="11"/>
        <v>4.1688784711435183</v>
      </c>
      <c r="R25" s="75">
        <f t="shared" si="11"/>
        <v>4.4484284589441589</v>
      </c>
      <c r="S25" s="75">
        <f t="shared" si="11"/>
        <v>4.7279784467447996</v>
      </c>
      <c r="T25" s="75">
        <f t="shared" si="11"/>
        <v>5.0075284345454403</v>
      </c>
      <c r="U25" s="75">
        <f t="shared" si="11"/>
        <v>5.2870784223460809</v>
      </c>
      <c r="V25" s="75">
        <f t="shared" si="11"/>
        <v>5.5666284101467216</v>
      </c>
      <c r="W25" s="75">
        <f t="shared" si="11"/>
        <v>5.8461783979473623</v>
      </c>
      <c r="X25" s="75">
        <f t="shared" si="11"/>
        <v>6.1257283857480029</v>
      </c>
      <c r="Y25" s="75">
        <f t="shared" si="11"/>
        <v>6.2655033796483224</v>
      </c>
      <c r="Z25" s="75">
        <f t="shared" si="11"/>
        <v>6.2655033796483224</v>
      </c>
      <c r="AA25" s="75">
        <f t="shared" si="11"/>
        <v>6.2655033796483224</v>
      </c>
      <c r="AB25" s="75">
        <f t="shared" si="11"/>
        <v>6.2655033796483224</v>
      </c>
      <c r="AC25" s="75">
        <f t="shared" si="11"/>
        <v>6.2655033796483224</v>
      </c>
      <c r="AD25" s="75">
        <f t="shared" si="11"/>
        <v>6.2655033796483224</v>
      </c>
      <c r="AE25" s="75">
        <f t="shared" si="11"/>
        <v>6.2655033796483224</v>
      </c>
      <c r="AF25" s="75">
        <f t="shared" si="11"/>
        <v>6.2655033796483224</v>
      </c>
      <c r="AG25" s="75">
        <f t="shared" si="11"/>
        <v>6.2655033796483224</v>
      </c>
      <c r="AH25" s="75">
        <f t="shared" si="11"/>
        <v>6.2655033796483224</v>
      </c>
      <c r="AI25" s="75">
        <f t="shared" si="11"/>
        <v>6.2655033796483224</v>
      </c>
      <c r="AJ25" s="75">
        <f t="shared" si="11"/>
        <v>6.2655033796483224</v>
      </c>
      <c r="AK25" s="75">
        <f t="shared" si="11"/>
        <v>6.2655033796483224</v>
      </c>
      <c r="AL25" s="75">
        <f t="shared" si="11"/>
        <v>6.2655033796483224</v>
      </c>
      <c r="AM25" s="75">
        <f t="shared" si="11"/>
        <v>6.2655033796483224</v>
      </c>
      <c r="AN25" s="75">
        <f t="shared" si="11"/>
        <v>6.2655033796483224</v>
      </c>
      <c r="AO25" s="75">
        <f t="shared" si="11"/>
        <v>6.2655033796483224</v>
      </c>
      <c r="AP25" s="75">
        <f t="shared" si="11"/>
        <v>6.2655033796483224</v>
      </c>
      <c r="AQ25" s="75">
        <f t="shared" si="11"/>
        <v>6.2655033796483224</v>
      </c>
      <c r="AR25" s="75">
        <f t="shared" si="11"/>
        <v>6.2655033796483224</v>
      </c>
      <c r="AS25" s="75">
        <f t="shared" si="11"/>
        <v>6.2655033796483224</v>
      </c>
      <c r="AT25" s="75">
        <f t="shared" si="11"/>
        <v>6.2655033796483224</v>
      </c>
      <c r="AU25" s="75">
        <f t="shared" si="11"/>
        <v>6.2655033796483224</v>
      </c>
      <c r="AV25" s="75">
        <f t="shared" si="11"/>
        <v>6.2655033796483224</v>
      </c>
      <c r="AW25" s="75">
        <f t="shared" si="11"/>
        <v>6.2655033796483224</v>
      </c>
      <c r="AX25" s="75">
        <f t="shared" si="11"/>
        <v>6.2655033796483224</v>
      </c>
      <c r="AY25" s="75">
        <f t="shared" si="11"/>
        <v>6.2655033796483224</v>
      </c>
      <c r="AZ25" s="75">
        <f t="shared" si="11"/>
        <v>6.2655033796483224</v>
      </c>
      <c r="BA25" s="75">
        <f t="shared" si="11"/>
        <v>6.2655033796483224</v>
      </c>
      <c r="BB25" s="75">
        <f t="shared" si="11"/>
        <v>6.2655033796483224</v>
      </c>
      <c r="BC25" s="75">
        <f t="shared" si="11"/>
        <v>6.2655033796483224</v>
      </c>
      <c r="BD25" s="75">
        <f t="shared" si="11"/>
        <v>6.2655033796483224</v>
      </c>
      <c r="BE25" s="75">
        <f t="shared" si="11"/>
        <v>6.2655033796483224</v>
      </c>
      <c r="BF25" s="75">
        <f t="shared" si="11"/>
        <v>6.2655033796483224</v>
      </c>
      <c r="BG25" s="75">
        <f t="shared" si="11"/>
        <v>6.2655033796483224</v>
      </c>
      <c r="BH25" s="75">
        <f t="shared" si="11"/>
        <v>6.2655033796483224</v>
      </c>
      <c r="BI25" s="75">
        <f t="shared" si="11"/>
        <v>6.2655033796483224</v>
      </c>
      <c r="BJ25" s="75">
        <f t="shared" si="11"/>
        <v>6.2655033796483224</v>
      </c>
      <c r="BK25" s="75">
        <f t="shared" si="11"/>
        <v>6.2655033796483224</v>
      </c>
      <c r="BL25" s="75">
        <f t="shared" si="11"/>
        <v>6.2655033796483224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2">C75</f>
        <v>0</v>
      </c>
      <c r="D26" s="75">
        <f t="shared" si="12"/>
        <v>0.11747114009999998</v>
      </c>
      <c r="E26" s="75">
        <f t="shared" si="12"/>
        <v>0.22613977610184</v>
      </c>
      <c r="F26" s="75">
        <f t="shared" si="12"/>
        <v>0.20916128065271997</v>
      </c>
      <c r="G26" s="75">
        <f t="shared" si="12"/>
        <v>0.19349846197271997</v>
      </c>
      <c r="H26" s="75">
        <f t="shared" si="12"/>
        <v>0.17896336623768</v>
      </c>
      <c r="I26" s="75">
        <f t="shared" si="12"/>
        <v>0.1655559934476</v>
      </c>
      <c r="J26" s="75">
        <f t="shared" si="12"/>
        <v>0.15311971541567998</v>
      </c>
      <c r="K26" s="75">
        <f t="shared" si="12"/>
        <v>0.14165453214192</v>
      </c>
      <c r="L26" s="75">
        <f t="shared" si="12"/>
        <v>0.13977499390032</v>
      </c>
      <c r="M26" s="75">
        <f t="shared" si="12"/>
        <v>0.13977499390032</v>
      </c>
      <c r="N26" s="75">
        <f t="shared" si="12"/>
        <v>0.13977499390032</v>
      </c>
      <c r="O26" s="75">
        <f t="shared" si="12"/>
        <v>0.13977499390032</v>
      </c>
      <c r="P26" s="75">
        <f t="shared" si="12"/>
        <v>0.13977499390032</v>
      </c>
      <c r="Q26" s="75">
        <f t="shared" si="12"/>
        <v>0.13977499390032</v>
      </c>
      <c r="R26" s="75">
        <f t="shared" si="12"/>
        <v>0.13977499390032</v>
      </c>
      <c r="S26" s="75">
        <f t="shared" si="12"/>
        <v>0.13977499390032</v>
      </c>
      <c r="T26" s="75">
        <f t="shared" si="12"/>
        <v>0.13977499390032</v>
      </c>
      <c r="U26" s="75">
        <f t="shared" si="12"/>
        <v>0.13977499390032</v>
      </c>
      <c r="V26" s="75">
        <f t="shared" si="12"/>
        <v>0.13977499390032</v>
      </c>
      <c r="W26" s="75">
        <f t="shared" si="12"/>
        <v>0.13977499390032</v>
      </c>
      <c r="X26" s="75">
        <f t="shared" si="12"/>
        <v>6.988749695016E-2</v>
      </c>
      <c r="Y26" s="75">
        <f t="shared" si="12"/>
        <v>0</v>
      </c>
      <c r="Z26" s="75">
        <f t="shared" si="12"/>
        <v>0</v>
      </c>
      <c r="AA26" s="75">
        <f t="shared" si="12"/>
        <v>0</v>
      </c>
      <c r="AB26" s="75">
        <f t="shared" si="12"/>
        <v>0</v>
      </c>
      <c r="AC26" s="75">
        <f t="shared" si="12"/>
        <v>0</v>
      </c>
      <c r="AD26" s="75">
        <f t="shared" si="12"/>
        <v>0</v>
      </c>
      <c r="AE26" s="75">
        <f t="shared" si="12"/>
        <v>0</v>
      </c>
      <c r="AF26" s="75">
        <f t="shared" si="12"/>
        <v>0</v>
      </c>
      <c r="AG26" s="75">
        <f t="shared" si="12"/>
        <v>0</v>
      </c>
      <c r="AH26" s="75">
        <f t="shared" si="12"/>
        <v>0</v>
      </c>
      <c r="AI26" s="75">
        <f t="shared" si="12"/>
        <v>0</v>
      </c>
      <c r="AJ26" s="75">
        <f t="shared" si="12"/>
        <v>0</v>
      </c>
      <c r="AK26" s="75">
        <f t="shared" si="12"/>
        <v>0</v>
      </c>
      <c r="AL26" s="75">
        <f t="shared" si="12"/>
        <v>0</v>
      </c>
      <c r="AM26" s="75">
        <f t="shared" si="12"/>
        <v>0</v>
      </c>
      <c r="AN26" s="75">
        <f t="shared" si="12"/>
        <v>0</v>
      </c>
      <c r="AO26" s="75">
        <f t="shared" si="12"/>
        <v>0</v>
      </c>
      <c r="AP26" s="75">
        <f t="shared" si="12"/>
        <v>0</v>
      </c>
      <c r="AQ26" s="75">
        <f t="shared" si="12"/>
        <v>0</v>
      </c>
      <c r="AR26" s="75">
        <f t="shared" si="12"/>
        <v>0</v>
      </c>
      <c r="AS26" s="75">
        <f t="shared" si="12"/>
        <v>0</v>
      </c>
      <c r="AT26" s="75">
        <f t="shared" si="12"/>
        <v>0</v>
      </c>
      <c r="AU26" s="75">
        <f t="shared" si="12"/>
        <v>0</v>
      </c>
      <c r="AV26" s="75">
        <f t="shared" si="12"/>
        <v>0</v>
      </c>
      <c r="AW26" s="75">
        <f t="shared" si="12"/>
        <v>0</v>
      </c>
      <c r="AX26" s="75">
        <f t="shared" si="12"/>
        <v>0</v>
      </c>
      <c r="AY26" s="75">
        <f t="shared" si="12"/>
        <v>0</v>
      </c>
      <c r="AZ26" s="75">
        <f t="shared" si="12"/>
        <v>0</v>
      </c>
      <c r="BA26" s="75">
        <f t="shared" si="12"/>
        <v>0</v>
      </c>
      <c r="BB26" s="75">
        <f t="shared" si="12"/>
        <v>0</v>
      </c>
      <c r="BC26" s="75">
        <f t="shared" si="12"/>
        <v>0</v>
      </c>
      <c r="BD26" s="75">
        <f t="shared" si="12"/>
        <v>0</v>
      </c>
      <c r="BE26" s="75">
        <f t="shared" si="12"/>
        <v>0</v>
      </c>
      <c r="BF26" s="75">
        <f t="shared" si="12"/>
        <v>0</v>
      </c>
      <c r="BG26" s="75">
        <f t="shared" si="12"/>
        <v>0</v>
      </c>
      <c r="BH26" s="75">
        <f t="shared" si="12"/>
        <v>0</v>
      </c>
      <c r="BI26" s="75">
        <f t="shared" si="12"/>
        <v>0</v>
      </c>
      <c r="BJ26" s="75">
        <f t="shared" si="12"/>
        <v>0</v>
      </c>
      <c r="BK26" s="75">
        <f t="shared" si="12"/>
        <v>0</v>
      </c>
      <c r="BL26" s="75">
        <f t="shared" si="12"/>
        <v>0</v>
      </c>
      <c r="BM26" s="37"/>
      <c r="BN26" s="75">
        <f>SUM(B26:BM26)</f>
        <v>3.132751689824159</v>
      </c>
      <c r="BO26" s="337"/>
    </row>
    <row r="27" spans="1:67" s="38" customFormat="1" ht="15" customHeight="1">
      <c r="A27" s="36" t="s">
        <v>79</v>
      </c>
      <c r="B27" s="75">
        <f t="shared" ref="B27:BL27" si="13">B82</f>
        <v>0</v>
      </c>
      <c r="C27" s="75">
        <f t="shared" si="13"/>
        <v>0</v>
      </c>
      <c r="D27" s="75">
        <f t="shared" si="13"/>
        <v>0.11747114009999998</v>
      </c>
      <c r="E27" s="75">
        <f t="shared" si="13"/>
        <v>0.22613977610184</v>
      </c>
      <c r="F27" s="75">
        <f t="shared" si="13"/>
        <v>0.20916128065271997</v>
      </c>
      <c r="G27" s="75">
        <f t="shared" si="13"/>
        <v>0.19349846197271997</v>
      </c>
      <c r="H27" s="75">
        <f t="shared" si="13"/>
        <v>0.17896336623768</v>
      </c>
      <c r="I27" s="75">
        <f t="shared" si="13"/>
        <v>0.1655559934476</v>
      </c>
      <c r="J27" s="75">
        <f t="shared" si="13"/>
        <v>0.15311971541567998</v>
      </c>
      <c r="K27" s="75">
        <f t="shared" si="13"/>
        <v>0.14165453214192</v>
      </c>
      <c r="L27" s="75">
        <f t="shared" si="13"/>
        <v>0.13977499390032</v>
      </c>
      <c r="M27" s="75">
        <f t="shared" si="13"/>
        <v>0.13977499390032</v>
      </c>
      <c r="N27" s="75">
        <f t="shared" si="13"/>
        <v>0.13977499390032</v>
      </c>
      <c r="O27" s="75">
        <f t="shared" si="13"/>
        <v>0.13977499390032</v>
      </c>
      <c r="P27" s="75">
        <f t="shared" si="13"/>
        <v>0.13977499390032</v>
      </c>
      <c r="Q27" s="75">
        <f t="shared" si="13"/>
        <v>0.13977499390032</v>
      </c>
      <c r="R27" s="75">
        <f t="shared" si="13"/>
        <v>0.13977499390032</v>
      </c>
      <c r="S27" s="75">
        <f t="shared" si="13"/>
        <v>0.13977499390032</v>
      </c>
      <c r="T27" s="75">
        <f t="shared" si="13"/>
        <v>0.13977499390032</v>
      </c>
      <c r="U27" s="75">
        <f t="shared" si="13"/>
        <v>0.13977499390032</v>
      </c>
      <c r="V27" s="75">
        <f t="shared" si="13"/>
        <v>0.13977499390032</v>
      </c>
      <c r="W27" s="75">
        <f t="shared" si="13"/>
        <v>0.13977499390032</v>
      </c>
      <c r="X27" s="75">
        <f t="shared" si="13"/>
        <v>6.988749695016E-2</v>
      </c>
      <c r="Y27" s="75">
        <f t="shared" si="13"/>
        <v>0</v>
      </c>
      <c r="Z27" s="75">
        <f t="shared" si="13"/>
        <v>0</v>
      </c>
      <c r="AA27" s="75">
        <f t="shared" si="13"/>
        <v>0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75">
        <f t="shared" si="13"/>
        <v>0</v>
      </c>
      <c r="AK27" s="75">
        <f t="shared" si="13"/>
        <v>0</v>
      </c>
      <c r="AL27" s="75">
        <f t="shared" si="13"/>
        <v>0</v>
      </c>
      <c r="AM27" s="75">
        <f t="shared" si="13"/>
        <v>0</v>
      </c>
      <c r="AN27" s="75">
        <f t="shared" si="13"/>
        <v>0</v>
      </c>
      <c r="AO27" s="75">
        <f t="shared" si="13"/>
        <v>0</v>
      </c>
      <c r="AP27" s="75">
        <f t="shared" si="13"/>
        <v>0</v>
      </c>
      <c r="AQ27" s="75">
        <f t="shared" si="13"/>
        <v>0</v>
      </c>
      <c r="AR27" s="75">
        <f t="shared" si="13"/>
        <v>0</v>
      </c>
      <c r="AS27" s="75">
        <f t="shared" si="13"/>
        <v>0</v>
      </c>
      <c r="AT27" s="75">
        <f t="shared" si="13"/>
        <v>0</v>
      </c>
      <c r="AU27" s="75">
        <f t="shared" si="13"/>
        <v>0</v>
      </c>
      <c r="AV27" s="75">
        <f t="shared" si="13"/>
        <v>0</v>
      </c>
      <c r="AW27" s="75">
        <f t="shared" si="13"/>
        <v>0</v>
      </c>
      <c r="AX27" s="75">
        <f t="shared" si="13"/>
        <v>0</v>
      </c>
      <c r="AY27" s="75">
        <f t="shared" si="13"/>
        <v>0</v>
      </c>
      <c r="AZ27" s="75">
        <f t="shared" si="13"/>
        <v>0</v>
      </c>
      <c r="BA27" s="75">
        <f t="shared" si="13"/>
        <v>0</v>
      </c>
      <c r="BB27" s="75">
        <f t="shared" si="13"/>
        <v>0</v>
      </c>
      <c r="BC27" s="75">
        <f t="shared" si="13"/>
        <v>0</v>
      </c>
      <c r="BD27" s="75">
        <f t="shared" si="13"/>
        <v>0</v>
      </c>
      <c r="BE27" s="75">
        <f t="shared" si="13"/>
        <v>0</v>
      </c>
      <c r="BF27" s="75">
        <f t="shared" si="13"/>
        <v>0</v>
      </c>
      <c r="BG27" s="75">
        <f t="shared" si="13"/>
        <v>0</v>
      </c>
      <c r="BH27" s="75">
        <f t="shared" si="13"/>
        <v>0</v>
      </c>
      <c r="BI27" s="75">
        <f t="shared" si="13"/>
        <v>0</v>
      </c>
      <c r="BJ27" s="75">
        <f t="shared" si="13"/>
        <v>0</v>
      </c>
      <c r="BK27" s="75">
        <f t="shared" si="13"/>
        <v>0</v>
      </c>
      <c r="BL27" s="75">
        <f t="shared" si="13"/>
        <v>0</v>
      </c>
      <c r="BM27" s="37"/>
      <c r="BN27" s="75">
        <f>SUM(B27:BM27)</f>
        <v>3.132751689824159</v>
      </c>
      <c r="BO27" s="337"/>
    </row>
    <row r="28" spans="1:67" s="38" customFormat="1" ht="15" customHeight="1">
      <c r="A28" s="36" t="s">
        <v>28</v>
      </c>
      <c r="B28" s="75">
        <f t="shared" ref="B28:BL28" si="14">SUM(B25:B27)</f>
        <v>0</v>
      </c>
      <c r="C28" s="75">
        <f t="shared" si="14"/>
        <v>0</v>
      </c>
      <c r="D28" s="75">
        <f t="shared" si="14"/>
        <v>0.23494228019999996</v>
      </c>
      <c r="E28" s="75">
        <f t="shared" si="14"/>
        <v>0.68722183240367996</v>
      </c>
      <c r="F28" s="75">
        <f t="shared" si="14"/>
        <v>1.1055443937091198</v>
      </c>
      <c r="G28" s="75">
        <f t="shared" si="14"/>
        <v>1.4925413176545599</v>
      </c>
      <c r="H28" s="75">
        <f t="shared" si="14"/>
        <v>1.8504680501299198</v>
      </c>
      <c r="I28" s="75">
        <f t="shared" si="14"/>
        <v>2.1815800370251197</v>
      </c>
      <c r="J28" s="75">
        <f t="shared" si="14"/>
        <v>2.4878194678564793</v>
      </c>
      <c r="K28" s="75">
        <f t="shared" si="14"/>
        <v>2.771128532140319</v>
      </c>
      <c r="L28" s="75">
        <f t="shared" si="14"/>
        <v>3.0506785199409587</v>
      </c>
      <c r="M28" s="75">
        <f t="shared" si="14"/>
        <v>3.3302285077415985</v>
      </c>
      <c r="N28" s="75">
        <f t="shared" si="14"/>
        <v>3.6097784955422383</v>
      </c>
      <c r="O28" s="75">
        <f t="shared" si="14"/>
        <v>3.8893284833428781</v>
      </c>
      <c r="P28" s="75">
        <f t="shared" si="14"/>
        <v>4.1688784711435183</v>
      </c>
      <c r="Q28" s="75">
        <f t="shared" si="14"/>
        <v>4.4484284589441589</v>
      </c>
      <c r="R28" s="75">
        <f t="shared" si="14"/>
        <v>4.7279784467447996</v>
      </c>
      <c r="S28" s="75">
        <f t="shared" si="14"/>
        <v>5.0075284345454403</v>
      </c>
      <c r="T28" s="75">
        <f t="shared" si="14"/>
        <v>5.2870784223460809</v>
      </c>
      <c r="U28" s="75">
        <f t="shared" si="14"/>
        <v>5.5666284101467216</v>
      </c>
      <c r="V28" s="75">
        <f t="shared" si="14"/>
        <v>5.8461783979473623</v>
      </c>
      <c r="W28" s="75">
        <f t="shared" si="14"/>
        <v>6.1257283857480029</v>
      </c>
      <c r="X28" s="75">
        <f t="shared" si="14"/>
        <v>6.2655033796483224</v>
      </c>
      <c r="Y28" s="75">
        <f t="shared" si="14"/>
        <v>6.2655033796483224</v>
      </c>
      <c r="Z28" s="75">
        <f t="shared" si="14"/>
        <v>6.2655033796483224</v>
      </c>
      <c r="AA28" s="75">
        <f t="shared" si="14"/>
        <v>6.2655033796483224</v>
      </c>
      <c r="AB28" s="75">
        <f t="shared" si="14"/>
        <v>6.2655033796483224</v>
      </c>
      <c r="AC28" s="75">
        <f t="shared" si="14"/>
        <v>6.2655033796483224</v>
      </c>
      <c r="AD28" s="75">
        <f t="shared" si="14"/>
        <v>6.2655033796483224</v>
      </c>
      <c r="AE28" s="75">
        <f t="shared" si="14"/>
        <v>6.2655033796483224</v>
      </c>
      <c r="AF28" s="75">
        <f t="shared" si="14"/>
        <v>6.2655033796483224</v>
      </c>
      <c r="AG28" s="75">
        <f t="shared" si="14"/>
        <v>6.2655033796483224</v>
      </c>
      <c r="AH28" s="75">
        <f t="shared" si="14"/>
        <v>6.2655033796483224</v>
      </c>
      <c r="AI28" s="75">
        <f t="shared" si="14"/>
        <v>6.2655033796483224</v>
      </c>
      <c r="AJ28" s="75">
        <f t="shared" si="14"/>
        <v>6.2655033796483224</v>
      </c>
      <c r="AK28" s="75">
        <f t="shared" si="14"/>
        <v>6.2655033796483224</v>
      </c>
      <c r="AL28" s="75">
        <f t="shared" si="14"/>
        <v>6.2655033796483224</v>
      </c>
      <c r="AM28" s="75">
        <f t="shared" si="14"/>
        <v>6.2655033796483224</v>
      </c>
      <c r="AN28" s="75">
        <f t="shared" si="14"/>
        <v>6.2655033796483224</v>
      </c>
      <c r="AO28" s="75">
        <f t="shared" si="14"/>
        <v>6.2655033796483224</v>
      </c>
      <c r="AP28" s="75">
        <f t="shared" si="14"/>
        <v>6.2655033796483224</v>
      </c>
      <c r="AQ28" s="75">
        <f t="shared" si="14"/>
        <v>6.2655033796483224</v>
      </c>
      <c r="AR28" s="75">
        <f t="shared" si="14"/>
        <v>6.2655033796483224</v>
      </c>
      <c r="AS28" s="75">
        <f t="shared" si="14"/>
        <v>6.2655033796483224</v>
      </c>
      <c r="AT28" s="75">
        <f t="shared" si="14"/>
        <v>6.2655033796483224</v>
      </c>
      <c r="AU28" s="75">
        <f t="shared" si="14"/>
        <v>6.2655033796483224</v>
      </c>
      <c r="AV28" s="75">
        <f t="shared" si="14"/>
        <v>6.2655033796483224</v>
      </c>
      <c r="AW28" s="75">
        <f t="shared" si="14"/>
        <v>6.2655033796483224</v>
      </c>
      <c r="AX28" s="75">
        <f t="shared" si="14"/>
        <v>6.2655033796483224</v>
      </c>
      <c r="AY28" s="75">
        <f t="shared" si="14"/>
        <v>6.2655033796483224</v>
      </c>
      <c r="AZ28" s="75">
        <f t="shared" si="14"/>
        <v>6.2655033796483224</v>
      </c>
      <c r="BA28" s="75">
        <f t="shared" si="14"/>
        <v>6.2655033796483224</v>
      </c>
      <c r="BB28" s="75">
        <f t="shared" si="14"/>
        <v>6.2655033796483224</v>
      </c>
      <c r="BC28" s="75">
        <f t="shared" si="14"/>
        <v>6.2655033796483224</v>
      </c>
      <c r="BD28" s="75">
        <f t="shared" si="14"/>
        <v>6.2655033796483224</v>
      </c>
      <c r="BE28" s="75">
        <f t="shared" si="14"/>
        <v>6.2655033796483224</v>
      </c>
      <c r="BF28" s="75">
        <f t="shared" si="14"/>
        <v>6.2655033796483224</v>
      </c>
      <c r="BG28" s="75">
        <f t="shared" si="14"/>
        <v>6.2655033796483224</v>
      </c>
      <c r="BH28" s="75">
        <f t="shared" si="14"/>
        <v>6.2655033796483224</v>
      </c>
      <c r="BI28" s="75">
        <f t="shared" si="14"/>
        <v>6.2655033796483224</v>
      </c>
      <c r="BJ28" s="75">
        <f t="shared" si="14"/>
        <v>6.2655033796483224</v>
      </c>
      <c r="BK28" s="75">
        <f t="shared" si="14"/>
        <v>6.2655033796483224</v>
      </c>
      <c r="BL28" s="75">
        <f t="shared" si="14"/>
        <v>6.2655033796483224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5">AVERAGE(B25,B28)</f>
        <v>0</v>
      </c>
      <c r="C29" s="69">
        <f t="shared" si="15"/>
        <v>0</v>
      </c>
      <c r="D29" s="69">
        <f t="shared" si="15"/>
        <v>0.11747114009999998</v>
      </c>
      <c r="E29" s="69">
        <f t="shared" si="15"/>
        <v>0.46108205630183996</v>
      </c>
      <c r="F29" s="69">
        <f t="shared" si="15"/>
        <v>0.89638311305639995</v>
      </c>
      <c r="G29" s="69">
        <f>AVERAGE(G25,G28)</f>
        <v>1.2990428556818399</v>
      </c>
      <c r="H29" s="69">
        <f t="shared" si="15"/>
        <v>1.6715046838922398</v>
      </c>
      <c r="I29" s="69">
        <f t="shared" si="15"/>
        <v>2.0160240435775196</v>
      </c>
      <c r="J29" s="69">
        <f t="shared" si="15"/>
        <v>2.3346997524407995</v>
      </c>
      <c r="K29" s="69">
        <f t="shared" si="15"/>
        <v>2.6294739999983991</v>
      </c>
      <c r="L29" s="69">
        <f t="shared" si="15"/>
        <v>2.9109035260406388</v>
      </c>
      <c r="M29" s="69">
        <f t="shared" si="15"/>
        <v>3.1904535138412786</v>
      </c>
      <c r="N29" s="69">
        <f t="shared" si="15"/>
        <v>3.4700035016419184</v>
      </c>
      <c r="O29" s="69">
        <f t="shared" si="15"/>
        <v>3.7495534894425582</v>
      </c>
      <c r="P29" s="69">
        <f t="shared" si="15"/>
        <v>4.029103477243198</v>
      </c>
      <c r="Q29" s="69">
        <f t="shared" si="15"/>
        <v>4.3086534650438386</v>
      </c>
      <c r="R29" s="69">
        <f t="shared" si="15"/>
        <v>4.5882034528444793</v>
      </c>
      <c r="S29" s="69">
        <f t="shared" si="15"/>
        <v>4.8677534406451199</v>
      </c>
      <c r="T29" s="69">
        <f t="shared" si="15"/>
        <v>5.1473034284457606</v>
      </c>
      <c r="U29" s="69">
        <f t="shared" si="15"/>
        <v>5.4268534162464013</v>
      </c>
      <c r="V29" s="69">
        <f t="shared" si="15"/>
        <v>5.7064034040470419</v>
      </c>
      <c r="W29" s="69">
        <f t="shared" si="15"/>
        <v>5.9859533918476826</v>
      </c>
      <c r="X29" s="69">
        <f t="shared" si="15"/>
        <v>6.1956158826981627</v>
      </c>
      <c r="Y29" s="69">
        <f t="shared" si="15"/>
        <v>6.2655033796483224</v>
      </c>
      <c r="Z29" s="69">
        <f t="shared" si="15"/>
        <v>6.2655033796483224</v>
      </c>
      <c r="AA29" s="69">
        <f t="shared" si="15"/>
        <v>6.2655033796483224</v>
      </c>
      <c r="AB29" s="69">
        <f t="shared" si="15"/>
        <v>6.2655033796483224</v>
      </c>
      <c r="AC29" s="69">
        <f t="shared" si="15"/>
        <v>6.2655033796483224</v>
      </c>
      <c r="AD29" s="69">
        <f t="shared" si="15"/>
        <v>6.2655033796483224</v>
      </c>
      <c r="AE29" s="69">
        <f t="shared" si="15"/>
        <v>6.2655033796483224</v>
      </c>
      <c r="AF29" s="69">
        <f t="shared" si="15"/>
        <v>6.2655033796483224</v>
      </c>
      <c r="AG29" s="69">
        <f t="shared" si="15"/>
        <v>6.2655033796483224</v>
      </c>
      <c r="AH29" s="69">
        <f t="shared" si="15"/>
        <v>6.2655033796483224</v>
      </c>
      <c r="AI29" s="69">
        <f t="shared" si="15"/>
        <v>6.2655033796483224</v>
      </c>
      <c r="AJ29" s="69">
        <f t="shared" si="15"/>
        <v>6.2655033796483224</v>
      </c>
      <c r="AK29" s="69">
        <f t="shared" si="15"/>
        <v>6.2655033796483224</v>
      </c>
      <c r="AL29" s="69">
        <f t="shared" si="15"/>
        <v>6.2655033796483224</v>
      </c>
      <c r="AM29" s="69">
        <f t="shared" si="15"/>
        <v>6.2655033796483224</v>
      </c>
      <c r="AN29" s="69">
        <f t="shared" si="15"/>
        <v>6.2655033796483224</v>
      </c>
      <c r="AO29" s="69">
        <f t="shared" si="15"/>
        <v>6.2655033796483224</v>
      </c>
      <c r="AP29" s="69">
        <f t="shared" si="15"/>
        <v>6.2655033796483224</v>
      </c>
      <c r="AQ29" s="69">
        <f t="shared" si="15"/>
        <v>6.2655033796483224</v>
      </c>
      <c r="AR29" s="69">
        <f t="shared" si="15"/>
        <v>6.2655033796483224</v>
      </c>
      <c r="AS29" s="69">
        <f t="shared" si="15"/>
        <v>6.2655033796483224</v>
      </c>
      <c r="AT29" s="69">
        <f t="shared" si="15"/>
        <v>6.2655033796483224</v>
      </c>
      <c r="AU29" s="69">
        <f t="shared" si="15"/>
        <v>6.2655033796483224</v>
      </c>
      <c r="AV29" s="69">
        <f t="shared" si="15"/>
        <v>6.2655033796483224</v>
      </c>
      <c r="AW29" s="69">
        <f t="shared" si="15"/>
        <v>6.2655033796483224</v>
      </c>
      <c r="AX29" s="69">
        <f t="shared" si="15"/>
        <v>6.2655033796483224</v>
      </c>
      <c r="AY29" s="69">
        <f t="shared" si="15"/>
        <v>6.2655033796483224</v>
      </c>
      <c r="AZ29" s="69">
        <f t="shared" si="15"/>
        <v>6.2655033796483224</v>
      </c>
      <c r="BA29" s="69">
        <f t="shared" si="15"/>
        <v>6.2655033796483224</v>
      </c>
      <c r="BB29" s="69">
        <f t="shared" si="15"/>
        <v>6.2655033796483224</v>
      </c>
      <c r="BC29" s="69">
        <f t="shared" si="15"/>
        <v>6.2655033796483224</v>
      </c>
      <c r="BD29" s="69">
        <f t="shared" si="15"/>
        <v>6.2655033796483224</v>
      </c>
      <c r="BE29" s="69">
        <f t="shared" si="15"/>
        <v>6.2655033796483224</v>
      </c>
      <c r="BF29" s="69">
        <f t="shared" si="15"/>
        <v>6.2655033796483224</v>
      </c>
      <c r="BG29" s="69">
        <f t="shared" si="15"/>
        <v>6.2655033796483224</v>
      </c>
      <c r="BH29" s="69">
        <f t="shared" si="15"/>
        <v>6.2655033796483224</v>
      </c>
      <c r="BI29" s="69">
        <f t="shared" si="15"/>
        <v>6.2655033796483224</v>
      </c>
      <c r="BJ29" s="69">
        <f t="shared" si="15"/>
        <v>6.2655033796483224</v>
      </c>
      <c r="BK29" s="69">
        <f t="shared" si="15"/>
        <v>6.2655033796483224</v>
      </c>
      <c r="BL29" s="69">
        <f t="shared" si="15"/>
        <v>6.2655033796483224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6">B35</f>
        <v>0</v>
      </c>
      <c r="D32" s="75">
        <f t="shared" si="16"/>
        <v>0</v>
      </c>
      <c r="E32" s="75">
        <f t="shared" si="16"/>
        <v>6.1084992851999996E-2</v>
      </c>
      <c r="F32" s="75">
        <f t="shared" si="16"/>
        <v>0.12216998570399999</v>
      </c>
      <c r="G32" s="75">
        <f t="shared" si="16"/>
        <v>0.18325497855599998</v>
      </c>
      <c r="H32" s="75">
        <f t="shared" si="16"/>
        <v>0.24433997140799998</v>
      </c>
      <c r="I32" s="75">
        <f t="shared" si="16"/>
        <v>0.30542496425999999</v>
      </c>
      <c r="J32" s="75">
        <f t="shared" si="16"/>
        <v>0.36650995711199996</v>
      </c>
      <c r="K32" s="75">
        <f t="shared" si="16"/>
        <v>0.42759494996399994</v>
      </c>
      <c r="L32" s="75">
        <f t="shared" si="16"/>
        <v>0.48867994281599991</v>
      </c>
      <c r="M32" s="75">
        <f t="shared" si="16"/>
        <v>0.54976493566799989</v>
      </c>
      <c r="N32" s="75">
        <f t="shared" si="16"/>
        <v>0.61084992851999986</v>
      </c>
      <c r="O32" s="75">
        <f t="shared" si="16"/>
        <v>0.67193492137199984</v>
      </c>
      <c r="P32" s="75">
        <f t="shared" si="16"/>
        <v>0.73301991422399981</v>
      </c>
      <c r="Q32" s="75">
        <f t="shared" si="16"/>
        <v>0.79410490707599979</v>
      </c>
      <c r="R32" s="75">
        <f t="shared" si="16"/>
        <v>0.85518989992799976</v>
      </c>
      <c r="S32" s="75">
        <f t="shared" si="16"/>
        <v>0.91627489277999974</v>
      </c>
      <c r="T32" s="75">
        <f t="shared" si="16"/>
        <v>0.97735988563199971</v>
      </c>
      <c r="U32" s="75">
        <f t="shared" si="16"/>
        <v>1.0384448784839997</v>
      </c>
      <c r="V32" s="75">
        <f t="shared" si="16"/>
        <v>1.0995298713359998</v>
      </c>
      <c r="W32" s="75">
        <f t="shared" si="16"/>
        <v>1.1606148641879999</v>
      </c>
      <c r="X32" s="75">
        <f t="shared" si="16"/>
        <v>1.2216998570399999</v>
      </c>
      <c r="Y32" s="75">
        <f t="shared" si="16"/>
        <v>1.282784849892</v>
      </c>
      <c r="Z32" s="75">
        <f t="shared" si="16"/>
        <v>1.3438698427440001</v>
      </c>
      <c r="AA32" s="75">
        <f t="shared" si="16"/>
        <v>1.4049548355960002</v>
      </c>
      <c r="AB32" s="75">
        <f t="shared" si="16"/>
        <v>1.4660398284480003</v>
      </c>
      <c r="AC32" s="75">
        <f t="shared" si="16"/>
        <v>1.5271248213000004</v>
      </c>
      <c r="AD32" s="75">
        <f t="shared" si="16"/>
        <v>1.5882098141520005</v>
      </c>
      <c r="AE32" s="75">
        <f t="shared" si="16"/>
        <v>1.6492948070040006</v>
      </c>
      <c r="AF32" s="75">
        <f t="shared" si="16"/>
        <v>1.7103797998560006</v>
      </c>
      <c r="AG32" s="75">
        <f t="shared" si="16"/>
        <v>1.7714647927080007</v>
      </c>
      <c r="AH32" s="75">
        <f t="shared" si="16"/>
        <v>1.8325497855600008</v>
      </c>
      <c r="AI32" s="75">
        <f t="shared" si="16"/>
        <v>1.8936347784120009</v>
      </c>
      <c r="AJ32" s="75">
        <f t="shared" si="16"/>
        <v>1.954719771264001</v>
      </c>
      <c r="AK32" s="75">
        <f t="shared" si="16"/>
        <v>2.0158047641160008</v>
      </c>
      <c r="AL32" s="75">
        <f t="shared" si="16"/>
        <v>2.0768897569680007</v>
      </c>
      <c r="AM32" s="75">
        <f t="shared" si="16"/>
        <v>2.1379747498200006</v>
      </c>
      <c r="AN32" s="75">
        <f t="shared" si="16"/>
        <v>2.1990597426720004</v>
      </c>
      <c r="AO32" s="75">
        <f t="shared" si="16"/>
        <v>2.2601447355240003</v>
      </c>
      <c r="AP32" s="75">
        <f t="shared" si="16"/>
        <v>2.3212297283760002</v>
      </c>
      <c r="AQ32" s="75">
        <f t="shared" si="16"/>
        <v>2.382314721228</v>
      </c>
      <c r="AR32" s="75">
        <f t="shared" si="16"/>
        <v>2.4433997140799999</v>
      </c>
      <c r="AS32" s="75">
        <f t="shared" si="16"/>
        <v>2.5044847069319998</v>
      </c>
      <c r="AT32" s="75">
        <f t="shared" si="16"/>
        <v>2.5655696997839996</v>
      </c>
      <c r="AU32" s="75">
        <f t="shared" si="16"/>
        <v>2.6266546926359995</v>
      </c>
      <c r="AV32" s="75">
        <f t="shared" si="16"/>
        <v>2.6877396854879994</v>
      </c>
      <c r="AW32" s="75">
        <f t="shared" si="16"/>
        <v>2.7488246783399992</v>
      </c>
      <c r="AX32" s="75">
        <f t="shared" si="16"/>
        <v>2.8099096711919991</v>
      </c>
      <c r="AY32" s="75">
        <f t="shared" si="16"/>
        <v>2.8709946640439989</v>
      </c>
      <c r="AZ32" s="75">
        <f t="shared" si="16"/>
        <v>2.9320796568959988</v>
      </c>
      <c r="BA32" s="75">
        <f t="shared" si="16"/>
        <v>2.9931646497479987</v>
      </c>
      <c r="BB32" s="75">
        <f t="shared" si="16"/>
        <v>0</v>
      </c>
      <c r="BC32" s="75">
        <f t="shared" si="16"/>
        <v>0</v>
      </c>
      <c r="BD32" s="75">
        <f t="shared" si="16"/>
        <v>0</v>
      </c>
      <c r="BE32" s="75">
        <f t="shared" si="16"/>
        <v>0</v>
      </c>
      <c r="BF32" s="75">
        <f t="shared" si="16"/>
        <v>0</v>
      </c>
      <c r="BG32" s="75">
        <f t="shared" si="16"/>
        <v>0</v>
      </c>
      <c r="BH32" s="75">
        <f t="shared" si="16"/>
        <v>0</v>
      </c>
      <c r="BI32" s="75">
        <f t="shared" si="16"/>
        <v>0</v>
      </c>
      <c r="BJ32" s="75">
        <f t="shared" si="16"/>
        <v>0</v>
      </c>
      <c r="BK32" s="75">
        <f t="shared" si="16"/>
        <v>0</v>
      </c>
      <c r="BL32" s="75">
        <f t="shared" si="16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7">B98</f>
        <v>0</v>
      </c>
      <c r="C33" s="75">
        <f t="shared" si="17"/>
        <v>0</v>
      </c>
      <c r="D33" s="75">
        <f t="shared" si="17"/>
        <v>6.1084992851999996E-2</v>
      </c>
      <c r="E33" s="75">
        <f t="shared" si="17"/>
        <v>6.1084992851999996E-2</v>
      </c>
      <c r="F33" s="75">
        <f t="shared" si="17"/>
        <v>6.1084992851999996E-2</v>
      </c>
      <c r="G33" s="75">
        <f t="shared" si="17"/>
        <v>6.1084992851999996E-2</v>
      </c>
      <c r="H33" s="75">
        <f t="shared" si="17"/>
        <v>6.1084992851999996E-2</v>
      </c>
      <c r="I33" s="75">
        <f t="shared" si="17"/>
        <v>6.1084992851999996E-2</v>
      </c>
      <c r="J33" s="75">
        <f t="shared" si="17"/>
        <v>6.1084992851999996E-2</v>
      </c>
      <c r="K33" s="75">
        <f t="shared" si="17"/>
        <v>6.1084992851999996E-2</v>
      </c>
      <c r="L33" s="75">
        <f t="shared" si="17"/>
        <v>6.1084992851999996E-2</v>
      </c>
      <c r="M33" s="75">
        <f t="shared" si="17"/>
        <v>6.1084992851999996E-2</v>
      </c>
      <c r="N33" s="75">
        <f t="shared" si="17"/>
        <v>6.1084992851999996E-2</v>
      </c>
      <c r="O33" s="75">
        <f t="shared" si="17"/>
        <v>6.1084992851999996E-2</v>
      </c>
      <c r="P33" s="75">
        <f t="shared" si="17"/>
        <v>6.1084992851999996E-2</v>
      </c>
      <c r="Q33" s="75">
        <f t="shared" si="17"/>
        <v>6.1084992851999996E-2</v>
      </c>
      <c r="R33" s="75">
        <f t="shared" si="17"/>
        <v>6.1084992851999996E-2</v>
      </c>
      <c r="S33" s="75">
        <f t="shared" si="17"/>
        <v>6.1084992851999996E-2</v>
      </c>
      <c r="T33" s="75">
        <f t="shared" si="17"/>
        <v>6.1084992851999996E-2</v>
      </c>
      <c r="U33" s="75">
        <f t="shared" si="17"/>
        <v>6.1084992851999996E-2</v>
      </c>
      <c r="V33" s="75">
        <f t="shared" si="17"/>
        <v>6.1084992851999996E-2</v>
      </c>
      <c r="W33" s="75">
        <f t="shared" si="17"/>
        <v>6.1084992851999996E-2</v>
      </c>
      <c r="X33" s="75">
        <f t="shared" si="17"/>
        <v>6.1084992851999996E-2</v>
      </c>
      <c r="Y33" s="75">
        <f t="shared" si="17"/>
        <v>6.1084992851999996E-2</v>
      </c>
      <c r="Z33" s="75">
        <f t="shared" si="17"/>
        <v>6.1084992851999996E-2</v>
      </c>
      <c r="AA33" s="75">
        <f t="shared" si="17"/>
        <v>6.1084992851999996E-2</v>
      </c>
      <c r="AB33" s="75">
        <f t="shared" si="17"/>
        <v>6.1084992851999996E-2</v>
      </c>
      <c r="AC33" s="75">
        <f t="shared" si="17"/>
        <v>6.1084992851999996E-2</v>
      </c>
      <c r="AD33" s="75">
        <f t="shared" si="17"/>
        <v>6.1084992851999996E-2</v>
      </c>
      <c r="AE33" s="75">
        <f t="shared" si="17"/>
        <v>6.1084992851999996E-2</v>
      </c>
      <c r="AF33" s="75">
        <f t="shared" si="17"/>
        <v>6.1084992851999996E-2</v>
      </c>
      <c r="AG33" s="75">
        <f t="shared" si="17"/>
        <v>6.1084992851999996E-2</v>
      </c>
      <c r="AH33" s="75">
        <f t="shared" si="17"/>
        <v>6.1084992851999996E-2</v>
      </c>
      <c r="AI33" s="75">
        <f t="shared" si="17"/>
        <v>6.1084992851999996E-2</v>
      </c>
      <c r="AJ33" s="75">
        <f t="shared" si="17"/>
        <v>6.1084992851999996E-2</v>
      </c>
      <c r="AK33" s="75">
        <f t="shared" si="17"/>
        <v>6.1084992851999996E-2</v>
      </c>
      <c r="AL33" s="75">
        <f t="shared" si="17"/>
        <v>6.1084992851999996E-2</v>
      </c>
      <c r="AM33" s="75">
        <f t="shared" si="17"/>
        <v>6.1084992851999996E-2</v>
      </c>
      <c r="AN33" s="75">
        <f t="shared" si="17"/>
        <v>6.1084992851999996E-2</v>
      </c>
      <c r="AO33" s="75">
        <f t="shared" si="17"/>
        <v>6.1084992851999996E-2</v>
      </c>
      <c r="AP33" s="75">
        <f t="shared" si="17"/>
        <v>6.1084992851999996E-2</v>
      </c>
      <c r="AQ33" s="75">
        <f t="shared" si="17"/>
        <v>6.1084992851999996E-2</v>
      </c>
      <c r="AR33" s="75">
        <f t="shared" si="17"/>
        <v>6.1084992851999996E-2</v>
      </c>
      <c r="AS33" s="75">
        <f t="shared" si="17"/>
        <v>6.1084992851999996E-2</v>
      </c>
      <c r="AT33" s="75">
        <f t="shared" si="17"/>
        <v>6.1084992851999996E-2</v>
      </c>
      <c r="AU33" s="75">
        <f t="shared" si="17"/>
        <v>6.1084992851999996E-2</v>
      </c>
      <c r="AV33" s="75">
        <f t="shared" si="17"/>
        <v>6.1084992851999996E-2</v>
      </c>
      <c r="AW33" s="75">
        <f t="shared" si="17"/>
        <v>6.1084992851999996E-2</v>
      </c>
      <c r="AX33" s="75">
        <f t="shared" si="17"/>
        <v>6.1084992851999996E-2</v>
      </c>
      <c r="AY33" s="75">
        <f t="shared" si="17"/>
        <v>6.1084992851999996E-2</v>
      </c>
      <c r="AZ33" s="75">
        <f t="shared" si="17"/>
        <v>6.1084992851999996E-2</v>
      </c>
      <c r="BA33" s="75">
        <f t="shared" si="17"/>
        <v>6.1084992851999996E-2</v>
      </c>
      <c r="BB33" s="75">
        <f t="shared" si="17"/>
        <v>0</v>
      </c>
      <c r="BC33" s="75">
        <f t="shared" si="17"/>
        <v>0</v>
      </c>
      <c r="BD33" s="75">
        <f t="shared" si="17"/>
        <v>0</v>
      </c>
      <c r="BE33" s="75">
        <f t="shared" si="17"/>
        <v>0</v>
      </c>
      <c r="BF33" s="75">
        <f t="shared" si="17"/>
        <v>0</v>
      </c>
      <c r="BG33" s="75">
        <f t="shared" si="17"/>
        <v>0</v>
      </c>
      <c r="BH33" s="75">
        <f t="shared" si="17"/>
        <v>0</v>
      </c>
      <c r="BI33" s="75">
        <f t="shared" si="17"/>
        <v>0</v>
      </c>
      <c r="BJ33" s="75">
        <f t="shared" si="17"/>
        <v>0</v>
      </c>
      <c r="BK33" s="75">
        <f t="shared" si="17"/>
        <v>0</v>
      </c>
      <c r="BL33" s="75">
        <f t="shared" si="17"/>
        <v>0</v>
      </c>
      <c r="BM33" s="37"/>
      <c r="BN33" s="75">
        <f>SUM(B33:BM33)</f>
        <v>3.0542496425999985</v>
      </c>
      <c r="BO33" s="337"/>
    </row>
    <row r="34" spans="1:107" s="67" customFormat="1" ht="15" customHeight="1">
      <c r="A34" s="362" t="s">
        <v>302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3"/>
      <c r="N34" s="293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>
        <f>-BN85</f>
        <v>0</v>
      </c>
      <c r="AZ34" s="290">
        <f>-BN86</f>
        <v>0</v>
      </c>
      <c r="BA34" s="290">
        <f>-BN87</f>
        <v>-3.0542496425999985</v>
      </c>
      <c r="BB34" s="290">
        <f>-BN88</f>
        <v>0</v>
      </c>
      <c r="BC34" s="290">
        <f>-BN89</f>
        <v>0</v>
      </c>
      <c r="BD34" s="293">
        <f>-BN90</f>
        <v>0</v>
      </c>
      <c r="BE34" s="290">
        <f>-BN91</f>
        <v>0</v>
      </c>
      <c r="BF34" s="290">
        <f>-BN92</f>
        <v>0</v>
      </c>
      <c r="BG34" s="290">
        <f>-BN93</f>
        <v>0</v>
      </c>
      <c r="BH34" s="290">
        <f>-BN94</f>
        <v>0</v>
      </c>
      <c r="BI34" s="290">
        <f>-BN95</f>
        <v>0</v>
      </c>
      <c r="BJ34" s="290">
        <f>-BN96</f>
        <v>0</v>
      </c>
      <c r="BK34" s="293">
        <f>-BN97</f>
        <v>0</v>
      </c>
      <c r="BL34" s="290"/>
      <c r="BM34" s="292"/>
      <c r="BN34" s="290">
        <f>SUM(B34:BM34)</f>
        <v>-3.0542496425999985</v>
      </c>
      <c r="BO34" s="368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8">SUM(C32:C34)</f>
        <v>0</v>
      </c>
      <c r="D35" s="75">
        <f t="shared" si="18"/>
        <v>6.1084992851999996E-2</v>
      </c>
      <c r="E35" s="75">
        <f t="shared" si="18"/>
        <v>0.12216998570399999</v>
      </c>
      <c r="F35" s="75">
        <f t="shared" si="18"/>
        <v>0.18325497855599998</v>
      </c>
      <c r="G35" s="75">
        <f t="shared" si="18"/>
        <v>0.24433997140799998</v>
      </c>
      <c r="H35" s="75">
        <f t="shared" si="18"/>
        <v>0.30542496425999999</v>
      </c>
      <c r="I35" s="75">
        <f t="shared" si="18"/>
        <v>0.36650995711199996</v>
      </c>
      <c r="J35" s="75">
        <f t="shared" si="18"/>
        <v>0.42759494996399994</v>
      </c>
      <c r="K35" s="75">
        <f t="shared" si="18"/>
        <v>0.48867994281599991</v>
      </c>
      <c r="L35" s="75">
        <f t="shared" si="18"/>
        <v>0.54976493566799989</v>
      </c>
      <c r="M35" s="75">
        <f t="shared" si="18"/>
        <v>0.61084992851999986</v>
      </c>
      <c r="N35" s="75">
        <f t="shared" si="18"/>
        <v>0.67193492137199984</v>
      </c>
      <c r="O35" s="75">
        <f t="shared" si="18"/>
        <v>0.73301991422399981</v>
      </c>
      <c r="P35" s="75">
        <f t="shared" si="18"/>
        <v>0.79410490707599979</v>
      </c>
      <c r="Q35" s="75">
        <f t="shared" si="18"/>
        <v>0.85518989992799976</v>
      </c>
      <c r="R35" s="75">
        <f t="shared" si="18"/>
        <v>0.91627489277999974</v>
      </c>
      <c r="S35" s="75">
        <f t="shared" si="18"/>
        <v>0.97735988563199971</v>
      </c>
      <c r="T35" s="75">
        <f t="shared" si="18"/>
        <v>1.0384448784839997</v>
      </c>
      <c r="U35" s="75">
        <f t="shared" si="18"/>
        <v>1.0995298713359998</v>
      </c>
      <c r="V35" s="75">
        <f t="shared" si="18"/>
        <v>1.1606148641879999</v>
      </c>
      <c r="W35" s="75">
        <f t="shared" si="18"/>
        <v>1.2216998570399999</v>
      </c>
      <c r="X35" s="75">
        <f t="shared" si="18"/>
        <v>1.282784849892</v>
      </c>
      <c r="Y35" s="75">
        <f t="shared" si="18"/>
        <v>1.3438698427440001</v>
      </c>
      <c r="Z35" s="75">
        <f t="shared" si="18"/>
        <v>1.4049548355960002</v>
      </c>
      <c r="AA35" s="75">
        <f t="shared" si="18"/>
        <v>1.4660398284480003</v>
      </c>
      <c r="AB35" s="75">
        <f t="shared" si="18"/>
        <v>1.5271248213000004</v>
      </c>
      <c r="AC35" s="75">
        <f t="shared" si="18"/>
        <v>1.5882098141520005</v>
      </c>
      <c r="AD35" s="75">
        <f t="shared" si="18"/>
        <v>1.6492948070040006</v>
      </c>
      <c r="AE35" s="75">
        <f t="shared" si="18"/>
        <v>1.7103797998560006</v>
      </c>
      <c r="AF35" s="75">
        <f t="shared" si="18"/>
        <v>1.7714647927080007</v>
      </c>
      <c r="AG35" s="75">
        <f t="shared" si="18"/>
        <v>1.8325497855600008</v>
      </c>
      <c r="AH35" s="75">
        <f t="shared" si="18"/>
        <v>1.8936347784120009</v>
      </c>
      <c r="AI35" s="75">
        <f t="shared" si="18"/>
        <v>1.954719771264001</v>
      </c>
      <c r="AJ35" s="75">
        <f t="shared" si="18"/>
        <v>2.0158047641160008</v>
      </c>
      <c r="AK35" s="75">
        <f t="shared" si="18"/>
        <v>2.0768897569680007</v>
      </c>
      <c r="AL35" s="75">
        <f t="shared" si="18"/>
        <v>2.1379747498200006</v>
      </c>
      <c r="AM35" s="75">
        <f t="shared" si="18"/>
        <v>2.1990597426720004</v>
      </c>
      <c r="AN35" s="75">
        <f t="shared" si="18"/>
        <v>2.2601447355240003</v>
      </c>
      <c r="AO35" s="75">
        <f t="shared" si="18"/>
        <v>2.3212297283760002</v>
      </c>
      <c r="AP35" s="75">
        <f t="shared" si="18"/>
        <v>2.382314721228</v>
      </c>
      <c r="AQ35" s="75">
        <f t="shared" si="18"/>
        <v>2.4433997140799999</v>
      </c>
      <c r="AR35" s="75">
        <f t="shared" si="18"/>
        <v>2.5044847069319998</v>
      </c>
      <c r="AS35" s="75">
        <f t="shared" si="18"/>
        <v>2.5655696997839996</v>
      </c>
      <c r="AT35" s="75">
        <f t="shared" si="18"/>
        <v>2.6266546926359995</v>
      </c>
      <c r="AU35" s="75">
        <f t="shared" si="18"/>
        <v>2.6877396854879994</v>
      </c>
      <c r="AV35" s="75">
        <f t="shared" si="18"/>
        <v>2.7488246783399992</v>
      </c>
      <c r="AW35" s="75">
        <f t="shared" si="18"/>
        <v>2.8099096711919991</v>
      </c>
      <c r="AX35" s="75">
        <f t="shared" si="18"/>
        <v>2.8709946640439989</v>
      </c>
      <c r="AY35" s="75">
        <f t="shared" si="18"/>
        <v>2.9320796568959988</v>
      </c>
      <c r="AZ35" s="75">
        <f t="shared" si="18"/>
        <v>2.9931646497479987</v>
      </c>
      <c r="BA35" s="75">
        <f t="shared" si="18"/>
        <v>0</v>
      </c>
      <c r="BB35" s="75">
        <f t="shared" si="18"/>
        <v>0</v>
      </c>
      <c r="BC35" s="75">
        <f t="shared" si="18"/>
        <v>0</v>
      </c>
      <c r="BD35" s="75">
        <f t="shared" si="18"/>
        <v>0</v>
      </c>
      <c r="BE35" s="75">
        <f t="shared" si="18"/>
        <v>0</v>
      </c>
      <c r="BF35" s="75">
        <f t="shared" si="18"/>
        <v>0</v>
      </c>
      <c r="BG35" s="75">
        <f t="shared" si="18"/>
        <v>0</v>
      </c>
      <c r="BH35" s="75">
        <f t="shared" si="18"/>
        <v>0</v>
      </c>
      <c r="BI35" s="75">
        <f t="shared" si="18"/>
        <v>0</v>
      </c>
      <c r="BJ35" s="75">
        <f t="shared" si="18"/>
        <v>0</v>
      </c>
      <c r="BK35" s="75">
        <f t="shared" si="18"/>
        <v>0</v>
      </c>
      <c r="BL35" s="75">
        <f t="shared" si="18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9">AVERAGE(B32,B35)</f>
        <v>0</v>
      </c>
      <c r="C36" s="69">
        <f t="shared" si="19"/>
        <v>0</v>
      </c>
      <c r="D36" s="69">
        <f t="shared" si="19"/>
        <v>3.0542496425999998E-2</v>
      </c>
      <c r="E36" s="69">
        <f t="shared" si="19"/>
        <v>9.1627489277999991E-2</v>
      </c>
      <c r="F36" s="69">
        <f t="shared" si="19"/>
        <v>0.15271248212999999</v>
      </c>
      <c r="G36" s="69">
        <f t="shared" si="19"/>
        <v>0.21379747498199997</v>
      </c>
      <c r="H36" s="69">
        <f t="shared" si="19"/>
        <v>0.274882467834</v>
      </c>
      <c r="I36" s="69">
        <f t="shared" si="19"/>
        <v>0.33596746068599997</v>
      </c>
      <c r="J36" s="69">
        <f t="shared" si="19"/>
        <v>0.39705245353799995</v>
      </c>
      <c r="K36" s="69">
        <f t="shared" si="19"/>
        <v>0.45813744638999992</v>
      </c>
      <c r="L36" s="69">
        <f t="shared" si="19"/>
        <v>0.51922243924199996</v>
      </c>
      <c r="M36" s="69">
        <f t="shared" si="19"/>
        <v>0.58030743209399982</v>
      </c>
      <c r="N36" s="69">
        <f t="shared" si="19"/>
        <v>0.64139242494599991</v>
      </c>
      <c r="O36" s="69">
        <f t="shared" si="19"/>
        <v>0.70247741779799977</v>
      </c>
      <c r="P36" s="69">
        <f t="shared" si="19"/>
        <v>0.76356241064999986</v>
      </c>
      <c r="Q36" s="69">
        <f t="shared" si="19"/>
        <v>0.82464740350199972</v>
      </c>
      <c r="R36" s="69">
        <f t="shared" si="19"/>
        <v>0.88573239635399981</v>
      </c>
      <c r="S36" s="69">
        <f t="shared" si="19"/>
        <v>0.94681738920599967</v>
      </c>
      <c r="T36" s="69">
        <f t="shared" si="19"/>
        <v>1.0079023820579998</v>
      </c>
      <c r="U36" s="69">
        <f t="shared" si="19"/>
        <v>1.0689873749099998</v>
      </c>
      <c r="V36" s="69">
        <f t="shared" si="19"/>
        <v>1.1300723677619997</v>
      </c>
      <c r="W36" s="69">
        <f t="shared" si="19"/>
        <v>1.191157360614</v>
      </c>
      <c r="X36" s="69">
        <f t="shared" si="19"/>
        <v>1.2522423534659999</v>
      </c>
      <c r="Y36" s="69">
        <f t="shared" si="19"/>
        <v>1.3133273463180002</v>
      </c>
      <c r="Z36" s="69">
        <f t="shared" si="19"/>
        <v>1.3744123391700001</v>
      </c>
      <c r="AA36" s="69">
        <f t="shared" si="19"/>
        <v>1.4354973320220004</v>
      </c>
      <c r="AB36" s="69">
        <f t="shared" si="19"/>
        <v>1.4965823248740002</v>
      </c>
      <c r="AC36" s="69">
        <f t="shared" si="19"/>
        <v>1.5576673177260005</v>
      </c>
      <c r="AD36" s="69">
        <f t="shared" si="19"/>
        <v>1.6187523105780004</v>
      </c>
      <c r="AE36" s="69">
        <f t="shared" si="19"/>
        <v>1.6798373034300007</v>
      </c>
      <c r="AF36" s="69">
        <f t="shared" si="19"/>
        <v>1.7409222962820006</v>
      </c>
      <c r="AG36" s="69">
        <f t="shared" si="19"/>
        <v>1.8020072891340009</v>
      </c>
      <c r="AH36" s="69">
        <f t="shared" si="19"/>
        <v>1.8630922819860007</v>
      </c>
      <c r="AI36" s="69">
        <f t="shared" si="19"/>
        <v>1.9241772748380011</v>
      </c>
      <c r="AJ36" s="69">
        <f t="shared" si="19"/>
        <v>1.9852622676900009</v>
      </c>
      <c r="AK36" s="69">
        <f t="shared" si="19"/>
        <v>2.0463472605420008</v>
      </c>
      <c r="AL36" s="69">
        <f t="shared" si="19"/>
        <v>2.1074322533940006</v>
      </c>
      <c r="AM36" s="69">
        <f t="shared" si="19"/>
        <v>2.1685172462460005</v>
      </c>
      <c r="AN36" s="69">
        <f t="shared" si="19"/>
        <v>2.2296022390980004</v>
      </c>
      <c r="AO36" s="69">
        <f t="shared" si="19"/>
        <v>2.2906872319500002</v>
      </c>
      <c r="AP36" s="69">
        <f t="shared" si="19"/>
        <v>2.3517722248020001</v>
      </c>
      <c r="AQ36" s="69">
        <f t="shared" si="19"/>
        <v>2.412857217654</v>
      </c>
      <c r="AR36" s="69">
        <f t="shared" si="19"/>
        <v>2.4739422105059998</v>
      </c>
      <c r="AS36" s="69">
        <f t="shared" si="19"/>
        <v>2.5350272033579997</v>
      </c>
      <c r="AT36" s="69">
        <f t="shared" si="19"/>
        <v>2.5961121962099996</v>
      </c>
      <c r="AU36" s="69">
        <f t="shared" si="19"/>
        <v>2.6571971890619994</v>
      </c>
      <c r="AV36" s="69">
        <f t="shared" si="19"/>
        <v>2.7182821819139993</v>
      </c>
      <c r="AW36" s="69">
        <f t="shared" si="19"/>
        <v>2.7793671747659991</v>
      </c>
      <c r="AX36" s="69">
        <f t="shared" si="19"/>
        <v>2.840452167617999</v>
      </c>
      <c r="AY36" s="69">
        <f t="shared" si="19"/>
        <v>2.9015371604699989</v>
      </c>
      <c r="AZ36" s="69">
        <f t="shared" si="19"/>
        <v>2.9626221533219987</v>
      </c>
      <c r="BA36" s="69">
        <f t="shared" si="19"/>
        <v>1.4965823248739993</v>
      </c>
      <c r="BB36" s="69">
        <f t="shared" si="19"/>
        <v>0</v>
      </c>
      <c r="BC36" s="69">
        <f t="shared" si="19"/>
        <v>0</v>
      </c>
      <c r="BD36" s="69">
        <f t="shared" si="19"/>
        <v>0</v>
      </c>
      <c r="BE36" s="69">
        <f t="shared" si="19"/>
        <v>0</v>
      </c>
      <c r="BF36" s="69">
        <f t="shared" si="19"/>
        <v>0</v>
      </c>
      <c r="BG36" s="69">
        <f t="shared" si="19"/>
        <v>0</v>
      </c>
      <c r="BH36" s="69">
        <f t="shared" si="19"/>
        <v>0</v>
      </c>
      <c r="BI36" s="69">
        <f t="shared" si="19"/>
        <v>0</v>
      </c>
      <c r="BJ36" s="69">
        <f t="shared" si="19"/>
        <v>0</v>
      </c>
      <c r="BK36" s="69">
        <f t="shared" si="19"/>
        <v>0</v>
      </c>
      <c r="BL36" s="69">
        <f t="shared" si="19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20">B41</f>
        <v>0</v>
      </c>
      <c r="D39" s="75">
        <f t="shared" si="20"/>
        <v>0</v>
      </c>
      <c r="E39" s="75">
        <f t="shared" si="20"/>
        <v>1.9186952882999993E-2</v>
      </c>
      <c r="F39" s="75">
        <f t="shared" si="20"/>
        <v>7.6407928366643993E-2</v>
      </c>
      <c r="G39" s="75">
        <f t="shared" si="20"/>
        <v>0.12768643044309597</v>
      </c>
      <c r="H39" s="75">
        <f t="shared" si="20"/>
        <v>0.17348294598154795</v>
      </c>
      <c r="I39" s="75">
        <f t="shared" si="20"/>
        <v>0.21419217801273596</v>
      </c>
      <c r="J39" s="75">
        <f t="shared" si="20"/>
        <v>0.25020882956739599</v>
      </c>
      <c r="K39" s="75">
        <f t="shared" si="20"/>
        <v>0.28187278381088399</v>
      </c>
      <c r="L39" s="75">
        <f t="shared" si="20"/>
        <v>0.30952392390855599</v>
      </c>
      <c r="M39" s="75">
        <f t="shared" si="20"/>
        <v>0.33651722562166797</v>
      </c>
      <c r="N39" s="75">
        <f t="shared" si="20"/>
        <v>0.36351052733477995</v>
      </c>
      <c r="O39" s="75">
        <f t="shared" si="20"/>
        <v>0.39050382904789194</v>
      </c>
      <c r="P39" s="75">
        <f t="shared" si="20"/>
        <v>0.41749713076100392</v>
      </c>
      <c r="Q39" s="75">
        <f t="shared" si="20"/>
        <v>0.4444904324741159</v>
      </c>
      <c r="R39" s="75">
        <f t="shared" si="20"/>
        <v>0.47148373418722789</v>
      </c>
      <c r="S39" s="75">
        <f t="shared" si="20"/>
        <v>0.49847703590033987</v>
      </c>
      <c r="T39" s="75">
        <f t="shared" si="20"/>
        <v>0.52547033761345185</v>
      </c>
      <c r="U39" s="75">
        <f t="shared" si="20"/>
        <v>0.55246363932656384</v>
      </c>
      <c r="V39" s="75">
        <f t="shared" si="20"/>
        <v>0.57945694103967582</v>
      </c>
      <c r="W39" s="75">
        <f t="shared" si="20"/>
        <v>0.6064502427527878</v>
      </c>
      <c r="X39" s="75">
        <f t="shared" si="20"/>
        <v>0.63344354446589979</v>
      </c>
      <c r="Y39" s="75">
        <f t="shared" si="20"/>
        <v>0.63597622224645578</v>
      </c>
      <c r="Z39" s="75">
        <f t="shared" si="20"/>
        <v>0.61404827609445578</v>
      </c>
      <c r="AA39" s="75">
        <f t="shared" si="20"/>
        <v>0.59212032994245578</v>
      </c>
      <c r="AB39" s="75">
        <f t="shared" si="20"/>
        <v>0.57019238379045578</v>
      </c>
      <c r="AC39" s="75">
        <f t="shared" si="20"/>
        <v>0.54826443763845578</v>
      </c>
      <c r="AD39" s="75">
        <f t="shared" si="20"/>
        <v>0.52633649148645578</v>
      </c>
      <c r="AE39" s="75">
        <f t="shared" si="20"/>
        <v>0.50440854533445578</v>
      </c>
      <c r="AF39" s="75">
        <f t="shared" si="20"/>
        <v>0.48248059918245578</v>
      </c>
      <c r="AG39" s="75">
        <f t="shared" si="20"/>
        <v>0.46055265303045578</v>
      </c>
      <c r="AH39" s="75">
        <f t="shared" si="20"/>
        <v>0.43862470687845578</v>
      </c>
      <c r="AI39" s="75">
        <f t="shared" si="20"/>
        <v>0.41669676072645578</v>
      </c>
      <c r="AJ39" s="75">
        <f t="shared" si="20"/>
        <v>0.39476881457445578</v>
      </c>
      <c r="AK39" s="75">
        <f t="shared" si="20"/>
        <v>0.37284086842245578</v>
      </c>
      <c r="AL39" s="75">
        <f t="shared" si="20"/>
        <v>0.35091292227045578</v>
      </c>
      <c r="AM39" s="75">
        <f t="shared" si="20"/>
        <v>0.32898497611845579</v>
      </c>
      <c r="AN39" s="75">
        <f t="shared" si="20"/>
        <v>0.30705702996645579</v>
      </c>
      <c r="AO39" s="75">
        <f t="shared" si="20"/>
        <v>0.28512908381445579</v>
      </c>
      <c r="AP39" s="75">
        <f t="shared" si="20"/>
        <v>0.26320113766245579</v>
      </c>
      <c r="AQ39" s="75">
        <f t="shared" si="20"/>
        <v>0.24127319151045579</v>
      </c>
      <c r="AR39" s="75">
        <f t="shared" si="20"/>
        <v>0.21934524535845579</v>
      </c>
      <c r="AS39" s="75">
        <f t="shared" si="20"/>
        <v>0.19741729920645579</v>
      </c>
      <c r="AT39" s="75">
        <f t="shared" si="20"/>
        <v>0.17548935305445579</v>
      </c>
      <c r="AU39" s="75">
        <f t="shared" si="20"/>
        <v>0.15356140690245579</v>
      </c>
      <c r="AV39" s="75">
        <f t="shared" si="20"/>
        <v>0.13163346075045579</v>
      </c>
      <c r="AW39" s="75">
        <f t="shared" si="20"/>
        <v>0.10970551459845579</v>
      </c>
      <c r="AX39" s="75">
        <f t="shared" si="20"/>
        <v>8.7777568446455789E-2</v>
      </c>
      <c r="AY39" s="75">
        <f t="shared" si="20"/>
        <v>6.584962229445579E-2</v>
      </c>
      <c r="AZ39" s="75">
        <f t="shared" si="20"/>
        <v>4.392167614245579E-2</v>
      </c>
      <c r="BA39" s="75">
        <f t="shared" si="20"/>
        <v>2.1993729990455794E-2</v>
      </c>
      <c r="BB39" s="75">
        <f t="shared" si="20"/>
        <v>6.5783838455797661E-5</v>
      </c>
      <c r="BC39" s="75">
        <f t="shared" si="20"/>
        <v>6.5783838455797661E-5</v>
      </c>
      <c r="BD39" s="75">
        <f t="shared" si="20"/>
        <v>6.5783838455797661E-5</v>
      </c>
      <c r="BE39" s="75">
        <f t="shared" si="20"/>
        <v>6.5783838455797661E-5</v>
      </c>
      <c r="BF39" s="75">
        <f t="shared" si="20"/>
        <v>6.5783838455797661E-5</v>
      </c>
      <c r="BG39" s="75">
        <f t="shared" si="20"/>
        <v>6.5783838455797661E-5</v>
      </c>
      <c r="BH39" s="75">
        <f t="shared" si="20"/>
        <v>6.5783838455797661E-5</v>
      </c>
      <c r="BI39" s="75">
        <f t="shared" si="20"/>
        <v>6.5783838455797661E-5</v>
      </c>
      <c r="BJ39" s="75">
        <f t="shared" si="20"/>
        <v>6.5783838455797661E-5</v>
      </c>
      <c r="BK39" s="75">
        <f t="shared" si="20"/>
        <v>6.5783838455797661E-5</v>
      </c>
      <c r="BL39" s="75">
        <f t="shared" si="20"/>
        <v>6.5783838455797661E-5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1.9186952882999993E-2</v>
      </c>
      <c r="E40" s="77">
        <f>(E26-E114)*'Assumptions (Inputs)'!$C$29</f>
        <v>5.7220975483644E-2</v>
      </c>
      <c r="F40" s="77">
        <f>(F26-F114)*'Assumptions (Inputs)'!$C$29</f>
        <v>5.127850207645198E-2</v>
      </c>
      <c r="G40" s="77">
        <f>(G26-G114)*'Assumptions (Inputs)'!$C$29</f>
        <v>4.5796515538451994E-2</v>
      </c>
      <c r="H40" s="77">
        <f>(H26-H114)*'Assumptions (Inputs)'!$C$29</f>
        <v>4.0709232031188002E-2</v>
      </c>
      <c r="I40" s="77">
        <f>(I26-I114)*'Assumptions (Inputs)'!$C$29</f>
        <v>3.6016651554659995E-2</v>
      </c>
      <c r="J40" s="77">
        <f>(J26-J114)*'Assumptions (Inputs)'!$C$29</f>
        <v>3.1663954243487995E-2</v>
      </c>
      <c r="K40" s="77">
        <f>(K26-K114)*'Assumptions (Inputs)'!$C$29</f>
        <v>2.7651140097672E-2</v>
      </c>
      <c r="L40" s="77">
        <f>(L26-L114)*'Assumptions (Inputs)'!$C$29</f>
        <v>2.6993301713112001E-2</v>
      </c>
      <c r="M40" s="77">
        <f>(M26-M114)*'Assumptions (Inputs)'!$C$29</f>
        <v>2.6993301713112001E-2</v>
      </c>
      <c r="N40" s="77">
        <f>(N26-N114)*'Assumptions (Inputs)'!$C$29</f>
        <v>2.6993301713112001E-2</v>
      </c>
      <c r="O40" s="77">
        <f>(O26-O114)*'Assumptions (Inputs)'!$C$29</f>
        <v>2.6993301713112001E-2</v>
      </c>
      <c r="P40" s="77">
        <f>(P26-P114)*'Assumptions (Inputs)'!$C$29</f>
        <v>2.6993301713112001E-2</v>
      </c>
      <c r="Q40" s="77">
        <f>(Q26-Q114)*'Assumptions (Inputs)'!$C$29</f>
        <v>2.6993301713112001E-2</v>
      </c>
      <c r="R40" s="77">
        <f>(R26-R114)*'Assumptions (Inputs)'!$C$29</f>
        <v>2.6993301713112001E-2</v>
      </c>
      <c r="S40" s="77">
        <f>(S26-S114)*'Assumptions (Inputs)'!$C$29</f>
        <v>2.6993301713112001E-2</v>
      </c>
      <c r="T40" s="77">
        <f>(T26-T114)*'Assumptions (Inputs)'!$C$29</f>
        <v>2.6993301713112001E-2</v>
      </c>
      <c r="U40" s="77">
        <f>(U26-U114)*'Assumptions (Inputs)'!$C$29</f>
        <v>2.6993301713112001E-2</v>
      </c>
      <c r="V40" s="77">
        <f>(V26-V114)*'Assumptions (Inputs)'!$C$29</f>
        <v>2.6993301713112001E-2</v>
      </c>
      <c r="W40" s="77">
        <f>(W26-W114)*'Assumptions (Inputs)'!$C$29</f>
        <v>2.6993301713112001E-2</v>
      </c>
      <c r="X40" s="77">
        <f>(X26-X114)*'Assumptions (Inputs)'!$C$29</f>
        <v>2.5326777805560006E-3</v>
      </c>
      <c r="Y40" s="77">
        <f>(Y26-Y114)*'Assumptions (Inputs)'!$C$29</f>
        <v>-2.1927946151999996E-2</v>
      </c>
      <c r="Z40" s="77">
        <f>(Z26-Z114)*'Assumptions (Inputs)'!$C$29</f>
        <v>-2.1927946151999996E-2</v>
      </c>
      <c r="AA40" s="77">
        <f>(AA26-AA114)*'Assumptions (Inputs)'!$C$29</f>
        <v>-2.1927946151999996E-2</v>
      </c>
      <c r="AB40" s="77">
        <f>(AB26-AB114)*'Assumptions (Inputs)'!$C$29</f>
        <v>-2.1927946151999996E-2</v>
      </c>
      <c r="AC40" s="77">
        <f>(AC26-AC114)*'Assumptions (Inputs)'!$C$29</f>
        <v>-2.1927946151999996E-2</v>
      </c>
      <c r="AD40" s="77">
        <f>(AD26-AD114)*'Assumptions (Inputs)'!$C$29</f>
        <v>-2.1927946151999996E-2</v>
      </c>
      <c r="AE40" s="77">
        <f>(AE26-AE114)*'Assumptions (Inputs)'!$C$29</f>
        <v>-2.1927946151999996E-2</v>
      </c>
      <c r="AF40" s="77">
        <f>(AF26-AF114)*'Assumptions (Inputs)'!$C$29</f>
        <v>-2.1927946151999996E-2</v>
      </c>
      <c r="AG40" s="77">
        <f>(AG26-AG114)*'Assumptions (Inputs)'!$C$29</f>
        <v>-2.1927946151999996E-2</v>
      </c>
      <c r="AH40" s="77">
        <f>(AH26-AH114)*'Assumptions (Inputs)'!$C$29</f>
        <v>-2.1927946151999996E-2</v>
      </c>
      <c r="AI40" s="77">
        <f>(AI26-AI114)*'Assumptions (Inputs)'!$C$29</f>
        <v>-2.1927946151999996E-2</v>
      </c>
      <c r="AJ40" s="77">
        <f>(AJ26-AJ114)*'Assumptions (Inputs)'!$C$29</f>
        <v>-2.1927946151999996E-2</v>
      </c>
      <c r="AK40" s="77">
        <f>(AK26-AK114)*'Assumptions (Inputs)'!$C$29</f>
        <v>-2.1927946151999996E-2</v>
      </c>
      <c r="AL40" s="77">
        <f>(AL26-AL114)*'Assumptions (Inputs)'!$C$29</f>
        <v>-2.1927946151999996E-2</v>
      </c>
      <c r="AM40" s="77">
        <f>(AM26-AM114)*'Assumptions (Inputs)'!$C$29</f>
        <v>-2.1927946151999996E-2</v>
      </c>
      <c r="AN40" s="77">
        <f>(AN26-AN114)*'Assumptions (Inputs)'!$C$29</f>
        <v>-2.1927946151999996E-2</v>
      </c>
      <c r="AO40" s="77">
        <f>(AO26-AO114)*'Assumptions (Inputs)'!$C$29</f>
        <v>-2.1927946151999996E-2</v>
      </c>
      <c r="AP40" s="77">
        <f>(AP26-AP114)*'Assumptions (Inputs)'!$C$29</f>
        <v>-2.1927946151999996E-2</v>
      </c>
      <c r="AQ40" s="77">
        <f>(AQ26-AQ114)*'Assumptions (Inputs)'!$C$29</f>
        <v>-2.1927946151999996E-2</v>
      </c>
      <c r="AR40" s="77">
        <f>(AR26-AR114)*'Assumptions (Inputs)'!$C$29</f>
        <v>-2.1927946151999996E-2</v>
      </c>
      <c r="AS40" s="77">
        <f>(AS26-AS114)*'Assumptions (Inputs)'!$C$29</f>
        <v>-2.1927946151999996E-2</v>
      </c>
      <c r="AT40" s="77">
        <f>(AT26-AT114)*'Assumptions (Inputs)'!$C$29</f>
        <v>-2.1927946151999996E-2</v>
      </c>
      <c r="AU40" s="77">
        <f>(AU26-AU114)*'Assumptions (Inputs)'!$C$29</f>
        <v>-2.1927946151999996E-2</v>
      </c>
      <c r="AV40" s="77">
        <f>(AV26-AV114)*'Assumptions (Inputs)'!$C$29</f>
        <v>-2.1927946151999996E-2</v>
      </c>
      <c r="AW40" s="77">
        <f>(AW26-AW114)*'Assumptions (Inputs)'!$C$29</f>
        <v>-2.1927946151999996E-2</v>
      </c>
      <c r="AX40" s="77">
        <f>(AX26-AX114)*'Assumptions (Inputs)'!$C$29</f>
        <v>-2.1927946151999996E-2</v>
      </c>
      <c r="AY40" s="77">
        <f>(AY26-AY114)*'Assumptions (Inputs)'!$C$29</f>
        <v>-2.1927946151999996E-2</v>
      </c>
      <c r="AZ40" s="77">
        <f>(AZ26-AZ114)*'Assumptions (Inputs)'!$C$29</f>
        <v>-2.1927946151999996E-2</v>
      </c>
      <c r="BA40" s="77">
        <f>(BA26-BA114)*'Assumptions (Inputs)'!$C$29</f>
        <v>-2.1927946151999996E-2</v>
      </c>
      <c r="BB40" s="77">
        <f>(BB26-BB114)*'Assumptions (Inputs)'!$C$29</f>
        <v>0</v>
      </c>
      <c r="BC40" s="77">
        <f>(BC26-BC114)*'Assumptions (Inputs)'!$C$29</f>
        <v>0</v>
      </c>
      <c r="BD40" s="77">
        <f>(BD26-BD114)*'Assumptions (Inputs)'!$C$29</f>
        <v>0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6.5783838455797661E-5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1">SUM(C39:C40)</f>
        <v>0</v>
      </c>
      <c r="D41" s="75">
        <f t="shared" si="21"/>
        <v>1.9186952882999993E-2</v>
      </c>
      <c r="E41" s="75">
        <f t="shared" si="21"/>
        <v>7.6407928366643993E-2</v>
      </c>
      <c r="F41" s="75">
        <f t="shared" si="21"/>
        <v>0.12768643044309597</v>
      </c>
      <c r="G41" s="75">
        <f t="shared" si="21"/>
        <v>0.17348294598154795</v>
      </c>
      <c r="H41" s="75">
        <f t="shared" si="21"/>
        <v>0.21419217801273596</v>
      </c>
      <c r="I41" s="75">
        <f t="shared" si="21"/>
        <v>0.25020882956739599</v>
      </c>
      <c r="J41" s="75">
        <f t="shared" si="21"/>
        <v>0.28187278381088399</v>
      </c>
      <c r="K41" s="75">
        <f t="shared" si="21"/>
        <v>0.30952392390855599</v>
      </c>
      <c r="L41" s="75">
        <f t="shared" si="21"/>
        <v>0.33651722562166797</v>
      </c>
      <c r="M41" s="75">
        <f t="shared" si="21"/>
        <v>0.36351052733477995</v>
      </c>
      <c r="N41" s="75">
        <f t="shared" si="21"/>
        <v>0.39050382904789194</v>
      </c>
      <c r="O41" s="75">
        <f t="shared" si="21"/>
        <v>0.41749713076100392</v>
      </c>
      <c r="P41" s="75">
        <f t="shared" si="21"/>
        <v>0.4444904324741159</v>
      </c>
      <c r="Q41" s="75">
        <f t="shared" si="21"/>
        <v>0.47148373418722789</v>
      </c>
      <c r="R41" s="75">
        <f t="shared" si="21"/>
        <v>0.49847703590033987</v>
      </c>
      <c r="S41" s="75">
        <f t="shared" si="21"/>
        <v>0.52547033761345185</v>
      </c>
      <c r="T41" s="75">
        <f t="shared" si="21"/>
        <v>0.55246363932656384</v>
      </c>
      <c r="U41" s="75">
        <f t="shared" si="21"/>
        <v>0.57945694103967582</v>
      </c>
      <c r="V41" s="75">
        <f t="shared" si="21"/>
        <v>0.6064502427527878</v>
      </c>
      <c r="W41" s="75">
        <f t="shared" si="21"/>
        <v>0.63344354446589979</v>
      </c>
      <c r="X41" s="75">
        <f t="shared" si="21"/>
        <v>0.63597622224645578</v>
      </c>
      <c r="Y41" s="75">
        <f t="shared" si="21"/>
        <v>0.61404827609445578</v>
      </c>
      <c r="Z41" s="75">
        <f t="shared" si="21"/>
        <v>0.59212032994245578</v>
      </c>
      <c r="AA41" s="75">
        <f t="shared" si="21"/>
        <v>0.57019238379045578</v>
      </c>
      <c r="AB41" s="75">
        <f t="shared" si="21"/>
        <v>0.54826443763845578</v>
      </c>
      <c r="AC41" s="75">
        <f t="shared" si="21"/>
        <v>0.52633649148645578</v>
      </c>
      <c r="AD41" s="75">
        <f t="shared" si="21"/>
        <v>0.50440854533445578</v>
      </c>
      <c r="AE41" s="75">
        <f t="shared" si="21"/>
        <v>0.48248059918245578</v>
      </c>
      <c r="AF41" s="75">
        <f t="shared" si="21"/>
        <v>0.46055265303045578</v>
      </c>
      <c r="AG41" s="75">
        <f t="shared" si="21"/>
        <v>0.43862470687845578</v>
      </c>
      <c r="AH41" s="75">
        <f t="shared" si="21"/>
        <v>0.41669676072645578</v>
      </c>
      <c r="AI41" s="75">
        <f t="shared" si="21"/>
        <v>0.39476881457445578</v>
      </c>
      <c r="AJ41" s="75">
        <f t="shared" si="21"/>
        <v>0.37284086842245578</v>
      </c>
      <c r="AK41" s="75">
        <f t="shared" si="21"/>
        <v>0.35091292227045578</v>
      </c>
      <c r="AL41" s="75">
        <f t="shared" si="21"/>
        <v>0.32898497611845579</v>
      </c>
      <c r="AM41" s="75">
        <f t="shared" si="21"/>
        <v>0.30705702996645579</v>
      </c>
      <c r="AN41" s="75">
        <f t="shared" si="21"/>
        <v>0.28512908381445579</v>
      </c>
      <c r="AO41" s="75">
        <f t="shared" si="21"/>
        <v>0.26320113766245579</v>
      </c>
      <c r="AP41" s="75">
        <f t="shared" si="21"/>
        <v>0.24127319151045579</v>
      </c>
      <c r="AQ41" s="75">
        <f t="shared" si="21"/>
        <v>0.21934524535845579</v>
      </c>
      <c r="AR41" s="75">
        <f t="shared" si="21"/>
        <v>0.19741729920645579</v>
      </c>
      <c r="AS41" s="75">
        <f t="shared" si="21"/>
        <v>0.17548935305445579</v>
      </c>
      <c r="AT41" s="75">
        <f t="shared" si="21"/>
        <v>0.15356140690245579</v>
      </c>
      <c r="AU41" s="75">
        <f t="shared" si="21"/>
        <v>0.13163346075045579</v>
      </c>
      <c r="AV41" s="75">
        <f t="shared" si="21"/>
        <v>0.10970551459845579</v>
      </c>
      <c r="AW41" s="75">
        <f t="shared" si="21"/>
        <v>8.7777568446455789E-2</v>
      </c>
      <c r="AX41" s="75">
        <f t="shared" si="21"/>
        <v>6.584962229445579E-2</v>
      </c>
      <c r="AY41" s="75">
        <f t="shared" si="21"/>
        <v>4.392167614245579E-2</v>
      </c>
      <c r="AZ41" s="75">
        <f t="shared" si="21"/>
        <v>2.1993729990455794E-2</v>
      </c>
      <c r="BA41" s="75">
        <f t="shared" si="21"/>
        <v>6.5783838455797661E-5</v>
      </c>
      <c r="BB41" s="75">
        <f t="shared" si="21"/>
        <v>6.5783838455797661E-5</v>
      </c>
      <c r="BC41" s="75">
        <f t="shared" si="21"/>
        <v>6.5783838455797661E-5</v>
      </c>
      <c r="BD41" s="75">
        <f t="shared" si="21"/>
        <v>6.5783838455797661E-5</v>
      </c>
      <c r="BE41" s="75">
        <f t="shared" si="21"/>
        <v>6.5783838455797661E-5</v>
      </c>
      <c r="BF41" s="75">
        <f t="shared" si="21"/>
        <v>6.5783838455797661E-5</v>
      </c>
      <c r="BG41" s="75">
        <f t="shared" si="21"/>
        <v>6.5783838455797661E-5</v>
      </c>
      <c r="BH41" s="75">
        <f t="shared" si="21"/>
        <v>6.5783838455797661E-5</v>
      </c>
      <c r="BI41" s="75">
        <f t="shared" si="21"/>
        <v>6.5783838455797661E-5</v>
      </c>
      <c r="BJ41" s="75">
        <f t="shared" si="21"/>
        <v>6.5783838455797661E-5</v>
      </c>
      <c r="BK41" s="75">
        <f t="shared" si="21"/>
        <v>6.5783838455797661E-5</v>
      </c>
      <c r="BL41" s="75">
        <f t="shared" si="21"/>
        <v>6.5783838455797661E-5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2">AVERAGE(C39,C41)</f>
        <v>0</v>
      </c>
      <c r="D42" s="69">
        <f t="shared" si="22"/>
        <v>9.5934764414999964E-3</v>
      </c>
      <c r="E42" s="69">
        <f t="shared" si="22"/>
        <v>4.7797440624821996E-2</v>
      </c>
      <c r="F42" s="69">
        <f>AVERAGE(F39,F41)</f>
        <v>0.10204717940486999</v>
      </c>
      <c r="G42" s="69">
        <f t="shared" si="22"/>
        <v>0.15058468821232196</v>
      </c>
      <c r="H42" s="69">
        <f t="shared" si="22"/>
        <v>0.19383756199714197</v>
      </c>
      <c r="I42" s="69">
        <f t="shared" si="22"/>
        <v>0.23220050379006596</v>
      </c>
      <c r="J42" s="69">
        <f t="shared" si="22"/>
        <v>0.26604080668913999</v>
      </c>
      <c r="K42" s="69">
        <f t="shared" si="22"/>
        <v>0.29569835385971999</v>
      </c>
      <c r="L42" s="69">
        <f t="shared" si="22"/>
        <v>0.32302057476511198</v>
      </c>
      <c r="M42" s="69">
        <f t="shared" si="22"/>
        <v>0.35001387647822396</v>
      </c>
      <c r="N42" s="69">
        <f t="shared" si="22"/>
        <v>0.37700717819133595</v>
      </c>
      <c r="O42" s="69">
        <f t="shared" si="22"/>
        <v>0.40400047990444793</v>
      </c>
      <c r="P42" s="69">
        <f t="shared" si="22"/>
        <v>0.43099378161755991</v>
      </c>
      <c r="Q42" s="69">
        <f t="shared" si="22"/>
        <v>0.4579870833306719</v>
      </c>
      <c r="R42" s="69">
        <f t="shared" si="22"/>
        <v>0.48498038504378388</v>
      </c>
      <c r="S42" s="69">
        <f t="shared" si="22"/>
        <v>0.51197368675689581</v>
      </c>
      <c r="T42" s="69">
        <f t="shared" si="22"/>
        <v>0.5389669884700079</v>
      </c>
      <c r="U42" s="69">
        <f t="shared" si="22"/>
        <v>0.56596029018311977</v>
      </c>
      <c r="V42" s="69">
        <f t="shared" si="22"/>
        <v>0.59295359189623187</v>
      </c>
      <c r="W42" s="69">
        <f t="shared" si="22"/>
        <v>0.61994689360934374</v>
      </c>
      <c r="X42" s="69">
        <f t="shared" si="22"/>
        <v>0.63470988335617773</v>
      </c>
      <c r="Y42" s="69">
        <f t="shared" si="22"/>
        <v>0.62501224917045572</v>
      </c>
      <c r="Z42" s="69">
        <f t="shared" si="22"/>
        <v>0.60308430301845584</v>
      </c>
      <c r="AA42" s="69">
        <f t="shared" si="22"/>
        <v>0.58115635686645573</v>
      </c>
      <c r="AB42" s="69">
        <f t="shared" si="22"/>
        <v>0.55922841071445584</v>
      </c>
      <c r="AC42" s="69">
        <f t="shared" si="22"/>
        <v>0.53730046456245573</v>
      </c>
      <c r="AD42" s="69">
        <f t="shared" si="22"/>
        <v>0.51537251841045584</v>
      </c>
      <c r="AE42" s="69">
        <f t="shared" si="22"/>
        <v>0.49344457225845578</v>
      </c>
      <c r="AF42" s="69">
        <f t="shared" si="22"/>
        <v>0.47151662610645578</v>
      </c>
      <c r="AG42" s="69">
        <f t="shared" si="22"/>
        <v>0.44958867995445578</v>
      </c>
      <c r="AH42" s="69">
        <f t="shared" si="22"/>
        <v>0.42766073380245578</v>
      </c>
      <c r="AI42" s="69">
        <f t="shared" si="22"/>
        <v>0.40573278765045578</v>
      </c>
      <c r="AJ42" s="69">
        <f t="shared" si="22"/>
        <v>0.38380484149845578</v>
      </c>
      <c r="AK42" s="69">
        <f t="shared" si="22"/>
        <v>0.36187689534645578</v>
      </c>
      <c r="AL42" s="69">
        <f t="shared" si="22"/>
        <v>0.33994894919445579</v>
      </c>
      <c r="AM42" s="69">
        <f t="shared" si="22"/>
        <v>0.31802100304245579</v>
      </c>
      <c r="AN42" s="69">
        <f t="shared" si="22"/>
        <v>0.29609305689045579</v>
      </c>
      <c r="AO42" s="69">
        <f t="shared" si="22"/>
        <v>0.27416511073845579</v>
      </c>
      <c r="AP42" s="69">
        <f t="shared" si="22"/>
        <v>0.25223716458645579</v>
      </c>
      <c r="AQ42" s="69">
        <f t="shared" si="22"/>
        <v>0.23030921843445579</v>
      </c>
      <c r="AR42" s="69">
        <f t="shared" si="22"/>
        <v>0.20838127228245579</v>
      </c>
      <c r="AS42" s="69">
        <f t="shared" si="22"/>
        <v>0.18645332613045579</v>
      </c>
      <c r="AT42" s="69">
        <f t="shared" si="22"/>
        <v>0.16452537997845579</v>
      </c>
      <c r="AU42" s="69">
        <f t="shared" si="22"/>
        <v>0.14259743382645579</v>
      </c>
      <c r="AV42" s="69">
        <f t="shared" si="22"/>
        <v>0.12066948767445579</v>
      </c>
      <c r="AW42" s="69">
        <f t="shared" si="22"/>
        <v>9.8741541522455789E-2</v>
      </c>
      <c r="AX42" s="69">
        <f t="shared" si="22"/>
        <v>7.6813595370455789E-2</v>
      </c>
      <c r="AY42" s="69">
        <f t="shared" si="22"/>
        <v>5.488564921845579E-2</v>
      </c>
      <c r="AZ42" s="69">
        <f t="shared" si="22"/>
        <v>3.295770306645579E-2</v>
      </c>
      <c r="BA42" s="69">
        <f t="shared" si="22"/>
        <v>1.1029756914455796E-2</v>
      </c>
      <c r="BB42" s="69">
        <f t="shared" si="22"/>
        <v>6.5783838455797661E-5</v>
      </c>
      <c r="BC42" s="69">
        <f t="shared" si="22"/>
        <v>6.5783838455797661E-5</v>
      </c>
      <c r="BD42" s="69">
        <f t="shared" si="22"/>
        <v>6.5783838455797661E-5</v>
      </c>
      <c r="BE42" s="69">
        <f t="shared" si="22"/>
        <v>6.5783838455797661E-5</v>
      </c>
      <c r="BF42" s="69">
        <f t="shared" si="22"/>
        <v>6.5783838455797661E-5</v>
      </c>
      <c r="BG42" s="69">
        <f t="shared" si="22"/>
        <v>6.5783838455797661E-5</v>
      </c>
      <c r="BH42" s="69">
        <f t="shared" si="22"/>
        <v>6.5783838455797661E-5</v>
      </c>
      <c r="BI42" s="69">
        <f t="shared" si="22"/>
        <v>6.5783838455797661E-5</v>
      </c>
      <c r="BJ42" s="69">
        <f t="shared" si="22"/>
        <v>6.5783838455797661E-5</v>
      </c>
      <c r="BK42" s="69">
        <f t="shared" si="22"/>
        <v>6.5783838455797661E-5</v>
      </c>
      <c r="BL42" s="69">
        <f t="shared" si="22"/>
        <v>6.5783838455797661E-5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3">B47</f>
        <v>0</v>
      </c>
      <c r="D45" s="56">
        <f t="shared" si="23"/>
        <v>0</v>
      </c>
      <c r="E45" s="56">
        <f t="shared" si="23"/>
        <v>3.5632912496999991E-3</v>
      </c>
      <c r="F45" s="56">
        <f t="shared" si="23"/>
        <v>1.4190043839519599E-2</v>
      </c>
      <c r="G45" s="56">
        <f t="shared" si="23"/>
        <v>2.3713194225146395E-2</v>
      </c>
      <c r="H45" s="56">
        <f t="shared" si="23"/>
        <v>3.2218261396573196E-2</v>
      </c>
      <c r="I45" s="56">
        <f t="shared" si="23"/>
        <v>3.9778547345222397E-2</v>
      </c>
      <c r="J45" s="56">
        <f t="shared" si="23"/>
        <v>4.6467354062516397E-2</v>
      </c>
      <c r="K45" s="56">
        <f t="shared" si="23"/>
        <v>5.2347802707735598E-2</v>
      </c>
      <c r="L45" s="56">
        <f t="shared" si="23"/>
        <v>5.74830144401604E-2</v>
      </c>
      <c r="M45" s="56">
        <f t="shared" si="23"/>
        <v>6.2496056186881199E-2</v>
      </c>
      <c r="N45" s="56">
        <f t="shared" si="23"/>
        <v>6.7509097933602005E-2</v>
      </c>
      <c r="O45" s="56">
        <f t="shared" si="23"/>
        <v>7.2522139680322811E-2</v>
      </c>
      <c r="P45" s="56">
        <f t="shared" si="23"/>
        <v>7.7535181427043617E-2</v>
      </c>
      <c r="Q45" s="56">
        <f t="shared" si="23"/>
        <v>8.2548223173764423E-2</v>
      </c>
      <c r="R45" s="56">
        <f t="shared" si="23"/>
        <v>8.7561264920485229E-2</v>
      </c>
      <c r="S45" s="56">
        <f t="shared" si="23"/>
        <v>9.2574306667206036E-2</v>
      </c>
      <c r="T45" s="56">
        <f t="shared" si="23"/>
        <v>9.7587348413926842E-2</v>
      </c>
      <c r="U45" s="56">
        <f t="shared" si="23"/>
        <v>0.10260039016064765</v>
      </c>
      <c r="V45" s="56">
        <f t="shared" si="23"/>
        <v>0.10761343190736845</v>
      </c>
      <c r="W45" s="56">
        <f t="shared" si="23"/>
        <v>0.11262647365408926</v>
      </c>
      <c r="X45" s="56">
        <f t="shared" si="23"/>
        <v>0.11763951540081007</v>
      </c>
      <c r="Y45" s="56">
        <f t="shared" si="23"/>
        <v>0.11810986984577046</v>
      </c>
      <c r="Z45" s="56">
        <f t="shared" si="23"/>
        <v>0.11403753698897046</v>
      </c>
      <c r="AA45" s="56">
        <f t="shared" si="23"/>
        <v>0.10996520413217045</v>
      </c>
      <c r="AB45" s="56">
        <f t="shared" si="23"/>
        <v>0.10589287127537045</v>
      </c>
      <c r="AC45" s="56">
        <f t="shared" si="23"/>
        <v>0.10182053841857044</v>
      </c>
      <c r="AD45" s="56">
        <f t="shared" si="23"/>
        <v>9.774820556177044E-2</v>
      </c>
      <c r="AE45" s="56">
        <f t="shared" si="23"/>
        <v>9.3675872704970436E-2</v>
      </c>
      <c r="AF45" s="56">
        <f t="shared" si="23"/>
        <v>8.9603539848170433E-2</v>
      </c>
      <c r="AG45" s="56">
        <f t="shared" si="23"/>
        <v>8.5531206991370429E-2</v>
      </c>
      <c r="AH45" s="56">
        <f t="shared" si="23"/>
        <v>8.1458874134570425E-2</v>
      </c>
      <c r="AI45" s="56">
        <f t="shared" si="23"/>
        <v>7.7386541277770421E-2</v>
      </c>
      <c r="AJ45" s="56">
        <f t="shared" si="23"/>
        <v>7.3314208420970417E-2</v>
      </c>
      <c r="AK45" s="56">
        <f t="shared" si="23"/>
        <v>6.9241875564170413E-2</v>
      </c>
      <c r="AL45" s="56">
        <f t="shared" si="23"/>
        <v>6.5169542707370409E-2</v>
      </c>
      <c r="AM45" s="56">
        <f t="shared" si="23"/>
        <v>6.1097209850570412E-2</v>
      </c>
      <c r="AN45" s="56">
        <f t="shared" si="23"/>
        <v>5.7024876993770415E-2</v>
      </c>
      <c r="AO45" s="56">
        <f t="shared" si="23"/>
        <v>5.2952544136970418E-2</v>
      </c>
      <c r="AP45" s="56">
        <f t="shared" si="23"/>
        <v>4.8880211280170421E-2</v>
      </c>
      <c r="AQ45" s="56">
        <f t="shared" si="23"/>
        <v>4.4807878423370424E-2</v>
      </c>
      <c r="AR45" s="56">
        <f t="shared" si="23"/>
        <v>4.0735545566570427E-2</v>
      </c>
      <c r="AS45" s="56">
        <f t="shared" si="23"/>
        <v>3.6663212709770431E-2</v>
      </c>
      <c r="AT45" s="56">
        <f t="shared" si="23"/>
        <v>3.2590879852970434E-2</v>
      </c>
      <c r="AU45" s="56">
        <f t="shared" si="23"/>
        <v>2.8518546996170433E-2</v>
      </c>
      <c r="AV45" s="56">
        <f t="shared" si="23"/>
        <v>2.4446214139370433E-2</v>
      </c>
      <c r="AW45" s="56">
        <f t="shared" si="23"/>
        <v>2.0373881282570432E-2</v>
      </c>
      <c r="AX45" s="56">
        <f t="shared" si="23"/>
        <v>1.6301548425770432E-2</v>
      </c>
      <c r="AY45" s="56">
        <f t="shared" si="23"/>
        <v>1.2229215568970431E-2</v>
      </c>
      <c r="AZ45" s="56">
        <f t="shared" si="23"/>
        <v>8.156882712170431E-3</v>
      </c>
      <c r="BA45" s="56">
        <f t="shared" si="23"/>
        <v>4.0845498553704314E-3</v>
      </c>
      <c r="BB45" s="56">
        <f t="shared" si="23"/>
        <v>1.2216998570431861E-5</v>
      </c>
      <c r="BC45" s="56">
        <f t="shared" si="23"/>
        <v>1.2216998570431861E-5</v>
      </c>
      <c r="BD45" s="56">
        <f t="shared" si="23"/>
        <v>1.2216998570431861E-5</v>
      </c>
      <c r="BE45" s="56">
        <f t="shared" si="23"/>
        <v>1.2216998570431861E-5</v>
      </c>
      <c r="BF45" s="56">
        <f t="shared" si="23"/>
        <v>1.2216998570431861E-5</v>
      </c>
      <c r="BG45" s="56">
        <f t="shared" si="23"/>
        <v>1.2216998570431861E-5</v>
      </c>
      <c r="BH45" s="56">
        <f t="shared" si="23"/>
        <v>1.2216998570431861E-5</v>
      </c>
      <c r="BI45" s="56">
        <f t="shared" si="23"/>
        <v>1.2216998570431861E-5</v>
      </c>
      <c r="BJ45" s="56">
        <f t="shared" si="23"/>
        <v>1.2216998570431861E-5</v>
      </c>
      <c r="BK45" s="56">
        <f t="shared" si="23"/>
        <v>1.2216998570431861E-5</v>
      </c>
      <c r="BL45" s="56">
        <f t="shared" si="23"/>
        <v>1.2216998570431861E-5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3.5632912496999991E-3</v>
      </c>
      <c r="E46" s="56">
        <f>(E27-E114)*'Assumptions (Inputs)'!$C$26</f>
        <v>1.0626752589819601E-2</v>
      </c>
      <c r="F46" s="56">
        <f>(F27-F114)*'Assumptions (Inputs)'!$C$26</f>
        <v>9.5231503856267972E-3</v>
      </c>
      <c r="G46" s="56">
        <f>(G27-G114)*'Assumptions (Inputs)'!$C$26</f>
        <v>8.5050671714267997E-3</v>
      </c>
      <c r="H46" s="56">
        <f>(H27-H114)*'Assumptions (Inputs)'!$C$26</f>
        <v>7.5602859486492008E-3</v>
      </c>
      <c r="I46" s="56">
        <f>(I27-I114)*'Assumptions (Inputs)'!$C$26</f>
        <v>6.6888067172940005E-3</v>
      </c>
      <c r="J46" s="56">
        <f>(J27-J114)*'Assumptions (Inputs)'!$C$26</f>
        <v>5.8804486452191992E-3</v>
      </c>
      <c r="K46" s="56">
        <f>(K27-K114)*'Assumptions (Inputs)'!$C$26</f>
        <v>5.1352117324248003E-3</v>
      </c>
      <c r="L46" s="56">
        <f>(L27-L114)*'Assumptions (Inputs)'!$C$26</f>
        <v>5.0130417467208E-3</v>
      </c>
      <c r="M46" s="56">
        <f>(M27-M114)*'Assumptions (Inputs)'!$C$26</f>
        <v>5.0130417467208E-3</v>
      </c>
      <c r="N46" s="56">
        <f>(N27-N114)*'Assumptions (Inputs)'!$C$26</f>
        <v>5.0130417467208E-3</v>
      </c>
      <c r="O46" s="56">
        <f>(O27-O114)*'Assumptions (Inputs)'!$C$26</f>
        <v>5.0130417467208E-3</v>
      </c>
      <c r="P46" s="56">
        <f>(P27-P114)*'Assumptions (Inputs)'!$C$26</f>
        <v>5.0130417467208E-3</v>
      </c>
      <c r="Q46" s="56">
        <f>(Q27-Q114)*'Assumptions (Inputs)'!$C$26</f>
        <v>5.0130417467208E-3</v>
      </c>
      <c r="R46" s="56">
        <f>(R27-R114)*'Assumptions (Inputs)'!$C$26</f>
        <v>5.0130417467208E-3</v>
      </c>
      <c r="S46" s="56">
        <f>(S27-S114)*'Assumptions (Inputs)'!$C$26</f>
        <v>5.0130417467208E-3</v>
      </c>
      <c r="T46" s="56">
        <f>(T27-T114)*'Assumptions (Inputs)'!$C$26</f>
        <v>5.0130417467208E-3</v>
      </c>
      <c r="U46" s="56">
        <f>(U27-U114)*'Assumptions (Inputs)'!$C$26</f>
        <v>5.0130417467208E-3</v>
      </c>
      <c r="V46" s="56">
        <f>(V27-V114)*'Assumptions (Inputs)'!$C$26</f>
        <v>5.0130417467208E-3</v>
      </c>
      <c r="W46" s="56">
        <f>(W27-W114)*'Assumptions (Inputs)'!$C$26</f>
        <v>5.0130417467208E-3</v>
      </c>
      <c r="X46" s="56">
        <f>(X27-X114)*'Assumptions (Inputs)'!$C$26</f>
        <v>4.7035444496040021E-4</v>
      </c>
      <c r="Y46" s="56">
        <f>(Y27-Y114)*'Assumptions (Inputs)'!$C$26</f>
        <v>-4.0723328567999996E-3</v>
      </c>
      <c r="Z46" s="56">
        <f>(Z27-Z114)*'Assumptions (Inputs)'!$C$26</f>
        <v>-4.0723328567999996E-3</v>
      </c>
      <c r="AA46" s="56">
        <f>(AA27-AA114)*'Assumptions (Inputs)'!$C$26</f>
        <v>-4.0723328567999996E-3</v>
      </c>
      <c r="AB46" s="56">
        <f>(AB27-AB114)*'Assumptions (Inputs)'!$C$26</f>
        <v>-4.0723328567999996E-3</v>
      </c>
      <c r="AC46" s="56">
        <f>(AC27-AC114)*'Assumptions (Inputs)'!$C$26</f>
        <v>-4.0723328567999996E-3</v>
      </c>
      <c r="AD46" s="56">
        <f>(AD27-AD114)*'Assumptions (Inputs)'!$C$26</f>
        <v>-4.0723328567999996E-3</v>
      </c>
      <c r="AE46" s="56">
        <f>(AE27-AE114)*'Assumptions (Inputs)'!$C$26</f>
        <v>-4.0723328567999996E-3</v>
      </c>
      <c r="AF46" s="56">
        <f>(AF27-AF114)*'Assumptions (Inputs)'!$C$26</f>
        <v>-4.0723328567999996E-3</v>
      </c>
      <c r="AG46" s="56">
        <f>(AG27-AG114)*'Assumptions (Inputs)'!$C$26</f>
        <v>-4.0723328567999996E-3</v>
      </c>
      <c r="AH46" s="56">
        <f>(AH27-AH114)*'Assumptions (Inputs)'!$C$26</f>
        <v>-4.0723328567999996E-3</v>
      </c>
      <c r="AI46" s="56">
        <f>(AI27-AI114)*'Assumptions (Inputs)'!$C$26</f>
        <v>-4.0723328567999996E-3</v>
      </c>
      <c r="AJ46" s="56">
        <f>(AJ27-AJ114)*'Assumptions (Inputs)'!$C$26</f>
        <v>-4.0723328567999996E-3</v>
      </c>
      <c r="AK46" s="56">
        <f>(AK27-AK114)*'Assumptions (Inputs)'!$C$26</f>
        <v>-4.0723328567999996E-3</v>
      </c>
      <c r="AL46" s="56">
        <f>(AL27-AL114)*'Assumptions (Inputs)'!$C$26</f>
        <v>-4.0723328567999996E-3</v>
      </c>
      <c r="AM46" s="56">
        <f>(AM27-AM114)*'Assumptions (Inputs)'!$C$26</f>
        <v>-4.0723328567999996E-3</v>
      </c>
      <c r="AN46" s="56">
        <f>(AN27-AN114)*'Assumptions (Inputs)'!$C$26</f>
        <v>-4.0723328567999996E-3</v>
      </c>
      <c r="AO46" s="56">
        <f>(AO27-AO114)*'Assumptions (Inputs)'!$C$26</f>
        <v>-4.0723328567999996E-3</v>
      </c>
      <c r="AP46" s="56">
        <f>(AP27-AP114)*'Assumptions (Inputs)'!$C$26</f>
        <v>-4.0723328567999996E-3</v>
      </c>
      <c r="AQ46" s="56">
        <f>(AQ27-AQ114)*'Assumptions (Inputs)'!$C$26</f>
        <v>-4.0723328567999996E-3</v>
      </c>
      <c r="AR46" s="56">
        <f>(AR27-AR114)*'Assumptions (Inputs)'!$C$26</f>
        <v>-4.0723328567999996E-3</v>
      </c>
      <c r="AS46" s="56">
        <f>(AS27-AS114)*'Assumptions (Inputs)'!$C$26</f>
        <v>-4.0723328567999996E-3</v>
      </c>
      <c r="AT46" s="56">
        <f>(AT27-AT114)*'Assumptions (Inputs)'!$C$26</f>
        <v>-4.0723328567999996E-3</v>
      </c>
      <c r="AU46" s="56">
        <f>(AU27-AU114)*'Assumptions (Inputs)'!$C$26</f>
        <v>-4.0723328567999996E-3</v>
      </c>
      <c r="AV46" s="56">
        <f>(AV27-AV114)*'Assumptions (Inputs)'!$C$26</f>
        <v>-4.0723328567999996E-3</v>
      </c>
      <c r="AW46" s="56">
        <f>(AW27-AW114)*'Assumptions (Inputs)'!$C$26</f>
        <v>-4.0723328567999996E-3</v>
      </c>
      <c r="AX46" s="56">
        <f>(AX27-AX114)*'Assumptions (Inputs)'!$C$26</f>
        <v>-4.0723328567999996E-3</v>
      </c>
      <c r="AY46" s="56">
        <f>(AY27-AY114)*'Assumptions (Inputs)'!$C$26</f>
        <v>-4.0723328567999996E-3</v>
      </c>
      <c r="AZ46" s="56">
        <f>(AZ27-AZ114)*'Assumptions (Inputs)'!$C$26</f>
        <v>-4.0723328567999996E-3</v>
      </c>
      <c r="BA46" s="56">
        <f>(BA27-BA114)*'Assumptions (Inputs)'!$C$26</f>
        <v>-4.0723328567999996E-3</v>
      </c>
      <c r="BB46" s="56">
        <f>(BB27-BB114)*'Assumptions (Inputs)'!$C$26</f>
        <v>0</v>
      </c>
      <c r="BC46" s="56">
        <f>(BC27-BC114)*'Assumptions (Inputs)'!$C$26</f>
        <v>0</v>
      </c>
      <c r="BD46" s="56">
        <f>(BD27-BD114)*'Assumptions (Inputs)'!$C$26</f>
        <v>0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1.2216998570431861E-5</v>
      </c>
      <c r="BO46" s="337"/>
    </row>
    <row r="47" spans="1:107" s="79" customFormat="1" ht="15" customHeight="1">
      <c r="A47" s="36" t="s">
        <v>28</v>
      </c>
      <c r="B47" s="78">
        <f t="shared" ref="B47:BL47" si="24">SUM(B45:B46)</f>
        <v>0</v>
      </c>
      <c r="C47" s="78">
        <f t="shared" si="24"/>
        <v>0</v>
      </c>
      <c r="D47" s="78">
        <f>SUM(D45:D46)</f>
        <v>3.5632912496999991E-3</v>
      </c>
      <c r="E47" s="78">
        <f>SUM(E45:E46)</f>
        <v>1.4190043839519599E-2</v>
      </c>
      <c r="F47" s="78">
        <f t="shared" si="24"/>
        <v>2.3713194225146395E-2</v>
      </c>
      <c r="G47" s="78">
        <f t="shared" si="24"/>
        <v>3.2218261396573196E-2</v>
      </c>
      <c r="H47" s="78">
        <f t="shared" si="24"/>
        <v>3.9778547345222397E-2</v>
      </c>
      <c r="I47" s="78">
        <f t="shared" si="24"/>
        <v>4.6467354062516397E-2</v>
      </c>
      <c r="J47" s="78">
        <f t="shared" si="24"/>
        <v>5.2347802707735598E-2</v>
      </c>
      <c r="K47" s="78">
        <f t="shared" si="24"/>
        <v>5.74830144401604E-2</v>
      </c>
      <c r="L47" s="78">
        <f t="shared" si="24"/>
        <v>6.2496056186881199E-2</v>
      </c>
      <c r="M47" s="78">
        <f t="shared" si="24"/>
        <v>6.7509097933602005E-2</v>
      </c>
      <c r="N47" s="78">
        <f t="shared" si="24"/>
        <v>7.2522139680322811E-2</v>
      </c>
      <c r="O47" s="78">
        <f t="shared" si="24"/>
        <v>7.7535181427043617E-2</v>
      </c>
      <c r="P47" s="78">
        <f t="shared" si="24"/>
        <v>8.2548223173764423E-2</v>
      </c>
      <c r="Q47" s="78">
        <f t="shared" si="24"/>
        <v>8.7561264920485229E-2</v>
      </c>
      <c r="R47" s="78">
        <f t="shared" si="24"/>
        <v>9.2574306667206036E-2</v>
      </c>
      <c r="S47" s="78">
        <f t="shared" si="24"/>
        <v>9.7587348413926842E-2</v>
      </c>
      <c r="T47" s="78">
        <f t="shared" si="24"/>
        <v>0.10260039016064765</v>
      </c>
      <c r="U47" s="78">
        <f t="shared" si="24"/>
        <v>0.10761343190736845</v>
      </c>
      <c r="V47" s="78">
        <f t="shared" si="24"/>
        <v>0.11262647365408926</v>
      </c>
      <c r="W47" s="78">
        <f t="shared" si="24"/>
        <v>0.11763951540081007</v>
      </c>
      <c r="X47" s="78">
        <f t="shared" si="24"/>
        <v>0.11810986984577046</v>
      </c>
      <c r="Y47" s="78">
        <f t="shared" si="24"/>
        <v>0.11403753698897046</v>
      </c>
      <c r="Z47" s="78">
        <f t="shared" si="24"/>
        <v>0.10996520413217045</v>
      </c>
      <c r="AA47" s="78">
        <f t="shared" si="24"/>
        <v>0.10589287127537045</v>
      </c>
      <c r="AB47" s="78">
        <f t="shared" si="24"/>
        <v>0.10182053841857044</v>
      </c>
      <c r="AC47" s="78">
        <f t="shared" si="24"/>
        <v>9.774820556177044E-2</v>
      </c>
      <c r="AD47" s="78">
        <f t="shared" si="24"/>
        <v>9.3675872704970436E-2</v>
      </c>
      <c r="AE47" s="78">
        <f t="shared" si="24"/>
        <v>8.9603539848170433E-2</v>
      </c>
      <c r="AF47" s="78">
        <f t="shared" si="24"/>
        <v>8.5531206991370429E-2</v>
      </c>
      <c r="AG47" s="78">
        <f t="shared" si="24"/>
        <v>8.1458874134570425E-2</v>
      </c>
      <c r="AH47" s="78">
        <f t="shared" si="24"/>
        <v>7.7386541277770421E-2</v>
      </c>
      <c r="AI47" s="78">
        <f t="shared" si="24"/>
        <v>7.3314208420970417E-2</v>
      </c>
      <c r="AJ47" s="78">
        <f t="shared" si="24"/>
        <v>6.9241875564170413E-2</v>
      </c>
      <c r="AK47" s="78">
        <f t="shared" si="24"/>
        <v>6.5169542707370409E-2</v>
      </c>
      <c r="AL47" s="78">
        <f t="shared" si="24"/>
        <v>6.1097209850570412E-2</v>
      </c>
      <c r="AM47" s="78">
        <f t="shared" si="24"/>
        <v>5.7024876993770415E-2</v>
      </c>
      <c r="AN47" s="78">
        <f t="shared" si="24"/>
        <v>5.2952544136970418E-2</v>
      </c>
      <c r="AO47" s="78">
        <f t="shared" si="24"/>
        <v>4.8880211280170421E-2</v>
      </c>
      <c r="AP47" s="78">
        <f t="shared" si="24"/>
        <v>4.4807878423370424E-2</v>
      </c>
      <c r="AQ47" s="78">
        <f t="shared" si="24"/>
        <v>4.0735545566570427E-2</v>
      </c>
      <c r="AR47" s="78">
        <f t="shared" si="24"/>
        <v>3.6663212709770431E-2</v>
      </c>
      <c r="AS47" s="78">
        <f t="shared" si="24"/>
        <v>3.2590879852970434E-2</v>
      </c>
      <c r="AT47" s="78">
        <f t="shared" si="24"/>
        <v>2.8518546996170433E-2</v>
      </c>
      <c r="AU47" s="78">
        <f t="shared" si="24"/>
        <v>2.4446214139370433E-2</v>
      </c>
      <c r="AV47" s="78">
        <f t="shared" si="24"/>
        <v>2.0373881282570432E-2</v>
      </c>
      <c r="AW47" s="78">
        <f t="shared" si="24"/>
        <v>1.6301548425770432E-2</v>
      </c>
      <c r="AX47" s="78">
        <f t="shared" si="24"/>
        <v>1.2229215568970431E-2</v>
      </c>
      <c r="AY47" s="78">
        <f t="shared" si="24"/>
        <v>8.156882712170431E-3</v>
      </c>
      <c r="AZ47" s="78">
        <f t="shared" si="24"/>
        <v>4.0845498553704314E-3</v>
      </c>
      <c r="BA47" s="78">
        <f t="shared" si="24"/>
        <v>1.2216998570431861E-5</v>
      </c>
      <c r="BB47" s="78">
        <f t="shared" si="24"/>
        <v>1.2216998570431861E-5</v>
      </c>
      <c r="BC47" s="78">
        <f t="shared" si="24"/>
        <v>1.2216998570431861E-5</v>
      </c>
      <c r="BD47" s="78">
        <f t="shared" si="24"/>
        <v>1.2216998570431861E-5</v>
      </c>
      <c r="BE47" s="78">
        <f t="shared" si="24"/>
        <v>1.2216998570431861E-5</v>
      </c>
      <c r="BF47" s="78">
        <f t="shared" si="24"/>
        <v>1.2216998570431861E-5</v>
      </c>
      <c r="BG47" s="78">
        <f t="shared" si="24"/>
        <v>1.2216998570431861E-5</v>
      </c>
      <c r="BH47" s="78">
        <f t="shared" si="24"/>
        <v>1.2216998570431861E-5</v>
      </c>
      <c r="BI47" s="78">
        <f t="shared" si="24"/>
        <v>1.2216998570431861E-5</v>
      </c>
      <c r="BJ47" s="78">
        <f t="shared" si="24"/>
        <v>1.2216998570431861E-5</v>
      </c>
      <c r="BK47" s="78">
        <f t="shared" si="24"/>
        <v>1.2216998570431861E-5</v>
      </c>
      <c r="BL47" s="78">
        <f t="shared" si="24"/>
        <v>1.2216998570431861E-5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5">AVERAGE(B45,B47)</f>
        <v>0</v>
      </c>
      <c r="C48" s="69">
        <f t="shared" si="25"/>
        <v>0</v>
      </c>
      <c r="D48" s="69">
        <f t="shared" si="25"/>
        <v>1.7816456248499995E-3</v>
      </c>
      <c r="E48" s="69">
        <f>AVERAGE(E45,E47)</f>
        <v>8.8766675446097995E-3</v>
      </c>
      <c r="F48" s="69">
        <f t="shared" si="25"/>
        <v>1.8951619032332997E-2</v>
      </c>
      <c r="G48" s="69">
        <f>AVERAGE(G45,G47)</f>
        <v>2.7965727810859795E-2</v>
      </c>
      <c r="H48" s="69">
        <f t="shared" si="25"/>
        <v>3.5998404370897796E-2</v>
      </c>
      <c r="I48" s="69">
        <f t="shared" si="25"/>
        <v>4.31229507038694E-2</v>
      </c>
      <c r="J48" s="69">
        <f t="shared" si="25"/>
        <v>4.9407578385125994E-2</v>
      </c>
      <c r="K48" s="69">
        <f t="shared" si="25"/>
        <v>5.4915408573947999E-2</v>
      </c>
      <c r="L48" s="69">
        <f>AVERAGE(L45,L47)</f>
        <v>5.9989535313520803E-2</v>
      </c>
      <c r="M48" s="69">
        <f>AVERAGE(M45,M47)</f>
        <v>6.5002577060241595E-2</v>
      </c>
      <c r="N48" s="69">
        <f>AVERAGE(N45,N47)</f>
        <v>7.0015618806962415E-2</v>
      </c>
      <c r="O48" s="69">
        <f t="shared" ref="O48:BL48" si="26">AVERAGE(O45,O47)</f>
        <v>7.5028660553683207E-2</v>
      </c>
      <c r="P48" s="69">
        <f t="shared" si="26"/>
        <v>8.0041702300404027E-2</v>
      </c>
      <c r="Q48" s="69">
        <f t="shared" si="26"/>
        <v>8.505474404712482E-2</v>
      </c>
      <c r="R48" s="69">
        <f t="shared" si="26"/>
        <v>9.0067785793845639E-2</v>
      </c>
      <c r="S48" s="69">
        <f t="shared" si="26"/>
        <v>9.5080827540566432E-2</v>
      </c>
      <c r="T48" s="69">
        <f t="shared" si="26"/>
        <v>0.10009386928728725</v>
      </c>
      <c r="U48" s="69">
        <f t="shared" si="26"/>
        <v>0.10510691103400804</v>
      </c>
      <c r="V48" s="69">
        <f t="shared" si="26"/>
        <v>0.11011995278072886</v>
      </c>
      <c r="W48" s="69">
        <f t="shared" si="26"/>
        <v>0.11513299452744966</v>
      </c>
      <c r="X48" s="69">
        <f t="shared" si="26"/>
        <v>0.11787469262329026</v>
      </c>
      <c r="Y48" s="69">
        <f t="shared" si="26"/>
        <v>0.11607370341737046</v>
      </c>
      <c r="Z48" s="69">
        <f t="shared" si="26"/>
        <v>0.11200137056057045</v>
      </c>
      <c r="AA48" s="69">
        <f t="shared" si="26"/>
        <v>0.10792903770377045</v>
      </c>
      <c r="AB48" s="69">
        <f t="shared" si="26"/>
        <v>0.10385670484697045</v>
      </c>
      <c r="AC48" s="69">
        <f t="shared" si="26"/>
        <v>9.9784371990170442E-2</v>
      </c>
      <c r="AD48" s="69">
        <f t="shared" si="26"/>
        <v>9.5712039133370438E-2</v>
      </c>
      <c r="AE48" s="69">
        <f t="shared" si="26"/>
        <v>9.1639706276570435E-2</v>
      </c>
      <c r="AF48" s="69">
        <f t="shared" si="26"/>
        <v>8.7567373419770431E-2</v>
      </c>
      <c r="AG48" s="69">
        <f t="shared" si="26"/>
        <v>8.3495040562970427E-2</v>
      </c>
      <c r="AH48" s="69">
        <f t="shared" si="26"/>
        <v>7.9422707706170423E-2</v>
      </c>
      <c r="AI48" s="69">
        <f t="shared" si="26"/>
        <v>7.5350374849370419E-2</v>
      </c>
      <c r="AJ48" s="69">
        <f t="shared" si="26"/>
        <v>7.1278041992570415E-2</v>
      </c>
      <c r="AK48" s="69">
        <f t="shared" si="26"/>
        <v>6.7205709135770411E-2</v>
      </c>
      <c r="AL48" s="69">
        <f t="shared" si="26"/>
        <v>6.3133376278970407E-2</v>
      </c>
      <c r="AM48" s="69">
        <f t="shared" si="26"/>
        <v>5.9061043422170417E-2</v>
      </c>
      <c r="AN48" s="69">
        <f t="shared" si="26"/>
        <v>5.4988710565370413E-2</v>
      </c>
      <c r="AO48" s="69">
        <f t="shared" si="26"/>
        <v>5.0916377708570423E-2</v>
      </c>
      <c r="AP48" s="69">
        <f t="shared" si="26"/>
        <v>4.6844044851770419E-2</v>
      </c>
      <c r="AQ48" s="69">
        <f t="shared" si="26"/>
        <v>4.2771711994970429E-2</v>
      </c>
      <c r="AR48" s="69">
        <f t="shared" si="26"/>
        <v>3.8699379138170426E-2</v>
      </c>
      <c r="AS48" s="69">
        <f t="shared" si="26"/>
        <v>3.4627046281370435E-2</v>
      </c>
      <c r="AT48" s="69">
        <f t="shared" si="26"/>
        <v>3.0554713424570432E-2</v>
      </c>
      <c r="AU48" s="69">
        <f t="shared" si="26"/>
        <v>2.6482380567770435E-2</v>
      </c>
      <c r="AV48" s="69">
        <f t="shared" si="26"/>
        <v>2.2410047710970431E-2</v>
      </c>
      <c r="AW48" s="69">
        <f t="shared" si="26"/>
        <v>1.8337714854170434E-2</v>
      </c>
      <c r="AX48" s="69">
        <f t="shared" si="26"/>
        <v>1.4265381997370432E-2</v>
      </c>
      <c r="AY48" s="69">
        <f t="shared" si="26"/>
        <v>1.0193049140570431E-2</v>
      </c>
      <c r="AZ48" s="69">
        <f t="shared" si="26"/>
        <v>6.1207162837704308E-3</v>
      </c>
      <c r="BA48" s="69">
        <f t="shared" si="26"/>
        <v>2.0483834269704316E-3</v>
      </c>
      <c r="BB48" s="69">
        <f t="shared" si="26"/>
        <v>1.2216998570431861E-5</v>
      </c>
      <c r="BC48" s="69">
        <f t="shared" si="26"/>
        <v>1.2216998570431861E-5</v>
      </c>
      <c r="BD48" s="69">
        <f t="shared" si="26"/>
        <v>1.2216998570431861E-5</v>
      </c>
      <c r="BE48" s="69">
        <f t="shared" si="26"/>
        <v>1.2216998570431861E-5</v>
      </c>
      <c r="BF48" s="69">
        <f t="shared" si="26"/>
        <v>1.2216998570431861E-5</v>
      </c>
      <c r="BG48" s="69">
        <f t="shared" si="26"/>
        <v>1.2216998570431861E-5</v>
      </c>
      <c r="BH48" s="69">
        <f t="shared" si="26"/>
        <v>1.2216998570431861E-5</v>
      </c>
      <c r="BI48" s="69">
        <f t="shared" si="26"/>
        <v>1.2216998570431861E-5</v>
      </c>
      <c r="BJ48" s="69">
        <f t="shared" si="26"/>
        <v>1.2216998570431861E-5</v>
      </c>
      <c r="BK48" s="69">
        <f t="shared" si="26"/>
        <v>1.2216998570431861E-5</v>
      </c>
      <c r="BL48" s="69">
        <f t="shared" si="26"/>
        <v>1.2216998570431861E-5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7">C22-C36-C42-C48</f>
        <v>0</v>
      </c>
      <c r="D50" s="72">
        <f t="shared" si="27"/>
        <v>1.5243642495076499</v>
      </c>
      <c r="E50" s="72">
        <f t="shared" si="27"/>
        <v>2.9842621385525683</v>
      </c>
      <c r="F50" s="72">
        <f t="shared" si="27"/>
        <v>2.858852455432797</v>
      </c>
      <c r="G50" s="72">
        <f t="shared" si="27"/>
        <v>2.7402158449948182</v>
      </c>
      <c r="H50" s="72">
        <f t="shared" si="27"/>
        <v>2.6278453017979602</v>
      </c>
      <c r="I50" s="72">
        <f t="shared" si="27"/>
        <v>2.5212728208200645</v>
      </c>
      <c r="J50" s="72">
        <f t="shared" si="27"/>
        <v>2.4200628973877336</v>
      </c>
      <c r="K50" s="72">
        <f t="shared" si="27"/>
        <v>2.3238125271763321</v>
      </c>
      <c r="L50" s="72">
        <f t="shared" si="27"/>
        <v>2.2303311866793667</v>
      </c>
      <c r="M50" s="72">
        <f t="shared" si="27"/>
        <v>2.1372398503675343</v>
      </c>
      <c r="N50" s="72">
        <f t="shared" si="27"/>
        <v>2.0441485140557019</v>
      </c>
      <c r="O50" s="72">
        <f t="shared" si="27"/>
        <v>1.9510571777438688</v>
      </c>
      <c r="P50" s="72">
        <f t="shared" si="27"/>
        <v>1.8579658414320361</v>
      </c>
      <c r="Q50" s="72">
        <f t="shared" si="27"/>
        <v>1.7648745051202037</v>
      </c>
      <c r="R50" s="72">
        <f t="shared" si="27"/>
        <v>1.6717831688083704</v>
      </c>
      <c r="S50" s="72">
        <f t="shared" si="27"/>
        <v>1.578691832496538</v>
      </c>
      <c r="T50" s="72">
        <f t="shared" si="27"/>
        <v>1.4856004961847047</v>
      </c>
      <c r="U50" s="72">
        <f t="shared" si="27"/>
        <v>1.3925091598728723</v>
      </c>
      <c r="V50" s="72">
        <f t="shared" si="27"/>
        <v>1.2994178235610394</v>
      </c>
      <c r="W50" s="72">
        <f t="shared" si="27"/>
        <v>1.2063264872492063</v>
      </c>
      <c r="X50" s="72">
        <f t="shared" si="27"/>
        <v>1.1277368065545319</v>
      </c>
      <c r="Y50" s="72">
        <f t="shared" si="27"/>
        <v>1.0781504370941735</v>
      </c>
      <c r="Z50" s="72">
        <f t="shared" si="27"/>
        <v>1.0430657232509735</v>
      </c>
      <c r="AA50" s="72">
        <f t="shared" si="27"/>
        <v>1.0079810094077732</v>
      </c>
      <c r="AB50" s="72">
        <f t="shared" si="27"/>
        <v>0.97289629556457335</v>
      </c>
      <c r="AC50" s="72">
        <f t="shared" si="27"/>
        <v>0.93781158172137313</v>
      </c>
      <c r="AD50" s="72">
        <f t="shared" si="27"/>
        <v>0.90272686787817313</v>
      </c>
      <c r="AE50" s="72">
        <f t="shared" si="27"/>
        <v>0.86764215403497291</v>
      </c>
      <c r="AF50" s="72">
        <f t="shared" si="27"/>
        <v>0.83255744019177302</v>
      </c>
      <c r="AG50" s="72">
        <f t="shared" si="27"/>
        <v>0.7974727263485728</v>
      </c>
      <c r="AH50" s="72">
        <f t="shared" si="27"/>
        <v>0.7623880125053728</v>
      </c>
      <c r="AI50" s="72">
        <f t="shared" si="27"/>
        <v>0.72730329866217258</v>
      </c>
      <c r="AJ50" s="72">
        <f t="shared" si="27"/>
        <v>0.69221858481897269</v>
      </c>
      <c r="AK50" s="72">
        <f t="shared" si="27"/>
        <v>0.65713387097577292</v>
      </c>
      <c r="AL50" s="72">
        <f t="shared" si="27"/>
        <v>0.62204915713257292</v>
      </c>
      <c r="AM50" s="72">
        <f t="shared" si="27"/>
        <v>0.58696444328937314</v>
      </c>
      <c r="AN50" s="72">
        <f t="shared" si="27"/>
        <v>0.55187972944617325</v>
      </c>
      <c r="AO50" s="72">
        <f t="shared" si="27"/>
        <v>0.51679501560297347</v>
      </c>
      <c r="AP50" s="72">
        <f t="shared" si="27"/>
        <v>0.48171030175977347</v>
      </c>
      <c r="AQ50" s="72">
        <f t="shared" si="27"/>
        <v>0.44662558791657364</v>
      </c>
      <c r="AR50" s="72">
        <f t="shared" si="27"/>
        <v>0.41154087407337381</v>
      </c>
      <c r="AS50" s="72">
        <f t="shared" si="27"/>
        <v>0.37645616023017392</v>
      </c>
      <c r="AT50" s="72">
        <f t="shared" si="27"/>
        <v>0.34137144638697403</v>
      </c>
      <c r="AU50" s="72">
        <f t="shared" si="27"/>
        <v>0.3062867325437742</v>
      </c>
      <c r="AV50" s="72">
        <f t="shared" si="27"/>
        <v>0.27120201870057431</v>
      </c>
      <c r="AW50" s="72">
        <f t="shared" si="27"/>
        <v>0.23611730485737445</v>
      </c>
      <c r="AX50" s="72">
        <f t="shared" si="27"/>
        <v>0.20103259101417459</v>
      </c>
      <c r="AY50" s="72">
        <f t="shared" si="27"/>
        <v>0.16594787717097473</v>
      </c>
      <c r="AZ50" s="72">
        <f t="shared" si="27"/>
        <v>0.13086316332777487</v>
      </c>
      <c r="BA50" s="72">
        <f t="shared" si="27"/>
        <v>5.6621402784574344E-2</v>
      </c>
      <c r="BB50" s="72">
        <f t="shared" si="27"/>
        <v>-7.8000837026229522E-5</v>
      </c>
      <c r="BC50" s="72">
        <f>BC22-BC36-BC42-BC48</f>
        <v>-7.8000837026229522E-5</v>
      </c>
      <c r="BD50" s="72">
        <f>BD22-BD36-BD42-BD48</f>
        <v>-7.8000837026229522E-5</v>
      </c>
      <c r="BE50" s="72">
        <f t="shared" si="27"/>
        <v>-7.8000837026229522E-5</v>
      </c>
      <c r="BF50" s="72">
        <f t="shared" si="27"/>
        <v>-7.8000837026229522E-5</v>
      </c>
      <c r="BG50" s="72">
        <f t="shared" si="27"/>
        <v>-7.8000837026229522E-5</v>
      </c>
      <c r="BH50" s="72">
        <f t="shared" si="27"/>
        <v>-7.8000837026229522E-5</v>
      </c>
      <c r="BI50" s="72">
        <f>BI22-BI36-BI42-BI48</f>
        <v>-7.8000837026229522E-5</v>
      </c>
      <c r="BJ50" s="72">
        <f>BJ22-BJ36-BJ42-BJ48</f>
        <v>-7.8000837026229522E-5</v>
      </c>
      <c r="BK50" s="72">
        <f>BK22-BK36-BK42-BK48</f>
        <v>-7.8000837026229522E-5</v>
      </c>
      <c r="BL50" s="72">
        <f>BL22-BL36-BL42-BL48</f>
        <v>-7.8000837026229522E-5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-1.0573058505929651E-3</v>
      </c>
      <c r="E53" s="81">
        <f>(+E33-E114)*'Assumptions (Inputs)'!$D$31/'Assumptions (Inputs)'!$D$30</f>
        <v>-1.0573058505929651E-3</v>
      </c>
      <c r="F53" s="81">
        <f>(+F33-F114)*'Assumptions (Inputs)'!$D$31/'Assumptions (Inputs)'!$D$30</f>
        <v>-1.0573058505929651E-3</v>
      </c>
      <c r="G53" s="81">
        <f>(+G33-G114)*'Assumptions (Inputs)'!$D$31/'Assumptions (Inputs)'!$D$30</f>
        <v>-1.0573058505929651E-3</v>
      </c>
      <c r="H53" s="81">
        <f>(+H33-H114)*'Assumptions (Inputs)'!$D$31/'Assumptions (Inputs)'!$D$30</f>
        <v>-1.0573058505929651E-3</v>
      </c>
      <c r="I53" s="81">
        <f>(+I33-I114)*'Assumptions (Inputs)'!$D$31/'Assumptions (Inputs)'!$D$30</f>
        <v>-1.0573058505929651E-3</v>
      </c>
      <c r="J53" s="81">
        <f>(+J33-J114)*'Assumptions (Inputs)'!$D$31/'Assumptions (Inputs)'!$D$30</f>
        <v>-1.0573058505929651E-3</v>
      </c>
      <c r="K53" s="81">
        <f>(+K33-K114)*'Assumptions (Inputs)'!$D$31/'Assumptions (Inputs)'!$D$30</f>
        <v>-1.0573058505929651E-3</v>
      </c>
      <c r="L53" s="81">
        <f>(+L33-L114)*'Assumptions (Inputs)'!$D$31/'Assumptions (Inputs)'!$D$30</f>
        <v>-1.0573058505929651E-3</v>
      </c>
      <c r="M53" s="81">
        <f>(+M33-M114)*'Assumptions (Inputs)'!$D$31/'Assumptions (Inputs)'!$D$30</f>
        <v>-1.0573058505929651E-3</v>
      </c>
      <c r="N53" s="81">
        <f>(+N33-N114)*'Assumptions (Inputs)'!$D$31/'Assumptions (Inputs)'!$D$30</f>
        <v>-1.0573058505929651E-3</v>
      </c>
      <c r="O53" s="81">
        <f>(+O33-O114)*'Assumptions (Inputs)'!$D$31/'Assumptions (Inputs)'!$D$30</f>
        <v>-1.0573058505929651E-3</v>
      </c>
      <c r="P53" s="81">
        <f>(+P33-P114)*'Assumptions (Inputs)'!$D$31/'Assumptions (Inputs)'!$D$30</f>
        <v>-1.0573058505929651E-3</v>
      </c>
      <c r="Q53" s="81">
        <f>(+Q33-Q114)*'Assumptions (Inputs)'!$D$31/'Assumptions (Inputs)'!$D$30</f>
        <v>-1.0573058505929651E-3</v>
      </c>
      <c r="R53" s="81">
        <f>(+R33-R114)*'Assumptions (Inputs)'!$D$31/'Assumptions (Inputs)'!$D$30</f>
        <v>-1.0573058505929651E-3</v>
      </c>
      <c r="S53" s="81">
        <f>(+S33-S114)*'Assumptions (Inputs)'!$D$31/'Assumptions (Inputs)'!$D$30</f>
        <v>-1.0573058505929651E-3</v>
      </c>
      <c r="T53" s="81">
        <f>(+T33-T114)*'Assumptions (Inputs)'!$D$31/'Assumptions (Inputs)'!$D$30</f>
        <v>-1.0573058505929651E-3</v>
      </c>
      <c r="U53" s="81">
        <f>(+U33-U114)*'Assumptions (Inputs)'!$D$31/'Assumptions (Inputs)'!$D$30</f>
        <v>-1.0573058505929651E-3</v>
      </c>
      <c r="V53" s="81">
        <f>(+V33-V114)*'Assumptions (Inputs)'!$D$31/'Assumptions (Inputs)'!$D$30</f>
        <v>-1.0573058505929651E-3</v>
      </c>
      <c r="W53" s="81">
        <f>(+W33-W114)*'Assumptions (Inputs)'!$D$31/'Assumptions (Inputs)'!$D$30</f>
        <v>-1.0573058505929651E-3</v>
      </c>
      <c r="X53" s="81">
        <f>(+X33-X114)*'Assumptions (Inputs)'!$D$31/'Assumptions (Inputs)'!$D$30</f>
        <v>-1.0573058505929651E-3</v>
      </c>
      <c r="Y53" s="81">
        <f>(+Y33-Y114)*'Assumptions (Inputs)'!$D$31/'Assumptions (Inputs)'!$D$30</f>
        <v>-1.0573058505929651E-3</v>
      </c>
      <c r="Z53" s="81">
        <f>(+Z33-Z114)*'Assumptions (Inputs)'!$D$31/'Assumptions (Inputs)'!$D$30</f>
        <v>-1.0573058505929651E-3</v>
      </c>
      <c r="AA53" s="81">
        <f>(+AA33-AA114)*'Assumptions (Inputs)'!$D$31/'Assumptions (Inputs)'!$D$30</f>
        <v>-1.0573058505929651E-3</v>
      </c>
      <c r="AB53" s="81">
        <f>(+AB33-AB114)*'Assumptions (Inputs)'!$D$31/'Assumptions (Inputs)'!$D$30</f>
        <v>-1.0573058505929651E-3</v>
      </c>
      <c r="AC53" s="81">
        <f>(+AC33-AC114)*'Assumptions (Inputs)'!$D$31/'Assumptions (Inputs)'!$D$30</f>
        <v>-1.0573058505929651E-3</v>
      </c>
      <c r="AD53" s="81">
        <f>(+AD33-AD114)*'Assumptions (Inputs)'!$D$31/'Assumptions (Inputs)'!$D$30</f>
        <v>-1.0573058505929651E-3</v>
      </c>
      <c r="AE53" s="81">
        <f>(+AE33-AE114)*'Assumptions (Inputs)'!$D$31/'Assumptions (Inputs)'!$D$30</f>
        <v>-1.0573058505929651E-3</v>
      </c>
      <c r="AF53" s="81">
        <f>(+AF33-AF114)*'Assumptions (Inputs)'!$D$31/'Assumptions (Inputs)'!$D$30</f>
        <v>-1.0573058505929651E-3</v>
      </c>
      <c r="AG53" s="81">
        <f>(+AG33-AG114)*'Assumptions (Inputs)'!$D$31/'Assumptions (Inputs)'!$D$30</f>
        <v>-1.0573058505929651E-3</v>
      </c>
      <c r="AH53" s="81">
        <f>(+AH33-AH114)*'Assumptions (Inputs)'!$D$31/'Assumptions (Inputs)'!$D$30</f>
        <v>-1.0573058505929651E-3</v>
      </c>
      <c r="AI53" s="81">
        <f>(+AI33-AI114)*'Assumptions (Inputs)'!$D$31/'Assumptions (Inputs)'!$D$30</f>
        <v>-1.0573058505929651E-3</v>
      </c>
      <c r="AJ53" s="81">
        <f>(+AJ33-AJ114)*'Assumptions (Inputs)'!$D$31/'Assumptions (Inputs)'!$D$30</f>
        <v>-1.0573058505929651E-3</v>
      </c>
      <c r="AK53" s="81">
        <f>(+AK33-AK114)*'Assumptions (Inputs)'!$D$31/'Assumptions (Inputs)'!$D$30</f>
        <v>-1.0573058505929651E-3</v>
      </c>
      <c r="AL53" s="81">
        <f>(+AL33-AL114)*'Assumptions (Inputs)'!$D$31/'Assumptions (Inputs)'!$D$30</f>
        <v>-1.0573058505929651E-3</v>
      </c>
      <c r="AM53" s="81">
        <f>(+AM33-AM114)*'Assumptions (Inputs)'!$D$31/'Assumptions (Inputs)'!$D$30</f>
        <v>-1.0573058505929651E-3</v>
      </c>
      <c r="AN53" s="81">
        <f>(+AN33-AN114)*'Assumptions (Inputs)'!$D$31/'Assumptions (Inputs)'!$D$30</f>
        <v>-1.0573058505929651E-3</v>
      </c>
      <c r="AO53" s="81">
        <f>(+AO33-AO114)*'Assumptions (Inputs)'!$D$31/'Assumptions (Inputs)'!$D$30</f>
        <v>-1.0573058505929651E-3</v>
      </c>
      <c r="AP53" s="81">
        <f>(+AP33-AP114)*'Assumptions (Inputs)'!$D$31/'Assumptions (Inputs)'!$D$30</f>
        <v>-1.0573058505929651E-3</v>
      </c>
      <c r="AQ53" s="81">
        <f>(+AQ33-AQ114)*'Assumptions (Inputs)'!$D$31/'Assumptions (Inputs)'!$D$30</f>
        <v>-1.0573058505929651E-3</v>
      </c>
      <c r="AR53" s="81">
        <f>(+AR33-AR114)*'Assumptions (Inputs)'!$D$31/'Assumptions (Inputs)'!$D$30</f>
        <v>-1.0573058505929651E-3</v>
      </c>
      <c r="AS53" s="81">
        <f>(+AS33-AS114)*'Assumptions (Inputs)'!$D$31/'Assumptions (Inputs)'!$D$30</f>
        <v>-1.0573058505929651E-3</v>
      </c>
      <c r="AT53" s="81">
        <f>(+AT33-AT114)*'Assumptions (Inputs)'!$D$31/'Assumptions (Inputs)'!$D$30</f>
        <v>-1.0573058505929651E-3</v>
      </c>
      <c r="AU53" s="81">
        <f>(+AU33-AU114)*'Assumptions (Inputs)'!$D$31/'Assumptions (Inputs)'!$D$30</f>
        <v>-1.0573058505929651E-3</v>
      </c>
      <c r="AV53" s="81">
        <f>(+AV33-AV114)*'Assumptions (Inputs)'!$D$31/'Assumptions (Inputs)'!$D$30</f>
        <v>-1.0573058505929651E-3</v>
      </c>
      <c r="AW53" s="81">
        <f>(+AW33-AW114)*'Assumptions (Inputs)'!$D$31/'Assumptions (Inputs)'!$D$30</f>
        <v>-1.0573058505929651E-3</v>
      </c>
      <c r="AX53" s="81">
        <f>(+AX33-AX114)*'Assumptions (Inputs)'!$D$31/'Assumptions (Inputs)'!$D$30</f>
        <v>-1.0573058505929651E-3</v>
      </c>
      <c r="AY53" s="81">
        <f>(+AY33-AY114)*'Assumptions (Inputs)'!$D$31/'Assumptions (Inputs)'!$D$30</f>
        <v>-1.0573058505929651E-3</v>
      </c>
      <c r="AZ53" s="81">
        <f>(+AZ33-AZ114)*'Assumptions (Inputs)'!$D$31/'Assumptions (Inputs)'!$D$30</f>
        <v>-1.0573058505929651E-3</v>
      </c>
      <c r="BA53" s="81">
        <f>(+BA33-BA114)*'Assumptions (Inputs)'!$D$31/'Assumptions (Inputs)'!$D$30</f>
        <v>-1.0573058505929651E-3</v>
      </c>
      <c r="BB53" s="81">
        <f>(+BB33-BB114)*'Assumptions (Inputs)'!$D$31/'Assumptions (Inputs)'!$D$30</f>
        <v>0</v>
      </c>
      <c r="BC53" s="81">
        <f>(+BC33-BC114)*'Assumptions (Inputs)'!$D$31/'Assumptions (Inputs)'!$D$30</f>
        <v>0</v>
      </c>
      <c r="BD53" s="81">
        <f>(+BD33-BD114)*'Assumptions (Inputs)'!$D$31/'Assumptions (Inputs)'!$D$30</f>
        <v>0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-5.2865292529648271E-2</v>
      </c>
      <c r="BO53" s="343"/>
    </row>
    <row r="54" spans="1:107" s="38" customFormat="1" ht="15" customHeight="1">
      <c r="A54" s="36" t="s">
        <v>53</v>
      </c>
      <c r="B54" s="75">
        <f t="shared" ref="B54:BL54" si="28">B33</f>
        <v>0</v>
      </c>
      <c r="C54" s="75">
        <f t="shared" si="28"/>
        <v>0</v>
      </c>
      <c r="D54" s="75">
        <f t="shared" si="28"/>
        <v>6.1084992851999996E-2</v>
      </c>
      <c r="E54" s="75">
        <f t="shared" si="28"/>
        <v>6.1084992851999996E-2</v>
      </c>
      <c r="F54" s="75">
        <f t="shared" si="28"/>
        <v>6.1084992851999996E-2</v>
      </c>
      <c r="G54" s="75">
        <f t="shared" si="28"/>
        <v>6.1084992851999996E-2</v>
      </c>
      <c r="H54" s="75">
        <f t="shared" si="28"/>
        <v>6.1084992851999996E-2</v>
      </c>
      <c r="I54" s="75">
        <f t="shared" si="28"/>
        <v>6.1084992851999996E-2</v>
      </c>
      <c r="J54" s="75">
        <f t="shared" si="28"/>
        <v>6.1084992851999996E-2</v>
      </c>
      <c r="K54" s="75">
        <f t="shared" si="28"/>
        <v>6.1084992851999996E-2</v>
      </c>
      <c r="L54" s="75">
        <f t="shared" si="28"/>
        <v>6.1084992851999996E-2</v>
      </c>
      <c r="M54" s="75">
        <f t="shared" si="28"/>
        <v>6.1084992851999996E-2</v>
      </c>
      <c r="N54" s="75">
        <f t="shared" si="28"/>
        <v>6.1084992851999996E-2</v>
      </c>
      <c r="O54" s="75">
        <f t="shared" si="28"/>
        <v>6.1084992851999996E-2</v>
      </c>
      <c r="P54" s="75">
        <f t="shared" si="28"/>
        <v>6.1084992851999996E-2</v>
      </c>
      <c r="Q54" s="75">
        <f t="shared" si="28"/>
        <v>6.1084992851999996E-2</v>
      </c>
      <c r="R54" s="75">
        <f t="shared" si="28"/>
        <v>6.1084992851999996E-2</v>
      </c>
      <c r="S54" s="75">
        <f t="shared" si="28"/>
        <v>6.1084992851999996E-2</v>
      </c>
      <c r="T54" s="75">
        <f t="shared" si="28"/>
        <v>6.1084992851999996E-2</v>
      </c>
      <c r="U54" s="75">
        <f t="shared" si="28"/>
        <v>6.1084992851999996E-2</v>
      </c>
      <c r="V54" s="75">
        <f t="shared" si="28"/>
        <v>6.1084992851999996E-2</v>
      </c>
      <c r="W54" s="75">
        <f t="shared" si="28"/>
        <v>6.1084992851999996E-2</v>
      </c>
      <c r="X54" s="75">
        <f t="shared" si="28"/>
        <v>6.1084992851999996E-2</v>
      </c>
      <c r="Y54" s="75">
        <f t="shared" si="28"/>
        <v>6.1084992851999996E-2</v>
      </c>
      <c r="Z54" s="75">
        <f t="shared" si="28"/>
        <v>6.1084992851999996E-2</v>
      </c>
      <c r="AA54" s="75">
        <f t="shared" si="28"/>
        <v>6.1084992851999996E-2</v>
      </c>
      <c r="AB54" s="75">
        <f t="shared" si="28"/>
        <v>6.1084992851999996E-2</v>
      </c>
      <c r="AC54" s="75">
        <f t="shared" si="28"/>
        <v>6.1084992851999996E-2</v>
      </c>
      <c r="AD54" s="75">
        <f t="shared" si="28"/>
        <v>6.1084992851999996E-2</v>
      </c>
      <c r="AE54" s="75">
        <f t="shared" si="28"/>
        <v>6.1084992851999996E-2</v>
      </c>
      <c r="AF54" s="75">
        <f t="shared" si="28"/>
        <v>6.1084992851999996E-2</v>
      </c>
      <c r="AG54" s="75">
        <f t="shared" si="28"/>
        <v>6.1084992851999996E-2</v>
      </c>
      <c r="AH54" s="75">
        <f t="shared" si="28"/>
        <v>6.1084992851999996E-2</v>
      </c>
      <c r="AI54" s="75">
        <f t="shared" si="28"/>
        <v>6.1084992851999996E-2</v>
      </c>
      <c r="AJ54" s="75">
        <f t="shared" si="28"/>
        <v>6.1084992851999996E-2</v>
      </c>
      <c r="AK54" s="75">
        <f t="shared" si="28"/>
        <v>6.1084992851999996E-2</v>
      </c>
      <c r="AL54" s="75">
        <f t="shared" si="28"/>
        <v>6.1084992851999996E-2</v>
      </c>
      <c r="AM54" s="75">
        <f t="shared" si="28"/>
        <v>6.1084992851999996E-2</v>
      </c>
      <c r="AN54" s="75">
        <f t="shared" si="28"/>
        <v>6.1084992851999996E-2</v>
      </c>
      <c r="AO54" s="75">
        <f t="shared" si="28"/>
        <v>6.1084992851999996E-2</v>
      </c>
      <c r="AP54" s="75">
        <f t="shared" si="28"/>
        <v>6.1084992851999996E-2</v>
      </c>
      <c r="AQ54" s="75">
        <f t="shared" si="28"/>
        <v>6.1084992851999996E-2</v>
      </c>
      <c r="AR54" s="75">
        <f t="shared" si="28"/>
        <v>6.1084992851999996E-2</v>
      </c>
      <c r="AS54" s="75">
        <f t="shared" si="28"/>
        <v>6.1084992851999996E-2</v>
      </c>
      <c r="AT54" s="75">
        <f t="shared" si="28"/>
        <v>6.1084992851999996E-2</v>
      </c>
      <c r="AU54" s="75">
        <f t="shared" si="28"/>
        <v>6.1084992851999996E-2</v>
      </c>
      <c r="AV54" s="75">
        <f t="shared" si="28"/>
        <v>6.1084992851999996E-2</v>
      </c>
      <c r="AW54" s="75">
        <f t="shared" si="28"/>
        <v>6.1084992851999996E-2</v>
      </c>
      <c r="AX54" s="75">
        <f t="shared" si="28"/>
        <v>6.1084992851999996E-2</v>
      </c>
      <c r="AY54" s="75">
        <f t="shared" si="28"/>
        <v>6.1084992851999996E-2</v>
      </c>
      <c r="AZ54" s="75">
        <f t="shared" si="28"/>
        <v>6.1084992851999996E-2</v>
      </c>
      <c r="BA54" s="75">
        <f t="shared" si="28"/>
        <v>6.1084992851999996E-2</v>
      </c>
      <c r="BB54" s="75">
        <f t="shared" si="28"/>
        <v>0</v>
      </c>
      <c r="BC54" s="75">
        <f t="shared" si="28"/>
        <v>0</v>
      </c>
      <c r="BD54" s="75">
        <f t="shared" si="28"/>
        <v>0</v>
      </c>
      <c r="BE54" s="75">
        <f t="shared" si="28"/>
        <v>0</v>
      </c>
      <c r="BF54" s="75">
        <f t="shared" si="28"/>
        <v>0</v>
      </c>
      <c r="BG54" s="75">
        <f t="shared" si="28"/>
        <v>0</v>
      </c>
      <c r="BH54" s="75">
        <f t="shared" si="28"/>
        <v>0</v>
      </c>
      <c r="BI54" s="75">
        <f t="shared" si="28"/>
        <v>0</v>
      </c>
      <c r="BJ54" s="75">
        <f t="shared" si="28"/>
        <v>0</v>
      </c>
      <c r="BK54" s="75">
        <f t="shared" si="28"/>
        <v>0</v>
      </c>
      <c r="BL54" s="75">
        <f t="shared" si="28"/>
        <v>0</v>
      </c>
      <c r="BM54" s="37"/>
      <c r="BN54" s="75">
        <f>SUM(B54:BM54)</f>
        <v>3.0542496425999985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0.15662818680000001</v>
      </c>
      <c r="E55" s="68">
        <f>E21*'Assumptions (Inputs)'!$C$42</f>
        <v>0.15662818680000001</v>
      </c>
      <c r="F55" s="68">
        <f>F21*'Assumptions (Inputs)'!$C$42</f>
        <v>0.15662818680000001</v>
      </c>
      <c r="G55" s="68">
        <f>G21*'Assumptions (Inputs)'!$C$42</f>
        <v>0.15662818680000001</v>
      </c>
      <c r="H55" s="68">
        <f>H21*'Assumptions (Inputs)'!$C$42</f>
        <v>0.15662818680000001</v>
      </c>
      <c r="I55" s="68">
        <f>I21*'Assumptions (Inputs)'!$C$42</f>
        <v>0.15662818680000001</v>
      </c>
      <c r="J55" s="68">
        <f>J21*'Assumptions (Inputs)'!$C$42</f>
        <v>0.15662818680000001</v>
      </c>
      <c r="K55" s="68">
        <f>K21*'Assumptions (Inputs)'!$C$42</f>
        <v>0.15662818680000001</v>
      </c>
      <c r="L55" s="68">
        <f>L21*'Assumptions (Inputs)'!$C$42</f>
        <v>0.15662818680000001</v>
      </c>
      <c r="M55" s="68">
        <f>M21*'Assumptions (Inputs)'!$C$42</f>
        <v>0.15662818680000001</v>
      </c>
      <c r="N55" s="68">
        <f>N21*'Assumptions (Inputs)'!$C$42</f>
        <v>0.15662818680000001</v>
      </c>
      <c r="O55" s="68">
        <f>O21*'Assumptions (Inputs)'!$C$42</f>
        <v>0.15662818680000001</v>
      </c>
      <c r="P55" s="68">
        <f>P21*'Assumptions (Inputs)'!$C$42</f>
        <v>0.15662818680000001</v>
      </c>
      <c r="Q55" s="68">
        <f>Q21*'Assumptions (Inputs)'!$C$42</f>
        <v>0.15662818680000001</v>
      </c>
      <c r="R55" s="68">
        <f>R21*'Assumptions (Inputs)'!$C$42</f>
        <v>0.15662818680000001</v>
      </c>
      <c r="S55" s="68">
        <f>S21*'Assumptions (Inputs)'!$C$42</f>
        <v>0.15662818680000001</v>
      </c>
      <c r="T55" s="68">
        <f>T21*'Assumptions (Inputs)'!$C$42</f>
        <v>0.15662818680000001</v>
      </c>
      <c r="U55" s="68">
        <f>U21*'Assumptions (Inputs)'!$C$42</f>
        <v>0.15662818680000001</v>
      </c>
      <c r="V55" s="68">
        <f>V21*'Assumptions (Inputs)'!$C$42</f>
        <v>0.15662818680000001</v>
      </c>
      <c r="W55" s="68">
        <f>W21*'Assumptions (Inputs)'!$C$42</f>
        <v>0.15662818680000001</v>
      </c>
      <c r="X55" s="68">
        <f>X21*'Assumptions (Inputs)'!$C$42</f>
        <v>0.15662818680000001</v>
      </c>
      <c r="Y55" s="68">
        <f>Y21*'Assumptions (Inputs)'!$C$42</f>
        <v>0.15662818680000001</v>
      </c>
      <c r="Z55" s="68">
        <f>Z21*'Assumptions (Inputs)'!$C$42</f>
        <v>0.15662818680000001</v>
      </c>
      <c r="AA55" s="68">
        <f>AA21*'Assumptions (Inputs)'!$C$42</f>
        <v>0.15662818680000001</v>
      </c>
      <c r="AB55" s="68">
        <f>AB21*'Assumptions (Inputs)'!$C$42</f>
        <v>0.15662818680000001</v>
      </c>
      <c r="AC55" s="68">
        <f>AC21*'Assumptions (Inputs)'!$C$42</f>
        <v>0.15662818680000001</v>
      </c>
      <c r="AD55" s="68">
        <f>AD21*'Assumptions (Inputs)'!$C$42</f>
        <v>0.15662818680000001</v>
      </c>
      <c r="AE55" s="68">
        <f>AE21*'Assumptions (Inputs)'!$C$42</f>
        <v>0.15662818680000001</v>
      </c>
      <c r="AF55" s="68">
        <f>AF21*'Assumptions (Inputs)'!$C$42</f>
        <v>0.15662818680000001</v>
      </c>
      <c r="AG55" s="68">
        <f>AG21*'Assumptions (Inputs)'!$C$42</f>
        <v>0.15662818680000001</v>
      </c>
      <c r="AH55" s="68">
        <f>AH21*'Assumptions (Inputs)'!$C$42</f>
        <v>0.15662818680000001</v>
      </c>
      <c r="AI55" s="68">
        <f>AI21*'Assumptions (Inputs)'!$C$42</f>
        <v>0.15662818680000001</v>
      </c>
      <c r="AJ55" s="68">
        <f>AJ21*'Assumptions (Inputs)'!$C$42</f>
        <v>0.15662818680000001</v>
      </c>
      <c r="AK55" s="68">
        <f>AK21*'Assumptions (Inputs)'!$C$42</f>
        <v>0.15662818680000001</v>
      </c>
      <c r="AL55" s="68">
        <f>AL21*'Assumptions (Inputs)'!$C$42</f>
        <v>0.15662818680000001</v>
      </c>
      <c r="AM55" s="68">
        <f>AM21*'Assumptions (Inputs)'!$C$42</f>
        <v>0.15662818680000001</v>
      </c>
      <c r="AN55" s="68">
        <f>AN21*'Assumptions (Inputs)'!$C$42</f>
        <v>0.15662818680000001</v>
      </c>
      <c r="AO55" s="68">
        <f>AO21*'Assumptions (Inputs)'!$C$42</f>
        <v>0.15662818680000001</v>
      </c>
      <c r="AP55" s="68">
        <f>AP21*'Assumptions (Inputs)'!$C$42</f>
        <v>0.15662818680000001</v>
      </c>
      <c r="AQ55" s="68">
        <f>AQ21*'Assumptions (Inputs)'!$C$42</f>
        <v>0.15662818680000001</v>
      </c>
      <c r="AR55" s="68">
        <f>AR21*'Assumptions (Inputs)'!$C$42</f>
        <v>0.15662818680000001</v>
      </c>
      <c r="AS55" s="68">
        <f>AS21*'Assumptions (Inputs)'!$C$42</f>
        <v>0.15662818680000001</v>
      </c>
      <c r="AT55" s="68">
        <f>AT21*'Assumptions (Inputs)'!$C$42</f>
        <v>0.15662818680000001</v>
      </c>
      <c r="AU55" s="68">
        <f>AU21*'Assumptions (Inputs)'!$C$42</f>
        <v>0.15662818680000001</v>
      </c>
      <c r="AV55" s="68">
        <f>AV21*'Assumptions (Inputs)'!$C$42</f>
        <v>0.15662818680000001</v>
      </c>
      <c r="AW55" s="68">
        <f>AW21*'Assumptions (Inputs)'!$C$42</f>
        <v>0.15662818680000001</v>
      </c>
      <c r="AX55" s="68">
        <f>AX21*'Assumptions (Inputs)'!$C$42</f>
        <v>0.15662818680000001</v>
      </c>
      <c r="AY55" s="68">
        <f>AY21*'Assumptions (Inputs)'!$C$42</f>
        <v>0.15662818680000001</v>
      </c>
      <c r="AZ55" s="68">
        <f>AZ21*'Assumptions (Inputs)'!$C$42</f>
        <v>0.15662818680000001</v>
      </c>
      <c r="BA55" s="68">
        <f>BA21*'Assumptions (Inputs)'!$C$42</f>
        <v>0</v>
      </c>
      <c r="BB55" s="68">
        <f>BB21*'Assumptions (Inputs)'!$C$42</f>
        <v>0</v>
      </c>
      <c r="BC55" s="68">
        <f>BC21*'Assumptions (Inputs)'!$C$42</f>
        <v>0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7.6747811531999961</v>
      </c>
      <c r="BO55" s="337"/>
    </row>
    <row r="56" spans="1:107" s="38" customFormat="1" ht="15" customHeight="1" thickBot="1">
      <c r="A56" s="36" t="s">
        <v>100</v>
      </c>
      <c r="B56" s="69">
        <f t="shared" ref="B56:BL56" si="29">SUM(B53:B55)</f>
        <v>0</v>
      </c>
      <c r="C56" s="69">
        <f t="shared" si="29"/>
        <v>0</v>
      </c>
      <c r="D56" s="69">
        <f t="shared" si="29"/>
        <v>0.21665587380140705</v>
      </c>
      <c r="E56" s="69">
        <f t="shared" si="29"/>
        <v>0.21665587380140705</v>
      </c>
      <c r="F56" s="69">
        <f t="shared" si="29"/>
        <v>0.21665587380140705</v>
      </c>
      <c r="G56" s="69">
        <f t="shared" si="29"/>
        <v>0.21665587380140705</v>
      </c>
      <c r="H56" s="69">
        <f t="shared" si="29"/>
        <v>0.21665587380140705</v>
      </c>
      <c r="I56" s="69">
        <f t="shared" si="29"/>
        <v>0.21665587380140705</v>
      </c>
      <c r="J56" s="69">
        <f t="shared" si="29"/>
        <v>0.21665587380140705</v>
      </c>
      <c r="K56" s="69">
        <f t="shared" si="29"/>
        <v>0.21665587380140705</v>
      </c>
      <c r="L56" s="69">
        <f t="shared" si="29"/>
        <v>0.21665587380140705</v>
      </c>
      <c r="M56" s="69">
        <f t="shared" si="29"/>
        <v>0.21665587380140705</v>
      </c>
      <c r="N56" s="69">
        <f t="shared" si="29"/>
        <v>0.21665587380140705</v>
      </c>
      <c r="O56" s="69">
        <f t="shared" si="29"/>
        <v>0.21665587380140705</v>
      </c>
      <c r="P56" s="69">
        <f t="shared" si="29"/>
        <v>0.21665587380140705</v>
      </c>
      <c r="Q56" s="69">
        <f t="shared" si="29"/>
        <v>0.21665587380140705</v>
      </c>
      <c r="R56" s="69">
        <f t="shared" si="29"/>
        <v>0.21665587380140705</v>
      </c>
      <c r="S56" s="69">
        <f t="shared" si="29"/>
        <v>0.21665587380140705</v>
      </c>
      <c r="T56" s="69">
        <f t="shared" si="29"/>
        <v>0.21665587380140705</v>
      </c>
      <c r="U56" s="69">
        <f t="shared" si="29"/>
        <v>0.21665587380140705</v>
      </c>
      <c r="V56" s="69">
        <f t="shared" si="29"/>
        <v>0.21665587380140705</v>
      </c>
      <c r="W56" s="69">
        <f t="shared" si="29"/>
        <v>0.21665587380140705</v>
      </c>
      <c r="X56" s="69">
        <f t="shared" si="29"/>
        <v>0.21665587380140705</v>
      </c>
      <c r="Y56" s="69">
        <f t="shared" si="29"/>
        <v>0.21665587380140705</v>
      </c>
      <c r="Z56" s="69">
        <f t="shared" si="29"/>
        <v>0.21665587380140705</v>
      </c>
      <c r="AA56" s="69">
        <f t="shared" si="29"/>
        <v>0.21665587380140705</v>
      </c>
      <c r="AB56" s="69">
        <f t="shared" si="29"/>
        <v>0.21665587380140705</v>
      </c>
      <c r="AC56" s="69">
        <f t="shared" si="29"/>
        <v>0.21665587380140705</v>
      </c>
      <c r="AD56" s="69">
        <f t="shared" si="29"/>
        <v>0.21665587380140705</v>
      </c>
      <c r="AE56" s="69">
        <f t="shared" si="29"/>
        <v>0.21665587380140705</v>
      </c>
      <c r="AF56" s="69">
        <f t="shared" si="29"/>
        <v>0.21665587380140705</v>
      </c>
      <c r="AG56" s="69">
        <f t="shared" si="29"/>
        <v>0.21665587380140705</v>
      </c>
      <c r="AH56" s="69">
        <f t="shared" si="29"/>
        <v>0.21665587380140705</v>
      </c>
      <c r="AI56" s="69">
        <f t="shared" si="29"/>
        <v>0.21665587380140705</v>
      </c>
      <c r="AJ56" s="69">
        <f t="shared" si="29"/>
        <v>0.21665587380140705</v>
      </c>
      <c r="AK56" s="69">
        <f t="shared" si="29"/>
        <v>0.21665587380140705</v>
      </c>
      <c r="AL56" s="69">
        <f t="shared" si="29"/>
        <v>0.21665587380140705</v>
      </c>
      <c r="AM56" s="69">
        <f t="shared" si="29"/>
        <v>0.21665587380140705</v>
      </c>
      <c r="AN56" s="69">
        <f t="shared" si="29"/>
        <v>0.21665587380140705</v>
      </c>
      <c r="AO56" s="69">
        <f t="shared" si="29"/>
        <v>0.21665587380140705</v>
      </c>
      <c r="AP56" s="69">
        <f t="shared" si="29"/>
        <v>0.21665587380140705</v>
      </c>
      <c r="AQ56" s="69">
        <f t="shared" si="29"/>
        <v>0.21665587380140705</v>
      </c>
      <c r="AR56" s="69">
        <f t="shared" si="29"/>
        <v>0.21665587380140705</v>
      </c>
      <c r="AS56" s="69">
        <f t="shared" si="29"/>
        <v>0.21665587380140705</v>
      </c>
      <c r="AT56" s="69">
        <f t="shared" si="29"/>
        <v>0.21665587380140705</v>
      </c>
      <c r="AU56" s="69">
        <f t="shared" si="29"/>
        <v>0.21665587380140705</v>
      </c>
      <c r="AV56" s="69">
        <f t="shared" si="29"/>
        <v>0.21665587380140705</v>
      </c>
      <c r="AW56" s="69">
        <f t="shared" si="29"/>
        <v>0.21665587380140705</v>
      </c>
      <c r="AX56" s="69">
        <f t="shared" si="29"/>
        <v>0.21665587380140705</v>
      </c>
      <c r="AY56" s="69">
        <f t="shared" si="29"/>
        <v>0.21665587380140705</v>
      </c>
      <c r="AZ56" s="69">
        <f t="shared" si="29"/>
        <v>0.21665587380140705</v>
      </c>
      <c r="BA56" s="69">
        <f t="shared" si="29"/>
        <v>6.002768700140703E-2</v>
      </c>
      <c r="BB56" s="69">
        <f t="shared" si="29"/>
        <v>0</v>
      </c>
      <c r="BC56" s="69">
        <f t="shared" si="29"/>
        <v>0</v>
      </c>
      <c r="BD56" s="69">
        <f t="shared" si="29"/>
        <v>0</v>
      </c>
      <c r="BE56" s="69">
        <f t="shared" si="29"/>
        <v>0</v>
      </c>
      <c r="BF56" s="69">
        <f t="shared" si="29"/>
        <v>0</v>
      </c>
      <c r="BG56" s="69">
        <f t="shared" si="29"/>
        <v>0</v>
      </c>
      <c r="BH56" s="69">
        <f t="shared" si="29"/>
        <v>0</v>
      </c>
      <c r="BI56" s="69">
        <f t="shared" si="29"/>
        <v>0</v>
      </c>
      <c r="BJ56" s="69">
        <f t="shared" si="29"/>
        <v>0</v>
      </c>
      <c r="BK56" s="69">
        <f t="shared" si="29"/>
        <v>0</v>
      </c>
      <c r="BL56" s="69">
        <f t="shared" si="29"/>
        <v>0</v>
      </c>
      <c r="BM56" s="37"/>
      <c r="BN56" s="75">
        <f>SUM(B56:BM56)</f>
        <v>10.676165503270365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30">B50</f>
        <v>0</v>
      </c>
      <c r="C59" s="75">
        <f t="shared" si="30"/>
        <v>0</v>
      </c>
      <c r="D59" s="75">
        <f t="shared" si="30"/>
        <v>1.5243642495076499</v>
      </c>
      <c r="E59" s="75">
        <f t="shared" si="30"/>
        <v>2.9842621385525683</v>
      </c>
      <c r="F59" s="75">
        <f t="shared" si="30"/>
        <v>2.858852455432797</v>
      </c>
      <c r="G59" s="75">
        <f t="shared" si="30"/>
        <v>2.7402158449948182</v>
      </c>
      <c r="H59" s="75">
        <f t="shared" si="30"/>
        <v>2.6278453017979602</v>
      </c>
      <c r="I59" s="75">
        <f t="shared" si="30"/>
        <v>2.5212728208200645</v>
      </c>
      <c r="J59" s="75">
        <f t="shared" si="30"/>
        <v>2.4200628973877336</v>
      </c>
      <c r="K59" s="75">
        <f t="shared" si="30"/>
        <v>2.3238125271763321</v>
      </c>
      <c r="L59" s="75">
        <f t="shared" si="30"/>
        <v>2.2303311866793667</v>
      </c>
      <c r="M59" s="75">
        <f t="shared" si="30"/>
        <v>2.1372398503675343</v>
      </c>
      <c r="N59" s="75">
        <f t="shared" si="30"/>
        <v>2.0441485140557019</v>
      </c>
      <c r="O59" s="75">
        <f t="shared" si="30"/>
        <v>1.9510571777438688</v>
      </c>
      <c r="P59" s="75">
        <f t="shared" si="30"/>
        <v>1.8579658414320361</v>
      </c>
      <c r="Q59" s="75">
        <f t="shared" si="30"/>
        <v>1.7648745051202037</v>
      </c>
      <c r="R59" s="75">
        <f t="shared" si="30"/>
        <v>1.6717831688083704</v>
      </c>
      <c r="S59" s="75">
        <f t="shared" si="30"/>
        <v>1.578691832496538</v>
      </c>
      <c r="T59" s="75">
        <f t="shared" si="30"/>
        <v>1.4856004961847047</v>
      </c>
      <c r="U59" s="75">
        <f t="shared" si="30"/>
        <v>1.3925091598728723</v>
      </c>
      <c r="V59" s="75">
        <f t="shared" si="30"/>
        <v>1.2994178235610394</v>
      </c>
      <c r="W59" s="75">
        <f t="shared" si="30"/>
        <v>1.2063264872492063</v>
      </c>
      <c r="X59" s="75">
        <f t="shared" si="30"/>
        <v>1.1277368065545319</v>
      </c>
      <c r="Y59" s="75">
        <f t="shared" si="30"/>
        <v>1.0781504370941735</v>
      </c>
      <c r="Z59" s="75">
        <f t="shared" si="30"/>
        <v>1.0430657232509735</v>
      </c>
      <c r="AA59" s="75">
        <f t="shared" si="30"/>
        <v>1.0079810094077732</v>
      </c>
      <c r="AB59" s="75">
        <f t="shared" si="30"/>
        <v>0.97289629556457335</v>
      </c>
      <c r="AC59" s="75">
        <f t="shared" si="30"/>
        <v>0.93781158172137313</v>
      </c>
      <c r="AD59" s="75">
        <f t="shared" si="30"/>
        <v>0.90272686787817313</v>
      </c>
      <c r="AE59" s="75">
        <f t="shared" si="30"/>
        <v>0.86764215403497291</v>
      </c>
      <c r="AF59" s="75">
        <f t="shared" si="30"/>
        <v>0.83255744019177302</v>
      </c>
      <c r="AG59" s="75">
        <f t="shared" si="30"/>
        <v>0.7974727263485728</v>
      </c>
      <c r="AH59" s="75">
        <f t="shared" si="30"/>
        <v>0.7623880125053728</v>
      </c>
      <c r="AI59" s="75">
        <f t="shared" si="30"/>
        <v>0.72730329866217258</v>
      </c>
      <c r="AJ59" s="75">
        <f t="shared" si="30"/>
        <v>0.69221858481897269</v>
      </c>
      <c r="AK59" s="75">
        <f t="shared" si="30"/>
        <v>0.65713387097577292</v>
      </c>
      <c r="AL59" s="75">
        <f t="shared" si="30"/>
        <v>0.62204915713257292</v>
      </c>
      <c r="AM59" s="75">
        <f t="shared" si="30"/>
        <v>0.58696444328937314</v>
      </c>
      <c r="AN59" s="75">
        <f t="shared" si="30"/>
        <v>0.55187972944617325</v>
      </c>
      <c r="AO59" s="75">
        <f t="shared" si="30"/>
        <v>0.51679501560297347</v>
      </c>
      <c r="AP59" s="75">
        <f t="shared" si="30"/>
        <v>0.48171030175977347</v>
      </c>
      <c r="AQ59" s="75">
        <f t="shared" si="30"/>
        <v>0.44662558791657364</v>
      </c>
      <c r="AR59" s="75">
        <f t="shared" si="30"/>
        <v>0.41154087407337381</v>
      </c>
      <c r="AS59" s="75">
        <f t="shared" si="30"/>
        <v>0.37645616023017392</v>
      </c>
      <c r="AT59" s="75">
        <f t="shared" si="30"/>
        <v>0.34137144638697403</v>
      </c>
      <c r="AU59" s="75">
        <f t="shared" si="30"/>
        <v>0.3062867325437742</v>
      </c>
      <c r="AV59" s="75">
        <f t="shared" si="30"/>
        <v>0.27120201870057431</v>
      </c>
      <c r="AW59" s="75">
        <f t="shared" si="30"/>
        <v>0.23611730485737445</v>
      </c>
      <c r="AX59" s="75">
        <f t="shared" si="30"/>
        <v>0.20103259101417459</v>
      </c>
      <c r="AY59" s="75">
        <f t="shared" si="30"/>
        <v>0.16594787717097473</v>
      </c>
      <c r="AZ59" s="75">
        <f t="shared" si="30"/>
        <v>0.13086316332777487</v>
      </c>
      <c r="BA59" s="75">
        <f t="shared" si="30"/>
        <v>5.6621402784574344E-2</v>
      </c>
      <c r="BB59" s="75">
        <f t="shared" si="30"/>
        <v>-7.8000837026229522E-5</v>
      </c>
      <c r="BC59" s="75">
        <f t="shared" si="30"/>
        <v>-7.8000837026229522E-5</v>
      </c>
      <c r="BD59" s="75">
        <f t="shared" si="30"/>
        <v>-7.8000837026229522E-5</v>
      </c>
      <c r="BE59" s="75">
        <f t="shared" si="30"/>
        <v>-7.8000837026229522E-5</v>
      </c>
      <c r="BF59" s="75">
        <f t="shared" si="30"/>
        <v>-7.8000837026229522E-5</v>
      </c>
      <c r="BG59" s="75">
        <f t="shared" si="30"/>
        <v>-7.8000837026229522E-5</v>
      </c>
      <c r="BH59" s="75">
        <f t="shared" si="30"/>
        <v>-7.8000837026229522E-5</v>
      </c>
      <c r="BI59" s="75">
        <f t="shared" si="30"/>
        <v>-7.8000837026229522E-5</v>
      </c>
      <c r="BJ59" s="75">
        <f t="shared" si="30"/>
        <v>-7.8000837026229522E-5</v>
      </c>
      <c r="BK59" s="75">
        <f t="shared" si="30"/>
        <v>-7.8000837026229522E-5</v>
      </c>
      <c r="BL59" s="75">
        <f t="shared" si="30"/>
        <v>-7.8000837026229522E-5</v>
      </c>
      <c r="BM59" s="37"/>
      <c r="BN59" s="75">
        <f>SUM(B59:BM59)</f>
        <v>58.73032488528041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1">E60</f>
        <v>9.7000000000000003E-2</v>
      </c>
      <c r="G60" s="369">
        <f t="shared" si="31"/>
        <v>9.7000000000000003E-2</v>
      </c>
      <c r="H60" s="369">
        <f t="shared" si="31"/>
        <v>9.7000000000000003E-2</v>
      </c>
      <c r="I60" s="369">
        <f t="shared" si="31"/>
        <v>9.7000000000000003E-2</v>
      </c>
      <c r="J60" s="369">
        <f t="shared" si="31"/>
        <v>9.7000000000000003E-2</v>
      </c>
      <c r="K60" s="369">
        <f t="shared" si="31"/>
        <v>9.7000000000000003E-2</v>
      </c>
      <c r="L60" s="369">
        <f t="shared" si="31"/>
        <v>9.7000000000000003E-2</v>
      </c>
      <c r="M60" s="369">
        <f t="shared" si="31"/>
        <v>9.7000000000000003E-2</v>
      </c>
      <c r="N60" s="369">
        <f t="shared" si="31"/>
        <v>9.7000000000000003E-2</v>
      </c>
      <c r="O60" s="369">
        <f t="shared" si="31"/>
        <v>9.7000000000000003E-2</v>
      </c>
      <c r="P60" s="369">
        <f t="shared" si="31"/>
        <v>9.7000000000000003E-2</v>
      </c>
      <c r="Q60" s="369">
        <f t="shared" si="31"/>
        <v>9.7000000000000003E-2</v>
      </c>
      <c r="R60" s="369">
        <f t="shared" si="31"/>
        <v>9.7000000000000003E-2</v>
      </c>
      <c r="S60" s="369">
        <f t="shared" si="31"/>
        <v>9.7000000000000003E-2</v>
      </c>
      <c r="T60" s="369">
        <f t="shared" si="31"/>
        <v>9.7000000000000003E-2</v>
      </c>
      <c r="U60" s="369">
        <f t="shared" si="31"/>
        <v>9.7000000000000003E-2</v>
      </c>
      <c r="V60" s="369">
        <f t="shared" si="31"/>
        <v>9.7000000000000003E-2</v>
      </c>
      <c r="W60" s="369">
        <f t="shared" si="31"/>
        <v>9.7000000000000003E-2</v>
      </c>
      <c r="X60" s="369">
        <f t="shared" si="31"/>
        <v>9.7000000000000003E-2</v>
      </c>
      <c r="Y60" s="369">
        <f t="shared" si="31"/>
        <v>9.7000000000000003E-2</v>
      </c>
      <c r="Z60" s="369">
        <f t="shared" si="31"/>
        <v>9.7000000000000003E-2</v>
      </c>
      <c r="AA60" s="369">
        <f t="shared" si="31"/>
        <v>9.7000000000000003E-2</v>
      </c>
      <c r="AB60" s="369">
        <f t="shared" si="31"/>
        <v>9.7000000000000003E-2</v>
      </c>
      <c r="AC60" s="369">
        <f t="shared" si="31"/>
        <v>9.7000000000000003E-2</v>
      </c>
      <c r="AD60" s="369">
        <f t="shared" si="31"/>
        <v>9.7000000000000003E-2</v>
      </c>
      <c r="AE60" s="369">
        <f t="shared" si="31"/>
        <v>9.7000000000000003E-2</v>
      </c>
      <c r="AF60" s="369">
        <f t="shared" si="31"/>
        <v>9.7000000000000003E-2</v>
      </c>
      <c r="AG60" s="369">
        <f t="shared" si="31"/>
        <v>9.7000000000000003E-2</v>
      </c>
      <c r="AH60" s="369">
        <f t="shared" si="31"/>
        <v>9.7000000000000003E-2</v>
      </c>
      <c r="AI60" s="369">
        <f t="shared" si="31"/>
        <v>9.7000000000000003E-2</v>
      </c>
      <c r="AJ60" s="369">
        <f t="shared" si="31"/>
        <v>9.7000000000000003E-2</v>
      </c>
      <c r="AK60" s="369">
        <f t="shared" si="31"/>
        <v>9.7000000000000003E-2</v>
      </c>
      <c r="AL60" s="369">
        <f t="shared" si="31"/>
        <v>9.7000000000000003E-2</v>
      </c>
      <c r="AM60" s="369">
        <f t="shared" si="31"/>
        <v>9.7000000000000003E-2</v>
      </c>
      <c r="AN60" s="369">
        <f t="shared" si="31"/>
        <v>9.7000000000000003E-2</v>
      </c>
      <c r="AO60" s="369">
        <f t="shared" si="31"/>
        <v>9.7000000000000003E-2</v>
      </c>
      <c r="AP60" s="369">
        <f t="shared" si="31"/>
        <v>9.7000000000000003E-2</v>
      </c>
      <c r="AQ60" s="369">
        <f t="shared" si="31"/>
        <v>9.7000000000000003E-2</v>
      </c>
      <c r="AR60" s="369">
        <f t="shared" si="31"/>
        <v>9.7000000000000003E-2</v>
      </c>
      <c r="AS60" s="369">
        <f t="shared" si="31"/>
        <v>9.7000000000000003E-2</v>
      </c>
      <c r="AT60" s="369">
        <f t="shared" si="31"/>
        <v>9.7000000000000003E-2</v>
      </c>
      <c r="AU60" s="369">
        <f t="shared" si="31"/>
        <v>9.7000000000000003E-2</v>
      </c>
      <c r="AV60" s="369">
        <f t="shared" si="31"/>
        <v>9.7000000000000003E-2</v>
      </c>
      <c r="AW60" s="369">
        <f t="shared" si="31"/>
        <v>9.7000000000000003E-2</v>
      </c>
      <c r="AX60" s="369">
        <f t="shared" si="31"/>
        <v>9.7000000000000003E-2</v>
      </c>
      <c r="AY60" s="369">
        <f t="shared" si="31"/>
        <v>9.7000000000000003E-2</v>
      </c>
      <c r="AZ60" s="369">
        <f t="shared" si="31"/>
        <v>9.7000000000000003E-2</v>
      </c>
      <c r="BA60" s="369">
        <f t="shared" si="31"/>
        <v>9.7000000000000003E-2</v>
      </c>
      <c r="BB60" s="369">
        <f t="shared" si="31"/>
        <v>9.7000000000000003E-2</v>
      </c>
      <c r="BC60" s="369">
        <f t="shared" si="31"/>
        <v>9.7000000000000003E-2</v>
      </c>
      <c r="BD60" s="369">
        <f t="shared" si="31"/>
        <v>9.7000000000000003E-2</v>
      </c>
      <c r="BE60" s="369">
        <f t="shared" si="31"/>
        <v>9.7000000000000003E-2</v>
      </c>
      <c r="BF60" s="369">
        <f t="shared" si="31"/>
        <v>9.7000000000000003E-2</v>
      </c>
      <c r="BG60" s="369">
        <f t="shared" si="31"/>
        <v>9.7000000000000003E-2</v>
      </c>
      <c r="BH60" s="369">
        <f t="shared" si="31"/>
        <v>9.7000000000000003E-2</v>
      </c>
      <c r="BI60" s="369">
        <f t="shared" si="31"/>
        <v>9.7000000000000003E-2</v>
      </c>
      <c r="BJ60" s="369">
        <f t="shared" si="31"/>
        <v>9.7000000000000003E-2</v>
      </c>
      <c r="BK60" s="369">
        <f t="shared" si="31"/>
        <v>9.7000000000000003E-2</v>
      </c>
      <c r="BL60" s="369">
        <f t="shared" si="31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2">+B59*B60</f>
        <v>0</v>
      </c>
      <c r="C61" s="75">
        <f t="shared" si="32"/>
        <v>0</v>
      </c>
      <c r="D61" s="75">
        <f t="shared" si="32"/>
        <v>0.14786333220224204</v>
      </c>
      <c r="E61" s="75">
        <f t="shared" si="32"/>
        <v>0.28947342743959914</v>
      </c>
      <c r="F61" s="75">
        <f>+F59*F60</f>
        <v>0.27730868817698129</v>
      </c>
      <c r="G61" s="75">
        <f t="shared" ref="G61:BL61" si="33">+G59*G60</f>
        <v>0.26580093696449736</v>
      </c>
      <c r="H61" s="75">
        <f t="shared" si="33"/>
        <v>0.25490099427440216</v>
      </c>
      <c r="I61" s="75">
        <f t="shared" si="33"/>
        <v>0.24456346361954626</v>
      </c>
      <c r="J61" s="75">
        <f t="shared" si="33"/>
        <v>0.23474610104661017</v>
      </c>
      <c r="K61" s="75">
        <f t="shared" si="33"/>
        <v>0.22540981513610422</v>
      </c>
      <c r="L61" s="75">
        <f t="shared" si="33"/>
        <v>0.21634212510789858</v>
      </c>
      <c r="M61" s="75">
        <f t="shared" si="33"/>
        <v>0.20731226548565082</v>
      </c>
      <c r="N61" s="75">
        <f t="shared" si="33"/>
        <v>0.19828240586340309</v>
      </c>
      <c r="O61" s="75">
        <f t="shared" si="33"/>
        <v>0.18925254624115528</v>
      </c>
      <c r="P61" s="75">
        <f t="shared" si="33"/>
        <v>0.1802226866189075</v>
      </c>
      <c r="Q61" s="75">
        <f t="shared" si="33"/>
        <v>0.17119282699665977</v>
      </c>
      <c r="R61" s="75">
        <f t="shared" si="33"/>
        <v>0.16216296737441194</v>
      </c>
      <c r="S61" s="75">
        <f t="shared" si="33"/>
        <v>0.15313310775216418</v>
      </c>
      <c r="T61" s="75">
        <f t="shared" si="33"/>
        <v>0.14410324812991637</v>
      </c>
      <c r="U61" s="75">
        <f t="shared" si="33"/>
        <v>0.13507338850766862</v>
      </c>
      <c r="V61" s="75">
        <f t="shared" si="33"/>
        <v>0.12604352888542084</v>
      </c>
      <c r="W61" s="75">
        <f t="shared" si="33"/>
        <v>0.11701366926317301</v>
      </c>
      <c r="X61" s="75">
        <f t="shared" si="33"/>
        <v>0.1093904702357896</v>
      </c>
      <c r="Y61" s="75">
        <f t="shared" si="33"/>
        <v>0.10458059239813483</v>
      </c>
      <c r="Z61" s="75">
        <f t="shared" si="33"/>
        <v>0.10117737515534443</v>
      </c>
      <c r="AA61" s="75">
        <f t="shared" si="33"/>
        <v>9.7774157912554005E-2</v>
      </c>
      <c r="AB61" s="75">
        <f t="shared" si="33"/>
        <v>9.437094066976362E-2</v>
      </c>
      <c r="AC61" s="75">
        <f t="shared" si="33"/>
        <v>9.0967723426973193E-2</v>
      </c>
      <c r="AD61" s="75">
        <f t="shared" si="33"/>
        <v>8.7564506184182794E-2</v>
      </c>
      <c r="AE61" s="75">
        <f t="shared" si="33"/>
        <v>8.4161288941392381E-2</v>
      </c>
      <c r="AF61" s="75">
        <f t="shared" si="33"/>
        <v>8.0758071698601983E-2</v>
      </c>
      <c r="AG61" s="75">
        <f t="shared" si="33"/>
        <v>7.735485445581157E-2</v>
      </c>
      <c r="AH61" s="75">
        <f t="shared" si="33"/>
        <v>7.3951637213021171E-2</v>
      </c>
      <c r="AI61" s="75">
        <f t="shared" si="33"/>
        <v>7.0548419970230744E-2</v>
      </c>
      <c r="AJ61" s="75">
        <f t="shared" si="33"/>
        <v>6.7145202727440359E-2</v>
      </c>
      <c r="AK61" s="75">
        <f t="shared" si="33"/>
        <v>6.3741985484649974E-2</v>
      </c>
      <c r="AL61" s="75">
        <f t="shared" si="33"/>
        <v>6.0338768241859575E-2</v>
      </c>
      <c r="AM61" s="75">
        <f t="shared" si="33"/>
        <v>5.6935550999069197E-2</v>
      </c>
      <c r="AN61" s="75">
        <f t="shared" si="33"/>
        <v>5.3532333756278805E-2</v>
      </c>
      <c r="AO61" s="75">
        <f t="shared" si="33"/>
        <v>5.0129116513488427E-2</v>
      </c>
      <c r="AP61" s="75">
        <f t="shared" si="33"/>
        <v>4.6725899270698028E-2</v>
      </c>
      <c r="AQ61" s="75">
        <f t="shared" si="33"/>
        <v>4.3322682027907643E-2</v>
      </c>
      <c r="AR61" s="75">
        <f t="shared" si="33"/>
        <v>3.9919464785117258E-2</v>
      </c>
      <c r="AS61" s="75">
        <f t="shared" si="33"/>
        <v>3.6516247542326873E-2</v>
      </c>
      <c r="AT61" s="75">
        <f t="shared" si="33"/>
        <v>3.3113030299536481E-2</v>
      </c>
      <c r="AU61" s="75">
        <f t="shared" si="33"/>
        <v>2.9709813056746099E-2</v>
      </c>
      <c r="AV61" s="75">
        <f t="shared" si="33"/>
        <v>2.630659581395571E-2</v>
      </c>
      <c r="AW61" s="75">
        <f t="shared" si="33"/>
        <v>2.2903378571165322E-2</v>
      </c>
      <c r="AX61" s="75">
        <f t="shared" si="33"/>
        <v>1.9500161328374937E-2</v>
      </c>
      <c r="AY61" s="75">
        <f t="shared" si="33"/>
        <v>1.6096944085584548E-2</v>
      </c>
      <c r="AZ61" s="75">
        <f t="shared" si="33"/>
        <v>1.2693726842794163E-2</v>
      </c>
      <c r="BA61" s="75">
        <f t="shared" si="33"/>
        <v>5.4922760701037118E-3</v>
      </c>
      <c r="BB61" s="75">
        <f t="shared" si="33"/>
        <v>-7.5660811915442639E-6</v>
      </c>
      <c r="BC61" s="75">
        <f t="shared" si="33"/>
        <v>-7.5660811915442639E-6</v>
      </c>
      <c r="BD61" s="75">
        <f t="shared" si="33"/>
        <v>-7.5660811915442639E-6</v>
      </c>
      <c r="BE61" s="75">
        <f t="shared" si="33"/>
        <v>-7.5660811915442639E-6</v>
      </c>
      <c r="BF61" s="75">
        <f t="shared" si="33"/>
        <v>-7.5660811915442639E-6</v>
      </c>
      <c r="BG61" s="75">
        <f t="shared" si="33"/>
        <v>-7.5660811915442639E-6</v>
      </c>
      <c r="BH61" s="75">
        <f t="shared" si="33"/>
        <v>-7.5660811915442639E-6</v>
      </c>
      <c r="BI61" s="75">
        <f t="shared" si="33"/>
        <v>-7.5660811915442639E-6</v>
      </c>
      <c r="BJ61" s="75">
        <f t="shared" si="33"/>
        <v>-7.5660811915442639E-6</v>
      </c>
      <c r="BK61" s="75">
        <f t="shared" si="33"/>
        <v>-7.5660811915442639E-6</v>
      </c>
      <c r="BL61" s="75">
        <f t="shared" si="33"/>
        <v>-7.5660811915442639E-6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4">B56</f>
        <v>0</v>
      </c>
      <c r="C62" s="68">
        <f t="shared" si="34"/>
        <v>0</v>
      </c>
      <c r="D62" s="68">
        <f t="shared" si="34"/>
        <v>0.21665587380140705</v>
      </c>
      <c r="E62" s="68">
        <f t="shared" si="34"/>
        <v>0.21665587380140705</v>
      </c>
      <c r="F62" s="68">
        <f t="shared" si="34"/>
        <v>0.21665587380140705</v>
      </c>
      <c r="G62" s="68">
        <f t="shared" si="34"/>
        <v>0.21665587380140705</v>
      </c>
      <c r="H62" s="68">
        <f t="shared" si="34"/>
        <v>0.21665587380140705</v>
      </c>
      <c r="I62" s="68">
        <f t="shared" si="34"/>
        <v>0.21665587380140705</v>
      </c>
      <c r="J62" s="68">
        <f t="shared" si="34"/>
        <v>0.21665587380140705</v>
      </c>
      <c r="K62" s="68">
        <f t="shared" si="34"/>
        <v>0.21665587380140705</v>
      </c>
      <c r="L62" s="68">
        <f t="shared" si="34"/>
        <v>0.21665587380140705</v>
      </c>
      <c r="M62" s="68">
        <f t="shared" si="34"/>
        <v>0.21665587380140705</v>
      </c>
      <c r="N62" s="68">
        <f t="shared" si="34"/>
        <v>0.21665587380140705</v>
      </c>
      <c r="O62" s="68">
        <f t="shared" si="34"/>
        <v>0.21665587380140705</v>
      </c>
      <c r="P62" s="68">
        <f t="shared" si="34"/>
        <v>0.21665587380140705</v>
      </c>
      <c r="Q62" s="68">
        <f t="shared" si="34"/>
        <v>0.21665587380140705</v>
      </c>
      <c r="R62" s="68">
        <f t="shared" si="34"/>
        <v>0.21665587380140705</v>
      </c>
      <c r="S62" s="68">
        <f t="shared" si="34"/>
        <v>0.21665587380140705</v>
      </c>
      <c r="T62" s="68">
        <f t="shared" si="34"/>
        <v>0.21665587380140705</v>
      </c>
      <c r="U62" s="68">
        <f t="shared" si="34"/>
        <v>0.21665587380140705</v>
      </c>
      <c r="V62" s="68">
        <f t="shared" si="34"/>
        <v>0.21665587380140705</v>
      </c>
      <c r="W62" s="68">
        <f t="shared" si="34"/>
        <v>0.21665587380140705</v>
      </c>
      <c r="X62" s="68">
        <f t="shared" si="34"/>
        <v>0.21665587380140705</v>
      </c>
      <c r="Y62" s="68">
        <f t="shared" si="34"/>
        <v>0.21665587380140705</v>
      </c>
      <c r="Z62" s="68">
        <f t="shared" si="34"/>
        <v>0.21665587380140705</v>
      </c>
      <c r="AA62" s="68">
        <f t="shared" si="34"/>
        <v>0.21665587380140705</v>
      </c>
      <c r="AB62" s="68">
        <f t="shared" si="34"/>
        <v>0.21665587380140705</v>
      </c>
      <c r="AC62" s="68">
        <f t="shared" si="34"/>
        <v>0.21665587380140705</v>
      </c>
      <c r="AD62" s="68">
        <f t="shared" si="34"/>
        <v>0.21665587380140705</v>
      </c>
      <c r="AE62" s="68">
        <f t="shared" si="34"/>
        <v>0.21665587380140705</v>
      </c>
      <c r="AF62" s="68">
        <f t="shared" si="34"/>
        <v>0.21665587380140705</v>
      </c>
      <c r="AG62" s="68">
        <f t="shared" si="34"/>
        <v>0.21665587380140705</v>
      </c>
      <c r="AH62" s="68">
        <f t="shared" si="34"/>
        <v>0.21665587380140705</v>
      </c>
      <c r="AI62" s="68">
        <f t="shared" si="34"/>
        <v>0.21665587380140705</v>
      </c>
      <c r="AJ62" s="68">
        <f t="shared" si="34"/>
        <v>0.21665587380140705</v>
      </c>
      <c r="AK62" s="68">
        <f t="shared" si="34"/>
        <v>0.21665587380140705</v>
      </c>
      <c r="AL62" s="68">
        <f t="shared" si="34"/>
        <v>0.21665587380140705</v>
      </c>
      <c r="AM62" s="68">
        <f t="shared" si="34"/>
        <v>0.21665587380140705</v>
      </c>
      <c r="AN62" s="68">
        <f t="shared" si="34"/>
        <v>0.21665587380140705</v>
      </c>
      <c r="AO62" s="68">
        <f t="shared" si="34"/>
        <v>0.21665587380140705</v>
      </c>
      <c r="AP62" s="68">
        <f t="shared" si="34"/>
        <v>0.21665587380140705</v>
      </c>
      <c r="AQ62" s="68">
        <f t="shared" si="34"/>
        <v>0.21665587380140705</v>
      </c>
      <c r="AR62" s="68">
        <f t="shared" si="34"/>
        <v>0.21665587380140705</v>
      </c>
      <c r="AS62" s="68">
        <f t="shared" si="34"/>
        <v>0.21665587380140705</v>
      </c>
      <c r="AT62" s="68">
        <f t="shared" si="34"/>
        <v>0.21665587380140705</v>
      </c>
      <c r="AU62" s="68">
        <f t="shared" si="34"/>
        <v>0.21665587380140705</v>
      </c>
      <c r="AV62" s="68">
        <f t="shared" si="34"/>
        <v>0.21665587380140705</v>
      </c>
      <c r="AW62" s="68">
        <f t="shared" si="34"/>
        <v>0.21665587380140705</v>
      </c>
      <c r="AX62" s="68">
        <f t="shared" si="34"/>
        <v>0.21665587380140705</v>
      </c>
      <c r="AY62" s="68">
        <f t="shared" si="34"/>
        <v>0.21665587380140705</v>
      </c>
      <c r="AZ62" s="68">
        <f t="shared" si="34"/>
        <v>0.21665587380140705</v>
      </c>
      <c r="BA62" s="68">
        <f t="shared" si="34"/>
        <v>6.002768700140703E-2</v>
      </c>
      <c r="BB62" s="68">
        <f t="shared" si="34"/>
        <v>0</v>
      </c>
      <c r="BC62" s="68">
        <f t="shared" si="34"/>
        <v>0</v>
      </c>
      <c r="BD62" s="68">
        <f t="shared" si="34"/>
        <v>0</v>
      </c>
      <c r="BE62" s="68">
        <f t="shared" si="34"/>
        <v>0</v>
      </c>
      <c r="BF62" s="68">
        <f t="shared" si="34"/>
        <v>0</v>
      </c>
      <c r="BG62" s="68">
        <f t="shared" si="34"/>
        <v>0</v>
      </c>
      <c r="BH62" s="68">
        <f t="shared" si="34"/>
        <v>0</v>
      </c>
      <c r="BI62" s="68">
        <f t="shared" si="34"/>
        <v>0</v>
      </c>
      <c r="BJ62" s="68">
        <f t="shared" si="34"/>
        <v>0</v>
      </c>
      <c r="BK62" s="68">
        <f t="shared" si="34"/>
        <v>0</v>
      </c>
      <c r="BL62" s="68">
        <f t="shared" si="34"/>
        <v>0</v>
      </c>
      <c r="BM62" s="37"/>
      <c r="BN62" s="75">
        <f>SUM(B62:BM62)</f>
        <v>10.676165503270365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5">SUM(C61:C62)</f>
        <v>0</v>
      </c>
      <c r="D63" s="75">
        <f t="shared" si="35"/>
        <v>0.36451920600364907</v>
      </c>
      <c r="E63" s="75">
        <f t="shared" si="35"/>
        <v>0.50612930124100619</v>
      </c>
      <c r="F63" s="75">
        <f t="shared" si="35"/>
        <v>0.49396456197838834</v>
      </c>
      <c r="G63" s="75">
        <f t="shared" si="35"/>
        <v>0.48245681076590441</v>
      </c>
      <c r="H63" s="75">
        <f t="shared" si="35"/>
        <v>0.47155686807580921</v>
      </c>
      <c r="I63" s="75">
        <f t="shared" si="35"/>
        <v>0.46121933742095333</v>
      </c>
      <c r="J63" s="75">
        <f t="shared" si="35"/>
        <v>0.45140197484801725</v>
      </c>
      <c r="K63" s="75">
        <f t="shared" si="35"/>
        <v>0.4420656889375113</v>
      </c>
      <c r="L63" s="75">
        <f t="shared" si="35"/>
        <v>0.43299799890930563</v>
      </c>
      <c r="M63" s="75">
        <f t="shared" si="35"/>
        <v>0.4239681392870579</v>
      </c>
      <c r="N63" s="75">
        <f t="shared" si="35"/>
        <v>0.41493827966481012</v>
      </c>
      <c r="O63" s="75">
        <f t="shared" si="35"/>
        <v>0.40590842004256233</v>
      </c>
      <c r="P63" s="75">
        <f t="shared" si="35"/>
        <v>0.39687856042031455</v>
      </c>
      <c r="Q63" s="75">
        <f t="shared" si="35"/>
        <v>0.38784870079806683</v>
      </c>
      <c r="R63" s="75">
        <f t="shared" si="35"/>
        <v>0.37881884117581899</v>
      </c>
      <c r="S63" s="75">
        <f t="shared" si="35"/>
        <v>0.36978898155357121</v>
      </c>
      <c r="T63" s="75">
        <f t="shared" si="35"/>
        <v>0.36075912193132342</v>
      </c>
      <c r="U63" s="75">
        <f t="shared" si="35"/>
        <v>0.35172926230907564</v>
      </c>
      <c r="V63" s="75">
        <f t="shared" si="35"/>
        <v>0.34269940268682786</v>
      </c>
      <c r="W63" s="75">
        <f t="shared" si="35"/>
        <v>0.33366954306458008</v>
      </c>
      <c r="X63" s="75">
        <f t="shared" si="35"/>
        <v>0.32604634403719668</v>
      </c>
      <c r="Y63" s="75">
        <f t="shared" si="35"/>
        <v>0.32123646619954188</v>
      </c>
      <c r="Z63" s="75">
        <f t="shared" si="35"/>
        <v>0.31783324895675147</v>
      </c>
      <c r="AA63" s="75">
        <f t="shared" si="35"/>
        <v>0.31443003171396106</v>
      </c>
      <c r="AB63" s="75">
        <f t="shared" si="35"/>
        <v>0.31102681447117064</v>
      </c>
      <c r="AC63" s="75">
        <f t="shared" si="35"/>
        <v>0.30762359722838023</v>
      </c>
      <c r="AD63" s="75">
        <f t="shared" si="35"/>
        <v>0.30422037998558982</v>
      </c>
      <c r="AE63" s="75">
        <f t="shared" si="35"/>
        <v>0.30081716274279946</v>
      </c>
      <c r="AF63" s="75">
        <f t="shared" si="35"/>
        <v>0.29741394550000905</v>
      </c>
      <c r="AG63" s="75">
        <f t="shared" si="35"/>
        <v>0.29401072825721863</v>
      </c>
      <c r="AH63" s="75">
        <f t="shared" si="35"/>
        <v>0.29060751101442822</v>
      </c>
      <c r="AI63" s="75">
        <f t="shared" si="35"/>
        <v>0.28720429377163781</v>
      </c>
      <c r="AJ63" s="75">
        <f t="shared" si="35"/>
        <v>0.2838010765288474</v>
      </c>
      <c r="AK63" s="75">
        <f t="shared" si="35"/>
        <v>0.28039785928605704</v>
      </c>
      <c r="AL63" s="75">
        <f t="shared" si="35"/>
        <v>0.27699464204326663</v>
      </c>
      <c r="AM63" s="75">
        <f t="shared" si="35"/>
        <v>0.27359142480047627</v>
      </c>
      <c r="AN63" s="75">
        <f t="shared" si="35"/>
        <v>0.27018820755768586</v>
      </c>
      <c r="AO63" s="75">
        <f t="shared" si="35"/>
        <v>0.2667849903148955</v>
      </c>
      <c r="AP63" s="75">
        <f t="shared" si="35"/>
        <v>0.26338177307210509</v>
      </c>
      <c r="AQ63" s="75">
        <f t="shared" si="35"/>
        <v>0.25997855582931467</v>
      </c>
      <c r="AR63" s="75">
        <f t="shared" si="35"/>
        <v>0.25657533858652432</v>
      </c>
      <c r="AS63" s="75">
        <f t="shared" si="35"/>
        <v>0.2531721213437339</v>
      </c>
      <c r="AT63" s="75">
        <f t="shared" si="35"/>
        <v>0.24976890410094355</v>
      </c>
      <c r="AU63" s="75">
        <f t="shared" si="35"/>
        <v>0.24636568685815316</v>
      </c>
      <c r="AV63" s="75">
        <f t="shared" si="35"/>
        <v>0.24296246961536277</v>
      </c>
      <c r="AW63" s="75">
        <f t="shared" si="35"/>
        <v>0.23955925237257236</v>
      </c>
      <c r="AX63" s="75">
        <f t="shared" si="35"/>
        <v>0.23615603512978198</v>
      </c>
      <c r="AY63" s="75">
        <f t="shared" si="35"/>
        <v>0.23275281788699159</v>
      </c>
      <c r="AZ63" s="75">
        <f t="shared" si="35"/>
        <v>0.22934960064420121</v>
      </c>
      <c r="BA63" s="75">
        <f t="shared" si="35"/>
        <v>6.5519963071510742E-2</v>
      </c>
      <c r="BB63" s="75">
        <f t="shared" si="35"/>
        <v>-7.5660811915442639E-6</v>
      </c>
      <c r="BC63" s="75">
        <f t="shared" si="35"/>
        <v>-7.5660811915442639E-6</v>
      </c>
      <c r="BD63" s="75">
        <f t="shared" si="35"/>
        <v>-7.5660811915442639E-6</v>
      </c>
      <c r="BE63" s="75">
        <f t="shared" si="35"/>
        <v>-7.5660811915442639E-6</v>
      </c>
      <c r="BF63" s="75">
        <f t="shared" si="35"/>
        <v>-7.5660811915442639E-6</v>
      </c>
      <c r="BG63" s="75">
        <f t="shared" si="35"/>
        <v>-7.5660811915442639E-6</v>
      </c>
      <c r="BH63" s="75">
        <f t="shared" si="35"/>
        <v>-7.5660811915442639E-6</v>
      </c>
      <c r="BI63" s="75">
        <f t="shared" si="35"/>
        <v>-7.5660811915442639E-6</v>
      </c>
      <c r="BJ63" s="75">
        <f t="shared" si="35"/>
        <v>-7.5660811915442639E-6</v>
      </c>
      <c r="BK63" s="75">
        <f t="shared" si="35"/>
        <v>-7.5660811915442639E-6</v>
      </c>
      <c r="BL63" s="75">
        <f t="shared" si="35"/>
        <v>-7.5660811915442639E-6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6">C63*C64</f>
        <v>0</v>
      </c>
      <c r="D65" s="119">
        <f t="shared" si="36"/>
        <v>0.37740767821468041</v>
      </c>
      <c r="E65" s="119">
        <f t="shared" si="36"/>
        <v>0.52402474632811114</v>
      </c>
      <c r="F65" s="119">
        <f t="shared" si="36"/>
        <v>0.51142989281812734</v>
      </c>
      <c r="G65" s="119">
        <f t="shared" si="36"/>
        <v>0.4995152567851161</v>
      </c>
      <c r="H65" s="119">
        <f t="shared" si="36"/>
        <v>0.48822991983828667</v>
      </c>
      <c r="I65" s="119">
        <f t="shared" si="36"/>
        <v>0.47752688038614</v>
      </c>
      <c r="J65" s="119">
        <f t="shared" si="36"/>
        <v>0.46736240083658664</v>
      </c>
      <c r="K65" s="119">
        <f t="shared" si="36"/>
        <v>0.45769600759694701</v>
      </c>
      <c r="L65" s="119">
        <f t="shared" si="36"/>
        <v>0.44830770710701001</v>
      </c>
      <c r="M65" s="119">
        <f t="shared" si="36"/>
        <v>0.43895857460998899</v>
      </c>
      <c r="N65" s="119">
        <f t="shared" si="36"/>
        <v>0.42960944211296798</v>
      </c>
      <c r="O65" s="119">
        <f t="shared" si="36"/>
        <v>0.4202603096159469</v>
      </c>
      <c r="P65" s="119">
        <f t="shared" si="36"/>
        <v>0.41091117711892583</v>
      </c>
      <c r="Q65" s="119">
        <f t="shared" si="36"/>
        <v>0.40156204462190487</v>
      </c>
      <c r="R65" s="119">
        <f t="shared" si="36"/>
        <v>0.39221291212488374</v>
      </c>
      <c r="S65" s="119">
        <f t="shared" si="36"/>
        <v>0.38286377962786272</v>
      </c>
      <c r="T65" s="119">
        <f t="shared" si="36"/>
        <v>0.37351464713084165</v>
      </c>
      <c r="U65" s="119">
        <f t="shared" si="36"/>
        <v>0.36416551463382058</v>
      </c>
      <c r="V65" s="119">
        <f t="shared" si="36"/>
        <v>0.35481638213679956</v>
      </c>
      <c r="W65" s="119">
        <f t="shared" si="36"/>
        <v>0.34546724963977848</v>
      </c>
      <c r="X65" s="119">
        <f t="shared" si="36"/>
        <v>0.33757451367934632</v>
      </c>
      <c r="Y65" s="119">
        <f t="shared" si="36"/>
        <v>0.33259457079209181</v>
      </c>
      <c r="Z65" s="119">
        <f t="shared" si="36"/>
        <v>0.32907102444142616</v>
      </c>
      <c r="AA65" s="119">
        <f t="shared" si="36"/>
        <v>0.32554747809076051</v>
      </c>
      <c r="AB65" s="119">
        <f t="shared" si="36"/>
        <v>0.32202393174009486</v>
      </c>
      <c r="AC65" s="119">
        <f t="shared" si="36"/>
        <v>0.31850038538942921</v>
      </c>
      <c r="AD65" s="119">
        <f t="shared" si="36"/>
        <v>0.31497683903876356</v>
      </c>
      <c r="AE65" s="119">
        <f t="shared" si="36"/>
        <v>0.31145329268809802</v>
      </c>
      <c r="AF65" s="119">
        <f t="shared" si="36"/>
        <v>0.30792974633743236</v>
      </c>
      <c r="AG65" s="119">
        <f t="shared" si="36"/>
        <v>0.30440619998676671</v>
      </c>
      <c r="AH65" s="119">
        <f t="shared" si="36"/>
        <v>0.30088265363610106</v>
      </c>
      <c r="AI65" s="119">
        <f t="shared" si="36"/>
        <v>0.29735910728543541</v>
      </c>
      <c r="AJ65" s="119">
        <f t="shared" si="36"/>
        <v>0.29383556093476976</v>
      </c>
      <c r="AK65" s="119">
        <f t="shared" si="36"/>
        <v>0.29031201458410416</v>
      </c>
      <c r="AL65" s="119">
        <f t="shared" si="36"/>
        <v>0.28678846823343856</v>
      </c>
      <c r="AM65" s="119">
        <f t="shared" si="36"/>
        <v>0.28326492188277297</v>
      </c>
      <c r="AN65" s="119">
        <f t="shared" si="36"/>
        <v>0.27974137553210732</v>
      </c>
      <c r="AO65" s="119">
        <f t="shared" si="36"/>
        <v>0.27621782918144172</v>
      </c>
      <c r="AP65" s="119">
        <f t="shared" si="36"/>
        <v>0.27269428283077607</v>
      </c>
      <c r="AQ65" s="119">
        <f t="shared" si="36"/>
        <v>0.26917073648011042</v>
      </c>
      <c r="AR65" s="119">
        <f t="shared" si="36"/>
        <v>0.26564719012944482</v>
      </c>
      <c r="AS65" s="119">
        <f t="shared" si="36"/>
        <v>0.26212364377877923</v>
      </c>
      <c r="AT65" s="119">
        <f t="shared" si="36"/>
        <v>0.25860009742811363</v>
      </c>
      <c r="AU65" s="119">
        <f t="shared" si="36"/>
        <v>0.25507655107744798</v>
      </c>
      <c r="AV65" s="119">
        <f t="shared" si="36"/>
        <v>0.25155300472678238</v>
      </c>
      <c r="AW65" s="119">
        <f t="shared" si="36"/>
        <v>0.24802945837611673</v>
      </c>
      <c r="AX65" s="119">
        <f t="shared" si="36"/>
        <v>0.24450591202545113</v>
      </c>
      <c r="AY65" s="119">
        <f t="shared" si="36"/>
        <v>0.24098236567478551</v>
      </c>
      <c r="AZ65" s="119">
        <f t="shared" si="36"/>
        <v>0.23745881932411989</v>
      </c>
      <c r="BA65" s="119">
        <f t="shared" si="36"/>
        <v>6.7836582359073083E-2</v>
      </c>
      <c r="BB65" s="119">
        <f t="shared" si="36"/>
        <v>-7.8335985831591485E-6</v>
      </c>
      <c r="BC65" s="119">
        <f t="shared" si="36"/>
        <v>-7.8335985831591485E-6</v>
      </c>
      <c r="BD65" s="119">
        <f t="shared" si="36"/>
        <v>-7.8335985831591485E-6</v>
      </c>
      <c r="BE65" s="119">
        <f t="shared" si="36"/>
        <v>-7.8335985831591485E-6</v>
      </c>
      <c r="BF65" s="119">
        <f t="shared" si="36"/>
        <v>-7.8335985831591485E-6</v>
      </c>
      <c r="BG65" s="119">
        <f t="shared" si="36"/>
        <v>-7.8335985831591485E-6</v>
      </c>
      <c r="BH65" s="119">
        <f t="shared" si="36"/>
        <v>-7.8335985831591485E-6</v>
      </c>
      <c r="BI65" s="119">
        <f t="shared" si="36"/>
        <v>-7.8335985831591485E-6</v>
      </c>
      <c r="BJ65" s="119">
        <f t="shared" si="36"/>
        <v>-7.8335985831591485E-6</v>
      </c>
      <c r="BK65" s="119">
        <f t="shared" si="36"/>
        <v>-7.8335985831591485E-6</v>
      </c>
      <c r="BL65" s="119">
        <f t="shared" si="36"/>
        <v>-7.8335985831591485E-6</v>
      </c>
      <c r="BM65" s="113"/>
      <c r="BN65" s="316">
        <f>SUM(B65:BM65)</f>
        <v>16.951914911365687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7">B20</f>
        <v>0</v>
      </c>
      <c r="C71" s="87">
        <f t="shared" si="37"/>
        <v>0</v>
      </c>
      <c r="D71" s="87">
        <f t="shared" si="37"/>
        <v>3.1325637359999998</v>
      </c>
      <c r="E71" s="87">
        <f t="shared" si="37"/>
        <v>0</v>
      </c>
      <c r="F71" s="87">
        <f t="shared" si="37"/>
        <v>0</v>
      </c>
      <c r="G71" s="87">
        <f t="shared" si="37"/>
        <v>0</v>
      </c>
      <c r="H71" s="87">
        <f t="shared" si="37"/>
        <v>0</v>
      </c>
      <c r="I71" s="87">
        <f t="shared" si="37"/>
        <v>0</v>
      </c>
      <c r="J71" s="87">
        <f t="shared" si="37"/>
        <v>0</v>
      </c>
      <c r="K71" s="87">
        <f t="shared" si="37"/>
        <v>0</v>
      </c>
      <c r="L71" s="87">
        <f t="shared" si="37"/>
        <v>0</v>
      </c>
      <c r="M71" s="87">
        <f t="shared" si="37"/>
        <v>0</v>
      </c>
      <c r="N71" s="87">
        <f t="shared" si="37"/>
        <v>0</v>
      </c>
      <c r="O71" s="87">
        <f t="shared" si="37"/>
        <v>0</v>
      </c>
      <c r="P71" s="87">
        <f t="shared" si="37"/>
        <v>0</v>
      </c>
      <c r="Q71" s="87">
        <f t="shared" si="37"/>
        <v>0</v>
      </c>
      <c r="R71" s="87">
        <f t="shared" si="37"/>
        <v>0</v>
      </c>
      <c r="S71" s="87">
        <f t="shared" si="37"/>
        <v>0</v>
      </c>
      <c r="T71" s="87">
        <f t="shared" si="37"/>
        <v>0</v>
      </c>
      <c r="U71" s="87">
        <f t="shared" si="37"/>
        <v>0</v>
      </c>
      <c r="V71" s="87">
        <f t="shared" si="37"/>
        <v>0</v>
      </c>
      <c r="W71" s="87">
        <f t="shared" si="37"/>
        <v>0</v>
      </c>
      <c r="X71" s="87">
        <f t="shared" si="37"/>
        <v>0</v>
      </c>
      <c r="Y71" s="87">
        <f t="shared" si="37"/>
        <v>0</v>
      </c>
      <c r="Z71" s="87">
        <f t="shared" si="37"/>
        <v>0</v>
      </c>
      <c r="AA71" s="87">
        <f t="shared" si="37"/>
        <v>0</v>
      </c>
      <c r="AB71" s="87">
        <f t="shared" si="37"/>
        <v>0</v>
      </c>
      <c r="AC71" s="87">
        <f t="shared" si="37"/>
        <v>0</v>
      </c>
      <c r="AD71" s="87">
        <f t="shared" si="37"/>
        <v>0</v>
      </c>
      <c r="AE71" s="87">
        <f t="shared" si="37"/>
        <v>0</v>
      </c>
      <c r="AF71" s="87">
        <f t="shared" si="37"/>
        <v>0</v>
      </c>
      <c r="AG71" s="87">
        <f t="shared" si="37"/>
        <v>0</v>
      </c>
      <c r="AH71" s="87">
        <f t="shared" si="37"/>
        <v>0</v>
      </c>
      <c r="AI71" s="87">
        <f t="shared" si="37"/>
        <v>0</v>
      </c>
      <c r="AJ71" s="87">
        <f t="shared" si="37"/>
        <v>0</v>
      </c>
      <c r="AK71" s="87">
        <f t="shared" si="37"/>
        <v>0</v>
      </c>
      <c r="AL71" s="87">
        <f t="shared" si="37"/>
        <v>0</v>
      </c>
      <c r="AM71" s="87">
        <f t="shared" si="37"/>
        <v>0</v>
      </c>
      <c r="AN71" s="87">
        <f t="shared" si="37"/>
        <v>0</v>
      </c>
      <c r="AO71" s="87">
        <f t="shared" si="37"/>
        <v>0</v>
      </c>
      <c r="AP71" s="87">
        <f t="shared" si="37"/>
        <v>0</v>
      </c>
      <c r="AQ71" s="87">
        <f t="shared" si="37"/>
        <v>0</v>
      </c>
      <c r="AR71" s="87">
        <f t="shared" si="37"/>
        <v>0</v>
      </c>
      <c r="AS71" s="87">
        <f t="shared" si="37"/>
        <v>0</v>
      </c>
      <c r="AT71" s="87">
        <f t="shared" si="37"/>
        <v>0</v>
      </c>
      <c r="AU71" s="87">
        <f t="shared" si="37"/>
        <v>0</v>
      </c>
      <c r="AV71" s="87">
        <f t="shared" si="37"/>
        <v>0</v>
      </c>
      <c r="AW71" s="87">
        <f t="shared" si="37"/>
        <v>0</v>
      </c>
      <c r="AX71" s="87">
        <f t="shared" si="37"/>
        <v>0</v>
      </c>
      <c r="AY71" s="87">
        <f t="shared" si="37"/>
        <v>0</v>
      </c>
      <c r="AZ71" s="87">
        <f t="shared" si="37"/>
        <v>0</v>
      </c>
      <c r="BA71" s="87">
        <f t="shared" si="37"/>
        <v>-3.1325637359999998</v>
      </c>
      <c r="BB71" s="87">
        <f t="shared" si="37"/>
        <v>0</v>
      </c>
      <c r="BC71" s="87">
        <f t="shared" si="37"/>
        <v>0</v>
      </c>
      <c r="BD71" s="87">
        <f t="shared" si="37"/>
        <v>0</v>
      </c>
      <c r="BE71" s="87">
        <f t="shared" si="37"/>
        <v>0</v>
      </c>
      <c r="BF71" s="87">
        <f t="shared" si="37"/>
        <v>0</v>
      </c>
      <c r="BG71" s="87">
        <f t="shared" si="37"/>
        <v>0</v>
      </c>
      <c r="BH71" s="87">
        <f t="shared" si="37"/>
        <v>0</v>
      </c>
      <c r="BI71" s="87">
        <f t="shared" si="37"/>
        <v>0</v>
      </c>
      <c r="BJ71" s="87">
        <f t="shared" si="37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3.1325637359999998</v>
      </c>
      <c r="E73" s="87">
        <f>SUM($B$71:E71)-SUM($B$72:E72)</f>
        <v>3.1325637359999998</v>
      </c>
      <c r="F73" s="87">
        <f>SUM($B$71:F71)-SUM($B$72:F72)</f>
        <v>3.1325637359999998</v>
      </c>
      <c r="G73" s="87">
        <f>SUM($B$71:G71)-SUM($B$72:G72)</f>
        <v>3.1325637359999998</v>
      </c>
      <c r="H73" s="87">
        <f>SUM($B$71:H71)-SUM($B$72:H72)</f>
        <v>3.1325637359999998</v>
      </c>
      <c r="I73" s="87">
        <f>SUM($B$71:I71)-SUM($B$72:I72)</f>
        <v>3.1325637359999998</v>
      </c>
      <c r="J73" s="87">
        <f>SUM($B$71:J71)-SUM($B$72:J72)</f>
        <v>3.1325637359999998</v>
      </c>
      <c r="K73" s="87">
        <f>SUM($B$71:K71)-SUM($B$72:K72)</f>
        <v>3.1325637359999998</v>
      </c>
      <c r="L73" s="87">
        <f>SUM($B$71:L71)-SUM($B$72:L72)</f>
        <v>3.1325637359999998</v>
      </c>
      <c r="M73" s="87">
        <f>SUM($B$71:M71)-SUM($B$72:M72)</f>
        <v>3.1325637359999998</v>
      </c>
      <c r="N73" s="87">
        <f>SUM($B$71:N71)-SUM($B$72:N72)</f>
        <v>3.1325637359999998</v>
      </c>
      <c r="O73" s="87">
        <f>SUM($B$71:O71)-SUM($B$72:O72)</f>
        <v>3.1325637359999998</v>
      </c>
      <c r="P73" s="87">
        <f>SUM($B$71:P71)-SUM($B$72:P72)</f>
        <v>3.1325637359999998</v>
      </c>
      <c r="Q73" s="87">
        <f>SUM($B$71:Q71)-SUM($B$72:Q72)</f>
        <v>3.1325637359999998</v>
      </c>
      <c r="R73" s="87">
        <f>SUM($B$71:R71)-SUM($B$72:R72)</f>
        <v>3.1325637359999998</v>
      </c>
      <c r="S73" s="87">
        <f>SUM($B$71:S71)-SUM($B$72:S72)</f>
        <v>3.1325637359999998</v>
      </c>
      <c r="T73" s="87">
        <f>SUM($B$71:T71)-SUM($B$72:T72)</f>
        <v>3.1325637359999998</v>
      </c>
      <c r="U73" s="87">
        <f>SUM($B$71:U71)-SUM($B$72:U72)</f>
        <v>3.1325637359999998</v>
      </c>
      <c r="V73" s="87">
        <f>SUM($B$71:V71)-SUM($B$72:V72)</f>
        <v>3.1325637359999998</v>
      </c>
      <c r="W73" s="87">
        <f>SUM($B$71:W71)-SUM($B$72:W72)</f>
        <v>3.1325637359999998</v>
      </c>
      <c r="X73" s="87">
        <f>SUM($B$71:X71)-SUM($B$72:X72)</f>
        <v>3.1325637359999998</v>
      </c>
      <c r="Y73" s="87">
        <f>SUM($B$71:Y71)-SUM($B$72:Y72)</f>
        <v>3.1325637359999998</v>
      </c>
      <c r="Z73" s="87">
        <f>SUM($B$71:Z71)-SUM($B$72:Z72)</f>
        <v>3.1325637359999998</v>
      </c>
      <c r="AA73" s="87">
        <f>SUM($B$71:AA71)-SUM($B$72:AA72)</f>
        <v>3.1325637359999998</v>
      </c>
      <c r="AB73" s="87">
        <f>SUM($B$71:AB71)-SUM($B$72:AB72)</f>
        <v>3.1325637359999998</v>
      </c>
      <c r="AC73" s="87">
        <f>SUM($B$71:AC71)-SUM($B$72:AC72)</f>
        <v>3.1325637359999998</v>
      </c>
      <c r="AD73" s="87">
        <f>SUM($B$71:AD71)-SUM($B$72:AD72)</f>
        <v>3.1325637359999998</v>
      </c>
      <c r="AE73" s="87">
        <f>SUM($B$71:AE71)-SUM($B$72:AE72)</f>
        <v>3.1325637359999998</v>
      </c>
      <c r="AF73" s="87">
        <f>SUM($B$71:AF71)-SUM($B$72:AF72)</f>
        <v>3.1325637359999998</v>
      </c>
      <c r="AG73" s="87">
        <f>SUM($B$71:AG71)-SUM($B$72:AG72)</f>
        <v>3.1325637359999998</v>
      </c>
      <c r="AH73" s="87">
        <f>SUM($B$71:AH71)-SUM($B$72:AH72)</f>
        <v>3.1325637359999998</v>
      </c>
      <c r="AI73" s="87">
        <f>SUM($B$71:AI71)-SUM($B$72:AI72)</f>
        <v>3.1325637359999998</v>
      </c>
      <c r="AJ73" s="87">
        <f>SUM($B$71:AJ71)-SUM($B$72:AJ72)</f>
        <v>3.1325637359999998</v>
      </c>
      <c r="AK73" s="87">
        <f>SUM($B$71:AK71)-SUM($B$72:AK72)</f>
        <v>3.1325637359999998</v>
      </c>
      <c r="AL73" s="87">
        <f>SUM($B$71:AL71)-SUM($B$72:AL72)</f>
        <v>3.1325637359999998</v>
      </c>
      <c r="AM73" s="87">
        <f>SUM($B$71:AM71)-SUM($B$72:AM72)</f>
        <v>3.1325637359999998</v>
      </c>
      <c r="AN73" s="87">
        <f>SUM($B$71:AN71)-SUM($B$72:AN72)</f>
        <v>3.1325637359999998</v>
      </c>
      <c r="AO73" s="87">
        <f>SUM($B$71:AO71)-SUM($B$72:AO72)</f>
        <v>3.1325637359999998</v>
      </c>
      <c r="AP73" s="87">
        <f>SUM($B$71:AP71)-SUM($B$72:AP72)</f>
        <v>3.1325637359999998</v>
      </c>
      <c r="AQ73" s="87">
        <f>SUM($B$71:AQ71)-SUM($B$72:AQ72)</f>
        <v>3.1325637359999998</v>
      </c>
      <c r="AR73" s="87">
        <f>SUM($B$71:AR71)-SUM($B$72:AR72)</f>
        <v>3.1325637359999998</v>
      </c>
      <c r="AS73" s="87">
        <f>SUM($B$71:AS71)-SUM($B$72:AS72)</f>
        <v>3.1325637359999998</v>
      </c>
      <c r="AT73" s="87">
        <f>SUM($B$71:AT71)-SUM($B$72:AT72)</f>
        <v>3.1325637359999998</v>
      </c>
      <c r="AU73" s="87">
        <f>SUM($B$71:AU71)-SUM($B$72:AU72)</f>
        <v>3.1325637359999998</v>
      </c>
      <c r="AV73" s="87">
        <f>SUM($B$71:AV71)-SUM($B$72:AV72)</f>
        <v>3.1325637359999998</v>
      </c>
      <c r="AW73" s="87">
        <f>SUM($B$71:AW71)-SUM($B$72:AW72)</f>
        <v>3.1325637359999998</v>
      </c>
      <c r="AX73" s="87">
        <f>SUM($B$71:AX71)-SUM($B$72:AX72)</f>
        <v>3.1325637359999998</v>
      </c>
      <c r="AY73" s="87">
        <f>SUM($B$71:AY71)-SUM($B$72:AY72)</f>
        <v>3.1325637359999998</v>
      </c>
      <c r="AZ73" s="87">
        <f>SUM($B$71:AZ71)-SUM($B$72:AZ72)</f>
        <v>3.1325637359999998</v>
      </c>
      <c r="BA73" s="87">
        <f>SUM($B$71:BA71)-SUM($B$72:BA72)</f>
        <v>0</v>
      </c>
      <c r="BB73" s="87">
        <f>SUM($B$71:BB71)-SUM($B$72:BB72)</f>
        <v>0</v>
      </c>
      <c r="BC73" s="87">
        <f>SUM($B$71:BC71)-SUM($B$72:BC72)</f>
        <v>0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/>
      <c r="C74" s="128"/>
      <c r="D74" s="331">
        <f>($D$71*TaxDepr!B$33)</f>
        <v>0.11747114009999998</v>
      </c>
      <c r="E74" s="331">
        <f>($D$71*TaxDepr!C$33)</f>
        <v>0.22613977610184</v>
      </c>
      <c r="F74" s="331">
        <f>($D$71*TaxDepr!D$33)</f>
        <v>0.20916128065271997</v>
      </c>
      <c r="G74" s="331">
        <f>($D$71*TaxDepr!E$33)</f>
        <v>0.19349846197271997</v>
      </c>
      <c r="H74" s="331">
        <f>($D$71*TaxDepr!F$33)</f>
        <v>0.17896336623768</v>
      </c>
      <c r="I74" s="331">
        <f>($D$71*TaxDepr!G$33)</f>
        <v>0.1655559934476</v>
      </c>
      <c r="J74" s="331">
        <f>($D$71*TaxDepr!H$33)</f>
        <v>0.15311971541567998</v>
      </c>
      <c r="K74" s="331">
        <f>($D$71*TaxDepr!I$33)</f>
        <v>0.14165453214192</v>
      </c>
      <c r="L74" s="331">
        <f>($D$71*TaxDepr!J$33)</f>
        <v>0.13977499390032</v>
      </c>
      <c r="M74" s="331">
        <f>($D$71*TaxDepr!K$33)</f>
        <v>0.13977499390032</v>
      </c>
      <c r="N74" s="331">
        <f>($D$71*TaxDepr!L$33)</f>
        <v>0.13977499390032</v>
      </c>
      <c r="O74" s="331">
        <f>($D$71*TaxDepr!M$33)</f>
        <v>0.13977499390032</v>
      </c>
      <c r="P74" s="331">
        <f>($D$71*TaxDepr!N$33)</f>
        <v>0.13977499390032</v>
      </c>
      <c r="Q74" s="331">
        <f>($D$71*TaxDepr!O$33)</f>
        <v>0.13977499390032</v>
      </c>
      <c r="R74" s="331">
        <f>($D$71*TaxDepr!P$33)</f>
        <v>0.13977499390032</v>
      </c>
      <c r="S74" s="331">
        <f>($D$71*TaxDepr!Q$33)</f>
        <v>0.13977499390032</v>
      </c>
      <c r="T74" s="331">
        <f>($D$71*TaxDepr!R$33)</f>
        <v>0.13977499390032</v>
      </c>
      <c r="U74" s="331">
        <f>($D$71*TaxDepr!S$33)</f>
        <v>0.13977499390032</v>
      </c>
      <c r="V74" s="331">
        <f>($D$71*TaxDepr!T$33)</f>
        <v>0.13977499390032</v>
      </c>
      <c r="W74" s="331">
        <f>($D$71*TaxDepr!U$33)</f>
        <v>0.13977499390032</v>
      </c>
      <c r="X74" s="331">
        <f>($D$71*TaxDepr!V$33)</f>
        <v>6.988749695016E-2</v>
      </c>
      <c r="Y74" s="331"/>
      <c r="Z74" s="331"/>
      <c r="AA74" s="331"/>
      <c r="AB74" s="331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3.132751689824159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8">C72+C74</f>
        <v>0</v>
      </c>
      <c r="D75" s="95">
        <f t="shared" si="38"/>
        <v>0.11747114009999998</v>
      </c>
      <c r="E75" s="95">
        <f t="shared" si="38"/>
        <v>0.22613977610184</v>
      </c>
      <c r="F75" s="95">
        <f t="shared" si="38"/>
        <v>0.20916128065271997</v>
      </c>
      <c r="G75" s="95">
        <f t="shared" si="38"/>
        <v>0.19349846197271997</v>
      </c>
      <c r="H75" s="95">
        <f t="shared" si="38"/>
        <v>0.17896336623768</v>
      </c>
      <c r="I75" s="95">
        <f t="shared" si="38"/>
        <v>0.1655559934476</v>
      </c>
      <c r="J75" s="95">
        <f t="shared" si="38"/>
        <v>0.15311971541567998</v>
      </c>
      <c r="K75" s="95">
        <f t="shared" si="38"/>
        <v>0.14165453214192</v>
      </c>
      <c r="L75" s="95">
        <f t="shared" si="38"/>
        <v>0.13977499390032</v>
      </c>
      <c r="M75" s="95">
        <f t="shared" si="38"/>
        <v>0.13977499390032</v>
      </c>
      <c r="N75" s="95">
        <f t="shared" si="38"/>
        <v>0.13977499390032</v>
      </c>
      <c r="O75" s="95">
        <f t="shared" si="38"/>
        <v>0.13977499390032</v>
      </c>
      <c r="P75" s="95">
        <f t="shared" si="38"/>
        <v>0.13977499390032</v>
      </c>
      <c r="Q75" s="95">
        <f t="shared" si="38"/>
        <v>0.13977499390032</v>
      </c>
      <c r="R75" s="95">
        <f t="shared" si="38"/>
        <v>0.13977499390032</v>
      </c>
      <c r="S75" s="95">
        <f t="shared" si="38"/>
        <v>0.13977499390032</v>
      </c>
      <c r="T75" s="95">
        <f t="shared" si="38"/>
        <v>0.13977499390032</v>
      </c>
      <c r="U75" s="95">
        <f t="shared" si="38"/>
        <v>0.13977499390032</v>
      </c>
      <c r="V75" s="95">
        <f t="shared" si="38"/>
        <v>0.13977499390032</v>
      </c>
      <c r="W75" s="95">
        <f t="shared" si="38"/>
        <v>0.13977499390032</v>
      </c>
      <c r="X75" s="95">
        <f t="shared" si="38"/>
        <v>6.988749695016E-2</v>
      </c>
      <c r="Y75" s="95">
        <f t="shared" si="38"/>
        <v>0</v>
      </c>
      <c r="Z75" s="95">
        <f t="shared" si="38"/>
        <v>0</v>
      </c>
      <c r="AA75" s="95">
        <f t="shared" si="38"/>
        <v>0</v>
      </c>
      <c r="AB75" s="95">
        <f t="shared" si="38"/>
        <v>0</v>
      </c>
      <c r="AC75" s="95">
        <f t="shared" si="38"/>
        <v>0</v>
      </c>
      <c r="AD75" s="95">
        <f t="shared" si="38"/>
        <v>0</v>
      </c>
      <c r="AE75" s="95">
        <f t="shared" si="38"/>
        <v>0</v>
      </c>
      <c r="AF75" s="95">
        <f t="shared" si="38"/>
        <v>0</v>
      </c>
      <c r="AG75" s="95">
        <f t="shared" si="38"/>
        <v>0</v>
      </c>
      <c r="AH75" s="95">
        <f t="shared" si="38"/>
        <v>0</v>
      </c>
      <c r="AI75" s="95">
        <f t="shared" si="38"/>
        <v>0</v>
      </c>
      <c r="AJ75" s="95">
        <f t="shared" si="38"/>
        <v>0</v>
      </c>
      <c r="AK75" s="95">
        <f t="shared" si="38"/>
        <v>0</v>
      </c>
      <c r="AL75" s="95">
        <f t="shared" si="38"/>
        <v>0</v>
      </c>
      <c r="AM75" s="95">
        <f t="shared" si="38"/>
        <v>0</v>
      </c>
      <c r="AN75" s="95">
        <f t="shared" si="38"/>
        <v>0</v>
      </c>
      <c r="AO75" s="95">
        <f t="shared" si="38"/>
        <v>0</v>
      </c>
      <c r="AP75" s="95">
        <f t="shared" si="38"/>
        <v>0</v>
      </c>
      <c r="AQ75" s="95">
        <f t="shared" si="38"/>
        <v>0</v>
      </c>
      <c r="AR75" s="95">
        <f t="shared" si="38"/>
        <v>0</v>
      </c>
      <c r="AS75" s="95">
        <f t="shared" si="38"/>
        <v>0</v>
      </c>
      <c r="AT75" s="95">
        <f t="shared" si="38"/>
        <v>0</v>
      </c>
      <c r="AU75" s="95">
        <f t="shared" si="38"/>
        <v>0</v>
      </c>
      <c r="AV75" s="95">
        <f t="shared" si="38"/>
        <v>0</v>
      </c>
      <c r="AW75" s="95">
        <f t="shared" si="38"/>
        <v>0</v>
      </c>
      <c r="AX75" s="95">
        <f t="shared" si="38"/>
        <v>0</v>
      </c>
      <c r="AY75" s="95">
        <f t="shared" si="38"/>
        <v>0</v>
      </c>
      <c r="AZ75" s="95">
        <f t="shared" si="38"/>
        <v>0</v>
      </c>
      <c r="BA75" s="95">
        <f t="shared" si="38"/>
        <v>0</v>
      </c>
      <c r="BB75" s="95">
        <f t="shared" si="38"/>
        <v>0</v>
      </c>
      <c r="BC75" s="95">
        <f t="shared" si="38"/>
        <v>0</v>
      </c>
      <c r="BD75" s="95">
        <f t="shared" si="38"/>
        <v>0</v>
      </c>
      <c r="BE75" s="95">
        <f t="shared" si="38"/>
        <v>0</v>
      </c>
      <c r="BF75" s="95">
        <f t="shared" si="38"/>
        <v>0</v>
      </c>
      <c r="BG75" s="95">
        <f t="shared" si="38"/>
        <v>0</v>
      </c>
      <c r="BH75" s="95">
        <f t="shared" si="38"/>
        <v>0</v>
      </c>
      <c r="BI75" s="95">
        <f t="shared" si="38"/>
        <v>0</v>
      </c>
      <c r="BJ75" s="95">
        <f t="shared" si="38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9">B20</f>
        <v>0</v>
      </c>
      <c r="C78" s="87">
        <f t="shared" si="39"/>
        <v>0</v>
      </c>
      <c r="D78" s="87">
        <f t="shared" si="39"/>
        <v>3.1325637359999998</v>
      </c>
      <c r="E78" s="87">
        <f t="shared" si="39"/>
        <v>0</v>
      </c>
      <c r="F78" s="87">
        <f t="shared" si="39"/>
        <v>0</v>
      </c>
      <c r="G78" s="87">
        <f t="shared" si="39"/>
        <v>0</v>
      </c>
      <c r="H78" s="87">
        <f t="shared" si="39"/>
        <v>0</v>
      </c>
      <c r="I78" s="87">
        <f t="shared" si="39"/>
        <v>0</v>
      </c>
      <c r="J78" s="87">
        <f t="shared" si="39"/>
        <v>0</v>
      </c>
      <c r="K78" s="87">
        <f t="shared" si="39"/>
        <v>0</v>
      </c>
      <c r="L78" s="87">
        <f t="shared" si="39"/>
        <v>0</v>
      </c>
      <c r="M78" s="87">
        <f t="shared" si="39"/>
        <v>0</v>
      </c>
      <c r="N78" s="87">
        <f t="shared" si="39"/>
        <v>0</v>
      </c>
      <c r="O78" s="87">
        <f t="shared" si="39"/>
        <v>0</v>
      </c>
      <c r="P78" s="87">
        <f t="shared" si="39"/>
        <v>0</v>
      </c>
      <c r="Q78" s="87">
        <f t="shared" si="39"/>
        <v>0</v>
      </c>
      <c r="R78" s="87">
        <f t="shared" si="39"/>
        <v>0</v>
      </c>
      <c r="S78" s="87">
        <f t="shared" si="39"/>
        <v>0</v>
      </c>
      <c r="T78" s="87">
        <f t="shared" si="39"/>
        <v>0</v>
      </c>
      <c r="U78" s="87">
        <f t="shared" si="39"/>
        <v>0</v>
      </c>
      <c r="V78" s="87">
        <f t="shared" si="39"/>
        <v>0</v>
      </c>
      <c r="W78" s="87">
        <f t="shared" si="39"/>
        <v>0</v>
      </c>
      <c r="X78" s="87">
        <f t="shared" si="39"/>
        <v>0</v>
      </c>
      <c r="Y78" s="87">
        <f t="shared" si="39"/>
        <v>0</v>
      </c>
      <c r="Z78" s="87">
        <f t="shared" si="39"/>
        <v>0</v>
      </c>
      <c r="AA78" s="87">
        <f t="shared" si="39"/>
        <v>0</v>
      </c>
      <c r="AB78" s="87">
        <f t="shared" si="39"/>
        <v>0</v>
      </c>
      <c r="AC78" s="87">
        <f t="shared" si="39"/>
        <v>0</v>
      </c>
      <c r="AD78" s="87">
        <f t="shared" si="39"/>
        <v>0</v>
      </c>
      <c r="AE78" s="87">
        <f t="shared" si="39"/>
        <v>0</v>
      </c>
      <c r="AF78" s="87">
        <f t="shared" si="39"/>
        <v>0</v>
      </c>
      <c r="AG78" s="87">
        <f t="shared" si="39"/>
        <v>0</v>
      </c>
      <c r="AH78" s="87">
        <f t="shared" si="39"/>
        <v>0</v>
      </c>
      <c r="AI78" s="87">
        <f t="shared" si="39"/>
        <v>0</v>
      </c>
      <c r="AJ78" s="87">
        <f t="shared" si="39"/>
        <v>0</v>
      </c>
      <c r="AK78" s="87">
        <f t="shared" si="39"/>
        <v>0</v>
      </c>
      <c r="AL78" s="87">
        <f t="shared" si="39"/>
        <v>0</v>
      </c>
      <c r="AM78" s="87">
        <f t="shared" si="39"/>
        <v>0</v>
      </c>
      <c r="AN78" s="87">
        <f t="shared" si="39"/>
        <v>0</v>
      </c>
      <c r="AO78" s="87">
        <f t="shared" si="39"/>
        <v>0</v>
      </c>
      <c r="AP78" s="87">
        <f t="shared" si="39"/>
        <v>0</v>
      </c>
      <c r="AQ78" s="87">
        <f t="shared" si="39"/>
        <v>0</v>
      </c>
      <c r="AR78" s="87">
        <f t="shared" si="39"/>
        <v>0</v>
      </c>
      <c r="AS78" s="87">
        <f t="shared" si="39"/>
        <v>0</v>
      </c>
      <c r="AT78" s="87">
        <f t="shared" si="39"/>
        <v>0</v>
      </c>
      <c r="AU78" s="87">
        <f t="shared" si="39"/>
        <v>0</v>
      </c>
      <c r="AV78" s="87">
        <f t="shared" si="39"/>
        <v>0</v>
      </c>
      <c r="AW78" s="87">
        <f t="shared" si="39"/>
        <v>0</v>
      </c>
      <c r="AX78" s="87">
        <f t="shared" si="39"/>
        <v>0</v>
      </c>
      <c r="AY78" s="87">
        <f t="shared" si="39"/>
        <v>0</v>
      </c>
      <c r="AZ78" s="87">
        <f t="shared" si="39"/>
        <v>0</v>
      </c>
      <c r="BA78" s="87">
        <f t="shared" si="39"/>
        <v>-3.1325637359999998</v>
      </c>
      <c r="BB78" s="87">
        <f t="shared" si="39"/>
        <v>0</v>
      </c>
      <c r="BC78" s="87">
        <f t="shared" si="39"/>
        <v>0</v>
      </c>
      <c r="BD78" s="87">
        <f t="shared" si="39"/>
        <v>0</v>
      </c>
      <c r="BE78" s="87">
        <f t="shared" si="39"/>
        <v>0</v>
      </c>
      <c r="BF78" s="87">
        <f t="shared" si="39"/>
        <v>0</v>
      </c>
      <c r="BG78" s="87">
        <f t="shared" si="39"/>
        <v>0</v>
      </c>
      <c r="BH78" s="87">
        <f t="shared" si="39"/>
        <v>0</v>
      </c>
      <c r="BI78" s="87">
        <f t="shared" si="39"/>
        <v>0</v>
      </c>
      <c r="BJ78" s="87">
        <f t="shared" si="39"/>
        <v>0</v>
      </c>
      <c r="BK78" s="87">
        <f t="shared" si="39"/>
        <v>0</v>
      </c>
      <c r="BL78" s="87">
        <f t="shared" si="39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3.1325637359999998</v>
      </c>
      <c r="E80" s="87">
        <f>SUM($B$78:E78)</f>
        <v>3.1325637359999998</v>
      </c>
      <c r="F80" s="87">
        <f>SUM($B$78:F78)</f>
        <v>3.1325637359999998</v>
      </c>
      <c r="G80" s="87">
        <f>SUM($B$78:G78)</f>
        <v>3.1325637359999998</v>
      </c>
      <c r="H80" s="87">
        <f>SUM($B$78:H78)</f>
        <v>3.1325637359999998</v>
      </c>
      <c r="I80" s="87">
        <f>SUM($B$78:I78)</f>
        <v>3.1325637359999998</v>
      </c>
      <c r="J80" s="87">
        <f>SUM($B$78:J78)</f>
        <v>3.1325637359999998</v>
      </c>
      <c r="K80" s="87">
        <f>SUM($B$78:K78)</f>
        <v>3.1325637359999998</v>
      </c>
      <c r="L80" s="87">
        <f>SUM($B$78:L78)</f>
        <v>3.1325637359999998</v>
      </c>
      <c r="M80" s="87">
        <f>SUM($B$78:M78)</f>
        <v>3.1325637359999998</v>
      </c>
      <c r="N80" s="87">
        <f>SUM($B$78:N78)</f>
        <v>3.1325637359999998</v>
      </c>
      <c r="O80" s="87">
        <f>SUM($B$78:O78)</f>
        <v>3.1325637359999998</v>
      </c>
      <c r="P80" s="87">
        <f>SUM($B$78:P78)</f>
        <v>3.1325637359999998</v>
      </c>
      <c r="Q80" s="87">
        <f>SUM($B$78:Q78)</f>
        <v>3.1325637359999998</v>
      </c>
      <c r="R80" s="87">
        <f>SUM($B$78:R78)</f>
        <v>3.1325637359999998</v>
      </c>
      <c r="S80" s="87">
        <f>SUM($B$78:S78)</f>
        <v>3.1325637359999998</v>
      </c>
      <c r="T80" s="87">
        <f>SUM($B$78:T78)</f>
        <v>3.1325637359999998</v>
      </c>
      <c r="U80" s="87">
        <f>SUM($B$78:U78)</f>
        <v>3.1325637359999998</v>
      </c>
      <c r="V80" s="87">
        <f>SUM($B$78:V78)</f>
        <v>3.1325637359999998</v>
      </c>
      <c r="W80" s="87">
        <f>SUM($B$78:W78)</f>
        <v>3.1325637359999998</v>
      </c>
      <c r="X80" s="87">
        <f>SUM($B$78:X78)</f>
        <v>3.1325637359999998</v>
      </c>
      <c r="Y80" s="87">
        <f>SUM($B$78:Y78)</f>
        <v>3.1325637359999998</v>
      </c>
      <c r="Z80" s="87">
        <f>SUM($B$78:Z78)</f>
        <v>3.1325637359999998</v>
      </c>
      <c r="AA80" s="87">
        <f>SUM($B$78:AA78)</f>
        <v>3.1325637359999998</v>
      </c>
      <c r="AB80" s="87">
        <f>SUM($B$78:AB78)</f>
        <v>3.1325637359999998</v>
      </c>
      <c r="AC80" s="87">
        <f>SUM($B$78:AC78)</f>
        <v>3.1325637359999998</v>
      </c>
      <c r="AD80" s="87">
        <f>SUM($B$78:AD78)</f>
        <v>3.1325637359999998</v>
      </c>
      <c r="AE80" s="87">
        <f>SUM($B$78:AE78)</f>
        <v>3.1325637359999998</v>
      </c>
      <c r="AF80" s="87">
        <f>SUM($B$78:AF78)</f>
        <v>3.1325637359999998</v>
      </c>
      <c r="AG80" s="87">
        <f>SUM($B$78:AG78)</f>
        <v>3.1325637359999998</v>
      </c>
      <c r="AH80" s="87">
        <f>SUM($B$78:AH78)</f>
        <v>3.1325637359999998</v>
      </c>
      <c r="AI80" s="87">
        <f>SUM($B$78:AI78)</f>
        <v>3.1325637359999998</v>
      </c>
      <c r="AJ80" s="87">
        <f>SUM($B$78:AJ78)</f>
        <v>3.1325637359999998</v>
      </c>
      <c r="AK80" s="87">
        <f>SUM($B$78:AK78)</f>
        <v>3.1325637359999998</v>
      </c>
      <c r="AL80" s="87">
        <f>SUM($B$78:AL78)</f>
        <v>3.1325637359999998</v>
      </c>
      <c r="AM80" s="87">
        <f>SUM($B$78:AM78)</f>
        <v>3.1325637359999998</v>
      </c>
      <c r="AN80" s="87">
        <f>SUM($B$78:AN78)</f>
        <v>3.1325637359999998</v>
      </c>
      <c r="AO80" s="87">
        <f>SUM($B$78:AO78)</f>
        <v>3.1325637359999998</v>
      </c>
      <c r="AP80" s="87">
        <f>SUM($B$78:AP78)</f>
        <v>3.1325637359999998</v>
      </c>
      <c r="AQ80" s="87">
        <f>SUM($B$78:AQ78)</f>
        <v>3.1325637359999998</v>
      </c>
      <c r="AR80" s="87">
        <f>SUM($B$78:AR78)</f>
        <v>3.1325637359999998</v>
      </c>
      <c r="AS80" s="87">
        <f>SUM($B$78:AS78)</f>
        <v>3.1325637359999998</v>
      </c>
      <c r="AT80" s="87">
        <f>SUM($B$78:AT78)</f>
        <v>3.1325637359999998</v>
      </c>
      <c r="AU80" s="87">
        <f>SUM($B$78:AU78)</f>
        <v>3.1325637359999998</v>
      </c>
      <c r="AV80" s="87">
        <f>SUM($B$78:AV78)</f>
        <v>3.1325637359999998</v>
      </c>
      <c r="AW80" s="87">
        <f>SUM($B$78:AW78)</f>
        <v>3.1325637359999998</v>
      </c>
      <c r="AX80" s="87">
        <f>SUM($B$78:AX78)</f>
        <v>3.1325637359999998</v>
      </c>
      <c r="AY80" s="87">
        <f>SUM($B$78:AY78)</f>
        <v>3.1325637359999998</v>
      </c>
      <c r="AZ80" s="87">
        <f>SUM($B$78:AZ78)</f>
        <v>3.1325637359999998</v>
      </c>
      <c r="BA80" s="87">
        <f>SUM($B$78:BA78)</f>
        <v>0</v>
      </c>
      <c r="BB80" s="87">
        <f>SUM($B$78:BB78)</f>
        <v>0</v>
      </c>
      <c r="BC80" s="87">
        <f>SUM($B$78:BC78)</f>
        <v>0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0.11747114009999998</v>
      </c>
      <c r="E81" s="330">
        <f t="shared" ref="E81:BL81" si="40">E74</f>
        <v>0.22613977610184</v>
      </c>
      <c r="F81" s="330">
        <f t="shared" si="40"/>
        <v>0.20916128065271997</v>
      </c>
      <c r="G81" s="330">
        <f t="shared" si="40"/>
        <v>0.19349846197271997</v>
      </c>
      <c r="H81" s="330">
        <f t="shared" si="40"/>
        <v>0.17896336623768</v>
      </c>
      <c r="I81" s="330">
        <f t="shared" si="40"/>
        <v>0.1655559934476</v>
      </c>
      <c r="J81" s="330">
        <f t="shared" si="40"/>
        <v>0.15311971541567998</v>
      </c>
      <c r="K81" s="330">
        <f t="shared" si="40"/>
        <v>0.14165453214192</v>
      </c>
      <c r="L81" s="330">
        <f t="shared" si="40"/>
        <v>0.13977499390032</v>
      </c>
      <c r="M81" s="330">
        <f t="shared" si="40"/>
        <v>0.13977499390032</v>
      </c>
      <c r="N81" s="330">
        <f t="shared" si="40"/>
        <v>0.13977499390032</v>
      </c>
      <c r="O81" s="330">
        <f t="shared" si="40"/>
        <v>0.13977499390032</v>
      </c>
      <c r="P81" s="330">
        <f t="shared" si="40"/>
        <v>0.13977499390032</v>
      </c>
      <c r="Q81" s="330">
        <f t="shared" si="40"/>
        <v>0.13977499390032</v>
      </c>
      <c r="R81" s="330">
        <f t="shared" si="40"/>
        <v>0.13977499390032</v>
      </c>
      <c r="S81" s="330">
        <f t="shared" si="40"/>
        <v>0.13977499390032</v>
      </c>
      <c r="T81" s="330">
        <f t="shared" si="40"/>
        <v>0.13977499390032</v>
      </c>
      <c r="U81" s="330">
        <f t="shared" si="40"/>
        <v>0.13977499390032</v>
      </c>
      <c r="V81" s="330">
        <f t="shared" si="40"/>
        <v>0.13977499390032</v>
      </c>
      <c r="W81" s="330">
        <f t="shared" si="40"/>
        <v>0.13977499390032</v>
      </c>
      <c r="X81" s="330">
        <f t="shared" si="40"/>
        <v>6.988749695016E-2</v>
      </c>
      <c r="Y81" s="330">
        <f t="shared" si="40"/>
        <v>0</v>
      </c>
      <c r="Z81" s="330">
        <f t="shared" si="40"/>
        <v>0</v>
      </c>
      <c r="AA81" s="330">
        <f t="shared" si="40"/>
        <v>0</v>
      </c>
      <c r="AB81" s="330">
        <f t="shared" si="40"/>
        <v>0</v>
      </c>
      <c r="AC81" s="330">
        <f t="shared" si="40"/>
        <v>0</v>
      </c>
      <c r="AD81" s="330">
        <f t="shared" si="40"/>
        <v>0</v>
      </c>
      <c r="AE81" s="330">
        <f t="shared" si="40"/>
        <v>0</v>
      </c>
      <c r="AF81" s="330">
        <f t="shared" si="40"/>
        <v>0</v>
      </c>
      <c r="AG81" s="330">
        <f t="shared" si="40"/>
        <v>0</v>
      </c>
      <c r="AH81" s="330">
        <f t="shared" si="40"/>
        <v>0</v>
      </c>
      <c r="AI81" s="330">
        <f t="shared" si="40"/>
        <v>0</v>
      </c>
      <c r="AJ81" s="330">
        <f t="shared" si="40"/>
        <v>0</v>
      </c>
      <c r="AK81" s="330">
        <f t="shared" si="40"/>
        <v>0</v>
      </c>
      <c r="AL81" s="330">
        <f t="shared" si="40"/>
        <v>0</v>
      </c>
      <c r="AM81" s="330">
        <f t="shared" si="40"/>
        <v>0</v>
      </c>
      <c r="AN81" s="330">
        <f t="shared" si="40"/>
        <v>0</v>
      </c>
      <c r="AO81" s="330">
        <f t="shared" si="40"/>
        <v>0</v>
      </c>
      <c r="AP81" s="330">
        <f t="shared" si="40"/>
        <v>0</v>
      </c>
      <c r="AQ81" s="330">
        <f t="shared" si="40"/>
        <v>0</v>
      </c>
      <c r="AR81" s="330">
        <f t="shared" si="40"/>
        <v>0</v>
      </c>
      <c r="AS81" s="330">
        <f t="shared" si="40"/>
        <v>0</v>
      </c>
      <c r="AT81" s="330">
        <f t="shared" si="40"/>
        <v>0</v>
      </c>
      <c r="AU81" s="330">
        <f t="shared" si="40"/>
        <v>0</v>
      </c>
      <c r="AV81" s="330">
        <f t="shared" si="40"/>
        <v>0</v>
      </c>
      <c r="AW81" s="330">
        <f t="shared" si="40"/>
        <v>0</v>
      </c>
      <c r="AX81" s="330">
        <f t="shared" si="40"/>
        <v>0</v>
      </c>
      <c r="AY81" s="330">
        <f t="shared" si="40"/>
        <v>0</v>
      </c>
      <c r="AZ81" s="330">
        <f t="shared" si="40"/>
        <v>0</v>
      </c>
      <c r="BA81" s="330">
        <f t="shared" si="40"/>
        <v>0</v>
      </c>
      <c r="BB81" s="330">
        <f t="shared" si="40"/>
        <v>0</v>
      </c>
      <c r="BC81" s="330">
        <f t="shared" si="40"/>
        <v>0</v>
      </c>
      <c r="BD81" s="330">
        <f t="shared" si="40"/>
        <v>0</v>
      </c>
      <c r="BE81" s="330">
        <f t="shared" si="40"/>
        <v>0</v>
      </c>
      <c r="BF81" s="330">
        <f t="shared" si="40"/>
        <v>0</v>
      </c>
      <c r="BG81" s="330">
        <f t="shared" si="40"/>
        <v>0</v>
      </c>
      <c r="BH81" s="330">
        <f t="shared" si="40"/>
        <v>0</v>
      </c>
      <c r="BI81" s="330">
        <f t="shared" si="40"/>
        <v>0</v>
      </c>
      <c r="BJ81" s="330">
        <f t="shared" si="40"/>
        <v>0</v>
      </c>
      <c r="BK81" s="330">
        <f t="shared" si="40"/>
        <v>0</v>
      </c>
      <c r="BL81" s="330">
        <f t="shared" si="40"/>
        <v>0</v>
      </c>
      <c r="BM81" s="37"/>
      <c r="BN81" s="75">
        <f>SUM(B81:BM81)</f>
        <v>3.132751689824159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1">C79+C81</f>
        <v>0</v>
      </c>
      <c r="D82" s="95">
        <f t="shared" si="41"/>
        <v>0.11747114009999998</v>
      </c>
      <c r="E82" s="95">
        <f t="shared" si="41"/>
        <v>0.22613977610184</v>
      </c>
      <c r="F82" s="95">
        <f t="shared" si="41"/>
        <v>0.20916128065271997</v>
      </c>
      <c r="G82" s="95">
        <f t="shared" si="41"/>
        <v>0.19349846197271997</v>
      </c>
      <c r="H82" s="95">
        <f t="shared" si="41"/>
        <v>0.17896336623768</v>
      </c>
      <c r="I82" s="95">
        <f t="shared" si="41"/>
        <v>0.1655559934476</v>
      </c>
      <c r="J82" s="95">
        <f t="shared" si="41"/>
        <v>0.15311971541567998</v>
      </c>
      <c r="K82" s="95">
        <f t="shared" si="41"/>
        <v>0.14165453214192</v>
      </c>
      <c r="L82" s="95">
        <f t="shared" si="41"/>
        <v>0.13977499390032</v>
      </c>
      <c r="M82" s="95">
        <f t="shared" si="41"/>
        <v>0.13977499390032</v>
      </c>
      <c r="N82" s="95">
        <f t="shared" si="41"/>
        <v>0.13977499390032</v>
      </c>
      <c r="O82" s="95">
        <f t="shared" si="41"/>
        <v>0.13977499390032</v>
      </c>
      <c r="P82" s="95">
        <f t="shared" si="41"/>
        <v>0.13977499390032</v>
      </c>
      <c r="Q82" s="95">
        <f t="shared" si="41"/>
        <v>0.13977499390032</v>
      </c>
      <c r="R82" s="95">
        <f t="shared" si="41"/>
        <v>0.13977499390032</v>
      </c>
      <c r="S82" s="95">
        <f t="shared" si="41"/>
        <v>0.13977499390032</v>
      </c>
      <c r="T82" s="95">
        <f t="shared" si="41"/>
        <v>0.13977499390032</v>
      </c>
      <c r="U82" s="95">
        <f t="shared" si="41"/>
        <v>0.13977499390032</v>
      </c>
      <c r="V82" s="95">
        <f t="shared" si="41"/>
        <v>0.13977499390032</v>
      </c>
      <c r="W82" s="95">
        <f t="shared" si="41"/>
        <v>0.13977499390032</v>
      </c>
      <c r="X82" s="95">
        <f t="shared" si="41"/>
        <v>6.988749695016E-2</v>
      </c>
      <c r="Y82" s="95">
        <f t="shared" si="41"/>
        <v>0</v>
      </c>
      <c r="Z82" s="95">
        <f t="shared" si="41"/>
        <v>0</v>
      </c>
      <c r="AA82" s="95">
        <f t="shared" si="41"/>
        <v>0</v>
      </c>
      <c r="AB82" s="95">
        <f t="shared" si="41"/>
        <v>0</v>
      </c>
      <c r="AC82" s="95">
        <f t="shared" si="41"/>
        <v>0</v>
      </c>
      <c r="AD82" s="95">
        <f t="shared" si="41"/>
        <v>0</v>
      </c>
      <c r="AE82" s="95">
        <f t="shared" si="41"/>
        <v>0</v>
      </c>
      <c r="AF82" s="95">
        <f t="shared" si="41"/>
        <v>0</v>
      </c>
      <c r="AG82" s="95">
        <f t="shared" si="41"/>
        <v>0</v>
      </c>
      <c r="AH82" s="95">
        <f t="shared" si="41"/>
        <v>0</v>
      </c>
      <c r="AI82" s="95">
        <f t="shared" si="41"/>
        <v>0</v>
      </c>
      <c r="AJ82" s="95">
        <f t="shared" si="41"/>
        <v>0</v>
      </c>
      <c r="AK82" s="95">
        <f t="shared" si="41"/>
        <v>0</v>
      </c>
      <c r="AL82" s="95">
        <f t="shared" si="41"/>
        <v>0</v>
      </c>
      <c r="AM82" s="95">
        <f t="shared" si="41"/>
        <v>0</v>
      </c>
      <c r="AN82" s="95">
        <f t="shared" si="41"/>
        <v>0</v>
      </c>
      <c r="AO82" s="95">
        <f t="shared" si="41"/>
        <v>0</v>
      </c>
      <c r="AP82" s="95">
        <f t="shared" si="41"/>
        <v>0</v>
      </c>
      <c r="AQ82" s="95">
        <f t="shared" si="41"/>
        <v>0</v>
      </c>
      <c r="AR82" s="95">
        <f t="shared" si="41"/>
        <v>0</v>
      </c>
      <c r="AS82" s="95">
        <f t="shared" si="41"/>
        <v>0</v>
      </c>
      <c r="AT82" s="95">
        <f t="shared" si="41"/>
        <v>0</v>
      </c>
      <c r="AU82" s="95">
        <f t="shared" si="41"/>
        <v>0</v>
      </c>
      <c r="AV82" s="95">
        <f t="shared" si="41"/>
        <v>0</v>
      </c>
      <c r="AW82" s="95">
        <f t="shared" si="41"/>
        <v>0</v>
      </c>
      <c r="AX82" s="95">
        <f t="shared" si="41"/>
        <v>0</v>
      </c>
      <c r="AY82" s="95">
        <f t="shared" si="41"/>
        <v>0</v>
      </c>
      <c r="AZ82" s="95">
        <f t="shared" si="41"/>
        <v>0</v>
      </c>
      <c r="BA82" s="95">
        <f t="shared" si="41"/>
        <v>0</v>
      </c>
      <c r="BB82" s="95">
        <f t="shared" si="41"/>
        <v>0</v>
      </c>
      <c r="BC82" s="95">
        <f t="shared" si="41"/>
        <v>0</v>
      </c>
      <c r="BD82" s="95">
        <f t="shared" si="41"/>
        <v>0</v>
      </c>
      <c r="BE82" s="95">
        <f t="shared" si="41"/>
        <v>0</v>
      </c>
      <c r="BF82" s="95">
        <f t="shared" si="41"/>
        <v>0</v>
      </c>
      <c r="BG82" s="95">
        <f t="shared" si="41"/>
        <v>0</v>
      </c>
      <c r="BH82" s="95">
        <f t="shared" si="41"/>
        <v>0</v>
      </c>
      <c r="BI82" s="95">
        <f t="shared" si="41"/>
        <v>0</v>
      </c>
      <c r="BJ82" s="95">
        <f t="shared" si="41"/>
        <v>0</v>
      </c>
      <c r="BK82" s="95">
        <f t="shared" si="41"/>
        <v>0</v>
      </c>
      <c r="BL82" s="95">
        <f t="shared" si="41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AY85" si="42">$B$20*(1-$B$5)/$B$3</f>
        <v>0</v>
      </c>
      <c r="C85" s="75">
        <f t="shared" si="42"/>
        <v>0</v>
      </c>
      <c r="D85" s="75">
        <f t="shared" si="42"/>
        <v>0</v>
      </c>
      <c r="E85" s="75">
        <f t="shared" si="42"/>
        <v>0</v>
      </c>
      <c r="F85" s="75">
        <f t="shared" si="42"/>
        <v>0</v>
      </c>
      <c r="G85" s="75">
        <f t="shared" si="42"/>
        <v>0</v>
      </c>
      <c r="H85" s="75">
        <f t="shared" si="42"/>
        <v>0</v>
      </c>
      <c r="I85" s="75">
        <f t="shared" si="42"/>
        <v>0</v>
      </c>
      <c r="J85" s="75">
        <f t="shared" si="42"/>
        <v>0</v>
      </c>
      <c r="K85" s="75">
        <f t="shared" si="42"/>
        <v>0</v>
      </c>
      <c r="L85" s="75">
        <f t="shared" si="42"/>
        <v>0</v>
      </c>
      <c r="M85" s="75">
        <f t="shared" si="42"/>
        <v>0</v>
      </c>
      <c r="N85" s="75">
        <f t="shared" si="42"/>
        <v>0</v>
      </c>
      <c r="O85" s="75">
        <f t="shared" si="42"/>
        <v>0</v>
      </c>
      <c r="P85" s="75">
        <f t="shared" si="42"/>
        <v>0</v>
      </c>
      <c r="Q85" s="75">
        <f t="shared" si="42"/>
        <v>0</v>
      </c>
      <c r="R85" s="75">
        <f t="shared" si="42"/>
        <v>0</v>
      </c>
      <c r="S85" s="75">
        <f t="shared" si="42"/>
        <v>0</v>
      </c>
      <c r="T85" s="75">
        <f t="shared" si="42"/>
        <v>0</v>
      </c>
      <c r="U85" s="75">
        <f t="shared" si="42"/>
        <v>0</v>
      </c>
      <c r="V85" s="75">
        <f t="shared" si="42"/>
        <v>0</v>
      </c>
      <c r="W85" s="75">
        <f t="shared" si="42"/>
        <v>0</v>
      </c>
      <c r="X85" s="75">
        <f t="shared" si="42"/>
        <v>0</v>
      </c>
      <c r="Y85" s="75">
        <f t="shared" si="42"/>
        <v>0</v>
      </c>
      <c r="Z85" s="75">
        <f t="shared" si="42"/>
        <v>0</v>
      </c>
      <c r="AA85" s="75">
        <f t="shared" si="42"/>
        <v>0</v>
      </c>
      <c r="AB85" s="75">
        <f t="shared" si="42"/>
        <v>0</v>
      </c>
      <c r="AC85" s="75">
        <f t="shared" si="42"/>
        <v>0</v>
      </c>
      <c r="AD85" s="75">
        <f t="shared" si="42"/>
        <v>0</v>
      </c>
      <c r="AE85" s="75">
        <f t="shared" si="42"/>
        <v>0</v>
      </c>
      <c r="AF85" s="75">
        <f t="shared" si="42"/>
        <v>0</v>
      </c>
      <c r="AG85" s="75">
        <f t="shared" si="42"/>
        <v>0</v>
      </c>
      <c r="AH85" s="75">
        <f t="shared" si="42"/>
        <v>0</v>
      </c>
      <c r="AI85" s="75">
        <f t="shared" si="42"/>
        <v>0</v>
      </c>
      <c r="AJ85" s="75">
        <f t="shared" si="42"/>
        <v>0</v>
      </c>
      <c r="AK85" s="75">
        <f t="shared" si="42"/>
        <v>0</v>
      </c>
      <c r="AL85" s="75">
        <f t="shared" si="42"/>
        <v>0</v>
      </c>
      <c r="AM85" s="75">
        <f t="shared" si="42"/>
        <v>0</v>
      </c>
      <c r="AN85" s="75">
        <f t="shared" si="42"/>
        <v>0</v>
      </c>
      <c r="AO85" s="75">
        <f t="shared" si="42"/>
        <v>0</v>
      </c>
      <c r="AP85" s="75">
        <f t="shared" si="42"/>
        <v>0</v>
      </c>
      <c r="AQ85" s="75">
        <f t="shared" si="42"/>
        <v>0</v>
      </c>
      <c r="AR85" s="75">
        <f t="shared" si="42"/>
        <v>0</v>
      </c>
      <c r="AS85" s="75">
        <f t="shared" si="42"/>
        <v>0</v>
      </c>
      <c r="AT85" s="75">
        <f t="shared" si="42"/>
        <v>0</v>
      </c>
      <c r="AU85" s="75">
        <f t="shared" si="42"/>
        <v>0</v>
      </c>
      <c r="AV85" s="75">
        <f t="shared" si="42"/>
        <v>0</v>
      </c>
      <c r="AW85" s="75">
        <f t="shared" si="42"/>
        <v>0</v>
      </c>
      <c r="AX85" s="75">
        <f t="shared" si="42"/>
        <v>0</v>
      </c>
      <c r="AY85" s="75">
        <f t="shared" si="42"/>
        <v>0</v>
      </c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37"/>
      <c r="BN85" s="75">
        <f t="shared" ref="BN85:BN97" si="43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AZ86" si="44">$C$20*(1-$B$5)/$B$3</f>
        <v>0</v>
      </c>
      <c r="D86" s="75">
        <f t="shared" si="44"/>
        <v>0</v>
      </c>
      <c r="E86" s="75">
        <f t="shared" si="44"/>
        <v>0</v>
      </c>
      <c r="F86" s="75">
        <f t="shared" si="44"/>
        <v>0</v>
      </c>
      <c r="G86" s="75">
        <f t="shared" si="44"/>
        <v>0</v>
      </c>
      <c r="H86" s="75">
        <f t="shared" si="44"/>
        <v>0</v>
      </c>
      <c r="I86" s="75">
        <f t="shared" si="44"/>
        <v>0</v>
      </c>
      <c r="J86" s="75">
        <f t="shared" si="44"/>
        <v>0</v>
      </c>
      <c r="K86" s="75">
        <f t="shared" si="44"/>
        <v>0</v>
      </c>
      <c r="L86" s="75">
        <f t="shared" si="44"/>
        <v>0</v>
      </c>
      <c r="M86" s="75">
        <f t="shared" si="44"/>
        <v>0</v>
      </c>
      <c r="N86" s="75">
        <f t="shared" si="44"/>
        <v>0</v>
      </c>
      <c r="O86" s="75">
        <f t="shared" si="44"/>
        <v>0</v>
      </c>
      <c r="P86" s="75">
        <f t="shared" si="44"/>
        <v>0</v>
      </c>
      <c r="Q86" s="75">
        <f t="shared" si="44"/>
        <v>0</v>
      </c>
      <c r="R86" s="75">
        <f t="shared" si="44"/>
        <v>0</v>
      </c>
      <c r="S86" s="75">
        <f t="shared" si="44"/>
        <v>0</v>
      </c>
      <c r="T86" s="75">
        <f t="shared" si="44"/>
        <v>0</v>
      </c>
      <c r="U86" s="75">
        <f t="shared" si="44"/>
        <v>0</v>
      </c>
      <c r="V86" s="75">
        <f t="shared" si="44"/>
        <v>0</v>
      </c>
      <c r="W86" s="75">
        <f t="shared" si="44"/>
        <v>0</v>
      </c>
      <c r="X86" s="75">
        <f t="shared" si="44"/>
        <v>0</v>
      </c>
      <c r="Y86" s="75">
        <f t="shared" si="44"/>
        <v>0</v>
      </c>
      <c r="Z86" s="75">
        <f t="shared" si="44"/>
        <v>0</v>
      </c>
      <c r="AA86" s="75">
        <f t="shared" si="44"/>
        <v>0</v>
      </c>
      <c r="AB86" s="75">
        <f t="shared" si="44"/>
        <v>0</v>
      </c>
      <c r="AC86" s="75">
        <f t="shared" si="44"/>
        <v>0</v>
      </c>
      <c r="AD86" s="75">
        <f t="shared" si="44"/>
        <v>0</v>
      </c>
      <c r="AE86" s="75">
        <f t="shared" si="44"/>
        <v>0</v>
      </c>
      <c r="AF86" s="75">
        <f t="shared" si="44"/>
        <v>0</v>
      </c>
      <c r="AG86" s="75">
        <f t="shared" si="44"/>
        <v>0</v>
      </c>
      <c r="AH86" s="75">
        <f t="shared" si="44"/>
        <v>0</v>
      </c>
      <c r="AI86" s="75">
        <f t="shared" si="44"/>
        <v>0</v>
      </c>
      <c r="AJ86" s="75">
        <f t="shared" si="44"/>
        <v>0</v>
      </c>
      <c r="AK86" s="75">
        <f t="shared" si="44"/>
        <v>0</v>
      </c>
      <c r="AL86" s="75">
        <f t="shared" si="44"/>
        <v>0</v>
      </c>
      <c r="AM86" s="75">
        <f t="shared" si="44"/>
        <v>0</v>
      </c>
      <c r="AN86" s="75">
        <f t="shared" si="44"/>
        <v>0</v>
      </c>
      <c r="AO86" s="75">
        <f t="shared" si="44"/>
        <v>0</v>
      </c>
      <c r="AP86" s="75">
        <f t="shared" si="44"/>
        <v>0</v>
      </c>
      <c r="AQ86" s="75">
        <f t="shared" si="44"/>
        <v>0</v>
      </c>
      <c r="AR86" s="75">
        <f t="shared" si="44"/>
        <v>0</v>
      </c>
      <c r="AS86" s="75">
        <f t="shared" si="44"/>
        <v>0</v>
      </c>
      <c r="AT86" s="75">
        <f t="shared" si="44"/>
        <v>0</v>
      </c>
      <c r="AU86" s="75">
        <f t="shared" si="44"/>
        <v>0</v>
      </c>
      <c r="AV86" s="75">
        <f t="shared" si="44"/>
        <v>0</v>
      </c>
      <c r="AW86" s="75">
        <f t="shared" si="44"/>
        <v>0</v>
      </c>
      <c r="AX86" s="75">
        <f t="shared" si="44"/>
        <v>0</v>
      </c>
      <c r="AY86" s="75">
        <f t="shared" si="44"/>
        <v>0</v>
      </c>
      <c r="AZ86" s="75">
        <f t="shared" si="44"/>
        <v>0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3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6.1084992851999996E-2</v>
      </c>
      <c r="E87" s="75">
        <f t="shared" ref="E87:BA87" si="45">$D$20*(1-$B$5)/$B$3</f>
        <v>6.1084992851999996E-2</v>
      </c>
      <c r="F87" s="75">
        <f t="shared" si="45"/>
        <v>6.1084992851999996E-2</v>
      </c>
      <c r="G87" s="75">
        <f t="shared" si="45"/>
        <v>6.1084992851999996E-2</v>
      </c>
      <c r="H87" s="75">
        <f t="shared" si="45"/>
        <v>6.1084992851999996E-2</v>
      </c>
      <c r="I87" s="75">
        <f t="shared" si="45"/>
        <v>6.1084992851999996E-2</v>
      </c>
      <c r="J87" s="75">
        <f t="shared" si="45"/>
        <v>6.1084992851999996E-2</v>
      </c>
      <c r="K87" s="75">
        <f t="shared" si="45"/>
        <v>6.1084992851999996E-2</v>
      </c>
      <c r="L87" s="75">
        <f t="shared" si="45"/>
        <v>6.1084992851999996E-2</v>
      </c>
      <c r="M87" s="75">
        <f t="shared" si="45"/>
        <v>6.1084992851999996E-2</v>
      </c>
      <c r="N87" s="75">
        <f t="shared" si="45"/>
        <v>6.1084992851999996E-2</v>
      </c>
      <c r="O87" s="75">
        <f t="shared" si="45"/>
        <v>6.1084992851999996E-2</v>
      </c>
      <c r="P87" s="75">
        <f t="shared" si="45"/>
        <v>6.1084992851999996E-2</v>
      </c>
      <c r="Q87" s="75">
        <f t="shared" si="45"/>
        <v>6.1084992851999996E-2</v>
      </c>
      <c r="R87" s="75">
        <f t="shared" si="45"/>
        <v>6.1084992851999996E-2</v>
      </c>
      <c r="S87" s="75">
        <f t="shared" si="45"/>
        <v>6.1084992851999996E-2</v>
      </c>
      <c r="T87" s="75">
        <f t="shared" si="45"/>
        <v>6.1084992851999996E-2</v>
      </c>
      <c r="U87" s="75">
        <f t="shared" si="45"/>
        <v>6.1084992851999996E-2</v>
      </c>
      <c r="V87" s="75">
        <f t="shared" si="45"/>
        <v>6.1084992851999996E-2</v>
      </c>
      <c r="W87" s="75">
        <f t="shared" si="45"/>
        <v>6.1084992851999996E-2</v>
      </c>
      <c r="X87" s="75">
        <f t="shared" si="45"/>
        <v>6.1084992851999996E-2</v>
      </c>
      <c r="Y87" s="75">
        <f t="shared" si="45"/>
        <v>6.1084992851999996E-2</v>
      </c>
      <c r="Z87" s="75">
        <f t="shared" si="45"/>
        <v>6.1084992851999996E-2</v>
      </c>
      <c r="AA87" s="75">
        <f t="shared" si="45"/>
        <v>6.1084992851999996E-2</v>
      </c>
      <c r="AB87" s="75">
        <f t="shared" si="45"/>
        <v>6.1084992851999996E-2</v>
      </c>
      <c r="AC87" s="75">
        <f t="shared" si="45"/>
        <v>6.1084992851999996E-2</v>
      </c>
      <c r="AD87" s="75">
        <f t="shared" si="45"/>
        <v>6.1084992851999996E-2</v>
      </c>
      <c r="AE87" s="75">
        <f t="shared" si="45"/>
        <v>6.1084992851999996E-2</v>
      </c>
      <c r="AF87" s="75">
        <f t="shared" si="45"/>
        <v>6.1084992851999996E-2</v>
      </c>
      <c r="AG87" s="75">
        <f t="shared" si="45"/>
        <v>6.1084992851999996E-2</v>
      </c>
      <c r="AH87" s="75">
        <f t="shared" si="45"/>
        <v>6.1084992851999996E-2</v>
      </c>
      <c r="AI87" s="75">
        <f t="shared" si="45"/>
        <v>6.1084992851999996E-2</v>
      </c>
      <c r="AJ87" s="75">
        <f t="shared" si="45"/>
        <v>6.1084992851999996E-2</v>
      </c>
      <c r="AK87" s="75">
        <f t="shared" si="45"/>
        <v>6.1084992851999996E-2</v>
      </c>
      <c r="AL87" s="75">
        <f t="shared" si="45"/>
        <v>6.1084992851999996E-2</v>
      </c>
      <c r="AM87" s="75">
        <f t="shared" si="45"/>
        <v>6.1084992851999996E-2</v>
      </c>
      <c r="AN87" s="75">
        <f t="shared" si="45"/>
        <v>6.1084992851999996E-2</v>
      </c>
      <c r="AO87" s="75">
        <f t="shared" si="45"/>
        <v>6.1084992851999996E-2</v>
      </c>
      <c r="AP87" s="75">
        <f t="shared" si="45"/>
        <v>6.1084992851999996E-2</v>
      </c>
      <c r="AQ87" s="75">
        <f t="shared" si="45"/>
        <v>6.1084992851999996E-2</v>
      </c>
      <c r="AR87" s="75">
        <f t="shared" si="45"/>
        <v>6.1084992851999996E-2</v>
      </c>
      <c r="AS87" s="75">
        <f t="shared" si="45"/>
        <v>6.1084992851999996E-2</v>
      </c>
      <c r="AT87" s="75">
        <f t="shared" si="45"/>
        <v>6.1084992851999996E-2</v>
      </c>
      <c r="AU87" s="75">
        <f t="shared" si="45"/>
        <v>6.1084992851999996E-2</v>
      </c>
      <c r="AV87" s="75">
        <f t="shared" si="45"/>
        <v>6.1084992851999996E-2</v>
      </c>
      <c r="AW87" s="75">
        <f t="shared" si="45"/>
        <v>6.1084992851999996E-2</v>
      </c>
      <c r="AX87" s="75">
        <f t="shared" si="45"/>
        <v>6.1084992851999996E-2</v>
      </c>
      <c r="AY87" s="75">
        <f t="shared" si="45"/>
        <v>6.1084992851999996E-2</v>
      </c>
      <c r="AZ87" s="75">
        <f t="shared" si="45"/>
        <v>6.1084992851999996E-2</v>
      </c>
      <c r="BA87" s="75">
        <f t="shared" si="45"/>
        <v>6.1084992851999996E-2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3"/>
        <v>3.0542496425999985</v>
      </c>
      <c r="BO87" s="335">
        <f>BN103*(1-0)</f>
        <v>3.1325637359999989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6">$E$20*(1-$B$5)/$B$3</f>
        <v>0</v>
      </c>
      <c r="F88" s="75">
        <f t="shared" si="46"/>
        <v>0</v>
      </c>
      <c r="G88" s="75">
        <f t="shared" si="46"/>
        <v>0</v>
      </c>
      <c r="H88" s="75">
        <f t="shared" si="46"/>
        <v>0</v>
      </c>
      <c r="I88" s="75">
        <f t="shared" si="46"/>
        <v>0</v>
      </c>
      <c r="J88" s="75">
        <f t="shared" si="46"/>
        <v>0</v>
      </c>
      <c r="K88" s="75">
        <f t="shared" si="46"/>
        <v>0</v>
      </c>
      <c r="L88" s="75">
        <f t="shared" si="46"/>
        <v>0</v>
      </c>
      <c r="M88" s="75">
        <f t="shared" si="46"/>
        <v>0</v>
      </c>
      <c r="N88" s="75">
        <f t="shared" si="46"/>
        <v>0</v>
      </c>
      <c r="O88" s="75">
        <f t="shared" si="46"/>
        <v>0</v>
      </c>
      <c r="P88" s="75">
        <f t="shared" si="46"/>
        <v>0</v>
      </c>
      <c r="Q88" s="75">
        <f t="shared" si="46"/>
        <v>0</v>
      </c>
      <c r="R88" s="75">
        <f t="shared" si="46"/>
        <v>0</v>
      </c>
      <c r="S88" s="75">
        <f t="shared" si="46"/>
        <v>0</v>
      </c>
      <c r="T88" s="75">
        <f t="shared" si="46"/>
        <v>0</v>
      </c>
      <c r="U88" s="75">
        <f t="shared" si="46"/>
        <v>0</v>
      </c>
      <c r="V88" s="75">
        <f t="shared" si="46"/>
        <v>0</v>
      </c>
      <c r="W88" s="75">
        <f t="shared" si="46"/>
        <v>0</v>
      </c>
      <c r="X88" s="75">
        <f t="shared" si="46"/>
        <v>0</v>
      </c>
      <c r="Y88" s="75">
        <f t="shared" si="46"/>
        <v>0</v>
      </c>
      <c r="Z88" s="75">
        <f t="shared" si="46"/>
        <v>0</v>
      </c>
      <c r="AA88" s="75">
        <f t="shared" si="46"/>
        <v>0</v>
      </c>
      <c r="AB88" s="75">
        <f t="shared" si="46"/>
        <v>0</v>
      </c>
      <c r="AC88" s="75">
        <f t="shared" si="46"/>
        <v>0</v>
      </c>
      <c r="AD88" s="75">
        <f t="shared" si="46"/>
        <v>0</v>
      </c>
      <c r="AE88" s="75">
        <f t="shared" si="46"/>
        <v>0</v>
      </c>
      <c r="AF88" s="75">
        <f t="shared" si="46"/>
        <v>0</v>
      </c>
      <c r="AG88" s="75">
        <f t="shared" si="46"/>
        <v>0</v>
      </c>
      <c r="AH88" s="75">
        <f t="shared" si="46"/>
        <v>0</v>
      </c>
      <c r="AI88" s="75">
        <f t="shared" si="46"/>
        <v>0</v>
      </c>
      <c r="AJ88" s="75">
        <f t="shared" si="46"/>
        <v>0</v>
      </c>
      <c r="AK88" s="75">
        <f t="shared" si="46"/>
        <v>0</v>
      </c>
      <c r="AL88" s="75">
        <f t="shared" si="46"/>
        <v>0</v>
      </c>
      <c r="AM88" s="75">
        <f t="shared" si="46"/>
        <v>0</v>
      </c>
      <c r="AN88" s="75">
        <f t="shared" si="46"/>
        <v>0</v>
      </c>
      <c r="AO88" s="75">
        <f t="shared" si="46"/>
        <v>0</v>
      </c>
      <c r="AP88" s="75">
        <f t="shared" si="46"/>
        <v>0</v>
      </c>
      <c r="AQ88" s="75">
        <f t="shared" si="46"/>
        <v>0</v>
      </c>
      <c r="AR88" s="75">
        <f t="shared" si="46"/>
        <v>0</v>
      </c>
      <c r="AS88" s="75">
        <f t="shared" si="46"/>
        <v>0</v>
      </c>
      <c r="AT88" s="75">
        <f t="shared" si="46"/>
        <v>0</v>
      </c>
      <c r="AU88" s="75">
        <f t="shared" si="46"/>
        <v>0</v>
      </c>
      <c r="AV88" s="75">
        <f t="shared" si="46"/>
        <v>0</v>
      </c>
      <c r="AW88" s="75">
        <f t="shared" si="46"/>
        <v>0</v>
      </c>
      <c r="AX88" s="75">
        <f t="shared" si="46"/>
        <v>0</v>
      </c>
      <c r="AY88" s="75">
        <f t="shared" si="46"/>
        <v>0</v>
      </c>
      <c r="AZ88" s="75">
        <f t="shared" si="46"/>
        <v>0</v>
      </c>
      <c r="BA88" s="75">
        <f t="shared" si="46"/>
        <v>0</v>
      </c>
      <c r="BB88" s="75">
        <f t="shared" si="46"/>
        <v>0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3"/>
        <v>0</v>
      </c>
      <c r="BO88" s="335">
        <f>BN104*(1-0.025)</f>
        <v>0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C89" si="47">$F$20*(1-$B$5)/$B$3</f>
        <v>0</v>
      </c>
      <c r="G89" s="75">
        <f t="shared" si="47"/>
        <v>0</v>
      </c>
      <c r="H89" s="75">
        <f t="shared" si="47"/>
        <v>0</v>
      </c>
      <c r="I89" s="75">
        <f t="shared" si="47"/>
        <v>0</v>
      </c>
      <c r="J89" s="75">
        <f t="shared" si="47"/>
        <v>0</v>
      </c>
      <c r="K89" s="75">
        <f t="shared" si="47"/>
        <v>0</v>
      </c>
      <c r="L89" s="75">
        <f t="shared" si="47"/>
        <v>0</v>
      </c>
      <c r="M89" s="75">
        <f t="shared" si="47"/>
        <v>0</v>
      </c>
      <c r="N89" s="75">
        <f t="shared" si="47"/>
        <v>0</v>
      </c>
      <c r="O89" s="75">
        <f t="shared" si="47"/>
        <v>0</v>
      </c>
      <c r="P89" s="75">
        <f t="shared" si="47"/>
        <v>0</v>
      </c>
      <c r="Q89" s="75">
        <f t="shared" si="47"/>
        <v>0</v>
      </c>
      <c r="R89" s="75">
        <f t="shared" si="47"/>
        <v>0</v>
      </c>
      <c r="S89" s="75">
        <f t="shared" si="47"/>
        <v>0</v>
      </c>
      <c r="T89" s="75">
        <f t="shared" si="47"/>
        <v>0</v>
      </c>
      <c r="U89" s="75">
        <f t="shared" si="47"/>
        <v>0</v>
      </c>
      <c r="V89" s="75">
        <f t="shared" si="47"/>
        <v>0</v>
      </c>
      <c r="W89" s="75">
        <f t="shared" si="47"/>
        <v>0</v>
      </c>
      <c r="X89" s="75">
        <f t="shared" si="47"/>
        <v>0</v>
      </c>
      <c r="Y89" s="75">
        <f t="shared" si="47"/>
        <v>0</v>
      </c>
      <c r="Z89" s="75">
        <f t="shared" si="47"/>
        <v>0</v>
      </c>
      <c r="AA89" s="75">
        <f t="shared" si="47"/>
        <v>0</v>
      </c>
      <c r="AB89" s="75">
        <f t="shared" si="47"/>
        <v>0</v>
      </c>
      <c r="AC89" s="75">
        <f t="shared" si="47"/>
        <v>0</v>
      </c>
      <c r="AD89" s="75">
        <f t="shared" si="47"/>
        <v>0</v>
      </c>
      <c r="AE89" s="75">
        <f t="shared" si="47"/>
        <v>0</v>
      </c>
      <c r="AF89" s="75">
        <f t="shared" si="47"/>
        <v>0</v>
      </c>
      <c r="AG89" s="75">
        <f t="shared" si="47"/>
        <v>0</v>
      </c>
      <c r="AH89" s="75">
        <f t="shared" si="47"/>
        <v>0</v>
      </c>
      <c r="AI89" s="75">
        <f t="shared" si="47"/>
        <v>0</v>
      </c>
      <c r="AJ89" s="75">
        <f t="shared" si="47"/>
        <v>0</v>
      </c>
      <c r="AK89" s="75">
        <f t="shared" si="47"/>
        <v>0</v>
      </c>
      <c r="AL89" s="75">
        <f t="shared" si="47"/>
        <v>0</v>
      </c>
      <c r="AM89" s="75">
        <f t="shared" si="47"/>
        <v>0</v>
      </c>
      <c r="AN89" s="75">
        <f t="shared" si="47"/>
        <v>0</v>
      </c>
      <c r="AO89" s="75">
        <f t="shared" si="47"/>
        <v>0</v>
      </c>
      <c r="AP89" s="75">
        <f t="shared" si="47"/>
        <v>0</v>
      </c>
      <c r="AQ89" s="75">
        <f t="shared" si="47"/>
        <v>0</v>
      </c>
      <c r="AR89" s="75">
        <f t="shared" si="47"/>
        <v>0</v>
      </c>
      <c r="AS89" s="75">
        <f t="shared" si="47"/>
        <v>0</v>
      </c>
      <c r="AT89" s="75">
        <f t="shared" si="47"/>
        <v>0</v>
      </c>
      <c r="AU89" s="75">
        <f t="shared" si="47"/>
        <v>0</v>
      </c>
      <c r="AV89" s="75">
        <f t="shared" si="47"/>
        <v>0</v>
      </c>
      <c r="AW89" s="75">
        <f t="shared" si="47"/>
        <v>0</v>
      </c>
      <c r="AX89" s="75">
        <f t="shared" si="47"/>
        <v>0</v>
      </c>
      <c r="AY89" s="75">
        <f t="shared" si="47"/>
        <v>0</v>
      </c>
      <c r="AZ89" s="75">
        <f t="shared" si="47"/>
        <v>0</v>
      </c>
      <c r="BA89" s="75">
        <f t="shared" si="47"/>
        <v>0</v>
      </c>
      <c r="BB89" s="75">
        <f t="shared" si="47"/>
        <v>0</v>
      </c>
      <c r="BC89" s="75">
        <f t="shared" si="47"/>
        <v>0</v>
      </c>
      <c r="BD89" s="75"/>
      <c r="BE89" s="75"/>
      <c r="BF89" s="75"/>
      <c r="BG89" s="75"/>
      <c r="BH89" s="75"/>
      <c r="BI89" s="75"/>
      <c r="BJ89" s="75"/>
      <c r="BK89" s="75"/>
      <c r="BL89" s="75"/>
      <c r="BM89" s="37"/>
      <c r="BN89" s="75">
        <f t="shared" si="43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8">$G$20*(1-$B$5)/$B$3</f>
        <v>0</v>
      </c>
      <c r="H90" s="75">
        <f t="shared" si="48"/>
        <v>0</v>
      </c>
      <c r="I90" s="75">
        <f t="shared" si="48"/>
        <v>0</v>
      </c>
      <c r="J90" s="75">
        <f t="shared" si="48"/>
        <v>0</v>
      </c>
      <c r="K90" s="75">
        <f t="shared" si="48"/>
        <v>0</v>
      </c>
      <c r="L90" s="75">
        <f t="shared" si="48"/>
        <v>0</v>
      </c>
      <c r="M90" s="75">
        <f t="shared" si="48"/>
        <v>0</v>
      </c>
      <c r="N90" s="75">
        <f t="shared" si="48"/>
        <v>0</v>
      </c>
      <c r="O90" s="75">
        <f t="shared" si="48"/>
        <v>0</v>
      </c>
      <c r="P90" s="75">
        <f t="shared" si="48"/>
        <v>0</v>
      </c>
      <c r="Q90" s="75">
        <f t="shared" si="48"/>
        <v>0</v>
      </c>
      <c r="R90" s="75">
        <f t="shared" si="48"/>
        <v>0</v>
      </c>
      <c r="S90" s="75">
        <f t="shared" si="48"/>
        <v>0</v>
      </c>
      <c r="T90" s="75">
        <f t="shared" si="48"/>
        <v>0</v>
      </c>
      <c r="U90" s="75">
        <f t="shared" si="48"/>
        <v>0</v>
      </c>
      <c r="V90" s="75">
        <f t="shared" si="48"/>
        <v>0</v>
      </c>
      <c r="W90" s="75">
        <f t="shared" si="48"/>
        <v>0</v>
      </c>
      <c r="X90" s="75">
        <f t="shared" si="48"/>
        <v>0</v>
      </c>
      <c r="Y90" s="75">
        <f t="shared" si="48"/>
        <v>0</v>
      </c>
      <c r="Z90" s="75">
        <f t="shared" si="48"/>
        <v>0</v>
      </c>
      <c r="AA90" s="75">
        <f t="shared" si="48"/>
        <v>0</v>
      </c>
      <c r="AB90" s="75">
        <f t="shared" si="48"/>
        <v>0</v>
      </c>
      <c r="AC90" s="75">
        <f t="shared" si="48"/>
        <v>0</v>
      </c>
      <c r="AD90" s="75">
        <f t="shared" si="48"/>
        <v>0</v>
      </c>
      <c r="AE90" s="75">
        <f t="shared" si="48"/>
        <v>0</v>
      </c>
      <c r="AF90" s="75">
        <f t="shared" si="48"/>
        <v>0</v>
      </c>
      <c r="AG90" s="75">
        <f t="shared" si="48"/>
        <v>0</v>
      </c>
      <c r="AH90" s="75">
        <f t="shared" si="48"/>
        <v>0</v>
      </c>
      <c r="AI90" s="75">
        <f t="shared" si="48"/>
        <v>0</v>
      </c>
      <c r="AJ90" s="75">
        <f t="shared" si="48"/>
        <v>0</v>
      </c>
      <c r="AK90" s="75">
        <f t="shared" si="48"/>
        <v>0</v>
      </c>
      <c r="AL90" s="75">
        <f t="shared" si="48"/>
        <v>0</v>
      </c>
      <c r="AM90" s="75">
        <f t="shared" si="48"/>
        <v>0</v>
      </c>
      <c r="AN90" s="75">
        <f t="shared" si="48"/>
        <v>0</v>
      </c>
      <c r="AO90" s="75">
        <f t="shared" si="48"/>
        <v>0</v>
      </c>
      <c r="AP90" s="75">
        <f t="shared" si="48"/>
        <v>0</v>
      </c>
      <c r="AQ90" s="75">
        <f t="shared" si="48"/>
        <v>0</v>
      </c>
      <c r="AR90" s="75">
        <f t="shared" si="48"/>
        <v>0</v>
      </c>
      <c r="AS90" s="75">
        <f t="shared" si="48"/>
        <v>0</v>
      </c>
      <c r="AT90" s="75">
        <f t="shared" si="48"/>
        <v>0</v>
      </c>
      <c r="AU90" s="75">
        <f t="shared" si="48"/>
        <v>0</v>
      </c>
      <c r="AV90" s="75">
        <f t="shared" si="48"/>
        <v>0</v>
      </c>
      <c r="AW90" s="75">
        <f t="shared" si="48"/>
        <v>0</v>
      </c>
      <c r="AX90" s="75">
        <f t="shared" si="48"/>
        <v>0</v>
      </c>
      <c r="AY90" s="75">
        <f t="shared" si="48"/>
        <v>0</v>
      </c>
      <c r="AZ90" s="75">
        <f t="shared" si="48"/>
        <v>0</v>
      </c>
      <c r="BA90" s="75">
        <f t="shared" si="48"/>
        <v>0</v>
      </c>
      <c r="BB90" s="75">
        <f t="shared" si="48"/>
        <v>0</v>
      </c>
      <c r="BC90" s="75">
        <f t="shared" si="48"/>
        <v>0</v>
      </c>
      <c r="BD90" s="75">
        <f t="shared" si="48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3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E91" si="49">$H$20*(1-$B$5)/$B$3</f>
        <v>0</v>
      </c>
      <c r="I91" s="75">
        <f t="shared" si="49"/>
        <v>0</v>
      </c>
      <c r="J91" s="75">
        <f t="shared" si="49"/>
        <v>0</v>
      </c>
      <c r="K91" s="75">
        <f t="shared" si="49"/>
        <v>0</v>
      </c>
      <c r="L91" s="75">
        <f t="shared" si="49"/>
        <v>0</v>
      </c>
      <c r="M91" s="75">
        <f t="shared" si="49"/>
        <v>0</v>
      </c>
      <c r="N91" s="75">
        <f t="shared" si="49"/>
        <v>0</v>
      </c>
      <c r="O91" s="75">
        <f t="shared" si="49"/>
        <v>0</v>
      </c>
      <c r="P91" s="75">
        <f t="shared" si="49"/>
        <v>0</v>
      </c>
      <c r="Q91" s="75">
        <f t="shared" si="49"/>
        <v>0</v>
      </c>
      <c r="R91" s="75">
        <f t="shared" si="49"/>
        <v>0</v>
      </c>
      <c r="S91" s="75">
        <f t="shared" si="49"/>
        <v>0</v>
      </c>
      <c r="T91" s="75">
        <f t="shared" si="49"/>
        <v>0</v>
      </c>
      <c r="U91" s="75">
        <f t="shared" si="49"/>
        <v>0</v>
      </c>
      <c r="V91" s="75">
        <f t="shared" si="49"/>
        <v>0</v>
      </c>
      <c r="W91" s="75">
        <f t="shared" si="49"/>
        <v>0</v>
      </c>
      <c r="X91" s="75">
        <f t="shared" si="49"/>
        <v>0</v>
      </c>
      <c r="Y91" s="75">
        <f t="shared" si="49"/>
        <v>0</v>
      </c>
      <c r="Z91" s="75">
        <f t="shared" si="49"/>
        <v>0</v>
      </c>
      <c r="AA91" s="75">
        <f t="shared" si="49"/>
        <v>0</v>
      </c>
      <c r="AB91" s="75">
        <f t="shared" si="49"/>
        <v>0</v>
      </c>
      <c r="AC91" s="75">
        <f t="shared" si="49"/>
        <v>0</v>
      </c>
      <c r="AD91" s="75">
        <f t="shared" si="49"/>
        <v>0</v>
      </c>
      <c r="AE91" s="75">
        <f t="shared" si="49"/>
        <v>0</v>
      </c>
      <c r="AF91" s="75">
        <f t="shared" si="49"/>
        <v>0</v>
      </c>
      <c r="AG91" s="75">
        <f t="shared" si="49"/>
        <v>0</v>
      </c>
      <c r="AH91" s="75">
        <f t="shared" si="49"/>
        <v>0</v>
      </c>
      <c r="AI91" s="75">
        <f t="shared" si="49"/>
        <v>0</v>
      </c>
      <c r="AJ91" s="75">
        <f t="shared" si="49"/>
        <v>0</v>
      </c>
      <c r="AK91" s="75">
        <f t="shared" si="49"/>
        <v>0</v>
      </c>
      <c r="AL91" s="75">
        <f t="shared" si="49"/>
        <v>0</v>
      </c>
      <c r="AM91" s="75">
        <f t="shared" si="49"/>
        <v>0</v>
      </c>
      <c r="AN91" s="75">
        <f t="shared" si="49"/>
        <v>0</v>
      </c>
      <c r="AO91" s="75">
        <f t="shared" si="49"/>
        <v>0</v>
      </c>
      <c r="AP91" s="75">
        <f t="shared" si="49"/>
        <v>0</v>
      </c>
      <c r="AQ91" s="75">
        <f t="shared" si="49"/>
        <v>0</v>
      </c>
      <c r="AR91" s="75">
        <f t="shared" si="49"/>
        <v>0</v>
      </c>
      <c r="AS91" s="75">
        <f t="shared" si="49"/>
        <v>0</v>
      </c>
      <c r="AT91" s="75">
        <f t="shared" si="49"/>
        <v>0</v>
      </c>
      <c r="AU91" s="75">
        <f t="shared" si="49"/>
        <v>0</v>
      </c>
      <c r="AV91" s="75">
        <f t="shared" si="49"/>
        <v>0</v>
      </c>
      <c r="AW91" s="75">
        <f t="shared" si="49"/>
        <v>0</v>
      </c>
      <c r="AX91" s="75">
        <f t="shared" si="49"/>
        <v>0</v>
      </c>
      <c r="AY91" s="75">
        <f t="shared" si="49"/>
        <v>0</v>
      </c>
      <c r="AZ91" s="75">
        <f t="shared" si="49"/>
        <v>0</v>
      </c>
      <c r="BA91" s="75">
        <f t="shared" si="49"/>
        <v>0</v>
      </c>
      <c r="BB91" s="75">
        <f t="shared" si="49"/>
        <v>0</v>
      </c>
      <c r="BC91" s="75">
        <f t="shared" si="49"/>
        <v>0</v>
      </c>
      <c r="BD91" s="75">
        <f t="shared" si="49"/>
        <v>0</v>
      </c>
      <c r="BE91" s="75">
        <f t="shared" si="49"/>
        <v>0</v>
      </c>
      <c r="BF91" s="75"/>
      <c r="BG91" s="75"/>
      <c r="BH91" s="75"/>
      <c r="BI91" s="75"/>
      <c r="BJ91" s="75"/>
      <c r="BK91" s="75"/>
      <c r="BL91" s="75"/>
      <c r="BM91" s="37"/>
      <c r="BN91" s="75">
        <f t="shared" si="43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F92" si="50">$I$20*(1-$B$5)/$B$3</f>
        <v>0</v>
      </c>
      <c r="J92" s="75">
        <f t="shared" si="50"/>
        <v>0</v>
      </c>
      <c r="K92" s="75">
        <f t="shared" si="50"/>
        <v>0</v>
      </c>
      <c r="L92" s="75">
        <f t="shared" si="50"/>
        <v>0</v>
      </c>
      <c r="M92" s="75">
        <f t="shared" si="50"/>
        <v>0</v>
      </c>
      <c r="N92" s="75">
        <f t="shared" si="50"/>
        <v>0</v>
      </c>
      <c r="O92" s="75">
        <f t="shared" si="50"/>
        <v>0</v>
      </c>
      <c r="P92" s="75">
        <f t="shared" si="50"/>
        <v>0</v>
      </c>
      <c r="Q92" s="75">
        <f t="shared" si="50"/>
        <v>0</v>
      </c>
      <c r="R92" s="75">
        <f t="shared" si="50"/>
        <v>0</v>
      </c>
      <c r="S92" s="75">
        <f t="shared" si="50"/>
        <v>0</v>
      </c>
      <c r="T92" s="75">
        <f t="shared" si="50"/>
        <v>0</v>
      </c>
      <c r="U92" s="75">
        <f t="shared" si="50"/>
        <v>0</v>
      </c>
      <c r="V92" s="75">
        <f t="shared" si="50"/>
        <v>0</v>
      </c>
      <c r="W92" s="75">
        <f t="shared" si="50"/>
        <v>0</v>
      </c>
      <c r="X92" s="75">
        <f t="shared" si="50"/>
        <v>0</v>
      </c>
      <c r="Y92" s="75">
        <f t="shared" si="50"/>
        <v>0</v>
      </c>
      <c r="Z92" s="75">
        <f t="shared" si="50"/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</v>
      </c>
      <c r="AJ92" s="75">
        <f t="shared" si="50"/>
        <v>0</v>
      </c>
      <c r="AK92" s="75">
        <f t="shared" si="50"/>
        <v>0</v>
      </c>
      <c r="AL92" s="75">
        <f t="shared" si="50"/>
        <v>0</v>
      </c>
      <c r="AM92" s="75">
        <f t="shared" si="50"/>
        <v>0</v>
      </c>
      <c r="AN92" s="75">
        <f t="shared" si="50"/>
        <v>0</v>
      </c>
      <c r="AO92" s="75">
        <f t="shared" si="50"/>
        <v>0</v>
      </c>
      <c r="AP92" s="75">
        <f t="shared" si="50"/>
        <v>0</v>
      </c>
      <c r="AQ92" s="75">
        <f t="shared" si="50"/>
        <v>0</v>
      </c>
      <c r="AR92" s="75">
        <f t="shared" si="50"/>
        <v>0</v>
      </c>
      <c r="AS92" s="75">
        <f t="shared" si="50"/>
        <v>0</v>
      </c>
      <c r="AT92" s="75">
        <f t="shared" si="50"/>
        <v>0</v>
      </c>
      <c r="AU92" s="75">
        <f t="shared" si="50"/>
        <v>0</v>
      </c>
      <c r="AV92" s="75">
        <f t="shared" si="50"/>
        <v>0</v>
      </c>
      <c r="AW92" s="75">
        <f t="shared" si="50"/>
        <v>0</v>
      </c>
      <c r="AX92" s="75">
        <f t="shared" si="50"/>
        <v>0</v>
      </c>
      <c r="AY92" s="75">
        <f t="shared" si="50"/>
        <v>0</v>
      </c>
      <c r="AZ92" s="75">
        <f t="shared" si="50"/>
        <v>0</v>
      </c>
      <c r="BA92" s="75">
        <f t="shared" si="50"/>
        <v>0</v>
      </c>
      <c r="BB92" s="75">
        <f t="shared" si="50"/>
        <v>0</v>
      </c>
      <c r="BC92" s="75">
        <f t="shared" si="50"/>
        <v>0</v>
      </c>
      <c r="BD92" s="75">
        <f t="shared" si="50"/>
        <v>0</v>
      </c>
      <c r="BE92" s="75">
        <f t="shared" si="50"/>
        <v>0</v>
      </c>
      <c r="BF92" s="75">
        <f t="shared" si="50"/>
        <v>0</v>
      </c>
      <c r="BG92" s="75"/>
      <c r="BH92" s="75"/>
      <c r="BI92" s="75"/>
      <c r="BJ92" s="75"/>
      <c r="BK92" s="75"/>
      <c r="BL92" s="75"/>
      <c r="BM92" s="37"/>
      <c r="BN92" s="75">
        <f t="shared" si="43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G93" si="51">$J$20*(1-$B$5)/$B$3</f>
        <v>0</v>
      </c>
      <c r="P93" s="75">
        <f t="shared" si="51"/>
        <v>0</v>
      </c>
      <c r="Q93" s="75">
        <f t="shared" si="51"/>
        <v>0</v>
      </c>
      <c r="R93" s="75">
        <f t="shared" si="51"/>
        <v>0</v>
      </c>
      <c r="S93" s="75">
        <f t="shared" si="51"/>
        <v>0</v>
      </c>
      <c r="T93" s="75">
        <f t="shared" si="51"/>
        <v>0</v>
      </c>
      <c r="U93" s="75">
        <f t="shared" si="51"/>
        <v>0</v>
      </c>
      <c r="V93" s="75">
        <f t="shared" si="51"/>
        <v>0</v>
      </c>
      <c r="W93" s="75">
        <f t="shared" si="51"/>
        <v>0</v>
      </c>
      <c r="X93" s="75">
        <f t="shared" si="51"/>
        <v>0</v>
      </c>
      <c r="Y93" s="75">
        <f t="shared" si="51"/>
        <v>0</v>
      </c>
      <c r="Z93" s="75">
        <f t="shared" si="51"/>
        <v>0</v>
      </c>
      <c r="AA93" s="75">
        <f t="shared" si="51"/>
        <v>0</v>
      </c>
      <c r="AB93" s="75">
        <f t="shared" si="51"/>
        <v>0</v>
      </c>
      <c r="AC93" s="75">
        <f t="shared" si="51"/>
        <v>0</v>
      </c>
      <c r="AD93" s="75">
        <f t="shared" si="51"/>
        <v>0</v>
      </c>
      <c r="AE93" s="75">
        <f t="shared" si="51"/>
        <v>0</v>
      </c>
      <c r="AF93" s="75">
        <f t="shared" si="51"/>
        <v>0</v>
      </c>
      <c r="AG93" s="75">
        <f t="shared" si="51"/>
        <v>0</v>
      </c>
      <c r="AH93" s="75">
        <f t="shared" si="51"/>
        <v>0</v>
      </c>
      <c r="AI93" s="75">
        <f t="shared" si="51"/>
        <v>0</v>
      </c>
      <c r="AJ93" s="75">
        <f t="shared" si="51"/>
        <v>0</v>
      </c>
      <c r="AK93" s="75">
        <f t="shared" si="51"/>
        <v>0</v>
      </c>
      <c r="AL93" s="75">
        <f t="shared" si="51"/>
        <v>0</v>
      </c>
      <c r="AM93" s="75">
        <f t="shared" si="51"/>
        <v>0</v>
      </c>
      <c r="AN93" s="75">
        <f t="shared" si="51"/>
        <v>0</v>
      </c>
      <c r="AO93" s="75">
        <f t="shared" si="51"/>
        <v>0</v>
      </c>
      <c r="AP93" s="75">
        <f t="shared" si="51"/>
        <v>0</v>
      </c>
      <c r="AQ93" s="75">
        <f t="shared" si="51"/>
        <v>0</v>
      </c>
      <c r="AR93" s="75">
        <f t="shared" si="51"/>
        <v>0</v>
      </c>
      <c r="AS93" s="75">
        <f t="shared" si="51"/>
        <v>0</v>
      </c>
      <c r="AT93" s="75">
        <f t="shared" si="51"/>
        <v>0</v>
      </c>
      <c r="AU93" s="75">
        <f t="shared" si="51"/>
        <v>0</v>
      </c>
      <c r="AV93" s="75">
        <f t="shared" si="51"/>
        <v>0</v>
      </c>
      <c r="AW93" s="75">
        <f t="shared" si="51"/>
        <v>0</v>
      </c>
      <c r="AX93" s="75">
        <f t="shared" si="51"/>
        <v>0</v>
      </c>
      <c r="AY93" s="75">
        <f t="shared" si="51"/>
        <v>0</v>
      </c>
      <c r="AZ93" s="75">
        <f t="shared" si="51"/>
        <v>0</v>
      </c>
      <c r="BA93" s="75">
        <f t="shared" si="51"/>
        <v>0</v>
      </c>
      <c r="BB93" s="75">
        <f t="shared" si="51"/>
        <v>0</v>
      </c>
      <c r="BC93" s="75">
        <f t="shared" si="51"/>
        <v>0</v>
      </c>
      <c r="BD93" s="75">
        <f t="shared" si="51"/>
        <v>0</v>
      </c>
      <c r="BE93" s="75">
        <f t="shared" si="51"/>
        <v>0</v>
      </c>
      <c r="BF93" s="75">
        <f t="shared" si="51"/>
        <v>0</v>
      </c>
      <c r="BG93" s="75">
        <f t="shared" si="51"/>
        <v>0</v>
      </c>
      <c r="BH93" s="75"/>
      <c r="BI93" s="75"/>
      <c r="BJ93" s="75"/>
      <c r="BK93" s="75"/>
      <c r="BL93" s="75"/>
      <c r="BM93" s="37"/>
      <c r="BN93" s="75">
        <f t="shared" si="43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H94" si="52">$K$20*(1-$B$5)/$B$3</f>
        <v>0</v>
      </c>
      <c r="P94" s="75">
        <f t="shared" si="52"/>
        <v>0</v>
      </c>
      <c r="Q94" s="75">
        <f t="shared" si="52"/>
        <v>0</v>
      </c>
      <c r="R94" s="75">
        <f t="shared" si="52"/>
        <v>0</v>
      </c>
      <c r="S94" s="75">
        <f t="shared" si="52"/>
        <v>0</v>
      </c>
      <c r="T94" s="75">
        <f t="shared" si="52"/>
        <v>0</v>
      </c>
      <c r="U94" s="75">
        <f t="shared" si="52"/>
        <v>0</v>
      </c>
      <c r="V94" s="75">
        <f t="shared" si="52"/>
        <v>0</v>
      </c>
      <c r="W94" s="75">
        <f t="shared" si="52"/>
        <v>0</v>
      </c>
      <c r="X94" s="75">
        <f t="shared" si="52"/>
        <v>0</v>
      </c>
      <c r="Y94" s="75">
        <f t="shared" si="52"/>
        <v>0</v>
      </c>
      <c r="Z94" s="75">
        <f t="shared" si="52"/>
        <v>0</v>
      </c>
      <c r="AA94" s="75">
        <f t="shared" si="52"/>
        <v>0</v>
      </c>
      <c r="AB94" s="75">
        <f t="shared" si="52"/>
        <v>0</v>
      </c>
      <c r="AC94" s="75">
        <f t="shared" si="52"/>
        <v>0</v>
      </c>
      <c r="AD94" s="75">
        <f t="shared" si="52"/>
        <v>0</v>
      </c>
      <c r="AE94" s="75">
        <f t="shared" si="52"/>
        <v>0</v>
      </c>
      <c r="AF94" s="75">
        <f t="shared" si="52"/>
        <v>0</v>
      </c>
      <c r="AG94" s="75">
        <f t="shared" si="52"/>
        <v>0</v>
      </c>
      <c r="AH94" s="75">
        <f t="shared" si="52"/>
        <v>0</v>
      </c>
      <c r="AI94" s="75">
        <f t="shared" si="52"/>
        <v>0</v>
      </c>
      <c r="AJ94" s="75">
        <f t="shared" si="52"/>
        <v>0</v>
      </c>
      <c r="AK94" s="75">
        <f t="shared" si="52"/>
        <v>0</v>
      </c>
      <c r="AL94" s="75">
        <f t="shared" si="52"/>
        <v>0</v>
      </c>
      <c r="AM94" s="75">
        <f t="shared" si="52"/>
        <v>0</v>
      </c>
      <c r="AN94" s="75">
        <f t="shared" si="52"/>
        <v>0</v>
      </c>
      <c r="AO94" s="75">
        <f t="shared" si="52"/>
        <v>0</v>
      </c>
      <c r="AP94" s="75">
        <f t="shared" si="52"/>
        <v>0</v>
      </c>
      <c r="AQ94" s="75">
        <f t="shared" si="52"/>
        <v>0</v>
      </c>
      <c r="AR94" s="75">
        <f t="shared" si="52"/>
        <v>0</v>
      </c>
      <c r="AS94" s="75">
        <f t="shared" si="52"/>
        <v>0</v>
      </c>
      <c r="AT94" s="75">
        <f t="shared" si="52"/>
        <v>0</v>
      </c>
      <c r="AU94" s="75">
        <f t="shared" si="52"/>
        <v>0</v>
      </c>
      <c r="AV94" s="75">
        <f t="shared" si="52"/>
        <v>0</v>
      </c>
      <c r="AW94" s="75">
        <f t="shared" si="52"/>
        <v>0</v>
      </c>
      <c r="AX94" s="75">
        <f t="shared" si="52"/>
        <v>0</v>
      </c>
      <c r="AY94" s="75">
        <f t="shared" si="52"/>
        <v>0</v>
      </c>
      <c r="AZ94" s="75">
        <f t="shared" si="52"/>
        <v>0</v>
      </c>
      <c r="BA94" s="75">
        <f t="shared" si="52"/>
        <v>0</v>
      </c>
      <c r="BB94" s="75">
        <f t="shared" si="52"/>
        <v>0</v>
      </c>
      <c r="BC94" s="75">
        <f t="shared" si="52"/>
        <v>0</v>
      </c>
      <c r="BD94" s="75">
        <f t="shared" si="52"/>
        <v>0</v>
      </c>
      <c r="BE94" s="75">
        <f t="shared" si="52"/>
        <v>0</v>
      </c>
      <c r="BF94" s="75">
        <f t="shared" si="52"/>
        <v>0</v>
      </c>
      <c r="BG94" s="75">
        <f t="shared" si="52"/>
        <v>0</v>
      </c>
      <c r="BH94" s="75">
        <f t="shared" si="52"/>
        <v>0</v>
      </c>
      <c r="BI94" s="75"/>
      <c r="BJ94" s="75"/>
      <c r="BK94" s="75"/>
      <c r="BL94" s="75"/>
      <c r="BM94" s="37"/>
      <c r="BN94" s="75">
        <f t="shared" si="43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3">$L$20*(1-$B$5)/$B$3</f>
        <v>0</v>
      </c>
      <c r="P95" s="75">
        <f t="shared" si="53"/>
        <v>0</v>
      </c>
      <c r="Q95" s="75">
        <f t="shared" si="53"/>
        <v>0</v>
      </c>
      <c r="R95" s="75">
        <f t="shared" si="53"/>
        <v>0</v>
      </c>
      <c r="S95" s="75">
        <f t="shared" si="53"/>
        <v>0</v>
      </c>
      <c r="T95" s="75">
        <f t="shared" si="53"/>
        <v>0</v>
      </c>
      <c r="U95" s="75">
        <f t="shared" si="53"/>
        <v>0</v>
      </c>
      <c r="V95" s="75">
        <f t="shared" si="53"/>
        <v>0</v>
      </c>
      <c r="W95" s="75">
        <f t="shared" si="53"/>
        <v>0</v>
      </c>
      <c r="X95" s="75">
        <f t="shared" si="53"/>
        <v>0</v>
      </c>
      <c r="Y95" s="75">
        <f t="shared" si="53"/>
        <v>0</v>
      </c>
      <c r="Z95" s="75">
        <f t="shared" si="53"/>
        <v>0</v>
      </c>
      <c r="AA95" s="75">
        <f t="shared" si="53"/>
        <v>0</v>
      </c>
      <c r="AB95" s="75">
        <f t="shared" si="53"/>
        <v>0</v>
      </c>
      <c r="AC95" s="75">
        <f t="shared" si="53"/>
        <v>0</v>
      </c>
      <c r="AD95" s="75">
        <f t="shared" si="53"/>
        <v>0</v>
      </c>
      <c r="AE95" s="75">
        <f t="shared" si="53"/>
        <v>0</v>
      </c>
      <c r="AF95" s="75">
        <f t="shared" si="53"/>
        <v>0</v>
      </c>
      <c r="AG95" s="75">
        <f t="shared" si="53"/>
        <v>0</v>
      </c>
      <c r="AH95" s="75">
        <f t="shared" si="53"/>
        <v>0</v>
      </c>
      <c r="AI95" s="75">
        <f t="shared" si="53"/>
        <v>0</v>
      </c>
      <c r="AJ95" s="75">
        <f t="shared" si="53"/>
        <v>0</v>
      </c>
      <c r="AK95" s="75">
        <f t="shared" si="53"/>
        <v>0</v>
      </c>
      <c r="AL95" s="75">
        <f t="shared" si="53"/>
        <v>0</v>
      </c>
      <c r="AM95" s="75">
        <f t="shared" si="53"/>
        <v>0</v>
      </c>
      <c r="AN95" s="75">
        <f t="shared" si="53"/>
        <v>0</v>
      </c>
      <c r="AO95" s="75">
        <f t="shared" si="53"/>
        <v>0</v>
      </c>
      <c r="AP95" s="75">
        <f t="shared" si="53"/>
        <v>0</v>
      </c>
      <c r="AQ95" s="75">
        <f t="shared" si="53"/>
        <v>0</v>
      </c>
      <c r="AR95" s="75">
        <f t="shared" si="53"/>
        <v>0</v>
      </c>
      <c r="AS95" s="75">
        <f t="shared" si="53"/>
        <v>0</v>
      </c>
      <c r="AT95" s="75">
        <f t="shared" si="53"/>
        <v>0</v>
      </c>
      <c r="AU95" s="75">
        <f t="shared" si="53"/>
        <v>0</v>
      </c>
      <c r="AV95" s="75">
        <f t="shared" si="53"/>
        <v>0</v>
      </c>
      <c r="AW95" s="75">
        <f t="shared" si="53"/>
        <v>0</v>
      </c>
      <c r="AX95" s="75">
        <f t="shared" si="53"/>
        <v>0</v>
      </c>
      <c r="AY95" s="75">
        <f t="shared" si="53"/>
        <v>0</v>
      </c>
      <c r="AZ95" s="75">
        <f t="shared" si="53"/>
        <v>0</v>
      </c>
      <c r="BA95" s="75">
        <f t="shared" si="53"/>
        <v>0</v>
      </c>
      <c r="BB95" s="75">
        <f t="shared" si="53"/>
        <v>0</v>
      </c>
      <c r="BC95" s="75">
        <f t="shared" si="53"/>
        <v>0</v>
      </c>
      <c r="BD95" s="75">
        <f t="shared" si="53"/>
        <v>0</v>
      </c>
      <c r="BE95" s="75">
        <f t="shared" si="53"/>
        <v>0</v>
      </c>
      <c r="BF95" s="75">
        <f t="shared" si="53"/>
        <v>0</v>
      </c>
      <c r="BG95" s="75">
        <f t="shared" si="53"/>
        <v>0</v>
      </c>
      <c r="BH95" s="75">
        <f t="shared" si="53"/>
        <v>0</v>
      </c>
      <c r="BI95" s="75">
        <f t="shared" si="53"/>
        <v>0</v>
      </c>
      <c r="BJ95" s="75"/>
      <c r="BK95" s="75"/>
      <c r="BL95" s="75"/>
      <c r="BM95" s="37"/>
      <c r="BN95" s="75">
        <f t="shared" si="43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 t="shared" ref="N96:BJ96" si="54">$M$20*(1-$B$5)/$B$3</f>
        <v>0</v>
      </c>
      <c r="O96" s="75">
        <f t="shared" si="54"/>
        <v>0</v>
      </c>
      <c r="P96" s="75">
        <f t="shared" si="54"/>
        <v>0</v>
      </c>
      <c r="Q96" s="75">
        <f t="shared" si="54"/>
        <v>0</v>
      </c>
      <c r="R96" s="75">
        <f t="shared" si="54"/>
        <v>0</v>
      </c>
      <c r="S96" s="75">
        <f t="shared" si="54"/>
        <v>0</v>
      </c>
      <c r="T96" s="75">
        <f t="shared" si="54"/>
        <v>0</v>
      </c>
      <c r="U96" s="75">
        <f t="shared" si="54"/>
        <v>0</v>
      </c>
      <c r="V96" s="75">
        <f t="shared" si="54"/>
        <v>0</v>
      </c>
      <c r="W96" s="75">
        <f t="shared" si="54"/>
        <v>0</v>
      </c>
      <c r="X96" s="75">
        <f t="shared" si="54"/>
        <v>0</v>
      </c>
      <c r="Y96" s="75">
        <f t="shared" si="54"/>
        <v>0</v>
      </c>
      <c r="Z96" s="75">
        <f t="shared" si="54"/>
        <v>0</v>
      </c>
      <c r="AA96" s="75">
        <f t="shared" si="54"/>
        <v>0</v>
      </c>
      <c r="AB96" s="75">
        <f t="shared" si="54"/>
        <v>0</v>
      </c>
      <c r="AC96" s="75">
        <f t="shared" si="54"/>
        <v>0</v>
      </c>
      <c r="AD96" s="75">
        <f t="shared" si="54"/>
        <v>0</v>
      </c>
      <c r="AE96" s="75">
        <f t="shared" si="54"/>
        <v>0</v>
      </c>
      <c r="AF96" s="75">
        <f t="shared" si="54"/>
        <v>0</v>
      </c>
      <c r="AG96" s="75">
        <f t="shared" si="54"/>
        <v>0</v>
      </c>
      <c r="AH96" s="75">
        <f t="shared" si="54"/>
        <v>0</v>
      </c>
      <c r="AI96" s="75">
        <f t="shared" si="54"/>
        <v>0</v>
      </c>
      <c r="AJ96" s="75">
        <f t="shared" si="54"/>
        <v>0</v>
      </c>
      <c r="AK96" s="75">
        <f t="shared" si="54"/>
        <v>0</v>
      </c>
      <c r="AL96" s="75">
        <f t="shared" si="54"/>
        <v>0</v>
      </c>
      <c r="AM96" s="75">
        <f t="shared" si="54"/>
        <v>0</v>
      </c>
      <c r="AN96" s="75">
        <f t="shared" si="54"/>
        <v>0</v>
      </c>
      <c r="AO96" s="75">
        <f t="shared" si="54"/>
        <v>0</v>
      </c>
      <c r="AP96" s="75">
        <f t="shared" si="54"/>
        <v>0</v>
      </c>
      <c r="AQ96" s="75">
        <f t="shared" si="54"/>
        <v>0</v>
      </c>
      <c r="AR96" s="75">
        <f t="shared" si="54"/>
        <v>0</v>
      </c>
      <c r="AS96" s="75">
        <f t="shared" si="54"/>
        <v>0</v>
      </c>
      <c r="AT96" s="75">
        <f t="shared" si="54"/>
        <v>0</v>
      </c>
      <c r="AU96" s="75">
        <f t="shared" si="54"/>
        <v>0</v>
      </c>
      <c r="AV96" s="75">
        <f t="shared" si="54"/>
        <v>0</v>
      </c>
      <c r="AW96" s="75">
        <f t="shared" si="54"/>
        <v>0</v>
      </c>
      <c r="AX96" s="75">
        <f t="shared" si="54"/>
        <v>0</v>
      </c>
      <c r="AY96" s="75">
        <f t="shared" si="54"/>
        <v>0</v>
      </c>
      <c r="AZ96" s="75">
        <f t="shared" si="54"/>
        <v>0</v>
      </c>
      <c r="BA96" s="75">
        <f t="shared" si="54"/>
        <v>0</v>
      </c>
      <c r="BB96" s="75">
        <f t="shared" si="54"/>
        <v>0</v>
      </c>
      <c r="BC96" s="75">
        <f t="shared" si="54"/>
        <v>0</v>
      </c>
      <c r="BD96" s="75">
        <f t="shared" si="54"/>
        <v>0</v>
      </c>
      <c r="BE96" s="75">
        <f t="shared" si="54"/>
        <v>0</v>
      </c>
      <c r="BF96" s="75">
        <f t="shared" si="54"/>
        <v>0</v>
      </c>
      <c r="BG96" s="75">
        <f t="shared" si="54"/>
        <v>0</v>
      </c>
      <c r="BH96" s="75">
        <f t="shared" si="54"/>
        <v>0</v>
      </c>
      <c r="BI96" s="75">
        <f t="shared" si="54"/>
        <v>0</v>
      </c>
      <c r="BJ96" s="75">
        <f t="shared" si="54"/>
        <v>0</v>
      </c>
      <c r="BK96" s="75"/>
      <c r="BL96" s="75"/>
      <c r="BM96" s="37"/>
      <c r="BN96" s="75">
        <f t="shared" si="43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0</v>
      </c>
      <c r="O97" s="75">
        <f t="shared" ref="O97:BK97" si="55">$N$20*(1-$B$5)/$B$3</f>
        <v>0</v>
      </c>
      <c r="P97" s="75">
        <f t="shared" si="55"/>
        <v>0</v>
      </c>
      <c r="Q97" s="75">
        <f t="shared" si="55"/>
        <v>0</v>
      </c>
      <c r="R97" s="75">
        <f t="shared" si="55"/>
        <v>0</v>
      </c>
      <c r="S97" s="75">
        <f t="shared" si="55"/>
        <v>0</v>
      </c>
      <c r="T97" s="75">
        <f t="shared" si="55"/>
        <v>0</v>
      </c>
      <c r="U97" s="75">
        <f t="shared" si="55"/>
        <v>0</v>
      </c>
      <c r="V97" s="75">
        <f t="shared" si="55"/>
        <v>0</v>
      </c>
      <c r="W97" s="75">
        <f t="shared" si="55"/>
        <v>0</v>
      </c>
      <c r="X97" s="75">
        <f t="shared" si="55"/>
        <v>0</v>
      </c>
      <c r="Y97" s="75">
        <f t="shared" si="55"/>
        <v>0</v>
      </c>
      <c r="Z97" s="75">
        <f t="shared" si="55"/>
        <v>0</v>
      </c>
      <c r="AA97" s="75">
        <f t="shared" si="55"/>
        <v>0</v>
      </c>
      <c r="AB97" s="75">
        <f t="shared" si="55"/>
        <v>0</v>
      </c>
      <c r="AC97" s="75">
        <f t="shared" si="55"/>
        <v>0</v>
      </c>
      <c r="AD97" s="75">
        <f t="shared" si="55"/>
        <v>0</v>
      </c>
      <c r="AE97" s="75">
        <f t="shared" si="55"/>
        <v>0</v>
      </c>
      <c r="AF97" s="75">
        <f t="shared" si="55"/>
        <v>0</v>
      </c>
      <c r="AG97" s="75">
        <f t="shared" si="55"/>
        <v>0</v>
      </c>
      <c r="AH97" s="75">
        <f t="shared" si="55"/>
        <v>0</v>
      </c>
      <c r="AI97" s="75">
        <f t="shared" si="55"/>
        <v>0</v>
      </c>
      <c r="AJ97" s="75">
        <f t="shared" si="55"/>
        <v>0</v>
      </c>
      <c r="AK97" s="75">
        <f t="shared" si="55"/>
        <v>0</v>
      </c>
      <c r="AL97" s="75">
        <f t="shared" si="55"/>
        <v>0</v>
      </c>
      <c r="AM97" s="75">
        <f t="shared" si="55"/>
        <v>0</v>
      </c>
      <c r="AN97" s="75">
        <f t="shared" si="55"/>
        <v>0</v>
      </c>
      <c r="AO97" s="75">
        <f t="shared" si="55"/>
        <v>0</v>
      </c>
      <c r="AP97" s="75">
        <f t="shared" si="55"/>
        <v>0</v>
      </c>
      <c r="AQ97" s="75">
        <f t="shared" si="55"/>
        <v>0</v>
      </c>
      <c r="AR97" s="75">
        <f t="shared" si="55"/>
        <v>0</v>
      </c>
      <c r="AS97" s="75">
        <f t="shared" si="55"/>
        <v>0</v>
      </c>
      <c r="AT97" s="75">
        <f t="shared" si="55"/>
        <v>0</v>
      </c>
      <c r="AU97" s="75">
        <f t="shared" si="55"/>
        <v>0</v>
      </c>
      <c r="AV97" s="75">
        <f t="shared" si="55"/>
        <v>0</v>
      </c>
      <c r="AW97" s="75">
        <f t="shared" si="55"/>
        <v>0</v>
      </c>
      <c r="AX97" s="75">
        <f t="shared" si="55"/>
        <v>0</v>
      </c>
      <c r="AY97" s="75">
        <f t="shared" si="55"/>
        <v>0</v>
      </c>
      <c r="AZ97" s="75">
        <f t="shared" si="55"/>
        <v>0</v>
      </c>
      <c r="BA97" s="75">
        <f t="shared" si="55"/>
        <v>0</v>
      </c>
      <c r="BB97" s="75">
        <f t="shared" si="55"/>
        <v>0</v>
      </c>
      <c r="BC97" s="75">
        <f t="shared" si="55"/>
        <v>0</v>
      </c>
      <c r="BD97" s="75">
        <f t="shared" si="55"/>
        <v>0</v>
      </c>
      <c r="BE97" s="75">
        <f t="shared" si="55"/>
        <v>0</v>
      </c>
      <c r="BF97" s="75">
        <f t="shared" si="55"/>
        <v>0</v>
      </c>
      <c r="BG97" s="75">
        <f t="shared" si="55"/>
        <v>0</v>
      </c>
      <c r="BH97" s="75">
        <f t="shared" si="55"/>
        <v>0</v>
      </c>
      <c r="BI97" s="75">
        <f t="shared" si="55"/>
        <v>0</v>
      </c>
      <c r="BJ97" s="75">
        <f t="shared" si="55"/>
        <v>0</v>
      </c>
      <c r="BK97" s="75">
        <f t="shared" si="55"/>
        <v>0</v>
      </c>
      <c r="BL97" s="75"/>
      <c r="BM97" s="37"/>
      <c r="BN97" s="75">
        <f t="shared" si="43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6">SUM(C85:C97)</f>
        <v>0</v>
      </c>
      <c r="D98" s="104">
        <f t="shared" si="56"/>
        <v>6.1084992851999996E-2</v>
      </c>
      <c r="E98" s="104">
        <f t="shared" si="56"/>
        <v>6.1084992851999996E-2</v>
      </c>
      <c r="F98" s="104">
        <f t="shared" si="56"/>
        <v>6.1084992851999996E-2</v>
      </c>
      <c r="G98" s="104">
        <f t="shared" si="56"/>
        <v>6.1084992851999996E-2</v>
      </c>
      <c r="H98" s="104">
        <f t="shared" si="56"/>
        <v>6.1084992851999996E-2</v>
      </c>
      <c r="I98" s="104">
        <f t="shared" si="56"/>
        <v>6.1084992851999996E-2</v>
      </c>
      <c r="J98" s="104">
        <f t="shared" si="56"/>
        <v>6.1084992851999996E-2</v>
      </c>
      <c r="K98" s="104">
        <f t="shared" si="56"/>
        <v>6.1084992851999996E-2</v>
      </c>
      <c r="L98" s="104">
        <f t="shared" si="56"/>
        <v>6.1084992851999996E-2</v>
      </c>
      <c r="M98" s="104">
        <f t="shared" si="56"/>
        <v>6.1084992851999996E-2</v>
      </c>
      <c r="N98" s="104">
        <f t="shared" si="56"/>
        <v>6.1084992851999996E-2</v>
      </c>
      <c r="O98" s="104">
        <f t="shared" si="56"/>
        <v>6.1084992851999996E-2</v>
      </c>
      <c r="P98" s="104">
        <f t="shared" si="56"/>
        <v>6.1084992851999996E-2</v>
      </c>
      <c r="Q98" s="104">
        <f t="shared" si="56"/>
        <v>6.1084992851999996E-2</v>
      </c>
      <c r="R98" s="104">
        <f t="shared" si="56"/>
        <v>6.1084992851999996E-2</v>
      </c>
      <c r="S98" s="104">
        <f t="shared" si="56"/>
        <v>6.1084992851999996E-2</v>
      </c>
      <c r="T98" s="104">
        <f t="shared" si="56"/>
        <v>6.1084992851999996E-2</v>
      </c>
      <c r="U98" s="104">
        <f t="shared" si="56"/>
        <v>6.1084992851999996E-2</v>
      </c>
      <c r="V98" s="104">
        <f t="shared" si="56"/>
        <v>6.1084992851999996E-2</v>
      </c>
      <c r="W98" s="104">
        <f t="shared" si="56"/>
        <v>6.1084992851999996E-2</v>
      </c>
      <c r="X98" s="104">
        <f t="shared" si="56"/>
        <v>6.1084992851999996E-2</v>
      </c>
      <c r="Y98" s="104">
        <f t="shared" si="56"/>
        <v>6.1084992851999996E-2</v>
      </c>
      <c r="Z98" s="104">
        <f t="shared" si="56"/>
        <v>6.1084992851999996E-2</v>
      </c>
      <c r="AA98" s="104">
        <f t="shared" si="56"/>
        <v>6.1084992851999996E-2</v>
      </c>
      <c r="AB98" s="104">
        <f t="shared" si="56"/>
        <v>6.1084992851999996E-2</v>
      </c>
      <c r="AC98" s="104">
        <f t="shared" si="56"/>
        <v>6.1084992851999996E-2</v>
      </c>
      <c r="AD98" s="104">
        <f t="shared" si="56"/>
        <v>6.1084992851999996E-2</v>
      </c>
      <c r="AE98" s="104">
        <f t="shared" si="56"/>
        <v>6.1084992851999996E-2</v>
      </c>
      <c r="AF98" s="104">
        <f t="shared" si="56"/>
        <v>6.1084992851999996E-2</v>
      </c>
      <c r="AG98" s="104">
        <f t="shared" si="56"/>
        <v>6.1084992851999996E-2</v>
      </c>
      <c r="AH98" s="104">
        <f t="shared" si="56"/>
        <v>6.1084992851999996E-2</v>
      </c>
      <c r="AI98" s="104">
        <f t="shared" si="56"/>
        <v>6.1084992851999996E-2</v>
      </c>
      <c r="AJ98" s="104">
        <f t="shared" si="56"/>
        <v>6.1084992851999996E-2</v>
      </c>
      <c r="AK98" s="104">
        <f t="shared" si="56"/>
        <v>6.1084992851999996E-2</v>
      </c>
      <c r="AL98" s="104">
        <f t="shared" si="56"/>
        <v>6.1084992851999996E-2</v>
      </c>
      <c r="AM98" s="104">
        <f t="shared" si="56"/>
        <v>6.1084992851999996E-2</v>
      </c>
      <c r="AN98" s="104">
        <f t="shared" si="56"/>
        <v>6.1084992851999996E-2</v>
      </c>
      <c r="AO98" s="104">
        <f t="shared" si="56"/>
        <v>6.1084992851999996E-2</v>
      </c>
      <c r="AP98" s="104">
        <f t="shared" si="56"/>
        <v>6.1084992851999996E-2</v>
      </c>
      <c r="AQ98" s="104">
        <f t="shared" si="56"/>
        <v>6.1084992851999996E-2</v>
      </c>
      <c r="AR98" s="104">
        <f t="shared" si="56"/>
        <v>6.1084992851999996E-2</v>
      </c>
      <c r="AS98" s="104">
        <f t="shared" si="56"/>
        <v>6.1084992851999996E-2</v>
      </c>
      <c r="AT98" s="104">
        <f t="shared" si="56"/>
        <v>6.1084992851999996E-2</v>
      </c>
      <c r="AU98" s="104">
        <f t="shared" si="56"/>
        <v>6.1084992851999996E-2</v>
      </c>
      <c r="AV98" s="104">
        <f t="shared" si="56"/>
        <v>6.1084992851999996E-2</v>
      </c>
      <c r="AW98" s="104">
        <f t="shared" si="56"/>
        <v>6.1084992851999996E-2</v>
      </c>
      <c r="AX98" s="104">
        <f t="shared" si="56"/>
        <v>6.1084992851999996E-2</v>
      </c>
      <c r="AY98" s="104">
        <f t="shared" si="56"/>
        <v>6.1084992851999996E-2</v>
      </c>
      <c r="AZ98" s="104">
        <f t="shared" si="56"/>
        <v>6.1084992851999996E-2</v>
      </c>
      <c r="BA98" s="104">
        <f t="shared" si="56"/>
        <v>6.1084992851999996E-2</v>
      </c>
      <c r="BB98" s="104">
        <f t="shared" si="56"/>
        <v>0</v>
      </c>
      <c r="BC98" s="104">
        <f t="shared" si="56"/>
        <v>0</v>
      </c>
      <c r="BD98" s="104">
        <f t="shared" si="56"/>
        <v>0</v>
      </c>
      <c r="BE98" s="104">
        <f t="shared" si="56"/>
        <v>0</v>
      </c>
      <c r="BF98" s="104">
        <f t="shared" si="56"/>
        <v>0</v>
      </c>
      <c r="BG98" s="104">
        <f t="shared" si="56"/>
        <v>0</v>
      </c>
      <c r="BH98" s="104">
        <f t="shared" si="56"/>
        <v>0</v>
      </c>
      <c r="BI98" s="104">
        <f t="shared" si="56"/>
        <v>0</v>
      </c>
      <c r="BJ98" s="104">
        <f t="shared" si="56"/>
        <v>0</v>
      </c>
      <c r="BK98" s="104">
        <f t="shared" si="56"/>
        <v>0</v>
      </c>
      <c r="BL98" s="104">
        <f t="shared" si="56"/>
        <v>0</v>
      </c>
      <c r="BM98" s="344"/>
      <c r="BN98" s="58">
        <f>SUM(BN85:BN97)</f>
        <v>3.0542496425999985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A101" si="57">$B$20/$B$3</f>
        <v>0</v>
      </c>
      <c r="C101" s="75">
        <f t="shared" si="57"/>
        <v>0</v>
      </c>
      <c r="D101" s="75">
        <f t="shared" si="57"/>
        <v>0</v>
      </c>
      <c r="E101" s="75">
        <f t="shared" si="57"/>
        <v>0</v>
      </c>
      <c r="F101" s="75">
        <f t="shared" si="57"/>
        <v>0</v>
      </c>
      <c r="G101" s="75">
        <f t="shared" si="57"/>
        <v>0</v>
      </c>
      <c r="H101" s="75">
        <f t="shared" si="57"/>
        <v>0</v>
      </c>
      <c r="I101" s="75">
        <f t="shared" si="57"/>
        <v>0</v>
      </c>
      <c r="J101" s="75">
        <f t="shared" si="57"/>
        <v>0</v>
      </c>
      <c r="K101" s="75">
        <f t="shared" si="57"/>
        <v>0</v>
      </c>
      <c r="L101" s="75">
        <f t="shared" si="57"/>
        <v>0</v>
      </c>
      <c r="M101" s="75">
        <f t="shared" si="57"/>
        <v>0</v>
      </c>
      <c r="N101" s="75">
        <f t="shared" si="57"/>
        <v>0</v>
      </c>
      <c r="O101" s="75">
        <f t="shared" si="57"/>
        <v>0</v>
      </c>
      <c r="P101" s="75">
        <f t="shared" si="57"/>
        <v>0</v>
      </c>
      <c r="Q101" s="75">
        <f t="shared" si="57"/>
        <v>0</v>
      </c>
      <c r="R101" s="75">
        <f t="shared" si="57"/>
        <v>0</v>
      </c>
      <c r="S101" s="75">
        <f t="shared" si="57"/>
        <v>0</v>
      </c>
      <c r="T101" s="75">
        <f t="shared" si="57"/>
        <v>0</v>
      </c>
      <c r="U101" s="75">
        <f t="shared" si="57"/>
        <v>0</v>
      </c>
      <c r="V101" s="75">
        <f t="shared" si="57"/>
        <v>0</v>
      </c>
      <c r="W101" s="75">
        <f t="shared" si="57"/>
        <v>0</v>
      </c>
      <c r="X101" s="75">
        <f t="shared" si="57"/>
        <v>0</v>
      </c>
      <c r="Y101" s="75">
        <f t="shared" si="57"/>
        <v>0</v>
      </c>
      <c r="Z101" s="75">
        <f t="shared" si="57"/>
        <v>0</v>
      </c>
      <c r="AA101" s="75"/>
      <c r="AB101" s="75"/>
      <c r="AC101" s="75">
        <f t="shared" si="57"/>
        <v>0</v>
      </c>
      <c r="AD101" s="75">
        <f t="shared" si="57"/>
        <v>0</v>
      </c>
      <c r="AE101" s="75">
        <f t="shared" si="57"/>
        <v>0</v>
      </c>
      <c r="AF101" s="75">
        <f t="shared" si="57"/>
        <v>0</v>
      </c>
      <c r="AG101" s="75">
        <f t="shared" si="57"/>
        <v>0</v>
      </c>
      <c r="AH101" s="75">
        <f t="shared" si="57"/>
        <v>0</v>
      </c>
      <c r="AI101" s="75">
        <f t="shared" si="57"/>
        <v>0</v>
      </c>
      <c r="AJ101" s="75">
        <f t="shared" si="57"/>
        <v>0</v>
      </c>
      <c r="AK101" s="75">
        <f t="shared" si="57"/>
        <v>0</v>
      </c>
      <c r="AL101" s="75">
        <f t="shared" si="57"/>
        <v>0</v>
      </c>
      <c r="AM101" s="75">
        <f t="shared" si="57"/>
        <v>0</v>
      </c>
      <c r="AN101" s="75">
        <f t="shared" si="57"/>
        <v>0</v>
      </c>
      <c r="AO101" s="75">
        <f t="shared" si="57"/>
        <v>0</v>
      </c>
      <c r="AP101" s="75">
        <f t="shared" si="57"/>
        <v>0</v>
      </c>
      <c r="AQ101" s="75">
        <f t="shared" si="57"/>
        <v>0</v>
      </c>
      <c r="AR101" s="75">
        <f t="shared" si="57"/>
        <v>0</v>
      </c>
      <c r="AS101" s="75">
        <f t="shared" si="57"/>
        <v>0</v>
      </c>
      <c r="AT101" s="75">
        <f t="shared" si="57"/>
        <v>0</v>
      </c>
      <c r="AU101" s="75">
        <f t="shared" si="57"/>
        <v>0</v>
      </c>
      <c r="AV101" s="75">
        <f t="shared" si="57"/>
        <v>0</v>
      </c>
      <c r="AW101" s="75">
        <f t="shared" si="57"/>
        <v>0</v>
      </c>
      <c r="AX101" s="75">
        <f t="shared" si="57"/>
        <v>0</v>
      </c>
      <c r="AY101" s="75">
        <f t="shared" si="57"/>
        <v>0</v>
      </c>
      <c r="AZ101" s="75">
        <f t="shared" si="57"/>
        <v>0</v>
      </c>
      <c r="BA101" s="75">
        <f t="shared" si="57"/>
        <v>0</v>
      </c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37"/>
      <c r="BN101" s="75">
        <f t="shared" ref="BN101:BN113" si="58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A102" si="59">$C$20/$B$3</f>
        <v>0</v>
      </c>
      <c r="D102" s="75">
        <f t="shared" si="59"/>
        <v>0</v>
      </c>
      <c r="E102" s="75">
        <f t="shared" si="59"/>
        <v>0</v>
      </c>
      <c r="F102" s="75">
        <f t="shared" si="59"/>
        <v>0</v>
      </c>
      <c r="G102" s="75">
        <f t="shared" si="59"/>
        <v>0</v>
      </c>
      <c r="H102" s="75">
        <f t="shared" si="59"/>
        <v>0</v>
      </c>
      <c r="I102" s="75">
        <f t="shared" si="59"/>
        <v>0</v>
      </c>
      <c r="J102" s="75">
        <f t="shared" si="59"/>
        <v>0</v>
      </c>
      <c r="K102" s="75">
        <f t="shared" si="59"/>
        <v>0</v>
      </c>
      <c r="L102" s="75">
        <f t="shared" si="59"/>
        <v>0</v>
      </c>
      <c r="M102" s="75">
        <f t="shared" si="59"/>
        <v>0</v>
      </c>
      <c r="N102" s="75">
        <f t="shared" si="59"/>
        <v>0</v>
      </c>
      <c r="O102" s="75">
        <f t="shared" si="59"/>
        <v>0</v>
      </c>
      <c r="P102" s="75">
        <f t="shared" si="59"/>
        <v>0</v>
      </c>
      <c r="Q102" s="75">
        <f t="shared" si="59"/>
        <v>0</v>
      </c>
      <c r="R102" s="75">
        <f t="shared" si="59"/>
        <v>0</v>
      </c>
      <c r="S102" s="75">
        <f t="shared" si="59"/>
        <v>0</v>
      </c>
      <c r="T102" s="75">
        <f t="shared" si="59"/>
        <v>0</v>
      </c>
      <c r="U102" s="75">
        <f t="shared" si="59"/>
        <v>0</v>
      </c>
      <c r="V102" s="75">
        <f t="shared" si="59"/>
        <v>0</v>
      </c>
      <c r="W102" s="75">
        <f t="shared" si="59"/>
        <v>0</v>
      </c>
      <c r="X102" s="75">
        <f t="shared" si="59"/>
        <v>0</v>
      </c>
      <c r="Y102" s="75">
        <f t="shared" si="59"/>
        <v>0</v>
      </c>
      <c r="Z102" s="75">
        <f t="shared" si="59"/>
        <v>0</v>
      </c>
      <c r="AA102" s="75">
        <f t="shared" si="59"/>
        <v>0</v>
      </c>
      <c r="AB102" s="75"/>
      <c r="AC102" s="75">
        <f t="shared" si="59"/>
        <v>0</v>
      </c>
      <c r="AD102" s="75">
        <f t="shared" si="59"/>
        <v>0</v>
      </c>
      <c r="AE102" s="75">
        <f t="shared" si="59"/>
        <v>0</v>
      </c>
      <c r="AF102" s="75">
        <f t="shared" si="59"/>
        <v>0</v>
      </c>
      <c r="AG102" s="75">
        <f t="shared" si="59"/>
        <v>0</v>
      </c>
      <c r="AH102" s="75">
        <f t="shared" si="59"/>
        <v>0</v>
      </c>
      <c r="AI102" s="75">
        <f t="shared" si="59"/>
        <v>0</v>
      </c>
      <c r="AJ102" s="75">
        <f t="shared" si="59"/>
        <v>0</v>
      </c>
      <c r="AK102" s="75">
        <f t="shared" si="59"/>
        <v>0</v>
      </c>
      <c r="AL102" s="75">
        <f t="shared" si="59"/>
        <v>0</v>
      </c>
      <c r="AM102" s="75">
        <f t="shared" si="59"/>
        <v>0</v>
      </c>
      <c r="AN102" s="75">
        <f t="shared" si="59"/>
        <v>0</v>
      </c>
      <c r="AO102" s="75">
        <f t="shared" si="59"/>
        <v>0</v>
      </c>
      <c r="AP102" s="75">
        <f t="shared" si="59"/>
        <v>0</v>
      </c>
      <c r="AQ102" s="75">
        <f t="shared" si="59"/>
        <v>0</v>
      </c>
      <c r="AR102" s="75">
        <f t="shared" si="59"/>
        <v>0</v>
      </c>
      <c r="AS102" s="75">
        <f t="shared" si="59"/>
        <v>0</v>
      </c>
      <c r="AT102" s="75">
        <f t="shared" si="59"/>
        <v>0</v>
      </c>
      <c r="AU102" s="75">
        <f t="shared" si="59"/>
        <v>0</v>
      </c>
      <c r="AV102" s="75">
        <f t="shared" si="59"/>
        <v>0</v>
      </c>
      <c r="AW102" s="75">
        <f t="shared" si="59"/>
        <v>0</v>
      </c>
      <c r="AX102" s="75">
        <f t="shared" si="59"/>
        <v>0</v>
      </c>
      <c r="AY102" s="75">
        <f t="shared" si="59"/>
        <v>0</v>
      </c>
      <c r="AZ102" s="75">
        <f t="shared" si="59"/>
        <v>0</v>
      </c>
      <c r="BA102" s="75">
        <f t="shared" si="59"/>
        <v>0</v>
      </c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8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60">$D$20/$B$3</f>
        <v>6.2651274719999997E-2</v>
      </c>
      <c r="E103" s="75">
        <f t="shared" si="60"/>
        <v>6.2651274719999997E-2</v>
      </c>
      <c r="F103" s="75">
        <f t="shared" si="60"/>
        <v>6.2651274719999997E-2</v>
      </c>
      <c r="G103" s="75">
        <f t="shared" si="60"/>
        <v>6.2651274719999997E-2</v>
      </c>
      <c r="H103" s="75">
        <f t="shared" si="60"/>
        <v>6.2651274719999997E-2</v>
      </c>
      <c r="I103" s="75">
        <f t="shared" si="60"/>
        <v>6.2651274719999997E-2</v>
      </c>
      <c r="J103" s="75">
        <f t="shared" si="60"/>
        <v>6.2651274719999997E-2</v>
      </c>
      <c r="K103" s="75">
        <f t="shared" si="60"/>
        <v>6.2651274719999997E-2</v>
      </c>
      <c r="L103" s="75">
        <f t="shared" si="60"/>
        <v>6.2651274719999997E-2</v>
      </c>
      <c r="M103" s="75">
        <f t="shared" si="60"/>
        <v>6.2651274719999997E-2</v>
      </c>
      <c r="N103" s="75">
        <f t="shared" si="60"/>
        <v>6.2651274719999997E-2</v>
      </c>
      <c r="O103" s="75">
        <f t="shared" si="60"/>
        <v>6.2651274719999997E-2</v>
      </c>
      <c r="P103" s="75">
        <f t="shared" si="60"/>
        <v>6.2651274719999997E-2</v>
      </c>
      <c r="Q103" s="75">
        <f t="shared" si="60"/>
        <v>6.2651274719999997E-2</v>
      </c>
      <c r="R103" s="75">
        <f t="shared" si="60"/>
        <v>6.2651274719999997E-2</v>
      </c>
      <c r="S103" s="75">
        <f t="shared" si="60"/>
        <v>6.2651274719999997E-2</v>
      </c>
      <c r="T103" s="75">
        <f t="shared" si="60"/>
        <v>6.2651274719999997E-2</v>
      </c>
      <c r="U103" s="75">
        <f t="shared" si="60"/>
        <v>6.2651274719999997E-2</v>
      </c>
      <c r="V103" s="75">
        <f t="shared" si="60"/>
        <v>6.2651274719999997E-2</v>
      </c>
      <c r="W103" s="75">
        <f t="shared" si="60"/>
        <v>6.2651274719999997E-2</v>
      </c>
      <c r="X103" s="75">
        <f t="shared" si="60"/>
        <v>6.2651274719999997E-2</v>
      </c>
      <c r="Y103" s="75">
        <f t="shared" si="60"/>
        <v>6.2651274719999997E-2</v>
      </c>
      <c r="Z103" s="75">
        <f t="shared" si="60"/>
        <v>6.2651274719999997E-2</v>
      </c>
      <c r="AA103" s="75">
        <f t="shared" si="60"/>
        <v>6.2651274719999997E-2</v>
      </c>
      <c r="AB103" s="75">
        <f t="shared" si="60"/>
        <v>6.2651274719999997E-2</v>
      </c>
      <c r="AC103" s="75">
        <f t="shared" si="60"/>
        <v>6.2651274719999997E-2</v>
      </c>
      <c r="AD103" s="75">
        <f t="shared" si="60"/>
        <v>6.2651274719999997E-2</v>
      </c>
      <c r="AE103" s="75">
        <f t="shared" si="60"/>
        <v>6.2651274719999997E-2</v>
      </c>
      <c r="AF103" s="75">
        <f t="shared" si="60"/>
        <v>6.2651274719999997E-2</v>
      </c>
      <c r="AG103" s="75">
        <f t="shared" si="60"/>
        <v>6.2651274719999997E-2</v>
      </c>
      <c r="AH103" s="75">
        <f t="shared" si="60"/>
        <v>6.2651274719999997E-2</v>
      </c>
      <c r="AI103" s="75">
        <f t="shared" si="60"/>
        <v>6.2651274719999997E-2</v>
      </c>
      <c r="AJ103" s="75">
        <f t="shared" si="60"/>
        <v>6.2651274719999997E-2</v>
      </c>
      <c r="AK103" s="75">
        <f t="shared" si="60"/>
        <v>6.2651274719999997E-2</v>
      </c>
      <c r="AL103" s="75">
        <f t="shared" si="60"/>
        <v>6.2651274719999997E-2</v>
      </c>
      <c r="AM103" s="75">
        <f t="shared" si="60"/>
        <v>6.2651274719999997E-2</v>
      </c>
      <c r="AN103" s="75">
        <f t="shared" si="60"/>
        <v>6.2651274719999997E-2</v>
      </c>
      <c r="AO103" s="75">
        <f t="shared" si="60"/>
        <v>6.2651274719999997E-2</v>
      </c>
      <c r="AP103" s="75">
        <f t="shared" si="60"/>
        <v>6.2651274719999997E-2</v>
      </c>
      <c r="AQ103" s="75">
        <f t="shared" si="60"/>
        <v>6.2651274719999997E-2</v>
      </c>
      <c r="AR103" s="75">
        <f t="shared" si="60"/>
        <v>6.2651274719999997E-2</v>
      </c>
      <c r="AS103" s="75">
        <f t="shared" si="60"/>
        <v>6.2651274719999997E-2</v>
      </c>
      <c r="AT103" s="75">
        <f t="shared" si="60"/>
        <v>6.2651274719999997E-2</v>
      </c>
      <c r="AU103" s="75">
        <f t="shared" si="60"/>
        <v>6.2651274719999997E-2</v>
      </c>
      <c r="AV103" s="75">
        <f t="shared" si="60"/>
        <v>6.2651274719999997E-2</v>
      </c>
      <c r="AW103" s="75">
        <f t="shared" si="60"/>
        <v>6.2651274719999997E-2</v>
      </c>
      <c r="AX103" s="75">
        <f t="shared" si="60"/>
        <v>6.2651274719999997E-2</v>
      </c>
      <c r="AY103" s="75">
        <f t="shared" si="60"/>
        <v>6.2651274719999997E-2</v>
      </c>
      <c r="AZ103" s="75">
        <f t="shared" si="60"/>
        <v>6.2651274719999997E-2</v>
      </c>
      <c r="BA103" s="75">
        <f t="shared" si="60"/>
        <v>6.2651274719999997E-2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8"/>
        <v>3.1325637359999989</v>
      </c>
      <c r="BO103" s="335">
        <f>D20</f>
        <v>3.1325637359999998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61">$E$20/$B$3</f>
        <v>0</v>
      </c>
      <c r="F104" s="75">
        <f t="shared" si="61"/>
        <v>0</v>
      </c>
      <c r="G104" s="75">
        <f t="shared" si="61"/>
        <v>0</v>
      </c>
      <c r="H104" s="75">
        <f t="shared" si="61"/>
        <v>0</v>
      </c>
      <c r="I104" s="75">
        <f t="shared" si="61"/>
        <v>0</v>
      </c>
      <c r="J104" s="75">
        <f t="shared" si="61"/>
        <v>0</v>
      </c>
      <c r="K104" s="75">
        <f t="shared" si="61"/>
        <v>0</v>
      </c>
      <c r="L104" s="75">
        <f t="shared" si="61"/>
        <v>0</v>
      </c>
      <c r="M104" s="75">
        <f t="shared" si="61"/>
        <v>0</v>
      </c>
      <c r="N104" s="75">
        <f t="shared" si="61"/>
        <v>0</v>
      </c>
      <c r="O104" s="75">
        <f t="shared" si="61"/>
        <v>0</v>
      </c>
      <c r="P104" s="75">
        <f t="shared" si="61"/>
        <v>0</v>
      </c>
      <c r="Q104" s="75">
        <f t="shared" si="61"/>
        <v>0</v>
      </c>
      <c r="R104" s="75">
        <f t="shared" si="61"/>
        <v>0</v>
      </c>
      <c r="S104" s="75">
        <f t="shared" si="61"/>
        <v>0</v>
      </c>
      <c r="T104" s="75">
        <f t="shared" si="61"/>
        <v>0</v>
      </c>
      <c r="U104" s="75">
        <f t="shared" si="61"/>
        <v>0</v>
      </c>
      <c r="V104" s="75">
        <f t="shared" si="61"/>
        <v>0</v>
      </c>
      <c r="W104" s="75">
        <f t="shared" si="61"/>
        <v>0</v>
      </c>
      <c r="X104" s="75">
        <f t="shared" si="61"/>
        <v>0</v>
      </c>
      <c r="Y104" s="75">
        <f t="shared" si="61"/>
        <v>0</v>
      </c>
      <c r="Z104" s="75">
        <f t="shared" si="61"/>
        <v>0</v>
      </c>
      <c r="AA104" s="75">
        <f t="shared" si="61"/>
        <v>0</v>
      </c>
      <c r="AB104" s="75">
        <f t="shared" si="61"/>
        <v>0</v>
      </c>
      <c r="AC104" s="75">
        <f t="shared" si="61"/>
        <v>0</v>
      </c>
      <c r="AD104" s="75">
        <f t="shared" si="61"/>
        <v>0</v>
      </c>
      <c r="AE104" s="75">
        <f t="shared" si="61"/>
        <v>0</v>
      </c>
      <c r="AF104" s="75">
        <f t="shared" si="61"/>
        <v>0</v>
      </c>
      <c r="AG104" s="75">
        <f t="shared" si="61"/>
        <v>0</v>
      </c>
      <c r="AH104" s="75">
        <f t="shared" si="61"/>
        <v>0</v>
      </c>
      <c r="AI104" s="75">
        <f t="shared" si="61"/>
        <v>0</v>
      </c>
      <c r="AJ104" s="75">
        <f t="shared" si="61"/>
        <v>0</v>
      </c>
      <c r="AK104" s="75">
        <f t="shared" si="61"/>
        <v>0</v>
      </c>
      <c r="AL104" s="75">
        <f t="shared" si="61"/>
        <v>0</v>
      </c>
      <c r="AM104" s="75">
        <f t="shared" si="61"/>
        <v>0</v>
      </c>
      <c r="AN104" s="75">
        <f t="shared" si="61"/>
        <v>0</v>
      </c>
      <c r="AO104" s="75">
        <f t="shared" si="61"/>
        <v>0</v>
      </c>
      <c r="AP104" s="75">
        <f t="shared" si="61"/>
        <v>0</v>
      </c>
      <c r="AQ104" s="75">
        <f t="shared" si="61"/>
        <v>0</v>
      </c>
      <c r="AR104" s="75">
        <f t="shared" si="61"/>
        <v>0</v>
      </c>
      <c r="AS104" s="75">
        <f t="shared" si="61"/>
        <v>0</v>
      </c>
      <c r="AT104" s="75">
        <f t="shared" si="61"/>
        <v>0</v>
      </c>
      <c r="AU104" s="75">
        <f t="shared" si="61"/>
        <v>0</v>
      </c>
      <c r="AV104" s="75">
        <f t="shared" si="61"/>
        <v>0</v>
      </c>
      <c r="AW104" s="75">
        <f t="shared" si="61"/>
        <v>0</v>
      </c>
      <c r="AX104" s="75">
        <f t="shared" si="61"/>
        <v>0</v>
      </c>
      <c r="AY104" s="75">
        <f t="shared" si="61"/>
        <v>0</v>
      </c>
      <c r="AZ104" s="75">
        <f t="shared" si="61"/>
        <v>0</v>
      </c>
      <c r="BA104" s="75">
        <f t="shared" si="61"/>
        <v>0</v>
      </c>
      <c r="BB104" s="75">
        <f t="shared" si="61"/>
        <v>0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8"/>
        <v>0</v>
      </c>
      <c r="BO104" s="335">
        <f>-E14</f>
        <v>0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C105" si="62">$F$20/$B$3</f>
        <v>0</v>
      </c>
      <c r="G105" s="75">
        <f t="shared" si="62"/>
        <v>0</v>
      </c>
      <c r="H105" s="75">
        <f t="shared" si="62"/>
        <v>0</v>
      </c>
      <c r="I105" s="75">
        <f t="shared" si="62"/>
        <v>0</v>
      </c>
      <c r="J105" s="75">
        <f t="shared" si="62"/>
        <v>0</v>
      </c>
      <c r="K105" s="75">
        <f t="shared" si="62"/>
        <v>0</v>
      </c>
      <c r="L105" s="75">
        <f t="shared" si="62"/>
        <v>0</v>
      </c>
      <c r="M105" s="75">
        <f t="shared" si="62"/>
        <v>0</v>
      </c>
      <c r="N105" s="75">
        <f t="shared" si="62"/>
        <v>0</v>
      </c>
      <c r="O105" s="75">
        <f t="shared" si="62"/>
        <v>0</v>
      </c>
      <c r="P105" s="75">
        <f t="shared" si="62"/>
        <v>0</v>
      </c>
      <c r="Q105" s="75">
        <f t="shared" si="62"/>
        <v>0</v>
      </c>
      <c r="R105" s="75">
        <f t="shared" si="62"/>
        <v>0</v>
      </c>
      <c r="S105" s="75">
        <f t="shared" si="62"/>
        <v>0</v>
      </c>
      <c r="T105" s="75">
        <f t="shared" si="62"/>
        <v>0</v>
      </c>
      <c r="U105" s="75">
        <f t="shared" si="62"/>
        <v>0</v>
      </c>
      <c r="V105" s="75">
        <f t="shared" si="62"/>
        <v>0</v>
      </c>
      <c r="W105" s="75">
        <f t="shared" si="62"/>
        <v>0</v>
      </c>
      <c r="X105" s="75">
        <f t="shared" si="62"/>
        <v>0</v>
      </c>
      <c r="Y105" s="75">
        <f t="shared" si="62"/>
        <v>0</v>
      </c>
      <c r="Z105" s="75">
        <f t="shared" si="62"/>
        <v>0</v>
      </c>
      <c r="AA105" s="75">
        <f t="shared" si="62"/>
        <v>0</v>
      </c>
      <c r="AB105" s="75">
        <f t="shared" si="62"/>
        <v>0</v>
      </c>
      <c r="AC105" s="75">
        <f t="shared" si="62"/>
        <v>0</v>
      </c>
      <c r="AD105" s="75">
        <f t="shared" si="62"/>
        <v>0</v>
      </c>
      <c r="AE105" s="75">
        <f t="shared" si="62"/>
        <v>0</v>
      </c>
      <c r="AF105" s="75">
        <f t="shared" si="62"/>
        <v>0</v>
      </c>
      <c r="AG105" s="75">
        <f t="shared" si="62"/>
        <v>0</v>
      </c>
      <c r="AH105" s="75">
        <f t="shared" si="62"/>
        <v>0</v>
      </c>
      <c r="AI105" s="75">
        <f t="shared" si="62"/>
        <v>0</v>
      </c>
      <c r="AJ105" s="75">
        <f t="shared" si="62"/>
        <v>0</v>
      </c>
      <c r="AK105" s="75">
        <f t="shared" si="62"/>
        <v>0</v>
      </c>
      <c r="AL105" s="75">
        <f t="shared" si="62"/>
        <v>0</v>
      </c>
      <c r="AM105" s="75">
        <f t="shared" si="62"/>
        <v>0</v>
      </c>
      <c r="AN105" s="75">
        <f t="shared" si="62"/>
        <v>0</v>
      </c>
      <c r="AO105" s="75">
        <f t="shared" si="62"/>
        <v>0</v>
      </c>
      <c r="AP105" s="75">
        <f t="shared" si="62"/>
        <v>0</v>
      </c>
      <c r="AQ105" s="75">
        <f t="shared" si="62"/>
        <v>0</v>
      </c>
      <c r="AR105" s="75">
        <f t="shared" si="62"/>
        <v>0</v>
      </c>
      <c r="AS105" s="75">
        <f t="shared" si="62"/>
        <v>0</v>
      </c>
      <c r="AT105" s="75">
        <f t="shared" si="62"/>
        <v>0</v>
      </c>
      <c r="AU105" s="75">
        <f t="shared" si="62"/>
        <v>0</v>
      </c>
      <c r="AV105" s="75">
        <f t="shared" si="62"/>
        <v>0</v>
      </c>
      <c r="AW105" s="75">
        <f t="shared" si="62"/>
        <v>0</v>
      </c>
      <c r="AX105" s="75">
        <f t="shared" si="62"/>
        <v>0</v>
      </c>
      <c r="AY105" s="75">
        <f t="shared" si="62"/>
        <v>0</v>
      </c>
      <c r="AZ105" s="75">
        <f t="shared" si="62"/>
        <v>0</v>
      </c>
      <c r="BA105" s="75">
        <f t="shared" si="62"/>
        <v>0</v>
      </c>
      <c r="BB105" s="75">
        <f t="shared" si="62"/>
        <v>0</v>
      </c>
      <c r="BC105" s="75">
        <f t="shared" si="62"/>
        <v>0</v>
      </c>
      <c r="BD105" s="75"/>
      <c r="BE105" s="75"/>
      <c r="BF105" s="75"/>
      <c r="BG105" s="75"/>
      <c r="BH105" s="75"/>
      <c r="BI105" s="75"/>
      <c r="BJ105" s="75"/>
      <c r="BK105" s="75"/>
      <c r="BL105" s="75"/>
      <c r="BM105" s="37"/>
      <c r="BN105" s="75">
        <f t="shared" si="58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3">$G$20/$B$3</f>
        <v>0</v>
      </c>
      <c r="H106" s="75">
        <f t="shared" si="63"/>
        <v>0</v>
      </c>
      <c r="I106" s="75">
        <f t="shared" si="63"/>
        <v>0</v>
      </c>
      <c r="J106" s="75">
        <f t="shared" si="63"/>
        <v>0</v>
      </c>
      <c r="K106" s="75">
        <f t="shared" si="63"/>
        <v>0</v>
      </c>
      <c r="L106" s="75">
        <f t="shared" si="63"/>
        <v>0</v>
      </c>
      <c r="M106" s="75">
        <f t="shared" si="63"/>
        <v>0</v>
      </c>
      <c r="N106" s="75">
        <f t="shared" si="63"/>
        <v>0</v>
      </c>
      <c r="O106" s="75">
        <f t="shared" si="63"/>
        <v>0</v>
      </c>
      <c r="P106" s="75">
        <f t="shared" si="63"/>
        <v>0</v>
      </c>
      <c r="Q106" s="75">
        <f t="shared" si="63"/>
        <v>0</v>
      </c>
      <c r="R106" s="75">
        <f t="shared" si="63"/>
        <v>0</v>
      </c>
      <c r="S106" s="75">
        <f t="shared" si="63"/>
        <v>0</v>
      </c>
      <c r="T106" s="75">
        <f t="shared" si="63"/>
        <v>0</v>
      </c>
      <c r="U106" s="75">
        <f t="shared" si="63"/>
        <v>0</v>
      </c>
      <c r="V106" s="75">
        <f t="shared" si="63"/>
        <v>0</v>
      </c>
      <c r="W106" s="75">
        <f t="shared" si="63"/>
        <v>0</v>
      </c>
      <c r="X106" s="75">
        <f t="shared" si="63"/>
        <v>0</v>
      </c>
      <c r="Y106" s="75">
        <f t="shared" si="63"/>
        <v>0</v>
      </c>
      <c r="Z106" s="75">
        <f t="shared" si="63"/>
        <v>0</v>
      </c>
      <c r="AA106" s="75">
        <f t="shared" si="63"/>
        <v>0</v>
      </c>
      <c r="AB106" s="75">
        <f t="shared" si="63"/>
        <v>0</v>
      </c>
      <c r="AC106" s="75">
        <f t="shared" si="63"/>
        <v>0</v>
      </c>
      <c r="AD106" s="75">
        <f t="shared" si="63"/>
        <v>0</v>
      </c>
      <c r="AE106" s="75">
        <f t="shared" si="63"/>
        <v>0</v>
      </c>
      <c r="AF106" s="75">
        <f t="shared" si="63"/>
        <v>0</v>
      </c>
      <c r="AG106" s="75">
        <f t="shared" si="63"/>
        <v>0</v>
      </c>
      <c r="AH106" s="75">
        <f t="shared" si="63"/>
        <v>0</v>
      </c>
      <c r="AI106" s="75">
        <f t="shared" si="63"/>
        <v>0</v>
      </c>
      <c r="AJ106" s="75">
        <f t="shared" si="63"/>
        <v>0</v>
      </c>
      <c r="AK106" s="75">
        <f t="shared" si="63"/>
        <v>0</v>
      </c>
      <c r="AL106" s="75">
        <f t="shared" si="63"/>
        <v>0</v>
      </c>
      <c r="AM106" s="75">
        <f t="shared" si="63"/>
        <v>0</v>
      </c>
      <c r="AN106" s="75">
        <f t="shared" si="63"/>
        <v>0</v>
      </c>
      <c r="AO106" s="75">
        <f t="shared" si="63"/>
        <v>0</v>
      </c>
      <c r="AP106" s="75">
        <f t="shared" si="63"/>
        <v>0</v>
      </c>
      <c r="AQ106" s="75">
        <f t="shared" si="63"/>
        <v>0</v>
      </c>
      <c r="AR106" s="75">
        <f t="shared" si="63"/>
        <v>0</v>
      </c>
      <c r="AS106" s="75">
        <f t="shared" si="63"/>
        <v>0</v>
      </c>
      <c r="AT106" s="75">
        <f t="shared" si="63"/>
        <v>0</v>
      </c>
      <c r="AU106" s="75">
        <f t="shared" si="63"/>
        <v>0</v>
      </c>
      <c r="AV106" s="75">
        <f t="shared" si="63"/>
        <v>0</v>
      </c>
      <c r="AW106" s="75">
        <f t="shared" si="63"/>
        <v>0</v>
      </c>
      <c r="AX106" s="75">
        <f t="shared" si="63"/>
        <v>0</v>
      </c>
      <c r="AY106" s="75">
        <f t="shared" si="63"/>
        <v>0</v>
      </c>
      <c r="AZ106" s="75">
        <f t="shared" si="63"/>
        <v>0</v>
      </c>
      <c r="BA106" s="75">
        <f t="shared" si="63"/>
        <v>0</v>
      </c>
      <c r="BB106" s="75">
        <f t="shared" si="63"/>
        <v>0</v>
      </c>
      <c r="BC106" s="75">
        <f t="shared" si="63"/>
        <v>0</v>
      </c>
      <c r="BD106" s="75">
        <f t="shared" si="63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8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E107" si="64">$H$20/$B$3</f>
        <v>0</v>
      </c>
      <c r="I107" s="75">
        <f t="shared" si="64"/>
        <v>0</v>
      </c>
      <c r="J107" s="75">
        <f t="shared" si="64"/>
        <v>0</v>
      </c>
      <c r="K107" s="75">
        <f t="shared" si="64"/>
        <v>0</v>
      </c>
      <c r="L107" s="75">
        <f t="shared" si="64"/>
        <v>0</v>
      </c>
      <c r="M107" s="75">
        <f t="shared" si="64"/>
        <v>0</v>
      </c>
      <c r="N107" s="75">
        <f t="shared" si="64"/>
        <v>0</v>
      </c>
      <c r="O107" s="75">
        <f t="shared" si="64"/>
        <v>0</v>
      </c>
      <c r="P107" s="75">
        <f t="shared" si="64"/>
        <v>0</v>
      </c>
      <c r="Q107" s="75">
        <f t="shared" si="64"/>
        <v>0</v>
      </c>
      <c r="R107" s="75">
        <f t="shared" si="64"/>
        <v>0</v>
      </c>
      <c r="S107" s="75">
        <f t="shared" si="64"/>
        <v>0</v>
      </c>
      <c r="T107" s="75">
        <f t="shared" si="64"/>
        <v>0</v>
      </c>
      <c r="U107" s="75">
        <f t="shared" si="64"/>
        <v>0</v>
      </c>
      <c r="V107" s="75">
        <f t="shared" si="64"/>
        <v>0</v>
      </c>
      <c r="W107" s="75">
        <f t="shared" si="64"/>
        <v>0</v>
      </c>
      <c r="X107" s="75">
        <f t="shared" si="64"/>
        <v>0</v>
      </c>
      <c r="Y107" s="75">
        <f t="shared" si="64"/>
        <v>0</v>
      </c>
      <c r="Z107" s="75">
        <f t="shared" si="64"/>
        <v>0</v>
      </c>
      <c r="AA107" s="75">
        <f t="shared" si="64"/>
        <v>0</v>
      </c>
      <c r="AB107" s="75">
        <f t="shared" si="64"/>
        <v>0</v>
      </c>
      <c r="AC107" s="75">
        <f t="shared" si="64"/>
        <v>0</v>
      </c>
      <c r="AD107" s="75">
        <f t="shared" si="64"/>
        <v>0</v>
      </c>
      <c r="AE107" s="75">
        <f t="shared" si="64"/>
        <v>0</v>
      </c>
      <c r="AF107" s="75">
        <f t="shared" si="64"/>
        <v>0</v>
      </c>
      <c r="AG107" s="75">
        <f t="shared" si="64"/>
        <v>0</v>
      </c>
      <c r="AH107" s="75">
        <f t="shared" si="64"/>
        <v>0</v>
      </c>
      <c r="AI107" s="75">
        <f t="shared" si="64"/>
        <v>0</v>
      </c>
      <c r="AJ107" s="75">
        <f t="shared" si="64"/>
        <v>0</v>
      </c>
      <c r="AK107" s="75">
        <f t="shared" si="64"/>
        <v>0</v>
      </c>
      <c r="AL107" s="75">
        <f t="shared" si="64"/>
        <v>0</v>
      </c>
      <c r="AM107" s="75">
        <f t="shared" si="64"/>
        <v>0</v>
      </c>
      <c r="AN107" s="75">
        <f t="shared" si="64"/>
        <v>0</v>
      </c>
      <c r="AO107" s="75">
        <f t="shared" si="64"/>
        <v>0</v>
      </c>
      <c r="AP107" s="75">
        <f t="shared" si="64"/>
        <v>0</v>
      </c>
      <c r="AQ107" s="75">
        <f t="shared" si="64"/>
        <v>0</v>
      </c>
      <c r="AR107" s="75">
        <f t="shared" si="64"/>
        <v>0</v>
      </c>
      <c r="AS107" s="75">
        <f t="shared" si="64"/>
        <v>0</v>
      </c>
      <c r="AT107" s="75">
        <f t="shared" si="64"/>
        <v>0</v>
      </c>
      <c r="AU107" s="75">
        <f t="shared" si="64"/>
        <v>0</v>
      </c>
      <c r="AV107" s="75">
        <f t="shared" si="64"/>
        <v>0</v>
      </c>
      <c r="AW107" s="75">
        <f t="shared" si="64"/>
        <v>0</v>
      </c>
      <c r="AX107" s="75">
        <f t="shared" si="64"/>
        <v>0</v>
      </c>
      <c r="AY107" s="75">
        <f t="shared" si="64"/>
        <v>0</v>
      </c>
      <c r="AZ107" s="75">
        <f t="shared" si="64"/>
        <v>0</v>
      </c>
      <c r="BA107" s="75">
        <f t="shared" si="64"/>
        <v>0</v>
      </c>
      <c r="BB107" s="75">
        <f t="shared" si="64"/>
        <v>0</v>
      </c>
      <c r="BC107" s="75">
        <f t="shared" si="64"/>
        <v>0</v>
      </c>
      <c r="BD107" s="75">
        <f t="shared" si="64"/>
        <v>0</v>
      </c>
      <c r="BE107" s="75">
        <f t="shared" si="64"/>
        <v>0</v>
      </c>
      <c r="BF107" s="75"/>
      <c r="BG107" s="75"/>
      <c r="BH107" s="75"/>
      <c r="BI107" s="75"/>
      <c r="BJ107" s="75"/>
      <c r="BK107" s="75"/>
      <c r="BL107" s="75"/>
      <c r="BM107" s="37"/>
      <c r="BN107" s="75">
        <f t="shared" si="58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F108" si="65">$I$20/$B$3</f>
        <v>0</v>
      </c>
      <c r="J108" s="75">
        <f t="shared" si="65"/>
        <v>0</v>
      </c>
      <c r="K108" s="75">
        <f t="shared" si="65"/>
        <v>0</v>
      </c>
      <c r="L108" s="75">
        <f t="shared" si="65"/>
        <v>0</v>
      </c>
      <c r="M108" s="75">
        <f t="shared" si="65"/>
        <v>0</v>
      </c>
      <c r="N108" s="75">
        <f t="shared" si="65"/>
        <v>0</v>
      </c>
      <c r="O108" s="75">
        <f t="shared" si="65"/>
        <v>0</v>
      </c>
      <c r="P108" s="75">
        <f t="shared" si="65"/>
        <v>0</v>
      </c>
      <c r="Q108" s="75">
        <f t="shared" si="65"/>
        <v>0</v>
      </c>
      <c r="R108" s="75">
        <f t="shared" si="65"/>
        <v>0</v>
      </c>
      <c r="S108" s="75">
        <f t="shared" si="65"/>
        <v>0</v>
      </c>
      <c r="T108" s="75">
        <f t="shared" si="65"/>
        <v>0</v>
      </c>
      <c r="U108" s="75">
        <f t="shared" si="65"/>
        <v>0</v>
      </c>
      <c r="V108" s="75">
        <f t="shared" si="65"/>
        <v>0</v>
      </c>
      <c r="W108" s="75">
        <f t="shared" si="65"/>
        <v>0</v>
      </c>
      <c r="X108" s="75">
        <f t="shared" si="65"/>
        <v>0</v>
      </c>
      <c r="Y108" s="75">
        <f t="shared" si="65"/>
        <v>0</v>
      </c>
      <c r="Z108" s="75">
        <f t="shared" si="65"/>
        <v>0</v>
      </c>
      <c r="AA108" s="75">
        <f t="shared" si="65"/>
        <v>0</v>
      </c>
      <c r="AB108" s="75">
        <f t="shared" si="65"/>
        <v>0</v>
      </c>
      <c r="AC108" s="75">
        <f t="shared" si="65"/>
        <v>0</v>
      </c>
      <c r="AD108" s="75">
        <f t="shared" si="65"/>
        <v>0</v>
      </c>
      <c r="AE108" s="75">
        <f t="shared" si="65"/>
        <v>0</v>
      </c>
      <c r="AF108" s="75">
        <f t="shared" si="65"/>
        <v>0</v>
      </c>
      <c r="AG108" s="75">
        <f t="shared" si="65"/>
        <v>0</v>
      </c>
      <c r="AH108" s="75">
        <f t="shared" si="65"/>
        <v>0</v>
      </c>
      <c r="AI108" s="75">
        <f t="shared" si="65"/>
        <v>0</v>
      </c>
      <c r="AJ108" s="75">
        <f t="shared" si="65"/>
        <v>0</v>
      </c>
      <c r="AK108" s="75">
        <f t="shared" si="65"/>
        <v>0</v>
      </c>
      <c r="AL108" s="75">
        <f t="shared" si="65"/>
        <v>0</v>
      </c>
      <c r="AM108" s="75">
        <f t="shared" si="65"/>
        <v>0</v>
      </c>
      <c r="AN108" s="75">
        <f t="shared" si="65"/>
        <v>0</v>
      </c>
      <c r="AO108" s="75">
        <f t="shared" si="65"/>
        <v>0</v>
      </c>
      <c r="AP108" s="75">
        <f t="shared" si="65"/>
        <v>0</v>
      </c>
      <c r="AQ108" s="75">
        <f t="shared" si="65"/>
        <v>0</v>
      </c>
      <c r="AR108" s="75">
        <f t="shared" si="65"/>
        <v>0</v>
      </c>
      <c r="AS108" s="75">
        <f t="shared" si="65"/>
        <v>0</v>
      </c>
      <c r="AT108" s="75">
        <f t="shared" si="65"/>
        <v>0</v>
      </c>
      <c r="AU108" s="75">
        <f t="shared" si="65"/>
        <v>0</v>
      </c>
      <c r="AV108" s="75">
        <f t="shared" si="65"/>
        <v>0</v>
      </c>
      <c r="AW108" s="75">
        <f t="shared" si="65"/>
        <v>0</v>
      </c>
      <c r="AX108" s="75">
        <f t="shared" si="65"/>
        <v>0</v>
      </c>
      <c r="AY108" s="75">
        <f t="shared" si="65"/>
        <v>0</v>
      </c>
      <c r="AZ108" s="75">
        <f t="shared" si="65"/>
        <v>0</v>
      </c>
      <c r="BA108" s="75">
        <f t="shared" si="65"/>
        <v>0</v>
      </c>
      <c r="BB108" s="75">
        <f t="shared" si="65"/>
        <v>0</v>
      </c>
      <c r="BC108" s="75">
        <f t="shared" si="65"/>
        <v>0</v>
      </c>
      <c r="BD108" s="75">
        <f t="shared" si="65"/>
        <v>0</v>
      </c>
      <c r="BE108" s="75">
        <f t="shared" si="65"/>
        <v>0</v>
      </c>
      <c r="BF108" s="75">
        <f t="shared" si="65"/>
        <v>0</v>
      </c>
      <c r="BG108" s="75"/>
      <c r="BH108" s="75"/>
      <c r="BI108" s="75"/>
      <c r="BJ108" s="75"/>
      <c r="BK108" s="75"/>
      <c r="BL108" s="75"/>
      <c r="BM108" s="37"/>
      <c r="BN108" s="75">
        <f t="shared" si="58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G109" si="66">$J$20/$B$3</f>
        <v>0</v>
      </c>
      <c r="P109" s="75">
        <f t="shared" si="66"/>
        <v>0</v>
      </c>
      <c r="Q109" s="75">
        <f t="shared" si="66"/>
        <v>0</v>
      </c>
      <c r="R109" s="75">
        <f t="shared" si="66"/>
        <v>0</v>
      </c>
      <c r="S109" s="75">
        <f t="shared" si="66"/>
        <v>0</v>
      </c>
      <c r="T109" s="75">
        <f t="shared" si="66"/>
        <v>0</v>
      </c>
      <c r="U109" s="75">
        <f t="shared" si="66"/>
        <v>0</v>
      </c>
      <c r="V109" s="75">
        <f t="shared" si="66"/>
        <v>0</v>
      </c>
      <c r="W109" s="75">
        <f t="shared" si="66"/>
        <v>0</v>
      </c>
      <c r="X109" s="75">
        <f t="shared" si="66"/>
        <v>0</v>
      </c>
      <c r="Y109" s="75">
        <f t="shared" si="66"/>
        <v>0</v>
      </c>
      <c r="Z109" s="75">
        <f t="shared" si="66"/>
        <v>0</v>
      </c>
      <c r="AA109" s="75">
        <f t="shared" si="66"/>
        <v>0</v>
      </c>
      <c r="AB109" s="75">
        <f t="shared" si="66"/>
        <v>0</v>
      </c>
      <c r="AC109" s="75">
        <f t="shared" si="66"/>
        <v>0</v>
      </c>
      <c r="AD109" s="75">
        <f t="shared" si="66"/>
        <v>0</v>
      </c>
      <c r="AE109" s="75">
        <f t="shared" si="66"/>
        <v>0</v>
      </c>
      <c r="AF109" s="75">
        <f t="shared" si="66"/>
        <v>0</v>
      </c>
      <c r="AG109" s="75">
        <f t="shared" si="66"/>
        <v>0</v>
      </c>
      <c r="AH109" s="75">
        <f t="shared" si="66"/>
        <v>0</v>
      </c>
      <c r="AI109" s="75">
        <f t="shared" si="66"/>
        <v>0</v>
      </c>
      <c r="AJ109" s="75">
        <f t="shared" si="66"/>
        <v>0</v>
      </c>
      <c r="AK109" s="75">
        <f t="shared" si="66"/>
        <v>0</v>
      </c>
      <c r="AL109" s="75">
        <f t="shared" si="66"/>
        <v>0</v>
      </c>
      <c r="AM109" s="75">
        <f t="shared" si="66"/>
        <v>0</v>
      </c>
      <c r="AN109" s="75">
        <f t="shared" si="66"/>
        <v>0</v>
      </c>
      <c r="AO109" s="75">
        <f t="shared" si="66"/>
        <v>0</v>
      </c>
      <c r="AP109" s="75">
        <f t="shared" si="66"/>
        <v>0</v>
      </c>
      <c r="AQ109" s="75">
        <f t="shared" si="66"/>
        <v>0</v>
      </c>
      <c r="AR109" s="75">
        <f t="shared" si="66"/>
        <v>0</v>
      </c>
      <c r="AS109" s="75">
        <f t="shared" si="66"/>
        <v>0</v>
      </c>
      <c r="AT109" s="75">
        <f t="shared" si="66"/>
        <v>0</v>
      </c>
      <c r="AU109" s="75">
        <f t="shared" si="66"/>
        <v>0</v>
      </c>
      <c r="AV109" s="75">
        <f t="shared" si="66"/>
        <v>0</v>
      </c>
      <c r="AW109" s="75">
        <f t="shared" si="66"/>
        <v>0</v>
      </c>
      <c r="AX109" s="75">
        <f t="shared" si="66"/>
        <v>0</v>
      </c>
      <c r="AY109" s="75">
        <f t="shared" si="66"/>
        <v>0</v>
      </c>
      <c r="AZ109" s="75">
        <f t="shared" si="66"/>
        <v>0</v>
      </c>
      <c r="BA109" s="75">
        <f t="shared" si="66"/>
        <v>0</v>
      </c>
      <c r="BB109" s="75">
        <f t="shared" si="66"/>
        <v>0</v>
      </c>
      <c r="BC109" s="75">
        <f t="shared" si="66"/>
        <v>0</v>
      </c>
      <c r="BD109" s="75">
        <f t="shared" si="66"/>
        <v>0</v>
      </c>
      <c r="BE109" s="75">
        <f t="shared" si="66"/>
        <v>0</v>
      </c>
      <c r="BF109" s="75">
        <f t="shared" si="66"/>
        <v>0</v>
      </c>
      <c r="BG109" s="75">
        <f t="shared" si="66"/>
        <v>0</v>
      </c>
      <c r="BH109" s="75"/>
      <c r="BI109" s="75"/>
      <c r="BJ109" s="75"/>
      <c r="BK109" s="75"/>
      <c r="BL109" s="75"/>
      <c r="BM109" s="37"/>
      <c r="BN109" s="75">
        <f t="shared" si="58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H110" si="67">$K$20/$B$3</f>
        <v>0</v>
      </c>
      <c r="P110" s="75">
        <f t="shared" si="67"/>
        <v>0</v>
      </c>
      <c r="Q110" s="75">
        <f t="shared" si="67"/>
        <v>0</v>
      </c>
      <c r="R110" s="75">
        <f t="shared" si="67"/>
        <v>0</v>
      </c>
      <c r="S110" s="75">
        <f t="shared" si="67"/>
        <v>0</v>
      </c>
      <c r="T110" s="75">
        <f t="shared" si="67"/>
        <v>0</v>
      </c>
      <c r="U110" s="75">
        <f t="shared" si="67"/>
        <v>0</v>
      </c>
      <c r="V110" s="75">
        <f t="shared" si="67"/>
        <v>0</v>
      </c>
      <c r="W110" s="75">
        <f t="shared" si="67"/>
        <v>0</v>
      </c>
      <c r="X110" s="75">
        <f t="shared" si="67"/>
        <v>0</v>
      </c>
      <c r="Y110" s="75">
        <f t="shared" si="67"/>
        <v>0</v>
      </c>
      <c r="Z110" s="75">
        <f t="shared" si="67"/>
        <v>0</v>
      </c>
      <c r="AA110" s="75">
        <f t="shared" si="67"/>
        <v>0</v>
      </c>
      <c r="AB110" s="75">
        <f t="shared" si="67"/>
        <v>0</v>
      </c>
      <c r="AC110" s="75">
        <f t="shared" si="67"/>
        <v>0</v>
      </c>
      <c r="AD110" s="75">
        <f t="shared" si="67"/>
        <v>0</v>
      </c>
      <c r="AE110" s="75">
        <f t="shared" si="67"/>
        <v>0</v>
      </c>
      <c r="AF110" s="75">
        <f t="shared" si="67"/>
        <v>0</v>
      </c>
      <c r="AG110" s="75">
        <f t="shared" si="67"/>
        <v>0</v>
      </c>
      <c r="AH110" s="75">
        <f t="shared" si="67"/>
        <v>0</v>
      </c>
      <c r="AI110" s="75">
        <f t="shared" si="67"/>
        <v>0</v>
      </c>
      <c r="AJ110" s="75">
        <f t="shared" si="67"/>
        <v>0</v>
      </c>
      <c r="AK110" s="75">
        <f t="shared" si="67"/>
        <v>0</v>
      </c>
      <c r="AL110" s="75">
        <f t="shared" si="67"/>
        <v>0</v>
      </c>
      <c r="AM110" s="75">
        <f t="shared" si="67"/>
        <v>0</v>
      </c>
      <c r="AN110" s="75">
        <f t="shared" si="67"/>
        <v>0</v>
      </c>
      <c r="AO110" s="75">
        <f t="shared" si="67"/>
        <v>0</v>
      </c>
      <c r="AP110" s="75">
        <f t="shared" si="67"/>
        <v>0</v>
      </c>
      <c r="AQ110" s="75">
        <f t="shared" si="67"/>
        <v>0</v>
      </c>
      <c r="AR110" s="75">
        <f t="shared" si="67"/>
        <v>0</v>
      </c>
      <c r="AS110" s="75">
        <f t="shared" si="67"/>
        <v>0</v>
      </c>
      <c r="AT110" s="75">
        <f t="shared" si="67"/>
        <v>0</v>
      </c>
      <c r="AU110" s="75">
        <f t="shared" si="67"/>
        <v>0</v>
      </c>
      <c r="AV110" s="75">
        <f t="shared" si="67"/>
        <v>0</v>
      </c>
      <c r="AW110" s="75">
        <f t="shared" si="67"/>
        <v>0</v>
      </c>
      <c r="AX110" s="75">
        <f t="shared" si="67"/>
        <v>0</v>
      </c>
      <c r="AY110" s="75">
        <f t="shared" si="67"/>
        <v>0</v>
      </c>
      <c r="AZ110" s="75">
        <f t="shared" si="67"/>
        <v>0</v>
      </c>
      <c r="BA110" s="75">
        <f t="shared" si="67"/>
        <v>0</v>
      </c>
      <c r="BB110" s="75">
        <f t="shared" si="67"/>
        <v>0</v>
      </c>
      <c r="BC110" s="75">
        <f t="shared" si="67"/>
        <v>0</v>
      </c>
      <c r="BD110" s="75">
        <f t="shared" si="67"/>
        <v>0</v>
      </c>
      <c r="BE110" s="75">
        <f t="shared" si="67"/>
        <v>0</v>
      </c>
      <c r="BF110" s="75">
        <f t="shared" si="67"/>
        <v>0</v>
      </c>
      <c r="BG110" s="75">
        <f t="shared" si="67"/>
        <v>0</v>
      </c>
      <c r="BH110" s="75">
        <f t="shared" si="67"/>
        <v>0</v>
      </c>
      <c r="BI110" s="75"/>
      <c r="BJ110" s="75"/>
      <c r="BK110" s="75"/>
      <c r="BL110" s="75"/>
      <c r="BM110" s="37"/>
      <c r="BN110" s="75">
        <f t="shared" si="58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8">$L$20/$B$3</f>
        <v>0</v>
      </c>
      <c r="P111" s="75">
        <f t="shared" si="68"/>
        <v>0</v>
      </c>
      <c r="Q111" s="75">
        <f t="shared" si="68"/>
        <v>0</v>
      </c>
      <c r="R111" s="75">
        <f t="shared" si="68"/>
        <v>0</v>
      </c>
      <c r="S111" s="75">
        <f t="shared" si="68"/>
        <v>0</v>
      </c>
      <c r="T111" s="75">
        <f t="shared" si="68"/>
        <v>0</v>
      </c>
      <c r="U111" s="75">
        <f t="shared" si="68"/>
        <v>0</v>
      </c>
      <c r="V111" s="75">
        <f t="shared" si="68"/>
        <v>0</v>
      </c>
      <c r="W111" s="75">
        <f t="shared" si="68"/>
        <v>0</v>
      </c>
      <c r="X111" s="75">
        <f t="shared" si="68"/>
        <v>0</v>
      </c>
      <c r="Y111" s="75">
        <f t="shared" si="68"/>
        <v>0</v>
      </c>
      <c r="Z111" s="75">
        <f t="shared" si="68"/>
        <v>0</v>
      </c>
      <c r="AA111" s="75">
        <f t="shared" si="68"/>
        <v>0</v>
      </c>
      <c r="AB111" s="75">
        <f t="shared" si="68"/>
        <v>0</v>
      </c>
      <c r="AC111" s="75">
        <f t="shared" si="68"/>
        <v>0</v>
      </c>
      <c r="AD111" s="75">
        <f t="shared" si="68"/>
        <v>0</v>
      </c>
      <c r="AE111" s="75">
        <f t="shared" si="68"/>
        <v>0</v>
      </c>
      <c r="AF111" s="75">
        <f t="shared" si="68"/>
        <v>0</v>
      </c>
      <c r="AG111" s="75">
        <f t="shared" si="68"/>
        <v>0</v>
      </c>
      <c r="AH111" s="75">
        <f t="shared" si="68"/>
        <v>0</v>
      </c>
      <c r="AI111" s="75">
        <f t="shared" si="68"/>
        <v>0</v>
      </c>
      <c r="AJ111" s="75">
        <f t="shared" si="68"/>
        <v>0</v>
      </c>
      <c r="AK111" s="75">
        <f t="shared" si="68"/>
        <v>0</v>
      </c>
      <c r="AL111" s="75">
        <f t="shared" si="68"/>
        <v>0</v>
      </c>
      <c r="AM111" s="75">
        <f t="shared" si="68"/>
        <v>0</v>
      </c>
      <c r="AN111" s="75">
        <f t="shared" si="68"/>
        <v>0</v>
      </c>
      <c r="AO111" s="75">
        <f t="shared" si="68"/>
        <v>0</v>
      </c>
      <c r="AP111" s="75">
        <f t="shared" si="68"/>
        <v>0</v>
      </c>
      <c r="AQ111" s="75">
        <f t="shared" si="68"/>
        <v>0</v>
      </c>
      <c r="AR111" s="75">
        <f t="shared" si="68"/>
        <v>0</v>
      </c>
      <c r="AS111" s="75">
        <f t="shared" si="68"/>
        <v>0</v>
      </c>
      <c r="AT111" s="75">
        <f t="shared" si="68"/>
        <v>0</v>
      </c>
      <c r="AU111" s="75">
        <f t="shared" si="68"/>
        <v>0</v>
      </c>
      <c r="AV111" s="75">
        <f t="shared" si="68"/>
        <v>0</v>
      </c>
      <c r="AW111" s="75">
        <f t="shared" si="68"/>
        <v>0</v>
      </c>
      <c r="AX111" s="75">
        <f t="shared" si="68"/>
        <v>0</v>
      </c>
      <c r="AY111" s="75">
        <f t="shared" si="68"/>
        <v>0</v>
      </c>
      <c r="AZ111" s="75">
        <f t="shared" si="68"/>
        <v>0</v>
      </c>
      <c r="BA111" s="75">
        <f t="shared" si="68"/>
        <v>0</v>
      </c>
      <c r="BB111" s="75">
        <f t="shared" si="68"/>
        <v>0</v>
      </c>
      <c r="BC111" s="75">
        <f t="shared" si="68"/>
        <v>0</v>
      </c>
      <c r="BD111" s="75">
        <f t="shared" si="68"/>
        <v>0</v>
      </c>
      <c r="BE111" s="75">
        <f t="shared" si="68"/>
        <v>0</v>
      </c>
      <c r="BF111" s="75">
        <f t="shared" si="68"/>
        <v>0</v>
      </c>
      <c r="BG111" s="75">
        <f t="shared" si="68"/>
        <v>0</v>
      </c>
      <c r="BH111" s="75">
        <f t="shared" si="68"/>
        <v>0</v>
      </c>
      <c r="BI111" s="75">
        <f t="shared" si="68"/>
        <v>0</v>
      </c>
      <c r="BJ111" s="75"/>
      <c r="BK111" s="75"/>
      <c r="BL111" s="75"/>
      <c r="BM111" s="37"/>
      <c r="BN111" s="75">
        <f t="shared" si="58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>$M$20/$B$3</f>
        <v>0</v>
      </c>
      <c r="N112" s="75">
        <f>$M$20/$B$3</f>
        <v>0</v>
      </c>
      <c r="O112" s="75">
        <f t="shared" ref="O112:BJ112" si="69">$M$20/$B$3</f>
        <v>0</v>
      </c>
      <c r="P112" s="75">
        <f t="shared" si="69"/>
        <v>0</v>
      </c>
      <c r="Q112" s="75">
        <f t="shared" si="69"/>
        <v>0</v>
      </c>
      <c r="R112" s="75">
        <f t="shared" si="69"/>
        <v>0</v>
      </c>
      <c r="S112" s="75">
        <f t="shared" si="69"/>
        <v>0</v>
      </c>
      <c r="T112" s="75">
        <f t="shared" si="69"/>
        <v>0</v>
      </c>
      <c r="U112" s="75">
        <f t="shared" si="69"/>
        <v>0</v>
      </c>
      <c r="V112" s="75">
        <f t="shared" si="69"/>
        <v>0</v>
      </c>
      <c r="W112" s="75">
        <f t="shared" si="69"/>
        <v>0</v>
      </c>
      <c r="X112" s="75">
        <f t="shared" si="69"/>
        <v>0</v>
      </c>
      <c r="Y112" s="75">
        <f t="shared" si="69"/>
        <v>0</v>
      </c>
      <c r="Z112" s="75">
        <f t="shared" si="69"/>
        <v>0</v>
      </c>
      <c r="AA112" s="75">
        <f t="shared" si="69"/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/>
      <c r="BL112" s="75"/>
      <c r="BM112" s="37"/>
      <c r="BN112" s="75">
        <f t="shared" si="58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>$N$20/$B$3</f>
        <v>0</v>
      </c>
      <c r="O113" s="75">
        <f t="shared" ref="O113:BK113" si="70">$N$20/$B$3</f>
        <v>0</v>
      </c>
      <c r="P113" s="75">
        <f t="shared" si="70"/>
        <v>0</v>
      </c>
      <c r="Q113" s="75">
        <f t="shared" si="70"/>
        <v>0</v>
      </c>
      <c r="R113" s="75">
        <f t="shared" si="70"/>
        <v>0</v>
      </c>
      <c r="S113" s="75">
        <f t="shared" si="70"/>
        <v>0</v>
      </c>
      <c r="T113" s="75">
        <f t="shared" si="70"/>
        <v>0</v>
      </c>
      <c r="U113" s="75">
        <f t="shared" si="70"/>
        <v>0</v>
      </c>
      <c r="V113" s="75">
        <f t="shared" si="70"/>
        <v>0</v>
      </c>
      <c r="W113" s="75">
        <f t="shared" si="70"/>
        <v>0</v>
      </c>
      <c r="X113" s="75">
        <f t="shared" si="70"/>
        <v>0</v>
      </c>
      <c r="Y113" s="75">
        <f t="shared" si="70"/>
        <v>0</v>
      </c>
      <c r="Z113" s="75">
        <f t="shared" si="70"/>
        <v>0</v>
      </c>
      <c r="AA113" s="75">
        <f t="shared" si="70"/>
        <v>0</v>
      </c>
      <c r="AB113" s="75">
        <f t="shared" si="70"/>
        <v>0</v>
      </c>
      <c r="AC113" s="75">
        <f t="shared" si="70"/>
        <v>0</v>
      </c>
      <c r="AD113" s="75">
        <f t="shared" si="70"/>
        <v>0</v>
      </c>
      <c r="AE113" s="75">
        <f t="shared" si="70"/>
        <v>0</v>
      </c>
      <c r="AF113" s="75">
        <f t="shared" si="70"/>
        <v>0</v>
      </c>
      <c r="AG113" s="75">
        <f t="shared" si="70"/>
        <v>0</v>
      </c>
      <c r="AH113" s="75">
        <f t="shared" si="70"/>
        <v>0</v>
      </c>
      <c r="AI113" s="75">
        <f t="shared" si="70"/>
        <v>0</v>
      </c>
      <c r="AJ113" s="75">
        <f t="shared" si="70"/>
        <v>0</v>
      </c>
      <c r="AK113" s="75">
        <f t="shared" si="70"/>
        <v>0</v>
      </c>
      <c r="AL113" s="75">
        <f t="shared" si="70"/>
        <v>0</v>
      </c>
      <c r="AM113" s="75">
        <f t="shared" si="70"/>
        <v>0</v>
      </c>
      <c r="AN113" s="75">
        <f t="shared" si="70"/>
        <v>0</v>
      </c>
      <c r="AO113" s="75">
        <f t="shared" si="70"/>
        <v>0</v>
      </c>
      <c r="AP113" s="75">
        <f t="shared" si="70"/>
        <v>0</v>
      </c>
      <c r="AQ113" s="75">
        <f t="shared" si="70"/>
        <v>0</v>
      </c>
      <c r="AR113" s="75">
        <f t="shared" si="70"/>
        <v>0</v>
      </c>
      <c r="AS113" s="75">
        <f t="shared" si="70"/>
        <v>0</v>
      </c>
      <c r="AT113" s="75">
        <f t="shared" si="70"/>
        <v>0</v>
      </c>
      <c r="AU113" s="75">
        <f t="shared" si="70"/>
        <v>0</v>
      </c>
      <c r="AV113" s="75">
        <f t="shared" si="70"/>
        <v>0</v>
      </c>
      <c r="AW113" s="75">
        <f t="shared" si="70"/>
        <v>0</v>
      </c>
      <c r="AX113" s="75">
        <f t="shared" si="70"/>
        <v>0</v>
      </c>
      <c r="AY113" s="75">
        <f t="shared" si="70"/>
        <v>0</v>
      </c>
      <c r="AZ113" s="75">
        <f t="shared" si="70"/>
        <v>0</v>
      </c>
      <c r="BA113" s="75">
        <f t="shared" si="70"/>
        <v>0</v>
      </c>
      <c r="BB113" s="75">
        <f t="shared" si="70"/>
        <v>0</v>
      </c>
      <c r="BC113" s="75">
        <f t="shared" si="70"/>
        <v>0</v>
      </c>
      <c r="BD113" s="75">
        <f t="shared" si="70"/>
        <v>0</v>
      </c>
      <c r="BE113" s="75">
        <f t="shared" si="70"/>
        <v>0</v>
      </c>
      <c r="BF113" s="75">
        <f t="shared" si="70"/>
        <v>0</v>
      </c>
      <c r="BG113" s="75">
        <f t="shared" si="70"/>
        <v>0</v>
      </c>
      <c r="BH113" s="75">
        <f t="shared" si="70"/>
        <v>0</v>
      </c>
      <c r="BI113" s="75">
        <f t="shared" si="70"/>
        <v>0</v>
      </c>
      <c r="BJ113" s="75">
        <f t="shared" si="70"/>
        <v>0</v>
      </c>
      <c r="BK113" s="75">
        <f t="shared" si="70"/>
        <v>0</v>
      </c>
      <c r="BL113" s="75"/>
      <c r="BM113" s="37"/>
      <c r="BN113" s="75">
        <f t="shared" si="58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1">SUM(C101:C113)</f>
        <v>0</v>
      </c>
      <c r="D114" s="69">
        <f t="shared" si="71"/>
        <v>6.2651274719999997E-2</v>
      </c>
      <c r="E114" s="69">
        <f t="shared" si="71"/>
        <v>6.2651274719999997E-2</v>
      </c>
      <c r="F114" s="69">
        <f t="shared" si="71"/>
        <v>6.2651274719999997E-2</v>
      </c>
      <c r="G114" s="69">
        <f t="shared" si="71"/>
        <v>6.2651274719999997E-2</v>
      </c>
      <c r="H114" s="69">
        <f t="shared" si="71"/>
        <v>6.2651274719999997E-2</v>
      </c>
      <c r="I114" s="69">
        <f t="shared" si="71"/>
        <v>6.2651274719999997E-2</v>
      </c>
      <c r="J114" s="69">
        <f t="shared" si="71"/>
        <v>6.2651274719999997E-2</v>
      </c>
      <c r="K114" s="69">
        <f t="shared" si="71"/>
        <v>6.2651274719999997E-2</v>
      </c>
      <c r="L114" s="69">
        <f t="shared" si="71"/>
        <v>6.2651274719999997E-2</v>
      </c>
      <c r="M114" s="69">
        <f t="shared" si="71"/>
        <v>6.2651274719999997E-2</v>
      </c>
      <c r="N114" s="69">
        <f t="shared" si="71"/>
        <v>6.2651274719999997E-2</v>
      </c>
      <c r="O114" s="69">
        <f t="shared" si="71"/>
        <v>6.2651274719999997E-2</v>
      </c>
      <c r="P114" s="69">
        <f t="shared" si="71"/>
        <v>6.2651274719999997E-2</v>
      </c>
      <c r="Q114" s="69">
        <f t="shared" si="71"/>
        <v>6.2651274719999997E-2</v>
      </c>
      <c r="R114" s="69">
        <f t="shared" si="71"/>
        <v>6.2651274719999997E-2</v>
      </c>
      <c r="S114" s="69">
        <f t="shared" si="71"/>
        <v>6.2651274719999997E-2</v>
      </c>
      <c r="T114" s="69">
        <f t="shared" si="71"/>
        <v>6.2651274719999997E-2</v>
      </c>
      <c r="U114" s="69">
        <f t="shared" si="71"/>
        <v>6.2651274719999997E-2</v>
      </c>
      <c r="V114" s="69">
        <f t="shared" si="71"/>
        <v>6.2651274719999997E-2</v>
      </c>
      <c r="W114" s="69">
        <f t="shared" si="71"/>
        <v>6.2651274719999997E-2</v>
      </c>
      <c r="X114" s="69">
        <f t="shared" si="71"/>
        <v>6.2651274719999997E-2</v>
      </c>
      <c r="Y114" s="69">
        <f t="shared" si="71"/>
        <v>6.2651274719999997E-2</v>
      </c>
      <c r="Z114" s="69">
        <f t="shared" si="71"/>
        <v>6.2651274719999997E-2</v>
      </c>
      <c r="AA114" s="69">
        <f t="shared" si="71"/>
        <v>6.2651274719999997E-2</v>
      </c>
      <c r="AB114" s="69">
        <f t="shared" si="71"/>
        <v>6.2651274719999997E-2</v>
      </c>
      <c r="AC114" s="69">
        <f t="shared" si="71"/>
        <v>6.2651274719999997E-2</v>
      </c>
      <c r="AD114" s="69">
        <f t="shared" si="71"/>
        <v>6.2651274719999997E-2</v>
      </c>
      <c r="AE114" s="69">
        <f t="shared" si="71"/>
        <v>6.2651274719999997E-2</v>
      </c>
      <c r="AF114" s="69">
        <f t="shared" si="71"/>
        <v>6.2651274719999997E-2</v>
      </c>
      <c r="AG114" s="69">
        <f t="shared" si="71"/>
        <v>6.2651274719999997E-2</v>
      </c>
      <c r="AH114" s="69">
        <f t="shared" si="71"/>
        <v>6.2651274719999997E-2</v>
      </c>
      <c r="AI114" s="69">
        <f t="shared" si="71"/>
        <v>6.2651274719999997E-2</v>
      </c>
      <c r="AJ114" s="69">
        <f t="shared" si="71"/>
        <v>6.2651274719999997E-2</v>
      </c>
      <c r="AK114" s="69">
        <f t="shared" si="71"/>
        <v>6.2651274719999997E-2</v>
      </c>
      <c r="AL114" s="69">
        <f t="shared" si="71"/>
        <v>6.2651274719999997E-2</v>
      </c>
      <c r="AM114" s="69">
        <f t="shared" si="71"/>
        <v>6.2651274719999997E-2</v>
      </c>
      <c r="AN114" s="69">
        <f t="shared" si="71"/>
        <v>6.2651274719999997E-2</v>
      </c>
      <c r="AO114" s="69">
        <f t="shared" si="71"/>
        <v>6.2651274719999997E-2</v>
      </c>
      <c r="AP114" s="69">
        <f t="shared" si="71"/>
        <v>6.2651274719999997E-2</v>
      </c>
      <c r="AQ114" s="69">
        <f t="shared" si="71"/>
        <v>6.2651274719999997E-2</v>
      </c>
      <c r="AR114" s="69">
        <f t="shared" si="71"/>
        <v>6.2651274719999997E-2</v>
      </c>
      <c r="AS114" s="69">
        <f t="shared" si="71"/>
        <v>6.2651274719999997E-2</v>
      </c>
      <c r="AT114" s="69">
        <f t="shared" si="71"/>
        <v>6.2651274719999997E-2</v>
      </c>
      <c r="AU114" s="69">
        <f t="shared" si="71"/>
        <v>6.2651274719999997E-2</v>
      </c>
      <c r="AV114" s="69">
        <f t="shared" si="71"/>
        <v>6.2651274719999997E-2</v>
      </c>
      <c r="AW114" s="69">
        <f t="shared" si="71"/>
        <v>6.2651274719999997E-2</v>
      </c>
      <c r="AX114" s="69">
        <f t="shared" si="71"/>
        <v>6.2651274719999997E-2</v>
      </c>
      <c r="AY114" s="69">
        <f t="shared" si="71"/>
        <v>6.2651274719999997E-2</v>
      </c>
      <c r="AZ114" s="69">
        <f t="shared" si="71"/>
        <v>6.2651274719999997E-2</v>
      </c>
      <c r="BA114" s="69">
        <f t="shared" si="71"/>
        <v>6.2651274719999997E-2</v>
      </c>
      <c r="BB114" s="69">
        <f t="shared" si="71"/>
        <v>0</v>
      </c>
      <c r="BC114" s="69">
        <f t="shared" si="71"/>
        <v>0</v>
      </c>
      <c r="BD114" s="69">
        <f t="shared" si="71"/>
        <v>0</v>
      </c>
      <c r="BE114" s="69">
        <f t="shared" si="71"/>
        <v>0</v>
      </c>
      <c r="BF114" s="69">
        <f t="shared" si="71"/>
        <v>0</v>
      </c>
      <c r="BG114" s="69">
        <f t="shared" si="71"/>
        <v>0</v>
      </c>
      <c r="BH114" s="69">
        <f t="shared" si="71"/>
        <v>0</v>
      </c>
      <c r="BI114" s="69">
        <f t="shared" si="71"/>
        <v>0</v>
      </c>
      <c r="BJ114" s="69">
        <f t="shared" si="71"/>
        <v>0</v>
      </c>
      <c r="BK114" s="69">
        <f t="shared" si="71"/>
        <v>0</v>
      </c>
      <c r="BL114" s="69">
        <f t="shared" si="71"/>
        <v>0</v>
      </c>
      <c r="BM114" s="37"/>
      <c r="BN114" s="58">
        <f>SUM(BN101:BN113)</f>
        <v>3.1325637359999989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G54" activePane="bottomRight" state="frozen"/>
      <selection activeCell="N7" sqref="N7"/>
      <selection pane="topRight" activeCell="N7" sqref="N7"/>
      <selection pane="bottomLeft" activeCell="N7" sqref="N7"/>
      <selection pane="bottomRight" activeCell="BL65" sqref="BL65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328</v>
      </c>
    </row>
    <row r="2" spans="1:67" ht="15" customHeight="1">
      <c r="A2" s="60" t="s">
        <v>21</v>
      </c>
      <c r="B2" s="108" t="str">
        <f>VLOOKUP($B$1,'Assumptions (Inputs)'!$A$7:$F$24,2,FALSE)</f>
        <v>6 MW from Brownsville No. 1 to Water St.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2.5000000000000001E-2</v>
      </c>
    </row>
    <row r="6" spans="1:67" ht="15" customHeight="1">
      <c r="A6" s="60"/>
      <c r="B6" s="367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Y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1.86588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(Escalated)'!E21</f>
        <v>0</v>
      </c>
      <c r="C13" s="129">
        <f>'CapEx (Escalated)'!F21</f>
        <v>1.86588</v>
      </c>
      <c r="D13" s="129">
        <f>'CapEx (Escalated)'!G21</f>
        <v>0.64472373599999988</v>
      </c>
      <c r="E13" s="129">
        <f>'CapEx (Escalated)'!H21</f>
        <v>0</v>
      </c>
      <c r="F13" s="129">
        <f>'CapEx (Escalated)'!I21</f>
        <v>0</v>
      </c>
      <c r="G13" s="129">
        <f>'CapEx (Escalated)'!J21</f>
        <v>0</v>
      </c>
      <c r="H13" s="129">
        <f>'CapEx (Escalated)'!K21</f>
        <v>0</v>
      </c>
      <c r="I13" s="129">
        <f>'CapEx (Escalated)'!L21</f>
        <v>0</v>
      </c>
      <c r="J13" s="129">
        <f>'CapEx (Escalated)'!M21</f>
        <v>0</v>
      </c>
      <c r="K13" s="129">
        <f>'CapEx (Escalated)'!N21</f>
        <v>0</v>
      </c>
      <c r="L13" s="129">
        <f>'CapEx (Escalated)'!O21</f>
        <v>0</v>
      </c>
      <c r="M13" s="129">
        <f>'CapEx (Escalated)'!P21</f>
        <v>0</v>
      </c>
      <c r="N13" s="129">
        <f>'CapEx (Escalated)'!Q21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2.5106037359999998</v>
      </c>
      <c r="BO13" s="337"/>
    </row>
    <row r="14" spans="1:67" s="38" customFormat="1" ht="15" customHeight="1">
      <c r="A14" s="67" t="s">
        <v>27</v>
      </c>
      <c r="B14" s="129"/>
      <c r="C14" s="129"/>
      <c r="D14" s="129">
        <f>-SUM(C13:D13)</f>
        <v>-2.5106037359999998</v>
      </c>
      <c r="E14" s="129"/>
      <c r="F14" s="129"/>
      <c r="G14" s="129"/>
      <c r="H14" s="129"/>
      <c r="I14" s="129"/>
      <c r="J14" s="129"/>
      <c r="K14" s="129"/>
      <c r="L14" s="129"/>
      <c r="M14" s="129"/>
      <c r="N14" s="129">
        <f>-SUM(L13:N13)</f>
        <v>0</v>
      </c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-2.5106037359999998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1.86588</v>
      </c>
      <c r="D15" s="68">
        <f t="shared" si="2"/>
        <v>0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0.93293999999999999</v>
      </c>
      <c r="D16" s="69">
        <f t="shared" si="4"/>
        <v>0.93293999999999999</v>
      </c>
      <c r="E16" s="69">
        <f t="shared" si="4"/>
        <v>0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2.5106037359999998</v>
      </c>
      <c r="F19" s="75">
        <f t="shared" si="5"/>
        <v>2.5106037359999998</v>
      </c>
      <c r="G19" s="75">
        <f t="shared" si="5"/>
        <v>2.5106037359999998</v>
      </c>
      <c r="H19" s="75">
        <f t="shared" si="5"/>
        <v>2.5106037359999998</v>
      </c>
      <c r="I19" s="75">
        <f t="shared" si="5"/>
        <v>2.5106037359999998</v>
      </c>
      <c r="J19" s="75">
        <f t="shared" si="5"/>
        <v>2.5106037359999998</v>
      </c>
      <c r="K19" s="75">
        <f t="shared" si="5"/>
        <v>2.5106037359999998</v>
      </c>
      <c r="L19" s="75">
        <f t="shared" si="5"/>
        <v>2.5106037359999998</v>
      </c>
      <c r="M19" s="75">
        <f t="shared" si="5"/>
        <v>2.5106037359999998</v>
      </c>
      <c r="N19" s="75">
        <f t="shared" si="5"/>
        <v>2.5106037359999998</v>
      </c>
      <c r="O19" s="75">
        <f t="shared" si="5"/>
        <v>2.5106037359999998</v>
      </c>
      <c r="P19" s="75">
        <f t="shared" si="5"/>
        <v>2.5106037359999998</v>
      </c>
      <c r="Q19" s="75">
        <f t="shared" si="5"/>
        <v>2.5106037359999998</v>
      </c>
      <c r="R19" s="75">
        <f t="shared" si="5"/>
        <v>2.5106037359999998</v>
      </c>
      <c r="S19" s="75">
        <f t="shared" si="5"/>
        <v>2.5106037359999998</v>
      </c>
      <c r="T19" s="75">
        <f t="shared" si="5"/>
        <v>2.5106037359999998</v>
      </c>
      <c r="U19" s="75">
        <f t="shared" si="5"/>
        <v>2.5106037359999998</v>
      </c>
      <c r="V19" s="75">
        <f t="shared" si="5"/>
        <v>2.5106037359999998</v>
      </c>
      <c r="W19" s="75">
        <f t="shared" si="5"/>
        <v>2.5106037359999998</v>
      </c>
      <c r="X19" s="75">
        <f t="shared" si="5"/>
        <v>2.5106037359999998</v>
      </c>
      <c r="Y19" s="75">
        <f t="shared" si="5"/>
        <v>2.5106037359999998</v>
      </c>
      <c r="Z19" s="75">
        <f t="shared" si="5"/>
        <v>2.5106037359999998</v>
      </c>
      <c r="AA19" s="75">
        <f t="shared" si="5"/>
        <v>2.5106037359999998</v>
      </c>
      <c r="AB19" s="75">
        <f t="shared" si="5"/>
        <v>2.5106037359999998</v>
      </c>
      <c r="AC19" s="75">
        <f t="shared" si="5"/>
        <v>2.5106037359999998</v>
      </c>
      <c r="AD19" s="75">
        <f t="shared" si="5"/>
        <v>2.5106037359999998</v>
      </c>
      <c r="AE19" s="75">
        <f t="shared" si="5"/>
        <v>2.5106037359999998</v>
      </c>
      <c r="AF19" s="75">
        <f t="shared" si="5"/>
        <v>2.5106037359999998</v>
      </c>
      <c r="AG19" s="75">
        <f t="shared" si="5"/>
        <v>2.5106037359999998</v>
      </c>
      <c r="AH19" s="75">
        <f t="shared" si="5"/>
        <v>2.5106037359999998</v>
      </c>
      <c r="AI19" s="75">
        <f t="shared" si="5"/>
        <v>2.5106037359999998</v>
      </c>
      <c r="AJ19" s="75">
        <f t="shared" si="5"/>
        <v>2.5106037359999998</v>
      </c>
      <c r="AK19" s="75">
        <f t="shared" si="5"/>
        <v>2.5106037359999998</v>
      </c>
      <c r="AL19" s="75">
        <f t="shared" si="5"/>
        <v>2.5106037359999998</v>
      </c>
      <c r="AM19" s="75">
        <f t="shared" si="5"/>
        <v>2.5106037359999998</v>
      </c>
      <c r="AN19" s="75">
        <f t="shared" si="5"/>
        <v>2.5106037359999998</v>
      </c>
      <c r="AO19" s="75">
        <f t="shared" si="5"/>
        <v>2.5106037359999998</v>
      </c>
      <c r="AP19" s="75">
        <f t="shared" si="5"/>
        <v>2.5106037359999998</v>
      </c>
      <c r="AQ19" s="75">
        <f t="shared" si="5"/>
        <v>2.5106037359999998</v>
      </c>
      <c r="AR19" s="75">
        <f t="shared" si="5"/>
        <v>2.5106037359999998</v>
      </c>
      <c r="AS19" s="75">
        <f t="shared" si="5"/>
        <v>2.5106037359999998</v>
      </c>
      <c r="AT19" s="75">
        <f t="shared" si="5"/>
        <v>2.5106037359999998</v>
      </c>
      <c r="AU19" s="75">
        <f t="shared" si="5"/>
        <v>2.5106037359999998</v>
      </c>
      <c r="AV19" s="75">
        <f t="shared" si="5"/>
        <v>2.5106037359999998</v>
      </c>
      <c r="AW19" s="75">
        <f t="shared" si="5"/>
        <v>2.5106037359999998</v>
      </c>
      <c r="AX19" s="75">
        <f t="shared" si="5"/>
        <v>2.5106037359999998</v>
      </c>
      <c r="AY19" s="75">
        <f t="shared" si="5"/>
        <v>2.5106037359999998</v>
      </c>
      <c r="AZ19" s="75">
        <f t="shared" si="5"/>
        <v>2.5106037359999998</v>
      </c>
      <c r="BA19" s="75">
        <f t="shared" si="5"/>
        <v>2.5106037359999998</v>
      </c>
      <c r="BB19" s="75">
        <f t="shared" si="5"/>
        <v>0</v>
      </c>
      <c r="BC19" s="75">
        <f t="shared" si="5"/>
        <v>0</v>
      </c>
      <c r="BD19" s="75">
        <f t="shared" si="5"/>
        <v>0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67" customFormat="1" ht="15" customHeight="1">
      <c r="A20" s="362" t="s">
        <v>25</v>
      </c>
      <c r="B20" s="290">
        <f>-B14</f>
        <v>0</v>
      </c>
      <c r="C20" s="290">
        <f t="shared" ref="C20:D20" si="6">-C14</f>
        <v>0</v>
      </c>
      <c r="D20" s="290">
        <f t="shared" si="6"/>
        <v>2.5106037359999998</v>
      </c>
      <c r="E20" s="290">
        <f>-E14</f>
        <v>0</v>
      </c>
      <c r="F20" s="290">
        <f t="shared" ref="F20:AX20" si="7">-F14</f>
        <v>0</v>
      </c>
      <c r="G20" s="290">
        <f t="shared" si="7"/>
        <v>0</v>
      </c>
      <c r="H20" s="290">
        <f t="shared" si="7"/>
        <v>0</v>
      </c>
      <c r="I20" s="290">
        <f t="shared" si="7"/>
        <v>0</v>
      </c>
      <c r="J20" s="290">
        <f t="shared" si="7"/>
        <v>0</v>
      </c>
      <c r="K20" s="290">
        <f t="shared" si="7"/>
        <v>0</v>
      </c>
      <c r="L20" s="290">
        <f t="shared" si="7"/>
        <v>0</v>
      </c>
      <c r="M20" s="290">
        <f t="shared" si="7"/>
        <v>0</v>
      </c>
      <c r="N20" s="290">
        <f t="shared" si="7"/>
        <v>0</v>
      </c>
      <c r="O20" s="290">
        <f t="shared" si="7"/>
        <v>0</v>
      </c>
      <c r="P20" s="290">
        <f t="shared" si="7"/>
        <v>0</v>
      </c>
      <c r="Q20" s="290">
        <f t="shared" si="7"/>
        <v>0</v>
      </c>
      <c r="R20" s="290">
        <f t="shared" si="7"/>
        <v>0</v>
      </c>
      <c r="S20" s="290">
        <f t="shared" si="7"/>
        <v>0</v>
      </c>
      <c r="T20" s="290">
        <f t="shared" si="7"/>
        <v>0</v>
      </c>
      <c r="U20" s="290">
        <f t="shared" si="7"/>
        <v>0</v>
      </c>
      <c r="V20" s="290">
        <f t="shared" si="7"/>
        <v>0</v>
      </c>
      <c r="W20" s="290">
        <f t="shared" si="7"/>
        <v>0</v>
      </c>
      <c r="X20" s="290">
        <f t="shared" si="7"/>
        <v>0</v>
      </c>
      <c r="Y20" s="290">
        <f t="shared" si="7"/>
        <v>0</v>
      </c>
      <c r="Z20" s="290">
        <f t="shared" si="7"/>
        <v>0</v>
      </c>
      <c r="AA20" s="290">
        <f t="shared" si="7"/>
        <v>0</v>
      </c>
      <c r="AB20" s="290">
        <f t="shared" si="7"/>
        <v>0</v>
      </c>
      <c r="AC20" s="290">
        <f t="shared" si="7"/>
        <v>0</v>
      </c>
      <c r="AD20" s="290">
        <f t="shared" si="7"/>
        <v>0</v>
      </c>
      <c r="AE20" s="290">
        <f t="shared" si="7"/>
        <v>0</v>
      </c>
      <c r="AF20" s="290">
        <f t="shared" si="7"/>
        <v>0</v>
      </c>
      <c r="AG20" s="290">
        <f t="shared" si="7"/>
        <v>0</v>
      </c>
      <c r="AH20" s="290">
        <f t="shared" si="7"/>
        <v>0</v>
      </c>
      <c r="AI20" s="290">
        <f t="shared" si="7"/>
        <v>0</v>
      </c>
      <c r="AJ20" s="290">
        <f t="shared" si="7"/>
        <v>0</v>
      </c>
      <c r="AK20" s="290">
        <f t="shared" si="7"/>
        <v>0</v>
      </c>
      <c r="AL20" s="290">
        <f t="shared" si="7"/>
        <v>0</v>
      </c>
      <c r="AM20" s="290">
        <f t="shared" si="7"/>
        <v>0</v>
      </c>
      <c r="AN20" s="290">
        <f t="shared" si="7"/>
        <v>0</v>
      </c>
      <c r="AO20" s="290">
        <f t="shared" si="7"/>
        <v>0</v>
      </c>
      <c r="AP20" s="290">
        <f t="shared" si="7"/>
        <v>0</v>
      </c>
      <c r="AQ20" s="290">
        <f t="shared" si="7"/>
        <v>0</v>
      </c>
      <c r="AR20" s="290">
        <f t="shared" si="7"/>
        <v>0</v>
      </c>
      <c r="AS20" s="290">
        <f t="shared" si="7"/>
        <v>0</v>
      </c>
      <c r="AT20" s="290">
        <f t="shared" si="7"/>
        <v>0</v>
      </c>
      <c r="AU20" s="290">
        <f t="shared" si="7"/>
        <v>0</v>
      </c>
      <c r="AV20" s="290">
        <f t="shared" si="7"/>
        <v>0</v>
      </c>
      <c r="AW20" s="290">
        <f t="shared" si="7"/>
        <v>0</v>
      </c>
      <c r="AX20" s="290">
        <f t="shared" si="7"/>
        <v>0</v>
      </c>
      <c r="AY20" s="290">
        <f t="shared" ref="AY20:BL20" si="8">-B20</f>
        <v>0</v>
      </c>
      <c r="AZ20" s="290">
        <f t="shared" si="8"/>
        <v>0</v>
      </c>
      <c r="BA20" s="290">
        <f t="shared" si="8"/>
        <v>-2.5106037359999998</v>
      </c>
      <c r="BB20" s="290">
        <f t="shared" si="8"/>
        <v>0</v>
      </c>
      <c r="BC20" s="290">
        <f t="shared" si="8"/>
        <v>0</v>
      </c>
      <c r="BD20" s="290">
        <f t="shared" si="8"/>
        <v>0</v>
      </c>
      <c r="BE20" s="290">
        <f t="shared" si="8"/>
        <v>0</v>
      </c>
      <c r="BF20" s="290">
        <f t="shared" si="8"/>
        <v>0</v>
      </c>
      <c r="BG20" s="290">
        <f t="shared" si="8"/>
        <v>0</v>
      </c>
      <c r="BH20" s="290">
        <f t="shared" si="8"/>
        <v>0</v>
      </c>
      <c r="BI20" s="290">
        <f t="shared" si="8"/>
        <v>0</v>
      </c>
      <c r="BJ20" s="290">
        <f t="shared" si="8"/>
        <v>0</v>
      </c>
      <c r="BK20" s="290">
        <f t="shared" si="8"/>
        <v>0</v>
      </c>
      <c r="BL20" s="290">
        <f t="shared" si="8"/>
        <v>0</v>
      </c>
      <c r="BM20" s="292"/>
      <c r="BN20" s="290">
        <f>SUM(B20:BM20)</f>
        <v>0</v>
      </c>
      <c r="BO20" s="368"/>
    </row>
    <row r="21" spans="1:67" s="38" customFormat="1" ht="15" customHeight="1">
      <c r="A21" s="36" t="s">
        <v>28</v>
      </c>
      <c r="B21" s="75">
        <f t="shared" ref="B21:BL21" si="9">SUM(B19:B20)</f>
        <v>0</v>
      </c>
      <c r="C21" s="75">
        <f t="shared" si="9"/>
        <v>0</v>
      </c>
      <c r="D21" s="75">
        <f t="shared" si="9"/>
        <v>2.5106037359999998</v>
      </c>
      <c r="E21" s="75">
        <f t="shared" si="9"/>
        <v>2.5106037359999998</v>
      </c>
      <c r="F21" s="75">
        <f t="shared" si="9"/>
        <v>2.5106037359999998</v>
      </c>
      <c r="G21" s="75">
        <f t="shared" si="9"/>
        <v>2.5106037359999998</v>
      </c>
      <c r="H21" s="75">
        <f t="shared" si="9"/>
        <v>2.5106037359999998</v>
      </c>
      <c r="I21" s="75">
        <f t="shared" si="9"/>
        <v>2.5106037359999998</v>
      </c>
      <c r="J21" s="75">
        <f t="shared" si="9"/>
        <v>2.5106037359999998</v>
      </c>
      <c r="K21" s="75">
        <f t="shared" si="9"/>
        <v>2.5106037359999998</v>
      </c>
      <c r="L21" s="75">
        <f t="shared" si="9"/>
        <v>2.5106037359999998</v>
      </c>
      <c r="M21" s="75">
        <f t="shared" si="9"/>
        <v>2.5106037359999998</v>
      </c>
      <c r="N21" s="75">
        <f t="shared" si="9"/>
        <v>2.5106037359999998</v>
      </c>
      <c r="O21" s="75">
        <f t="shared" si="9"/>
        <v>2.5106037359999998</v>
      </c>
      <c r="P21" s="75">
        <f t="shared" si="9"/>
        <v>2.5106037359999998</v>
      </c>
      <c r="Q21" s="75">
        <f t="shared" si="9"/>
        <v>2.5106037359999998</v>
      </c>
      <c r="R21" s="75">
        <f t="shared" si="9"/>
        <v>2.5106037359999998</v>
      </c>
      <c r="S21" s="75">
        <f t="shared" si="9"/>
        <v>2.5106037359999998</v>
      </c>
      <c r="T21" s="75">
        <f t="shared" si="9"/>
        <v>2.5106037359999998</v>
      </c>
      <c r="U21" s="75">
        <f t="shared" si="9"/>
        <v>2.5106037359999998</v>
      </c>
      <c r="V21" s="75">
        <f t="shared" si="9"/>
        <v>2.5106037359999998</v>
      </c>
      <c r="W21" s="75">
        <f t="shared" si="9"/>
        <v>2.5106037359999998</v>
      </c>
      <c r="X21" s="75">
        <f t="shared" si="9"/>
        <v>2.5106037359999998</v>
      </c>
      <c r="Y21" s="75">
        <f t="shared" si="9"/>
        <v>2.5106037359999998</v>
      </c>
      <c r="Z21" s="75">
        <f t="shared" si="9"/>
        <v>2.5106037359999998</v>
      </c>
      <c r="AA21" s="75">
        <f t="shared" si="9"/>
        <v>2.5106037359999998</v>
      </c>
      <c r="AB21" s="75">
        <f t="shared" si="9"/>
        <v>2.5106037359999998</v>
      </c>
      <c r="AC21" s="75">
        <f t="shared" si="9"/>
        <v>2.5106037359999998</v>
      </c>
      <c r="AD21" s="75">
        <f t="shared" si="9"/>
        <v>2.5106037359999998</v>
      </c>
      <c r="AE21" s="75">
        <f t="shared" si="9"/>
        <v>2.5106037359999998</v>
      </c>
      <c r="AF21" s="75">
        <f t="shared" si="9"/>
        <v>2.5106037359999998</v>
      </c>
      <c r="AG21" s="75">
        <f t="shared" si="9"/>
        <v>2.5106037359999998</v>
      </c>
      <c r="AH21" s="75">
        <f t="shared" si="9"/>
        <v>2.5106037359999998</v>
      </c>
      <c r="AI21" s="75">
        <f t="shared" si="9"/>
        <v>2.5106037359999998</v>
      </c>
      <c r="AJ21" s="75">
        <f t="shared" si="9"/>
        <v>2.5106037359999998</v>
      </c>
      <c r="AK21" s="75">
        <f t="shared" si="9"/>
        <v>2.5106037359999998</v>
      </c>
      <c r="AL21" s="75">
        <f t="shared" si="9"/>
        <v>2.5106037359999998</v>
      </c>
      <c r="AM21" s="75">
        <f t="shared" si="9"/>
        <v>2.5106037359999998</v>
      </c>
      <c r="AN21" s="75">
        <f t="shared" si="9"/>
        <v>2.5106037359999998</v>
      </c>
      <c r="AO21" s="75">
        <f t="shared" si="9"/>
        <v>2.5106037359999998</v>
      </c>
      <c r="AP21" s="75">
        <f t="shared" si="9"/>
        <v>2.5106037359999998</v>
      </c>
      <c r="AQ21" s="75">
        <f t="shared" si="9"/>
        <v>2.5106037359999998</v>
      </c>
      <c r="AR21" s="75">
        <f t="shared" si="9"/>
        <v>2.5106037359999998</v>
      </c>
      <c r="AS21" s="75">
        <f t="shared" si="9"/>
        <v>2.5106037359999998</v>
      </c>
      <c r="AT21" s="75">
        <f t="shared" si="9"/>
        <v>2.5106037359999998</v>
      </c>
      <c r="AU21" s="75">
        <f t="shared" si="9"/>
        <v>2.5106037359999998</v>
      </c>
      <c r="AV21" s="75">
        <f t="shared" si="9"/>
        <v>2.5106037359999998</v>
      </c>
      <c r="AW21" s="75">
        <f t="shared" si="9"/>
        <v>2.5106037359999998</v>
      </c>
      <c r="AX21" s="75">
        <f t="shared" si="9"/>
        <v>2.5106037359999998</v>
      </c>
      <c r="AY21" s="75">
        <f t="shared" si="9"/>
        <v>2.5106037359999998</v>
      </c>
      <c r="AZ21" s="75">
        <f t="shared" si="9"/>
        <v>2.5106037359999998</v>
      </c>
      <c r="BA21" s="75">
        <f t="shared" si="9"/>
        <v>0</v>
      </c>
      <c r="BB21" s="75">
        <f t="shared" si="9"/>
        <v>0</v>
      </c>
      <c r="BC21" s="75">
        <f t="shared" si="9"/>
        <v>0</v>
      </c>
      <c r="BD21" s="75">
        <f t="shared" si="9"/>
        <v>0</v>
      </c>
      <c r="BE21" s="75">
        <f t="shared" si="9"/>
        <v>0</v>
      </c>
      <c r="BF21" s="75">
        <f t="shared" si="9"/>
        <v>0</v>
      </c>
      <c r="BG21" s="75">
        <f t="shared" si="9"/>
        <v>0</v>
      </c>
      <c r="BH21" s="75">
        <f t="shared" si="9"/>
        <v>0</v>
      </c>
      <c r="BI21" s="75">
        <f t="shared" si="9"/>
        <v>0</v>
      </c>
      <c r="BJ21" s="75">
        <f t="shared" si="9"/>
        <v>0</v>
      </c>
      <c r="BK21" s="75">
        <f t="shared" si="9"/>
        <v>0</v>
      </c>
      <c r="BL21" s="75">
        <f t="shared" si="9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10">AVERAGE(B19,B21)</f>
        <v>0</v>
      </c>
      <c r="C22" s="69">
        <f t="shared" si="10"/>
        <v>0</v>
      </c>
      <c r="D22" s="69">
        <f t="shared" si="10"/>
        <v>1.2553018679999999</v>
      </c>
      <c r="E22" s="69">
        <f t="shared" si="10"/>
        <v>2.5106037359999998</v>
      </c>
      <c r="F22" s="69">
        <f t="shared" si="10"/>
        <v>2.5106037359999998</v>
      </c>
      <c r="G22" s="69">
        <f t="shared" si="10"/>
        <v>2.5106037359999998</v>
      </c>
      <c r="H22" s="69">
        <f t="shared" si="10"/>
        <v>2.5106037359999998</v>
      </c>
      <c r="I22" s="69">
        <f t="shared" si="10"/>
        <v>2.5106037359999998</v>
      </c>
      <c r="J22" s="69">
        <f t="shared" si="10"/>
        <v>2.5106037359999998</v>
      </c>
      <c r="K22" s="69">
        <f t="shared" si="10"/>
        <v>2.5106037359999998</v>
      </c>
      <c r="L22" s="69">
        <f t="shared" si="10"/>
        <v>2.5106037359999998</v>
      </c>
      <c r="M22" s="69">
        <f t="shared" si="10"/>
        <v>2.5106037359999998</v>
      </c>
      <c r="N22" s="69">
        <f t="shared" si="10"/>
        <v>2.5106037359999998</v>
      </c>
      <c r="O22" s="69">
        <f t="shared" si="10"/>
        <v>2.5106037359999998</v>
      </c>
      <c r="P22" s="69">
        <f t="shared" si="10"/>
        <v>2.5106037359999998</v>
      </c>
      <c r="Q22" s="69">
        <f t="shared" si="10"/>
        <v>2.5106037359999998</v>
      </c>
      <c r="R22" s="69">
        <f t="shared" si="10"/>
        <v>2.5106037359999998</v>
      </c>
      <c r="S22" s="69">
        <f t="shared" si="10"/>
        <v>2.5106037359999998</v>
      </c>
      <c r="T22" s="69">
        <f t="shared" si="10"/>
        <v>2.5106037359999998</v>
      </c>
      <c r="U22" s="69">
        <f t="shared" si="10"/>
        <v>2.5106037359999998</v>
      </c>
      <c r="V22" s="69">
        <f t="shared" si="10"/>
        <v>2.5106037359999998</v>
      </c>
      <c r="W22" s="69">
        <f t="shared" si="10"/>
        <v>2.5106037359999998</v>
      </c>
      <c r="X22" s="69">
        <f t="shared" si="10"/>
        <v>2.5106037359999998</v>
      </c>
      <c r="Y22" s="69">
        <f t="shared" si="10"/>
        <v>2.5106037359999998</v>
      </c>
      <c r="Z22" s="69">
        <f t="shared" si="10"/>
        <v>2.5106037359999998</v>
      </c>
      <c r="AA22" s="69">
        <f t="shared" si="10"/>
        <v>2.5106037359999998</v>
      </c>
      <c r="AB22" s="69">
        <f t="shared" si="10"/>
        <v>2.5106037359999998</v>
      </c>
      <c r="AC22" s="69">
        <f t="shared" si="10"/>
        <v>2.5106037359999998</v>
      </c>
      <c r="AD22" s="69">
        <f t="shared" si="10"/>
        <v>2.5106037359999998</v>
      </c>
      <c r="AE22" s="69">
        <f t="shared" si="10"/>
        <v>2.5106037359999998</v>
      </c>
      <c r="AF22" s="69">
        <f t="shared" si="10"/>
        <v>2.5106037359999998</v>
      </c>
      <c r="AG22" s="69">
        <f t="shared" si="10"/>
        <v>2.5106037359999998</v>
      </c>
      <c r="AH22" s="69">
        <f t="shared" si="10"/>
        <v>2.5106037359999998</v>
      </c>
      <c r="AI22" s="69">
        <f t="shared" si="10"/>
        <v>2.5106037359999998</v>
      </c>
      <c r="AJ22" s="69">
        <f t="shared" si="10"/>
        <v>2.5106037359999998</v>
      </c>
      <c r="AK22" s="69">
        <f t="shared" si="10"/>
        <v>2.5106037359999998</v>
      </c>
      <c r="AL22" s="69">
        <f t="shared" si="10"/>
        <v>2.5106037359999998</v>
      </c>
      <c r="AM22" s="69">
        <f t="shared" si="10"/>
        <v>2.5106037359999998</v>
      </c>
      <c r="AN22" s="69">
        <f t="shared" si="10"/>
        <v>2.5106037359999998</v>
      </c>
      <c r="AO22" s="69">
        <f t="shared" si="10"/>
        <v>2.5106037359999998</v>
      </c>
      <c r="AP22" s="69">
        <f t="shared" si="10"/>
        <v>2.5106037359999998</v>
      </c>
      <c r="AQ22" s="69">
        <f t="shared" si="10"/>
        <v>2.5106037359999998</v>
      </c>
      <c r="AR22" s="69">
        <f t="shared" si="10"/>
        <v>2.5106037359999998</v>
      </c>
      <c r="AS22" s="69">
        <f t="shared" si="10"/>
        <v>2.5106037359999998</v>
      </c>
      <c r="AT22" s="69">
        <f t="shared" si="10"/>
        <v>2.5106037359999998</v>
      </c>
      <c r="AU22" s="69">
        <f t="shared" si="10"/>
        <v>2.5106037359999998</v>
      </c>
      <c r="AV22" s="69">
        <f t="shared" si="10"/>
        <v>2.5106037359999998</v>
      </c>
      <c r="AW22" s="69">
        <f t="shared" si="10"/>
        <v>2.5106037359999998</v>
      </c>
      <c r="AX22" s="69">
        <f t="shared" si="10"/>
        <v>2.5106037359999998</v>
      </c>
      <c r="AY22" s="69">
        <f t="shared" si="10"/>
        <v>2.5106037359999998</v>
      </c>
      <c r="AZ22" s="69">
        <f t="shared" si="10"/>
        <v>2.5106037359999998</v>
      </c>
      <c r="BA22" s="69">
        <f t="shared" si="10"/>
        <v>1.2553018679999999</v>
      </c>
      <c r="BB22" s="69">
        <f t="shared" si="10"/>
        <v>0</v>
      </c>
      <c r="BC22" s="69">
        <f t="shared" si="10"/>
        <v>0</v>
      </c>
      <c r="BD22" s="69">
        <f t="shared" si="10"/>
        <v>0</v>
      </c>
      <c r="BE22" s="69">
        <f t="shared" si="10"/>
        <v>0</v>
      </c>
      <c r="BF22" s="69">
        <f t="shared" si="10"/>
        <v>0</v>
      </c>
      <c r="BG22" s="69">
        <f t="shared" si="10"/>
        <v>0</v>
      </c>
      <c r="BH22" s="69">
        <f t="shared" si="10"/>
        <v>0</v>
      </c>
      <c r="BI22" s="69">
        <f t="shared" si="10"/>
        <v>0</v>
      </c>
      <c r="BJ22" s="69">
        <f t="shared" si="10"/>
        <v>0</v>
      </c>
      <c r="BK22" s="69">
        <f t="shared" si="10"/>
        <v>0</v>
      </c>
      <c r="BL22" s="69">
        <f t="shared" si="10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1">B28</f>
        <v>0</v>
      </c>
      <c r="D25" s="75">
        <f t="shared" si="11"/>
        <v>0</v>
      </c>
      <c r="E25" s="75">
        <f t="shared" si="11"/>
        <v>0.18829528019999997</v>
      </c>
      <c r="F25" s="75">
        <f t="shared" si="11"/>
        <v>0.55077624760367994</v>
      </c>
      <c r="G25" s="75">
        <f t="shared" si="11"/>
        <v>0.88604227050911999</v>
      </c>
      <c r="H25" s="75">
        <f t="shared" si="11"/>
        <v>1.19620225605456</v>
      </c>
      <c r="I25" s="75">
        <f t="shared" si="11"/>
        <v>1.48306383892992</v>
      </c>
      <c r="J25" s="75">
        <f t="shared" si="11"/>
        <v>1.7484346538251201</v>
      </c>
      <c r="K25" s="75">
        <f t="shared" si="11"/>
        <v>1.99387127505648</v>
      </c>
      <c r="L25" s="75">
        <f t="shared" si="11"/>
        <v>2.2209302769403201</v>
      </c>
      <c r="M25" s="75">
        <f t="shared" si="11"/>
        <v>2.4449765543409598</v>
      </c>
      <c r="N25" s="75">
        <f t="shared" si="11"/>
        <v>2.6690228317415996</v>
      </c>
      <c r="O25" s="75">
        <f t="shared" si="11"/>
        <v>2.8930691091422394</v>
      </c>
      <c r="P25" s="75">
        <f t="shared" si="11"/>
        <v>3.1171153865428791</v>
      </c>
      <c r="Q25" s="75">
        <f t="shared" si="11"/>
        <v>3.3411616639435189</v>
      </c>
      <c r="R25" s="75">
        <f t="shared" si="11"/>
        <v>3.5652079413441586</v>
      </c>
      <c r="S25" s="75">
        <f t="shared" si="11"/>
        <v>3.7892542187447984</v>
      </c>
      <c r="T25" s="75">
        <f t="shared" si="11"/>
        <v>4.0133004961454386</v>
      </c>
      <c r="U25" s="75">
        <f t="shared" si="11"/>
        <v>4.2373467735460792</v>
      </c>
      <c r="V25" s="75">
        <f t="shared" si="11"/>
        <v>4.4613930509467199</v>
      </c>
      <c r="W25" s="75">
        <f t="shared" si="11"/>
        <v>4.6854393283473605</v>
      </c>
      <c r="X25" s="75">
        <f t="shared" si="11"/>
        <v>4.9094856057480012</v>
      </c>
      <c r="Y25" s="75">
        <f t="shared" si="11"/>
        <v>5.0215087444483206</v>
      </c>
      <c r="Z25" s="75">
        <f t="shared" si="11"/>
        <v>5.0215087444483206</v>
      </c>
      <c r="AA25" s="75">
        <f t="shared" si="11"/>
        <v>5.0215087444483206</v>
      </c>
      <c r="AB25" s="75">
        <f t="shared" si="11"/>
        <v>5.0215087444483206</v>
      </c>
      <c r="AC25" s="75">
        <f t="shared" si="11"/>
        <v>5.0215087444483206</v>
      </c>
      <c r="AD25" s="75">
        <f t="shared" si="11"/>
        <v>5.0215087444483206</v>
      </c>
      <c r="AE25" s="75">
        <f t="shared" si="11"/>
        <v>5.0215087444483206</v>
      </c>
      <c r="AF25" s="75">
        <f t="shared" si="11"/>
        <v>5.0215087444483206</v>
      </c>
      <c r="AG25" s="75">
        <f t="shared" si="11"/>
        <v>5.0215087444483206</v>
      </c>
      <c r="AH25" s="75">
        <f t="shared" si="11"/>
        <v>5.0215087444483206</v>
      </c>
      <c r="AI25" s="75">
        <f t="shared" si="11"/>
        <v>5.0215087444483206</v>
      </c>
      <c r="AJ25" s="75">
        <f t="shared" si="11"/>
        <v>5.0215087444483206</v>
      </c>
      <c r="AK25" s="75">
        <f t="shared" si="11"/>
        <v>5.0215087444483206</v>
      </c>
      <c r="AL25" s="75">
        <f t="shared" si="11"/>
        <v>5.0215087444483206</v>
      </c>
      <c r="AM25" s="75">
        <f t="shared" si="11"/>
        <v>5.0215087444483206</v>
      </c>
      <c r="AN25" s="75">
        <f t="shared" si="11"/>
        <v>5.0215087444483206</v>
      </c>
      <c r="AO25" s="75">
        <f t="shared" si="11"/>
        <v>5.0215087444483206</v>
      </c>
      <c r="AP25" s="75">
        <f t="shared" si="11"/>
        <v>5.0215087444483206</v>
      </c>
      <c r="AQ25" s="75">
        <f t="shared" si="11"/>
        <v>5.0215087444483206</v>
      </c>
      <c r="AR25" s="75">
        <f t="shared" si="11"/>
        <v>5.0215087444483206</v>
      </c>
      <c r="AS25" s="75">
        <f t="shared" si="11"/>
        <v>5.0215087444483206</v>
      </c>
      <c r="AT25" s="75">
        <f t="shared" si="11"/>
        <v>5.0215087444483206</v>
      </c>
      <c r="AU25" s="75">
        <f t="shared" si="11"/>
        <v>5.0215087444483206</v>
      </c>
      <c r="AV25" s="75">
        <f t="shared" si="11"/>
        <v>5.0215087444483206</v>
      </c>
      <c r="AW25" s="75">
        <f t="shared" si="11"/>
        <v>5.0215087444483206</v>
      </c>
      <c r="AX25" s="75">
        <f t="shared" si="11"/>
        <v>5.0215087444483206</v>
      </c>
      <c r="AY25" s="75">
        <f t="shared" si="11"/>
        <v>5.0215087444483206</v>
      </c>
      <c r="AZ25" s="75">
        <f t="shared" si="11"/>
        <v>5.0215087444483206</v>
      </c>
      <c r="BA25" s="75">
        <f t="shared" si="11"/>
        <v>5.0215087444483206</v>
      </c>
      <c r="BB25" s="75">
        <f t="shared" si="11"/>
        <v>5.0215087444483206</v>
      </c>
      <c r="BC25" s="75">
        <f t="shared" si="11"/>
        <v>5.0215087444483206</v>
      </c>
      <c r="BD25" s="75">
        <f t="shared" si="11"/>
        <v>5.0215087444483206</v>
      </c>
      <c r="BE25" s="75">
        <f t="shared" si="11"/>
        <v>5.0215087444483206</v>
      </c>
      <c r="BF25" s="75">
        <f t="shared" si="11"/>
        <v>5.0215087444483206</v>
      </c>
      <c r="BG25" s="75">
        <f t="shared" si="11"/>
        <v>5.0215087444483206</v>
      </c>
      <c r="BH25" s="75">
        <f t="shared" si="11"/>
        <v>5.0215087444483206</v>
      </c>
      <c r="BI25" s="75">
        <f t="shared" si="11"/>
        <v>5.0215087444483206</v>
      </c>
      <c r="BJ25" s="75">
        <f t="shared" si="11"/>
        <v>5.0215087444483206</v>
      </c>
      <c r="BK25" s="75">
        <f t="shared" si="11"/>
        <v>5.0215087444483206</v>
      </c>
      <c r="BL25" s="75">
        <f t="shared" si="11"/>
        <v>5.0215087444483206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2">C75</f>
        <v>0</v>
      </c>
      <c r="D26" s="75">
        <f t="shared" si="12"/>
        <v>9.4147640099999985E-2</v>
      </c>
      <c r="E26" s="75">
        <f t="shared" si="12"/>
        <v>0.18124048370183998</v>
      </c>
      <c r="F26" s="75">
        <f t="shared" si="12"/>
        <v>0.16763301145271997</v>
      </c>
      <c r="G26" s="75">
        <f t="shared" si="12"/>
        <v>0.15507999277271997</v>
      </c>
      <c r="H26" s="75">
        <f t="shared" si="12"/>
        <v>0.14343079143767998</v>
      </c>
      <c r="I26" s="75">
        <f t="shared" si="12"/>
        <v>0.13268540744759999</v>
      </c>
      <c r="J26" s="75">
        <f t="shared" si="12"/>
        <v>0.12271831061567999</v>
      </c>
      <c r="K26" s="75">
        <f t="shared" si="12"/>
        <v>0.11352950094191999</v>
      </c>
      <c r="L26" s="75">
        <f t="shared" si="12"/>
        <v>0.11202313870031999</v>
      </c>
      <c r="M26" s="75">
        <f t="shared" si="12"/>
        <v>0.11202313870031999</v>
      </c>
      <c r="N26" s="75">
        <f t="shared" si="12"/>
        <v>0.11202313870031999</v>
      </c>
      <c r="O26" s="75">
        <f t="shared" si="12"/>
        <v>0.11202313870031999</v>
      </c>
      <c r="P26" s="75">
        <f t="shared" si="12"/>
        <v>0.11202313870031999</v>
      </c>
      <c r="Q26" s="75">
        <f t="shared" si="12"/>
        <v>0.11202313870031999</v>
      </c>
      <c r="R26" s="75">
        <f t="shared" si="12"/>
        <v>0.11202313870031999</v>
      </c>
      <c r="S26" s="75">
        <f t="shared" si="12"/>
        <v>0.11202313870031999</v>
      </c>
      <c r="T26" s="75">
        <f t="shared" si="12"/>
        <v>0.11202313870031999</v>
      </c>
      <c r="U26" s="75">
        <f t="shared" si="12"/>
        <v>0.11202313870031999</v>
      </c>
      <c r="V26" s="75">
        <f t="shared" si="12"/>
        <v>0.11202313870031999</v>
      </c>
      <c r="W26" s="75">
        <f t="shared" si="12"/>
        <v>0.11202313870031999</v>
      </c>
      <c r="X26" s="75">
        <f t="shared" si="12"/>
        <v>5.6011569350159995E-2</v>
      </c>
      <c r="Y26" s="75">
        <f t="shared" si="12"/>
        <v>0</v>
      </c>
      <c r="Z26" s="75">
        <f t="shared" si="12"/>
        <v>0</v>
      </c>
      <c r="AA26" s="75">
        <f t="shared" si="12"/>
        <v>0</v>
      </c>
      <c r="AB26" s="75">
        <f t="shared" si="12"/>
        <v>0</v>
      </c>
      <c r="AC26" s="75">
        <f t="shared" si="12"/>
        <v>0</v>
      </c>
      <c r="AD26" s="75">
        <f t="shared" si="12"/>
        <v>0</v>
      </c>
      <c r="AE26" s="75">
        <f t="shared" si="12"/>
        <v>0</v>
      </c>
      <c r="AF26" s="75">
        <f t="shared" si="12"/>
        <v>0</v>
      </c>
      <c r="AG26" s="75">
        <f t="shared" si="12"/>
        <v>0</v>
      </c>
      <c r="AH26" s="75">
        <f t="shared" si="12"/>
        <v>0</v>
      </c>
      <c r="AI26" s="75">
        <f t="shared" si="12"/>
        <v>0</v>
      </c>
      <c r="AJ26" s="75">
        <f t="shared" si="12"/>
        <v>0</v>
      </c>
      <c r="AK26" s="75">
        <f t="shared" si="12"/>
        <v>0</v>
      </c>
      <c r="AL26" s="75">
        <f t="shared" si="12"/>
        <v>0</v>
      </c>
      <c r="AM26" s="75">
        <f t="shared" si="12"/>
        <v>0</v>
      </c>
      <c r="AN26" s="75">
        <f t="shared" si="12"/>
        <v>0</v>
      </c>
      <c r="AO26" s="75">
        <f t="shared" si="12"/>
        <v>0</v>
      </c>
      <c r="AP26" s="75">
        <f t="shared" si="12"/>
        <v>0</v>
      </c>
      <c r="AQ26" s="75">
        <f t="shared" si="12"/>
        <v>0</v>
      </c>
      <c r="AR26" s="75">
        <f t="shared" si="12"/>
        <v>0</v>
      </c>
      <c r="AS26" s="75">
        <f t="shared" si="12"/>
        <v>0</v>
      </c>
      <c r="AT26" s="75">
        <f t="shared" si="12"/>
        <v>0</v>
      </c>
      <c r="AU26" s="75">
        <f t="shared" si="12"/>
        <v>0</v>
      </c>
      <c r="AV26" s="75">
        <f t="shared" si="12"/>
        <v>0</v>
      </c>
      <c r="AW26" s="75">
        <f t="shared" si="12"/>
        <v>0</v>
      </c>
      <c r="AX26" s="75">
        <f t="shared" si="12"/>
        <v>0</v>
      </c>
      <c r="AY26" s="75">
        <f t="shared" si="12"/>
        <v>0</v>
      </c>
      <c r="AZ26" s="75">
        <f t="shared" si="12"/>
        <v>0</v>
      </c>
      <c r="BA26" s="75">
        <f t="shared" si="12"/>
        <v>0</v>
      </c>
      <c r="BB26" s="75">
        <f t="shared" si="12"/>
        <v>0</v>
      </c>
      <c r="BC26" s="75">
        <f t="shared" si="12"/>
        <v>0</v>
      </c>
      <c r="BD26" s="75">
        <f t="shared" si="12"/>
        <v>0</v>
      </c>
      <c r="BE26" s="75">
        <f t="shared" si="12"/>
        <v>0</v>
      </c>
      <c r="BF26" s="75">
        <f t="shared" si="12"/>
        <v>0</v>
      </c>
      <c r="BG26" s="75">
        <f t="shared" si="12"/>
        <v>0</v>
      </c>
      <c r="BH26" s="75">
        <f t="shared" si="12"/>
        <v>0</v>
      </c>
      <c r="BI26" s="75">
        <f t="shared" si="12"/>
        <v>0</v>
      </c>
      <c r="BJ26" s="75">
        <f t="shared" si="12"/>
        <v>0</v>
      </c>
      <c r="BK26" s="75">
        <f t="shared" si="12"/>
        <v>0</v>
      </c>
      <c r="BL26" s="75">
        <f t="shared" si="12"/>
        <v>0</v>
      </c>
      <c r="BM26" s="37"/>
      <c r="BN26" s="75">
        <f>SUM(B26:BM26)</f>
        <v>2.5107543722241585</v>
      </c>
      <c r="BO26" s="337"/>
    </row>
    <row r="27" spans="1:67" s="38" customFormat="1" ht="15" customHeight="1">
      <c r="A27" s="36" t="s">
        <v>79</v>
      </c>
      <c r="B27" s="75">
        <f t="shared" ref="B27:BL27" si="13">B82</f>
        <v>0</v>
      </c>
      <c r="C27" s="75">
        <f t="shared" si="13"/>
        <v>0</v>
      </c>
      <c r="D27" s="75">
        <f t="shared" si="13"/>
        <v>9.4147640099999985E-2</v>
      </c>
      <c r="E27" s="75">
        <f t="shared" si="13"/>
        <v>0.18124048370183998</v>
      </c>
      <c r="F27" s="75">
        <f t="shared" si="13"/>
        <v>0.16763301145271997</v>
      </c>
      <c r="G27" s="75">
        <f t="shared" si="13"/>
        <v>0.15507999277271997</v>
      </c>
      <c r="H27" s="75">
        <f t="shared" si="13"/>
        <v>0.14343079143767998</v>
      </c>
      <c r="I27" s="75">
        <f t="shared" si="13"/>
        <v>0.13268540744759999</v>
      </c>
      <c r="J27" s="75">
        <f t="shared" si="13"/>
        <v>0.12271831061567999</v>
      </c>
      <c r="K27" s="75">
        <f t="shared" si="13"/>
        <v>0.11352950094191999</v>
      </c>
      <c r="L27" s="75">
        <f t="shared" si="13"/>
        <v>0.11202313870031999</v>
      </c>
      <c r="M27" s="75">
        <f t="shared" si="13"/>
        <v>0.11202313870031999</v>
      </c>
      <c r="N27" s="75">
        <f t="shared" si="13"/>
        <v>0.11202313870031999</v>
      </c>
      <c r="O27" s="75">
        <f t="shared" si="13"/>
        <v>0.11202313870031999</v>
      </c>
      <c r="P27" s="75">
        <f t="shared" si="13"/>
        <v>0.11202313870031999</v>
      </c>
      <c r="Q27" s="75">
        <f t="shared" si="13"/>
        <v>0.11202313870031999</v>
      </c>
      <c r="R27" s="75">
        <f t="shared" si="13"/>
        <v>0.11202313870031999</v>
      </c>
      <c r="S27" s="75">
        <f t="shared" si="13"/>
        <v>0.11202313870031999</v>
      </c>
      <c r="T27" s="75">
        <f t="shared" si="13"/>
        <v>0.11202313870031999</v>
      </c>
      <c r="U27" s="75">
        <f t="shared" si="13"/>
        <v>0.11202313870031999</v>
      </c>
      <c r="V27" s="75">
        <f t="shared" si="13"/>
        <v>0.11202313870031999</v>
      </c>
      <c r="W27" s="75">
        <f t="shared" si="13"/>
        <v>0.11202313870031999</v>
      </c>
      <c r="X27" s="75">
        <f t="shared" si="13"/>
        <v>5.6011569350159995E-2</v>
      </c>
      <c r="Y27" s="75">
        <f t="shared" si="13"/>
        <v>0</v>
      </c>
      <c r="Z27" s="75">
        <f t="shared" si="13"/>
        <v>0</v>
      </c>
      <c r="AA27" s="75">
        <f t="shared" si="13"/>
        <v>0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75">
        <f t="shared" si="13"/>
        <v>0</v>
      </c>
      <c r="AK27" s="75">
        <f t="shared" si="13"/>
        <v>0</v>
      </c>
      <c r="AL27" s="75">
        <f t="shared" si="13"/>
        <v>0</v>
      </c>
      <c r="AM27" s="75">
        <f t="shared" si="13"/>
        <v>0</v>
      </c>
      <c r="AN27" s="75">
        <f t="shared" si="13"/>
        <v>0</v>
      </c>
      <c r="AO27" s="75">
        <f t="shared" si="13"/>
        <v>0</v>
      </c>
      <c r="AP27" s="75">
        <f t="shared" si="13"/>
        <v>0</v>
      </c>
      <c r="AQ27" s="75">
        <f t="shared" si="13"/>
        <v>0</v>
      </c>
      <c r="AR27" s="75">
        <f t="shared" si="13"/>
        <v>0</v>
      </c>
      <c r="AS27" s="75">
        <f t="shared" si="13"/>
        <v>0</v>
      </c>
      <c r="AT27" s="75">
        <f t="shared" si="13"/>
        <v>0</v>
      </c>
      <c r="AU27" s="75">
        <f t="shared" si="13"/>
        <v>0</v>
      </c>
      <c r="AV27" s="75">
        <f t="shared" si="13"/>
        <v>0</v>
      </c>
      <c r="AW27" s="75">
        <f t="shared" si="13"/>
        <v>0</v>
      </c>
      <c r="AX27" s="75">
        <f t="shared" si="13"/>
        <v>0</v>
      </c>
      <c r="AY27" s="75">
        <f t="shared" si="13"/>
        <v>0</v>
      </c>
      <c r="AZ27" s="75">
        <f t="shared" si="13"/>
        <v>0</v>
      </c>
      <c r="BA27" s="75">
        <f t="shared" si="13"/>
        <v>0</v>
      </c>
      <c r="BB27" s="75">
        <f t="shared" si="13"/>
        <v>0</v>
      </c>
      <c r="BC27" s="75">
        <f t="shared" si="13"/>
        <v>0</v>
      </c>
      <c r="BD27" s="75">
        <f t="shared" si="13"/>
        <v>0</v>
      </c>
      <c r="BE27" s="75">
        <f t="shared" si="13"/>
        <v>0</v>
      </c>
      <c r="BF27" s="75">
        <f t="shared" si="13"/>
        <v>0</v>
      </c>
      <c r="BG27" s="75">
        <f t="shared" si="13"/>
        <v>0</v>
      </c>
      <c r="BH27" s="75">
        <f t="shared" si="13"/>
        <v>0</v>
      </c>
      <c r="BI27" s="75">
        <f t="shared" si="13"/>
        <v>0</v>
      </c>
      <c r="BJ27" s="75">
        <f t="shared" si="13"/>
        <v>0</v>
      </c>
      <c r="BK27" s="75">
        <f t="shared" si="13"/>
        <v>0</v>
      </c>
      <c r="BL27" s="75">
        <f t="shared" si="13"/>
        <v>0</v>
      </c>
      <c r="BM27" s="37"/>
      <c r="BN27" s="75">
        <f>SUM(B27:BM27)</f>
        <v>2.5107543722241585</v>
      </c>
      <c r="BO27" s="337"/>
    </row>
    <row r="28" spans="1:67" s="38" customFormat="1" ht="15" customHeight="1">
      <c r="A28" s="36" t="s">
        <v>28</v>
      </c>
      <c r="B28" s="75">
        <f t="shared" ref="B28:BL28" si="14">SUM(B25:B27)</f>
        <v>0</v>
      </c>
      <c r="C28" s="75">
        <f t="shared" si="14"/>
        <v>0</v>
      </c>
      <c r="D28" s="75">
        <f t="shared" si="14"/>
        <v>0.18829528019999997</v>
      </c>
      <c r="E28" s="75">
        <f t="shared" si="14"/>
        <v>0.55077624760367994</v>
      </c>
      <c r="F28" s="75">
        <f t="shared" si="14"/>
        <v>0.88604227050911999</v>
      </c>
      <c r="G28" s="75">
        <f t="shared" si="14"/>
        <v>1.19620225605456</v>
      </c>
      <c r="H28" s="75">
        <f t="shared" si="14"/>
        <v>1.48306383892992</v>
      </c>
      <c r="I28" s="75">
        <f t="shared" si="14"/>
        <v>1.7484346538251201</v>
      </c>
      <c r="J28" s="75">
        <f t="shared" si="14"/>
        <v>1.99387127505648</v>
      </c>
      <c r="K28" s="75">
        <f t="shared" si="14"/>
        <v>2.2209302769403201</v>
      </c>
      <c r="L28" s="75">
        <f t="shared" si="14"/>
        <v>2.4449765543409598</v>
      </c>
      <c r="M28" s="75">
        <f t="shared" si="14"/>
        <v>2.6690228317415996</v>
      </c>
      <c r="N28" s="75">
        <f t="shared" si="14"/>
        <v>2.8930691091422394</v>
      </c>
      <c r="O28" s="75">
        <f t="shared" si="14"/>
        <v>3.1171153865428791</v>
      </c>
      <c r="P28" s="75">
        <f t="shared" si="14"/>
        <v>3.3411616639435189</v>
      </c>
      <c r="Q28" s="75">
        <f t="shared" si="14"/>
        <v>3.5652079413441586</v>
      </c>
      <c r="R28" s="75">
        <f t="shared" si="14"/>
        <v>3.7892542187447984</v>
      </c>
      <c r="S28" s="75">
        <f t="shared" si="14"/>
        <v>4.0133004961454386</v>
      </c>
      <c r="T28" s="75">
        <f t="shared" si="14"/>
        <v>4.2373467735460792</v>
      </c>
      <c r="U28" s="75">
        <f t="shared" si="14"/>
        <v>4.4613930509467199</v>
      </c>
      <c r="V28" s="75">
        <f t="shared" si="14"/>
        <v>4.6854393283473605</v>
      </c>
      <c r="W28" s="75">
        <f t="shared" si="14"/>
        <v>4.9094856057480012</v>
      </c>
      <c r="X28" s="75">
        <f t="shared" si="14"/>
        <v>5.0215087444483206</v>
      </c>
      <c r="Y28" s="75">
        <f t="shared" si="14"/>
        <v>5.0215087444483206</v>
      </c>
      <c r="Z28" s="75">
        <f t="shared" si="14"/>
        <v>5.0215087444483206</v>
      </c>
      <c r="AA28" s="75">
        <f t="shared" si="14"/>
        <v>5.0215087444483206</v>
      </c>
      <c r="AB28" s="75">
        <f t="shared" si="14"/>
        <v>5.0215087444483206</v>
      </c>
      <c r="AC28" s="75">
        <f t="shared" si="14"/>
        <v>5.0215087444483206</v>
      </c>
      <c r="AD28" s="75">
        <f t="shared" si="14"/>
        <v>5.0215087444483206</v>
      </c>
      <c r="AE28" s="75">
        <f t="shared" si="14"/>
        <v>5.0215087444483206</v>
      </c>
      <c r="AF28" s="75">
        <f t="shared" si="14"/>
        <v>5.0215087444483206</v>
      </c>
      <c r="AG28" s="75">
        <f t="shared" si="14"/>
        <v>5.0215087444483206</v>
      </c>
      <c r="AH28" s="75">
        <f t="shared" si="14"/>
        <v>5.0215087444483206</v>
      </c>
      <c r="AI28" s="75">
        <f t="shared" si="14"/>
        <v>5.0215087444483206</v>
      </c>
      <c r="AJ28" s="75">
        <f t="shared" si="14"/>
        <v>5.0215087444483206</v>
      </c>
      <c r="AK28" s="75">
        <f t="shared" si="14"/>
        <v>5.0215087444483206</v>
      </c>
      <c r="AL28" s="75">
        <f t="shared" si="14"/>
        <v>5.0215087444483206</v>
      </c>
      <c r="AM28" s="75">
        <f t="shared" si="14"/>
        <v>5.0215087444483206</v>
      </c>
      <c r="AN28" s="75">
        <f t="shared" si="14"/>
        <v>5.0215087444483206</v>
      </c>
      <c r="AO28" s="75">
        <f t="shared" si="14"/>
        <v>5.0215087444483206</v>
      </c>
      <c r="AP28" s="75">
        <f t="shared" si="14"/>
        <v>5.0215087444483206</v>
      </c>
      <c r="AQ28" s="75">
        <f t="shared" si="14"/>
        <v>5.0215087444483206</v>
      </c>
      <c r="AR28" s="75">
        <f t="shared" si="14"/>
        <v>5.0215087444483206</v>
      </c>
      <c r="AS28" s="75">
        <f t="shared" si="14"/>
        <v>5.0215087444483206</v>
      </c>
      <c r="AT28" s="75">
        <f t="shared" si="14"/>
        <v>5.0215087444483206</v>
      </c>
      <c r="AU28" s="75">
        <f t="shared" si="14"/>
        <v>5.0215087444483206</v>
      </c>
      <c r="AV28" s="75">
        <f t="shared" si="14"/>
        <v>5.0215087444483206</v>
      </c>
      <c r="AW28" s="75">
        <f t="shared" si="14"/>
        <v>5.0215087444483206</v>
      </c>
      <c r="AX28" s="75">
        <f t="shared" si="14"/>
        <v>5.0215087444483206</v>
      </c>
      <c r="AY28" s="75">
        <f t="shared" si="14"/>
        <v>5.0215087444483206</v>
      </c>
      <c r="AZ28" s="75">
        <f t="shared" si="14"/>
        <v>5.0215087444483206</v>
      </c>
      <c r="BA28" s="75">
        <f t="shared" si="14"/>
        <v>5.0215087444483206</v>
      </c>
      <c r="BB28" s="75">
        <f t="shared" si="14"/>
        <v>5.0215087444483206</v>
      </c>
      <c r="BC28" s="75">
        <f t="shared" si="14"/>
        <v>5.0215087444483206</v>
      </c>
      <c r="BD28" s="75">
        <f t="shared" si="14"/>
        <v>5.0215087444483206</v>
      </c>
      <c r="BE28" s="75">
        <f t="shared" si="14"/>
        <v>5.0215087444483206</v>
      </c>
      <c r="BF28" s="75">
        <f t="shared" si="14"/>
        <v>5.0215087444483206</v>
      </c>
      <c r="BG28" s="75">
        <f t="shared" si="14"/>
        <v>5.0215087444483206</v>
      </c>
      <c r="BH28" s="75">
        <f t="shared" si="14"/>
        <v>5.0215087444483206</v>
      </c>
      <c r="BI28" s="75">
        <f t="shared" si="14"/>
        <v>5.0215087444483206</v>
      </c>
      <c r="BJ28" s="75">
        <f t="shared" si="14"/>
        <v>5.0215087444483206</v>
      </c>
      <c r="BK28" s="75">
        <f t="shared" si="14"/>
        <v>5.0215087444483206</v>
      </c>
      <c r="BL28" s="75">
        <f t="shared" si="14"/>
        <v>5.0215087444483206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5">AVERAGE(B25,B28)</f>
        <v>0</v>
      </c>
      <c r="C29" s="69">
        <f t="shared" si="15"/>
        <v>0</v>
      </c>
      <c r="D29" s="69">
        <f t="shared" si="15"/>
        <v>9.4147640099999985E-2</v>
      </c>
      <c r="E29" s="69">
        <f t="shared" si="15"/>
        <v>0.36953576390183995</v>
      </c>
      <c r="F29" s="69">
        <f t="shared" si="15"/>
        <v>0.71840925905639996</v>
      </c>
      <c r="G29" s="69">
        <f>AVERAGE(G25,G28)</f>
        <v>1.04112226328184</v>
      </c>
      <c r="H29" s="69">
        <f t="shared" si="15"/>
        <v>1.33963304749224</v>
      </c>
      <c r="I29" s="69">
        <f t="shared" si="15"/>
        <v>1.61574924637752</v>
      </c>
      <c r="J29" s="69">
        <f t="shared" si="15"/>
        <v>1.8711529644408</v>
      </c>
      <c r="K29" s="69">
        <f t="shared" si="15"/>
        <v>2.1074007759983999</v>
      </c>
      <c r="L29" s="69">
        <f t="shared" si="15"/>
        <v>2.33295341564064</v>
      </c>
      <c r="M29" s="69">
        <f t="shared" si="15"/>
        <v>2.5569996930412797</v>
      </c>
      <c r="N29" s="69">
        <f t="shared" si="15"/>
        <v>2.7810459704419195</v>
      </c>
      <c r="O29" s="69">
        <f t="shared" si="15"/>
        <v>3.0050922478425592</v>
      </c>
      <c r="P29" s="69">
        <f t="shared" si="15"/>
        <v>3.229138525243199</v>
      </c>
      <c r="Q29" s="69">
        <f t="shared" si="15"/>
        <v>3.4531848026438388</v>
      </c>
      <c r="R29" s="69">
        <f t="shared" si="15"/>
        <v>3.6772310800444785</v>
      </c>
      <c r="S29" s="69">
        <f t="shared" si="15"/>
        <v>3.9012773574451183</v>
      </c>
      <c r="T29" s="69">
        <f t="shared" si="15"/>
        <v>4.1253236348457589</v>
      </c>
      <c r="U29" s="69">
        <f t="shared" si="15"/>
        <v>4.3493699122463996</v>
      </c>
      <c r="V29" s="69">
        <f t="shared" si="15"/>
        <v>4.5734161896470402</v>
      </c>
      <c r="W29" s="69">
        <f t="shared" si="15"/>
        <v>4.7974624670476809</v>
      </c>
      <c r="X29" s="69">
        <f t="shared" si="15"/>
        <v>4.9654971750981609</v>
      </c>
      <c r="Y29" s="69">
        <f t="shared" si="15"/>
        <v>5.0215087444483206</v>
      </c>
      <c r="Z29" s="69">
        <f t="shared" si="15"/>
        <v>5.0215087444483206</v>
      </c>
      <c r="AA29" s="69">
        <f t="shared" si="15"/>
        <v>5.0215087444483206</v>
      </c>
      <c r="AB29" s="69">
        <f t="shared" si="15"/>
        <v>5.0215087444483206</v>
      </c>
      <c r="AC29" s="69">
        <f t="shared" si="15"/>
        <v>5.0215087444483206</v>
      </c>
      <c r="AD29" s="69">
        <f t="shared" si="15"/>
        <v>5.0215087444483206</v>
      </c>
      <c r="AE29" s="69">
        <f t="shared" si="15"/>
        <v>5.0215087444483206</v>
      </c>
      <c r="AF29" s="69">
        <f t="shared" si="15"/>
        <v>5.0215087444483206</v>
      </c>
      <c r="AG29" s="69">
        <f t="shared" si="15"/>
        <v>5.0215087444483206</v>
      </c>
      <c r="AH29" s="69">
        <f t="shared" si="15"/>
        <v>5.0215087444483206</v>
      </c>
      <c r="AI29" s="69">
        <f t="shared" si="15"/>
        <v>5.0215087444483206</v>
      </c>
      <c r="AJ29" s="69">
        <f t="shared" si="15"/>
        <v>5.0215087444483206</v>
      </c>
      <c r="AK29" s="69">
        <f t="shared" si="15"/>
        <v>5.0215087444483206</v>
      </c>
      <c r="AL29" s="69">
        <f t="shared" si="15"/>
        <v>5.0215087444483206</v>
      </c>
      <c r="AM29" s="69">
        <f t="shared" si="15"/>
        <v>5.0215087444483206</v>
      </c>
      <c r="AN29" s="69">
        <f t="shared" si="15"/>
        <v>5.0215087444483206</v>
      </c>
      <c r="AO29" s="69">
        <f t="shared" si="15"/>
        <v>5.0215087444483206</v>
      </c>
      <c r="AP29" s="69">
        <f t="shared" si="15"/>
        <v>5.0215087444483206</v>
      </c>
      <c r="AQ29" s="69">
        <f t="shared" si="15"/>
        <v>5.0215087444483206</v>
      </c>
      <c r="AR29" s="69">
        <f t="shared" si="15"/>
        <v>5.0215087444483206</v>
      </c>
      <c r="AS29" s="69">
        <f t="shared" si="15"/>
        <v>5.0215087444483206</v>
      </c>
      <c r="AT29" s="69">
        <f t="shared" si="15"/>
        <v>5.0215087444483206</v>
      </c>
      <c r="AU29" s="69">
        <f t="shared" si="15"/>
        <v>5.0215087444483206</v>
      </c>
      <c r="AV29" s="69">
        <f t="shared" si="15"/>
        <v>5.0215087444483206</v>
      </c>
      <c r="AW29" s="69">
        <f t="shared" si="15"/>
        <v>5.0215087444483206</v>
      </c>
      <c r="AX29" s="69">
        <f t="shared" si="15"/>
        <v>5.0215087444483206</v>
      </c>
      <c r="AY29" s="69">
        <f t="shared" si="15"/>
        <v>5.0215087444483206</v>
      </c>
      <c r="AZ29" s="69">
        <f t="shared" si="15"/>
        <v>5.0215087444483206</v>
      </c>
      <c r="BA29" s="69">
        <f t="shared" si="15"/>
        <v>5.0215087444483206</v>
      </c>
      <c r="BB29" s="69">
        <f t="shared" si="15"/>
        <v>5.0215087444483206</v>
      </c>
      <c r="BC29" s="69">
        <f t="shared" si="15"/>
        <v>5.0215087444483206</v>
      </c>
      <c r="BD29" s="69">
        <f t="shared" si="15"/>
        <v>5.0215087444483206</v>
      </c>
      <c r="BE29" s="69">
        <f t="shared" si="15"/>
        <v>5.0215087444483206</v>
      </c>
      <c r="BF29" s="69">
        <f t="shared" si="15"/>
        <v>5.0215087444483206</v>
      </c>
      <c r="BG29" s="69">
        <f t="shared" si="15"/>
        <v>5.0215087444483206</v>
      </c>
      <c r="BH29" s="69">
        <f t="shared" si="15"/>
        <v>5.0215087444483206</v>
      </c>
      <c r="BI29" s="69">
        <f t="shared" si="15"/>
        <v>5.0215087444483206</v>
      </c>
      <c r="BJ29" s="69">
        <f t="shared" si="15"/>
        <v>5.0215087444483206</v>
      </c>
      <c r="BK29" s="69">
        <f t="shared" si="15"/>
        <v>5.0215087444483206</v>
      </c>
      <c r="BL29" s="69">
        <f t="shared" si="15"/>
        <v>5.0215087444483206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6">B35</f>
        <v>0</v>
      </c>
      <c r="D32" s="75">
        <f t="shared" si="16"/>
        <v>0</v>
      </c>
      <c r="E32" s="75">
        <f t="shared" si="16"/>
        <v>4.8956772851999994E-2</v>
      </c>
      <c r="F32" s="75">
        <f t="shared" si="16"/>
        <v>9.7913545703999988E-2</v>
      </c>
      <c r="G32" s="75">
        <f t="shared" si="16"/>
        <v>0.14687031855599997</v>
      </c>
      <c r="H32" s="75">
        <f t="shared" si="16"/>
        <v>0.19582709140799998</v>
      </c>
      <c r="I32" s="75">
        <f t="shared" si="16"/>
        <v>0.24478386425999998</v>
      </c>
      <c r="J32" s="75">
        <f t="shared" si="16"/>
        <v>0.29374063711199999</v>
      </c>
      <c r="K32" s="75">
        <f t="shared" si="16"/>
        <v>0.342697409964</v>
      </c>
      <c r="L32" s="75">
        <f t="shared" si="16"/>
        <v>0.39165418281600001</v>
      </c>
      <c r="M32" s="75">
        <f t="shared" si="16"/>
        <v>0.44061095566800001</v>
      </c>
      <c r="N32" s="75">
        <f t="shared" si="16"/>
        <v>0.48956772852000002</v>
      </c>
      <c r="O32" s="75">
        <f t="shared" si="16"/>
        <v>0.53852450137200003</v>
      </c>
      <c r="P32" s="75">
        <f t="shared" si="16"/>
        <v>0.58748127422399998</v>
      </c>
      <c r="Q32" s="75">
        <f t="shared" si="16"/>
        <v>0.63643804707599994</v>
      </c>
      <c r="R32" s="75">
        <f t="shared" si="16"/>
        <v>0.68539481992799989</v>
      </c>
      <c r="S32" s="75">
        <f t="shared" si="16"/>
        <v>0.73435159277999984</v>
      </c>
      <c r="T32" s="75">
        <f t="shared" si="16"/>
        <v>0.78330836563199979</v>
      </c>
      <c r="U32" s="75">
        <f t="shared" si="16"/>
        <v>0.83226513848399974</v>
      </c>
      <c r="V32" s="75">
        <f t="shared" si="16"/>
        <v>0.8812219113359997</v>
      </c>
      <c r="W32" s="75">
        <f t="shared" si="16"/>
        <v>0.93017868418799965</v>
      </c>
      <c r="X32" s="75">
        <f t="shared" si="16"/>
        <v>0.9791354570399996</v>
      </c>
      <c r="Y32" s="75">
        <f t="shared" si="16"/>
        <v>1.0280922298919997</v>
      </c>
      <c r="Z32" s="75">
        <f t="shared" si="16"/>
        <v>1.0770490027439996</v>
      </c>
      <c r="AA32" s="75">
        <f t="shared" si="16"/>
        <v>1.1260057755959996</v>
      </c>
      <c r="AB32" s="75">
        <f t="shared" si="16"/>
        <v>1.1749625484479995</v>
      </c>
      <c r="AC32" s="75">
        <f t="shared" si="16"/>
        <v>1.2239193212999995</v>
      </c>
      <c r="AD32" s="75">
        <f t="shared" si="16"/>
        <v>1.2728760941519994</v>
      </c>
      <c r="AE32" s="75">
        <f t="shared" si="16"/>
        <v>1.3218328670039994</v>
      </c>
      <c r="AF32" s="75">
        <f t="shared" si="16"/>
        <v>1.3707896398559993</v>
      </c>
      <c r="AG32" s="75">
        <f t="shared" si="16"/>
        <v>1.4197464127079993</v>
      </c>
      <c r="AH32" s="75">
        <f t="shared" si="16"/>
        <v>1.4687031855599992</v>
      </c>
      <c r="AI32" s="75">
        <f t="shared" si="16"/>
        <v>1.5176599584119992</v>
      </c>
      <c r="AJ32" s="75">
        <f t="shared" si="16"/>
        <v>1.5666167312639991</v>
      </c>
      <c r="AK32" s="75">
        <f t="shared" si="16"/>
        <v>1.6155735041159991</v>
      </c>
      <c r="AL32" s="75">
        <f t="shared" si="16"/>
        <v>1.664530276967999</v>
      </c>
      <c r="AM32" s="75">
        <f t="shared" si="16"/>
        <v>1.713487049819999</v>
      </c>
      <c r="AN32" s="75">
        <f t="shared" si="16"/>
        <v>1.7624438226719989</v>
      </c>
      <c r="AO32" s="75">
        <f t="shared" si="16"/>
        <v>1.8114005955239989</v>
      </c>
      <c r="AP32" s="75">
        <f t="shared" si="16"/>
        <v>1.8603573683759989</v>
      </c>
      <c r="AQ32" s="75">
        <f t="shared" si="16"/>
        <v>1.9093141412279988</v>
      </c>
      <c r="AR32" s="75">
        <f t="shared" si="16"/>
        <v>1.9582709140799988</v>
      </c>
      <c r="AS32" s="75">
        <f t="shared" si="16"/>
        <v>2.0072276869319987</v>
      </c>
      <c r="AT32" s="75">
        <f t="shared" si="16"/>
        <v>2.0561844597839989</v>
      </c>
      <c r="AU32" s="75">
        <f t="shared" si="16"/>
        <v>2.1051412326359991</v>
      </c>
      <c r="AV32" s="75">
        <f t="shared" si="16"/>
        <v>2.1540980054879992</v>
      </c>
      <c r="AW32" s="75">
        <f t="shared" si="16"/>
        <v>2.2030547783399994</v>
      </c>
      <c r="AX32" s="75">
        <f t="shared" si="16"/>
        <v>2.2520115511919996</v>
      </c>
      <c r="AY32" s="75">
        <f t="shared" si="16"/>
        <v>2.3009683240439998</v>
      </c>
      <c r="AZ32" s="75">
        <f t="shared" si="16"/>
        <v>2.3499250968959999</v>
      </c>
      <c r="BA32" s="75">
        <f t="shared" si="16"/>
        <v>2.3988818697480001</v>
      </c>
      <c r="BB32" s="75">
        <f t="shared" si="16"/>
        <v>0</v>
      </c>
      <c r="BC32" s="75">
        <f t="shared" si="16"/>
        <v>0</v>
      </c>
      <c r="BD32" s="75">
        <f t="shared" si="16"/>
        <v>0</v>
      </c>
      <c r="BE32" s="75">
        <f t="shared" si="16"/>
        <v>0</v>
      </c>
      <c r="BF32" s="75">
        <f t="shared" si="16"/>
        <v>0</v>
      </c>
      <c r="BG32" s="75">
        <f t="shared" si="16"/>
        <v>0</v>
      </c>
      <c r="BH32" s="75">
        <f t="shared" si="16"/>
        <v>0</v>
      </c>
      <c r="BI32" s="75">
        <f t="shared" si="16"/>
        <v>0</v>
      </c>
      <c r="BJ32" s="75">
        <f t="shared" si="16"/>
        <v>0</v>
      </c>
      <c r="BK32" s="75">
        <f t="shared" si="16"/>
        <v>0</v>
      </c>
      <c r="BL32" s="75">
        <f t="shared" si="16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7">B98</f>
        <v>0</v>
      </c>
      <c r="C33" s="75">
        <f t="shared" si="17"/>
        <v>0</v>
      </c>
      <c r="D33" s="75">
        <f t="shared" si="17"/>
        <v>4.8956772851999994E-2</v>
      </c>
      <c r="E33" s="75">
        <f t="shared" si="17"/>
        <v>4.8956772851999994E-2</v>
      </c>
      <c r="F33" s="75">
        <f t="shared" si="17"/>
        <v>4.8956772851999994E-2</v>
      </c>
      <c r="G33" s="75">
        <f t="shared" si="17"/>
        <v>4.8956772851999994E-2</v>
      </c>
      <c r="H33" s="75">
        <f t="shared" si="17"/>
        <v>4.8956772851999994E-2</v>
      </c>
      <c r="I33" s="75">
        <f t="shared" si="17"/>
        <v>4.8956772851999994E-2</v>
      </c>
      <c r="J33" s="75">
        <f t="shared" si="17"/>
        <v>4.8956772851999994E-2</v>
      </c>
      <c r="K33" s="75">
        <f t="shared" si="17"/>
        <v>4.8956772851999994E-2</v>
      </c>
      <c r="L33" s="75">
        <f t="shared" si="17"/>
        <v>4.8956772851999994E-2</v>
      </c>
      <c r="M33" s="75">
        <f t="shared" si="17"/>
        <v>4.8956772851999994E-2</v>
      </c>
      <c r="N33" s="75">
        <f t="shared" si="17"/>
        <v>4.8956772851999994E-2</v>
      </c>
      <c r="O33" s="75">
        <f t="shared" si="17"/>
        <v>4.8956772851999994E-2</v>
      </c>
      <c r="P33" s="75">
        <f t="shared" si="17"/>
        <v>4.8956772851999994E-2</v>
      </c>
      <c r="Q33" s="75">
        <f t="shared" si="17"/>
        <v>4.8956772851999994E-2</v>
      </c>
      <c r="R33" s="75">
        <f t="shared" si="17"/>
        <v>4.8956772851999994E-2</v>
      </c>
      <c r="S33" s="75">
        <f t="shared" si="17"/>
        <v>4.8956772851999994E-2</v>
      </c>
      <c r="T33" s="75">
        <f t="shared" si="17"/>
        <v>4.8956772851999994E-2</v>
      </c>
      <c r="U33" s="75">
        <f t="shared" si="17"/>
        <v>4.8956772851999994E-2</v>
      </c>
      <c r="V33" s="75">
        <f t="shared" si="17"/>
        <v>4.8956772851999994E-2</v>
      </c>
      <c r="W33" s="75">
        <f t="shared" si="17"/>
        <v>4.8956772851999994E-2</v>
      </c>
      <c r="X33" s="75">
        <f t="shared" si="17"/>
        <v>4.8956772851999994E-2</v>
      </c>
      <c r="Y33" s="75">
        <f t="shared" si="17"/>
        <v>4.8956772851999994E-2</v>
      </c>
      <c r="Z33" s="75">
        <f t="shared" si="17"/>
        <v>4.8956772851999994E-2</v>
      </c>
      <c r="AA33" s="75">
        <f t="shared" si="17"/>
        <v>4.8956772851999994E-2</v>
      </c>
      <c r="AB33" s="75">
        <f t="shared" si="17"/>
        <v>4.8956772851999994E-2</v>
      </c>
      <c r="AC33" s="75">
        <f t="shared" si="17"/>
        <v>4.8956772851999994E-2</v>
      </c>
      <c r="AD33" s="75">
        <f t="shared" si="17"/>
        <v>4.8956772851999994E-2</v>
      </c>
      <c r="AE33" s="75">
        <f t="shared" si="17"/>
        <v>4.8956772851999994E-2</v>
      </c>
      <c r="AF33" s="75">
        <f t="shared" si="17"/>
        <v>4.8956772851999994E-2</v>
      </c>
      <c r="AG33" s="75">
        <f t="shared" si="17"/>
        <v>4.8956772851999994E-2</v>
      </c>
      <c r="AH33" s="75">
        <f t="shared" si="17"/>
        <v>4.8956772851999994E-2</v>
      </c>
      <c r="AI33" s="75">
        <f t="shared" si="17"/>
        <v>4.8956772851999994E-2</v>
      </c>
      <c r="AJ33" s="75">
        <f t="shared" si="17"/>
        <v>4.8956772851999994E-2</v>
      </c>
      <c r="AK33" s="75">
        <f t="shared" si="17"/>
        <v>4.8956772851999994E-2</v>
      </c>
      <c r="AL33" s="75">
        <f t="shared" si="17"/>
        <v>4.8956772851999994E-2</v>
      </c>
      <c r="AM33" s="75">
        <f t="shared" si="17"/>
        <v>4.8956772851999994E-2</v>
      </c>
      <c r="AN33" s="75">
        <f t="shared" si="17"/>
        <v>4.8956772851999994E-2</v>
      </c>
      <c r="AO33" s="75">
        <f t="shared" si="17"/>
        <v>4.8956772851999994E-2</v>
      </c>
      <c r="AP33" s="75">
        <f t="shared" si="17"/>
        <v>4.8956772851999994E-2</v>
      </c>
      <c r="AQ33" s="75">
        <f t="shared" si="17"/>
        <v>4.8956772851999994E-2</v>
      </c>
      <c r="AR33" s="75">
        <f t="shared" si="17"/>
        <v>4.8956772851999994E-2</v>
      </c>
      <c r="AS33" s="75">
        <f t="shared" si="17"/>
        <v>4.8956772851999994E-2</v>
      </c>
      <c r="AT33" s="75">
        <f t="shared" si="17"/>
        <v>4.8956772851999994E-2</v>
      </c>
      <c r="AU33" s="75">
        <f t="shared" si="17"/>
        <v>4.8956772851999994E-2</v>
      </c>
      <c r="AV33" s="75">
        <f t="shared" si="17"/>
        <v>4.8956772851999994E-2</v>
      </c>
      <c r="AW33" s="75">
        <f t="shared" si="17"/>
        <v>4.8956772851999994E-2</v>
      </c>
      <c r="AX33" s="75">
        <f t="shared" si="17"/>
        <v>4.8956772851999994E-2</v>
      </c>
      <c r="AY33" s="75">
        <f t="shared" si="17"/>
        <v>4.8956772851999994E-2</v>
      </c>
      <c r="AZ33" s="75">
        <f t="shared" si="17"/>
        <v>4.8956772851999994E-2</v>
      </c>
      <c r="BA33" s="75">
        <f t="shared" si="17"/>
        <v>4.8956772851999994E-2</v>
      </c>
      <c r="BB33" s="75">
        <f t="shared" si="17"/>
        <v>0</v>
      </c>
      <c r="BC33" s="75">
        <f t="shared" si="17"/>
        <v>0</v>
      </c>
      <c r="BD33" s="75">
        <f t="shared" si="17"/>
        <v>0</v>
      </c>
      <c r="BE33" s="75">
        <f t="shared" si="17"/>
        <v>0</v>
      </c>
      <c r="BF33" s="75">
        <f t="shared" si="17"/>
        <v>0</v>
      </c>
      <c r="BG33" s="75">
        <f t="shared" si="17"/>
        <v>0</v>
      </c>
      <c r="BH33" s="75">
        <f t="shared" si="17"/>
        <v>0</v>
      </c>
      <c r="BI33" s="75">
        <f t="shared" si="17"/>
        <v>0</v>
      </c>
      <c r="BJ33" s="75">
        <f t="shared" si="17"/>
        <v>0</v>
      </c>
      <c r="BK33" s="75">
        <f t="shared" si="17"/>
        <v>0</v>
      </c>
      <c r="BL33" s="75">
        <f t="shared" si="17"/>
        <v>0</v>
      </c>
      <c r="BM33" s="37"/>
      <c r="BN33" s="75">
        <f>SUM(B33:BM33)</f>
        <v>2.4478386426000003</v>
      </c>
      <c r="BO33" s="337"/>
    </row>
    <row r="34" spans="1:107" s="67" customFormat="1" ht="15" customHeight="1">
      <c r="A34" s="362" t="s">
        <v>302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3"/>
      <c r="N34" s="293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>
        <f>-BN85</f>
        <v>0</v>
      </c>
      <c r="AZ34" s="290">
        <f>-BN86</f>
        <v>0</v>
      </c>
      <c r="BA34" s="290">
        <f>-BN87</f>
        <v>-2.4478386426000003</v>
      </c>
      <c r="BB34" s="290">
        <f>-BN88</f>
        <v>0</v>
      </c>
      <c r="BC34" s="290">
        <f>-BN89</f>
        <v>0</v>
      </c>
      <c r="BD34" s="293">
        <f>-BN90</f>
        <v>0</v>
      </c>
      <c r="BE34" s="290">
        <f>-BN91</f>
        <v>0</v>
      </c>
      <c r="BF34" s="290">
        <f>-BN92</f>
        <v>0</v>
      </c>
      <c r="BG34" s="290">
        <f>-BN93</f>
        <v>0</v>
      </c>
      <c r="BH34" s="290">
        <f>-BN94</f>
        <v>0</v>
      </c>
      <c r="BI34" s="290">
        <f>-BN95</f>
        <v>0</v>
      </c>
      <c r="BJ34" s="290">
        <f>-BN96</f>
        <v>0</v>
      </c>
      <c r="BK34" s="293">
        <f>-BN97</f>
        <v>0</v>
      </c>
      <c r="BL34" s="290"/>
      <c r="BM34" s="292"/>
      <c r="BN34" s="290">
        <f>SUM(B34:BM34)</f>
        <v>-2.4478386426000003</v>
      </c>
      <c r="BO34" s="368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8">SUM(C32:C34)</f>
        <v>0</v>
      </c>
      <c r="D35" s="75">
        <f t="shared" si="18"/>
        <v>4.8956772851999994E-2</v>
      </c>
      <c r="E35" s="75">
        <f t="shared" si="18"/>
        <v>9.7913545703999988E-2</v>
      </c>
      <c r="F35" s="75">
        <f t="shared" si="18"/>
        <v>0.14687031855599997</v>
      </c>
      <c r="G35" s="75">
        <f t="shared" si="18"/>
        <v>0.19582709140799998</v>
      </c>
      <c r="H35" s="75">
        <f t="shared" si="18"/>
        <v>0.24478386425999998</v>
      </c>
      <c r="I35" s="75">
        <f t="shared" si="18"/>
        <v>0.29374063711199999</v>
      </c>
      <c r="J35" s="75">
        <f t="shared" si="18"/>
        <v>0.342697409964</v>
      </c>
      <c r="K35" s="75">
        <f t="shared" si="18"/>
        <v>0.39165418281600001</v>
      </c>
      <c r="L35" s="75">
        <f t="shared" si="18"/>
        <v>0.44061095566800001</v>
      </c>
      <c r="M35" s="75">
        <f t="shared" si="18"/>
        <v>0.48956772852000002</v>
      </c>
      <c r="N35" s="75">
        <f t="shared" si="18"/>
        <v>0.53852450137200003</v>
      </c>
      <c r="O35" s="75">
        <f t="shared" si="18"/>
        <v>0.58748127422399998</v>
      </c>
      <c r="P35" s="75">
        <f t="shared" si="18"/>
        <v>0.63643804707599994</v>
      </c>
      <c r="Q35" s="75">
        <f t="shared" si="18"/>
        <v>0.68539481992799989</v>
      </c>
      <c r="R35" s="75">
        <f t="shared" si="18"/>
        <v>0.73435159277999984</v>
      </c>
      <c r="S35" s="75">
        <f t="shared" si="18"/>
        <v>0.78330836563199979</v>
      </c>
      <c r="T35" s="75">
        <f t="shared" si="18"/>
        <v>0.83226513848399974</v>
      </c>
      <c r="U35" s="75">
        <f t="shared" si="18"/>
        <v>0.8812219113359997</v>
      </c>
      <c r="V35" s="75">
        <f t="shared" si="18"/>
        <v>0.93017868418799965</v>
      </c>
      <c r="W35" s="75">
        <f t="shared" si="18"/>
        <v>0.9791354570399996</v>
      </c>
      <c r="X35" s="75">
        <f t="shared" si="18"/>
        <v>1.0280922298919997</v>
      </c>
      <c r="Y35" s="75">
        <f t="shared" si="18"/>
        <v>1.0770490027439996</v>
      </c>
      <c r="Z35" s="75">
        <f t="shared" si="18"/>
        <v>1.1260057755959996</v>
      </c>
      <c r="AA35" s="75">
        <f t="shared" si="18"/>
        <v>1.1749625484479995</v>
      </c>
      <c r="AB35" s="75">
        <f t="shared" si="18"/>
        <v>1.2239193212999995</v>
      </c>
      <c r="AC35" s="75">
        <f t="shared" si="18"/>
        <v>1.2728760941519994</v>
      </c>
      <c r="AD35" s="75">
        <f t="shared" si="18"/>
        <v>1.3218328670039994</v>
      </c>
      <c r="AE35" s="75">
        <f t="shared" si="18"/>
        <v>1.3707896398559993</v>
      </c>
      <c r="AF35" s="75">
        <f t="shared" si="18"/>
        <v>1.4197464127079993</v>
      </c>
      <c r="AG35" s="75">
        <f t="shared" si="18"/>
        <v>1.4687031855599992</v>
      </c>
      <c r="AH35" s="75">
        <f t="shared" si="18"/>
        <v>1.5176599584119992</v>
      </c>
      <c r="AI35" s="75">
        <f t="shared" si="18"/>
        <v>1.5666167312639991</v>
      </c>
      <c r="AJ35" s="75">
        <f t="shared" si="18"/>
        <v>1.6155735041159991</v>
      </c>
      <c r="AK35" s="75">
        <f t="shared" si="18"/>
        <v>1.664530276967999</v>
      </c>
      <c r="AL35" s="75">
        <f t="shared" si="18"/>
        <v>1.713487049819999</v>
      </c>
      <c r="AM35" s="75">
        <f t="shared" si="18"/>
        <v>1.7624438226719989</v>
      </c>
      <c r="AN35" s="75">
        <f t="shared" si="18"/>
        <v>1.8114005955239989</v>
      </c>
      <c r="AO35" s="75">
        <f t="shared" si="18"/>
        <v>1.8603573683759989</v>
      </c>
      <c r="AP35" s="75">
        <f t="shared" si="18"/>
        <v>1.9093141412279988</v>
      </c>
      <c r="AQ35" s="75">
        <f t="shared" si="18"/>
        <v>1.9582709140799988</v>
      </c>
      <c r="AR35" s="75">
        <f t="shared" si="18"/>
        <v>2.0072276869319987</v>
      </c>
      <c r="AS35" s="75">
        <f t="shared" si="18"/>
        <v>2.0561844597839989</v>
      </c>
      <c r="AT35" s="75">
        <f t="shared" si="18"/>
        <v>2.1051412326359991</v>
      </c>
      <c r="AU35" s="75">
        <f t="shared" si="18"/>
        <v>2.1540980054879992</v>
      </c>
      <c r="AV35" s="75">
        <f t="shared" si="18"/>
        <v>2.2030547783399994</v>
      </c>
      <c r="AW35" s="75">
        <f t="shared" si="18"/>
        <v>2.2520115511919996</v>
      </c>
      <c r="AX35" s="75">
        <f t="shared" si="18"/>
        <v>2.3009683240439998</v>
      </c>
      <c r="AY35" s="75">
        <f t="shared" si="18"/>
        <v>2.3499250968959999</v>
      </c>
      <c r="AZ35" s="75">
        <f t="shared" si="18"/>
        <v>2.3988818697480001</v>
      </c>
      <c r="BA35" s="75">
        <f t="shared" si="18"/>
        <v>0</v>
      </c>
      <c r="BB35" s="75">
        <f t="shared" si="18"/>
        <v>0</v>
      </c>
      <c r="BC35" s="75">
        <f t="shared" si="18"/>
        <v>0</v>
      </c>
      <c r="BD35" s="75">
        <f t="shared" si="18"/>
        <v>0</v>
      </c>
      <c r="BE35" s="75">
        <f t="shared" si="18"/>
        <v>0</v>
      </c>
      <c r="BF35" s="75">
        <f t="shared" si="18"/>
        <v>0</v>
      </c>
      <c r="BG35" s="75">
        <f t="shared" si="18"/>
        <v>0</v>
      </c>
      <c r="BH35" s="75">
        <f t="shared" si="18"/>
        <v>0</v>
      </c>
      <c r="BI35" s="75">
        <f t="shared" si="18"/>
        <v>0</v>
      </c>
      <c r="BJ35" s="75">
        <f t="shared" si="18"/>
        <v>0</v>
      </c>
      <c r="BK35" s="75">
        <f t="shared" si="18"/>
        <v>0</v>
      </c>
      <c r="BL35" s="75">
        <f t="shared" si="18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9">AVERAGE(B32,B35)</f>
        <v>0</v>
      </c>
      <c r="C36" s="69">
        <f t="shared" si="19"/>
        <v>0</v>
      </c>
      <c r="D36" s="69">
        <f t="shared" si="19"/>
        <v>2.4478386425999997E-2</v>
      </c>
      <c r="E36" s="69">
        <f t="shared" si="19"/>
        <v>7.3435159277999984E-2</v>
      </c>
      <c r="F36" s="69">
        <f t="shared" si="19"/>
        <v>0.12239193212999998</v>
      </c>
      <c r="G36" s="69">
        <f t="shared" si="19"/>
        <v>0.17134870498199997</v>
      </c>
      <c r="H36" s="69">
        <f t="shared" si="19"/>
        <v>0.22030547783399998</v>
      </c>
      <c r="I36" s="69">
        <f t="shared" si="19"/>
        <v>0.26926225068599996</v>
      </c>
      <c r="J36" s="69">
        <f t="shared" si="19"/>
        <v>0.31821902353800002</v>
      </c>
      <c r="K36" s="69">
        <f t="shared" si="19"/>
        <v>0.36717579638999998</v>
      </c>
      <c r="L36" s="69">
        <f t="shared" si="19"/>
        <v>0.41613256924200004</v>
      </c>
      <c r="M36" s="69">
        <f t="shared" si="19"/>
        <v>0.46508934209399999</v>
      </c>
      <c r="N36" s="69">
        <f t="shared" si="19"/>
        <v>0.51404611494600005</v>
      </c>
      <c r="O36" s="69">
        <f t="shared" si="19"/>
        <v>0.56300288779800001</v>
      </c>
      <c r="P36" s="69">
        <f t="shared" si="19"/>
        <v>0.61195966064999996</v>
      </c>
      <c r="Q36" s="69">
        <f t="shared" si="19"/>
        <v>0.66091643350199991</v>
      </c>
      <c r="R36" s="69">
        <f t="shared" si="19"/>
        <v>0.70987320635399986</v>
      </c>
      <c r="S36" s="69">
        <f t="shared" si="19"/>
        <v>0.75882997920599982</v>
      </c>
      <c r="T36" s="69">
        <f t="shared" si="19"/>
        <v>0.80778675205799977</v>
      </c>
      <c r="U36" s="69">
        <f t="shared" si="19"/>
        <v>0.85674352490999972</v>
      </c>
      <c r="V36" s="69">
        <f t="shared" si="19"/>
        <v>0.90570029776199967</v>
      </c>
      <c r="W36" s="69">
        <f t="shared" si="19"/>
        <v>0.95465707061399963</v>
      </c>
      <c r="X36" s="69">
        <f t="shared" si="19"/>
        <v>1.0036138434659996</v>
      </c>
      <c r="Y36" s="69">
        <f t="shared" si="19"/>
        <v>1.0525706163179995</v>
      </c>
      <c r="Z36" s="69">
        <f t="shared" si="19"/>
        <v>1.1015273891699997</v>
      </c>
      <c r="AA36" s="69">
        <f t="shared" si="19"/>
        <v>1.1504841620219994</v>
      </c>
      <c r="AB36" s="69">
        <f t="shared" si="19"/>
        <v>1.1994409348739996</v>
      </c>
      <c r="AC36" s="69">
        <f t="shared" si="19"/>
        <v>1.2483977077259993</v>
      </c>
      <c r="AD36" s="69">
        <f t="shared" si="19"/>
        <v>1.2973544805779995</v>
      </c>
      <c r="AE36" s="69">
        <f t="shared" si="19"/>
        <v>1.3463112534299992</v>
      </c>
      <c r="AF36" s="69">
        <f t="shared" si="19"/>
        <v>1.3952680262819994</v>
      </c>
      <c r="AG36" s="69">
        <f t="shared" si="19"/>
        <v>1.4442247991339991</v>
      </c>
      <c r="AH36" s="69">
        <f t="shared" si="19"/>
        <v>1.4931815719859993</v>
      </c>
      <c r="AI36" s="69">
        <f t="shared" si="19"/>
        <v>1.5421383448379991</v>
      </c>
      <c r="AJ36" s="69">
        <f t="shared" si="19"/>
        <v>1.5910951176899992</v>
      </c>
      <c r="AK36" s="69">
        <f t="shared" si="19"/>
        <v>1.640051890541999</v>
      </c>
      <c r="AL36" s="69">
        <f t="shared" si="19"/>
        <v>1.6890086633939991</v>
      </c>
      <c r="AM36" s="69">
        <f t="shared" si="19"/>
        <v>1.7379654362459989</v>
      </c>
      <c r="AN36" s="69">
        <f t="shared" si="19"/>
        <v>1.786922209097999</v>
      </c>
      <c r="AO36" s="69">
        <f t="shared" si="19"/>
        <v>1.8358789819499988</v>
      </c>
      <c r="AP36" s="69">
        <f t="shared" si="19"/>
        <v>1.8848357548019989</v>
      </c>
      <c r="AQ36" s="69">
        <f t="shared" si="19"/>
        <v>1.9337925276539987</v>
      </c>
      <c r="AR36" s="69">
        <f t="shared" si="19"/>
        <v>1.9827493005059988</v>
      </c>
      <c r="AS36" s="69">
        <f t="shared" si="19"/>
        <v>2.0317060733579986</v>
      </c>
      <c r="AT36" s="69">
        <f t="shared" si="19"/>
        <v>2.0806628462099992</v>
      </c>
      <c r="AU36" s="69">
        <f t="shared" si="19"/>
        <v>2.1296196190619989</v>
      </c>
      <c r="AV36" s="69">
        <f t="shared" si="19"/>
        <v>2.1785763919139995</v>
      </c>
      <c r="AW36" s="69">
        <f t="shared" si="19"/>
        <v>2.2275331647659993</v>
      </c>
      <c r="AX36" s="69">
        <f t="shared" si="19"/>
        <v>2.2764899376179999</v>
      </c>
      <c r="AY36" s="69">
        <f t="shared" si="19"/>
        <v>2.3254467104699996</v>
      </c>
      <c r="AZ36" s="69">
        <f t="shared" si="19"/>
        <v>2.3744034833220002</v>
      </c>
      <c r="BA36" s="69">
        <f t="shared" si="19"/>
        <v>1.1994409348740001</v>
      </c>
      <c r="BB36" s="69">
        <f t="shared" si="19"/>
        <v>0</v>
      </c>
      <c r="BC36" s="69">
        <f t="shared" si="19"/>
        <v>0</v>
      </c>
      <c r="BD36" s="69">
        <f t="shared" si="19"/>
        <v>0</v>
      </c>
      <c r="BE36" s="69">
        <f t="shared" si="19"/>
        <v>0</v>
      </c>
      <c r="BF36" s="69">
        <f t="shared" si="19"/>
        <v>0</v>
      </c>
      <c r="BG36" s="69">
        <f t="shared" si="19"/>
        <v>0</v>
      </c>
      <c r="BH36" s="69">
        <f t="shared" si="19"/>
        <v>0</v>
      </c>
      <c r="BI36" s="69">
        <f t="shared" si="19"/>
        <v>0</v>
      </c>
      <c r="BJ36" s="69">
        <f t="shared" si="19"/>
        <v>0</v>
      </c>
      <c r="BK36" s="69">
        <f t="shared" si="19"/>
        <v>0</v>
      </c>
      <c r="BL36" s="69">
        <f t="shared" si="19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20">B41</f>
        <v>0</v>
      </c>
      <c r="D39" s="75">
        <f t="shared" si="20"/>
        <v>0</v>
      </c>
      <c r="E39" s="75">
        <f t="shared" si="20"/>
        <v>1.5377447882999997E-2</v>
      </c>
      <c r="F39" s="75">
        <f t="shared" si="20"/>
        <v>6.1237391026643988E-2</v>
      </c>
      <c r="G39" s="75">
        <f t="shared" si="20"/>
        <v>0.10233471888309598</v>
      </c>
      <c r="H39" s="75">
        <f t="shared" si="20"/>
        <v>0.13903849020154796</v>
      </c>
      <c r="I39" s="75">
        <f t="shared" si="20"/>
        <v>0.17166504105273594</v>
      </c>
      <c r="J39" s="75">
        <f t="shared" si="20"/>
        <v>0.20053070750739593</v>
      </c>
      <c r="K39" s="75">
        <f t="shared" si="20"/>
        <v>0.22590789007088394</v>
      </c>
      <c r="L39" s="75">
        <f t="shared" si="20"/>
        <v>0.24806898924855594</v>
      </c>
      <c r="M39" s="75">
        <f t="shared" si="20"/>
        <v>0.26970286164166796</v>
      </c>
      <c r="N39" s="75">
        <f t="shared" si="20"/>
        <v>0.29133673403477994</v>
      </c>
      <c r="O39" s="75">
        <f t="shared" si="20"/>
        <v>0.31297060642789193</v>
      </c>
      <c r="P39" s="75">
        <f t="shared" si="20"/>
        <v>0.33460447882100391</v>
      </c>
      <c r="Q39" s="75">
        <f t="shared" si="20"/>
        <v>0.3562383512141159</v>
      </c>
      <c r="R39" s="75">
        <f t="shared" si="20"/>
        <v>0.37787222360722789</v>
      </c>
      <c r="S39" s="75">
        <f t="shared" si="20"/>
        <v>0.39950609600033987</v>
      </c>
      <c r="T39" s="75">
        <f t="shared" si="20"/>
        <v>0.42113996839345186</v>
      </c>
      <c r="U39" s="75">
        <f t="shared" si="20"/>
        <v>0.44277384078656384</v>
      </c>
      <c r="V39" s="75">
        <f t="shared" si="20"/>
        <v>0.46440771317967583</v>
      </c>
      <c r="W39" s="75">
        <f t="shared" si="20"/>
        <v>0.48604158557278782</v>
      </c>
      <c r="X39" s="75">
        <f t="shared" si="20"/>
        <v>0.50767545796589986</v>
      </c>
      <c r="Y39" s="75">
        <f t="shared" si="20"/>
        <v>0.50970528108645585</v>
      </c>
      <c r="Z39" s="75">
        <f t="shared" si="20"/>
        <v>0.49213105493445586</v>
      </c>
      <c r="AA39" s="75">
        <f t="shared" si="20"/>
        <v>0.47455682878245586</v>
      </c>
      <c r="AB39" s="75">
        <f t="shared" si="20"/>
        <v>0.45698260263045587</v>
      </c>
      <c r="AC39" s="75">
        <f t="shared" si="20"/>
        <v>0.43940837647845588</v>
      </c>
      <c r="AD39" s="75">
        <f t="shared" si="20"/>
        <v>0.42183415032645588</v>
      </c>
      <c r="AE39" s="75">
        <f t="shared" si="20"/>
        <v>0.40425992417445589</v>
      </c>
      <c r="AF39" s="75">
        <f t="shared" si="20"/>
        <v>0.38668569802245589</v>
      </c>
      <c r="AG39" s="75">
        <f t="shared" si="20"/>
        <v>0.3691114718704559</v>
      </c>
      <c r="AH39" s="75">
        <f t="shared" si="20"/>
        <v>0.3515372457184559</v>
      </c>
      <c r="AI39" s="75">
        <f t="shared" si="20"/>
        <v>0.33396301956645591</v>
      </c>
      <c r="AJ39" s="75">
        <f t="shared" si="20"/>
        <v>0.31638879341445592</v>
      </c>
      <c r="AK39" s="75">
        <f t="shared" si="20"/>
        <v>0.29881456726245592</v>
      </c>
      <c r="AL39" s="75">
        <f t="shared" si="20"/>
        <v>0.28124034111045593</v>
      </c>
      <c r="AM39" s="75">
        <f t="shared" si="20"/>
        <v>0.26366611495845593</v>
      </c>
      <c r="AN39" s="75">
        <f t="shared" si="20"/>
        <v>0.24609188880645594</v>
      </c>
      <c r="AO39" s="75">
        <f t="shared" si="20"/>
        <v>0.22851766265445594</v>
      </c>
      <c r="AP39" s="75">
        <f t="shared" si="20"/>
        <v>0.21094343650245595</v>
      </c>
      <c r="AQ39" s="75">
        <f t="shared" si="20"/>
        <v>0.19336921035045596</v>
      </c>
      <c r="AR39" s="75">
        <f t="shared" si="20"/>
        <v>0.17579498419845596</v>
      </c>
      <c r="AS39" s="75">
        <f t="shared" si="20"/>
        <v>0.15822075804645597</v>
      </c>
      <c r="AT39" s="75">
        <f t="shared" si="20"/>
        <v>0.14064653189445597</v>
      </c>
      <c r="AU39" s="75">
        <f t="shared" si="20"/>
        <v>0.12307230574245598</v>
      </c>
      <c r="AV39" s="75">
        <f t="shared" si="20"/>
        <v>0.10549807959045598</v>
      </c>
      <c r="AW39" s="75">
        <f t="shared" si="20"/>
        <v>8.792385343845599E-2</v>
      </c>
      <c r="AX39" s="75">
        <f t="shared" si="20"/>
        <v>7.0349627286455996E-2</v>
      </c>
      <c r="AY39" s="75">
        <f t="shared" si="20"/>
        <v>5.2775401134456001E-2</v>
      </c>
      <c r="AZ39" s="75">
        <f t="shared" si="20"/>
        <v>3.5201174982456007E-2</v>
      </c>
      <c r="BA39" s="75">
        <f t="shared" si="20"/>
        <v>1.7626948830456009E-2</v>
      </c>
      <c r="BB39" s="75">
        <f t="shared" si="20"/>
        <v>5.2722678456011696E-5</v>
      </c>
      <c r="BC39" s="75">
        <f t="shared" si="20"/>
        <v>5.2722678456011696E-5</v>
      </c>
      <c r="BD39" s="75">
        <f t="shared" si="20"/>
        <v>5.2722678456011696E-5</v>
      </c>
      <c r="BE39" s="75">
        <f t="shared" si="20"/>
        <v>5.2722678456011696E-5</v>
      </c>
      <c r="BF39" s="75">
        <f t="shared" si="20"/>
        <v>5.2722678456011696E-5</v>
      </c>
      <c r="BG39" s="75">
        <f t="shared" si="20"/>
        <v>5.2722678456011696E-5</v>
      </c>
      <c r="BH39" s="75">
        <f t="shared" si="20"/>
        <v>5.2722678456011696E-5</v>
      </c>
      <c r="BI39" s="75">
        <f t="shared" si="20"/>
        <v>5.2722678456011696E-5</v>
      </c>
      <c r="BJ39" s="75">
        <f t="shared" si="20"/>
        <v>5.2722678456011696E-5</v>
      </c>
      <c r="BK39" s="75">
        <f t="shared" si="20"/>
        <v>5.2722678456011696E-5</v>
      </c>
      <c r="BL39" s="75">
        <f t="shared" si="20"/>
        <v>5.2722678456011696E-5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1.5377447882999997E-2</v>
      </c>
      <c r="E40" s="77">
        <f>(E26-E114)*'Assumptions (Inputs)'!$C$29</f>
        <v>4.5859943143643993E-2</v>
      </c>
      <c r="F40" s="77">
        <f>(F26-F114)*'Assumptions (Inputs)'!$C$29</f>
        <v>4.1097327856451989E-2</v>
      </c>
      <c r="G40" s="77">
        <f>(G26-G114)*'Assumptions (Inputs)'!$C$29</f>
        <v>3.670377131845199E-2</v>
      </c>
      <c r="H40" s="77">
        <f>(H26-H114)*'Assumptions (Inputs)'!$C$29</f>
        <v>3.2626550851187992E-2</v>
      </c>
      <c r="I40" s="77">
        <f>(I26-I114)*'Assumptions (Inputs)'!$C$29</f>
        <v>2.8865666454659995E-2</v>
      </c>
      <c r="J40" s="77">
        <f>(J26-J114)*'Assumptions (Inputs)'!$C$29</f>
        <v>2.5377182563488001E-2</v>
      </c>
      <c r="K40" s="77">
        <f>(K26-K114)*'Assumptions (Inputs)'!$C$29</f>
        <v>2.2161099177671995E-2</v>
      </c>
      <c r="L40" s="77">
        <f>(L26-L114)*'Assumptions (Inputs)'!$C$29</f>
        <v>2.1633872393112E-2</v>
      </c>
      <c r="M40" s="77">
        <f>(M26-M114)*'Assumptions (Inputs)'!$C$29</f>
        <v>2.1633872393112E-2</v>
      </c>
      <c r="N40" s="77">
        <f>(N26-N114)*'Assumptions (Inputs)'!$C$29</f>
        <v>2.1633872393112E-2</v>
      </c>
      <c r="O40" s="77">
        <f>(O26-O114)*'Assumptions (Inputs)'!$C$29</f>
        <v>2.1633872393112E-2</v>
      </c>
      <c r="P40" s="77">
        <f>(P26-P114)*'Assumptions (Inputs)'!$C$29</f>
        <v>2.1633872393112E-2</v>
      </c>
      <c r="Q40" s="77">
        <f>(Q26-Q114)*'Assumptions (Inputs)'!$C$29</f>
        <v>2.1633872393112E-2</v>
      </c>
      <c r="R40" s="77">
        <f>(R26-R114)*'Assumptions (Inputs)'!$C$29</f>
        <v>2.1633872393112E-2</v>
      </c>
      <c r="S40" s="77">
        <f>(S26-S114)*'Assumptions (Inputs)'!$C$29</f>
        <v>2.1633872393112E-2</v>
      </c>
      <c r="T40" s="77">
        <f>(T26-T114)*'Assumptions (Inputs)'!$C$29</f>
        <v>2.1633872393112E-2</v>
      </c>
      <c r="U40" s="77">
        <f>(U26-U114)*'Assumptions (Inputs)'!$C$29</f>
        <v>2.1633872393112E-2</v>
      </c>
      <c r="V40" s="77">
        <f>(V26-V114)*'Assumptions (Inputs)'!$C$29</f>
        <v>2.1633872393112E-2</v>
      </c>
      <c r="W40" s="77">
        <f>(W26-W114)*'Assumptions (Inputs)'!$C$29</f>
        <v>2.1633872393112E-2</v>
      </c>
      <c r="X40" s="77">
        <f>(X26-X114)*'Assumptions (Inputs)'!$C$29</f>
        <v>2.029823120556001E-3</v>
      </c>
      <c r="Y40" s="77">
        <f>(Y26-Y114)*'Assumptions (Inputs)'!$C$29</f>
        <v>-1.7574226151999998E-2</v>
      </c>
      <c r="Z40" s="77">
        <f>(Z26-Z114)*'Assumptions (Inputs)'!$C$29</f>
        <v>-1.7574226151999998E-2</v>
      </c>
      <c r="AA40" s="77">
        <f>(AA26-AA114)*'Assumptions (Inputs)'!$C$29</f>
        <v>-1.7574226151999998E-2</v>
      </c>
      <c r="AB40" s="77">
        <f>(AB26-AB114)*'Assumptions (Inputs)'!$C$29</f>
        <v>-1.7574226151999998E-2</v>
      </c>
      <c r="AC40" s="77">
        <f>(AC26-AC114)*'Assumptions (Inputs)'!$C$29</f>
        <v>-1.7574226151999998E-2</v>
      </c>
      <c r="AD40" s="77">
        <f>(AD26-AD114)*'Assumptions (Inputs)'!$C$29</f>
        <v>-1.7574226151999998E-2</v>
      </c>
      <c r="AE40" s="77">
        <f>(AE26-AE114)*'Assumptions (Inputs)'!$C$29</f>
        <v>-1.7574226151999998E-2</v>
      </c>
      <c r="AF40" s="77">
        <f>(AF26-AF114)*'Assumptions (Inputs)'!$C$29</f>
        <v>-1.7574226151999998E-2</v>
      </c>
      <c r="AG40" s="77">
        <f>(AG26-AG114)*'Assumptions (Inputs)'!$C$29</f>
        <v>-1.7574226151999998E-2</v>
      </c>
      <c r="AH40" s="77">
        <f>(AH26-AH114)*'Assumptions (Inputs)'!$C$29</f>
        <v>-1.7574226151999998E-2</v>
      </c>
      <c r="AI40" s="77">
        <f>(AI26-AI114)*'Assumptions (Inputs)'!$C$29</f>
        <v>-1.7574226151999998E-2</v>
      </c>
      <c r="AJ40" s="77">
        <f>(AJ26-AJ114)*'Assumptions (Inputs)'!$C$29</f>
        <v>-1.7574226151999998E-2</v>
      </c>
      <c r="AK40" s="77">
        <f>(AK26-AK114)*'Assumptions (Inputs)'!$C$29</f>
        <v>-1.7574226151999998E-2</v>
      </c>
      <c r="AL40" s="77">
        <f>(AL26-AL114)*'Assumptions (Inputs)'!$C$29</f>
        <v>-1.7574226151999998E-2</v>
      </c>
      <c r="AM40" s="77">
        <f>(AM26-AM114)*'Assumptions (Inputs)'!$C$29</f>
        <v>-1.7574226151999998E-2</v>
      </c>
      <c r="AN40" s="77">
        <f>(AN26-AN114)*'Assumptions (Inputs)'!$C$29</f>
        <v>-1.7574226151999998E-2</v>
      </c>
      <c r="AO40" s="77">
        <f>(AO26-AO114)*'Assumptions (Inputs)'!$C$29</f>
        <v>-1.7574226151999998E-2</v>
      </c>
      <c r="AP40" s="77">
        <f>(AP26-AP114)*'Assumptions (Inputs)'!$C$29</f>
        <v>-1.7574226151999998E-2</v>
      </c>
      <c r="AQ40" s="77">
        <f>(AQ26-AQ114)*'Assumptions (Inputs)'!$C$29</f>
        <v>-1.7574226151999998E-2</v>
      </c>
      <c r="AR40" s="77">
        <f>(AR26-AR114)*'Assumptions (Inputs)'!$C$29</f>
        <v>-1.7574226151999998E-2</v>
      </c>
      <c r="AS40" s="77">
        <f>(AS26-AS114)*'Assumptions (Inputs)'!$C$29</f>
        <v>-1.7574226151999998E-2</v>
      </c>
      <c r="AT40" s="77">
        <f>(AT26-AT114)*'Assumptions (Inputs)'!$C$29</f>
        <v>-1.7574226151999998E-2</v>
      </c>
      <c r="AU40" s="77">
        <f>(AU26-AU114)*'Assumptions (Inputs)'!$C$29</f>
        <v>-1.7574226151999998E-2</v>
      </c>
      <c r="AV40" s="77">
        <f>(AV26-AV114)*'Assumptions (Inputs)'!$C$29</f>
        <v>-1.7574226151999998E-2</v>
      </c>
      <c r="AW40" s="77">
        <f>(AW26-AW114)*'Assumptions (Inputs)'!$C$29</f>
        <v>-1.7574226151999998E-2</v>
      </c>
      <c r="AX40" s="77">
        <f>(AX26-AX114)*'Assumptions (Inputs)'!$C$29</f>
        <v>-1.7574226151999998E-2</v>
      </c>
      <c r="AY40" s="77">
        <f>(AY26-AY114)*'Assumptions (Inputs)'!$C$29</f>
        <v>-1.7574226151999998E-2</v>
      </c>
      <c r="AZ40" s="77">
        <f>(AZ26-AZ114)*'Assumptions (Inputs)'!$C$29</f>
        <v>-1.7574226151999998E-2</v>
      </c>
      <c r="BA40" s="77">
        <f>(BA26-BA114)*'Assumptions (Inputs)'!$C$29</f>
        <v>-1.7574226151999998E-2</v>
      </c>
      <c r="BB40" s="77">
        <f>(BB26-BB114)*'Assumptions (Inputs)'!$C$29</f>
        <v>0</v>
      </c>
      <c r="BC40" s="77">
        <f>(BC26-BC114)*'Assumptions (Inputs)'!$C$29</f>
        <v>0</v>
      </c>
      <c r="BD40" s="77">
        <f>(BD26-BD114)*'Assumptions (Inputs)'!$C$29</f>
        <v>0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5.2722678456011696E-5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1">SUM(C39:C40)</f>
        <v>0</v>
      </c>
      <c r="D41" s="75">
        <f t="shared" si="21"/>
        <v>1.5377447882999997E-2</v>
      </c>
      <c r="E41" s="75">
        <f t="shared" si="21"/>
        <v>6.1237391026643988E-2</v>
      </c>
      <c r="F41" s="75">
        <f t="shared" si="21"/>
        <v>0.10233471888309598</v>
      </c>
      <c r="G41" s="75">
        <f t="shared" si="21"/>
        <v>0.13903849020154796</v>
      </c>
      <c r="H41" s="75">
        <f t="shared" si="21"/>
        <v>0.17166504105273594</v>
      </c>
      <c r="I41" s="75">
        <f t="shared" si="21"/>
        <v>0.20053070750739593</v>
      </c>
      <c r="J41" s="75">
        <f t="shared" si="21"/>
        <v>0.22590789007088394</v>
      </c>
      <c r="K41" s="75">
        <f t="shared" si="21"/>
        <v>0.24806898924855594</v>
      </c>
      <c r="L41" s="75">
        <f t="shared" si="21"/>
        <v>0.26970286164166796</v>
      </c>
      <c r="M41" s="75">
        <f t="shared" si="21"/>
        <v>0.29133673403477994</v>
      </c>
      <c r="N41" s="75">
        <f t="shared" si="21"/>
        <v>0.31297060642789193</v>
      </c>
      <c r="O41" s="75">
        <f t="shared" si="21"/>
        <v>0.33460447882100391</v>
      </c>
      <c r="P41" s="75">
        <f t="shared" si="21"/>
        <v>0.3562383512141159</v>
      </c>
      <c r="Q41" s="75">
        <f t="shared" si="21"/>
        <v>0.37787222360722789</v>
      </c>
      <c r="R41" s="75">
        <f t="shared" si="21"/>
        <v>0.39950609600033987</v>
      </c>
      <c r="S41" s="75">
        <f t="shared" si="21"/>
        <v>0.42113996839345186</v>
      </c>
      <c r="T41" s="75">
        <f t="shared" si="21"/>
        <v>0.44277384078656384</v>
      </c>
      <c r="U41" s="75">
        <f t="shared" si="21"/>
        <v>0.46440771317967583</v>
      </c>
      <c r="V41" s="75">
        <f t="shared" si="21"/>
        <v>0.48604158557278782</v>
      </c>
      <c r="W41" s="75">
        <f t="shared" si="21"/>
        <v>0.50767545796589986</v>
      </c>
      <c r="X41" s="75">
        <f t="shared" si="21"/>
        <v>0.50970528108645585</v>
      </c>
      <c r="Y41" s="75">
        <f t="shared" si="21"/>
        <v>0.49213105493445586</v>
      </c>
      <c r="Z41" s="75">
        <f t="shared" si="21"/>
        <v>0.47455682878245586</v>
      </c>
      <c r="AA41" s="75">
        <f t="shared" si="21"/>
        <v>0.45698260263045587</v>
      </c>
      <c r="AB41" s="75">
        <f t="shared" si="21"/>
        <v>0.43940837647845588</v>
      </c>
      <c r="AC41" s="75">
        <f t="shared" si="21"/>
        <v>0.42183415032645588</v>
      </c>
      <c r="AD41" s="75">
        <f t="shared" si="21"/>
        <v>0.40425992417445589</v>
      </c>
      <c r="AE41" s="75">
        <f t="shared" si="21"/>
        <v>0.38668569802245589</v>
      </c>
      <c r="AF41" s="75">
        <f t="shared" si="21"/>
        <v>0.3691114718704559</v>
      </c>
      <c r="AG41" s="75">
        <f t="shared" si="21"/>
        <v>0.3515372457184559</v>
      </c>
      <c r="AH41" s="75">
        <f t="shared" si="21"/>
        <v>0.33396301956645591</v>
      </c>
      <c r="AI41" s="75">
        <f t="shared" si="21"/>
        <v>0.31638879341445592</v>
      </c>
      <c r="AJ41" s="75">
        <f t="shared" si="21"/>
        <v>0.29881456726245592</v>
      </c>
      <c r="AK41" s="75">
        <f t="shared" si="21"/>
        <v>0.28124034111045593</v>
      </c>
      <c r="AL41" s="75">
        <f t="shared" si="21"/>
        <v>0.26366611495845593</v>
      </c>
      <c r="AM41" s="75">
        <f t="shared" si="21"/>
        <v>0.24609188880645594</v>
      </c>
      <c r="AN41" s="75">
        <f t="shared" si="21"/>
        <v>0.22851766265445594</v>
      </c>
      <c r="AO41" s="75">
        <f t="shared" si="21"/>
        <v>0.21094343650245595</v>
      </c>
      <c r="AP41" s="75">
        <f t="shared" si="21"/>
        <v>0.19336921035045596</v>
      </c>
      <c r="AQ41" s="75">
        <f t="shared" si="21"/>
        <v>0.17579498419845596</v>
      </c>
      <c r="AR41" s="75">
        <f t="shared" si="21"/>
        <v>0.15822075804645597</v>
      </c>
      <c r="AS41" s="75">
        <f t="shared" si="21"/>
        <v>0.14064653189445597</v>
      </c>
      <c r="AT41" s="75">
        <f t="shared" si="21"/>
        <v>0.12307230574245598</v>
      </c>
      <c r="AU41" s="75">
        <f t="shared" si="21"/>
        <v>0.10549807959045598</v>
      </c>
      <c r="AV41" s="75">
        <f t="shared" si="21"/>
        <v>8.792385343845599E-2</v>
      </c>
      <c r="AW41" s="75">
        <f t="shared" si="21"/>
        <v>7.0349627286455996E-2</v>
      </c>
      <c r="AX41" s="75">
        <f t="shared" si="21"/>
        <v>5.2775401134456001E-2</v>
      </c>
      <c r="AY41" s="75">
        <f t="shared" si="21"/>
        <v>3.5201174982456007E-2</v>
      </c>
      <c r="AZ41" s="75">
        <f t="shared" si="21"/>
        <v>1.7626948830456009E-2</v>
      </c>
      <c r="BA41" s="75">
        <f t="shared" si="21"/>
        <v>5.2722678456011696E-5</v>
      </c>
      <c r="BB41" s="75">
        <f t="shared" si="21"/>
        <v>5.2722678456011696E-5</v>
      </c>
      <c r="BC41" s="75">
        <f t="shared" si="21"/>
        <v>5.2722678456011696E-5</v>
      </c>
      <c r="BD41" s="75">
        <f t="shared" si="21"/>
        <v>5.2722678456011696E-5</v>
      </c>
      <c r="BE41" s="75">
        <f t="shared" si="21"/>
        <v>5.2722678456011696E-5</v>
      </c>
      <c r="BF41" s="75">
        <f t="shared" si="21"/>
        <v>5.2722678456011696E-5</v>
      </c>
      <c r="BG41" s="75">
        <f t="shared" si="21"/>
        <v>5.2722678456011696E-5</v>
      </c>
      <c r="BH41" s="75">
        <f t="shared" si="21"/>
        <v>5.2722678456011696E-5</v>
      </c>
      <c r="BI41" s="75">
        <f t="shared" si="21"/>
        <v>5.2722678456011696E-5</v>
      </c>
      <c r="BJ41" s="75">
        <f t="shared" si="21"/>
        <v>5.2722678456011696E-5</v>
      </c>
      <c r="BK41" s="75">
        <f t="shared" si="21"/>
        <v>5.2722678456011696E-5</v>
      </c>
      <c r="BL41" s="75">
        <f t="shared" si="21"/>
        <v>5.2722678456011696E-5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2">AVERAGE(C39,C41)</f>
        <v>0</v>
      </c>
      <c r="D42" s="69">
        <f t="shared" si="22"/>
        <v>7.6887239414999984E-3</v>
      </c>
      <c r="E42" s="69">
        <f t="shared" si="22"/>
        <v>3.8307419454821995E-2</v>
      </c>
      <c r="F42" s="69">
        <f>AVERAGE(F39,F41)</f>
        <v>8.1786054954869986E-2</v>
      </c>
      <c r="G42" s="69">
        <f t="shared" si="22"/>
        <v>0.12068660454232197</v>
      </c>
      <c r="H42" s="69">
        <f t="shared" si="22"/>
        <v>0.15535176562714195</v>
      </c>
      <c r="I42" s="69">
        <f t="shared" si="22"/>
        <v>0.18609787428006594</v>
      </c>
      <c r="J42" s="69">
        <f t="shared" si="22"/>
        <v>0.21321929878913992</v>
      </c>
      <c r="K42" s="69">
        <f t="shared" si="22"/>
        <v>0.23698843965971994</v>
      </c>
      <c r="L42" s="69">
        <f t="shared" si="22"/>
        <v>0.25888592544511196</v>
      </c>
      <c r="M42" s="69">
        <f t="shared" si="22"/>
        <v>0.28051979783822395</v>
      </c>
      <c r="N42" s="69">
        <f t="shared" si="22"/>
        <v>0.30215367023133594</v>
      </c>
      <c r="O42" s="69">
        <f t="shared" si="22"/>
        <v>0.32378754262444792</v>
      </c>
      <c r="P42" s="69">
        <f t="shared" si="22"/>
        <v>0.34542141501755991</v>
      </c>
      <c r="Q42" s="69">
        <f t="shared" si="22"/>
        <v>0.36705528741067189</v>
      </c>
      <c r="R42" s="69">
        <f t="shared" si="22"/>
        <v>0.38868915980378388</v>
      </c>
      <c r="S42" s="69">
        <f t="shared" si="22"/>
        <v>0.41032303219689586</v>
      </c>
      <c r="T42" s="69">
        <f t="shared" si="22"/>
        <v>0.43195690459000785</v>
      </c>
      <c r="U42" s="69">
        <f t="shared" si="22"/>
        <v>0.45359077698311984</v>
      </c>
      <c r="V42" s="69">
        <f t="shared" si="22"/>
        <v>0.47522464937623182</v>
      </c>
      <c r="W42" s="69">
        <f t="shared" si="22"/>
        <v>0.49685852176934386</v>
      </c>
      <c r="X42" s="69">
        <f t="shared" si="22"/>
        <v>0.50869036952617785</v>
      </c>
      <c r="Y42" s="69">
        <f t="shared" si="22"/>
        <v>0.50091816801045586</v>
      </c>
      <c r="Z42" s="69">
        <f t="shared" si="22"/>
        <v>0.48334394185845586</v>
      </c>
      <c r="AA42" s="69">
        <f t="shared" si="22"/>
        <v>0.46576971570645587</v>
      </c>
      <c r="AB42" s="69">
        <f t="shared" si="22"/>
        <v>0.44819548955445587</v>
      </c>
      <c r="AC42" s="69">
        <f t="shared" si="22"/>
        <v>0.43062126340245588</v>
      </c>
      <c r="AD42" s="69">
        <f t="shared" si="22"/>
        <v>0.41304703725045588</v>
      </c>
      <c r="AE42" s="69">
        <f t="shared" si="22"/>
        <v>0.39547281109845589</v>
      </c>
      <c r="AF42" s="69">
        <f t="shared" si="22"/>
        <v>0.3778985849464559</v>
      </c>
      <c r="AG42" s="69">
        <f t="shared" si="22"/>
        <v>0.3603243587944559</v>
      </c>
      <c r="AH42" s="69">
        <f t="shared" si="22"/>
        <v>0.34275013264245591</v>
      </c>
      <c r="AI42" s="69">
        <f t="shared" si="22"/>
        <v>0.32517590649045591</v>
      </c>
      <c r="AJ42" s="69">
        <f t="shared" si="22"/>
        <v>0.30760168033845592</v>
      </c>
      <c r="AK42" s="69">
        <f t="shared" si="22"/>
        <v>0.29002745418645592</v>
      </c>
      <c r="AL42" s="69">
        <f t="shared" si="22"/>
        <v>0.27245322803445593</v>
      </c>
      <c r="AM42" s="69">
        <f t="shared" si="22"/>
        <v>0.25487900188245594</v>
      </c>
      <c r="AN42" s="69">
        <f t="shared" si="22"/>
        <v>0.23730477573045594</v>
      </c>
      <c r="AO42" s="69">
        <f t="shared" si="22"/>
        <v>0.21973054957845595</v>
      </c>
      <c r="AP42" s="69">
        <f t="shared" si="22"/>
        <v>0.20215632342645595</v>
      </c>
      <c r="AQ42" s="69">
        <f t="shared" si="22"/>
        <v>0.18458209727445596</v>
      </c>
      <c r="AR42" s="69">
        <f t="shared" si="22"/>
        <v>0.16700787112245596</v>
      </c>
      <c r="AS42" s="69">
        <f t="shared" si="22"/>
        <v>0.14943364497045597</v>
      </c>
      <c r="AT42" s="69">
        <f t="shared" si="22"/>
        <v>0.13185941881845598</v>
      </c>
      <c r="AU42" s="69">
        <f t="shared" si="22"/>
        <v>0.11428519266645598</v>
      </c>
      <c r="AV42" s="69">
        <f t="shared" si="22"/>
        <v>9.6710966514455987E-2</v>
      </c>
      <c r="AW42" s="69">
        <f t="shared" si="22"/>
        <v>7.9136740362455993E-2</v>
      </c>
      <c r="AX42" s="69">
        <f t="shared" si="22"/>
        <v>6.1562514210455999E-2</v>
      </c>
      <c r="AY42" s="69">
        <f t="shared" si="22"/>
        <v>4.3988288058456004E-2</v>
      </c>
      <c r="AZ42" s="69">
        <f t="shared" si="22"/>
        <v>2.641406190645601E-2</v>
      </c>
      <c r="BA42" s="69">
        <f t="shared" si="22"/>
        <v>8.8398357544560106E-3</v>
      </c>
      <c r="BB42" s="69">
        <f t="shared" si="22"/>
        <v>5.2722678456011696E-5</v>
      </c>
      <c r="BC42" s="69">
        <f t="shared" si="22"/>
        <v>5.2722678456011696E-5</v>
      </c>
      <c r="BD42" s="69">
        <f t="shared" si="22"/>
        <v>5.2722678456011696E-5</v>
      </c>
      <c r="BE42" s="69">
        <f t="shared" si="22"/>
        <v>5.2722678456011696E-5</v>
      </c>
      <c r="BF42" s="69">
        <f t="shared" si="22"/>
        <v>5.2722678456011696E-5</v>
      </c>
      <c r="BG42" s="69">
        <f t="shared" si="22"/>
        <v>5.2722678456011696E-5</v>
      </c>
      <c r="BH42" s="69">
        <f t="shared" si="22"/>
        <v>5.2722678456011696E-5</v>
      </c>
      <c r="BI42" s="69">
        <f t="shared" si="22"/>
        <v>5.2722678456011696E-5</v>
      </c>
      <c r="BJ42" s="69">
        <f t="shared" si="22"/>
        <v>5.2722678456011696E-5</v>
      </c>
      <c r="BK42" s="69">
        <f t="shared" si="22"/>
        <v>5.2722678456011696E-5</v>
      </c>
      <c r="BL42" s="69">
        <f t="shared" si="22"/>
        <v>5.2722678456011696E-5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3">B47</f>
        <v>0</v>
      </c>
      <c r="D45" s="56">
        <f t="shared" si="23"/>
        <v>0</v>
      </c>
      <c r="E45" s="56">
        <f t="shared" si="23"/>
        <v>2.8558117496999998E-3</v>
      </c>
      <c r="F45" s="56">
        <f t="shared" si="23"/>
        <v>1.1372658333519598E-2</v>
      </c>
      <c r="G45" s="56">
        <f t="shared" si="23"/>
        <v>1.9005019221146398E-2</v>
      </c>
      <c r="H45" s="56">
        <f t="shared" si="23"/>
        <v>2.5821433894573198E-2</v>
      </c>
      <c r="I45" s="56">
        <f t="shared" si="23"/>
        <v>3.1880650481222399E-2</v>
      </c>
      <c r="J45" s="56">
        <f t="shared" si="23"/>
        <v>3.7241417108516396E-2</v>
      </c>
      <c r="K45" s="56">
        <f t="shared" si="23"/>
        <v>4.1954322441735595E-2</v>
      </c>
      <c r="L45" s="56">
        <f t="shared" si="23"/>
        <v>4.6069955146160392E-2</v>
      </c>
      <c r="M45" s="56">
        <f t="shared" si="23"/>
        <v>5.0087674304881188E-2</v>
      </c>
      <c r="N45" s="56">
        <f t="shared" si="23"/>
        <v>5.4105393463601992E-2</v>
      </c>
      <c r="O45" s="56">
        <f t="shared" si="23"/>
        <v>5.8123112622322795E-2</v>
      </c>
      <c r="P45" s="56">
        <f t="shared" si="23"/>
        <v>6.2140831781043598E-2</v>
      </c>
      <c r="Q45" s="56">
        <f t="shared" si="23"/>
        <v>6.6158550939764402E-2</v>
      </c>
      <c r="R45" s="56">
        <f t="shared" si="23"/>
        <v>7.0176270098485205E-2</v>
      </c>
      <c r="S45" s="56">
        <f t="shared" si="23"/>
        <v>7.4193989257206008E-2</v>
      </c>
      <c r="T45" s="56">
        <f t="shared" si="23"/>
        <v>7.8211708415926812E-2</v>
      </c>
      <c r="U45" s="56">
        <f t="shared" si="23"/>
        <v>8.2229427574647615E-2</v>
      </c>
      <c r="V45" s="56">
        <f t="shared" si="23"/>
        <v>8.6247146733368418E-2</v>
      </c>
      <c r="W45" s="56">
        <f t="shared" si="23"/>
        <v>9.0264865892089222E-2</v>
      </c>
      <c r="X45" s="56">
        <f t="shared" si="23"/>
        <v>9.4282585050810025E-2</v>
      </c>
      <c r="Y45" s="56">
        <f t="shared" si="23"/>
        <v>9.4659552201770428E-2</v>
      </c>
      <c r="Z45" s="56">
        <f t="shared" si="23"/>
        <v>9.139576734497043E-2</v>
      </c>
      <c r="AA45" s="56">
        <f t="shared" si="23"/>
        <v>8.8131982488170432E-2</v>
      </c>
      <c r="AB45" s="56">
        <f t="shared" si="23"/>
        <v>8.4868197631370434E-2</v>
      </c>
      <c r="AC45" s="56">
        <f t="shared" si="23"/>
        <v>8.1604412774570437E-2</v>
      </c>
      <c r="AD45" s="56">
        <f t="shared" si="23"/>
        <v>7.8340627917770439E-2</v>
      </c>
      <c r="AE45" s="56">
        <f t="shared" si="23"/>
        <v>7.5076843060970441E-2</v>
      </c>
      <c r="AF45" s="56">
        <f t="shared" si="23"/>
        <v>7.1813058204170443E-2</v>
      </c>
      <c r="AG45" s="56">
        <f t="shared" si="23"/>
        <v>6.8549273347370446E-2</v>
      </c>
      <c r="AH45" s="56">
        <f t="shared" si="23"/>
        <v>6.5285488490570448E-2</v>
      </c>
      <c r="AI45" s="56">
        <f t="shared" si="23"/>
        <v>6.202170363377045E-2</v>
      </c>
      <c r="AJ45" s="56">
        <f t="shared" si="23"/>
        <v>5.8757918776970453E-2</v>
      </c>
      <c r="AK45" s="56">
        <f t="shared" si="23"/>
        <v>5.5494133920170455E-2</v>
      </c>
      <c r="AL45" s="56">
        <f t="shared" si="23"/>
        <v>5.2230349063370457E-2</v>
      </c>
      <c r="AM45" s="56">
        <f t="shared" si="23"/>
        <v>4.8966564206570459E-2</v>
      </c>
      <c r="AN45" s="56">
        <f t="shared" si="23"/>
        <v>4.5702779349770462E-2</v>
      </c>
      <c r="AO45" s="56">
        <f t="shared" si="23"/>
        <v>4.2438994492970464E-2</v>
      </c>
      <c r="AP45" s="56">
        <f t="shared" si="23"/>
        <v>3.9175209636170466E-2</v>
      </c>
      <c r="AQ45" s="56">
        <f t="shared" si="23"/>
        <v>3.5911424779370468E-2</v>
      </c>
      <c r="AR45" s="56">
        <f t="shared" si="23"/>
        <v>3.2647639922570471E-2</v>
      </c>
      <c r="AS45" s="56">
        <f t="shared" si="23"/>
        <v>2.9383855065770473E-2</v>
      </c>
      <c r="AT45" s="56">
        <f t="shared" si="23"/>
        <v>2.6120070208970475E-2</v>
      </c>
      <c r="AU45" s="56">
        <f t="shared" si="23"/>
        <v>2.2856285352170477E-2</v>
      </c>
      <c r="AV45" s="56">
        <f t="shared" si="23"/>
        <v>1.959250049537048E-2</v>
      </c>
      <c r="AW45" s="56">
        <f t="shared" si="23"/>
        <v>1.6328715638570482E-2</v>
      </c>
      <c r="AX45" s="56">
        <f t="shared" si="23"/>
        <v>1.3064930781770482E-2</v>
      </c>
      <c r="AY45" s="56">
        <f t="shared" si="23"/>
        <v>9.8011459249704828E-3</v>
      </c>
      <c r="AZ45" s="56">
        <f t="shared" si="23"/>
        <v>6.5373610681704834E-3</v>
      </c>
      <c r="BA45" s="56">
        <f t="shared" si="23"/>
        <v>3.2735762113704839E-3</v>
      </c>
      <c r="BB45" s="56">
        <f t="shared" si="23"/>
        <v>9.7913545704843979E-6</v>
      </c>
      <c r="BC45" s="56">
        <f t="shared" si="23"/>
        <v>9.7913545704843979E-6</v>
      </c>
      <c r="BD45" s="56">
        <f t="shared" si="23"/>
        <v>9.7913545704843979E-6</v>
      </c>
      <c r="BE45" s="56">
        <f t="shared" si="23"/>
        <v>9.7913545704843979E-6</v>
      </c>
      <c r="BF45" s="56">
        <f t="shared" si="23"/>
        <v>9.7913545704843979E-6</v>
      </c>
      <c r="BG45" s="56">
        <f t="shared" si="23"/>
        <v>9.7913545704843979E-6</v>
      </c>
      <c r="BH45" s="56">
        <f t="shared" si="23"/>
        <v>9.7913545704843979E-6</v>
      </c>
      <c r="BI45" s="56">
        <f t="shared" si="23"/>
        <v>9.7913545704843979E-6</v>
      </c>
      <c r="BJ45" s="56">
        <f t="shared" si="23"/>
        <v>9.7913545704843979E-6</v>
      </c>
      <c r="BK45" s="56">
        <f t="shared" si="23"/>
        <v>9.7913545704843979E-6</v>
      </c>
      <c r="BL45" s="56">
        <f t="shared" si="23"/>
        <v>9.7913545704843979E-6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2.8558117496999998E-3</v>
      </c>
      <c r="E46" s="56">
        <f>(E27-E114)*'Assumptions (Inputs)'!$C$26</f>
        <v>8.5168465838195984E-3</v>
      </c>
      <c r="F46" s="56">
        <f>(F27-F114)*'Assumptions (Inputs)'!$C$26</f>
        <v>7.6323608876267988E-3</v>
      </c>
      <c r="G46" s="56">
        <f>(G27-G114)*'Assumptions (Inputs)'!$C$26</f>
        <v>6.8164146734267985E-3</v>
      </c>
      <c r="H46" s="56">
        <f>(H27-H114)*'Assumptions (Inputs)'!$C$26</f>
        <v>6.0592165866491989E-3</v>
      </c>
      <c r="I46" s="56">
        <f>(I27-I114)*'Assumptions (Inputs)'!$C$26</f>
        <v>5.3607666272939992E-3</v>
      </c>
      <c r="J46" s="56">
        <f>(J27-J114)*'Assumptions (Inputs)'!$C$26</f>
        <v>4.7129053332192004E-3</v>
      </c>
      <c r="K46" s="56">
        <f>(K27-K114)*'Assumptions (Inputs)'!$C$26</f>
        <v>4.1156327044247999E-3</v>
      </c>
      <c r="L46" s="56">
        <f>(L27-L114)*'Assumptions (Inputs)'!$C$26</f>
        <v>4.0177191587207998E-3</v>
      </c>
      <c r="M46" s="56">
        <f>(M27-M114)*'Assumptions (Inputs)'!$C$26</f>
        <v>4.0177191587207998E-3</v>
      </c>
      <c r="N46" s="56">
        <f>(N27-N114)*'Assumptions (Inputs)'!$C$26</f>
        <v>4.0177191587207998E-3</v>
      </c>
      <c r="O46" s="56">
        <f>(O27-O114)*'Assumptions (Inputs)'!$C$26</f>
        <v>4.0177191587207998E-3</v>
      </c>
      <c r="P46" s="56">
        <f>(P27-P114)*'Assumptions (Inputs)'!$C$26</f>
        <v>4.0177191587207998E-3</v>
      </c>
      <c r="Q46" s="56">
        <f>(Q27-Q114)*'Assumptions (Inputs)'!$C$26</f>
        <v>4.0177191587207998E-3</v>
      </c>
      <c r="R46" s="56">
        <f>(R27-R114)*'Assumptions (Inputs)'!$C$26</f>
        <v>4.0177191587207998E-3</v>
      </c>
      <c r="S46" s="56">
        <f>(S27-S114)*'Assumptions (Inputs)'!$C$26</f>
        <v>4.0177191587207998E-3</v>
      </c>
      <c r="T46" s="56">
        <f>(T27-T114)*'Assumptions (Inputs)'!$C$26</f>
        <v>4.0177191587207998E-3</v>
      </c>
      <c r="U46" s="56">
        <f>(U27-U114)*'Assumptions (Inputs)'!$C$26</f>
        <v>4.0177191587207998E-3</v>
      </c>
      <c r="V46" s="56">
        <f>(V27-V114)*'Assumptions (Inputs)'!$C$26</f>
        <v>4.0177191587207998E-3</v>
      </c>
      <c r="W46" s="56">
        <f>(W27-W114)*'Assumptions (Inputs)'!$C$26</f>
        <v>4.0177191587207998E-3</v>
      </c>
      <c r="X46" s="56">
        <f>(X27-X114)*'Assumptions (Inputs)'!$C$26</f>
        <v>3.7696715096040018E-4</v>
      </c>
      <c r="Y46" s="56">
        <f>(Y27-Y114)*'Assumptions (Inputs)'!$C$26</f>
        <v>-3.2637848567999995E-3</v>
      </c>
      <c r="Z46" s="56">
        <f>(Z27-Z114)*'Assumptions (Inputs)'!$C$26</f>
        <v>-3.2637848567999995E-3</v>
      </c>
      <c r="AA46" s="56">
        <f>(AA27-AA114)*'Assumptions (Inputs)'!$C$26</f>
        <v>-3.2637848567999995E-3</v>
      </c>
      <c r="AB46" s="56">
        <f>(AB27-AB114)*'Assumptions (Inputs)'!$C$26</f>
        <v>-3.2637848567999995E-3</v>
      </c>
      <c r="AC46" s="56">
        <f>(AC27-AC114)*'Assumptions (Inputs)'!$C$26</f>
        <v>-3.2637848567999995E-3</v>
      </c>
      <c r="AD46" s="56">
        <f>(AD27-AD114)*'Assumptions (Inputs)'!$C$26</f>
        <v>-3.2637848567999995E-3</v>
      </c>
      <c r="AE46" s="56">
        <f>(AE27-AE114)*'Assumptions (Inputs)'!$C$26</f>
        <v>-3.2637848567999995E-3</v>
      </c>
      <c r="AF46" s="56">
        <f>(AF27-AF114)*'Assumptions (Inputs)'!$C$26</f>
        <v>-3.2637848567999995E-3</v>
      </c>
      <c r="AG46" s="56">
        <f>(AG27-AG114)*'Assumptions (Inputs)'!$C$26</f>
        <v>-3.2637848567999995E-3</v>
      </c>
      <c r="AH46" s="56">
        <f>(AH27-AH114)*'Assumptions (Inputs)'!$C$26</f>
        <v>-3.2637848567999995E-3</v>
      </c>
      <c r="AI46" s="56">
        <f>(AI27-AI114)*'Assumptions (Inputs)'!$C$26</f>
        <v>-3.2637848567999995E-3</v>
      </c>
      <c r="AJ46" s="56">
        <f>(AJ27-AJ114)*'Assumptions (Inputs)'!$C$26</f>
        <v>-3.2637848567999995E-3</v>
      </c>
      <c r="AK46" s="56">
        <f>(AK27-AK114)*'Assumptions (Inputs)'!$C$26</f>
        <v>-3.2637848567999995E-3</v>
      </c>
      <c r="AL46" s="56">
        <f>(AL27-AL114)*'Assumptions (Inputs)'!$C$26</f>
        <v>-3.2637848567999995E-3</v>
      </c>
      <c r="AM46" s="56">
        <f>(AM27-AM114)*'Assumptions (Inputs)'!$C$26</f>
        <v>-3.2637848567999995E-3</v>
      </c>
      <c r="AN46" s="56">
        <f>(AN27-AN114)*'Assumptions (Inputs)'!$C$26</f>
        <v>-3.2637848567999995E-3</v>
      </c>
      <c r="AO46" s="56">
        <f>(AO27-AO114)*'Assumptions (Inputs)'!$C$26</f>
        <v>-3.2637848567999995E-3</v>
      </c>
      <c r="AP46" s="56">
        <f>(AP27-AP114)*'Assumptions (Inputs)'!$C$26</f>
        <v>-3.2637848567999995E-3</v>
      </c>
      <c r="AQ46" s="56">
        <f>(AQ27-AQ114)*'Assumptions (Inputs)'!$C$26</f>
        <v>-3.2637848567999995E-3</v>
      </c>
      <c r="AR46" s="56">
        <f>(AR27-AR114)*'Assumptions (Inputs)'!$C$26</f>
        <v>-3.2637848567999995E-3</v>
      </c>
      <c r="AS46" s="56">
        <f>(AS27-AS114)*'Assumptions (Inputs)'!$C$26</f>
        <v>-3.2637848567999995E-3</v>
      </c>
      <c r="AT46" s="56">
        <f>(AT27-AT114)*'Assumptions (Inputs)'!$C$26</f>
        <v>-3.2637848567999995E-3</v>
      </c>
      <c r="AU46" s="56">
        <f>(AU27-AU114)*'Assumptions (Inputs)'!$C$26</f>
        <v>-3.2637848567999995E-3</v>
      </c>
      <c r="AV46" s="56">
        <f>(AV27-AV114)*'Assumptions (Inputs)'!$C$26</f>
        <v>-3.2637848567999995E-3</v>
      </c>
      <c r="AW46" s="56">
        <f>(AW27-AW114)*'Assumptions (Inputs)'!$C$26</f>
        <v>-3.2637848567999995E-3</v>
      </c>
      <c r="AX46" s="56">
        <f>(AX27-AX114)*'Assumptions (Inputs)'!$C$26</f>
        <v>-3.2637848567999995E-3</v>
      </c>
      <c r="AY46" s="56">
        <f>(AY27-AY114)*'Assumptions (Inputs)'!$C$26</f>
        <v>-3.2637848567999995E-3</v>
      </c>
      <c r="AZ46" s="56">
        <f>(AZ27-AZ114)*'Assumptions (Inputs)'!$C$26</f>
        <v>-3.2637848567999995E-3</v>
      </c>
      <c r="BA46" s="56">
        <f>(BA27-BA114)*'Assumptions (Inputs)'!$C$26</f>
        <v>-3.2637848567999995E-3</v>
      </c>
      <c r="BB46" s="56">
        <f>(BB27-BB114)*'Assumptions (Inputs)'!$C$26</f>
        <v>0</v>
      </c>
      <c r="BC46" s="56">
        <f>(BC27-BC114)*'Assumptions (Inputs)'!$C$26</f>
        <v>0</v>
      </c>
      <c r="BD46" s="56">
        <f>(BD27-BD114)*'Assumptions (Inputs)'!$C$26</f>
        <v>0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9.7913545704843979E-6</v>
      </c>
      <c r="BO46" s="337"/>
    </row>
    <row r="47" spans="1:107" s="79" customFormat="1" ht="15" customHeight="1">
      <c r="A47" s="36" t="s">
        <v>28</v>
      </c>
      <c r="B47" s="78">
        <f t="shared" ref="B47:BL47" si="24">SUM(B45:B46)</f>
        <v>0</v>
      </c>
      <c r="C47" s="78">
        <f t="shared" si="24"/>
        <v>0</v>
      </c>
      <c r="D47" s="78">
        <f>SUM(D45:D46)</f>
        <v>2.8558117496999998E-3</v>
      </c>
      <c r="E47" s="78">
        <f>SUM(E45:E46)</f>
        <v>1.1372658333519598E-2</v>
      </c>
      <c r="F47" s="78">
        <f t="shared" si="24"/>
        <v>1.9005019221146398E-2</v>
      </c>
      <c r="G47" s="78">
        <f t="shared" si="24"/>
        <v>2.5821433894573198E-2</v>
      </c>
      <c r="H47" s="78">
        <f t="shared" si="24"/>
        <v>3.1880650481222399E-2</v>
      </c>
      <c r="I47" s="78">
        <f t="shared" si="24"/>
        <v>3.7241417108516396E-2</v>
      </c>
      <c r="J47" s="78">
        <f t="shared" si="24"/>
        <v>4.1954322441735595E-2</v>
      </c>
      <c r="K47" s="78">
        <f t="shared" si="24"/>
        <v>4.6069955146160392E-2</v>
      </c>
      <c r="L47" s="78">
        <f t="shared" si="24"/>
        <v>5.0087674304881188E-2</v>
      </c>
      <c r="M47" s="78">
        <f t="shared" si="24"/>
        <v>5.4105393463601992E-2</v>
      </c>
      <c r="N47" s="78">
        <f t="shared" si="24"/>
        <v>5.8123112622322795E-2</v>
      </c>
      <c r="O47" s="78">
        <f t="shared" si="24"/>
        <v>6.2140831781043598E-2</v>
      </c>
      <c r="P47" s="78">
        <f t="shared" si="24"/>
        <v>6.6158550939764402E-2</v>
      </c>
      <c r="Q47" s="78">
        <f t="shared" si="24"/>
        <v>7.0176270098485205E-2</v>
      </c>
      <c r="R47" s="78">
        <f t="shared" si="24"/>
        <v>7.4193989257206008E-2</v>
      </c>
      <c r="S47" s="78">
        <f t="shared" si="24"/>
        <v>7.8211708415926812E-2</v>
      </c>
      <c r="T47" s="78">
        <f t="shared" si="24"/>
        <v>8.2229427574647615E-2</v>
      </c>
      <c r="U47" s="78">
        <f t="shared" si="24"/>
        <v>8.6247146733368418E-2</v>
      </c>
      <c r="V47" s="78">
        <f t="shared" si="24"/>
        <v>9.0264865892089222E-2</v>
      </c>
      <c r="W47" s="78">
        <f t="shared" si="24"/>
        <v>9.4282585050810025E-2</v>
      </c>
      <c r="X47" s="78">
        <f t="shared" si="24"/>
        <v>9.4659552201770428E-2</v>
      </c>
      <c r="Y47" s="78">
        <f t="shared" si="24"/>
        <v>9.139576734497043E-2</v>
      </c>
      <c r="Z47" s="78">
        <f t="shared" si="24"/>
        <v>8.8131982488170432E-2</v>
      </c>
      <c r="AA47" s="78">
        <f t="shared" si="24"/>
        <v>8.4868197631370434E-2</v>
      </c>
      <c r="AB47" s="78">
        <f t="shared" si="24"/>
        <v>8.1604412774570437E-2</v>
      </c>
      <c r="AC47" s="78">
        <f t="shared" si="24"/>
        <v>7.8340627917770439E-2</v>
      </c>
      <c r="AD47" s="78">
        <f t="shared" si="24"/>
        <v>7.5076843060970441E-2</v>
      </c>
      <c r="AE47" s="78">
        <f t="shared" si="24"/>
        <v>7.1813058204170443E-2</v>
      </c>
      <c r="AF47" s="78">
        <f t="shared" si="24"/>
        <v>6.8549273347370446E-2</v>
      </c>
      <c r="AG47" s="78">
        <f t="shared" si="24"/>
        <v>6.5285488490570448E-2</v>
      </c>
      <c r="AH47" s="78">
        <f t="shared" si="24"/>
        <v>6.202170363377045E-2</v>
      </c>
      <c r="AI47" s="78">
        <f t="shared" si="24"/>
        <v>5.8757918776970453E-2</v>
      </c>
      <c r="AJ47" s="78">
        <f t="shared" si="24"/>
        <v>5.5494133920170455E-2</v>
      </c>
      <c r="AK47" s="78">
        <f t="shared" si="24"/>
        <v>5.2230349063370457E-2</v>
      </c>
      <c r="AL47" s="78">
        <f t="shared" si="24"/>
        <v>4.8966564206570459E-2</v>
      </c>
      <c r="AM47" s="78">
        <f t="shared" si="24"/>
        <v>4.5702779349770462E-2</v>
      </c>
      <c r="AN47" s="78">
        <f t="shared" si="24"/>
        <v>4.2438994492970464E-2</v>
      </c>
      <c r="AO47" s="78">
        <f t="shared" si="24"/>
        <v>3.9175209636170466E-2</v>
      </c>
      <c r="AP47" s="78">
        <f t="shared" si="24"/>
        <v>3.5911424779370468E-2</v>
      </c>
      <c r="AQ47" s="78">
        <f t="shared" si="24"/>
        <v>3.2647639922570471E-2</v>
      </c>
      <c r="AR47" s="78">
        <f t="shared" si="24"/>
        <v>2.9383855065770473E-2</v>
      </c>
      <c r="AS47" s="78">
        <f t="shared" si="24"/>
        <v>2.6120070208970475E-2</v>
      </c>
      <c r="AT47" s="78">
        <f t="shared" si="24"/>
        <v>2.2856285352170477E-2</v>
      </c>
      <c r="AU47" s="78">
        <f t="shared" si="24"/>
        <v>1.959250049537048E-2</v>
      </c>
      <c r="AV47" s="78">
        <f t="shared" si="24"/>
        <v>1.6328715638570482E-2</v>
      </c>
      <c r="AW47" s="78">
        <f t="shared" si="24"/>
        <v>1.3064930781770482E-2</v>
      </c>
      <c r="AX47" s="78">
        <f t="shared" si="24"/>
        <v>9.8011459249704828E-3</v>
      </c>
      <c r="AY47" s="78">
        <f t="shared" si="24"/>
        <v>6.5373610681704834E-3</v>
      </c>
      <c r="AZ47" s="78">
        <f t="shared" si="24"/>
        <v>3.2735762113704839E-3</v>
      </c>
      <c r="BA47" s="78">
        <f t="shared" si="24"/>
        <v>9.7913545704843979E-6</v>
      </c>
      <c r="BB47" s="78">
        <f t="shared" si="24"/>
        <v>9.7913545704843979E-6</v>
      </c>
      <c r="BC47" s="78">
        <f t="shared" si="24"/>
        <v>9.7913545704843979E-6</v>
      </c>
      <c r="BD47" s="78">
        <f t="shared" si="24"/>
        <v>9.7913545704843979E-6</v>
      </c>
      <c r="BE47" s="78">
        <f t="shared" si="24"/>
        <v>9.7913545704843979E-6</v>
      </c>
      <c r="BF47" s="78">
        <f t="shared" si="24"/>
        <v>9.7913545704843979E-6</v>
      </c>
      <c r="BG47" s="78">
        <f t="shared" si="24"/>
        <v>9.7913545704843979E-6</v>
      </c>
      <c r="BH47" s="78">
        <f t="shared" si="24"/>
        <v>9.7913545704843979E-6</v>
      </c>
      <c r="BI47" s="78">
        <f t="shared" si="24"/>
        <v>9.7913545704843979E-6</v>
      </c>
      <c r="BJ47" s="78">
        <f t="shared" si="24"/>
        <v>9.7913545704843979E-6</v>
      </c>
      <c r="BK47" s="78">
        <f t="shared" si="24"/>
        <v>9.7913545704843979E-6</v>
      </c>
      <c r="BL47" s="78">
        <f t="shared" si="24"/>
        <v>9.7913545704843979E-6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5">AVERAGE(B45,B47)</f>
        <v>0</v>
      </c>
      <c r="C48" s="69">
        <f t="shared" si="25"/>
        <v>0</v>
      </c>
      <c r="D48" s="69">
        <f t="shared" si="25"/>
        <v>1.4279058748499999E-3</v>
      </c>
      <c r="E48" s="69">
        <f>AVERAGE(E45,E47)</f>
        <v>7.1142350416097989E-3</v>
      </c>
      <c r="F48" s="69">
        <f t="shared" si="25"/>
        <v>1.5188838777332998E-2</v>
      </c>
      <c r="G48" s="69">
        <f>AVERAGE(G45,G47)</f>
        <v>2.2413226557859798E-2</v>
      </c>
      <c r="H48" s="69">
        <f t="shared" si="25"/>
        <v>2.8851042187897798E-2</v>
      </c>
      <c r="I48" s="69">
        <f t="shared" si="25"/>
        <v>3.4561033794869397E-2</v>
      </c>
      <c r="J48" s="69">
        <f t="shared" si="25"/>
        <v>3.9597869775125999E-2</v>
      </c>
      <c r="K48" s="69">
        <f t="shared" si="25"/>
        <v>4.4012138793947997E-2</v>
      </c>
      <c r="L48" s="69">
        <f>AVERAGE(L45,L47)</f>
        <v>4.8078814725520794E-2</v>
      </c>
      <c r="M48" s="69">
        <f>AVERAGE(M45,M47)</f>
        <v>5.209653388424159E-2</v>
      </c>
      <c r="N48" s="69">
        <f>AVERAGE(N45,N47)</f>
        <v>5.6114253042962393E-2</v>
      </c>
      <c r="O48" s="69">
        <f t="shared" ref="O48:BL48" si="26">AVERAGE(O45,O47)</f>
        <v>6.0131972201683197E-2</v>
      </c>
      <c r="P48" s="69">
        <f t="shared" si="26"/>
        <v>6.4149691360403993E-2</v>
      </c>
      <c r="Q48" s="69">
        <f t="shared" si="26"/>
        <v>6.816741051912481E-2</v>
      </c>
      <c r="R48" s="69">
        <f t="shared" si="26"/>
        <v>7.21851296778456E-2</v>
      </c>
      <c r="S48" s="69">
        <f t="shared" si="26"/>
        <v>7.6202848836566417E-2</v>
      </c>
      <c r="T48" s="69">
        <f t="shared" si="26"/>
        <v>8.0220567995287206E-2</v>
      </c>
      <c r="U48" s="69">
        <f t="shared" si="26"/>
        <v>8.4238287154008024E-2</v>
      </c>
      <c r="V48" s="69">
        <f t="shared" si="26"/>
        <v>8.8256006312728813E-2</v>
      </c>
      <c r="W48" s="69">
        <f t="shared" si="26"/>
        <v>9.227372547144963E-2</v>
      </c>
      <c r="X48" s="69">
        <f t="shared" si="26"/>
        <v>9.4471068626290233E-2</v>
      </c>
      <c r="Y48" s="69">
        <f t="shared" si="26"/>
        <v>9.3027659773370436E-2</v>
      </c>
      <c r="Z48" s="69">
        <f t="shared" si="26"/>
        <v>8.9763874916570424E-2</v>
      </c>
      <c r="AA48" s="69">
        <f t="shared" si="26"/>
        <v>8.650009005977044E-2</v>
      </c>
      <c r="AB48" s="69">
        <f t="shared" si="26"/>
        <v>8.3236305202970429E-2</v>
      </c>
      <c r="AC48" s="69">
        <f t="shared" si="26"/>
        <v>7.9972520346170445E-2</v>
      </c>
      <c r="AD48" s="69">
        <f t="shared" si="26"/>
        <v>7.6708735489370433E-2</v>
      </c>
      <c r="AE48" s="69">
        <f t="shared" si="26"/>
        <v>7.3444950632570449E-2</v>
      </c>
      <c r="AF48" s="69">
        <f t="shared" si="26"/>
        <v>7.0181165775770438E-2</v>
      </c>
      <c r="AG48" s="69">
        <f t="shared" si="26"/>
        <v>6.6917380918970454E-2</v>
      </c>
      <c r="AH48" s="69">
        <f t="shared" si="26"/>
        <v>6.3653596062170442E-2</v>
      </c>
      <c r="AI48" s="69">
        <f t="shared" si="26"/>
        <v>6.0389811205370451E-2</v>
      </c>
      <c r="AJ48" s="69">
        <f t="shared" si="26"/>
        <v>5.7126026348570454E-2</v>
      </c>
      <c r="AK48" s="69">
        <f t="shared" si="26"/>
        <v>5.3862241491770456E-2</v>
      </c>
      <c r="AL48" s="69">
        <f t="shared" si="26"/>
        <v>5.0598456634970458E-2</v>
      </c>
      <c r="AM48" s="69">
        <f t="shared" si="26"/>
        <v>4.733467177817046E-2</v>
      </c>
      <c r="AN48" s="69">
        <f t="shared" si="26"/>
        <v>4.4070886921370463E-2</v>
      </c>
      <c r="AO48" s="69">
        <f t="shared" si="26"/>
        <v>4.0807102064570465E-2</v>
      </c>
      <c r="AP48" s="69">
        <f t="shared" si="26"/>
        <v>3.7543317207770467E-2</v>
      </c>
      <c r="AQ48" s="69">
        <f t="shared" si="26"/>
        <v>3.4279532350970469E-2</v>
      </c>
      <c r="AR48" s="69">
        <f t="shared" si="26"/>
        <v>3.1015747494170472E-2</v>
      </c>
      <c r="AS48" s="69">
        <f t="shared" si="26"/>
        <v>2.7751962637370474E-2</v>
      </c>
      <c r="AT48" s="69">
        <f t="shared" si="26"/>
        <v>2.4488177780570476E-2</v>
      </c>
      <c r="AU48" s="69">
        <f t="shared" si="26"/>
        <v>2.1224392923770478E-2</v>
      </c>
      <c r="AV48" s="69">
        <f t="shared" si="26"/>
        <v>1.7960608066970481E-2</v>
      </c>
      <c r="AW48" s="69">
        <f t="shared" si="26"/>
        <v>1.4696823210170483E-2</v>
      </c>
      <c r="AX48" s="69">
        <f t="shared" si="26"/>
        <v>1.1433038353370482E-2</v>
      </c>
      <c r="AY48" s="69">
        <f t="shared" si="26"/>
        <v>8.169253496570484E-3</v>
      </c>
      <c r="AZ48" s="69">
        <f t="shared" si="26"/>
        <v>4.9054686397704836E-3</v>
      </c>
      <c r="BA48" s="69">
        <f t="shared" si="26"/>
        <v>1.6416837829704841E-3</v>
      </c>
      <c r="BB48" s="69">
        <f t="shared" si="26"/>
        <v>9.7913545704843979E-6</v>
      </c>
      <c r="BC48" s="69">
        <f t="shared" si="26"/>
        <v>9.7913545704843979E-6</v>
      </c>
      <c r="BD48" s="69">
        <f t="shared" si="26"/>
        <v>9.7913545704843979E-6</v>
      </c>
      <c r="BE48" s="69">
        <f t="shared" si="26"/>
        <v>9.7913545704843979E-6</v>
      </c>
      <c r="BF48" s="69">
        <f t="shared" si="26"/>
        <v>9.7913545704843979E-6</v>
      </c>
      <c r="BG48" s="69">
        <f t="shared" si="26"/>
        <v>9.7913545704843979E-6</v>
      </c>
      <c r="BH48" s="69">
        <f t="shared" si="26"/>
        <v>9.7913545704843979E-6</v>
      </c>
      <c r="BI48" s="69">
        <f t="shared" si="26"/>
        <v>9.7913545704843979E-6</v>
      </c>
      <c r="BJ48" s="69">
        <f t="shared" si="26"/>
        <v>9.7913545704843979E-6</v>
      </c>
      <c r="BK48" s="69">
        <f t="shared" si="26"/>
        <v>9.7913545704843979E-6</v>
      </c>
      <c r="BL48" s="69">
        <f t="shared" si="26"/>
        <v>9.7913545704843979E-6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7">C22-C36-C42-C48</f>
        <v>0</v>
      </c>
      <c r="D50" s="72">
        <f t="shared" si="27"/>
        <v>1.2217068517576497</v>
      </c>
      <c r="E50" s="72">
        <f t="shared" si="27"/>
        <v>2.3917469222255678</v>
      </c>
      <c r="F50" s="72">
        <f t="shared" si="27"/>
        <v>2.2912369101377967</v>
      </c>
      <c r="G50" s="72">
        <f t="shared" si="27"/>
        <v>2.1961551999178179</v>
      </c>
      <c r="H50" s="72">
        <f t="shared" si="27"/>
        <v>2.1060954503509599</v>
      </c>
      <c r="I50" s="72">
        <f t="shared" si="27"/>
        <v>2.0206825772390649</v>
      </c>
      <c r="J50" s="72">
        <f t="shared" si="27"/>
        <v>1.9395675438977338</v>
      </c>
      <c r="K50" s="72">
        <f t="shared" si="27"/>
        <v>1.8624273611563316</v>
      </c>
      <c r="L50" s="72">
        <f t="shared" si="27"/>
        <v>1.787506426587367</v>
      </c>
      <c r="M50" s="72">
        <f t="shared" si="27"/>
        <v>1.7128980621835341</v>
      </c>
      <c r="N50" s="72">
        <f t="shared" si="27"/>
        <v>1.6382896977797015</v>
      </c>
      <c r="O50" s="72">
        <f t="shared" si="27"/>
        <v>1.5636813333758688</v>
      </c>
      <c r="P50" s="72">
        <f t="shared" si="27"/>
        <v>1.4890729689720359</v>
      </c>
      <c r="Q50" s="72">
        <f t="shared" si="27"/>
        <v>1.4144646045682032</v>
      </c>
      <c r="R50" s="72">
        <f t="shared" si="27"/>
        <v>1.3398562401643705</v>
      </c>
      <c r="S50" s="72">
        <f t="shared" si="27"/>
        <v>1.2652478757605377</v>
      </c>
      <c r="T50" s="72">
        <f t="shared" si="27"/>
        <v>1.190639511356705</v>
      </c>
      <c r="U50" s="72">
        <f t="shared" si="27"/>
        <v>1.1160311469528723</v>
      </c>
      <c r="V50" s="72">
        <f t="shared" si="27"/>
        <v>1.0414227825490394</v>
      </c>
      <c r="W50" s="72">
        <f t="shared" si="27"/>
        <v>0.96681441814520674</v>
      </c>
      <c r="X50" s="72">
        <f t="shared" si="27"/>
        <v>0.90382845438153203</v>
      </c>
      <c r="Y50" s="72">
        <f t="shared" si="27"/>
        <v>0.8640872918981739</v>
      </c>
      <c r="Z50" s="72">
        <f t="shared" si="27"/>
        <v>0.83596853005497374</v>
      </c>
      <c r="AA50" s="72">
        <f t="shared" si="27"/>
        <v>0.80784976821177401</v>
      </c>
      <c r="AB50" s="72">
        <f t="shared" si="27"/>
        <v>0.77973100636857384</v>
      </c>
      <c r="AC50" s="72">
        <f t="shared" si="27"/>
        <v>0.75161224452537412</v>
      </c>
      <c r="AD50" s="72">
        <f t="shared" si="27"/>
        <v>0.72349348268217395</v>
      </c>
      <c r="AE50" s="72">
        <f t="shared" si="27"/>
        <v>0.69537472083897423</v>
      </c>
      <c r="AF50" s="72">
        <f t="shared" si="27"/>
        <v>0.66725595899577406</v>
      </c>
      <c r="AG50" s="72">
        <f t="shared" si="27"/>
        <v>0.63913719715257422</v>
      </c>
      <c r="AH50" s="72">
        <f t="shared" si="27"/>
        <v>0.61101843530937405</v>
      </c>
      <c r="AI50" s="72">
        <f t="shared" si="27"/>
        <v>0.58289967346617433</v>
      </c>
      <c r="AJ50" s="72">
        <f t="shared" si="27"/>
        <v>0.55478091162297416</v>
      </c>
      <c r="AK50" s="72">
        <f t="shared" si="27"/>
        <v>0.52666214977977444</v>
      </c>
      <c r="AL50" s="72">
        <f t="shared" si="27"/>
        <v>0.49854338793657421</v>
      </c>
      <c r="AM50" s="72">
        <f t="shared" si="27"/>
        <v>0.47042462609337449</v>
      </c>
      <c r="AN50" s="72">
        <f t="shared" si="27"/>
        <v>0.44230586425017432</v>
      </c>
      <c r="AO50" s="72">
        <f t="shared" si="27"/>
        <v>0.41418710240697459</v>
      </c>
      <c r="AP50" s="72">
        <f t="shared" si="27"/>
        <v>0.38606834056377437</v>
      </c>
      <c r="AQ50" s="72">
        <f t="shared" si="27"/>
        <v>0.35794957872057465</v>
      </c>
      <c r="AR50" s="72">
        <f t="shared" si="27"/>
        <v>0.32983081687737448</v>
      </c>
      <c r="AS50" s="72">
        <f t="shared" si="27"/>
        <v>0.30171205503417475</v>
      </c>
      <c r="AT50" s="72">
        <f t="shared" si="27"/>
        <v>0.27359329319097409</v>
      </c>
      <c r="AU50" s="72">
        <f t="shared" si="27"/>
        <v>0.24547453134777436</v>
      </c>
      <c r="AV50" s="72">
        <f t="shared" si="27"/>
        <v>0.21735576950457375</v>
      </c>
      <c r="AW50" s="72">
        <f t="shared" si="27"/>
        <v>0.189237007661374</v>
      </c>
      <c r="AX50" s="72">
        <f t="shared" si="27"/>
        <v>0.16111824581817338</v>
      </c>
      <c r="AY50" s="72">
        <f t="shared" si="27"/>
        <v>0.13299948397497363</v>
      </c>
      <c r="AZ50" s="72">
        <f t="shared" si="27"/>
        <v>0.10488072213177302</v>
      </c>
      <c r="BA50" s="72">
        <f t="shared" si="27"/>
        <v>4.5379413588573329E-2</v>
      </c>
      <c r="BB50" s="72">
        <f t="shared" si="27"/>
        <v>-6.2514033026496094E-5</v>
      </c>
      <c r="BC50" s="72">
        <f>BC22-BC36-BC42-BC48</f>
        <v>-6.2514033026496094E-5</v>
      </c>
      <c r="BD50" s="72">
        <f>BD22-BD36-BD42-BD48</f>
        <v>-6.2514033026496094E-5</v>
      </c>
      <c r="BE50" s="72">
        <f t="shared" si="27"/>
        <v>-6.2514033026496094E-5</v>
      </c>
      <c r="BF50" s="72">
        <f t="shared" si="27"/>
        <v>-6.2514033026496094E-5</v>
      </c>
      <c r="BG50" s="72">
        <f t="shared" si="27"/>
        <v>-6.2514033026496094E-5</v>
      </c>
      <c r="BH50" s="72">
        <f t="shared" si="27"/>
        <v>-6.2514033026496094E-5</v>
      </c>
      <c r="BI50" s="72">
        <f>BI22-BI36-BI42-BI48</f>
        <v>-6.2514033026496094E-5</v>
      </c>
      <c r="BJ50" s="72">
        <f>BJ22-BJ36-BJ42-BJ48</f>
        <v>-6.2514033026496094E-5</v>
      </c>
      <c r="BK50" s="72">
        <f>BK22-BK36-BK42-BK48</f>
        <v>-6.2514033026496094E-5</v>
      </c>
      <c r="BL50" s="72">
        <f>BL22-BL36-BL42-BL48</f>
        <v>-6.2514033026496094E-5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-8.4738132797989826E-4</v>
      </c>
      <c r="E53" s="81">
        <f>(+E33-E114)*'Assumptions (Inputs)'!$D$31/'Assumptions (Inputs)'!$D$30</f>
        <v>-8.4738132797989826E-4</v>
      </c>
      <c r="F53" s="81">
        <f>(+F33-F114)*'Assumptions (Inputs)'!$D$31/'Assumptions (Inputs)'!$D$30</f>
        <v>-8.4738132797989826E-4</v>
      </c>
      <c r="G53" s="81">
        <f>(+G33-G114)*'Assumptions (Inputs)'!$D$31/'Assumptions (Inputs)'!$D$30</f>
        <v>-8.4738132797989826E-4</v>
      </c>
      <c r="H53" s="81">
        <f>(+H33-H114)*'Assumptions (Inputs)'!$D$31/'Assumptions (Inputs)'!$D$30</f>
        <v>-8.4738132797989826E-4</v>
      </c>
      <c r="I53" s="81">
        <f>(+I33-I114)*'Assumptions (Inputs)'!$D$31/'Assumptions (Inputs)'!$D$30</f>
        <v>-8.4738132797989826E-4</v>
      </c>
      <c r="J53" s="81">
        <f>(+J33-J114)*'Assumptions (Inputs)'!$D$31/'Assumptions (Inputs)'!$D$30</f>
        <v>-8.4738132797989826E-4</v>
      </c>
      <c r="K53" s="81">
        <f>(+K33-K114)*'Assumptions (Inputs)'!$D$31/'Assumptions (Inputs)'!$D$30</f>
        <v>-8.4738132797989826E-4</v>
      </c>
      <c r="L53" s="81">
        <f>(+L33-L114)*'Assumptions (Inputs)'!$D$31/'Assumptions (Inputs)'!$D$30</f>
        <v>-8.4738132797989826E-4</v>
      </c>
      <c r="M53" s="81">
        <f>(+M33-M114)*'Assumptions (Inputs)'!$D$31/'Assumptions (Inputs)'!$D$30</f>
        <v>-8.4738132797989826E-4</v>
      </c>
      <c r="N53" s="81">
        <f>(+N33-N114)*'Assumptions (Inputs)'!$D$31/'Assumptions (Inputs)'!$D$30</f>
        <v>-8.4738132797989826E-4</v>
      </c>
      <c r="O53" s="81">
        <f>(+O33-O114)*'Assumptions (Inputs)'!$D$31/'Assumptions (Inputs)'!$D$30</f>
        <v>-8.4738132797989826E-4</v>
      </c>
      <c r="P53" s="81">
        <f>(+P33-P114)*'Assumptions (Inputs)'!$D$31/'Assumptions (Inputs)'!$D$30</f>
        <v>-8.4738132797989826E-4</v>
      </c>
      <c r="Q53" s="81">
        <f>(+Q33-Q114)*'Assumptions (Inputs)'!$D$31/'Assumptions (Inputs)'!$D$30</f>
        <v>-8.4738132797989826E-4</v>
      </c>
      <c r="R53" s="81">
        <f>(+R33-R114)*'Assumptions (Inputs)'!$D$31/'Assumptions (Inputs)'!$D$30</f>
        <v>-8.4738132797989826E-4</v>
      </c>
      <c r="S53" s="81">
        <f>(+S33-S114)*'Assumptions (Inputs)'!$D$31/'Assumptions (Inputs)'!$D$30</f>
        <v>-8.4738132797989826E-4</v>
      </c>
      <c r="T53" s="81">
        <f>(+T33-T114)*'Assumptions (Inputs)'!$D$31/'Assumptions (Inputs)'!$D$30</f>
        <v>-8.4738132797989826E-4</v>
      </c>
      <c r="U53" s="81">
        <f>(+U33-U114)*'Assumptions (Inputs)'!$D$31/'Assumptions (Inputs)'!$D$30</f>
        <v>-8.4738132797989826E-4</v>
      </c>
      <c r="V53" s="81">
        <f>(+V33-V114)*'Assumptions (Inputs)'!$D$31/'Assumptions (Inputs)'!$D$30</f>
        <v>-8.4738132797989826E-4</v>
      </c>
      <c r="W53" s="81">
        <f>(+W33-W114)*'Assumptions (Inputs)'!$D$31/'Assumptions (Inputs)'!$D$30</f>
        <v>-8.4738132797989826E-4</v>
      </c>
      <c r="X53" s="81">
        <f>(+X33-X114)*'Assumptions (Inputs)'!$D$31/'Assumptions (Inputs)'!$D$30</f>
        <v>-8.4738132797989826E-4</v>
      </c>
      <c r="Y53" s="81">
        <f>(+Y33-Y114)*'Assumptions (Inputs)'!$D$31/'Assumptions (Inputs)'!$D$30</f>
        <v>-8.4738132797989826E-4</v>
      </c>
      <c r="Z53" s="81">
        <f>(+Z33-Z114)*'Assumptions (Inputs)'!$D$31/'Assumptions (Inputs)'!$D$30</f>
        <v>-8.4738132797989826E-4</v>
      </c>
      <c r="AA53" s="81">
        <f>(+AA33-AA114)*'Assumptions (Inputs)'!$D$31/'Assumptions (Inputs)'!$D$30</f>
        <v>-8.4738132797989826E-4</v>
      </c>
      <c r="AB53" s="81">
        <f>(+AB33-AB114)*'Assumptions (Inputs)'!$D$31/'Assumptions (Inputs)'!$D$30</f>
        <v>-8.4738132797989826E-4</v>
      </c>
      <c r="AC53" s="81">
        <f>(+AC33-AC114)*'Assumptions (Inputs)'!$D$31/'Assumptions (Inputs)'!$D$30</f>
        <v>-8.4738132797989826E-4</v>
      </c>
      <c r="AD53" s="81">
        <f>(+AD33-AD114)*'Assumptions (Inputs)'!$D$31/'Assumptions (Inputs)'!$D$30</f>
        <v>-8.4738132797989826E-4</v>
      </c>
      <c r="AE53" s="81">
        <f>(+AE33-AE114)*'Assumptions (Inputs)'!$D$31/'Assumptions (Inputs)'!$D$30</f>
        <v>-8.4738132797989826E-4</v>
      </c>
      <c r="AF53" s="81">
        <f>(+AF33-AF114)*'Assumptions (Inputs)'!$D$31/'Assumptions (Inputs)'!$D$30</f>
        <v>-8.4738132797989826E-4</v>
      </c>
      <c r="AG53" s="81">
        <f>(+AG33-AG114)*'Assumptions (Inputs)'!$D$31/'Assumptions (Inputs)'!$D$30</f>
        <v>-8.4738132797989826E-4</v>
      </c>
      <c r="AH53" s="81">
        <f>(+AH33-AH114)*'Assumptions (Inputs)'!$D$31/'Assumptions (Inputs)'!$D$30</f>
        <v>-8.4738132797989826E-4</v>
      </c>
      <c r="AI53" s="81">
        <f>(+AI33-AI114)*'Assumptions (Inputs)'!$D$31/'Assumptions (Inputs)'!$D$30</f>
        <v>-8.4738132797989826E-4</v>
      </c>
      <c r="AJ53" s="81">
        <f>(+AJ33-AJ114)*'Assumptions (Inputs)'!$D$31/'Assumptions (Inputs)'!$D$30</f>
        <v>-8.4738132797989826E-4</v>
      </c>
      <c r="AK53" s="81">
        <f>(+AK33-AK114)*'Assumptions (Inputs)'!$D$31/'Assumptions (Inputs)'!$D$30</f>
        <v>-8.4738132797989826E-4</v>
      </c>
      <c r="AL53" s="81">
        <f>(+AL33-AL114)*'Assumptions (Inputs)'!$D$31/'Assumptions (Inputs)'!$D$30</f>
        <v>-8.4738132797989826E-4</v>
      </c>
      <c r="AM53" s="81">
        <f>(+AM33-AM114)*'Assumptions (Inputs)'!$D$31/'Assumptions (Inputs)'!$D$30</f>
        <v>-8.4738132797989826E-4</v>
      </c>
      <c r="AN53" s="81">
        <f>(+AN33-AN114)*'Assumptions (Inputs)'!$D$31/'Assumptions (Inputs)'!$D$30</f>
        <v>-8.4738132797989826E-4</v>
      </c>
      <c r="AO53" s="81">
        <f>(+AO33-AO114)*'Assumptions (Inputs)'!$D$31/'Assumptions (Inputs)'!$D$30</f>
        <v>-8.4738132797989826E-4</v>
      </c>
      <c r="AP53" s="81">
        <f>(+AP33-AP114)*'Assumptions (Inputs)'!$D$31/'Assumptions (Inputs)'!$D$30</f>
        <v>-8.4738132797989826E-4</v>
      </c>
      <c r="AQ53" s="81">
        <f>(+AQ33-AQ114)*'Assumptions (Inputs)'!$D$31/'Assumptions (Inputs)'!$D$30</f>
        <v>-8.4738132797989826E-4</v>
      </c>
      <c r="AR53" s="81">
        <f>(+AR33-AR114)*'Assumptions (Inputs)'!$D$31/'Assumptions (Inputs)'!$D$30</f>
        <v>-8.4738132797989826E-4</v>
      </c>
      <c r="AS53" s="81">
        <f>(+AS33-AS114)*'Assumptions (Inputs)'!$D$31/'Assumptions (Inputs)'!$D$30</f>
        <v>-8.4738132797989826E-4</v>
      </c>
      <c r="AT53" s="81">
        <f>(+AT33-AT114)*'Assumptions (Inputs)'!$D$31/'Assumptions (Inputs)'!$D$30</f>
        <v>-8.4738132797989826E-4</v>
      </c>
      <c r="AU53" s="81">
        <f>(+AU33-AU114)*'Assumptions (Inputs)'!$D$31/'Assumptions (Inputs)'!$D$30</f>
        <v>-8.4738132797989826E-4</v>
      </c>
      <c r="AV53" s="81">
        <f>(+AV33-AV114)*'Assumptions (Inputs)'!$D$31/'Assumptions (Inputs)'!$D$30</f>
        <v>-8.4738132797989826E-4</v>
      </c>
      <c r="AW53" s="81">
        <f>(+AW33-AW114)*'Assumptions (Inputs)'!$D$31/'Assumptions (Inputs)'!$D$30</f>
        <v>-8.4738132797989826E-4</v>
      </c>
      <c r="AX53" s="81">
        <f>(+AX33-AX114)*'Assumptions (Inputs)'!$D$31/'Assumptions (Inputs)'!$D$30</f>
        <v>-8.4738132797989826E-4</v>
      </c>
      <c r="AY53" s="81">
        <f>(+AY33-AY114)*'Assumptions (Inputs)'!$D$31/'Assumptions (Inputs)'!$D$30</f>
        <v>-8.4738132797989826E-4</v>
      </c>
      <c r="AZ53" s="81">
        <f>(+AZ33-AZ114)*'Assumptions (Inputs)'!$D$31/'Assumptions (Inputs)'!$D$30</f>
        <v>-8.4738132797989826E-4</v>
      </c>
      <c r="BA53" s="81">
        <f>(+BA33-BA114)*'Assumptions (Inputs)'!$D$31/'Assumptions (Inputs)'!$D$30</f>
        <v>-8.4738132797989826E-4</v>
      </c>
      <c r="BB53" s="81">
        <f>(+BB33-BB114)*'Assumptions (Inputs)'!$D$31/'Assumptions (Inputs)'!$D$30</f>
        <v>0</v>
      </c>
      <c r="BC53" s="81">
        <f>(+BC33-BC114)*'Assumptions (Inputs)'!$D$31/'Assumptions (Inputs)'!$D$30</f>
        <v>0</v>
      </c>
      <c r="BD53" s="81">
        <f>(+BD33-BD114)*'Assumptions (Inputs)'!$D$31/'Assumptions (Inputs)'!$D$30</f>
        <v>0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-4.2369066398994945E-2</v>
      </c>
      <c r="BO53" s="343"/>
    </row>
    <row r="54" spans="1:107" s="38" customFormat="1" ht="15" customHeight="1">
      <c r="A54" s="36" t="s">
        <v>53</v>
      </c>
      <c r="B54" s="75">
        <f t="shared" ref="B54:BL54" si="28">B33</f>
        <v>0</v>
      </c>
      <c r="C54" s="75">
        <f t="shared" si="28"/>
        <v>0</v>
      </c>
      <c r="D54" s="75">
        <f t="shared" si="28"/>
        <v>4.8956772851999994E-2</v>
      </c>
      <c r="E54" s="75">
        <f t="shared" si="28"/>
        <v>4.8956772851999994E-2</v>
      </c>
      <c r="F54" s="75">
        <f t="shared" si="28"/>
        <v>4.8956772851999994E-2</v>
      </c>
      <c r="G54" s="75">
        <f t="shared" si="28"/>
        <v>4.8956772851999994E-2</v>
      </c>
      <c r="H54" s="75">
        <f t="shared" si="28"/>
        <v>4.8956772851999994E-2</v>
      </c>
      <c r="I54" s="75">
        <f t="shared" si="28"/>
        <v>4.8956772851999994E-2</v>
      </c>
      <c r="J54" s="75">
        <f t="shared" si="28"/>
        <v>4.8956772851999994E-2</v>
      </c>
      <c r="K54" s="75">
        <f t="shared" si="28"/>
        <v>4.8956772851999994E-2</v>
      </c>
      <c r="L54" s="75">
        <f t="shared" si="28"/>
        <v>4.8956772851999994E-2</v>
      </c>
      <c r="M54" s="75">
        <f t="shared" si="28"/>
        <v>4.8956772851999994E-2</v>
      </c>
      <c r="N54" s="75">
        <f t="shared" si="28"/>
        <v>4.8956772851999994E-2</v>
      </c>
      <c r="O54" s="75">
        <f t="shared" si="28"/>
        <v>4.8956772851999994E-2</v>
      </c>
      <c r="P54" s="75">
        <f t="shared" si="28"/>
        <v>4.8956772851999994E-2</v>
      </c>
      <c r="Q54" s="75">
        <f t="shared" si="28"/>
        <v>4.8956772851999994E-2</v>
      </c>
      <c r="R54" s="75">
        <f t="shared" si="28"/>
        <v>4.8956772851999994E-2</v>
      </c>
      <c r="S54" s="75">
        <f t="shared" si="28"/>
        <v>4.8956772851999994E-2</v>
      </c>
      <c r="T54" s="75">
        <f t="shared" si="28"/>
        <v>4.8956772851999994E-2</v>
      </c>
      <c r="U54" s="75">
        <f t="shared" si="28"/>
        <v>4.8956772851999994E-2</v>
      </c>
      <c r="V54" s="75">
        <f t="shared" si="28"/>
        <v>4.8956772851999994E-2</v>
      </c>
      <c r="W54" s="75">
        <f t="shared" si="28"/>
        <v>4.8956772851999994E-2</v>
      </c>
      <c r="X54" s="75">
        <f t="shared" si="28"/>
        <v>4.8956772851999994E-2</v>
      </c>
      <c r="Y54" s="75">
        <f t="shared" si="28"/>
        <v>4.8956772851999994E-2</v>
      </c>
      <c r="Z54" s="75">
        <f t="shared" si="28"/>
        <v>4.8956772851999994E-2</v>
      </c>
      <c r="AA54" s="75">
        <f t="shared" si="28"/>
        <v>4.8956772851999994E-2</v>
      </c>
      <c r="AB54" s="75">
        <f t="shared" si="28"/>
        <v>4.8956772851999994E-2</v>
      </c>
      <c r="AC54" s="75">
        <f t="shared" si="28"/>
        <v>4.8956772851999994E-2</v>
      </c>
      <c r="AD54" s="75">
        <f t="shared" si="28"/>
        <v>4.8956772851999994E-2</v>
      </c>
      <c r="AE54" s="75">
        <f t="shared" si="28"/>
        <v>4.8956772851999994E-2</v>
      </c>
      <c r="AF54" s="75">
        <f t="shared" si="28"/>
        <v>4.8956772851999994E-2</v>
      </c>
      <c r="AG54" s="75">
        <f t="shared" si="28"/>
        <v>4.8956772851999994E-2</v>
      </c>
      <c r="AH54" s="75">
        <f t="shared" si="28"/>
        <v>4.8956772851999994E-2</v>
      </c>
      <c r="AI54" s="75">
        <f t="shared" si="28"/>
        <v>4.8956772851999994E-2</v>
      </c>
      <c r="AJ54" s="75">
        <f t="shared" si="28"/>
        <v>4.8956772851999994E-2</v>
      </c>
      <c r="AK54" s="75">
        <f t="shared" si="28"/>
        <v>4.8956772851999994E-2</v>
      </c>
      <c r="AL54" s="75">
        <f t="shared" si="28"/>
        <v>4.8956772851999994E-2</v>
      </c>
      <c r="AM54" s="75">
        <f t="shared" si="28"/>
        <v>4.8956772851999994E-2</v>
      </c>
      <c r="AN54" s="75">
        <f t="shared" si="28"/>
        <v>4.8956772851999994E-2</v>
      </c>
      <c r="AO54" s="75">
        <f t="shared" si="28"/>
        <v>4.8956772851999994E-2</v>
      </c>
      <c r="AP54" s="75">
        <f t="shared" si="28"/>
        <v>4.8956772851999994E-2</v>
      </c>
      <c r="AQ54" s="75">
        <f t="shared" si="28"/>
        <v>4.8956772851999994E-2</v>
      </c>
      <c r="AR54" s="75">
        <f t="shared" si="28"/>
        <v>4.8956772851999994E-2</v>
      </c>
      <c r="AS54" s="75">
        <f t="shared" si="28"/>
        <v>4.8956772851999994E-2</v>
      </c>
      <c r="AT54" s="75">
        <f t="shared" si="28"/>
        <v>4.8956772851999994E-2</v>
      </c>
      <c r="AU54" s="75">
        <f t="shared" si="28"/>
        <v>4.8956772851999994E-2</v>
      </c>
      <c r="AV54" s="75">
        <f t="shared" si="28"/>
        <v>4.8956772851999994E-2</v>
      </c>
      <c r="AW54" s="75">
        <f t="shared" si="28"/>
        <v>4.8956772851999994E-2</v>
      </c>
      <c r="AX54" s="75">
        <f t="shared" si="28"/>
        <v>4.8956772851999994E-2</v>
      </c>
      <c r="AY54" s="75">
        <f t="shared" si="28"/>
        <v>4.8956772851999994E-2</v>
      </c>
      <c r="AZ54" s="75">
        <f t="shared" si="28"/>
        <v>4.8956772851999994E-2</v>
      </c>
      <c r="BA54" s="75">
        <f t="shared" si="28"/>
        <v>4.8956772851999994E-2</v>
      </c>
      <c r="BB54" s="75">
        <f t="shared" si="28"/>
        <v>0</v>
      </c>
      <c r="BC54" s="75">
        <f t="shared" si="28"/>
        <v>0</v>
      </c>
      <c r="BD54" s="75">
        <f t="shared" si="28"/>
        <v>0</v>
      </c>
      <c r="BE54" s="75">
        <f t="shared" si="28"/>
        <v>0</v>
      </c>
      <c r="BF54" s="75">
        <f t="shared" si="28"/>
        <v>0</v>
      </c>
      <c r="BG54" s="75">
        <f t="shared" si="28"/>
        <v>0</v>
      </c>
      <c r="BH54" s="75">
        <f t="shared" si="28"/>
        <v>0</v>
      </c>
      <c r="BI54" s="75">
        <f t="shared" si="28"/>
        <v>0</v>
      </c>
      <c r="BJ54" s="75">
        <f t="shared" si="28"/>
        <v>0</v>
      </c>
      <c r="BK54" s="75">
        <f t="shared" si="28"/>
        <v>0</v>
      </c>
      <c r="BL54" s="75">
        <f t="shared" si="28"/>
        <v>0</v>
      </c>
      <c r="BM54" s="37"/>
      <c r="BN54" s="75">
        <f>SUM(B54:BM54)</f>
        <v>2.4478386426000003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0.1255301868</v>
      </c>
      <c r="E55" s="68">
        <f>E21*'Assumptions (Inputs)'!$C$42</f>
        <v>0.1255301868</v>
      </c>
      <c r="F55" s="68">
        <f>F21*'Assumptions (Inputs)'!$C$42</f>
        <v>0.1255301868</v>
      </c>
      <c r="G55" s="68">
        <f>G21*'Assumptions (Inputs)'!$C$42</f>
        <v>0.1255301868</v>
      </c>
      <c r="H55" s="68">
        <f>H21*'Assumptions (Inputs)'!$C$42</f>
        <v>0.1255301868</v>
      </c>
      <c r="I55" s="68">
        <f>I21*'Assumptions (Inputs)'!$C$42</f>
        <v>0.1255301868</v>
      </c>
      <c r="J55" s="68">
        <f>J21*'Assumptions (Inputs)'!$C$42</f>
        <v>0.1255301868</v>
      </c>
      <c r="K55" s="68">
        <f>K21*'Assumptions (Inputs)'!$C$42</f>
        <v>0.1255301868</v>
      </c>
      <c r="L55" s="68">
        <f>L21*'Assumptions (Inputs)'!$C$42</f>
        <v>0.1255301868</v>
      </c>
      <c r="M55" s="68">
        <f>M21*'Assumptions (Inputs)'!$C$42</f>
        <v>0.1255301868</v>
      </c>
      <c r="N55" s="68">
        <f>N21*'Assumptions (Inputs)'!$C$42</f>
        <v>0.1255301868</v>
      </c>
      <c r="O55" s="68">
        <f>O21*'Assumptions (Inputs)'!$C$42</f>
        <v>0.1255301868</v>
      </c>
      <c r="P55" s="68">
        <f>P21*'Assumptions (Inputs)'!$C$42</f>
        <v>0.1255301868</v>
      </c>
      <c r="Q55" s="68">
        <f>Q21*'Assumptions (Inputs)'!$C$42</f>
        <v>0.1255301868</v>
      </c>
      <c r="R55" s="68">
        <f>R21*'Assumptions (Inputs)'!$C$42</f>
        <v>0.1255301868</v>
      </c>
      <c r="S55" s="68">
        <f>S21*'Assumptions (Inputs)'!$C$42</f>
        <v>0.1255301868</v>
      </c>
      <c r="T55" s="68">
        <f>T21*'Assumptions (Inputs)'!$C$42</f>
        <v>0.1255301868</v>
      </c>
      <c r="U55" s="68">
        <f>U21*'Assumptions (Inputs)'!$C$42</f>
        <v>0.1255301868</v>
      </c>
      <c r="V55" s="68">
        <f>V21*'Assumptions (Inputs)'!$C$42</f>
        <v>0.1255301868</v>
      </c>
      <c r="W55" s="68">
        <f>W21*'Assumptions (Inputs)'!$C$42</f>
        <v>0.1255301868</v>
      </c>
      <c r="X55" s="68">
        <f>X21*'Assumptions (Inputs)'!$C$42</f>
        <v>0.1255301868</v>
      </c>
      <c r="Y55" s="68">
        <f>Y21*'Assumptions (Inputs)'!$C$42</f>
        <v>0.1255301868</v>
      </c>
      <c r="Z55" s="68">
        <f>Z21*'Assumptions (Inputs)'!$C$42</f>
        <v>0.1255301868</v>
      </c>
      <c r="AA55" s="68">
        <f>AA21*'Assumptions (Inputs)'!$C$42</f>
        <v>0.1255301868</v>
      </c>
      <c r="AB55" s="68">
        <f>AB21*'Assumptions (Inputs)'!$C$42</f>
        <v>0.1255301868</v>
      </c>
      <c r="AC55" s="68">
        <f>AC21*'Assumptions (Inputs)'!$C$42</f>
        <v>0.1255301868</v>
      </c>
      <c r="AD55" s="68">
        <f>AD21*'Assumptions (Inputs)'!$C$42</f>
        <v>0.1255301868</v>
      </c>
      <c r="AE55" s="68">
        <f>AE21*'Assumptions (Inputs)'!$C$42</f>
        <v>0.1255301868</v>
      </c>
      <c r="AF55" s="68">
        <f>AF21*'Assumptions (Inputs)'!$C$42</f>
        <v>0.1255301868</v>
      </c>
      <c r="AG55" s="68">
        <f>AG21*'Assumptions (Inputs)'!$C$42</f>
        <v>0.1255301868</v>
      </c>
      <c r="AH55" s="68">
        <f>AH21*'Assumptions (Inputs)'!$C$42</f>
        <v>0.1255301868</v>
      </c>
      <c r="AI55" s="68">
        <f>AI21*'Assumptions (Inputs)'!$C$42</f>
        <v>0.1255301868</v>
      </c>
      <c r="AJ55" s="68">
        <f>AJ21*'Assumptions (Inputs)'!$C$42</f>
        <v>0.1255301868</v>
      </c>
      <c r="AK55" s="68">
        <f>AK21*'Assumptions (Inputs)'!$C$42</f>
        <v>0.1255301868</v>
      </c>
      <c r="AL55" s="68">
        <f>AL21*'Assumptions (Inputs)'!$C$42</f>
        <v>0.1255301868</v>
      </c>
      <c r="AM55" s="68">
        <f>AM21*'Assumptions (Inputs)'!$C$42</f>
        <v>0.1255301868</v>
      </c>
      <c r="AN55" s="68">
        <f>AN21*'Assumptions (Inputs)'!$C$42</f>
        <v>0.1255301868</v>
      </c>
      <c r="AO55" s="68">
        <f>AO21*'Assumptions (Inputs)'!$C$42</f>
        <v>0.1255301868</v>
      </c>
      <c r="AP55" s="68">
        <f>AP21*'Assumptions (Inputs)'!$C$42</f>
        <v>0.1255301868</v>
      </c>
      <c r="AQ55" s="68">
        <f>AQ21*'Assumptions (Inputs)'!$C$42</f>
        <v>0.1255301868</v>
      </c>
      <c r="AR55" s="68">
        <f>AR21*'Assumptions (Inputs)'!$C$42</f>
        <v>0.1255301868</v>
      </c>
      <c r="AS55" s="68">
        <f>AS21*'Assumptions (Inputs)'!$C$42</f>
        <v>0.1255301868</v>
      </c>
      <c r="AT55" s="68">
        <f>AT21*'Assumptions (Inputs)'!$C$42</f>
        <v>0.1255301868</v>
      </c>
      <c r="AU55" s="68">
        <f>AU21*'Assumptions (Inputs)'!$C$42</f>
        <v>0.1255301868</v>
      </c>
      <c r="AV55" s="68">
        <f>AV21*'Assumptions (Inputs)'!$C$42</f>
        <v>0.1255301868</v>
      </c>
      <c r="AW55" s="68">
        <f>AW21*'Assumptions (Inputs)'!$C$42</f>
        <v>0.1255301868</v>
      </c>
      <c r="AX55" s="68">
        <f>AX21*'Assumptions (Inputs)'!$C$42</f>
        <v>0.1255301868</v>
      </c>
      <c r="AY55" s="68">
        <f>AY21*'Assumptions (Inputs)'!$C$42</f>
        <v>0.1255301868</v>
      </c>
      <c r="AZ55" s="68">
        <f>AZ21*'Assumptions (Inputs)'!$C$42</f>
        <v>0.1255301868</v>
      </c>
      <c r="BA55" s="68">
        <f>BA21*'Assumptions (Inputs)'!$C$42</f>
        <v>0</v>
      </c>
      <c r="BB55" s="68">
        <f>BB21*'Assumptions (Inputs)'!$C$42</f>
        <v>0</v>
      </c>
      <c r="BC55" s="68">
        <f>BC21*'Assumptions (Inputs)'!$C$42</f>
        <v>0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6.1509791531999953</v>
      </c>
      <c r="BO55" s="337"/>
    </row>
    <row r="56" spans="1:107" s="38" customFormat="1" ht="15" customHeight="1" thickBot="1">
      <c r="A56" s="36" t="s">
        <v>100</v>
      </c>
      <c r="B56" s="69">
        <f t="shared" ref="B56:BL56" si="29">SUM(B53:B55)</f>
        <v>0</v>
      </c>
      <c r="C56" s="69">
        <f t="shared" si="29"/>
        <v>0</v>
      </c>
      <c r="D56" s="69">
        <f t="shared" si="29"/>
        <v>0.17363957832402011</v>
      </c>
      <c r="E56" s="69">
        <f t="shared" si="29"/>
        <v>0.17363957832402011</v>
      </c>
      <c r="F56" s="69">
        <f t="shared" si="29"/>
        <v>0.17363957832402011</v>
      </c>
      <c r="G56" s="69">
        <f t="shared" si="29"/>
        <v>0.17363957832402011</v>
      </c>
      <c r="H56" s="69">
        <f t="shared" si="29"/>
        <v>0.17363957832402011</v>
      </c>
      <c r="I56" s="69">
        <f t="shared" si="29"/>
        <v>0.17363957832402011</v>
      </c>
      <c r="J56" s="69">
        <f t="shared" si="29"/>
        <v>0.17363957832402011</v>
      </c>
      <c r="K56" s="69">
        <f t="shared" si="29"/>
        <v>0.17363957832402011</v>
      </c>
      <c r="L56" s="69">
        <f t="shared" si="29"/>
        <v>0.17363957832402011</v>
      </c>
      <c r="M56" s="69">
        <f t="shared" si="29"/>
        <v>0.17363957832402011</v>
      </c>
      <c r="N56" s="69">
        <f t="shared" si="29"/>
        <v>0.17363957832402011</v>
      </c>
      <c r="O56" s="69">
        <f t="shared" si="29"/>
        <v>0.17363957832402011</v>
      </c>
      <c r="P56" s="69">
        <f t="shared" si="29"/>
        <v>0.17363957832402011</v>
      </c>
      <c r="Q56" s="69">
        <f t="shared" si="29"/>
        <v>0.17363957832402011</v>
      </c>
      <c r="R56" s="69">
        <f t="shared" si="29"/>
        <v>0.17363957832402011</v>
      </c>
      <c r="S56" s="69">
        <f t="shared" si="29"/>
        <v>0.17363957832402011</v>
      </c>
      <c r="T56" s="69">
        <f t="shared" si="29"/>
        <v>0.17363957832402011</v>
      </c>
      <c r="U56" s="69">
        <f t="shared" si="29"/>
        <v>0.17363957832402011</v>
      </c>
      <c r="V56" s="69">
        <f t="shared" si="29"/>
        <v>0.17363957832402011</v>
      </c>
      <c r="W56" s="69">
        <f t="shared" si="29"/>
        <v>0.17363957832402011</v>
      </c>
      <c r="X56" s="69">
        <f t="shared" si="29"/>
        <v>0.17363957832402011</v>
      </c>
      <c r="Y56" s="69">
        <f t="shared" si="29"/>
        <v>0.17363957832402011</v>
      </c>
      <c r="Z56" s="69">
        <f t="shared" si="29"/>
        <v>0.17363957832402011</v>
      </c>
      <c r="AA56" s="69">
        <f t="shared" si="29"/>
        <v>0.17363957832402011</v>
      </c>
      <c r="AB56" s="69">
        <f t="shared" si="29"/>
        <v>0.17363957832402011</v>
      </c>
      <c r="AC56" s="69">
        <f t="shared" si="29"/>
        <v>0.17363957832402011</v>
      </c>
      <c r="AD56" s="69">
        <f t="shared" si="29"/>
        <v>0.17363957832402011</v>
      </c>
      <c r="AE56" s="69">
        <f t="shared" si="29"/>
        <v>0.17363957832402011</v>
      </c>
      <c r="AF56" s="69">
        <f t="shared" si="29"/>
        <v>0.17363957832402011</v>
      </c>
      <c r="AG56" s="69">
        <f t="shared" si="29"/>
        <v>0.17363957832402011</v>
      </c>
      <c r="AH56" s="69">
        <f t="shared" si="29"/>
        <v>0.17363957832402011</v>
      </c>
      <c r="AI56" s="69">
        <f t="shared" si="29"/>
        <v>0.17363957832402011</v>
      </c>
      <c r="AJ56" s="69">
        <f t="shared" si="29"/>
        <v>0.17363957832402011</v>
      </c>
      <c r="AK56" s="69">
        <f t="shared" si="29"/>
        <v>0.17363957832402011</v>
      </c>
      <c r="AL56" s="69">
        <f t="shared" si="29"/>
        <v>0.17363957832402011</v>
      </c>
      <c r="AM56" s="69">
        <f t="shared" si="29"/>
        <v>0.17363957832402011</v>
      </c>
      <c r="AN56" s="69">
        <f t="shared" si="29"/>
        <v>0.17363957832402011</v>
      </c>
      <c r="AO56" s="69">
        <f t="shared" si="29"/>
        <v>0.17363957832402011</v>
      </c>
      <c r="AP56" s="69">
        <f t="shared" si="29"/>
        <v>0.17363957832402011</v>
      </c>
      <c r="AQ56" s="69">
        <f t="shared" si="29"/>
        <v>0.17363957832402011</v>
      </c>
      <c r="AR56" s="69">
        <f t="shared" si="29"/>
        <v>0.17363957832402011</v>
      </c>
      <c r="AS56" s="69">
        <f t="shared" si="29"/>
        <v>0.17363957832402011</v>
      </c>
      <c r="AT56" s="69">
        <f t="shared" si="29"/>
        <v>0.17363957832402011</v>
      </c>
      <c r="AU56" s="69">
        <f t="shared" si="29"/>
        <v>0.17363957832402011</v>
      </c>
      <c r="AV56" s="69">
        <f t="shared" si="29"/>
        <v>0.17363957832402011</v>
      </c>
      <c r="AW56" s="69">
        <f t="shared" si="29"/>
        <v>0.17363957832402011</v>
      </c>
      <c r="AX56" s="69">
        <f t="shared" si="29"/>
        <v>0.17363957832402011</v>
      </c>
      <c r="AY56" s="69">
        <f t="shared" si="29"/>
        <v>0.17363957832402011</v>
      </c>
      <c r="AZ56" s="69">
        <f t="shared" si="29"/>
        <v>0.17363957832402011</v>
      </c>
      <c r="BA56" s="69">
        <f t="shared" si="29"/>
        <v>4.8109391524020093E-2</v>
      </c>
      <c r="BB56" s="69">
        <f t="shared" si="29"/>
        <v>0</v>
      </c>
      <c r="BC56" s="69">
        <f t="shared" si="29"/>
        <v>0</v>
      </c>
      <c r="BD56" s="69">
        <f t="shared" si="29"/>
        <v>0</v>
      </c>
      <c r="BE56" s="69">
        <f t="shared" si="29"/>
        <v>0</v>
      </c>
      <c r="BF56" s="69">
        <f t="shared" si="29"/>
        <v>0</v>
      </c>
      <c r="BG56" s="69">
        <f t="shared" si="29"/>
        <v>0</v>
      </c>
      <c r="BH56" s="69">
        <f t="shared" si="29"/>
        <v>0</v>
      </c>
      <c r="BI56" s="69">
        <f t="shared" si="29"/>
        <v>0</v>
      </c>
      <c r="BJ56" s="69">
        <f t="shared" si="29"/>
        <v>0</v>
      </c>
      <c r="BK56" s="69">
        <f t="shared" si="29"/>
        <v>0</v>
      </c>
      <c r="BL56" s="69">
        <f t="shared" si="29"/>
        <v>0</v>
      </c>
      <c r="BM56" s="37"/>
      <c r="BN56" s="75">
        <f>SUM(B56:BM56)</f>
        <v>8.5564487294010121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30">B50</f>
        <v>0</v>
      </c>
      <c r="C59" s="75">
        <f t="shared" si="30"/>
        <v>0</v>
      </c>
      <c r="D59" s="75">
        <f t="shared" si="30"/>
        <v>1.2217068517576497</v>
      </c>
      <c r="E59" s="75">
        <f t="shared" si="30"/>
        <v>2.3917469222255678</v>
      </c>
      <c r="F59" s="75">
        <f t="shared" si="30"/>
        <v>2.2912369101377967</v>
      </c>
      <c r="G59" s="75">
        <f t="shared" si="30"/>
        <v>2.1961551999178179</v>
      </c>
      <c r="H59" s="75">
        <f t="shared" si="30"/>
        <v>2.1060954503509599</v>
      </c>
      <c r="I59" s="75">
        <f t="shared" si="30"/>
        <v>2.0206825772390649</v>
      </c>
      <c r="J59" s="75">
        <f t="shared" si="30"/>
        <v>1.9395675438977338</v>
      </c>
      <c r="K59" s="75">
        <f t="shared" si="30"/>
        <v>1.8624273611563316</v>
      </c>
      <c r="L59" s="75">
        <f t="shared" si="30"/>
        <v>1.787506426587367</v>
      </c>
      <c r="M59" s="75">
        <f t="shared" si="30"/>
        <v>1.7128980621835341</v>
      </c>
      <c r="N59" s="75">
        <f t="shared" si="30"/>
        <v>1.6382896977797015</v>
      </c>
      <c r="O59" s="75">
        <f t="shared" si="30"/>
        <v>1.5636813333758688</v>
      </c>
      <c r="P59" s="75">
        <f t="shared" si="30"/>
        <v>1.4890729689720359</v>
      </c>
      <c r="Q59" s="75">
        <f t="shared" si="30"/>
        <v>1.4144646045682032</v>
      </c>
      <c r="R59" s="75">
        <f t="shared" si="30"/>
        <v>1.3398562401643705</v>
      </c>
      <c r="S59" s="75">
        <f t="shared" si="30"/>
        <v>1.2652478757605377</v>
      </c>
      <c r="T59" s="75">
        <f t="shared" si="30"/>
        <v>1.190639511356705</v>
      </c>
      <c r="U59" s="75">
        <f t="shared" si="30"/>
        <v>1.1160311469528723</v>
      </c>
      <c r="V59" s="75">
        <f t="shared" si="30"/>
        <v>1.0414227825490394</v>
      </c>
      <c r="W59" s="75">
        <f t="shared" si="30"/>
        <v>0.96681441814520674</v>
      </c>
      <c r="X59" s="75">
        <f t="shared" si="30"/>
        <v>0.90382845438153203</v>
      </c>
      <c r="Y59" s="75">
        <f t="shared" si="30"/>
        <v>0.8640872918981739</v>
      </c>
      <c r="Z59" s="75">
        <f t="shared" si="30"/>
        <v>0.83596853005497374</v>
      </c>
      <c r="AA59" s="75">
        <f t="shared" si="30"/>
        <v>0.80784976821177401</v>
      </c>
      <c r="AB59" s="75">
        <f t="shared" si="30"/>
        <v>0.77973100636857384</v>
      </c>
      <c r="AC59" s="75">
        <f t="shared" si="30"/>
        <v>0.75161224452537412</v>
      </c>
      <c r="AD59" s="75">
        <f t="shared" si="30"/>
        <v>0.72349348268217395</v>
      </c>
      <c r="AE59" s="75">
        <f t="shared" si="30"/>
        <v>0.69537472083897423</v>
      </c>
      <c r="AF59" s="75">
        <f t="shared" si="30"/>
        <v>0.66725595899577406</v>
      </c>
      <c r="AG59" s="75">
        <f t="shared" si="30"/>
        <v>0.63913719715257422</v>
      </c>
      <c r="AH59" s="75">
        <f t="shared" si="30"/>
        <v>0.61101843530937405</v>
      </c>
      <c r="AI59" s="75">
        <f t="shared" si="30"/>
        <v>0.58289967346617433</v>
      </c>
      <c r="AJ59" s="75">
        <f t="shared" si="30"/>
        <v>0.55478091162297416</v>
      </c>
      <c r="AK59" s="75">
        <f t="shared" si="30"/>
        <v>0.52666214977977444</v>
      </c>
      <c r="AL59" s="75">
        <f t="shared" si="30"/>
        <v>0.49854338793657421</v>
      </c>
      <c r="AM59" s="75">
        <f t="shared" si="30"/>
        <v>0.47042462609337449</v>
      </c>
      <c r="AN59" s="75">
        <f t="shared" si="30"/>
        <v>0.44230586425017432</v>
      </c>
      <c r="AO59" s="75">
        <f t="shared" si="30"/>
        <v>0.41418710240697459</v>
      </c>
      <c r="AP59" s="75">
        <f t="shared" si="30"/>
        <v>0.38606834056377437</v>
      </c>
      <c r="AQ59" s="75">
        <f t="shared" si="30"/>
        <v>0.35794957872057465</v>
      </c>
      <c r="AR59" s="75">
        <f t="shared" si="30"/>
        <v>0.32983081687737448</v>
      </c>
      <c r="AS59" s="75">
        <f t="shared" si="30"/>
        <v>0.30171205503417475</v>
      </c>
      <c r="AT59" s="75">
        <f t="shared" si="30"/>
        <v>0.27359329319097409</v>
      </c>
      <c r="AU59" s="75">
        <f t="shared" si="30"/>
        <v>0.24547453134777436</v>
      </c>
      <c r="AV59" s="75">
        <f t="shared" si="30"/>
        <v>0.21735576950457375</v>
      </c>
      <c r="AW59" s="75">
        <f t="shared" si="30"/>
        <v>0.189237007661374</v>
      </c>
      <c r="AX59" s="75">
        <f t="shared" si="30"/>
        <v>0.16111824581817338</v>
      </c>
      <c r="AY59" s="75">
        <f t="shared" si="30"/>
        <v>0.13299948397497363</v>
      </c>
      <c r="AZ59" s="75">
        <f t="shared" si="30"/>
        <v>0.10488072213177302</v>
      </c>
      <c r="BA59" s="75">
        <f t="shared" si="30"/>
        <v>4.5379413588573329E-2</v>
      </c>
      <c r="BB59" s="75">
        <f t="shared" si="30"/>
        <v>-6.2514033026496094E-5</v>
      </c>
      <c r="BC59" s="75">
        <f t="shared" si="30"/>
        <v>-6.2514033026496094E-5</v>
      </c>
      <c r="BD59" s="75">
        <f t="shared" si="30"/>
        <v>-6.2514033026496094E-5</v>
      </c>
      <c r="BE59" s="75">
        <f t="shared" si="30"/>
        <v>-6.2514033026496094E-5</v>
      </c>
      <c r="BF59" s="75">
        <f t="shared" si="30"/>
        <v>-6.2514033026496094E-5</v>
      </c>
      <c r="BG59" s="75">
        <f t="shared" si="30"/>
        <v>-6.2514033026496094E-5</v>
      </c>
      <c r="BH59" s="75">
        <f t="shared" si="30"/>
        <v>-6.2514033026496094E-5</v>
      </c>
      <c r="BI59" s="75">
        <f t="shared" si="30"/>
        <v>-6.2514033026496094E-5</v>
      </c>
      <c r="BJ59" s="75">
        <f t="shared" si="30"/>
        <v>-6.2514033026496094E-5</v>
      </c>
      <c r="BK59" s="75">
        <f t="shared" si="30"/>
        <v>-6.2514033026496094E-5</v>
      </c>
      <c r="BL59" s="75">
        <f t="shared" si="30"/>
        <v>-6.2514033026496094E-5</v>
      </c>
      <c r="BM59" s="37"/>
      <c r="BN59" s="75">
        <f>SUM(B59:BM59)</f>
        <v>47.069616295104453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1">E60</f>
        <v>9.7000000000000003E-2</v>
      </c>
      <c r="G60" s="369">
        <f t="shared" si="31"/>
        <v>9.7000000000000003E-2</v>
      </c>
      <c r="H60" s="369">
        <f t="shared" si="31"/>
        <v>9.7000000000000003E-2</v>
      </c>
      <c r="I60" s="369">
        <f t="shared" si="31"/>
        <v>9.7000000000000003E-2</v>
      </c>
      <c r="J60" s="369">
        <f t="shared" si="31"/>
        <v>9.7000000000000003E-2</v>
      </c>
      <c r="K60" s="369">
        <f t="shared" si="31"/>
        <v>9.7000000000000003E-2</v>
      </c>
      <c r="L60" s="369">
        <f t="shared" si="31"/>
        <v>9.7000000000000003E-2</v>
      </c>
      <c r="M60" s="369">
        <f t="shared" si="31"/>
        <v>9.7000000000000003E-2</v>
      </c>
      <c r="N60" s="369">
        <f t="shared" si="31"/>
        <v>9.7000000000000003E-2</v>
      </c>
      <c r="O60" s="369">
        <f t="shared" si="31"/>
        <v>9.7000000000000003E-2</v>
      </c>
      <c r="P60" s="369">
        <f t="shared" si="31"/>
        <v>9.7000000000000003E-2</v>
      </c>
      <c r="Q60" s="369">
        <f t="shared" si="31"/>
        <v>9.7000000000000003E-2</v>
      </c>
      <c r="R60" s="369">
        <f t="shared" si="31"/>
        <v>9.7000000000000003E-2</v>
      </c>
      <c r="S60" s="369">
        <f t="shared" si="31"/>
        <v>9.7000000000000003E-2</v>
      </c>
      <c r="T60" s="369">
        <f t="shared" si="31"/>
        <v>9.7000000000000003E-2</v>
      </c>
      <c r="U60" s="369">
        <f t="shared" si="31"/>
        <v>9.7000000000000003E-2</v>
      </c>
      <c r="V60" s="369">
        <f t="shared" si="31"/>
        <v>9.7000000000000003E-2</v>
      </c>
      <c r="W60" s="369">
        <f t="shared" si="31"/>
        <v>9.7000000000000003E-2</v>
      </c>
      <c r="X60" s="369">
        <f t="shared" si="31"/>
        <v>9.7000000000000003E-2</v>
      </c>
      <c r="Y60" s="369">
        <f t="shared" si="31"/>
        <v>9.7000000000000003E-2</v>
      </c>
      <c r="Z60" s="369">
        <f t="shared" si="31"/>
        <v>9.7000000000000003E-2</v>
      </c>
      <c r="AA60" s="369">
        <f t="shared" si="31"/>
        <v>9.7000000000000003E-2</v>
      </c>
      <c r="AB60" s="369">
        <f t="shared" si="31"/>
        <v>9.7000000000000003E-2</v>
      </c>
      <c r="AC60" s="369">
        <f t="shared" si="31"/>
        <v>9.7000000000000003E-2</v>
      </c>
      <c r="AD60" s="369">
        <f t="shared" si="31"/>
        <v>9.7000000000000003E-2</v>
      </c>
      <c r="AE60" s="369">
        <f t="shared" si="31"/>
        <v>9.7000000000000003E-2</v>
      </c>
      <c r="AF60" s="369">
        <f t="shared" si="31"/>
        <v>9.7000000000000003E-2</v>
      </c>
      <c r="AG60" s="369">
        <f t="shared" si="31"/>
        <v>9.7000000000000003E-2</v>
      </c>
      <c r="AH60" s="369">
        <f t="shared" si="31"/>
        <v>9.7000000000000003E-2</v>
      </c>
      <c r="AI60" s="369">
        <f t="shared" si="31"/>
        <v>9.7000000000000003E-2</v>
      </c>
      <c r="AJ60" s="369">
        <f t="shared" si="31"/>
        <v>9.7000000000000003E-2</v>
      </c>
      <c r="AK60" s="369">
        <f t="shared" si="31"/>
        <v>9.7000000000000003E-2</v>
      </c>
      <c r="AL60" s="369">
        <f t="shared" si="31"/>
        <v>9.7000000000000003E-2</v>
      </c>
      <c r="AM60" s="369">
        <f t="shared" si="31"/>
        <v>9.7000000000000003E-2</v>
      </c>
      <c r="AN60" s="369">
        <f t="shared" si="31"/>
        <v>9.7000000000000003E-2</v>
      </c>
      <c r="AO60" s="369">
        <f t="shared" si="31"/>
        <v>9.7000000000000003E-2</v>
      </c>
      <c r="AP60" s="369">
        <f t="shared" si="31"/>
        <v>9.7000000000000003E-2</v>
      </c>
      <c r="AQ60" s="369">
        <f t="shared" si="31"/>
        <v>9.7000000000000003E-2</v>
      </c>
      <c r="AR60" s="369">
        <f t="shared" si="31"/>
        <v>9.7000000000000003E-2</v>
      </c>
      <c r="AS60" s="369">
        <f t="shared" si="31"/>
        <v>9.7000000000000003E-2</v>
      </c>
      <c r="AT60" s="369">
        <f t="shared" si="31"/>
        <v>9.7000000000000003E-2</v>
      </c>
      <c r="AU60" s="369">
        <f t="shared" si="31"/>
        <v>9.7000000000000003E-2</v>
      </c>
      <c r="AV60" s="369">
        <f t="shared" si="31"/>
        <v>9.7000000000000003E-2</v>
      </c>
      <c r="AW60" s="369">
        <f t="shared" si="31"/>
        <v>9.7000000000000003E-2</v>
      </c>
      <c r="AX60" s="369">
        <f t="shared" si="31"/>
        <v>9.7000000000000003E-2</v>
      </c>
      <c r="AY60" s="369">
        <f t="shared" si="31"/>
        <v>9.7000000000000003E-2</v>
      </c>
      <c r="AZ60" s="369">
        <f t="shared" si="31"/>
        <v>9.7000000000000003E-2</v>
      </c>
      <c r="BA60" s="369">
        <f t="shared" si="31"/>
        <v>9.7000000000000003E-2</v>
      </c>
      <c r="BB60" s="369">
        <f t="shared" si="31"/>
        <v>9.7000000000000003E-2</v>
      </c>
      <c r="BC60" s="369">
        <f t="shared" si="31"/>
        <v>9.7000000000000003E-2</v>
      </c>
      <c r="BD60" s="369">
        <f t="shared" si="31"/>
        <v>9.7000000000000003E-2</v>
      </c>
      <c r="BE60" s="369">
        <f t="shared" si="31"/>
        <v>9.7000000000000003E-2</v>
      </c>
      <c r="BF60" s="369">
        <f t="shared" si="31"/>
        <v>9.7000000000000003E-2</v>
      </c>
      <c r="BG60" s="369">
        <f t="shared" si="31"/>
        <v>9.7000000000000003E-2</v>
      </c>
      <c r="BH60" s="369">
        <f t="shared" si="31"/>
        <v>9.7000000000000003E-2</v>
      </c>
      <c r="BI60" s="369">
        <f t="shared" si="31"/>
        <v>9.7000000000000003E-2</v>
      </c>
      <c r="BJ60" s="369">
        <f t="shared" si="31"/>
        <v>9.7000000000000003E-2</v>
      </c>
      <c r="BK60" s="369">
        <f t="shared" si="31"/>
        <v>9.7000000000000003E-2</v>
      </c>
      <c r="BL60" s="369">
        <f t="shared" si="31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2">+B59*B60</f>
        <v>0</v>
      </c>
      <c r="C61" s="75">
        <f t="shared" si="32"/>
        <v>0</v>
      </c>
      <c r="D61" s="75">
        <f t="shared" si="32"/>
        <v>0.11850556462049203</v>
      </c>
      <c r="E61" s="75">
        <f t="shared" si="32"/>
        <v>0.23199945145588008</v>
      </c>
      <c r="F61" s="75">
        <f>+F59*F60</f>
        <v>0.22224998028336629</v>
      </c>
      <c r="G61" s="75">
        <f t="shared" ref="G61:BL61" si="33">+G59*G60</f>
        <v>0.21302705439202835</v>
      </c>
      <c r="H61" s="75">
        <f t="shared" si="33"/>
        <v>0.2042912586840431</v>
      </c>
      <c r="I61" s="75">
        <f t="shared" si="33"/>
        <v>0.19600620999218929</v>
      </c>
      <c r="J61" s="75">
        <f t="shared" si="33"/>
        <v>0.18813805175808018</v>
      </c>
      <c r="K61" s="75">
        <f t="shared" si="33"/>
        <v>0.18065545403216415</v>
      </c>
      <c r="L61" s="75">
        <f t="shared" si="33"/>
        <v>0.17338812337897461</v>
      </c>
      <c r="M61" s="75">
        <f t="shared" si="33"/>
        <v>0.16615111203180283</v>
      </c>
      <c r="N61" s="75">
        <f t="shared" si="33"/>
        <v>0.15891410068463105</v>
      </c>
      <c r="O61" s="75">
        <f t="shared" si="33"/>
        <v>0.15167708933745927</v>
      </c>
      <c r="P61" s="75">
        <f t="shared" si="33"/>
        <v>0.14444007799028749</v>
      </c>
      <c r="Q61" s="75">
        <f t="shared" si="33"/>
        <v>0.13720306664311571</v>
      </c>
      <c r="R61" s="75">
        <f t="shared" si="33"/>
        <v>0.12996605529594396</v>
      </c>
      <c r="S61" s="75">
        <f t="shared" si="33"/>
        <v>0.12272904394877215</v>
      </c>
      <c r="T61" s="75">
        <f t="shared" si="33"/>
        <v>0.11549203260160039</v>
      </c>
      <c r="U61" s="75">
        <f t="shared" si="33"/>
        <v>0.10825502125442862</v>
      </c>
      <c r="V61" s="75">
        <f t="shared" si="33"/>
        <v>0.10101800990725683</v>
      </c>
      <c r="W61" s="75">
        <f t="shared" si="33"/>
        <v>9.3780998560085052E-2</v>
      </c>
      <c r="X61" s="75">
        <f t="shared" si="33"/>
        <v>8.7671360075008614E-2</v>
      </c>
      <c r="Y61" s="75">
        <f t="shared" si="33"/>
        <v>8.3816467314122872E-2</v>
      </c>
      <c r="Z61" s="75">
        <f t="shared" si="33"/>
        <v>8.1088947415332457E-2</v>
      </c>
      <c r="AA61" s="75">
        <f t="shared" si="33"/>
        <v>7.8361427516542084E-2</v>
      </c>
      <c r="AB61" s="75">
        <f t="shared" si="33"/>
        <v>7.5633907617751669E-2</v>
      </c>
      <c r="AC61" s="75">
        <f t="shared" si="33"/>
        <v>7.2906387718961296E-2</v>
      </c>
      <c r="AD61" s="75">
        <f t="shared" si="33"/>
        <v>7.0178867820170882E-2</v>
      </c>
      <c r="AE61" s="75">
        <f t="shared" si="33"/>
        <v>6.7451347921380508E-2</v>
      </c>
      <c r="AF61" s="75">
        <f t="shared" si="33"/>
        <v>6.472382802259008E-2</v>
      </c>
      <c r="AG61" s="75">
        <f t="shared" si="33"/>
        <v>6.19963081237997E-2</v>
      </c>
      <c r="AH61" s="75">
        <f t="shared" si="33"/>
        <v>5.9268788225009285E-2</v>
      </c>
      <c r="AI61" s="75">
        <f t="shared" si="33"/>
        <v>5.6541268326218912E-2</v>
      </c>
      <c r="AJ61" s="75">
        <f t="shared" si="33"/>
        <v>5.3813748427428497E-2</v>
      </c>
      <c r="AK61" s="75">
        <f t="shared" si="33"/>
        <v>5.1086228528638124E-2</v>
      </c>
      <c r="AL61" s="75">
        <f t="shared" si="33"/>
        <v>4.8358708629847702E-2</v>
      </c>
      <c r="AM61" s="75">
        <f t="shared" si="33"/>
        <v>4.5631188731057329E-2</v>
      </c>
      <c r="AN61" s="75">
        <f t="shared" si="33"/>
        <v>4.2903668832266907E-2</v>
      </c>
      <c r="AO61" s="75">
        <f t="shared" si="33"/>
        <v>4.0176148933476534E-2</v>
      </c>
      <c r="AP61" s="75">
        <f t="shared" si="33"/>
        <v>3.7448629034686112E-2</v>
      </c>
      <c r="AQ61" s="75">
        <f t="shared" si="33"/>
        <v>3.4721109135895739E-2</v>
      </c>
      <c r="AR61" s="75">
        <f t="shared" si="33"/>
        <v>3.1993589237105324E-2</v>
      </c>
      <c r="AS61" s="75">
        <f t="shared" si="33"/>
        <v>2.9266069338314951E-2</v>
      </c>
      <c r="AT61" s="75">
        <f t="shared" si="33"/>
        <v>2.6538549439524488E-2</v>
      </c>
      <c r="AU61" s="75">
        <f t="shared" si="33"/>
        <v>2.3811029540734115E-2</v>
      </c>
      <c r="AV61" s="75">
        <f t="shared" si="33"/>
        <v>2.1083509641943655E-2</v>
      </c>
      <c r="AW61" s="75">
        <f t="shared" si="33"/>
        <v>1.8355989743153278E-2</v>
      </c>
      <c r="AX61" s="75">
        <f t="shared" si="33"/>
        <v>1.5628469844362818E-2</v>
      </c>
      <c r="AY61" s="75">
        <f t="shared" si="33"/>
        <v>1.2900949945572443E-2</v>
      </c>
      <c r="AZ61" s="75">
        <f t="shared" si="33"/>
        <v>1.0173430046781983E-2</v>
      </c>
      <c r="BA61" s="75">
        <f t="shared" si="33"/>
        <v>4.401803118091613E-3</v>
      </c>
      <c r="BB61" s="75">
        <f t="shared" si="33"/>
        <v>-6.0638612035701214E-6</v>
      </c>
      <c r="BC61" s="75">
        <f t="shared" si="33"/>
        <v>-6.0638612035701214E-6</v>
      </c>
      <c r="BD61" s="75">
        <f t="shared" si="33"/>
        <v>-6.0638612035701214E-6</v>
      </c>
      <c r="BE61" s="75">
        <f t="shared" si="33"/>
        <v>-6.0638612035701214E-6</v>
      </c>
      <c r="BF61" s="75">
        <f t="shared" si="33"/>
        <v>-6.0638612035701214E-6</v>
      </c>
      <c r="BG61" s="75">
        <f t="shared" si="33"/>
        <v>-6.0638612035701214E-6</v>
      </c>
      <c r="BH61" s="75">
        <f t="shared" si="33"/>
        <v>-6.0638612035701214E-6</v>
      </c>
      <c r="BI61" s="75">
        <f t="shared" si="33"/>
        <v>-6.0638612035701214E-6</v>
      </c>
      <c r="BJ61" s="75">
        <f t="shared" si="33"/>
        <v>-6.0638612035701214E-6</v>
      </c>
      <c r="BK61" s="75">
        <f t="shared" si="33"/>
        <v>-6.0638612035701214E-6</v>
      </c>
      <c r="BL61" s="75">
        <f t="shared" si="33"/>
        <v>-6.0638612035701214E-6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4">B56</f>
        <v>0</v>
      </c>
      <c r="C62" s="68">
        <f t="shared" si="34"/>
        <v>0</v>
      </c>
      <c r="D62" s="68">
        <f t="shared" si="34"/>
        <v>0.17363957832402011</v>
      </c>
      <c r="E62" s="68">
        <f t="shared" si="34"/>
        <v>0.17363957832402011</v>
      </c>
      <c r="F62" s="68">
        <f t="shared" si="34"/>
        <v>0.17363957832402011</v>
      </c>
      <c r="G62" s="68">
        <f t="shared" si="34"/>
        <v>0.17363957832402011</v>
      </c>
      <c r="H62" s="68">
        <f t="shared" si="34"/>
        <v>0.17363957832402011</v>
      </c>
      <c r="I62" s="68">
        <f t="shared" si="34"/>
        <v>0.17363957832402011</v>
      </c>
      <c r="J62" s="68">
        <f t="shared" si="34"/>
        <v>0.17363957832402011</v>
      </c>
      <c r="K62" s="68">
        <f t="shared" si="34"/>
        <v>0.17363957832402011</v>
      </c>
      <c r="L62" s="68">
        <f t="shared" si="34"/>
        <v>0.17363957832402011</v>
      </c>
      <c r="M62" s="68">
        <f t="shared" si="34"/>
        <v>0.17363957832402011</v>
      </c>
      <c r="N62" s="68">
        <f t="shared" si="34"/>
        <v>0.17363957832402011</v>
      </c>
      <c r="O62" s="68">
        <f t="shared" si="34"/>
        <v>0.17363957832402011</v>
      </c>
      <c r="P62" s="68">
        <f t="shared" si="34"/>
        <v>0.17363957832402011</v>
      </c>
      <c r="Q62" s="68">
        <f t="shared" si="34"/>
        <v>0.17363957832402011</v>
      </c>
      <c r="R62" s="68">
        <f t="shared" si="34"/>
        <v>0.17363957832402011</v>
      </c>
      <c r="S62" s="68">
        <f t="shared" si="34"/>
        <v>0.17363957832402011</v>
      </c>
      <c r="T62" s="68">
        <f t="shared" si="34"/>
        <v>0.17363957832402011</v>
      </c>
      <c r="U62" s="68">
        <f t="shared" si="34"/>
        <v>0.17363957832402011</v>
      </c>
      <c r="V62" s="68">
        <f t="shared" si="34"/>
        <v>0.17363957832402011</v>
      </c>
      <c r="W62" s="68">
        <f t="shared" si="34"/>
        <v>0.17363957832402011</v>
      </c>
      <c r="X62" s="68">
        <f t="shared" si="34"/>
        <v>0.17363957832402011</v>
      </c>
      <c r="Y62" s="68">
        <f t="shared" si="34"/>
        <v>0.17363957832402011</v>
      </c>
      <c r="Z62" s="68">
        <f t="shared" si="34"/>
        <v>0.17363957832402011</v>
      </c>
      <c r="AA62" s="68">
        <f t="shared" si="34"/>
        <v>0.17363957832402011</v>
      </c>
      <c r="AB62" s="68">
        <f t="shared" si="34"/>
        <v>0.17363957832402011</v>
      </c>
      <c r="AC62" s="68">
        <f t="shared" si="34"/>
        <v>0.17363957832402011</v>
      </c>
      <c r="AD62" s="68">
        <f t="shared" si="34"/>
        <v>0.17363957832402011</v>
      </c>
      <c r="AE62" s="68">
        <f t="shared" si="34"/>
        <v>0.17363957832402011</v>
      </c>
      <c r="AF62" s="68">
        <f t="shared" si="34"/>
        <v>0.17363957832402011</v>
      </c>
      <c r="AG62" s="68">
        <f t="shared" si="34"/>
        <v>0.17363957832402011</v>
      </c>
      <c r="AH62" s="68">
        <f t="shared" si="34"/>
        <v>0.17363957832402011</v>
      </c>
      <c r="AI62" s="68">
        <f t="shared" si="34"/>
        <v>0.17363957832402011</v>
      </c>
      <c r="AJ62" s="68">
        <f t="shared" si="34"/>
        <v>0.17363957832402011</v>
      </c>
      <c r="AK62" s="68">
        <f t="shared" si="34"/>
        <v>0.17363957832402011</v>
      </c>
      <c r="AL62" s="68">
        <f t="shared" si="34"/>
        <v>0.17363957832402011</v>
      </c>
      <c r="AM62" s="68">
        <f t="shared" si="34"/>
        <v>0.17363957832402011</v>
      </c>
      <c r="AN62" s="68">
        <f t="shared" si="34"/>
        <v>0.17363957832402011</v>
      </c>
      <c r="AO62" s="68">
        <f t="shared" si="34"/>
        <v>0.17363957832402011</v>
      </c>
      <c r="AP62" s="68">
        <f t="shared" si="34"/>
        <v>0.17363957832402011</v>
      </c>
      <c r="AQ62" s="68">
        <f t="shared" si="34"/>
        <v>0.17363957832402011</v>
      </c>
      <c r="AR62" s="68">
        <f t="shared" si="34"/>
        <v>0.17363957832402011</v>
      </c>
      <c r="AS62" s="68">
        <f t="shared" si="34"/>
        <v>0.17363957832402011</v>
      </c>
      <c r="AT62" s="68">
        <f t="shared" si="34"/>
        <v>0.17363957832402011</v>
      </c>
      <c r="AU62" s="68">
        <f t="shared" si="34"/>
        <v>0.17363957832402011</v>
      </c>
      <c r="AV62" s="68">
        <f t="shared" si="34"/>
        <v>0.17363957832402011</v>
      </c>
      <c r="AW62" s="68">
        <f t="shared" si="34"/>
        <v>0.17363957832402011</v>
      </c>
      <c r="AX62" s="68">
        <f t="shared" si="34"/>
        <v>0.17363957832402011</v>
      </c>
      <c r="AY62" s="68">
        <f t="shared" si="34"/>
        <v>0.17363957832402011</v>
      </c>
      <c r="AZ62" s="68">
        <f t="shared" si="34"/>
        <v>0.17363957832402011</v>
      </c>
      <c r="BA62" s="68">
        <f t="shared" si="34"/>
        <v>4.8109391524020093E-2</v>
      </c>
      <c r="BB62" s="68">
        <f t="shared" si="34"/>
        <v>0</v>
      </c>
      <c r="BC62" s="68">
        <f t="shared" si="34"/>
        <v>0</v>
      </c>
      <c r="BD62" s="68">
        <f t="shared" si="34"/>
        <v>0</v>
      </c>
      <c r="BE62" s="68">
        <f t="shared" si="34"/>
        <v>0</v>
      </c>
      <c r="BF62" s="68">
        <f t="shared" si="34"/>
        <v>0</v>
      </c>
      <c r="BG62" s="68">
        <f t="shared" si="34"/>
        <v>0</v>
      </c>
      <c r="BH62" s="68">
        <f t="shared" si="34"/>
        <v>0</v>
      </c>
      <c r="BI62" s="68">
        <f t="shared" si="34"/>
        <v>0</v>
      </c>
      <c r="BJ62" s="68">
        <f t="shared" si="34"/>
        <v>0</v>
      </c>
      <c r="BK62" s="68">
        <f t="shared" si="34"/>
        <v>0</v>
      </c>
      <c r="BL62" s="68">
        <f t="shared" si="34"/>
        <v>0</v>
      </c>
      <c r="BM62" s="37"/>
      <c r="BN62" s="75">
        <f>SUM(B62:BM62)</f>
        <v>8.5564487294010121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5">SUM(C61:C62)</f>
        <v>0</v>
      </c>
      <c r="D63" s="75">
        <f t="shared" si="35"/>
        <v>0.2921451429445121</v>
      </c>
      <c r="E63" s="75">
        <f t="shared" si="35"/>
        <v>0.40563902977990018</v>
      </c>
      <c r="F63" s="75">
        <f t="shared" si="35"/>
        <v>0.39588955860738639</v>
      </c>
      <c r="G63" s="75">
        <f t="shared" si="35"/>
        <v>0.38666663271604845</v>
      </c>
      <c r="H63" s="75">
        <f t="shared" si="35"/>
        <v>0.37793083700806318</v>
      </c>
      <c r="I63" s="75">
        <f t="shared" si="35"/>
        <v>0.36964578831620942</v>
      </c>
      <c r="J63" s="75">
        <f t="shared" si="35"/>
        <v>0.36177763008210029</v>
      </c>
      <c r="K63" s="75">
        <f t="shared" si="35"/>
        <v>0.35429503235618426</v>
      </c>
      <c r="L63" s="75">
        <f t="shared" si="35"/>
        <v>0.34702770170299468</v>
      </c>
      <c r="M63" s="75">
        <f t="shared" si="35"/>
        <v>0.33979069035582293</v>
      </c>
      <c r="N63" s="75">
        <f t="shared" si="35"/>
        <v>0.33255367900865118</v>
      </c>
      <c r="O63" s="75">
        <f t="shared" si="35"/>
        <v>0.32531666766147938</v>
      </c>
      <c r="P63" s="75">
        <f t="shared" si="35"/>
        <v>0.31807965631430757</v>
      </c>
      <c r="Q63" s="75">
        <f t="shared" si="35"/>
        <v>0.31084264496713582</v>
      </c>
      <c r="R63" s="75">
        <f t="shared" si="35"/>
        <v>0.30360563361996407</v>
      </c>
      <c r="S63" s="75">
        <f t="shared" si="35"/>
        <v>0.29636862227279226</v>
      </c>
      <c r="T63" s="75">
        <f t="shared" si="35"/>
        <v>0.28913161092562051</v>
      </c>
      <c r="U63" s="75">
        <f t="shared" si="35"/>
        <v>0.28189459957844876</v>
      </c>
      <c r="V63" s="75">
        <f t="shared" si="35"/>
        <v>0.27465758823127695</v>
      </c>
      <c r="W63" s="75">
        <f t="shared" si="35"/>
        <v>0.26742057688410514</v>
      </c>
      <c r="X63" s="75">
        <f t="shared" si="35"/>
        <v>0.26131093839902875</v>
      </c>
      <c r="Y63" s="75">
        <f t="shared" si="35"/>
        <v>0.25745604563814295</v>
      </c>
      <c r="Z63" s="75">
        <f t="shared" si="35"/>
        <v>0.25472852573935256</v>
      </c>
      <c r="AA63" s="75">
        <f t="shared" si="35"/>
        <v>0.25200100584056218</v>
      </c>
      <c r="AB63" s="75">
        <f t="shared" si="35"/>
        <v>0.24927348594177179</v>
      </c>
      <c r="AC63" s="75">
        <f t="shared" si="35"/>
        <v>0.2465459660429814</v>
      </c>
      <c r="AD63" s="75">
        <f t="shared" si="35"/>
        <v>0.24381844614419099</v>
      </c>
      <c r="AE63" s="75">
        <f t="shared" si="35"/>
        <v>0.24109092624540063</v>
      </c>
      <c r="AF63" s="75">
        <f t="shared" si="35"/>
        <v>0.23836340634661018</v>
      </c>
      <c r="AG63" s="75">
        <f t="shared" si="35"/>
        <v>0.2356358864478198</v>
      </c>
      <c r="AH63" s="75">
        <f t="shared" si="35"/>
        <v>0.23290836654902938</v>
      </c>
      <c r="AI63" s="75">
        <f t="shared" si="35"/>
        <v>0.23018084665023902</v>
      </c>
      <c r="AJ63" s="75">
        <f t="shared" si="35"/>
        <v>0.22745332675144861</v>
      </c>
      <c r="AK63" s="75">
        <f t="shared" si="35"/>
        <v>0.22472580685265822</v>
      </c>
      <c r="AL63" s="75">
        <f t="shared" si="35"/>
        <v>0.22199828695386781</v>
      </c>
      <c r="AM63" s="75">
        <f t="shared" si="35"/>
        <v>0.21927076705507742</v>
      </c>
      <c r="AN63" s="75">
        <f t="shared" si="35"/>
        <v>0.21654324715628701</v>
      </c>
      <c r="AO63" s="75">
        <f t="shared" si="35"/>
        <v>0.21381572725749665</v>
      </c>
      <c r="AP63" s="75">
        <f t="shared" si="35"/>
        <v>0.2110882073587062</v>
      </c>
      <c r="AQ63" s="75">
        <f t="shared" si="35"/>
        <v>0.20836068745991584</v>
      </c>
      <c r="AR63" s="75">
        <f t="shared" si="35"/>
        <v>0.20563316756112543</v>
      </c>
      <c r="AS63" s="75">
        <f t="shared" si="35"/>
        <v>0.20290564766233504</v>
      </c>
      <c r="AT63" s="75">
        <f t="shared" si="35"/>
        <v>0.2001781277635446</v>
      </c>
      <c r="AU63" s="75">
        <f t="shared" si="35"/>
        <v>0.19745060786475421</v>
      </c>
      <c r="AV63" s="75">
        <f t="shared" si="35"/>
        <v>0.19472308796596377</v>
      </c>
      <c r="AW63" s="75">
        <f t="shared" si="35"/>
        <v>0.19199556806717338</v>
      </c>
      <c r="AX63" s="75">
        <f t="shared" si="35"/>
        <v>0.18926804816838291</v>
      </c>
      <c r="AY63" s="75">
        <f t="shared" si="35"/>
        <v>0.18654052826959255</v>
      </c>
      <c r="AZ63" s="75">
        <f t="shared" si="35"/>
        <v>0.18381300837080208</v>
      </c>
      <c r="BA63" s="75">
        <f t="shared" si="35"/>
        <v>5.2511194642111708E-2</v>
      </c>
      <c r="BB63" s="75">
        <f t="shared" si="35"/>
        <v>-6.0638612035701214E-6</v>
      </c>
      <c r="BC63" s="75">
        <f t="shared" si="35"/>
        <v>-6.0638612035701214E-6</v>
      </c>
      <c r="BD63" s="75">
        <f t="shared" si="35"/>
        <v>-6.0638612035701214E-6</v>
      </c>
      <c r="BE63" s="75">
        <f t="shared" si="35"/>
        <v>-6.0638612035701214E-6</v>
      </c>
      <c r="BF63" s="75">
        <f t="shared" si="35"/>
        <v>-6.0638612035701214E-6</v>
      </c>
      <c r="BG63" s="75">
        <f t="shared" si="35"/>
        <v>-6.0638612035701214E-6</v>
      </c>
      <c r="BH63" s="75">
        <f t="shared" si="35"/>
        <v>-6.0638612035701214E-6</v>
      </c>
      <c r="BI63" s="75">
        <f t="shared" si="35"/>
        <v>-6.0638612035701214E-6</v>
      </c>
      <c r="BJ63" s="75">
        <f t="shared" si="35"/>
        <v>-6.0638612035701214E-6</v>
      </c>
      <c r="BK63" s="75">
        <f t="shared" si="35"/>
        <v>-6.0638612035701214E-6</v>
      </c>
      <c r="BL63" s="75">
        <f t="shared" si="35"/>
        <v>-6.0638612035701214E-6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6">C63*C64</f>
        <v>0</v>
      </c>
      <c r="D65" s="119">
        <f t="shared" si="36"/>
        <v>0.30247465232128395</v>
      </c>
      <c r="E65" s="119">
        <f t="shared" si="36"/>
        <v>0.41998139439861282</v>
      </c>
      <c r="F65" s="119">
        <f t="shared" si="36"/>
        <v>0.40988720671676387</v>
      </c>
      <c r="G65" s="119">
        <f t="shared" si="36"/>
        <v>0.40033818161831386</v>
      </c>
      <c r="H65" s="119">
        <f t="shared" si="36"/>
        <v>0.39129351038780674</v>
      </c>
      <c r="I65" s="119">
        <f t="shared" si="36"/>
        <v>0.38271552344174498</v>
      </c>
      <c r="J65" s="119">
        <f t="shared" si="36"/>
        <v>0.37456916713992883</v>
      </c>
      <c r="K65" s="119">
        <f t="shared" si="36"/>
        <v>0.3668220037854576</v>
      </c>
      <c r="L65" s="119">
        <f t="shared" si="36"/>
        <v>0.35929771880001521</v>
      </c>
      <c r="M65" s="119">
        <f t="shared" si="36"/>
        <v>0.35180482513415429</v>
      </c>
      <c r="N65" s="119">
        <f t="shared" si="36"/>
        <v>0.34431193146829336</v>
      </c>
      <c r="O65" s="119">
        <f t="shared" si="36"/>
        <v>0.33681903780243244</v>
      </c>
      <c r="P65" s="119">
        <f t="shared" si="36"/>
        <v>0.32932614413657146</v>
      </c>
      <c r="Q65" s="119">
        <f t="shared" si="36"/>
        <v>0.32183325047071054</v>
      </c>
      <c r="R65" s="119">
        <f t="shared" si="36"/>
        <v>0.31434035680484967</v>
      </c>
      <c r="S65" s="119">
        <f t="shared" si="36"/>
        <v>0.3068474631389887</v>
      </c>
      <c r="T65" s="119">
        <f t="shared" si="36"/>
        <v>0.29935456947312783</v>
      </c>
      <c r="U65" s="119">
        <f t="shared" si="36"/>
        <v>0.29186167580726691</v>
      </c>
      <c r="V65" s="119">
        <f t="shared" si="36"/>
        <v>0.28436878214140593</v>
      </c>
      <c r="W65" s="119">
        <f t="shared" si="36"/>
        <v>0.27687588847554501</v>
      </c>
      <c r="X65" s="119">
        <f t="shared" si="36"/>
        <v>0.27055022870945666</v>
      </c>
      <c r="Y65" s="119">
        <f t="shared" si="36"/>
        <v>0.26655903674291342</v>
      </c>
      <c r="Z65" s="119">
        <f t="shared" si="36"/>
        <v>0.26373507867614282</v>
      </c>
      <c r="AA65" s="119">
        <f t="shared" si="36"/>
        <v>0.26091112060937222</v>
      </c>
      <c r="AB65" s="119">
        <f t="shared" si="36"/>
        <v>0.25808716254260161</v>
      </c>
      <c r="AC65" s="119">
        <f t="shared" si="36"/>
        <v>0.25526320447583101</v>
      </c>
      <c r="AD65" s="119">
        <f t="shared" si="36"/>
        <v>0.2524392464090604</v>
      </c>
      <c r="AE65" s="119">
        <f t="shared" si="36"/>
        <v>0.24961528834228983</v>
      </c>
      <c r="AF65" s="119">
        <f t="shared" si="36"/>
        <v>0.24679133027551917</v>
      </c>
      <c r="AG65" s="119">
        <f t="shared" si="36"/>
        <v>0.24396737220874856</v>
      </c>
      <c r="AH65" s="119">
        <f t="shared" si="36"/>
        <v>0.24114341414197793</v>
      </c>
      <c r="AI65" s="119">
        <f t="shared" si="36"/>
        <v>0.23831945607520735</v>
      </c>
      <c r="AJ65" s="119">
        <f t="shared" si="36"/>
        <v>0.23549549800843672</v>
      </c>
      <c r="AK65" s="119">
        <f t="shared" si="36"/>
        <v>0.23267153994166612</v>
      </c>
      <c r="AL65" s="119">
        <f t="shared" si="36"/>
        <v>0.22984758187489548</v>
      </c>
      <c r="AM65" s="119">
        <f t="shared" si="36"/>
        <v>0.22702362380812488</v>
      </c>
      <c r="AN65" s="119">
        <f t="shared" si="36"/>
        <v>0.22419966574135425</v>
      </c>
      <c r="AO65" s="119">
        <f t="shared" si="36"/>
        <v>0.22137570767458367</v>
      </c>
      <c r="AP65" s="119">
        <f t="shared" si="36"/>
        <v>0.21855174960781301</v>
      </c>
      <c r="AQ65" s="119">
        <f t="shared" si="36"/>
        <v>0.21572779154104244</v>
      </c>
      <c r="AR65" s="119">
        <f t="shared" si="36"/>
        <v>0.2129038334742718</v>
      </c>
      <c r="AS65" s="119">
        <f t="shared" si="36"/>
        <v>0.2100798754075012</v>
      </c>
      <c r="AT65" s="119">
        <f t="shared" si="36"/>
        <v>0.20725591734073054</v>
      </c>
      <c r="AU65" s="119">
        <f t="shared" si="36"/>
        <v>0.20443195927395993</v>
      </c>
      <c r="AV65" s="119">
        <f t="shared" si="36"/>
        <v>0.20160800120718927</v>
      </c>
      <c r="AW65" s="119">
        <f t="shared" si="36"/>
        <v>0.19878404314041867</v>
      </c>
      <c r="AX65" s="119">
        <f t="shared" si="36"/>
        <v>0.19596008507364798</v>
      </c>
      <c r="AY65" s="119">
        <f t="shared" si="36"/>
        <v>0.19313612700687741</v>
      </c>
      <c r="AZ65" s="119">
        <f t="shared" si="36"/>
        <v>0.19031216894010672</v>
      </c>
      <c r="BA65" s="119">
        <f t="shared" si="36"/>
        <v>5.4367856957200089E-2</v>
      </c>
      <c r="BB65" s="119">
        <f t="shared" si="36"/>
        <v>-6.2782639163121821E-6</v>
      </c>
      <c r="BC65" s="119">
        <f t="shared" si="36"/>
        <v>-6.2782639163121821E-6</v>
      </c>
      <c r="BD65" s="119">
        <f t="shared" si="36"/>
        <v>-6.2782639163121821E-6</v>
      </c>
      <c r="BE65" s="119">
        <f t="shared" si="36"/>
        <v>-6.2782639163121821E-6</v>
      </c>
      <c r="BF65" s="119">
        <f t="shared" si="36"/>
        <v>-6.2782639163121821E-6</v>
      </c>
      <c r="BG65" s="119">
        <f t="shared" si="36"/>
        <v>-6.2782639163121821E-6</v>
      </c>
      <c r="BH65" s="119">
        <f t="shared" si="36"/>
        <v>-6.2782639163121821E-6</v>
      </c>
      <c r="BI65" s="119">
        <f t="shared" si="36"/>
        <v>-6.2782639163121821E-6</v>
      </c>
      <c r="BJ65" s="119">
        <f t="shared" si="36"/>
        <v>-6.2782639163121821E-6</v>
      </c>
      <c r="BK65" s="119">
        <f t="shared" si="36"/>
        <v>-6.2782639163121821E-6</v>
      </c>
      <c r="BL65" s="119">
        <f t="shared" si="36"/>
        <v>-6.2782639163121821E-6</v>
      </c>
      <c r="BM65" s="113"/>
      <c r="BN65" s="316">
        <f>SUM(B65:BM65)</f>
        <v>13.586169187789139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7">B20</f>
        <v>0</v>
      </c>
      <c r="C71" s="87">
        <f t="shared" si="37"/>
        <v>0</v>
      </c>
      <c r="D71" s="87">
        <f t="shared" si="37"/>
        <v>2.5106037359999998</v>
      </c>
      <c r="E71" s="87">
        <f t="shared" si="37"/>
        <v>0</v>
      </c>
      <c r="F71" s="87">
        <f t="shared" si="37"/>
        <v>0</v>
      </c>
      <c r="G71" s="87">
        <f t="shared" si="37"/>
        <v>0</v>
      </c>
      <c r="H71" s="87">
        <f t="shared" si="37"/>
        <v>0</v>
      </c>
      <c r="I71" s="87">
        <f t="shared" si="37"/>
        <v>0</v>
      </c>
      <c r="J71" s="87">
        <f t="shared" si="37"/>
        <v>0</v>
      </c>
      <c r="K71" s="87">
        <f t="shared" si="37"/>
        <v>0</v>
      </c>
      <c r="L71" s="87">
        <f t="shared" si="37"/>
        <v>0</v>
      </c>
      <c r="M71" s="87">
        <f t="shared" si="37"/>
        <v>0</v>
      </c>
      <c r="N71" s="87">
        <f t="shared" si="37"/>
        <v>0</v>
      </c>
      <c r="O71" s="87">
        <f t="shared" si="37"/>
        <v>0</v>
      </c>
      <c r="P71" s="87">
        <f t="shared" si="37"/>
        <v>0</v>
      </c>
      <c r="Q71" s="87">
        <f t="shared" si="37"/>
        <v>0</v>
      </c>
      <c r="R71" s="87">
        <f t="shared" si="37"/>
        <v>0</v>
      </c>
      <c r="S71" s="87">
        <f t="shared" si="37"/>
        <v>0</v>
      </c>
      <c r="T71" s="87">
        <f t="shared" si="37"/>
        <v>0</v>
      </c>
      <c r="U71" s="87">
        <f t="shared" si="37"/>
        <v>0</v>
      </c>
      <c r="V71" s="87">
        <f t="shared" si="37"/>
        <v>0</v>
      </c>
      <c r="W71" s="87">
        <f t="shared" si="37"/>
        <v>0</v>
      </c>
      <c r="X71" s="87">
        <f t="shared" si="37"/>
        <v>0</v>
      </c>
      <c r="Y71" s="87">
        <f t="shared" si="37"/>
        <v>0</v>
      </c>
      <c r="Z71" s="87">
        <f t="shared" si="37"/>
        <v>0</v>
      </c>
      <c r="AA71" s="87">
        <f t="shared" si="37"/>
        <v>0</v>
      </c>
      <c r="AB71" s="87">
        <f t="shared" si="37"/>
        <v>0</v>
      </c>
      <c r="AC71" s="87">
        <f t="shared" si="37"/>
        <v>0</v>
      </c>
      <c r="AD71" s="87">
        <f t="shared" si="37"/>
        <v>0</v>
      </c>
      <c r="AE71" s="87">
        <f t="shared" si="37"/>
        <v>0</v>
      </c>
      <c r="AF71" s="87">
        <f t="shared" si="37"/>
        <v>0</v>
      </c>
      <c r="AG71" s="87">
        <f t="shared" si="37"/>
        <v>0</v>
      </c>
      <c r="AH71" s="87">
        <f t="shared" si="37"/>
        <v>0</v>
      </c>
      <c r="AI71" s="87">
        <f t="shared" si="37"/>
        <v>0</v>
      </c>
      <c r="AJ71" s="87">
        <f t="shared" si="37"/>
        <v>0</v>
      </c>
      <c r="AK71" s="87">
        <f t="shared" si="37"/>
        <v>0</v>
      </c>
      <c r="AL71" s="87">
        <f t="shared" si="37"/>
        <v>0</v>
      </c>
      <c r="AM71" s="87">
        <f t="shared" si="37"/>
        <v>0</v>
      </c>
      <c r="AN71" s="87">
        <f t="shared" si="37"/>
        <v>0</v>
      </c>
      <c r="AO71" s="87">
        <f t="shared" si="37"/>
        <v>0</v>
      </c>
      <c r="AP71" s="87">
        <f t="shared" si="37"/>
        <v>0</v>
      </c>
      <c r="AQ71" s="87">
        <f t="shared" si="37"/>
        <v>0</v>
      </c>
      <c r="AR71" s="87">
        <f t="shared" si="37"/>
        <v>0</v>
      </c>
      <c r="AS71" s="87">
        <f t="shared" si="37"/>
        <v>0</v>
      </c>
      <c r="AT71" s="87">
        <f t="shared" si="37"/>
        <v>0</v>
      </c>
      <c r="AU71" s="87">
        <f t="shared" si="37"/>
        <v>0</v>
      </c>
      <c r="AV71" s="87">
        <f t="shared" si="37"/>
        <v>0</v>
      </c>
      <c r="AW71" s="87">
        <f t="shared" si="37"/>
        <v>0</v>
      </c>
      <c r="AX71" s="87">
        <f t="shared" si="37"/>
        <v>0</v>
      </c>
      <c r="AY71" s="87">
        <f t="shared" si="37"/>
        <v>0</v>
      </c>
      <c r="AZ71" s="87">
        <f t="shared" si="37"/>
        <v>0</v>
      </c>
      <c r="BA71" s="87">
        <f t="shared" si="37"/>
        <v>-2.5106037359999998</v>
      </c>
      <c r="BB71" s="87">
        <f t="shared" si="37"/>
        <v>0</v>
      </c>
      <c r="BC71" s="87">
        <f t="shared" si="37"/>
        <v>0</v>
      </c>
      <c r="BD71" s="87">
        <f t="shared" si="37"/>
        <v>0</v>
      </c>
      <c r="BE71" s="87">
        <f t="shared" si="37"/>
        <v>0</v>
      </c>
      <c r="BF71" s="87">
        <f t="shared" si="37"/>
        <v>0</v>
      </c>
      <c r="BG71" s="87">
        <f t="shared" si="37"/>
        <v>0</v>
      </c>
      <c r="BH71" s="87">
        <f t="shared" si="37"/>
        <v>0</v>
      </c>
      <c r="BI71" s="87">
        <f t="shared" si="37"/>
        <v>0</v>
      </c>
      <c r="BJ71" s="87">
        <f t="shared" si="37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2.5106037359999998</v>
      </c>
      <c r="E73" s="87">
        <f>SUM($B$71:E71)-SUM($B$72:E72)</f>
        <v>2.5106037359999998</v>
      </c>
      <c r="F73" s="87">
        <f>SUM($B$71:F71)-SUM($B$72:F72)</f>
        <v>2.5106037359999998</v>
      </c>
      <c r="G73" s="87">
        <f>SUM($B$71:G71)-SUM($B$72:G72)</f>
        <v>2.5106037359999998</v>
      </c>
      <c r="H73" s="87">
        <f>SUM($B$71:H71)-SUM($B$72:H72)</f>
        <v>2.5106037359999998</v>
      </c>
      <c r="I73" s="87">
        <f>SUM($B$71:I71)-SUM($B$72:I72)</f>
        <v>2.5106037359999998</v>
      </c>
      <c r="J73" s="87">
        <f>SUM($B$71:J71)-SUM($B$72:J72)</f>
        <v>2.5106037359999998</v>
      </c>
      <c r="K73" s="87">
        <f>SUM($B$71:K71)-SUM($B$72:K72)</f>
        <v>2.5106037359999998</v>
      </c>
      <c r="L73" s="87">
        <f>SUM($B$71:L71)-SUM($B$72:L72)</f>
        <v>2.5106037359999998</v>
      </c>
      <c r="M73" s="87">
        <f>SUM($B$71:M71)-SUM($B$72:M72)</f>
        <v>2.5106037359999998</v>
      </c>
      <c r="N73" s="87">
        <f>SUM($B$71:N71)-SUM($B$72:N72)</f>
        <v>2.5106037359999998</v>
      </c>
      <c r="O73" s="87">
        <f>SUM($B$71:O71)-SUM($B$72:O72)</f>
        <v>2.5106037359999998</v>
      </c>
      <c r="P73" s="87">
        <f>SUM($B$71:P71)-SUM($B$72:P72)</f>
        <v>2.5106037359999998</v>
      </c>
      <c r="Q73" s="87">
        <f>SUM($B$71:Q71)-SUM($B$72:Q72)</f>
        <v>2.5106037359999998</v>
      </c>
      <c r="R73" s="87">
        <f>SUM($B$71:R71)-SUM($B$72:R72)</f>
        <v>2.5106037359999998</v>
      </c>
      <c r="S73" s="87">
        <f>SUM($B$71:S71)-SUM($B$72:S72)</f>
        <v>2.5106037359999998</v>
      </c>
      <c r="T73" s="87">
        <f>SUM($B$71:T71)-SUM($B$72:T72)</f>
        <v>2.5106037359999998</v>
      </c>
      <c r="U73" s="87">
        <f>SUM($B$71:U71)-SUM($B$72:U72)</f>
        <v>2.5106037359999998</v>
      </c>
      <c r="V73" s="87">
        <f>SUM($B$71:V71)-SUM($B$72:V72)</f>
        <v>2.5106037359999998</v>
      </c>
      <c r="W73" s="87">
        <f>SUM($B$71:W71)-SUM($B$72:W72)</f>
        <v>2.5106037359999998</v>
      </c>
      <c r="X73" s="87">
        <f>SUM($B$71:X71)-SUM($B$72:X72)</f>
        <v>2.5106037359999998</v>
      </c>
      <c r="Y73" s="87">
        <f>SUM($B$71:Y71)-SUM($B$72:Y72)</f>
        <v>2.5106037359999998</v>
      </c>
      <c r="Z73" s="87">
        <f>SUM($B$71:Z71)-SUM($B$72:Z72)</f>
        <v>2.5106037359999998</v>
      </c>
      <c r="AA73" s="87">
        <f>SUM($B$71:AA71)-SUM($B$72:AA72)</f>
        <v>2.5106037359999998</v>
      </c>
      <c r="AB73" s="87">
        <f>SUM($B$71:AB71)-SUM($B$72:AB72)</f>
        <v>2.5106037359999998</v>
      </c>
      <c r="AC73" s="87">
        <f>SUM($B$71:AC71)-SUM($B$72:AC72)</f>
        <v>2.5106037359999998</v>
      </c>
      <c r="AD73" s="87">
        <f>SUM($B$71:AD71)-SUM($B$72:AD72)</f>
        <v>2.5106037359999998</v>
      </c>
      <c r="AE73" s="87">
        <f>SUM($B$71:AE71)-SUM($B$72:AE72)</f>
        <v>2.5106037359999998</v>
      </c>
      <c r="AF73" s="87">
        <f>SUM($B$71:AF71)-SUM($B$72:AF72)</f>
        <v>2.5106037359999998</v>
      </c>
      <c r="AG73" s="87">
        <f>SUM($B$71:AG71)-SUM($B$72:AG72)</f>
        <v>2.5106037359999998</v>
      </c>
      <c r="AH73" s="87">
        <f>SUM($B$71:AH71)-SUM($B$72:AH72)</f>
        <v>2.5106037359999998</v>
      </c>
      <c r="AI73" s="87">
        <f>SUM($B$71:AI71)-SUM($B$72:AI72)</f>
        <v>2.5106037359999998</v>
      </c>
      <c r="AJ73" s="87">
        <f>SUM($B$71:AJ71)-SUM($B$72:AJ72)</f>
        <v>2.5106037359999998</v>
      </c>
      <c r="AK73" s="87">
        <f>SUM($B$71:AK71)-SUM($B$72:AK72)</f>
        <v>2.5106037359999998</v>
      </c>
      <c r="AL73" s="87">
        <f>SUM($B$71:AL71)-SUM($B$72:AL72)</f>
        <v>2.5106037359999998</v>
      </c>
      <c r="AM73" s="87">
        <f>SUM($B$71:AM71)-SUM($B$72:AM72)</f>
        <v>2.5106037359999998</v>
      </c>
      <c r="AN73" s="87">
        <f>SUM($B$71:AN71)-SUM($B$72:AN72)</f>
        <v>2.5106037359999998</v>
      </c>
      <c r="AO73" s="87">
        <f>SUM($B$71:AO71)-SUM($B$72:AO72)</f>
        <v>2.5106037359999998</v>
      </c>
      <c r="AP73" s="87">
        <f>SUM($B$71:AP71)-SUM($B$72:AP72)</f>
        <v>2.5106037359999998</v>
      </c>
      <c r="AQ73" s="87">
        <f>SUM($B$71:AQ71)-SUM($B$72:AQ72)</f>
        <v>2.5106037359999998</v>
      </c>
      <c r="AR73" s="87">
        <f>SUM($B$71:AR71)-SUM($B$72:AR72)</f>
        <v>2.5106037359999998</v>
      </c>
      <c r="AS73" s="87">
        <f>SUM($B$71:AS71)-SUM($B$72:AS72)</f>
        <v>2.5106037359999998</v>
      </c>
      <c r="AT73" s="87">
        <f>SUM($B$71:AT71)-SUM($B$72:AT72)</f>
        <v>2.5106037359999998</v>
      </c>
      <c r="AU73" s="87">
        <f>SUM($B$71:AU71)-SUM($B$72:AU72)</f>
        <v>2.5106037359999998</v>
      </c>
      <c r="AV73" s="87">
        <f>SUM($B$71:AV71)-SUM($B$72:AV72)</f>
        <v>2.5106037359999998</v>
      </c>
      <c r="AW73" s="87">
        <f>SUM($B$71:AW71)-SUM($B$72:AW72)</f>
        <v>2.5106037359999998</v>
      </c>
      <c r="AX73" s="87">
        <f>SUM($B$71:AX71)-SUM($B$72:AX72)</f>
        <v>2.5106037359999998</v>
      </c>
      <c r="AY73" s="87">
        <f>SUM($B$71:AY71)-SUM($B$72:AY72)</f>
        <v>2.5106037359999998</v>
      </c>
      <c r="AZ73" s="87">
        <f>SUM($B$71:AZ71)-SUM($B$72:AZ72)</f>
        <v>2.5106037359999998</v>
      </c>
      <c r="BA73" s="87">
        <f>SUM($B$71:BA71)-SUM($B$72:BA72)</f>
        <v>0</v>
      </c>
      <c r="BB73" s="87">
        <f>SUM($B$71:BB71)-SUM($B$72:BB72)</f>
        <v>0</v>
      </c>
      <c r="BC73" s="87">
        <f>SUM($B$71:BC71)-SUM($B$72:BC72)</f>
        <v>0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/>
      <c r="C74" s="128"/>
      <c r="D74" s="331">
        <f>($D$71*TaxDepr!B$33)</f>
        <v>9.4147640099999985E-2</v>
      </c>
      <c r="E74" s="331">
        <f>($D$71*TaxDepr!C$33)</f>
        <v>0.18124048370183998</v>
      </c>
      <c r="F74" s="331">
        <f>($D$71*TaxDepr!D$33)</f>
        <v>0.16763301145271997</v>
      </c>
      <c r="G74" s="331">
        <f>($D$71*TaxDepr!E$33)</f>
        <v>0.15507999277271997</v>
      </c>
      <c r="H74" s="331">
        <f>($D$71*TaxDepr!F$33)</f>
        <v>0.14343079143767998</v>
      </c>
      <c r="I74" s="331">
        <f>($D$71*TaxDepr!G$33)</f>
        <v>0.13268540744759999</v>
      </c>
      <c r="J74" s="331">
        <f>($D$71*TaxDepr!H$33)</f>
        <v>0.12271831061567999</v>
      </c>
      <c r="K74" s="331">
        <f>($D$71*TaxDepr!I$33)</f>
        <v>0.11352950094191999</v>
      </c>
      <c r="L74" s="331">
        <f>($D$71*TaxDepr!J$33)</f>
        <v>0.11202313870031999</v>
      </c>
      <c r="M74" s="331">
        <f>($D$71*TaxDepr!K$33)</f>
        <v>0.11202313870031999</v>
      </c>
      <c r="N74" s="331">
        <f>($D$71*TaxDepr!L$33)</f>
        <v>0.11202313870031999</v>
      </c>
      <c r="O74" s="331">
        <f>($D$71*TaxDepr!M$33)</f>
        <v>0.11202313870031999</v>
      </c>
      <c r="P74" s="331">
        <f>($D$71*TaxDepr!N$33)</f>
        <v>0.11202313870031999</v>
      </c>
      <c r="Q74" s="331">
        <f>($D$71*TaxDepr!O$33)</f>
        <v>0.11202313870031999</v>
      </c>
      <c r="R74" s="331">
        <f>($D$71*TaxDepr!P$33)</f>
        <v>0.11202313870031999</v>
      </c>
      <c r="S74" s="331">
        <f>($D$71*TaxDepr!Q$33)</f>
        <v>0.11202313870031999</v>
      </c>
      <c r="T74" s="331">
        <f>($D$71*TaxDepr!R$33)</f>
        <v>0.11202313870031999</v>
      </c>
      <c r="U74" s="331">
        <f>($D$71*TaxDepr!S$33)</f>
        <v>0.11202313870031999</v>
      </c>
      <c r="V74" s="331">
        <f>($D$71*TaxDepr!T$33)</f>
        <v>0.11202313870031999</v>
      </c>
      <c r="W74" s="331">
        <f>($D$71*TaxDepr!U$33)</f>
        <v>0.11202313870031999</v>
      </c>
      <c r="X74" s="331">
        <f>($D$71*TaxDepr!V$33)</f>
        <v>5.6011569350159995E-2</v>
      </c>
      <c r="Y74" s="331"/>
      <c r="Z74" s="331"/>
      <c r="AA74" s="331"/>
      <c r="AB74" s="331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2.5107543722241585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8">C72+C74</f>
        <v>0</v>
      </c>
      <c r="D75" s="95">
        <f t="shared" si="38"/>
        <v>9.4147640099999985E-2</v>
      </c>
      <c r="E75" s="95">
        <f t="shared" si="38"/>
        <v>0.18124048370183998</v>
      </c>
      <c r="F75" s="95">
        <f t="shared" si="38"/>
        <v>0.16763301145271997</v>
      </c>
      <c r="G75" s="95">
        <f t="shared" si="38"/>
        <v>0.15507999277271997</v>
      </c>
      <c r="H75" s="95">
        <f t="shared" si="38"/>
        <v>0.14343079143767998</v>
      </c>
      <c r="I75" s="95">
        <f t="shared" si="38"/>
        <v>0.13268540744759999</v>
      </c>
      <c r="J75" s="95">
        <f t="shared" si="38"/>
        <v>0.12271831061567999</v>
      </c>
      <c r="K75" s="95">
        <f t="shared" si="38"/>
        <v>0.11352950094191999</v>
      </c>
      <c r="L75" s="95">
        <f t="shared" si="38"/>
        <v>0.11202313870031999</v>
      </c>
      <c r="M75" s="95">
        <f t="shared" si="38"/>
        <v>0.11202313870031999</v>
      </c>
      <c r="N75" s="95">
        <f t="shared" si="38"/>
        <v>0.11202313870031999</v>
      </c>
      <c r="O75" s="95">
        <f t="shared" si="38"/>
        <v>0.11202313870031999</v>
      </c>
      <c r="P75" s="95">
        <f t="shared" si="38"/>
        <v>0.11202313870031999</v>
      </c>
      <c r="Q75" s="95">
        <f t="shared" si="38"/>
        <v>0.11202313870031999</v>
      </c>
      <c r="R75" s="95">
        <f t="shared" si="38"/>
        <v>0.11202313870031999</v>
      </c>
      <c r="S75" s="95">
        <f t="shared" si="38"/>
        <v>0.11202313870031999</v>
      </c>
      <c r="T75" s="95">
        <f t="shared" si="38"/>
        <v>0.11202313870031999</v>
      </c>
      <c r="U75" s="95">
        <f t="shared" si="38"/>
        <v>0.11202313870031999</v>
      </c>
      <c r="V75" s="95">
        <f t="shared" si="38"/>
        <v>0.11202313870031999</v>
      </c>
      <c r="W75" s="95">
        <f t="shared" si="38"/>
        <v>0.11202313870031999</v>
      </c>
      <c r="X75" s="95">
        <f t="shared" si="38"/>
        <v>5.6011569350159995E-2</v>
      </c>
      <c r="Y75" s="95">
        <f t="shared" si="38"/>
        <v>0</v>
      </c>
      <c r="Z75" s="95">
        <f t="shared" si="38"/>
        <v>0</v>
      </c>
      <c r="AA75" s="95">
        <f t="shared" si="38"/>
        <v>0</v>
      </c>
      <c r="AB75" s="95">
        <f t="shared" si="38"/>
        <v>0</v>
      </c>
      <c r="AC75" s="95">
        <f t="shared" si="38"/>
        <v>0</v>
      </c>
      <c r="AD75" s="95">
        <f t="shared" si="38"/>
        <v>0</v>
      </c>
      <c r="AE75" s="95">
        <f t="shared" si="38"/>
        <v>0</v>
      </c>
      <c r="AF75" s="95">
        <f t="shared" si="38"/>
        <v>0</v>
      </c>
      <c r="AG75" s="95">
        <f t="shared" si="38"/>
        <v>0</v>
      </c>
      <c r="AH75" s="95">
        <f t="shared" si="38"/>
        <v>0</v>
      </c>
      <c r="AI75" s="95">
        <f t="shared" si="38"/>
        <v>0</v>
      </c>
      <c r="AJ75" s="95">
        <f t="shared" si="38"/>
        <v>0</v>
      </c>
      <c r="AK75" s="95">
        <f t="shared" si="38"/>
        <v>0</v>
      </c>
      <c r="AL75" s="95">
        <f t="shared" si="38"/>
        <v>0</v>
      </c>
      <c r="AM75" s="95">
        <f t="shared" si="38"/>
        <v>0</v>
      </c>
      <c r="AN75" s="95">
        <f t="shared" si="38"/>
        <v>0</v>
      </c>
      <c r="AO75" s="95">
        <f t="shared" si="38"/>
        <v>0</v>
      </c>
      <c r="AP75" s="95">
        <f t="shared" si="38"/>
        <v>0</v>
      </c>
      <c r="AQ75" s="95">
        <f t="shared" si="38"/>
        <v>0</v>
      </c>
      <c r="AR75" s="95">
        <f t="shared" si="38"/>
        <v>0</v>
      </c>
      <c r="AS75" s="95">
        <f t="shared" si="38"/>
        <v>0</v>
      </c>
      <c r="AT75" s="95">
        <f t="shared" si="38"/>
        <v>0</v>
      </c>
      <c r="AU75" s="95">
        <f t="shared" si="38"/>
        <v>0</v>
      </c>
      <c r="AV75" s="95">
        <f t="shared" si="38"/>
        <v>0</v>
      </c>
      <c r="AW75" s="95">
        <f t="shared" si="38"/>
        <v>0</v>
      </c>
      <c r="AX75" s="95">
        <f t="shared" si="38"/>
        <v>0</v>
      </c>
      <c r="AY75" s="95">
        <f t="shared" si="38"/>
        <v>0</v>
      </c>
      <c r="AZ75" s="95">
        <f t="shared" si="38"/>
        <v>0</v>
      </c>
      <c r="BA75" s="95">
        <f t="shared" si="38"/>
        <v>0</v>
      </c>
      <c r="BB75" s="95">
        <f t="shared" si="38"/>
        <v>0</v>
      </c>
      <c r="BC75" s="95">
        <f t="shared" si="38"/>
        <v>0</v>
      </c>
      <c r="BD75" s="95">
        <f t="shared" si="38"/>
        <v>0</v>
      </c>
      <c r="BE75" s="95">
        <f t="shared" si="38"/>
        <v>0</v>
      </c>
      <c r="BF75" s="95">
        <f t="shared" si="38"/>
        <v>0</v>
      </c>
      <c r="BG75" s="95">
        <f t="shared" si="38"/>
        <v>0</v>
      </c>
      <c r="BH75" s="95">
        <f t="shared" si="38"/>
        <v>0</v>
      </c>
      <c r="BI75" s="95">
        <f t="shared" si="38"/>
        <v>0</v>
      </c>
      <c r="BJ75" s="95">
        <f t="shared" si="38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9">B20</f>
        <v>0</v>
      </c>
      <c r="C78" s="87">
        <f t="shared" si="39"/>
        <v>0</v>
      </c>
      <c r="D78" s="87">
        <f t="shared" si="39"/>
        <v>2.5106037359999998</v>
      </c>
      <c r="E78" s="87">
        <f t="shared" si="39"/>
        <v>0</v>
      </c>
      <c r="F78" s="87">
        <f t="shared" si="39"/>
        <v>0</v>
      </c>
      <c r="G78" s="87">
        <f t="shared" si="39"/>
        <v>0</v>
      </c>
      <c r="H78" s="87">
        <f t="shared" si="39"/>
        <v>0</v>
      </c>
      <c r="I78" s="87">
        <f t="shared" si="39"/>
        <v>0</v>
      </c>
      <c r="J78" s="87">
        <f t="shared" si="39"/>
        <v>0</v>
      </c>
      <c r="K78" s="87">
        <f t="shared" si="39"/>
        <v>0</v>
      </c>
      <c r="L78" s="87">
        <f t="shared" si="39"/>
        <v>0</v>
      </c>
      <c r="M78" s="87">
        <f t="shared" si="39"/>
        <v>0</v>
      </c>
      <c r="N78" s="87">
        <f t="shared" si="39"/>
        <v>0</v>
      </c>
      <c r="O78" s="87">
        <f t="shared" si="39"/>
        <v>0</v>
      </c>
      <c r="P78" s="87">
        <f t="shared" si="39"/>
        <v>0</v>
      </c>
      <c r="Q78" s="87">
        <f t="shared" si="39"/>
        <v>0</v>
      </c>
      <c r="R78" s="87">
        <f t="shared" si="39"/>
        <v>0</v>
      </c>
      <c r="S78" s="87">
        <f t="shared" si="39"/>
        <v>0</v>
      </c>
      <c r="T78" s="87">
        <f t="shared" si="39"/>
        <v>0</v>
      </c>
      <c r="U78" s="87">
        <f t="shared" si="39"/>
        <v>0</v>
      </c>
      <c r="V78" s="87">
        <f t="shared" si="39"/>
        <v>0</v>
      </c>
      <c r="W78" s="87">
        <f t="shared" si="39"/>
        <v>0</v>
      </c>
      <c r="X78" s="87">
        <f t="shared" si="39"/>
        <v>0</v>
      </c>
      <c r="Y78" s="87">
        <f t="shared" si="39"/>
        <v>0</v>
      </c>
      <c r="Z78" s="87">
        <f t="shared" si="39"/>
        <v>0</v>
      </c>
      <c r="AA78" s="87">
        <f t="shared" si="39"/>
        <v>0</v>
      </c>
      <c r="AB78" s="87">
        <f t="shared" si="39"/>
        <v>0</v>
      </c>
      <c r="AC78" s="87">
        <f t="shared" si="39"/>
        <v>0</v>
      </c>
      <c r="AD78" s="87">
        <f t="shared" si="39"/>
        <v>0</v>
      </c>
      <c r="AE78" s="87">
        <f t="shared" si="39"/>
        <v>0</v>
      </c>
      <c r="AF78" s="87">
        <f t="shared" si="39"/>
        <v>0</v>
      </c>
      <c r="AG78" s="87">
        <f t="shared" si="39"/>
        <v>0</v>
      </c>
      <c r="AH78" s="87">
        <f t="shared" si="39"/>
        <v>0</v>
      </c>
      <c r="AI78" s="87">
        <f t="shared" si="39"/>
        <v>0</v>
      </c>
      <c r="AJ78" s="87">
        <f t="shared" si="39"/>
        <v>0</v>
      </c>
      <c r="AK78" s="87">
        <f t="shared" si="39"/>
        <v>0</v>
      </c>
      <c r="AL78" s="87">
        <f t="shared" si="39"/>
        <v>0</v>
      </c>
      <c r="AM78" s="87">
        <f t="shared" si="39"/>
        <v>0</v>
      </c>
      <c r="AN78" s="87">
        <f t="shared" si="39"/>
        <v>0</v>
      </c>
      <c r="AO78" s="87">
        <f t="shared" si="39"/>
        <v>0</v>
      </c>
      <c r="AP78" s="87">
        <f t="shared" si="39"/>
        <v>0</v>
      </c>
      <c r="AQ78" s="87">
        <f t="shared" si="39"/>
        <v>0</v>
      </c>
      <c r="AR78" s="87">
        <f t="shared" si="39"/>
        <v>0</v>
      </c>
      <c r="AS78" s="87">
        <f t="shared" si="39"/>
        <v>0</v>
      </c>
      <c r="AT78" s="87">
        <f t="shared" si="39"/>
        <v>0</v>
      </c>
      <c r="AU78" s="87">
        <f t="shared" si="39"/>
        <v>0</v>
      </c>
      <c r="AV78" s="87">
        <f t="shared" si="39"/>
        <v>0</v>
      </c>
      <c r="AW78" s="87">
        <f t="shared" si="39"/>
        <v>0</v>
      </c>
      <c r="AX78" s="87">
        <f t="shared" si="39"/>
        <v>0</v>
      </c>
      <c r="AY78" s="87">
        <f t="shared" si="39"/>
        <v>0</v>
      </c>
      <c r="AZ78" s="87">
        <f t="shared" si="39"/>
        <v>0</v>
      </c>
      <c r="BA78" s="87">
        <f t="shared" si="39"/>
        <v>-2.5106037359999998</v>
      </c>
      <c r="BB78" s="87">
        <f t="shared" si="39"/>
        <v>0</v>
      </c>
      <c r="BC78" s="87">
        <f t="shared" si="39"/>
        <v>0</v>
      </c>
      <c r="BD78" s="87">
        <f t="shared" si="39"/>
        <v>0</v>
      </c>
      <c r="BE78" s="87">
        <f t="shared" si="39"/>
        <v>0</v>
      </c>
      <c r="BF78" s="87">
        <f t="shared" si="39"/>
        <v>0</v>
      </c>
      <c r="BG78" s="87">
        <f t="shared" si="39"/>
        <v>0</v>
      </c>
      <c r="BH78" s="87">
        <f t="shared" si="39"/>
        <v>0</v>
      </c>
      <c r="BI78" s="87">
        <f t="shared" si="39"/>
        <v>0</v>
      </c>
      <c r="BJ78" s="87">
        <f t="shared" si="39"/>
        <v>0</v>
      </c>
      <c r="BK78" s="87">
        <f t="shared" si="39"/>
        <v>0</v>
      </c>
      <c r="BL78" s="87">
        <f t="shared" si="39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2.5106037359999998</v>
      </c>
      <c r="E80" s="87">
        <f>SUM($B$78:E78)</f>
        <v>2.5106037359999998</v>
      </c>
      <c r="F80" s="87">
        <f>SUM($B$78:F78)</f>
        <v>2.5106037359999998</v>
      </c>
      <c r="G80" s="87">
        <f>SUM($B$78:G78)</f>
        <v>2.5106037359999998</v>
      </c>
      <c r="H80" s="87">
        <f>SUM($B$78:H78)</f>
        <v>2.5106037359999998</v>
      </c>
      <c r="I80" s="87">
        <f>SUM($B$78:I78)</f>
        <v>2.5106037359999998</v>
      </c>
      <c r="J80" s="87">
        <f>SUM($B$78:J78)</f>
        <v>2.5106037359999998</v>
      </c>
      <c r="K80" s="87">
        <f>SUM($B$78:K78)</f>
        <v>2.5106037359999998</v>
      </c>
      <c r="L80" s="87">
        <f>SUM($B$78:L78)</f>
        <v>2.5106037359999998</v>
      </c>
      <c r="M80" s="87">
        <f>SUM($B$78:M78)</f>
        <v>2.5106037359999998</v>
      </c>
      <c r="N80" s="87">
        <f>SUM($B$78:N78)</f>
        <v>2.5106037359999998</v>
      </c>
      <c r="O80" s="87">
        <f>SUM($B$78:O78)</f>
        <v>2.5106037359999998</v>
      </c>
      <c r="P80" s="87">
        <f>SUM($B$78:P78)</f>
        <v>2.5106037359999998</v>
      </c>
      <c r="Q80" s="87">
        <f>SUM($B$78:Q78)</f>
        <v>2.5106037359999998</v>
      </c>
      <c r="R80" s="87">
        <f>SUM($B$78:R78)</f>
        <v>2.5106037359999998</v>
      </c>
      <c r="S80" s="87">
        <f>SUM($B$78:S78)</f>
        <v>2.5106037359999998</v>
      </c>
      <c r="T80" s="87">
        <f>SUM($B$78:T78)</f>
        <v>2.5106037359999998</v>
      </c>
      <c r="U80" s="87">
        <f>SUM($B$78:U78)</f>
        <v>2.5106037359999998</v>
      </c>
      <c r="V80" s="87">
        <f>SUM($B$78:V78)</f>
        <v>2.5106037359999998</v>
      </c>
      <c r="W80" s="87">
        <f>SUM($B$78:W78)</f>
        <v>2.5106037359999998</v>
      </c>
      <c r="X80" s="87">
        <f>SUM($B$78:X78)</f>
        <v>2.5106037359999998</v>
      </c>
      <c r="Y80" s="87">
        <f>SUM($B$78:Y78)</f>
        <v>2.5106037359999998</v>
      </c>
      <c r="Z80" s="87">
        <f>SUM($B$78:Z78)</f>
        <v>2.5106037359999998</v>
      </c>
      <c r="AA80" s="87">
        <f>SUM($B$78:AA78)</f>
        <v>2.5106037359999998</v>
      </c>
      <c r="AB80" s="87">
        <f>SUM($B$78:AB78)</f>
        <v>2.5106037359999998</v>
      </c>
      <c r="AC80" s="87">
        <f>SUM($B$78:AC78)</f>
        <v>2.5106037359999998</v>
      </c>
      <c r="AD80" s="87">
        <f>SUM($B$78:AD78)</f>
        <v>2.5106037359999998</v>
      </c>
      <c r="AE80" s="87">
        <f>SUM($B$78:AE78)</f>
        <v>2.5106037359999998</v>
      </c>
      <c r="AF80" s="87">
        <f>SUM($B$78:AF78)</f>
        <v>2.5106037359999998</v>
      </c>
      <c r="AG80" s="87">
        <f>SUM($B$78:AG78)</f>
        <v>2.5106037359999998</v>
      </c>
      <c r="AH80" s="87">
        <f>SUM($B$78:AH78)</f>
        <v>2.5106037359999998</v>
      </c>
      <c r="AI80" s="87">
        <f>SUM($B$78:AI78)</f>
        <v>2.5106037359999998</v>
      </c>
      <c r="AJ80" s="87">
        <f>SUM($B$78:AJ78)</f>
        <v>2.5106037359999998</v>
      </c>
      <c r="AK80" s="87">
        <f>SUM($B$78:AK78)</f>
        <v>2.5106037359999998</v>
      </c>
      <c r="AL80" s="87">
        <f>SUM($B$78:AL78)</f>
        <v>2.5106037359999998</v>
      </c>
      <c r="AM80" s="87">
        <f>SUM($B$78:AM78)</f>
        <v>2.5106037359999998</v>
      </c>
      <c r="AN80" s="87">
        <f>SUM($B$78:AN78)</f>
        <v>2.5106037359999998</v>
      </c>
      <c r="AO80" s="87">
        <f>SUM($B$78:AO78)</f>
        <v>2.5106037359999998</v>
      </c>
      <c r="AP80" s="87">
        <f>SUM($B$78:AP78)</f>
        <v>2.5106037359999998</v>
      </c>
      <c r="AQ80" s="87">
        <f>SUM($B$78:AQ78)</f>
        <v>2.5106037359999998</v>
      </c>
      <c r="AR80" s="87">
        <f>SUM($B$78:AR78)</f>
        <v>2.5106037359999998</v>
      </c>
      <c r="AS80" s="87">
        <f>SUM($B$78:AS78)</f>
        <v>2.5106037359999998</v>
      </c>
      <c r="AT80" s="87">
        <f>SUM($B$78:AT78)</f>
        <v>2.5106037359999998</v>
      </c>
      <c r="AU80" s="87">
        <f>SUM($B$78:AU78)</f>
        <v>2.5106037359999998</v>
      </c>
      <c r="AV80" s="87">
        <f>SUM($B$78:AV78)</f>
        <v>2.5106037359999998</v>
      </c>
      <c r="AW80" s="87">
        <f>SUM($B$78:AW78)</f>
        <v>2.5106037359999998</v>
      </c>
      <c r="AX80" s="87">
        <f>SUM($B$78:AX78)</f>
        <v>2.5106037359999998</v>
      </c>
      <c r="AY80" s="87">
        <f>SUM($B$78:AY78)</f>
        <v>2.5106037359999998</v>
      </c>
      <c r="AZ80" s="87">
        <f>SUM($B$78:AZ78)</f>
        <v>2.5106037359999998</v>
      </c>
      <c r="BA80" s="87">
        <f>SUM($B$78:BA78)</f>
        <v>0</v>
      </c>
      <c r="BB80" s="87">
        <f>SUM($B$78:BB78)</f>
        <v>0</v>
      </c>
      <c r="BC80" s="87">
        <f>SUM($B$78:BC78)</f>
        <v>0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9.4147640099999985E-2</v>
      </c>
      <c r="E81" s="330">
        <f t="shared" ref="E81:BL81" si="40">E74</f>
        <v>0.18124048370183998</v>
      </c>
      <c r="F81" s="330">
        <f t="shared" si="40"/>
        <v>0.16763301145271997</v>
      </c>
      <c r="G81" s="330">
        <f t="shared" si="40"/>
        <v>0.15507999277271997</v>
      </c>
      <c r="H81" s="330">
        <f t="shared" si="40"/>
        <v>0.14343079143767998</v>
      </c>
      <c r="I81" s="330">
        <f t="shared" si="40"/>
        <v>0.13268540744759999</v>
      </c>
      <c r="J81" s="330">
        <f t="shared" si="40"/>
        <v>0.12271831061567999</v>
      </c>
      <c r="K81" s="330">
        <f t="shared" si="40"/>
        <v>0.11352950094191999</v>
      </c>
      <c r="L81" s="330">
        <f t="shared" si="40"/>
        <v>0.11202313870031999</v>
      </c>
      <c r="M81" s="330">
        <f t="shared" si="40"/>
        <v>0.11202313870031999</v>
      </c>
      <c r="N81" s="330">
        <f t="shared" si="40"/>
        <v>0.11202313870031999</v>
      </c>
      <c r="O81" s="330">
        <f t="shared" si="40"/>
        <v>0.11202313870031999</v>
      </c>
      <c r="P81" s="330">
        <f t="shared" si="40"/>
        <v>0.11202313870031999</v>
      </c>
      <c r="Q81" s="330">
        <f t="shared" si="40"/>
        <v>0.11202313870031999</v>
      </c>
      <c r="R81" s="330">
        <f t="shared" si="40"/>
        <v>0.11202313870031999</v>
      </c>
      <c r="S81" s="330">
        <f t="shared" si="40"/>
        <v>0.11202313870031999</v>
      </c>
      <c r="T81" s="330">
        <f t="shared" si="40"/>
        <v>0.11202313870031999</v>
      </c>
      <c r="U81" s="330">
        <f t="shared" si="40"/>
        <v>0.11202313870031999</v>
      </c>
      <c r="V81" s="330">
        <f t="shared" si="40"/>
        <v>0.11202313870031999</v>
      </c>
      <c r="W81" s="330">
        <f t="shared" si="40"/>
        <v>0.11202313870031999</v>
      </c>
      <c r="X81" s="330">
        <f t="shared" si="40"/>
        <v>5.6011569350159995E-2</v>
      </c>
      <c r="Y81" s="330">
        <f t="shared" si="40"/>
        <v>0</v>
      </c>
      <c r="Z81" s="330">
        <f t="shared" si="40"/>
        <v>0</v>
      </c>
      <c r="AA81" s="330">
        <f t="shared" si="40"/>
        <v>0</v>
      </c>
      <c r="AB81" s="330">
        <f t="shared" si="40"/>
        <v>0</v>
      </c>
      <c r="AC81" s="330">
        <f t="shared" si="40"/>
        <v>0</v>
      </c>
      <c r="AD81" s="330">
        <f t="shared" si="40"/>
        <v>0</v>
      </c>
      <c r="AE81" s="330">
        <f t="shared" si="40"/>
        <v>0</v>
      </c>
      <c r="AF81" s="330">
        <f t="shared" si="40"/>
        <v>0</v>
      </c>
      <c r="AG81" s="330">
        <f t="shared" si="40"/>
        <v>0</v>
      </c>
      <c r="AH81" s="330">
        <f t="shared" si="40"/>
        <v>0</v>
      </c>
      <c r="AI81" s="330">
        <f t="shared" si="40"/>
        <v>0</v>
      </c>
      <c r="AJ81" s="330">
        <f t="shared" si="40"/>
        <v>0</v>
      </c>
      <c r="AK81" s="330">
        <f t="shared" si="40"/>
        <v>0</v>
      </c>
      <c r="AL81" s="330">
        <f t="shared" si="40"/>
        <v>0</v>
      </c>
      <c r="AM81" s="330">
        <f t="shared" si="40"/>
        <v>0</v>
      </c>
      <c r="AN81" s="330">
        <f t="shared" si="40"/>
        <v>0</v>
      </c>
      <c r="AO81" s="330">
        <f t="shared" si="40"/>
        <v>0</v>
      </c>
      <c r="AP81" s="330">
        <f t="shared" si="40"/>
        <v>0</v>
      </c>
      <c r="AQ81" s="330">
        <f t="shared" si="40"/>
        <v>0</v>
      </c>
      <c r="AR81" s="330">
        <f t="shared" si="40"/>
        <v>0</v>
      </c>
      <c r="AS81" s="330">
        <f t="shared" si="40"/>
        <v>0</v>
      </c>
      <c r="AT81" s="330">
        <f t="shared" si="40"/>
        <v>0</v>
      </c>
      <c r="AU81" s="330">
        <f t="shared" si="40"/>
        <v>0</v>
      </c>
      <c r="AV81" s="330">
        <f t="shared" si="40"/>
        <v>0</v>
      </c>
      <c r="AW81" s="330">
        <f t="shared" si="40"/>
        <v>0</v>
      </c>
      <c r="AX81" s="330">
        <f t="shared" si="40"/>
        <v>0</v>
      </c>
      <c r="AY81" s="330">
        <f t="shared" si="40"/>
        <v>0</v>
      </c>
      <c r="AZ81" s="330">
        <f t="shared" si="40"/>
        <v>0</v>
      </c>
      <c r="BA81" s="330">
        <f t="shared" si="40"/>
        <v>0</v>
      </c>
      <c r="BB81" s="330">
        <f t="shared" si="40"/>
        <v>0</v>
      </c>
      <c r="BC81" s="330">
        <f t="shared" si="40"/>
        <v>0</v>
      </c>
      <c r="BD81" s="330">
        <f t="shared" si="40"/>
        <v>0</v>
      </c>
      <c r="BE81" s="330">
        <f t="shared" si="40"/>
        <v>0</v>
      </c>
      <c r="BF81" s="330">
        <f t="shared" si="40"/>
        <v>0</v>
      </c>
      <c r="BG81" s="330">
        <f t="shared" si="40"/>
        <v>0</v>
      </c>
      <c r="BH81" s="330">
        <f t="shared" si="40"/>
        <v>0</v>
      </c>
      <c r="BI81" s="330">
        <f t="shared" si="40"/>
        <v>0</v>
      </c>
      <c r="BJ81" s="330">
        <f t="shared" si="40"/>
        <v>0</v>
      </c>
      <c r="BK81" s="330">
        <f t="shared" si="40"/>
        <v>0</v>
      </c>
      <c r="BL81" s="330">
        <f t="shared" si="40"/>
        <v>0</v>
      </c>
      <c r="BM81" s="37"/>
      <c r="BN81" s="75">
        <f>SUM(B81:BM81)</f>
        <v>2.5107543722241585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1">C79+C81</f>
        <v>0</v>
      </c>
      <c r="D82" s="95">
        <f t="shared" si="41"/>
        <v>9.4147640099999985E-2</v>
      </c>
      <c r="E82" s="95">
        <f t="shared" si="41"/>
        <v>0.18124048370183998</v>
      </c>
      <c r="F82" s="95">
        <f t="shared" si="41"/>
        <v>0.16763301145271997</v>
      </c>
      <c r="G82" s="95">
        <f t="shared" si="41"/>
        <v>0.15507999277271997</v>
      </c>
      <c r="H82" s="95">
        <f t="shared" si="41"/>
        <v>0.14343079143767998</v>
      </c>
      <c r="I82" s="95">
        <f t="shared" si="41"/>
        <v>0.13268540744759999</v>
      </c>
      <c r="J82" s="95">
        <f t="shared" si="41"/>
        <v>0.12271831061567999</v>
      </c>
      <c r="K82" s="95">
        <f t="shared" si="41"/>
        <v>0.11352950094191999</v>
      </c>
      <c r="L82" s="95">
        <f t="shared" si="41"/>
        <v>0.11202313870031999</v>
      </c>
      <c r="M82" s="95">
        <f t="shared" si="41"/>
        <v>0.11202313870031999</v>
      </c>
      <c r="N82" s="95">
        <f t="shared" si="41"/>
        <v>0.11202313870031999</v>
      </c>
      <c r="O82" s="95">
        <f t="shared" si="41"/>
        <v>0.11202313870031999</v>
      </c>
      <c r="P82" s="95">
        <f t="shared" si="41"/>
        <v>0.11202313870031999</v>
      </c>
      <c r="Q82" s="95">
        <f t="shared" si="41"/>
        <v>0.11202313870031999</v>
      </c>
      <c r="R82" s="95">
        <f t="shared" si="41"/>
        <v>0.11202313870031999</v>
      </c>
      <c r="S82" s="95">
        <f t="shared" si="41"/>
        <v>0.11202313870031999</v>
      </c>
      <c r="T82" s="95">
        <f t="shared" si="41"/>
        <v>0.11202313870031999</v>
      </c>
      <c r="U82" s="95">
        <f t="shared" si="41"/>
        <v>0.11202313870031999</v>
      </c>
      <c r="V82" s="95">
        <f t="shared" si="41"/>
        <v>0.11202313870031999</v>
      </c>
      <c r="W82" s="95">
        <f t="shared" si="41"/>
        <v>0.11202313870031999</v>
      </c>
      <c r="X82" s="95">
        <f t="shared" si="41"/>
        <v>5.6011569350159995E-2</v>
      </c>
      <c r="Y82" s="95">
        <f t="shared" si="41"/>
        <v>0</v>
      </c>
      <c r="Z82" s="95">
        <f t="shared" si="41"/>
        <v>0</v>
      </c>
      <c r="AA82" s="95">
        <f t="shared" si="41"/>
        <v>0</v>
      </c>
      <c r="AB82" s="95">
        <f t="shared" si="41"/>
        <v>0</v>
      </c>
      <c r="AC82" s="95">
        <f t="shared" si="41"/>
        <v>0</v>
      </c>
      <c r="AD82" s="95">
        <f t="shared" si="41"/>
        <v>0</v>
      </c>
      <c r="AE82" s="95">
        <f t="shared" si="41"/>
        <v>0</v>
      </c>
      <c r="AF82" s="95">
        <f t="shared" si="41"/>
        <v>0</v>
      </c>
      <c r="AG82" s="95">
        <f t="shared" si="41"/>
        <v>0</v>
      </c>
      <c r="AH82" s="95">
        <f t="shared" si="41"/>
        <v>0</v>
      </c>
      <c r="AI82" s="95">
        <f t="shared" si="41"/>
        <v>0</v>
      </c>
      <c r="AJ82" s="95">
        <f t="shared" si="41"/>
        <v>0</v>
      </c>
      <c r="AK82" s="95">
        <f t="shared" si="41"/>
        <v>0</v>
      </c>
      <c r="AL82" s="95">
        <f t="shared" si="41"/>
        <v>0</v>
      </c>
      <c r="AM82" s="95">
        <f t="shared" si="41"/>
        <v>0</v>
      </c>
      <c r="AN82" s="95">
        <f t="shared" si="41"/>
        <v>0</v>
      </c>
      <c r="AO82" s="95">
        <f t="shared" si="41"/>
        <v>0</v>
      </c>
      <c r="AP82" s="95">
        <f t="shared" si="41"/>
        <v>0</v>
      </c>
      <c r="AQ82" s="95">
        <f t="shared" si="41"/>
        <v>0</v>
      </c>
      <c r="AR82" s="95">
        <f t="shared" si="41"/>
        <v>0</v>
      </c>
      <c r="AS82" s="95">
        <f t="shared" si="41"/>
        <v>0</v>
      </c>
      <c r="AT82" s="95">
        <f t="shared" si="41"/>
        <v>0</v>
      </c>
      <c r="AU82" s="95">
        <f t="shared" si="41"/>
        <v>0</v>
      </c>
      <c r="AV82" s="95">
        <f t="shared" si="41"/>
        <v>0</v>
      </c>
      <c r="AW82" s="95">
        <f t="shared" si="41"/>
        <v>0</v>
      </c>
      <c r="AX82" s="95">
        <f t="shared" si="41"/>
        <v>0</v>
      </c>
      <c r="AY82" s="95">
        <f t="shared" si="41"/>
        <v>0</v>
      </c>
      <c r="AZ82" s="95">
        <f t="shared" si="41"/>
        <v>0</v>
      </c>
      <c r="BA82" s="95">
        <f t="shared" si="41"/>
        <v>0</v>
      </c>
      <c r="BB82" s="95">
        <f t="shared" si="41"/>
        <v>0</v>
      </c>
      <c r="BC82" s="95">
        <f t="shared" si="41"/>
        <v>0</v>
      </c>
      <c r="BD82" s="95">
        <f t="shared" si="41"/>
        <v>0</v>
      </c>
      <c r="BE82" s="95">
        <f t="shared" si="41"/>
        <v>0</v>
      </c>
      <c r="BF82" s="95">
        <f t="shared" si="41"/>
        <v>0</v>
      </c>
      <c r="BG82" s="95">
        <f t="shared" si="41"/>
        <v>0</v>
      </c>
      <c r="BH82" s="95">
        <f t="shared" si="41"/>
        <v>0</v>
      </c>
      <c r="BI82" s="95">
        <f t="shared" si="41"/>
        <v>0</v>
      </c>
      <c r="BJ82" s="95">
        <f t="shared" si="41"/>
        <v>0</v>
      </c>
      <c r="BK82" s="95">
        <f t="shared" si="41"/>
        <v>0</v>
      </c>
      <c r="BL82" s="95">
        <f t="shared" si="41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AY85" si="42">$B$20*(1-$B$5)/$B$3</f>
        <v>0</v>
      </c>
      <c r="C85" s="75">
        <f t="shared" si="42"/>
        <v>0</v>
      </c>
      <c r="D85" s="75">
        <f t="shared" si="42"/>
        <v>0</v>
      </c>
      <c r="E85" s="75">
        <f t="shared" si="42"/>
        <v>0</v>
      </c>
      <c r="F85" s="75">
        <f t="shared" si="42"/>
        <v>0</v>
      </c>
      <c r="G85" s="75">
        <f t="shared" si="42"/>
        <v>0</v>
      </c>
      <c r="H85" s="75">
        <f t="shared" si="42"/>
        <v>0</v>
      </c>
      <c r="I85" s="75">
        <f t="shared" si="42"/>
        <v>0</v>
      </c>
      <c r="J85" s="75">
        <f t="shared" si="42"/>
        <v>0</v>
      </c>
      <c r="K85" s="75">
        <f t="shared" si="42"/>
        <v>0</v>
      </c>
      <c r="L85" s="75">
        <f t="shared" si="42"/>
        <v>0</v>
      </c>
      <c r="M85" s="75">
        <f t="shared" si="42"/>
        <v>0</v>
      </c>
      <c r="N85" s="75">
        <f t="shared" si="42"/>
        <v>0</v>
      </c>
      <c r="O85" s="75">
        <f t="shared" si="42"/>
        <v>0</v>
      </c>
      <c r="P85" s="75">
        <f t="shared" si="42"/>
        <v>0</v>
      </c>
      <c r="Q85" s="75">
        <f t="shared" si="42"/>
        <v>0</v>
      </c>
      <c r="R85" s="75">
        <f t="shared" si="42"/>
        <v>0</v>
      </c>
      <c r="S85" s="75">
        <f t="shared" si="42"/>
        <v>0</v>
      </c>
      <c r="T85" s="75">
        <f t="shared" si="42"/>
        <v>0</v>
      </c>
      <c r="U85" s="75">
        <f t="shared" si="42"/>
        <v>0</v>
      </c>
      <c r="V85" s="75">
        <f t="shared" si="42"/>
        <v>0</v>
      </c>
      <c r="W85" s="75">
        <f t="shared" si="42"/>
        <v>0</v>
      </c>
      <c r="X85" s="75">
        <f t="shared" si="42"/>
        <v>0</v>
      </c>
      <c r="Y85" s="75">
        <f t="shared" si="42"/>
        <v>0</v>
      </c>
      <c r="Z85" s="75">
        <f t="shared" si="42"/>
        <v>0</v>
      </c>
      <c r="AA85" s="75">
        <f t="shared" si="42"/>
        <v>0</v>
      </c>
      <c r="AB85" s="75">
        <f t="shared" si="42"/>
        <v>0</v>
      </c>
      <c r="AC85" s="75">
        <f t="shared" si="42"/>
        <v>0</v>
      </c>
      <c r="AD85" s="75">
        <f t="shared" si="42"/>
        <v>0</v>
      </c>
      <c r="AE85" s="75">
        <f t="shared" si="42"/>
        <v>0</v>
      </c>
      <c r="AF85" s="75">
        <f t="shared" si="42"/>
        <v>0</v>
      </c>
      <c r="AG85" s="75">
        <f t="shared" si="42"/>
        <v>0</v>
      </c>
      <c r="AH85" s="75">
        <f t="shared" si="42"/>
        <v>0</v>
      </c>
      <c r="AI85" s="75">
        <f t="shared" si="42"/>
        <v>0</v>
      </c>
      <c r="AJ85" s="75">
        <f t="shared" si="42"/>
        <v>0</v>
      </c>
      <c r="AK85" s="75">
        <f t="shared" si="42"/>
        <v>0</v>
      </c>
      <c r="AL85" s="75">
        <f t="shared" si="42"/>
        <v>0</v>
      </c>
      <c r="AM85" s="75">
        <f t="shared" si="42"/>
        <v>0</v>
      </c>
      <c r="AN85" s="75">
        <f t="shared" si="42"/>
        <v>0</v>
      </c>
      <c r="AO85" s="75">
        <f t="shared" si="42"/>
        <v>0</v>
      </c>
      <c r="AP85" s="75">
        <f t="shared" si="42"/>
        <v>0</v>
      </c>
      <c r="AQ85" s="75">
        <f t="shared" si="42"/>
        <v>0</v>
      </c>
      <c r="AR85" s="75">
        <f t="shared" si="42"/>
        <v>0</v>
      </c>
      <c r="AS85" s="75">
        <f t="shared" si="42"/>
        <v>0</v>
      </c>
      <c r="AT85" s="75">
        <f t="shared" si="42"/>
        <v>0</v>
      </c>
      <c r="AU85" s="75">
        <f t="shared" si="42"/>
        <v>0</v>
      </c>
      <c r="AV85" s="75">
        <f t="shared" si="42"/>
        <v>0</v>
      </c>
      <c r="AW85" s="75">
        <f t="shared" si="42"/>
        <v>0</v>
      </c>
      <c r="AX85" s="75">
        <f t="shared" si="42"/>
        <v>0</v>
      </c>
      <c r="AY85" s="75">
        <f t="shared" si="42"/>
        <v>0</v>
      </c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37"/>
      <c r="BN85" s="75">
        <f t="shared" ref="BN85:BN97" si="43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AZ86" si="44">$C$20*(1-$B$5)/$B$3</f>
        <v>0</v>
      </c>
      <c r="D86" s="75">
        <f t="shared" si="44"/>
        <v>0</v>
      </c>
      <c r="E86" s="75">
        <f t="shared" si="44"/>
        <v>0</v>
      </c>
      <c r="F86" s="75">
        <f t="shared" si="44"/>
        <v>0</v>
      </c>
      <c r="G86" s="75">
        <f t="shared" si="44"/>
        <v>0</v>
      </c>
      <c r="H86" s="75">
        <f t="shared" si="44"/>
        <v>0</v>
      </c>
      <c r="I86" s="75">
        <f t="shared" si="44"/>
        <v>0</v>
      </c>
      <c r="J86" s="75">
        <f t="shared" si="44"/>
        <v>0</v>
      </c>
      <c r="K86" s="75">
        <f t="shared" si="44"/>
        <v>0</v>
      </c>
      <c r="L86" s="75">
        <f t="shared" si="44"/>
        <v>0</v>
      </c>
      <c r="M86" s="75">
        <f t="shared" si="44"/>
        <v>0</v>
      </c>
      <c r="N86" s="75">
        <f t="shared" si="44"/>
        <v>0</v>
      </c>
      <c r="O86" s="75">
        <f t="shared" si="44"/>
        <v>0</v>
      </c>
      <c r="P86" s="75">
        <f t="shared" si="44"/>
        <v>0</v>
      </c>
      <c r="Q86" s="75">
        <f t="shared" si="44"/>
        <v>0</v>
      </c>
      <c r="R86" s="75">
        <f t="shared" si="44"/>
        <v>0</v>
      </c>
      <c r="S86" s="75">
        <f t="shared" si="44"/>
        <v>0</v>
      </c>
      <c r="T86" s="75">
        <f t="shared" si="44"/>
        <v>0</v>
      </c>
      <c r="U86" s="75">
        <f t="shared" si="44"/>
        <v>0</v>
      </c>
      <c r="V86" s="75">
        <f t="shared" si="44"/>
        <v>0</v>
      </c>
      <c r="W86" s="75">
        <f t="shared" si="44"/>
        <v>0</v>
      </c>
      <c r="X86" s="75">
        <f t="shared" si="44"/>
        <v>0</v>
      </c>
      <c r="Y86" s="75">
        <f t="shared" si="44"/>
        <v>0</v>
      </c>
      <c r="Z86" s="75">
        <f t="shared" si="44"/>
        <v>0</v>
      </c>
      <c r="AA86" s="75">
        <f t="shared" si="44"/>
        <v>0</v>
      </c>
      <c r="AB86" s="75">
        <f t="shared" si="44"/>
        <v>0</v>
      </c>
      <c r="AC86" s="75">
        <f t="shared" si="44"/>
        <v>0</v>
      </c>
      <c r="AD86" s="75">
        <f t="shared" si="44"/>
        <v>0</v>
      </c>
      <c r="AE86" s="75">
        <f t="shared" si="44"/>
        <v>0</v>
      </c>
      <c r="AF86" s="75">
        <f t="shared" si="44"/>
        <v>0</v>
      </c>
      <c r="AG86" s="75">
        <f t="shared" si="44"/>
        <v>0</v>
      </c>
      <c r="AH86" s="75">
        <f t="shared" si="44"/>
        <v>0</v>
      </c>
      <c r="AI86" s="75">
        <f t="shared" si="44"/>
        <v>0</v>
      </c>
      <c r="AJ86" s="75">
        <f t="shared" si="44"/>
        <v>0</v>
      </c>
      <c r="AK86" s="75">
        <f t="shared" si="44"/>
        <v>0</v>
      </c>
      <c r="AL86" s="75">
        <f t="shared" si="44"/>
        <v>0</v>
      </c>
      <c r="AM86" s="75">
        <f t="shared" si="44"/>
        <v>0</v>
      </c>
      <c r="AN86" s="75">
        <f t="shared" si="44"/>
        <v>0</v>
      </c>
      <c r="AO86" s="75">
        <f t="shared" si="44"/>
        <v>0</v>
      </c>
      <c r="AP86" s="75">
        <f t="shared" si="44"/>
        <v>0</v>
      </c>
      <c r="AQ86" s="75">
        <f t="shared" si="44"/>
        <v>0</v>
      </c>
      <c r="AR86" s="75">
        <f t="shared" si="44"/>
        <v>0</v>
      </c>
      <c r="AS86" s="75">
        <f t="shared" si="44"/>
        <v>0</v>
      </c>
      <c r="AT86" s="75">
        <f t="shared" si="44"/>
        <v>0</v>
      </c>
      <c r="AU86" s="75">
        <f t="shared" si="44"/>
        <v>0</v>
      </c>
      <c r="AV86" s="75">
        <f t="shared" si="44"/>
        <v>0</v>
      </c>
      <c r="AW86" s="75">
        <f t="shared" si="44"/>
        <v>0</v>
      </c>
      <c r="AX86" s="75">
        <f t="shared" si="44"/>
        <v>0</v>
      </c>
      <c r="AY86" s="75">
        <f t="shared" si="44"/>
        <v>0</v>
      </c>
      <c r="AZ86" s="75">
        <f t="shared" si="44"/>
        <v>0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3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4.8956772851999994E-2</v>
      </c>
      <c r="E87" s="75">
        <f t="shared" ref="E87:BA87" si="45">$D$20*(1-$B$5)/$B$3</f>
        <v>4.8956772851999994E-2</v>
      </c>
      <c r="F87" s="75">
        <f t="shared" si="45"/>
        <v>4.8956772851999994E-2</v>
      </c>
      <c r="G87" s="75">
        <f t="shared" si="45"/>
        <v>4.8956772851999994E-2</v>
      </c>
      <c r="H87" s="75">
        <f t="shared" si="45"/>
        <v>4.8956772851999994E-2</v>
      </c>
      <c r="I87" s="75">
        <f t="shared" si="45"/>
        <v>4.8956772851999994E-2</v>
      </c>
      <c r="J87" s="75">
        <f t="shared" si="45"/>
        <v>4.8956772851999994E-2</v>
      </c>
      <c r="K87" s="75">
        <f t="shared" si="45"/>
        <v>4.8956772851999994E-2</v>
      </c>
      <c r="L87" s="75">
        <f t="shared" si="45"/>
        <v>4.8956772851999994E-2</v>
      </c>
      <c r="M87" s="75">
        <f t="shared" si="45"/>
        <v>4.8956772851999994E-2</v>
      </c>
      <c r="N87" s="75">
        <f t="shared" si="45"/>
        <v>4.8956772851999994E-2</v>
      </c>
      <c r="O87" s="75">
        <f t="shared" si="45"/>
        <v>4.8956772851999994E-2</v>
      </c>
      <c r="P87" s="75">
        <f t="shared" si="45"/>
        <v>4.8956772851999994E-2</v>
      </c>
      <c r="Q87" s="75">
        <f t="shared" si="45"/>
        <v>4.8956772851999994E-2</v>
      </c>
      <c r="R87" s="75">
        <f t="shared" si="45"/>
        <v>4.8956772851999994E-2</v>
      </c>
      <c r="S87" s="75">
        <f t="shared" si="45"/>
        <v>4.8956772851999994E-2</v>
      </c>
      <c r="T87" s="75">
        <f t="shared" si="45"/>
        <v>4.8956772851999994E-2</v>
      </c>
      <c r="U87" s="75">
        <f t="shared" si="45"/>
        <v>4.8956772851999994E-2</v>
      </c>
      <c r="V87" s="75">
        <f t="shared" si="45"/>
        <v>4.8956772851999994E-2</v>
      </c>
      <c r="W87" s="75">
        <f t="shared" si="45"/>
        <v>4.8956772851999994E-2</v>
      </c>
      <c r="X87" s="75">
        <f t="shared" si="45"/>
        <v>4.8956772851999994E-2</v>
      </c>
      <c r="Y87" s="75">
        <f t="shared" si="45"/>
        <v>4.8956772851999994E-2</v>
      </c>
      <c r="Z87" s="75">
        <f t="shared" si="45"/>
        <v>4.8956772851999994E-2</v>
      </c>
      <c r="AA87" s="75">
        <f t="shared" si="45"/>
        <v>4.8956772851999994E-2</v>
      </c>
      <c r="AB87" s="75">
        <f t="shared" si="45"/>
        <v>4.8956772851999994E-2</v>
      </c>
      <c r="AC87" s="75">
        <f t="shared" si="45"/>
        <v>4.8956772851999994E-2</v>
      </c>
      <c r="AD87" s="75">
        <f t="shared" si="45"/>
        <v>4.8956772851999994E-2</v>
      </c>
      <c r="AE87" s="75">
        <f t="shared" si="45"/>
        <v>4.8956772851999994E-2</v>
      </c>
      <c r="AF87" s="75">
        <f t="shared" si="45"/>
        <v>4.8956772851999994E-2</v>
      </c>
      <c r="AG87" s="75">
        <f t="shared" si="45"/>
        <v>4.8956772851999994E-2</v>
      </c>
      <c r="AH87" s="75">
        <f t="shared" si="45"/>
        <v>4.8956772851999994E-2</v>
      </c>
      <c r="AI87" s="75">
        <f t="shared" si="45"/>
        <v>4.8956772851999994E-2</v>
      </c>
      <c r="AJ87" s="75">
        <f t="shared" si="45"/>
        <v>4.8956772851999994E-2</v>
      </c>
      <c r="AK87" s="75">
        <f t="shared" si="45"/>
        <v>4.8956772851999994E-2</v>
      </c>
      <c r="AL87" s="75">
        <f t="shared" si="45"/>
        <v>4.8956772851999994E-2</v>
      </c>
      <c r="AM87" s="75">
        <f t="shared" si="45"/>
        <v>4.8956772851999994E-2</v>
      </c>
      <c r="AN87" s="75">
        <f t="shared" si="45"/>
        <v>4.8956772851999994E-2</v>
      </c>
      <c r="AO87" s="75">
        <f t="shared" si="45"/>
        <v>4.8956772851999994E-2</v>
      </c>
      <c r="AP87" s="75">
        <f t="shared" si="45"/>
        <v>4.8956772851999994E-2</v>
      </c>
      <c r="AQ87" s="75">
        <f t="shared" si="45"/>
        <v>4.8956772851999994E-2</v>
      </c>
      <c r="AR87" s="75">
        <f t="shared" si="45"/>
        <v>4.8956772851999994E-2</v>
      </c>
      <c r="AS87" s="75">
        <f t="shared" si="45"/>
        <v>4.8956772851999994E-2</v>
      </c>
      <c r="AT87" s="75">
        <f t="shared" si="45"/>
        <v>4.8956772851999994E-2</v>
      </c>
      <c r="AU87" s="75">
        <f t="shared" si="45"/>
        <v>4.8956772851999994E-2</v>
      </c>
      <c r="AV87" s="75">
        <f t="shared" si="45"/>
        <v>4.8956772851999994E-2</v>
      </c>
      <c r="AW87" s="75">
        <f t="shared" si="45"/>
        <v>4.8956772851999994E-2</v>
      </c>
      <c r="AX87" s="75">
        <f t="shared" si="45"/>
        <v>4.8956772851999994E-2</v>
      </c>
      <c r="AY87" s="75">
        <f t="shared" si="45"/>
        <v>4.8956772851999994E-2</v>
      </c>
      <c r="AZ87" s="75">
        <f t="shared" si="45"/>
        <v>4.8956772851999994E-2</v>
      </c>
      <c r="BA87" s="75">
        <f t="shared" si="45"/>
        <v>4.8956772851999994E-2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3"/>
        <v>2.4478386426000003</v>
      </c>
      <c r="BO87" s="335">
        <f>BN103*(1-0)</f>
        <v>2.5106037359999989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6">$E$20*(1-$B$5)/$B$3</f>
        <v>0</v>
      </c>
      <c r="F88" s="75">
        <f t="shared" si="46"/>
        <v>0</v>
      </c>
      <c r="G88" s="75">
        <f t="shared" si="46"/>
        <v>0</v>
      </c>
      <c r="H88" s="75">
        <f t="shared" si="46"/>
        <v>0</v>
      </c>
      <c r="I88" s="75">
        <f t="shared" si="46"/>
        <v>0</v>
      </c>
      <c r="J88" s="75">
        <f t="shared" si="46"/>
        <v>0</v>
      </c>
      <c r="K88" s="75">
        <f t="shared" si="46"/>
        <v>0</v>
      </c>
      <c r="L88" s="75">
        <f t="shared" si="46"/>
        <v>0</v>
      </c>
      <c r="M88" s="75">
        <f t="shared" si="46"/>
        <v>0</v>
      </c>
      <c r="N88" s="75">
        <f t="shared" si="46"/>
        <v>0</v>
      </c>
      <c r="O88" s="75">
        <f t="shared" si="46"/>
        <v>0</v>
      </c>
      <c r="P88" s="75">
        <f t="shared" si="46"/>
        <v>0</v>
      </c>
      <c r="Q88" s="75">
        <f t="shared" si="46"/>
        <v>0</v>
      </c>
      <c r="R88" s="75">
        <f t="shared" si="46"/>
        <v>0</v>
      </c>
      <c r="S88" s="75">
        <f t="shared" si="46"/>
        <v>0</v>
      </c>
      <c r="T88" s="75">
        <f t="shared" si="46"/>
        <v>0</v>
      </c>
      <c r="U88" s="75">
        <f t="shared" si="46"/>
        <v>0</v>
      </c>
      <c r="V88" s="75">
        <f t="shared" si="46"/>
        <v>0</v>
      </c>
      <c r="W88" s="75">
        <f t="shared" si="46"/>
        <v>0</v>
      </c>
      <c r="X88" s="75">
        <f t="shared" si="46"/>
        <v>0</v>
      </c>
      <c r="Y88" s="75">
        <f t="shared" si="46"/>
        <v>0</v>
      </c>
      <c r="Z88" s="75">
        <f t="shared" si="46"/>
        <v>0</v>
      </c>
      <c r="AA88" s="75">
        <f t="shared" si="46"/>
        <v>0</v>
      </c>
      <c r="AB88" s="75">
        <f t="shared" si="46"/>
        <v>0</v>
      </c>
      <c r="AC88" s="75">
        <f t="shared" si="46"/>
        <v>0</v>
      </c>
      <c r="AD88" s="75">
        <f t="shared" si="46"/>
        <v>0</v>
      </c>
      <c r="AE88" s="75">
        <f t="shared" si="46"/>
        <v>0</v>
      </c>
      <c r="AF88" s="75">
        <f t="shared" si="46"/>
        <v>0</v>
      </c>
      <c r="AG88" s="75">
        <f t="shared" si="46"/>
        <v>0</v>
      </c>
      <c r="AH88" s="75">
        <f t="shared" si="46"/>
        <v>0</v>
      </c>
      <c r="AI88" s="75">
        <f t="shared" si="46"/>
        <v>0</v>
      </c>
      <c r="AJ88" s="75">
        <f t="shared" si="46"/>
        <v>0</v>
      </c>
      <c r="AK88" s="75">
        <f t="shared" si="46"/>
        <v>0</v>
      </c>
      <c r="AL88" s="75">
        <f t="shared" si="46"/>
        <v>0</v>
      </c>
      <c r="AM88" s="75">
        <f t="shared" si="46"/>
        <v>0</v>
      </c>
      <c r="AN88" s="75">
        <f t="shared" si="46"/>
        <v>0</v>
      </c>
      <c r="AO88" s="75">
        <f t="shared" si="46"/>
        <v>0</v>
      </c>
      <c r="AP88" s="75">
        <f t="shared" si="46"/>
        <v>0</v>
      </c>
      <c r="AQ88" s="75">
        <f t="shared" si="46"/>
        <v>0</v>
      </c>
      <c r="AR88" s="75">
        <f t="shared" si="46"/>
        <v>0</v>
      </c>
      <c r="AS88" s="75">
        <f t="shared" si="46"/>
        <v>0</v>
      </c>
      <c r="AT88" s="75">
        <f t="shared" si="46"/>
        <v>0</v>
      </c>
      <c r="AU88" s="75">
        <f t="shared" si="46"/>
        <v>0</v>
      </c>
      <c r="AV88" s="75">
        <f t="shared" si="46"/>
        <v>0</v>
      </c>
      <c r="AW88" s="75">
        <f t="shared" si="46"/>
        <v>0</v>
      </c>
      <c r="AX88" s="75">
        <f t="shared" si="46"/>
        <v>0</v>
      </c>
      <c r="AY88" s="75">
        <f t="shared" si="46"/>
        <v>0</v>
      </c>
      <c r="AZ88" s="75">
        <f t="shared" si="46"/>
        <v>0</v>
      </c>
      <c r="BA88" s="75">
        <f t="shared" si="46"/>
        <v>0</v>
      </c>
      <c r="BB88" s="75">
        <f t="shared" si="46"/>
        <v>0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3"/>
        <v>0</v>
      </c>
      <c r="BO88" s="335">
        <f>BN104*(1-0.025)</f>
        <v>0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C89" si="47">$F$20*(1-$B$5)/$B$3</f>
        <v>0</v>
      </c>
      <c r="G89" s="75">
        <f t="shared" si="47"/>
        <v>0</v>
      </c>
      <c r="H89" s="75">
        <f t="shared" si="47"/>
        <v>0</v>
      </c>
      <c r="I89" s="75">
        <f t="shared" si="47"/>
        <v>0</v>
      </c>
      <c r="J89" s="75">
        <f t="shared" si="47"/>
        <v>0</v>
      </c>
      <c r="K89" s="75">
        <f t="shared" si="47"/>
        <v>0</v>
      </c>
      <c r="L89" s="75">
        <f t="shared" si="47"/>
        <v>0</v>
      </c>
      <c r="M89" s="75">
        <f t="shared" si="47"/>
        <v>0</v>
      </c>
      <c r="N89" s="75">
        <f t="shared" si="47"/>
        <v>0</v>
      </c>
      <c r="O89" s="75">
        <f t="shared" si="47"/>
        <v>0</v>
      </c>
      <c r="P89" s="75">
        <f t="shared" si="47"/>
        <v>0</v>
      </c>
      <c r="Q89" s="75">
        <f t="shared" si="47"/>
        <v>0</v>
      </c>
      <c r="R89" s="75">
        <f t="shared" si="47"/>
        <v>0</v>
      </c>
      <c r="S89" s="75">
        <f t="shared" si="47"/>
        <v>0</v>
      </c>
      <c r="T89" s="75">
        <f t="shared" si="47"/>
        <v>0</v>
      </c>
      <c r="U89" s="75">
        <f t="shared" si="47"/>
        <v>0</v>
      </c>
      <c r="V89" s="75">
        <f t="shared" si="47"/>
        <v>0</v>
      </c>
      <c r="W89" s="75">
        <f t="shared" si="47"/>
        <v>0</v>
      </c>
      <c r="X89" s="75">
        <f t="shared" si="47"/>
        <v>0</v>
      </c>
      <c r="Y89" s="75">
        <f t="shared" si="47"/>
        <v>0</v>
      </c>
      <c r="Z89" s="75">
        <f t="shared" si="47"/>
        <v>0</v>
      </c>
      <c r="AA89" s="75">
        <f t="shared" si="47"/>
        <v>0</v>
      </c>
      <c r="AB89" s="75">
        <f t="shared" si="47"/>
        <v>0</v>
      </c>
      <c r="AC89" s="75">
        <f t="shared" si="47"/>
        <v>0</v>
      </c>
      <c r="AD89" s="75">
        <f t="shared" si="47"/>
        <v>0</v>
      </c>
      <c r="AE89" s="75">
        <f t="shared" si="47"/>
        <v>0</v>
      </c>
      <c r="AF89" s="75">
        <f t="shared" si="47"/>
        <v>0</v>
      </c>
      <c r="AG89" s="75">
        <f t="shared" si="47"/>
        <v>0</v>
      </c>
      <c r="AH89" s="75">
        <f t="shared" si="47"/>
        <v>0</v>
      </c>
      <c r="AI89" s="75">
        <f t="shared" si="47"/>
        <v>0</v>
      </c>
      <c r="AJ89" s="75">
        <f t="shared" si="47"/>
        <v>0</v>
      </c>
      <c r="AK89" s="75">
        <f t="shared" si="47"/>
        <v>0</v>
      </c>
      <c r="AL89" s="75">
        <f t="shared" si="47"/>
        <v>0</v>
      </c>
      <c r="AM89" s="75">
        <f t="shared" si="47"/>
        <v>0</v>
      </c>
      <c r="AN89" s="75">
        <f t="shared" si="47"/>
        <v>0</v>
      </c>
      <c r="AO89" s="75">
        <f t="shared" si="47"/>
        <v>0</v>
      </c>
      <c r="AP89" s="75">
        <f t="shared" si="47"/>
        <v>0</v>
      </c>
      <c r="AQ89" s="75">
        <f t="shared" si="47"/>
        <v>0</v>
      </c>
      <c r="AR89" s="75">
        <f t="shared" si="47"/>
        <v>0</v>
      </c>
      <c r="AS89" s="75">
        <f t="shared" si="47"/>
        <v>0</v>
      </c>
      <c r="AT89" s="75">
        <f t="shared" si="47"/>
        <v>0</v>
      </c>
      <c r="AU89" s="75">
        <f t="shared" si="47"/>
        <v>0</v>
      </c>
      <c r="AV89" s="75">
        <f t="shared" si="47"/>
        <v>0</v>
      </c>
      <c r="AW89" s="75">
        <f t="shared" si="47"/>
        <v>0</v>
      </c>
      <c r="AX89" s="75">
        <f t="shared" si="47"/>
        <v>0</v>
      </c>
      <c r="AY89" s="75">
        <f t="shared" si="47"/>
        <v>0</v>
      </c>
      <c r="AZ89" s="75">
        <f t="shared" si="47"/>
        <v>0</v>
      </c>
      <c r="BA89" s="75">
        <f t="shared" si="47"/>
        <v>0</v>
      </c>
      <c r="BB89" s="75">
        <f t="shared" si="47"/>
        <v>0</v>
      </c>
      <c r="BC89" s="75">
        <f t="shared" si="47"/>
        <v>0</v>
      </c>
      <c r="BD89" s="75"/>
      <c r="BE89" s="75"/>
      <c r="BF89" s="75"/>
      <c r="BG89" s="75"/>
      <c r="BH89" s="75"/>
      <c r="BI89" s="75"/>
      <c r="BJ89" s="75"/>
      <c r="BK89" s="75"/>
      <c r="BL89" s="75"/>
      <c r="BM89" s="37"/>
      <c r="BN89" s="75">
        <f t="shared" si="43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8">$G$20*(1-$B$5)/$B$3</f>
        <v>0</v>
      </c>
      <c r="H90" s="75">
        <f t="shared" si="48"/>
        <v>0</v>
      </c>
      <c r="I90" s="75">
        <f t="shared" si="48"/>
        <v>0</v>
      </c>
      <c r="J90" s="75">
        <f t="shared" si="48"/>
        <v>0</v>
      </c>
      <c r="K90" s="75">
        <f t="shared" si="48"/>
        <v>0</v>
      </c>
      <c r="L90" s="75">
        <f t="shared" si="48"/>
        <v>0</v>
      </c>
      <c r="M90" s="75">
        <f t="shared" si="48"/>
        <v>0</v>
      </c>
      <c r="N90" s="75">
        <f t="shared" si="48"/>
        <v>0</v>
      </c>
      <c r="O90" s="75">
        <f t="shared" si="48"/>
        <v>0</v>
      </c>
      <c r="P90" s="75">
        <f t="shared" si="48"/>
        <v>0</v>
      </c>
      <c r="Q90" s="75">
        <f t="shared" si="48"/>
        <v>0</v>
      </c>
      <c r="R90" s="75">
        <f t="shared" si="48"/>
        <v>0</v>
      </c>
      <c r="S90" s="75">
        <f t="shared" si="48"/>
        <v>0</v>
      </c>
      <c r="T90" s="75">
        <f t="shared" si="48"/>
        <v>0</v>
      </c>
      <c r="U90" s="75">
        <f t="shared" si="48"/>
        <v>0</v>
      </c>
      <c r="V90" s="75">
        <f t="shared" si="48"/>
        <v>0</v>
      </c>
      <c r="W90" s="75">
        <f t="shared" si="48"/>
        <v>0</v>
      </c>
      <c r="X90" s="75">
        <f t="shared" si="48"/>
        <v>0</v>
      </c>
      <c r="Y90" s="75">
        <f t="shared" si="48"/>
        <v>0</v>
      </c>
      <c r="Z90" s="75">
        <f t="shared" si="48"/>
        <v>0</v>
      </c>
      <c r="AA90" s="75">
        <f t="shared" si="48"/>
        <v>0</v>
      </c>
      <c r="AB90" s="75">
        <f t="shared" si="48"/>
        <v>0</v>
      </c>
      <c r="AC90" s="75">
        <f t="shared" si="48"/>
        <v>0</v>
      </c>
      <c r="AD90" s="75">
        <f t="shared" si="48"/>
        <v>0</v>
      </c>
      <c r="AE90" s="75">
        <f t="shared" si="48"/>
        <v>0</v>
      </c>
      <c r="AF90" s="75">
        <f t="shared" si="48"/>
        <v>0</v>
      </c>
      <c r="AG90" s="75">
        <f t="shared" si="48"/>
        <v>0</v>
      </c>
      <c r="AH90" s="75">
        <f t="shared" si="48"/>
        <v>0</v>
      </c>
      <c r="AI90" s="75">
        <f t="shared" si="48"/>
        <v>0</v>
      </c>
      <c r="AJ90" s="75">
        <f t="shared" si="48"/>
        <v>0</v>
      </c>
      <c r="AK90" s="75">
        <f t="shared" si="48"/>
        <v>0</v>
      </c>
      <c r="AL90" s="75">
        <f t="shared" si="48"/>
        <v>0</v>
      </c>
      <c r="AM90" s="75">
        <f t="shared" si="48"/>
        <v>0</v>
      </c>
      <c r="AN90" s="75">
        <f t="shared" si="48"/>
        <v>0</v>
      </c>
      <c r="AO90" s="75">
        <f t="shared" si="48"/>
        <v>0</v>
      </c>
      <c r="AP90" s="75">
        <f t="shared" si="48"/>
        <v>0</v>
      </c>
      <c r="AQ90" s="75">
        <f t="shared" si="48"/>
        <v>0</v>
      </c>
      <c r="AR90" s="75">
        <f t="shared" si="48"/>
        <v>0</v>
      </c>
      <c r="AS90" s="75">
        <f t="shared" si="48"/>
        <v>0</v>
      </c>
      <c r="AT90" s="75">
        <f t="shared" si="48"/>
        <v>0</v>
      </c>
      <c r="AU90" s="75">
        <f t="shared" si="48"/>
        <v>0</v>
      </c>
      <c r="AV90" s="75">
        <f t="shared" si="48"/>
        <v>0</v>
      </c>
      <c r="AW90" s="75">
        <f t="shared" si="48"/>
        <v>0</v>
      </c>
      <c r="AX90" s="75">
        <f t="shared" si="48"/>
        <v>0</v>
      </c>
      <c r="AY90" s="75">
        <f t="shared" si="48"/>
        <v>0</v>
      </c>
      <c r="AZ90" s="75">
        <f t="shared" si="48"/>
        <v>0</v>
      </c>
      <c r="BA90" s="75">
        <f t="shared" si="48"/>
        <v>0</v>
      </c>
      <c r="BB90" s="75">
        <f t="shared" si="48"/>
        <v>0</v>
      </c>
      <c r="BC90" s="75">
        <f t="shared" si="48"/>
        <v>0</v>
      </c>
      <c r="BD90" s="75">
        <f t="shared" si="48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3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E91" si="49">$H$20*(1-$B$5)/$B$3</f>
        <v>0</v>
      </c>
      <c r="I91" s="75">
        <f t="shared" si="49"/>
        <v>0</v>
      </c>
      <c r="J91" s="75">
        <f t="shared" si="49"/>
        <v>0</v>
      </c>
      <c r="K91" s="75">
        <f t="shared" si="49"/>
        <v>0</v>
      </c>
      <c r="L91" s="75">
        <f t="shared" si="49"/>
        <v>0</v>
      </c>
      <c r="M91" s="75">
        <f t="shared" si="49"/>
        <v>0</v>
      </c>
      <c r="N91" s="75">
        <f t="shared" si="49"/>
        <v>0</v>
      </c>
      <c r="O91" s="75">
        <f t="shared" si="49"/>
        <v>0</v>
      </c>
      <c r="P91" s="75">
        <f t="shared" si="49"/>
        <v>0</v>
      </c>
      <c r="Q91" s="75">
        <f t="shared" si="49"/>
        <v>0</v>
      </c>
      <c r="R91" s="75">
        <f t="shared" si="49"/>
        <v>0</v>
      </c>
      <c r="S91" s="75">
        <f t="shared" si="49"/>
        <v>0</v>
      </c>
      <c r="T91" s="75">
        <f t="shared" si="49"/>
        <v>0</v>
      </c>
      <c r="U91" s="75">
        <f t="shared" si="49"/>
        <v>0</v>
      </c>
      <c r="V91" s="75">
        <f t="shared" si="49"/>
        <v>0</v>
      </c>
      <c r="W91" s="75">
        <f t="shared" si="49"/>
        <v>0</v>
      </c>
      <c r="X91" s="75">
        <f t="shared" si="49"/>
        <v>0</v>
      </c>
      <c r="Y91" s="75">
        <f t="shared" si="49"/>
        <v>0</v>
      </c>
      <c r="Z91" s="75">
        <f t="shared" si="49"/>
        <v>0</v>
      </c>
      <c r="AA91" s="75">
        <f t="shared" si="49"/>
        <v>0</v>
      </c>
      <c r="AB91" s="75">
        <f t="shared" si="49"/>
        <v>0</v>
      </c>
      <c r="AC91" s="75">
        <f t="shared" si="49"/>
        <v>0</v>
      </c>
      <c r="AD91" s="75">
        <f t="shared" si="49"/>
        <v>0</v>
      </c>
      <c r="AE91" s="75">
        <f t="shared" si="49"/>
        <v>0</v>
      </c>
      <c r="AF91" s="75">
        <f t="shared" si="49"/>
        <v>0</v>
      </c>
      <c r="AG91" s="75">
        <f t="shared" si="49"/>
        <v>0</v>
      </c>
      <c r="AH91" s="75">
        <f t="shared" si="49"/>
        <v>0</v>
      </c>
      <c r="AI91" s="75">
        <f t="shared" si="49"/>
        <v>0</v>
      </c>
      <c r="AJ91" s="75">
        <f t="shared" si="49"/>
        <v>0</v>
      </c>
      <c r="AK91" s="75">
        <f t="shared" si="49"/>
        <v>0</v>
      </c>
      <c r="AL91" s="75">
        <f t="shared" si="49"/>
        <v>0</v>
      </c>
      <c r="AM91" s="75">
        <f t="shared" si="49"/>
        <v>0</v>
      </c>
      <c r="AN91" s="75">
        <f t="shared" si="49"/>
        <v>0</v>
      </c>
      <c r="AO91" s="75">
        <f t="shared" si="49"/>
        <v>0</v>
      </c>
      <c r="AP91" s="75">
        <f t="shared" si="49"/>
        <v>0</v>
      </c>
      <c r="AQ91" s="75">
        <f t="shared" si="49"/>
        <v>0</v>
      </c>
      <c r="AR91" s="75">
        <f t="shared" si="49"/>
        <v>0</v>
      </c>
      <c r="AS91" s="75">
        <f t="shared" si="49"/>
        <v>0</v>
      </c>
      <c r="AT91" s="75">
        <f t="shared" si="49"/>
        <v>0</v>
      </c>
      <c r="AU91" s="75">
        <f t="shared" si="49"/>
        <v>0</v>
      </c>
      <c r="AV91" s="75">
        <f t="shared" si="49"/>
        <v>0</v>
      </c>
      <c r="AW91" s="75">
        <f t="shared" si="49"/>
        <v>0</v>
      </c>
      <c r="AX91" s="75">
        <f t="shared" si="49"/>
        <v>0</v>
      </c>
      <c r="AY91" s="75">
        <f t="shared" si="49"/>
        <v>0</v>
      </c>
      <c r="AZ91" s="75">
        <f t="shared" si="49"/>
        <v>0</v>
      </c>
      <c r="BA91" s="75">
        <f t="shared" si="49"/>
        <v>0</v>
      </c>
      <c r="BB91" s="75">
        <f t="shared" si="49"/>
        <v>0</v>
      </c>
      <c r="BC91" s="75">
        <f t="shared" si="49"/>
        <v>0</v>
      </c>
      <c r="BD91" s="75">
        <f t="shared" si="49"/>
        <v>0</v>
      </c>
      <c r="BE91" s="75">
        <f t="shared" si="49"/>
        <v>0</v>
      </c>
      <c r="BF91" s="75"/>
      <c r="BG91" s="75"/>
      <c r="BH91" s="75"/>
      <c r="BI91" s="75"/>
      <c r="BJ91" s="75"/>
      <c r="BK91" s="75"/>
      <c r="BL91" s="75"/>
      <c r="BM91" s="37"/>
      <c r="BN91" s="75">
        <f t="shared" si="43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F92" si="50">$I$20*(1-$B$5)/$B$3</f>
        <v>0</v>
      </c>
      <c r="J92" s="75">
        <f t="shared" si="50"/>
        <v>0</v>
      </c>
      <c r="K92" s="75">
        <f t="shared" si="50"/>
        <v>0</v>
      </c>
      <c r="L92" s="75">
        <f t="shared" si="50"/>
        <v>0</v>
      </c>
      <c r="M92" s="75">
        <f t="shared" si="50"/>
        <v>0</v>
      </c>
      <c r="N92" s="75">
        <f t="shared" si="50"/>
        <v>0</v>
      </c>
      <c r="O92" s="75">
        <f t="shared" si="50"/>
        <v>0</v>
      </c>
      <c r="P92" s="75">
        <f t="shared" si="50"/>
        <v>0</v>
      </c>
      <c r="Q92" s="75">
        <f t="shared" si="50"/>
        <v>0</v>
      </c>
      <c r="R92" s="75">
        <f t="shared" si="50"/>
        <v>0</v>
      </c>
      <c r="S92" s="75">
        <f t="shared" si="50"/>
        <v>0</v>
      </c>
      <c r="T92" s="75">
        <f t="shared" si="50"/>
        <v>0</v>
      </c>
      <c r="U92" s="75">
        <f t="shared" si="50"/>
        <v>0</v>
      </c>
      <c r="V92" s="75">
        <f t="shared" si="50"/>
        <v>0</v>
      </c>
      <c r="W92" s="75">
        <f t="shared" si="50"/>
        <v>0</v>
      </c>
      <c r="X92" s="75">
        <f t="shared" si="50"/>
        <v>0</v>
      </c>
      <c r="Y92" s="75">
        <f t="shared" si="50"/>
        <v>0</v>
      </c>
      <c r="Z92" s="75">
        <f t="shared" si="50"/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</v>
      </c>
      <c r="AJ92" s="75">
        <f t="shared" si="50"/>
        <v>0</v>
      </c>
      <c r="AK92" s="75">
        <f t="shared" si="50"/>
        <v>0</v>
      </c>
      <c r="AL92" s="75">
        <f t="shared" si="50"/>
        <v>0</v>
      </c>
      <c r="AM92" s="75">
        <f t="shared" si="50"/>
        <v>0</v>
      </c>
      <c r="AN92" s="75">
        <f t="shared" si="50"/>
        <v>0</v>
      </c>
      <c r="AO92" s="75">
        <f t="shared" si="50"/>
        <v>0</v>
      </c>
      <c r="AP92" s="75">
        <f t="shared" si="50"/>
        <v>0</v>
      </c>
      <c r="AQ92" s="75">
        <f t="shared" si="50"/>
        <v>0</v>
      </c>
      <c r="AR92" s="75">
        <f t="shared" si="50"/>
        <v>0</v>
      </c>
      <c r="AS92" s="75">
        <f t="shared" si="50"/>
        <v>0</v>
      </c>
      <c r="AT92" s="75">
        <f t="shared" si="50"/>
        <v>0</v>
      </c>
      <c r="AU92" s="75">
        <f t="shared" si="50"/>
        <v>0</v>
      </c>
      <c r="AV92" s="75">
        <f t="shared" si="50"/>
        <v>0</v>
      </c>
      <c r="AW92" s="75">
        <f t="shared" si="50"/>
        <v>0</v>
      </c>
      <c r="AX92" s="75">
        <f t="shared" si="50"/>
        <v>0</v>
      </c>
      <c r="AY92" s="75">
        <f t="shared" si="50"/>
        <v>0</v>
      </c>
      <c r="AZ92" s="75">
        <f t="shared" si="50"/>
        <v>0</v>
      </c>
      <c r="BA92" s="75">
        <f t="shared" si="50"/>
        <v>0</v>
      </c>
      <c r="BB92" s="75">
        <f t="shared" si="50"/>
        <v>0</v>
      </c>
      <c r="BC92" s="75">
        <f t="shared" si="50"/>
        <v>0</v>
      </c>
      <c r="BD92" s="75">
        <f t="shared" si="50"/>
        <v>0</v>
      </c>
      <c r="BE92" s="75">
        <f t="shared" si="50"/>
        <v>0</v>
      </c>
      <c r="BF92" s="75">
        <f t="shared" si="50"/>
        <v>0</v>
      </c>
      <c r="BG92" s="75"/>
      <c r="BH92" s="75"/>
      <c r="BI92" s="75"/>
      <c r="BJ92" s="75"/>
      <c r="BK92" s="75"/>
      <c r="BL92" s="75"/>
      <c r="BM92" s="37"/>
      <c r="BN92" s="75">
        <f t="shared" si="43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G93" si="51">$J$20*(1-$B$5)/$B$3</f>
        <v>0</v>
      </c>
      <c r="P93" s="75">
        <f t="shared" si="51"/>
        <v>0</v>
      </c>
      <c r="Q93" s="75">
        <f t="shared" si="51"/>
        <v>0</v>
      </c>
      <c r="R93" s="75">
        <f t="shared" si="51"/>
        <v>0</v>
      </c>
      <c r="S93" s="75">
        <f t="shared" si="51"/>
        <v>0</v>
      </c>
      <c r="T93" s="75">
        <f t="shared" si="51"/>
        <v>0</v>
      </c>
      <c r="U93" s="75">
        <f t="shared" si="51"/>
        <v>0</v>
      </c>
      <c r="V93" s="75">
        <f t="shared" si="51"/>
        <v>0</v>
      </c>
      <c r="W93" s="75">
        <f t="shared" si="51"/>
        <v>0</v>
      </c>
      <c r="X93" s="75">
        <f t="shared" si="51"/>
        <v>0</v>
      </c>
      <c r="Y93" s="75">
        <f t="shared" si="51"/>
        <v>0</v>
      </c>
      <c r="Z93" s="75">
        <f t="shared" si="51"/>
        <v>0</v>
      </c>
      <c r="AA93" s="75">
        <f t="shared" si="51"/>
        <v>0</v>
      </c>
      <c r="AB93" s="75">
        <f t="shared" si="51"/>
        <v>0</v>
      </c>
      <c r="AC93" s="75">
        <f t="shared" si="51"/>
        <v>0</v>
      </c>
      <c r="AD93" s="75">
        <f t="shared" si="51"/>
        <v>0</v>
      </c>
      <c r="AE93" s="75">
        <f t="shared" si="51"/>
        <v>0</v>
      </c>
      <c r="AF93" s="75">
        <f t="shared" si="51"/>
        <v>0</v>
      </c>
      <c r="AG93" s="75">
        <f t="shared" si="51"/>
        <v>0</v>
      </c>
      <c r="AH93" s="75">
        <f t="shared" si="51"/>
        <v>0</v>
      </c>
      <c r="AI93" s="75">
        <f t="shared" si="51"/>
        <v>0</v>
      </c>
      <c r="AJ93" s="75">
        <f t="shared" si="51"/>
        <v>0</v>
      </c>
      <c r="AK93" s="75">
        <f t="shared" si="51"/>
        <v>0</v>
      </c>
      <c r="AL93" s="75">
        <f t="shared" si="51"/>
        <v>0</v>
      </c>
      <c r="AM93" s="75">
        <f t="shared" si="51"/>
        <v>0</v>
      </c>
      <c r="AN93" s="75">
        <f t="shared" si="51"/>
        <v>0</v>
      </c>
      <c r="AO93" s="75">
        <f t="shared" si="51"/>
        <v>0</v>
      </c>
      <c r="AP93" s="75">
        <f t="shared" si="51"/>
        <v>0</v>
      </c>
      <c r="AQ93" s="75">
        <f t="shared" si="51"/>
        <v>0</v>
      </c>
      <c r="AR93" s="75">
        <f t="shared" si="51"/>
        <v>0</v>
      </c>
      <c r="AS93" s="75">
        <f t="shared" si="51"/>
        <v>0</v>
      </c>
      <c r="AT93" s="75">
        <f t="shared" si="51"/>
        <v>0</v>
      </c>
      <c r="AU93" s="75">
        <f t="shared" si="51"/>
        <v>0</v>
      </c>
      <c r="AV93" s="75">
        <f t="shared" si="51"/>
        <v>0</v>
      </c>
      <c r="AW93" s="75">
        <f t="shared" si="51"/>
        <v>0</v>
      </c>
      <c r="AX93" s="75">
        <f t="shared" si="51"/>
        <v>0</v>
      </c>
      <c r="AY93" s="75">
        <f t="shared" si="51"/>
        <v>0</v>
      </c>
      <c r="AZ93" s="75">
        <f t="shared" si="51"/>
        <v>0</v>
      </c>
      <c r="BA93" s="75">
        <f t="shared" si="51"/>
        <v>0</v>
      </c>
      <c r="BB93" s="75">
        <f t="shared" si="51"/>
        <v>0</v>
      </c>
      <c r="BC93" s="75">
        <f t="shared" si="51"/>
        <v>0</v>
      </c>
      <c r="BD93" s="75">
        <f t="shared" si="51"/>
        <v>0</v>
      </c>
      <c r="BE93" s="75">
        <f t="shared" si="51"/>
        <v>0</v>
      </c>
      <c r="BF93" s="75">
        <f t="shared" si="51"/>
        <v>0</v>
      </c>
      <c r="BG93" s="75">
        <f t="shared" si="51"/>
        <v>0</v>
      </c>
      <c r="BH93" s="75"/>
      <c r="BI93" s="75"/>
      <c r="BJ93" s="75"/>
      <c r="BK93" s="75"/>
      <c r="BL93" s="75"/>
      <c r="BM93" s="37"/>
      <c r="BN93" s="75">
        <f t="shared" si="43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H94" si="52">$K$20*(1-$B$5)/$B$3</f>
        <v>0</v>
      </c>
      <c r="P94" s="75">
        <f t="shared" si="52"/>
        <v>0</v>
      </c>
      <c r="Q94" s="75">
        <f t="shared" si="52"/>
        <v>0</v>
      </c>
      <c r="R94" s="75">
        <f t="shared" si="52"/>
        <v>0</v>
      </c>
      <c r="S94" s="75">
        <f t="shared" si="52"/>
        <v>0</v>
      </c>
      <c r="T94" s="75">
        <f t="shared" si="52"/>
        <v>0</v>
      </c>
      <c r="U94" s="75">
        <f t="shared" si="52"/>
        <v>0</v>
      </c>
      <c r="V94" s="75">
        <f t="shared" si="52"/>
        <v>0</v>
      </c>
      <c r="W94" s="75">
        <f t="shared" si="52"/>
        <v>0</v>
      </c>
      <c r="X94" s="75">
        <f t="shared" si="52"/>
        <v>0</v>
      </c>
      <c r="Y94" s="75">
        <f t="shared" si="52"/>
        <v>0</v>
      </c>
      <c r="Z94" s="75">
        <f t="shared" si="52"/>
        <v>0</v>
      </c>
      <c r="AA94" s="75">
        <f t="shared" si="52"/>
        <v>0</v>
      </c>
      <c r="AB94" s="75">
        <f t="shared" si="52"/>
        <v>0</v>
      </c>
      <c r="AC94" s="75">
        <f t="shared" si="52"/>
        <v>0</v>
      </c>
      <c r="AD94" s="75">
        <f t="shared" si="52"/>
        <v>0</v>
      </c>
      <c r="AE94" s="75">
        <f t="shared" si="52"/>
        <v>0</v>
      </c>
      <c r="AF94" s="75">
        <f t="shared" si="52"/>
        <v>0</v>
      </c>
      <c r="AG94" s="75">
        <f t="shared" si="52"/>
        <v>0</v>
      </c>
      <c r="AH94" s="75">
        <f t="shared" si="52"/>
        <v>0</v>
      </c>
      <c r="AI94" s="75">
        <f t="shared" si="52"/>
        <v>0</v>
      </c>
      <c r="AJ94" s="75">
        <f t="shared" si="52"/>
        <v>0</v>
      </c>
      <c r="AK94" s="75">
        <f t="shared" si="52"/>
        <v>0</v>
      </c>
      <c r="AL94" s="75">
        <f t="shared" si="52"/>
        <v>0</v>
      </c>
      <c r="AM94" s="75">
        <f t="shared" si="52"/>
        <v>0</v>
      </c>
      <c r="AN94" s="75">
        <f t="shared" si="52"/>
        <v>0</v>
      </c>
      <c r="AO94" s="75">
        <f t="shared" si="52"/>
        <v>0</v>
      </c>
      <c r="AP94" s="75">
        <f t="shared" si="52"/>
        <v>0</v>
      </c>
      <c r="AQ94" s="75">
        <f t="shared" si="52"/>
        <v>0</v>
      </c>
      <c r="AR94" s="75">
        <f t="shared" si="52"/>
        <v>0</v>
      </c>
      <c r="AS94" s="75">
        <f t="shared" si="52"/>
        <v>0</v>
      </c>
      <c r="AT94" s="75">
        <f t="shared" si="52"/>
        <v>0</v>
      </c>
      <c r="AU94" s="75">
        <f t="shared" si="52"/>
        <v>0</v>
      </c>
      <c r="AV94" s="75">
        <f t="shared" si="52"/>
        <v>0</v>
      </c>
      <c r="AW94" s="75">
        <f t="shared" si="52"/>
        <v>0</v>
      </c>
      <c r="AX94" s="75">
        <f t="shared" si="52"/>
        <v>0</v>
      </c>
      <c r="AY94" s="75">
        <f t="shared" si="52"/>
        <v>0</v>
      </c>
      <c r="AZ94" s="75">
        <f t="shared" si="52"/>
        <v>0</v>
      </c>
      <c r="BA94" s="75">
        <f t="shared" si="52"/>
        <v>0</v>
      </c>
      <c r="BB94" s="75">
        <f t="shared" si="52"/>
        <v>0</v>
      </c>
      <c r="BC94" s="75">
        <f t="shared" si="52"/>
        <v>0</v>
      </c>
      <c r="BD94" s="75">
        <f t="shared" si="52"/>
        <v>0</v>
      </c>
      <c r="BE94" s="75">
        <f t="shared" si="52"/>
        <v>0</v>
      </c>
      <c r="BF94" s="75">
        <f t="shared" si="52"/>
        <v>0</v>
      </c>
      <c r="BG94" s="75">
        <f t="shared" si="52"/>
        <v>0</v>
      </c>
      <c r="BH94" s="75">
        <f t="shared" si="52"/>
        <v>0</v>
      </c>
      <c r="BI94" s="75"/>
      <c r="BJ94" s="75"/>
      <c r="BK94" s="75"/>
      <c r="BL94" s="75"/>
      <c r="BM94" s="37"/>
      <c r="BN94" s="75">
        <f t="shared" si="43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3">$L$20*(1-$B$5)/$B$3</f>
        <v>0</v>
      </c>
      <c r="P95" s="75">
        <f t="shared" si="53"/>
        <v>0</v>
      </c>
      <c r="Q95" s="75">
        <f t="shared" si="53"/>
        <v>0</v>
      </c>
      <c r="R95" s="75">
        <f t="shared" si="53"/>
        <v>0</v>
      </c>
      <c r="S95" s="75">
        <f t="shared" si="53"/>
        <v>0</v>
      </c>
      <c r="T95" s="75">
        <f t="shared" si="53"/>
        <v>0</v>
      </c>
      <c r="U95" s="75">
        <f t="shared" si="53"/>
        <v>0</v>
      </c>
      <c r="V95" s="75">
        <f t="shared" si="53"/>
        <v>0</v>
      </c>
      <c r="W95" s="75">
        <f t="shared" si="53"/>
        <v>0</v>
      </c>
      <c r="X95" s="75">
        <f t="shared" si="53"/>
        <v>0</v>
      </c>
      <c r="Y95" s="75">
        <f t="shared" si="53"/>
        <v>0</v>
      </c>
      <c r="Z95" s="75">
        <f t="shared" si="53"/>
        <v>0</v>
      </c>
      <c r="AA95" s="75">
        <f t="shared" si="53"/>
        <v>0</v>
      </c>
      <c r="AB95" s="75">
        <f t="shared" si="53"/>
        <v>0</v>
      </c>
      <c r="AC95" s="75">
        <f t="shared" si="53"/>
        <v>0</v>
      </c>
      <c r="AD95" s="75">
        <f t="shared" si="53"/>
        <v>0</v>
      </c>
      <c r="AE95" s="75">
        <f t="shared" si="53"/>
        <v>0</v>
      </c>
      <c r="AF95" s="75">
        <f t="shared" si="53"/>
        <v>0</v>
      </c>
      <c r="AG95" s="75">
        <f t="shared" si="53"/>
        <v>0</v>
      </c>
      <c r="AH95" s="75">
        <f t="shared" si="53"/>
        <v>0</v>
      </c>
      <c r="AI95" s="75">
        <f t="shared" si="53"/>
        <v>0</v>
      </c>
      <c r="AJ95" s="75">
        <f t="shared" si="53"/>
        <v>0</v>
      </c>
      <c r="AK95" s="75">
        <f t="shared" si="53"/>
        <v>0</v>
      </c>
      <c r="AL95" s="75">
        <f t="shared" si="53"/>
        <v>0</v>
      </c>
      <c r="AM95" s="75">
        <f t="shared" si="53"/>
        <v>0</v>
      </c>
      <c r="AN95" s="75">
        <f t="shared" si="53"/>
        <v>0</v>
      </c>
      <c r="AO95" s="75">
        <f t="shared" si="53"/>
        <v>0</v>
      </c>
      <c r="AP95" s="75">
        <f t="shared" si="53"/>
        <v>0</v>
      </c>
      <c r="AQ95" s="75">
        <f t="shared" si="53"/>
        <v>0</v>
      </c>
      <c r="AR95" s="75">
        <f t="shared" si="53"/>
        <v>0</v>
      </c>
      <c r="AS95" s="75">
        <f t="shared" si="53"/>
        <v>0</v>
      </c>
      <c r="AT95" s="75">
        <f t="shared" si="53"/>
        <v>0</v>
      </c>
      <c r="AU95" s="75">
        <f t="shared" si="53"/>
        <v>0</v>
      </c>
      <c r="AV95" s="75">
        <f t="shared" si="53"/>
        <v>0</v>
      </c>
      <c r="AW95" s="75">
        <f t="shared" si="53"/>
        <v>0</v>
      </c>
      <c r="AX95" s="75">
        <f t="shared" si="53"/>
        <v>0</v>
      </c>
      <c r="AY95" s="75">
        <f t="shared" si="53"/>
        <v>0</v>
      </c>
      <c r="AZ95" s="75">
        <f t="shared" si="53"/>
        <v>0</v>
      </c>
      <c r="BA95" s="75">
        <f t="shared" si="53"/>
        <v>0</v>
      </c>
      <c r="BB95" s="75">
        <f t="shared" si="53"/>
        <v>0</v>
      </c>
      <c r="BC95" s="75">
        <f t="shared" si="53"/>
        <v>0</v>
      </c>
      <c r="BD95" s="75">
        <f t="shared" si="53"/>
        <v>0</v>
      </c>
      <c r="BE95" s="75">
        <f t="shared" si="53"/>
        <v>0</v>
      </c>
      <c r="BF95" s="75">
        <f t="shared" si="53"/>
        <v>0</v>
      </c>
      <c r="BG95" s="75">
        <f t="shared" si="53"/>
        <v>0</v>
      </c>
      <c r="BH95" s="75">
        <f t="shared" si="53"/>
        <v>0</v>
      </c>
      <c r="BI95" s="75">
        <f t="shared" si="53"/>
        <v>0</v>
      </c>
      <c r="BJ95" s="75"/>
      <c r="BK95" s="75"/>
      <c r="BL95" s="75"/>
      <c r="BM95" s="37"/>
      <c r="BN95" s="75">
        <f t="shared" si="43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 t="shared" ref="N96:BJ96" si="54">$M$20*(1-$B$5)/$B$3</f>
        <v>0</v>
      </c>
      <c r="O96" s="75">
        <f t="shared" si="54"/>
        <v>0</v>
      </c>
      <c r="P96" s="75">
        <f t="shared" si="54"/>
        <v>0</v>
      </c>
      <c r="Q96" s="75">
        <f t="shared" si="54"/>
        <v>0</v>
      </c>
      <c r="R96" s="75">
        <f t="shared" si="54"/>
        <v>0</v>
      </c>
      <c r="S96" s="75">
        <f t="shared" si="54"/>
        <v>0</v>
      </c>
      <c r="T96" s="75">
        <f t="shared" si="54"/>
        <v>0</v>
      </c>
      <c r="U96" s="75">
        <f t="shared" si="54"/>
        <v>0</v>
      </c>
      <c r="V96" s="75">
        <f t="shared" si="54"/>
        <v>0</v>
      </c>
      <c r="W96" s="75">
        <f t="shared" si="54"/>
        <v>0</v>
      </c>
      <c r="X96" s="75">
        <f t="shared" si="54"/>
        <v>0</v>
      </c>
      <c r="Y96" s="75">
        <f t="shared" si="54"/>
        <v>0</v>
      </c>
      <c r="Z96" s="75">
        <f t="shared" si="54"/>
        <v>0</v>
      </c>
      <c r="AA96" s="75">
        <f t="shared" si="54"/>
        <v>0</v>
      </c>
      <c r="AB96" s="75">
        <f t="shared" si="54"/>
        <v>0</v>
      </c>
      <c r="AC96" s="75">
        <f t="shared" si="54"/>
        <v>0</v>
      </c>
      <c r="AD96" s="75">
        <f t="shared" si="54"/>
        <v>0</v>
      </c>
      <c r="AE96" s="75">
        <f t="shared" si="54"/>
        <v>0</v>
      </c>
      <c r="AF96" s="75">
        <f t="shared" si="54"/>
        <v>0</v>
      </c>
      <c r="AG96" s="75">
        <f t="shared" si="54"/>
        <v>0</v>
      </c>
      <c r="AH96" s="75">
        <f t="shared" si="54"/>
        <v>0</v>
      </c>
      <c r="AI96" s="75">
        <f t="shared" si="54"/>
        <v>0</v>
      </c>
      <c r="AJ96" s="75">
        <f t="shared" si="54"/>
        <v>0</v>
      </c>
      <c r="AK96" s="75">
        <f t="shared" si="54"/>
        <v>0</v>
      </c>
      <c r="AL96" s="75">
        <f t="shared" si="54"/>
        <v>0</v>
      </c>
      <c r="AM96" s="75">
        <f t="shared" si="54"/>
        <v>0</v>
      </c>
      <c r="AN96" s="75">
        <f t="shared" si="54"/>
        <v>0</v>
      </c>
      <c r="AO96" s="75">
        <f t="shared" si="54"/>
        <v>0</v>
      </c>
      <c r="AP96" s="75">
        <f t="shared" si="54"/>
        <v>0</v>
      </c>
      <c r="AQ96" s="75">
        <f t="shared" si="54"/>
        <v>0</v>
      </c>
      <c r="AR96" s="75">
        <f t="shared" si="54"/>
        <v>0</v>
      </c>
      <c r="AS96" s="75">
        <f t="shared" si="54"/>
        <v>0</v>
      </c>
      <c r="AT96" s="75">
        <f t="shared" si="54"/>
        <v>0</v>
      </c>
      <c r="AU96" s="75">
        <f t="shared" si="54"/>
        <v>0</v>
      </c>
      <c r="AV96" s="75">
        <f t="shared" si="54"/>
        <v>0</v>
      </c>
      <c r="AW96" s="75">
        <f t="shared" si="54"/>
        <v>0</v>
      </c>
      <c r="AX96" s="75">
        <f t="shared" si="54"/>
        <v>0</v>
      </c>
      <c r="AY96" s="75">
        <f t="shared" si="54"/>
        <v>0</v>
      </c>
      <c r="AZ96" s="75">
        <f t="shared" si="54"/>
        <v>0</v>
      </c>
      <c r="BA96" s="75">
        <f t="shared" si="54"/>
        <v>0</v>
      </c>
      <c r="BB96" s="75">
        <f t="shared" si="54"/>
        <v>0</v>
      </c>
      <c r="BC96" s="75">
        <f t="shared" si="54"/>
        <v>0</v>
      </c>
      <c r="BD96" s="75">
        <f t="shared" si="54"/>
        <v>0</v>
      </c>
      <c r="BE96" s="75">
        <f t="shared" si="54"/>
        <v>0</v>
      </c>
      <c r="BF96" s="75">
        <f t="shared" si="54"/>
        <v>0</v>
      </c>
      <c r="BG96" s="75">
        <f t="shared" si="54"/>
        <v>0</v>
      </c>
      <c r="BH96" s="75">
        <f t="shared" si="54"/>
        <v>0</v>
      </c>
      <c r="BI96" s="75">
        <f t="shared" si="54"/>
        <v>0</v>
      </c>
      <c r="BJ96" s="75">
        <f t="shared" si="54"/>
        <v>0</v>
      </c>
      <c r="BK96" s="75"/>
      <c r="BL96" s="75"/>
      <c r="BM96" s="37"/>
      <c r="BN96" s="75">
        <f t="shared" si="43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0</v>
      </c>
      <c r="O97" s="75">
        <f t="shared" ref="O97:BK97" si="55">$N$20*(1-$B$5)/$B$3</f>
        <v>0</v>
      </c>
      <c r="P97" s="75">
        <f t="shared" si="55"/>
        <v>0</v>
      </c>
      <c r="Q97" s="75">
        <f t="shared" si="55"/>
        <v>0</v>
      </c>
      <c r="R97" s="75">
        <f t="shared" si="55"/>
        <v>0</v>
      </c>
      <c r="S97" s="75">
        <f t="shared" si="55"/>
        <v>0</v>
      </c>
      <c r="T97" s="75">
        <f t="shared" si="55"/>
        <v>0</v>
      </c>
      <c r="U97" s="75">
        <f t="shared" si="55"/>
        <v>0</v>
      </c>
      <c r="V97" s="75">
        <f t="shared" si="55"/>
        <v>0</v>
      </c>
      <c r="W97" s="75">
        <f t="shared" si="55"/>
        <v>0</v>
      </c>
      <c r="X97" s="75">
        <f t="shared" si="55"/>
        <v>0</v>
      </c>
      <c r="Y97" s="75">
        <f t="shared" si="55"/>
        <v>0</v>
      </c>
      <c r="Z97" s="75">
        <f t="shared" si="55"/>
        <v>0</v>
      </c>
      <c r="AA97" s="75">
        <f t="shared" si="55"/>
        <v>0</v>
      </c>
      <c r="AB97" s="75">
        <f t="shared" si="55"/>
        <v>0</v>
      </c>
      <c r="AC97" s="75">
        <f t="shared" si="55"/>
        <v>0</v>
      </c>
      <c r="AD97" s="75">
        <f t="shared" si="55"/>
        <v>0</v>
      </c>
      <c r="AE97" s="75">
        <f t="shared" si="55"/>
        <v>0</v>
      </c>
      <c r="AF97" s="75">
        <f t="shared" si="55"/>
        <v>0</v>
      </c>
      <c r="AG97" s="75">
        <f t="shared" si="55"/>
        <v>0</v>
      </c>
      <c r="AH97" s="75">
        <f t="shared" si="55"/>
        <v>0</v>
      </c>
      <c r="AI97" s="75">
        <f t="shared" si="55"/>
        <v>0</v>
      </c>
      <c r="AJ97" s="75">
        <f t="shared" si="55"/>
        <v>0</v>
      </c>
      <c r="AK97" s="75">
        <f t="shared" si="55"/>
        <v>0</v>
      </c>
      <c r="AL97" s="75">
        <f t="shared" si="55"/>
        <v>0</v>
      </c>
      <c r="AM97" s="75">
        <f t="shared" si="55"/>
        <v>0</v>
      </c>
      <c r="AN97" s="75">
        <f t="shared" si="55"/>
        <v>0</v>
      </c>
      <c r="AO97" s="75">
        <f t="shared" si="55"/>
        <v>0</v>
      </c>
      <c r="AP97" s="75">
        <f t="shared" si="55"/>
        <v>0</v>
      </c>
      <c r="AQ97" s="75">
        <f t="shared" si="55"/>
        <v>0</v>
      </c>
      <c r="AR97" s="75">
        <f t="shared" si="55"/>
        <v>0</v>
      </c>
      <c r="AS97" s="75">
        <f t="shared" si="55"/>
        <v>0</v>
      </c>
      <c r="AT97" s="75">
        <f t="shared" si="55"/>
        <v>0</v>
      </c>
      <c r="AU97" s="75">
        <f t="shared" si="55"/>
        <v>0</v>
      </c>
      <c r="AV97" s="75">
        <f t="shared" si="55"/>
        <v>0</v>
      </c>
      <c r="AW97" s="75">
        <f t="shared" si="55"/>
        <v>0</v>
      </c>
      <c r="AX97" s="75">
        <f t="shared" si="55"/>
        <v>0</v>
      </c>
      <c r="AY97" s="75">
        <f t="shared" si="55"/>
        <v>0</v>
      </c>
      <c r="AZ97" s="75">
        <f t="shared" si="55"/>
        <v>0</v>
      </c>
      <c r="BA97" s="75">
        <f t="shared" si="55"/>
        <v>0</v>
      </c>
      <c r="BB97" s="75">
        <f t="shared" si="55"/>
        <v>0</v>
      </c>
      <c r="BC97" s="75">
        <f t="shared" si="55"/>
        <v>0</v>
      </c>
      <c r="BD97" s="75">
        <f t="shared" si="55"/>
        <v>0</v>
      </c>
      <c r="BE97" s="75">
        <f t="shared" si="55"/>
        <v>0</v>
      </c>
      <c r="BF97" s="75">
        <f t="shared" si="55"/>
        <v>0</v>
      </c>
      <c r="BG97" s="75">
        <f t="shared" si="55"/>
        <v>0</v>
      </c>
      <c r="BH97" s="75">
        <f t="shared" si="55"/>
        <v>0</v>
      </c>
      <c r="BI97" s="75">
        <f t="shared" si="55"/>
        <v>0</v>
      </c>
      <c r="BJ97" s="75">
        <f t="shared" si="55"/>
        <v>0</v>
      </c>
      <c r="BK97" s="75">
        <f t="shared" si="55"/>
        <v>0</v>
      </c>
      <c r="BL97" s="75"/>
      <c r="BM97" s="37"/>
      <c r="BN97" s="75">
        <f t="shared" si="43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6">SUM(C85:C97)</f>
        <v>0</v>
      </c>
      <c r="D98" s="104">
        <f t="shared" si="56"/>
        <v>4.8956772851999994E-2</v>
      </c>
      <c r="E98" s="104">
        <f t="shared" si="56"/>
        <v>4.8956772851999994E-2</v>
      </c>
      <c r="F98" s="104">
        <f t="shared" si="56"/>
        <v>4.8956772851999994E-2</v>
      </c>
      <c r="G98" s="104">
        <f t="shared" si="56"/>
        <v>4.8956772851999994E-2</v>
      </c>
      <c r="H98" s="104">
        <f t="shared" si="56"/>
        <v>4.8956772851999994E-2</v>
      </c>
      <c r="I98" s="104">
        <f t="shared" si="56"/>
        <v>4.8956772851999994E-2</v>
      </c>
      <c r="J98" s="104">
        <f t="shared" si="56"/>
        <v>4.8956772851999994E-2</v>
      </c>
      <c r="K98" s="104">
        <f t="shared" si="56"/>
        <v>4.8956772851999994E-2</v>
      </c>
      <c r="L98" s="104">
        <f t="shared" si="56"/>
        <v>4.8956772851999994E-2</v>
      </c>
      <c r="M98" s="104">
        <f t="shared" si="56"/>
        <v>4.8956772851999994E-2</v>
      </c>
      <c r="N98" s="104">
        <f t="shared" si="56"/>
        <v>4.8956772851999994E-2</v>
      </c>
      <c r="O98" s="104">
        <f t="shared" si="56"/>
        <v>4.8956772851999994E-2</v>
      </c>
      <c r="P98" s="104">
        <f t="shared" si="56"/>
        <v>4.8956772851999994E-2</v>
      </c>
      <c r="Q98" s="104">
        <f t="shared" si="56"/>
        <v>4.8956772851999994E-2</v>
      </c>
      <c r="R98" s="104">
        <f t="shared" si="56"/>
        <v>4.8956772851999994E-2</v>
      </c>
      <c r="S98" s="104">
        <f t="shared" si="56"/>
        <v>4.8956772851999994E-2</v>
      </c>
      <c r="T98" s="104">
        <f t="shared" si="56"/>
        <v>4.8956772851999994E-2</v>
      </c>
      <c r="U98" s="104">
        <f t="shared" si="56"/>
        <v>4.8956772851999994E-2</v>
      </c>
      <c r="V98" s="104">
        <f t="shared" si="56"/>
        <v>4.8956772851999994E-2</v>
      </c>
      <c r="W98" s="104">
        <f t="shared" si="56"/>
        <v>4.8956772851999994E-2</v>
      </c>
      <c r="X98" s="104">
        <f t="shared" si="56"/>
        <v>4.8956772851999994E-2</v>
      </c>
      <c r="Y98" s="104">
        <f t="shared" si="56"/>
        <v>4.8956772851999994E-2</v>
      </c>
      <c r="Z98" s="104">
        <f t="shared" si="56"/>
        <v>4.8956772851999994E-2</v>
      </c>
      <c r="AA98" s="104">
        <f t="shared" si="56"/>
        <v>4.8956772851999994E-2</v>
      </c>
      <c r="AB98" s="104">
        <f t="shared" si="56"/>
        <v>4.8956772851999994E-2</v>
      </c>
      <c r="AC98" s="104">
        <f t="shared" si="56"/>
        <v>4.8956772851999994E-2</v>
      </c>
      <c r="AD98" s="104">
        <f t="shared" si="56"/>
        <v>4.8956772851999994E-2</v>
      </c>
      <c r="AE98" s="104">
        <f t="shared" si="56"/>
        <v>4.8956772851999994E-2</v>
      </c>
      <c r="AF98" s="104">
        <f t="shared" si="56"/>
        <v>4.8956772851999994E-2</v>
      </c>
      <c r="AG98" s="104">
        <f t="shared" si="56"/>
        <v>4.8956772851999994E-2</v>
      </c>
      <c r="AH98" s="104">
        <f t="shared" si="56"/>
        <v>4.8956772851999994E-2</v>
      </c>
      <c r="AI98" s="104">
        <f t="shared" si="56"/>
        <v>4.8956772851999994E-2</v>
      </c>
      <c r="AJ98" s="104">
        <f t="shared" si="56"/>
        <v>4.8956772851999994E-2</v>
      </c>
      <c r="AK98" s="104">
        <f t="shared" si="56"/>
        <v>4.8956772851999994E-2</v>
      </c>
      <c r="AL98" s="104">
        <f t="shared" si="56"/>
        <v>4.8956772851999994E-2</v>
      </c>
      <c r="AM98" s="104">
        <f t="shared" si="56"/>
        <v>4.8956772851999994E-2</v>
      </c>
      <c r="AN98" s="104">
        <f t="shared" si="56"/>
        <v>4.8956772851999994E-2</v>
      </c>
      <c r="AO98" s="104">
        <f t="shared" si="56"/>
        <v>4.8956772851999994E-2</v>
      </c>
      <c r="AP98" s="104">
        <f t="shared" si="56"/>
        <v>4.8956772851999994E-2</v>
      </c>
      <c r="AQ98" s="104">
        <f t="shared" si="56"/>
        <v>4.8956772851999994E-2</v>
      </c>
      <c r="AR98" s="104">
        <f t="shared" si="56"/>
        <v>4.8956772851999994E-2</v>
      </c>
      <c r="AS98" s="104">
        <f t="shared" si="56"/>
        <v>4.8956772851999994E-2</v>
      </c>
      <c r="AT98" s="104">
        <f t="shared" si="56"/>
        <v>4.8956772851999994E-2</v>
      </c>
      <c r="AU98" s="104">
        <f t="shared" si="56"/>
        <v>4.8956772851999994E-2</v>
      </c>
      <c r="AV98" s="104">
        <f t="shared" si="56"/>
        <v>4.8956772851999994E-2</v>
      </c>
      <c r="AW98" s="104">
        <f t="shared" si="56"/>
        <v>4.8956772851999994E-2</v>
      </c>
      <c r="AX98" s="104">
        <f t="shared" si="56"/>
        <v>4.8956772851999994E-2</v>
      </c>
      <c r="AY98" s="104">
        <f t="shared" si="56"/>
        <v>4.8956772851999994E-2</v>
      </c>
      <c r="AZ98" s="104">
        <f t="shared" si="56"/>
        <v>4.8956772851999994E-2</v>
      </c>
      <c r="BA98" s="104">
        <f t="shared" si="56"/>
        <v>4.8956772851999994E-2</v>
      </c>
      <c r="BB98" s="104">
        <f t="shared" si="56"/>
        <v>0</v>
      </c>
      <c r="BC98" s="104">
        <f t="shared" si="56"/>
        <v>0</v>
      </c>
      <c r="BD98" s="104">
        <f t="shared" si="56"/>
        <v>0</v>
      </c>
      <c r="BE98" s="104">
        <f t="shared" si="56"/>
        <v>0</v>
      </c>
      <c r="BF98" s="104">
        <f t="shared" si="56"/>
        <v>0</v>
      </c>
      <c r="BG98" s="104">
        <f t="shared" si="56"/>
        <v>0</v>
      </c>
      <c r="BH98" s="104">
        <f t="shared" si="56"/>
        <v>0</v>
      </c>
      <c r="BI98" s="104">
        <f t="shared" si="56"/>
        <v>0</v>
      </c>
      <c r="BJ98" s="104">
        <f t="shared" si="56"/>
        <v>0</v>
      </c>
      <c r="BK98" s="104">
        <f t="shared" si="56"/>
        <v>0</v>
      </c>
      <c r="BL98" s="104">
        <f t="shared" si="56"/>
        <v>0</v>
      </c>
      <c r="BM98" s="344"/>
      <c r="BN98" s="58">
        <f>SUM(BN85:BN97)</f>
        <v>2.4478386426000003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A101" si="57">$B$20/$B$3</f>
        <v>0</v>
      </c>
      <c r="C101" s="75">
        <f t="shared" si="57"/>
        <v>0</v>
      </c>
      <c r="D101" s="75">
        <f t="shared" si="57"/>
        <v>0</v>
      </c>
      <c r="E101" s="75">
        <f t="shared" si="57"/>
        <v>0</v>
      </c>
      <c r="F101" s="75">
        <f t="shared" si="57"/>
        <v>0</v>
      </c>
      <c r="G101" s="75">
        <f t="shared" si="57"/>
        <v>0</v>
      </c>
      <c r="H101" s="75">
        <f t="shared" si="57"/>
        <v>0</v>
      </c>
      <c r="I101" s="75">
        <f t="shared" si="57"/>
        <v>0</v>
      </c>
      <c r="J101" s="75">
        <f t="shared" si="57"/>
        <v>0</v>
      </c>
      <c r="K101" s="75">
        <f t="shared" si="57"/>
        <v>0</v>
      </c>
      <c r="L101" s="75">
        <f t="shared" si="57"/>
        <v>0</v>
      </c>
      <c r="M101" s="75">
        <f t="shared" si="57"/>
        <v>0</v>
      </c>
      <c r="N101" s="75">
        <f t="shared" si="57"/>
        <v>0</v>
      </c>
      <c r="O101" s="75">
        <f t="shared" si="57"/>
        <v>0</v>
      </c>
      <c r="P101" s="75">
        <f t="shared" si="57"/>
        <v>0</v>
      </c>
      <c r="Q101" s="75">
        <f t="shared" si="57"/>
        <v>0</v>
      </c>
      <c r="R101" s="75">
        <f t="shared" si="57"/>
        <v>0</v>
      </c>
      <c r="S101" s="75">
        <f t="shared" si="57"/>
        <v>0</v>
      </c>
      <c r="T101" s="75">
        <f t="shared" si="57"/>
        <v>0</v>
      </c>
      <c r="U101" s="75">
        <f t="shared" si="57"/>
        <v>0</v>
      </c>
      <c r="V101" s="75">
        <f t="shared" si="57"/>
        <v>0</v>
      </c>
      <c r="W101" s="75">
        <f t="shared" si="57"/>
        <v>0</v>
      </c>
      <c r="X101" s="75">
        <f t="shared" si="57"/>
        <v>0</v>
      </c>
      <c r="Y101" s="75">
        <f t="shared" si="57"/>
        <v>0</v>
      </c>
      <c r="Z101" s="75">
        <f t="shared" si="57"/>
        <v>0</v>
      </c>
      <c r="AA101" s="75"/>
      <c r="AB101" s="75"/>
      <c r="AC101" s="75">
        <f t="shared" si="57"/>
        <v>0</v>
      </c>
      <c r="AD101" s="75">
        <f t="shared" si="57"/>
        <v>0</v>
      </c>
      <c r="AE101" s="75">
        <f t="shared" si="57"/>
        <v>0</v>
      </c>
      <c r="AF101" s="75">
        <f t="shared" si="57"/>
        <v>0</v>
      </c>
      <c r="AG101" s="75">
        <f t="shared" si="57"/>
        <v>0</v>
      </c>
      <c r="AH101" s="75">
        <f t="shared" si="57"/>
        <v>0</v>
      </c>
      <c r="AI101" s="75">
        <f t="shared" si="57"/>
        <v>0</v>
      </c>
      <c r="AJ101" s="75">
        <f t="shared" si="57"/>
        <v>0</v>
      </c>
      <c r="AK101" s="75">
        <f t="shared" si="57"/>
        <v>0</v>
      </c>
      <c r="AL101" s="75">
        <f t="shared" si="57"/>
        <v>0</v>
      </c>
      <c r="AM101" s="75">
        <f t="shared" si="57"/>
        <v>0</v>
      </c>
      <c r="AN101" s="75">
        <f t="shared" si="57"/>
        <v>0</v>
      </c>
      <c r="AO101" s="75">
        <f t="shared" si="57"/>
        <v>0</v>
      </c>
      <c r="AP101" s="75">
        <f t="shared" si="57"/>
        <v>0</v>
      </c>
      <c r="AQ101" s="75">
        <f t="shared" si="57"/>
        <v>0</v>
      </c>
      <c r="AR101" s="75">
        <f t="shared" si="57"/>
        <v>0</v>
      </c>
      <c r="AS101" s="75">
        <f t="shared" si="57"/>
        <v>0</v>
      </c>
      <c r="AT101" s="75">
        <f t="shared" si="57"/>
        <v>0</v>
      </c>
      <c r="AU101" s="75">
        <f t="shared" si="57"/>
        <v>0</v>
      </c>
      <c r="AV101" s="75">
        <f t="shared" si="57"/>
        <v>0</v>
      </c>
      <c r="AW101" s="75">
        <f t="shared" si="57"/>
        <v>0</v>
      </c>
      <c r="AX101" s="75">
        <f t="shared" si="57"/>
        <v>0</v>
      </c>
      <c r="AY101" s="75">
        <f t="shared" si="57"/>
        <v>0</v>
      </c>
      <c r="AZ101" s="75">
        <f t="shared" si="57"/>
        <v>0</v>
      </c>
      <c r="BA101" s="75">
        <f t="shared" si="57"/>
        <v>0</v>
      </c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37"/>
      <c r="BN101" s="75">
        <f t="shared" ref="BN101:BN113" si="58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A102" si="59">$C$20/$B$3</f>
        <v>0</v>
      </c>
      <c r="D102" s="75">
        <f t="shared" si="59"/>
        <v>0</v>
      </c>
      <c r="E102" s="75">
        <f t="shared" si="59"/>
        <v>0</v>
      </c>
      <c r="F102" s="75">
        <f t="shared" si="59"/>
        <v>0</v>
      </c>
      <c r="G102" s="75">
        <f t="shared" si="59"/>
        <v>0</v>
      </c>
      <c r="H102" s="75">
        <f t="shared" si="59"/>
        <v>0</v>
      </c>
      <c r="I102" s="75">
        <f t="shared" si="59"/>
        <v>0</v>
      </c>
      <c r="J102" s="75">
        <f t="shared" si="59"/>
        <v>0</v>
      </c>
      <c r="K102" s="75">
        <f t="shared" si="59"/>
        <v>0</v>
      </c>
      <c r="L102" s="75">
        <f t="shared" si="59"/>
        <v>0</v>
      </c>
      <c r="M102" s="75">
        <f t="shared" si="59"/>
        <v>0</v>
      </c>
      <c r="N102" s="75">
        <f t="shared" si="59"/>
        <v>0</v>
      </c>
      <c r="O102" s="75">
        <f t="shared" si="59"/>
        <v>0</v>
      </c>
      <c r="P102" s="75">
        <f t="shared" si="59"/>
        <v>0</v>
      </c>
      <c r="Q102" s="75">
        <f t="shared" si="59"/>
        <v>0</v>
      </c>
      <c r="R102" s="75">
        <f t="shared" si="59"/>
        <v>0</v>
      </c>
      <c r="S102" s="75">
        <f t="shared" si="59"/>
        <v>0</v>
      </c>
      <c r="T102" s="75">
        <f t="shared" si="59"/>
        <v>0</v>
      </c>
      <c r="U102" s="75">
        <f t="shared" si="59"/>
        <v>0</v>
      </c>
      <c r="V102" s="75">
        <f t="shared" si="59"/>
        <v>0</v>
      </c>
      <c r="W102" s="75">
        <f t="shared" si="59"/>
        <v>0</v>
      </c>
      <c r="X102" s="75">
        <f t="shared" si="59"/>
        <v>0</v>
      </c>
      <c r="Y102" s="75">
        <f t="shared" si="59"/>
        <v>0</v>
      </c>
      <c r="Z102" s="75">
        <f t="shared" si="59"/>
        <v>0</v>
      </c>
      <c r="AA102" s="75">
        <f t="shared" si="59"/>
        <v>0</v>
      </c>
      <c r="AB102" s="75"/>
      <c r="AC102" s="75">
        <f t="shared" si="59"/>
        <v>0</v>
      </c>
      <c r="AD102" s="75">
        <f t="shared" si="59"/>
        <v>0</v>
      </c>
      <c r="AE102" s="75">
        <f t="shared" si="59"/>
        <v>0</v>
      </c>
      <c r="AF102" s="75">
        <f t="shared" si="59"/>
        <v>0</v>
      </c>
      <c r="AG102" s="75">
        <f t="shared" si="59"/>
        <v>0</v>
      </c>
      <c r="AH102" s="75">
        <f t="shared" si="59"/>
        <v>0</v>
      </c>
      <c r="AI102" s="75">
        <f t="shared" si="59"/>
        <v>0</v>
      </c>
      <c r="AJ102" s="75">
        <f t="shared" si="59"/>
        <v>0</v>
      </c>
      <c r="AK102" s="75">
        <f t="shared" si="59"/>
        <v>0</v>
      </c>
      <c r="AL102" s="75">
        <f t="shared" si="59"/>
        <v>0</v>
      </c>
      <c r="AM102" s="75">
        <f t="shared" si="59"/>
        <v>0</v>
      </c>
      <c r="AN102" s="75">
        <f t="shared" si="59"/>
        <v>0</v>
      </c>
      <c r="AO102" s="75">
        <f t="shared" si="59"/>
        <v>0</v>
      </c>
      <c r="AP102" s="75">
        <f t="shared" si="59"/>
        <v>0</v>
      </c>
      <c r="AQ102" s="75">
        <f t="shared" si="59"/>
        <v>0</v>
      </c>
      <c r="AR102" s="75">
        <f t="shared" si="59"/>
        <v>0</v>
      </c>
      <c r="AS102" s="75">
        <f t="shared" si="59"/>
        <v>0</v>
      </c>
      <c r="AT102" s="75">
        <f t="shared" si="59"/>
        <v>0</v>
      </c>
      <c r="AU102" s="75">
        <f t="shared" si="59"/>
        <v>0</v>
      </c>
      <c r="AV102" s="75">
        <f t="shared" si="59"/>
        <v>0</v>
      </c>
      <c r="AW102" s="75">
        <f t="shared" si="59"/>
        <v>0</v>
      </c>
      <c r="AX102" s="75">
        <f t="shared" si="59"/>
        <v>0</v>
      </c>
      <c r="AY102" s="75">
        <f t="shared" si="59"/>
        <v>0</v>
      </c>
      <c r="AZ102" s="75">
        <f t="shared" si="59"/>
        <v>0</v>
      </c>
      <c r="BA102" s="75">
        <f t="shared" si="59"/>
        <v>0</v>
      </c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8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60">$D$20/$B$3</f>
        <v>5.0212074719999993E-2</v>
      </c>
      <c r="E103" s="75">
        <f t="shared" si="60"/>
        <v>5.0212074719999993E-2</v>
      </c>
      <c r="F103" s="75">
        <f t="shared" si="60"/>
        <v>5.0212074719999993E-2</v>
      </c>
      <c r="G103" s="75">
        <f t="shared" si="60"/>
        <v>5.0212074719999993E-2</v>
      </c>
      <c r="H103" s="75">
        <f t="shared" si="60"/>
        <v>5.0212074719999993E-2</v>
      </c>
      <c r="I103" s="75">
        <f t="shared" si="60"/>
        <v>5.0212074719999993E-2</v>
      </c>
      <c r="J103" s="75">
        <f t="shared" si="60"/>
        <v>5.0212074719999993E-2</v>
      </c>
      <c r="K103" s="75">
        <f t="shared" si="60"/>
        <v>5.0212074719999993E-2</v>
      </c>
      <c r="L103" s="75">
        <f t="shared" si="60"/>
        <v>5.0212074719999993E-2</v>
      </c>
      <c r="M103" s="75">
        <f t="shared" si="60"/>
        <v>5.0212074719999993E-2</v>
      </c>
      <c r="N103" s="75">
        <f t="shared" si="60"/>
        <v>5.0212074719999993E-2</v>
      </c>
      <c r="O103" s="75">
        <f t="shared" si="60"/>
        <v>5.0212074719999993E-2</v>
      </c>
      <c r="P103" s="75">
        <f t="shared" si="60"/>
        <v>5.0212074719999993E-2</v>
      </c>
      <c r="Q103" s="75">
        <f t="shared" si="60"/>
        <v>5.0212074719999993E-2</v>
      </c>
      <c r="R103" s="75">
        <f t="shared" si="60"/>
        <v>5.0212074719999993E-2</v>
      </c>
      <c r="S103" s="75">
        <f t="shared" si="60"/>
        <v>5.0212074719999993E-2</v>
      </c>
      <c r="T103" s="75">
        <f t="shared" si="60"/>
        <v>5.0212074719999993E-2</v>
      </c>
      <c r="U103" s="75">
        <f t="shared" si="60"/>
        <v>5.0212074719999993E-2</v>
      </c>
      <c r="V103" s="75">
        <f t="shared" si="60"/>
        <v>5.0212074719999993E-2</v>
      </c>
      <c r="W103" s="75">
        <f t="shared" si="60"/>
        <v>5.0212074719999993E-2</v>
      </c>
      <c r="X103" s="75">
        <f t="shared" si="60"/>
        <v>5.0212074719999993E-2</v>
      </c>
      <c r="Y103" s="75">
        <f t="shared" si="60"/>
        <v>5.0212074719999993E-2</v>
      </c>
      <c r="Z103" s="75">
        <f t="shared" si="60"/>
        <v>5.0212074719999993E-2</v>
      </c>
      <c r="AA103" s="75">
        <f t="shared" si="60"/>
        <v>5.0212074719999993E-2</v>
      </c>
      <c r="AB103" s="75">
        <f t="shared" si="60"/>
        <v>5.0212074719999993E-2</v>
      </c>
      <c r="AC103" s="75">
        <f t="shared" si="60"/>
        <v>5.0212074719999993E-2</v>
      </c>
      <c r="AD103" s="75">
        <f t="shared" si="60"/>
        <v>5.0212074719999993E-2</v>
      </c>
      <c r="AE103" s="75">
        <f t="shared" si="60"/>
        <v>5.0212074719999993E-2</v>
      </c>
      <c r="AF103" s="75">
        <f t="shared" si="60"/>
        <v>5.0212074719999993E-2</v>
      </c>
      <c r="AG103" s="75">
        <f t="shared" si="60"/>
        <v>5.0212074719999993E-2</v>
      </c>
      <c r="AH103" s="75">
        <f t="shared" si="60"/>
        <v>5.0212074719999993E-2</v>
      </c>
      <c r="AI103" s="75">
        <f t="shared" si="60"/>
        <v>5.0212074719999993E-2</v>
      </c>
      <c r="AJ103" s="75">
        <f t="shared" si="60"/>
        <v>5.0212074719999993E-2</v>
      </c>
      <c r="AK103" s="75">
        <f t="shared" si="60"/>
        <v>5.0212074719999993E-2</v>
      </c>
      <c r="AL103" s="75">
        <f t="shared" si="60"/>
        <v>5.0212074719999993E-2</v>
      </c>
      <c r="AM103" s="75">
        <f t="shared" si="60"/>
        <v>5.0212074719999993E-2</v>
      </c>
      <c r="AN103" s="75">
        <f t="shared" si="60"/>
        <v>5.0212074719999993E-2</v>
      </c>
      <c r="AO103" s="75">
        <f t="shared" si="60"/>
        <v>5.0212074719999993E-2</v>
      </c>
      <c r="AP103" s="75">
        <f t="shared" si="60"/>
        <v>5.0212074719999993E-2</v>
      </c>
      <c r="AQ103" s="75">
        <f t="shared" si="60"/>
        <v>5.0212074719999993E-2</v>
      </c>
      <c r="AR103" s="75">
        <f t="shared" si="60"/>
        <v>5.0212074719999993E-2</v>
      </c>
      <c r="AS103" s="75">
        <f t="shared" si="60"/>
        <v>5.0212074719999993E-2</v>
      </c>
      <c r="AT103" s="75">
        <f t="shared" si="60"/>
        <v>5.0212074719999993E-2</v>
      </c>
      <c r="AU103" s="75">
        <f t="shared" si="60"/>
        <v>5.0212074719999993E-2</v>
      </c>
      <c r="AV103" s="75">
        <f t="shared" si="60"/>
        <v>5.0212074719999993E-2</v>
      </c>
      <c r="AW103" s="75">
        <f t="shared" si="60"/>
        <v>5.0212074719999993E-2</v>
      </c>
      <c r="AX103" s="75">
        <f t="shared" si="60"/>
        <v>5.0212074719999993E-2</v>
      </c>
      <c r="AY103" s="75">
        <f t="shared" si="60"/>
        <v>5.0212074719999993E-2</v>
      </c>
      <c r="AZ103" s="75">
        <f t="shared" si="60"/>
        <v>5.0212074719999993E-2</v>
      </c>
      <c r="BA103" s="75">
        <f t="shared" si="60"/>
        <v>5.0212074719999993E-2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8"/>
        <v>2.5106037359999989</v>
      </c>
      <c r="BO103" s="335">
        <f>D20</f>
        <v>2.5106037359999998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61">$E$20/$B$3</f>
        <v>0</v>
      </c>
      <c r="F104" s="75">
        <f t="shared" si="61"/>
        <v>0</v>
      </c>
      <c r="G104" s="75">
        <f t="shared" si="61"/>
        <v>0</v>
      </c>
      <c r="H104" s="75">
        <f t="shared" si="61"/>
        <v>0</v>
      </c>
      <c r="I104" s="75">
        <f t="shared" si="61"/>
        <v>0</v>
      </c>
      <c r="J104" s="75">
        <f t="shared" si="61"/>
        <v>0</v>
      </c>
      <c r="K104" s="75">
        <f t="shared" si="61"/>
        <v>0</v>
      </c>
      <c r="L104" s="75">
        <f t="shared" si="61"/>
        <v>0</v>
      </c>
      <c r="M104" s="75">
        <f t="shared" si="61"/>
        <v>0</v>
      </c>
      <c r="N104" s="75">
        <f t="shared" si="61"/>
        <v>0</v>
      </c>
      <c r="O104" s="75">
        <f t="shared" si="61"/>
        <v>0</v>
      </c>
      <c r="P104" s="75">
        <f t="shared" si="61"/>
        <v>0</v>
      </c>
      <c r="Q104" s="75">
        <f t="shared" si="61"/>
        <v>0</v>
      </c>
      <c r="R104" s="75">
        <f t="shared" si="61"/>
        <v>0</v>
      </c>
      <c r="S104" s="75">
        <f t="shared" si="61"/>
        <v>0</v>
      </c>
      <c r="T104" s="75">
        <f t="shared" si="61"/>
        <v>0</v>
      </c>
      <c r="U104" s="75">
        <f t="shared" si="61"/>
        <v>0</v>
      </c>
      <c r="V104" s="75">
        <f t="shared" si="61"/>
        <v>0</v>
      </c>
      <c r="W104" s="75">
        <f t="shared" si="61"/>
        <v>0</v>
      </c>
      <c r="X104" s="75">
        <f t="shared" si="61"/>
        <v>0</v>
      </c>
      <c r="Y104" s="75">
        <f t="shared" si="61"/>
        <v>0</v>
      </c>
      <c r="Z104" s="75">
        <f t="shared" si="61"/>
        <v>0</v>
      </c>
      <c r="AA104" s="75">
        <f t="shared" si="61"/>
        <v>0</v>
      </c>
      <c r="AB104" s="75">
        <f t="shared" si="61"/>
        <v>0</v>
      </c>
      <c r="AC104" s="75">
        <f t="shared" si="61"/>
        <v>0</v>
      </c>
      <c r="AD104" s="75">
        <f t="shared" si="61"/>
        <v>0</v>
      </c>
      <c r="AE104" s="75">
        <f t="shared" si="61"/>
        <v>0</v>
      </c>
      <c r="AF104" s="75">
        <f t="shared" si="61"/>
        <v>0</v>
      </c>
      <c r="AG104" s="75">
        <f t="shared" si="61"/>
        <v>0</v>
      </c>
      <c r="AH104" s="75">
        <f t="shared" si="61"/>
        <v>0</v>
      </c>
      <c r="AI104" s="75">
        <f t="shared" si="61"/>
        <v>0</v>
      </c>
      <c r="AJ104" s="75">
        <f t="shared" si="61"/>
        <v>0</v>
      </c>
      <c r="AK104" s="75">
        <f t="shared" si="61"/>
        <v>0</v>
      </c>
      <c r="AL104" s="75">
        <f t="shared" si="61"/>
        <v>0</v>
      </c>
      <c r="AM104" s="75">
        <f t="shared" si="61"/>
        <v>0</v>
      </c>
      <c r="AN104" s="75">
        <f t="shared" si="61"/>
        <v>0</v>
      </c>
      <c r="AO104" s="75">
        <f t="shared" si="61"/>
        <v>0</v>
      </c>
      <c r="AP104" s="75">
        <f t="shared" si="61"/>
        <v>0</v>
      </c>
      <c r="AQ104" s="75">
        <f t="shared" si="61"/>
        <v>0</v>
      </c>
      <c r="AR104" s="75">
        <f t="shared" si="61"/>
        <v>0</v>
      </c>
      <c r="AS104" s="75">
        <f t="shared" si="61"/>
        <v>0</v>
      </c>
      <c r="AT104" s="75">
        <f t="shared" si="61"/>
        <v>0</v>
      </c>
      <c r="AU104" s="75">
        <f t="shared" si="61"/>
        <v>0</v>
      </c>
      <c r="AV104" s="75">
        <f t="shared" si="61"/>
        <v>0</v>
      </c>
      <c r="AW104" s="75">
        <f t="shared" si="61"/>
        <v>0</v>
      </c>
      <c r="AX104" s="75">
        <f t="shared" si="61"/>
        <v>0</v>
      </c>
      <c r="AY104" s="75">
        <f t="shared" si="61"/>
        <v>0</v>
      </c>
      <c r="AZ104" s="75">
        <f t="shared" si="61"/>
        <v>0</v>
      </c>
      <c r="BA104" s="75">
        <f t="shared" si="61"/>
        <v>0</v>
      </c>
      <c r="BB104" s="75">
        <f t="shared" si="61"/>
        <v>0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8"/>
        <v>0</v>
      </c>
      <c r="BO104" s="335">
        <f>-E14</f>
        <v>0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C105" si="62">$F$20/$B$3</f>
        <v>0</v>
      </c>
      <c r="G105" s="75">
        <f t="shared" si="62"/>
        <v>0</v>
      </c>
      <c r="H105" s="75">
        <f t="shared" si="62"/>
        <v>0</v>
      </c>
      <c r="I105" s="75">
        <f t="shared" si="62"/>
        <v>0</v>
      </c>
      <c r="J105" s="75">
        <f t="shared" si="62"/>
        <v>0</v>
      </c>
      <c r="K105" s="75">
        <f t="shared" si="62"/>
        <v>0</v>
      </c>
      <c r="L105" s="75">
        <f t="shared" si="62"/>
        <v>0</v>
      </c>
      <c r="M105" s="75">
        <f t="shared" si="62"/>
        <v>0</v>
      </c>
      <c r="N105" s="75">
        <f t="shared" si="62"/>
        <v>0</v>
      </c>
      <c r="O105" s="75">
        <f t="shared" si="62"/>
        <v>0</v>
      </c>
      <c r="P105" s="75">
        <f t="shared" si="62"/>
        <v>0</v>
      </c>
      <c r="Q105" s="75">
        <f t="shared" si="62"/>
        <v>0</v>
      </c>
      <c r="R105" s="75">
        <f t="shared" si="62"/>
        <v>0</v>
      </c>
      <c r="S105" s="75">
        <f t="shared" si="62"/>
        <v>0</v>
      </c>
      <c r="T105" s="75">
        <f t="shared" si="62"/>
        <v>0</v>
      </c>
      <c r="U105" s="75">
        <f t="shared" si="62"/>
        <v>0</v>
      </c>
      <c r="V105" s="75">
        <f t="shared" si="62"/>
        <v>0</v>
      </c>
      <c r="W105" s="75">
        <f t="shared" si="62"/>
        <v>0</v>
      </c>
      <c r="X105" s="75">
        <f t="shared" si="62"/>
        <v>0</v>
      </c>
      <c r="Y105" s="75">
        <f t="shared" si="62"/>
        <v>0</v>
      </c>
      <c r="Z105" s="75">
        <f t="shared" si="62"/>
        <v>0</v>
      </c>
      <c r="AA105" s="75">
        <f t="shared" si="62"/>
        <v>0</v>
      </c>
      <c r="AB105" s="75">
        <f t="shared" si="62"/>
        <v>0</v>
      </c>
      <c r="AC105" s="75">
        <f t="shared" si="62"/>
        <v>0</v>
      </c>
      <c r="AD105" s="75">
        <f t="shared" si="62"/>
        <v>0</v>
      </c>
      <c r="AE105" s="75">
        <f t="shared" si="62"/>
        <v>0</v>
      </c>
      <c r="AF105" s="75">
        <f t="shared" si="62"/>
        <v>0</v>
      </c>
      <c r="AG105" s="75">
        <f t="shared" si="62"/>
        <v>0</v>
      </c>
      <c r="AH105" s="75">
        <f t="shared" si="62"/>
        <v>0</v>
      </c>
      <c r="AI105" s="75">
        <f t="shared" si="62"/>
        <v>0</v>
      </c>
      <c r="AJ105" s="75">
        <f t="shared" si="62"/>
        <v>0</v>
      </c>
      <c r="AK105" s="75">
        <f t="shared" si="62"/>
        <v>0</v>
      </c>
      <c r="AL105" s="75">
        <f t="shared" si="62"/>
        <v>0</v>
      </c>
      <c r="AM105" s="75">
        <f t="shared" si="62"/>
        <v>0</v>
      </c>
      <c r="AN105" s="75">
        <f t="shared" si="62"/>
        <v>0</v>
      </c>
      <c r="AO105" s="75">
        <f t="shared" si="62"/>
        <v>0</v>
      </c>
      <c r="AP105" s="75">
        <f t="shared" si="62"/>
        <v>0</v>
      </c>
      <c r="AQ105" s="75">
        <f t="shared" si="62"/>
        <v>0</v>
      </c>
      <c r="AR105" s="75">
        <f t="shared" si="62"/>
        <v>0</v>
      </c>
      <c r="AS105" s="75">
        <f t="shared" si="62"/>
        <v>0</v>
      </c>
      <c r="AT105" s="75">
        <f t="shared" si="62"/>
        <v>0</v>
      </c>
      <c r="AU105" s="75">
        <f t="shared" si="62"/>
        <v>0</v>
      </c>
      <c r="AV105" s="75">
        <f t="shared" si="62"/>
        <v>0</v>
      </c>
      <c r="AW105" s="75">
        <f t="shared" si="62"/>
        <v>0</v>
      </c>
      <c r="AX105" s="75">
        <f t="shared" si="62"/>
        <v>0</v>
      </c>
      <c r="AY105" s="75">
        <f t="shared" si="62"/>
        <v>0</v>
      </c>
      <c r="AZ105" s="75">
        <f t="shared" si="62"/>
        <v>0</v>
      </c>
      <c r="BA105" s="75">
        <f t="shared" si="62"/>
        <v>0</v>
      </c>
      <c r="BB105" s="75">
        <f t="shared" si="62"/>
        <v>0</v>
      </c>
      <c r="BC105" s="75">
        <f t="shared" si="62"/>
        <v>0</v>
      </c>
      <c r="BD105" s="75"/>
      <c r="BE105" s="75"/>
      <c r="BF105" s="75"/>
      <c r="BG105" s="75"/>
      <c r="BH105" s="75"/>
      <c r="BI105" s="75"/>
      <c r="BJ105" s="75"/>
      <c r="BK105" s="75"/>
      <c r="BL105" s="75"/>
      <c r="BM105" s="37"/>
      <c r="BN105" s="75">
        <f t="shared" si="58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3">$G$20/$B$3</f>
        <v>0</v>
      </c>
      <c r="H106" s="75">
        <f t="shared" si="63"/>
        <v>0</v>
      </c>
      <c r="I106" s="75">
        <f t="shared" si="63"/>
        <v>0</v>
      </c>
      <c r="J106" s="75">
        <f t="shared" si="63"/>
        <v>0</v>
      </c>
      <c r="K106" s="75">
        <f t="shared" si="63"/>
        <v>0</v>
      </c>
      <c r="L106" s="75">
        <f t="shared" si="63"/>
        <v>0</v>
      </c>
      <c r="M106" s="75">
        <f t="shared" si="63"/>
        <v>0</v>
      </c>
      <c r="N106" s="75">
        <f t="shared" si="63"/>
        <v>0</v>
      </c>
      <c r="O106" s="75">
        <f t="shared" si="63"/>
        <v>0</v>
      </c>
      <c r="P106" s="75">
        <f t="shared" si="63"/>
        <v>0</v>
      </c>
      <c r="Q106" s="75">
        <f t="shared" si="63"/>
        <v>0</v>
      </c>
      <c r="R106" s="75">
        <f t="shared" si="63"/>
        <v>0</v>
      </c>
      <c r="S106" s="75">
        <f t="shared" si="63"/>
        <v>0</v>
      </c>
      <c r="T106" s="75">
        <f t="shared" si="63"/>
        <v>0</v>
      </c>
      <c r="U106" s="75">
        <f t="shared" si="63"/>
        <v>0</v>
      </c>
      <c r="V106" s="75">
        <f t="shared" si="63"/>
        <v>0</v>
      </c>
      <c r="W106" s="75">
        <f t="shared" si="63"/>
        <v>0</v>
      </c>
      <c r="X106" s="75">
        <f t="shared" si="63"/>
        <v>0</v>
      </c>
      <c r="Y106" s="75">
        <f t="shared" si="63"/>
        <v>0</v>
      </c>
      <c r="Z106" s="75">
        <f t="shared" si="63"/>
        <v>0</v>
      </c>
      <c r="AA106" s="75">
        <f t="shared" si="63"/>
        <v>0</v>
      </c>
      <c r="AB106" s="75">
        <f t="shared" si="63"/>
        <v>0</v>
      </c>
      <c r="AC106" s="75">
        <f t="shared" si="63"/>
        <v>0</v>
      </c>
      <c r="AD106" s="75">
        <f t="shared" si="63"/>
        <v>0</v>
      </c>
      <c r="AE106" s="75">
        <f t="shared" si="63"/>
        <v>0</v>
      </c>
      <c r="AF106" s="75">
        <f t="shared" si="63"/>
        <v>0</v>
      </c>
      <c r="AG106" s="75">
        <f t="shared" si="63"/>
        <v>0</v>
      </c>
      <c r="AH106" s="75">
        <f t="shared" si="63"/>
        <v>0</v>
      </c>
      <c r="AI106" s="75">
        <f t="shared" si="63"/>
        <v>0</v>
      </c>
      <c r="AJ106" s="75">
        <f t="shared" si="63"/>
        <v>0</v>
      </c>
      <c r="AK106" s="75">
        <f t="shared" si="63"/>
        <v>0</v>
      </c>
      <c r="AL106" s="75">
        <f t="shared" si="63"/>
        <v>0</v>
      </c>
      <c r="AM106" s="75">
        <f t="shared" si="63"/>
        <v>0</v>
      </c>
      <c r="AN106" s="75">
        <f t="shared" si="63"/>
        <v>0</v>
      </c>
      <c r="AO106" s="75">
        <f t="shared" si="63"/>
        <v>0</v>
      </c>
      <c r="AP106" s="75">
        <f t="shared" si="63"/>
        <v>0</v>
      </c>
      <c r="AQ106" s="75">
        <f t="shared" si="63"/>
        <v>0</v>
      </c>
      <c r="AR106" s="75">
        <f t="shared" si="63"/>
        <v>0</v>
      </c>
      <c r="AS106" s="75">
        <f t="shared" si="63"/>
        <v>0</v>
      </c>
      <c r="AT106" s="75">
        <f t="shared" si="63"/>
        <v>0</v>
      </c>
      <c r="AU106" s="75">
        <f t="shared" si="63"/>
        <v>0</v>
      </c>
      <c r="AV106" s="75">
        <f t="shared" si="63"/>
        <v>0</v>
      </c>
      <c r="AW106" s="75">
        <f t="shared" si="63"/>
        <v>0</v>
      </c>
      <c r="AX106" s="75">
        <f t="shared" si="63"/>
        <v>0</v>
      </c>
      <c r="AY106" s="75">
        <f t="shared" si="63"/>
        <v>0</v>
      </c>
      <c r="AZ106" s="75">
        <f t="shared" si="63"/>
        <v>0</v>
      </c>
      <c r="BA106" s="75">
        <f t="shared" si="63"/>
        <v>0</v>
      </c>
      <c r="BB106" s="75">
        <f t="shared" si="63"/>
        <v>0</v>
      </c>
      <c r="BC106" s="75">
        <f t="shared" si="63"/>
        <v>0</v>
      </c>
      <c r="BD106" s="75">
        <f t="shared" si="63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8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E107" si="64">$H$20/$B$3</f>
        <v>0</v>
      </c>
      <c r="I107" s="75">
        <f t="shared" si="64"/>
        <v>0</v>
      </c>
      <c r="J107" s="75">
        <f t="shared" si="64"/>
        <v>0</v>
      </c>
      <c r="K107" s="75">
        <f t="shared" si="64"/>
        <v>0</v>
      </c>
      <c r="L107" s="75">
        <f t="shared" si="64"/>
        <v>0</v>
      </c>
      <c r="M107" s="75">
        <f t="shared" si="64"/>
        <v>0</v>
      </c>
      <c r="N107" s="75">
        <f t="shared" si="64"/>
        <v>0</v>
      </c>
      <c r="O107" s="75">
        <f t="shared" si="64"/>
        <v>0</v>
      </c>
      <c r="P107" s="75">
        <f t="shared" si="64"/>
        <v>0</v>
      </c>
      <c r="Q107" s="75">
        <f t="shared" si="64"/>
        <v>0</v>
      </c>
      <c r="R107" s="75">
        <f t="shared" si="64"/>
        <v>0</v>
      </c>
      <c r="S107" s="75">
        <f t="shared" si="64"/>
        <v>0</v>
      </c>
      <c r="T107" s="75">
        <f t="shared" si="64"/>
        <v>0</v>
      </c>
      <c r="U107" s="75">
        <f t="shared" si="64"/>
        <v>0</v>
      </c>
      <c r="V107" s="75">
        <f t="shared" si="64"/>
        <v>0</v>
      </c>
      <c r="W107" s="75">
        <f t="shared" si="64"/>
        <v>0</v>
      </c>
      <c r="X107" s="75">
        <f t="shared" si="64"/>
        <v>0</v>
      </c>
      <c r="Y107" s="75">
        <f t="shared" si="64"/>
        <v>0</v>
      </c>
      <c r="Z107" s="75">
        <f t="shared" si="64"/>
        <v>0</v>
      </c>
      <c r="AA107" s="75">
        <f t="shared" si="64"/>
        <v>0</v>
      </c>
      <c r="AB107" s="75">
        <f t="shared" si="64"/>
        <v>0</v>
      </c>
      <c r="AC107" s="75">
        <f t="shared" si="64"/>
        <v>0</v>
      </c>
      <c r="AD107" s="75">
        <f t="shared" si="64"/>
        <v>0</v>
      </c>
      <c r="AE107" s="75">
        <f t="shared" si="64"/>
        <v>0</v>
      </c>
      <c r="AF107" s="75">
        <f t="shared" si="64"/>
        <v>0</v>
      </c>
      <c r="AG107" s="75">
        <f t="shared" si="64"/>
        <v>0</v>
      </c>
      <c r="AH107" s="75">
        <f t="shared" si="64"/>
        <v>0</v>
      </c>
      <c r="AI107" s="75">
        <f t="shared" si="64"/>
        <v>0</v>
      </c>
      <c r="AJ107" s="75">
        <f t="shared" si="64"/>
        <v>0</v>
      </c>
      <c r="AK107" s="75">
        <f t="shared" si="64"/>
        <v>0</v>
      </c>
      <c r="AL107" s="75">
        <f t="shared" si="64"/>
        <v>0</v>
      </c>
      <c r="AM107" s="75">
        <f t="shared" si="64"/>
        <v>0</v>
      </c>
      <c r="AN107" s="75">
        <f t="shared" si="64"/>
        <v>0</v>
      </c>
      <c r="AO107" s="75">
        <f t="shared" si="64"/>
        <v>0</v>
      </c>
      <c r="AP107" s="75">
        <f t="shared" si="64"/>
        <v>0</v>
      </c>
      <c r="AQ107" s="75">
        <f t="shared" si="64"/>
        <v>0</v>
      </c>
      <c r="AR107" s="75">
        <f t="shared" si="64"/>
        <v>0</v>
      </c>
      <c r="AS107" s="75">
        <f t="shared" si="64"/>
        <v>0</v>
      </c>
      <c r="AT107" s="75">
        <f t="shared" si="64"/>
        <v>0</v>
      </c>
      <c r="AU107" s="75">
        <f t="shared" si="64"/>
        <v>0</v>
      </c>
      <c r="AV107" s="75">
        <f t="shared" si="64"/>
        <v>0</v>
      </c>
      <c r="AW107" s="75">
        <f t="shared" si="64"/>
        <v>0</v>
      </c>
      <c r="AX107" s="75">
        <f t="shared" si="64"/>
        <v>0</v>
      </c>
      <c r="AY107" s="75">
        <f t="shared" si="64"/>
        <v>0</v>
      </c>
      <c r="AZ107" s="75">
        <f t="shared" si="64"/>
        <v>0</v>
      </c>
      <c r="BA107" s="75">
        <f t="shared" si="64"/>
        <v>0</v>
      </c>
      <c r="BB107" s="75">
        <f t="shared" si="64"/>
        <v>0</v>
      </c>
      <c r="BC107" s="75">
        <f t="shared" si="64"/>
        <v>0</v>
      </c>
      <c r="BD107" s="75">
        <f t="shared" si="64"/>
        <v>0</v>
      </c>
      <c r="BE107" s="75">
        <f t="shared" si="64"/>
        <v>0</v>
      </c>
      <c r="BF107" s="75"/>
      <c r="BG107" s="75"/>
      <c r="BH107" s="75"/>
      <c r="BI107" s="75"/>
      <c r="BJ107" s="75"/>
      <c r="BK107" s="75"/>
      <c r="BL107" s="75"/>
      <c r="BM107" s="37"/>
      <c r="BN107" s="75">
        <f t="shared" si="58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F108" si="65">$I$20/$B$3</f>
        <v>0</v>
      </c>
      <c r="J108" s="75">
        <f t="shared" si="65"/>
        <v>0</v>
      </c>
      <c r="K108" s="75">
        <f t="shared" si="65"/>
        <v>0</v>
      </c>
      <c r="L108" s="75">
        <f t="shared" si="65"/>
        <v>0</v>
      </c>
      <c r="M108" s="75">
        <f t="shared" si="65"/>
        <v>0</v>
      </c>
      <c r="N108" s="75">
        <f t="shared" si="65"/>
        <v>0</v>
      </c>
      <c r="O108" s="75">
        <f t="shared" si="65"/>
        <v>0</v>
      </c>
      <c r="P108" s="75">
        <f t="shared" si="65"/>
        <v>0</v>
      </c>
      <c r="Q108" s="75">
        <f t="shared" si="65"/>
        <v>0</v>
      </c>
      <c r="R108" s="75">
        <f t="shared" si="65"/>
        <v>0</v>
      </c>
      <c r="S108" s="75">
        <f t="shared" si="65"/>
        <v>0</v>
      </c>
      <c r="T108" s="75">
        <f t="shared" si="65"/>
        <v>0</v>
      </c>
      <c r="U108" s="75">
        <f t="shared" si="65"/>
        <v>0</v>
      </c>
      <c r="V108" s="75">
        <f t="shared" si="65"/>
        <v>0</v>
      </c>
      <c r="W108" s="75">
        <f t="shared" si="65"/>
        <v>0</v>
      </c>
      <c r="X108" s="75">
        <f t="shared" si="65"/>
        <v>0</v>
      </c>
      <c r="Y108" s="75">
        <f t="shared" si="65"/>
        <v>0</v>
      </c>
      <c r="Z108" s="75">
        <f t="shared" si="65"/>
        <v>0</v>
      </c>
      <c r="AA108" s="75">
        <f t="shared" si="65"/>
        <v>0</v>
      </c>
      <c r="AB108" s="75">
        <f t="shared" si="65"/>
        <v>0</v>
      </c>
      <c r="AC108" s="75">
        <f t="shared" si="65"/>
        <v>0</v>
      </c>
      <c r="AD108" s="75">
        <f t="shared" si="65"/>
        <v>0</v>
      </c>
      <c r="AE108" s="75">
        <f t="shared" si="65"/>
        <v>0</v>
      </c>
      <c r="AF108" s="75">
        <f t="shared" si="65"/>
        <v>0</v>
      </c>
      <c r="AG108" s="75">
        <f t="shared" si="65"/>
        <v>0</v>
      </c>
      <c r="AH108" s="75">
        <f t="shared" si="65"/>
        <v>0</v>
      </c>
      <c r="AI108" s="75">
        <f t="shared" si="65"/>
        <v>0</v>
      </c>
      <c r="AJ108" s="75">
        <f t="shared" si="65"/>
        <v>0</v>
      </c>
      <c r="AK108" s="75">
        <f t="shared" si="65"/>
        <v>0</v>
      </c>
      <c r="AL108" s="75">
        <f t="shared" si="65"/>
        <v>0</v>
      </c>
      <c r="AM108" s="75">
        <f t="shared" si="65"/>
        <v>0</v>
      </c>
      <c r="AN108" s="75">
        <f t="shared" si="65"/>
        <v>0</v>
      </c>
      <c r="AO108" s="75">
        <f t="shared" si="65"/>
        <v>0</v>
      </c>
      <c r="AP108" s="75">
        <f t="shared" si="65"/>
        <v>0</v>
      </c>
      <c r="AQ108" s="75">
        <f t="shared" si="65"/>
        <v>0</v>
      </c>
      <c r="AR108" s="75">
        <f t="shared" si="65"/>
        <v>0</v>
      </c>
      <c r="AS108" s="75">
        <f t="shared" si="65"/>
        <v>0</v>
      </c>
      <c r="AT108" s="75">
        <f t="shared" si="65"/>
        <v>0</v>
      </c>
      <c r="AU108" s="75">
        <f t="shared" si="65"/>
        <v>0</v>
      </c>
      <c r="AV108" s="75">
        <f t="shared" si="65"/>
        <v>0</v>
      </c>
      <c r="AW108" s="75">
        <f t="shared" si="65"/>
        <v>0</v>
      </c>
      <c r="AX108" s="75">
        <f t="shared" si="65"/>
        <v>0</v>
      </c>
      <c r="AY108" s="75">
        <f t="shared" si="65"/>
        <v>0</v>
      </c>
      <c r="AZ108" s="75">
        <f t="shared" si="65"/>
        <v>0</v>
      </c>
      <c r="BA108" s="75">
        <f t="shared" si="65"/>
        <v>0</v>
      </c>
      <c r="BB108" s="75">
        <f t="shared" si="65"/>
        <v>0</v>
      </c>
      <c r="BC108" s="75">
        <f t="shared" si="65"/>
        <v>0</v>
      </c>
      <c r="BD108" s="75">
        <f t="shared" si="65"/>
        <v>0</v>
      </c>
      <c r="BE108" s="75">
        <f t="shared" si="65"/>
        <v>0</v>
      </c>
      <c r="BF108" s="75">
        <f t="shared" si="65"/>
        <v>0</v>
      </c>
      <c r="BG108" s="75"/>
      <c r="BH108" s="75"/>
      <c r="BI108" s="75"/>
      <c r="BJ108" s="75"/>
      <c r="BK108" s="75"/>
      <c r="BL108" s="75"/>
      <c r="BM108" s="37"/>
      <c r="BN108" s="75">
        <f t="shared" si="58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G109" si="66">$J$20/$B$3</f>
        <v>0</v>
      </c>
      <c r="P109" s="75">
        <f t="shared" si="66"/>
        <v>0</v>
      </c>
      <c r="Q109" s="75">
        <f t="shared" si="66"/>
        <v>0</v>
      </c>
      <c r="R109" s="75">
        <f t="shared" si="66"/>
        <v>0</v>
      </c>
      <c r="S109" s="75">
        <f t="shared" si="66"/>
        <v>0</v>
      </c>
      <c r="T109" s="75">
        <f t="shared" si="66"/>
        <v>0</v>
      </c>
      <c r="U109" s="75">
        <f t="shared" si="66"/>
        <v>0</v>
      </c>
      <c r="V109" s="75">
        <f t="shared" si="66"/>
        <v>0</v>
      </c>
      <c r="W109" s="75">
        <f t="shared" si="66"/>
        <v>0</v>
      </c>
      <c r="X109" s="75">
        <f t="shared" si="66"/>
        <v>0</v>
      </c>
      <c r="Y109" s="75">
        <f t="shared" si="66"/>
        <v>0</v>
      </c>
      <c r="Z109" s="75">
        <f t="shared" si="66"/>
        <v>0</v>
      </c>
      <c r="AA109" s="75">
        <f t="shared" si="66"/>
        <v>0</v>
      </c>
      <c r="AB109" s="75">
        <f t="shared" si="66"/>
        <v>0</v>
      </c>
      <c r="AC109" s="75">
        <f t="shared" si="66"/>
        <v>0</v>
      </c>
      <c r="AD109" s="75">
        <f t="shared" si="66"/>
        <v>0</v>
      </c>
      <c r="AE109" s="75">
        <f t="shared" si="66"/>
        <v>0</v>
      </c>
      <c r="AF109" s="75">
        <f t="shared" si="66"/>
        <v>0</v>
      </c>
      <c r="AG109" s="75">
        <f t="shared" si="66"/>
        <v>0</v>
      </c>
      <c r="AH109" s="75">
        <f t="shared" si="66"/>
        <v>0</v>
      </c>
      <c r="AI109" s="75">
        <f t="shared" si="66"/>
        <v>0</v>
      </c>
      <c r="AJ109" s="75">
        <f t="shared" si="66"/>
        <v>0</v>
      </c>
      <c r="AK109" s="75">
        <f t="shared" si="66"/>
        <v>0</v>
      </c>
      <c r="AL109" s="75">
        <f t="shared" si="66"/>
        <v>0</v>
      </c>
      <c r="AM109" s="75">
        <f t="shared" si="66"/>
        <v>0</v>
      </c>
      <c r="AN109" s="75">
        <f t="shared" si="66"/>
        <v>0</v>
      </c>
      <c r="AO109" s="75">
        <f t="shared" si="66"/>
        <v>0</v>
      </c>
      <c r="AP109" s="75">
        <f t="shared" si="66"/>
        <v>0</v>
      </c>
      <c r="AQ109" s="75">
        <f t="shared" si="66"/>
        <v>0</v>
      </c>
      <c r="AR109" s="75">
        <f t="shared" si="66"/>
        <v>0</v>
      </c>
      <c r="AS109" s="75">
        <f t="shared" si="66"/>
        <v>0</v>
      </c>
      <c r="AT109" s="75">
        <f t="shared" si="66"/>
        <v>0</v>
      </c>
      <c r="AU109" s="75">
        <f t="shared" si="66"/>
        <v>0</v>
      </c>
      <c r="AV109" s="75">
        <f t="shared" si="66"/>
        <v>0</v>
      </c>
      <c r="AW109" s="75">
        <f t="shared" si="66"/>
        <v>0</v>
      </c>
      <c r="AX109" s="75">
        <f t="shared" si="66"/>
        <v>0</v>
      </c>
      <c r="AY109" s="75">
        <f t="shared" si="66"/>
        <v>0</v>
      </c>
      <c r="AZ109" s="75">
        <f t="shared" si="66"/>
        <v>0</v>
      </c>
      <c r="BA109" s="75">
        <f t="shared" si="66"/>
        <v>0</v>
      </c>
      <c r="BB109" s="75">
        <f t="shared" si="66"/>
        <v>0</v>
      </c>
      <c r="BC109" s="75">
        <f t="shared" si="66"/>
        <v>0</v>
      </c>
      <c r="BD109" s="75">
        <f t="shared" si="66"/>
        <v>0</v>
      </c>
      <c r="BE109" s="75">
        <f t="shared" si="66"/>
        <v>0</v>
      </c>
      <c r="BF109" s="75">
        <f t="shared" si="66"/>
        <v>0</v>
      </c>
      <c r="BG109" s="75">
        <f t="shared" si="66"/>
        <v>0</v>
      </c>
      <c r="BH109" s="75"/>
      <c r="BI109" s="75"/>
      <c r="BJ109" s="75"/>
      <c r="BK109" s="75"/>
      <c r="BL109" s="75"/>
      <c r="BM109" s="37"/>
      <c r="BN109" s="75">
        <f t="shared" si="58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H110" si="67">$K$20/$B$3</f>
        <v>0</v>
      </c>
      <c r="P110" s="75">
        <f t="shared" si="67"/>
        <v>0</v>
      </c>
      <c r="Q110" s="75">
        <f t="shared" si="67"/>
        <v>0</v>
      </c>
      <c r="R110" s="75">
        <f t="shared" si="67"/>
        <v>0</v>
      </c>
      <c r="S110" s="75">
        <f t="shared" si="67"/>
        <v>0</v>
      </c>
      <c r="T110" s="75">
        <f t="shared" si="67"/>
        <v>0</v>
      </c>
      <c r="U110" s="75">
        <f t="shared" si="67"/>
        <v>0</v>
      </c>
      <c r="V110" s="75">
        <f t="shared" si="67"/>
        <v>0</v>
      </c>
      <c r="W110" s="75">
        <f t="shared" si="67"/>
        <v>0</v>
      </c>
      <c r="X110" s="75">
        <f t="shared" si="67"/>
        <v>0</v>
      </c>
      <c r="Y110" s="75">
        <f t="shared" si="67"/>
        <v>0</v>
      </c>
      <c r="Z110" s="75">
        <f t="shared" si="67"/>
        <v>0</v>
      </c>
      <c r="AA110" s="75">
        <f t="shared" si="67"/>
        <v>0</v>
      </c>
      <c r="AB110" s="75">
        <f t="shared" si="67"/>
        <v>0</v>
      </c>
      <c r="AC110" s="75">
        <f t="shared" si="67"/>
        <v>0</v>
      </c>
      <c r="AD110" s="75">
        <f t="shared" si="67"/>
        <v>0</v>
      </c>
      <c r="AE110" s="75">
        <f t="shared" si="67"/>
        <v>0</v>
      </c>
      <c r="AF110" s="75">
        <f t="shared" si="67"/>
        <v>0</v>
      </c>
      <c r="AG110" s="75">
        <f t="shared" si="67"/>
        <v>0</v>
      </c>
      <c r="AH110" s="75">
        <f t="shared" si="67"/>
        <v>0</v>
      </c>
      <c r="AI110" s="75">
        <f t="shared" si="67"/>
        <v>0</v>
      </c>
      <c r="AJ110" s="75">
        <f t="shared" si="67"/>
        <v>0</v>
      </c>
      <c r="AK110" s="75">
        <f t="shared" si="67"/>
        <v>0</v>
      </c>
      <c r="AL110" s="75">
        <f t="shared" si="67"/>
        <v>0</v>
      </c>
      <c r="AM110" s="75">
        <f t="shared" si="67"/>
        <v>0</v>
      </c>
      <c r="AN110" s="75">
        <f t="shared" si="67"/>
        <v>0</v>
      </c>
      <c r="AO110" s="75">
        <f t="shared" si="67"/>
        <v>0</v>
      </c>
      <c r="AP110" s="75">
        <f t="shared" si="67"/>
        <v>0</v>
      </c>
      <c r="AQ110" s="75">
        <f t="shared" si="67"/>
        <v>0</v>
      </c>
      <c r="AR110" s="75">
        <f t="shared" si="67"/>
        <v>0</v>
      </c>
      <c r="AS110" s="75">
        <f t="shared" si="67"/>
        <v>0</v>
      </c>
      <c r="AT110" s="75">
        <f t="shared" si="67"/>
        <v>0</v>
      </c>
      <c r="AU110" s="75">
        <f t="shared" si="67"/>
        <v>0</v>
      </c>
      <c r="AV110" s="75">
        <f t="shared" si="67"/>
        <v>0</v>
      </c>
      <c r="AW110" s="75">
        <f t="shared" si="67"/>
        <v>0</v>
      </c>
      <c r="AX110" s="75">
        <f t="shared" si="67"/>
        <v>0</v>
      </c>
      <c r="AY110" s="75">
        <f t="shared" si="67"/>
        <v>0</v>
      </c>
      <c r="AZ110" s="75">
        <f t="shared" si="67"/>
        <v>0</v>
      </c>
      <c r="BA110" s="75">
        <f t="shared" si="67"/>
        <v>0</v>
      </c>
      <c r="BB110" s="75">
        <f t="shared" si="67"/>
        <v>0</v>
      </c>
      <c r="BC110" s="75">
        <f t="shared" si="67"/>
        <v>0</v>
      </c>
      <c r="BD110" s="75">
        <f t="shared" si="67"/>
        <v>0</v>
      </c>
      <c r="BE110" s="75">
        <f t="shared" si="67"/>
        <v>0</v>
      </c>
      <c r="BF110" s="75">
        <f t="shared" si="67"/>
        <v>0</v>
      </c>
      <c r="BG110" s="75">
        <f t="shared" si="67"/>
        <v>0</v>
      </c>
      <c r="BH110" s="75">
        <f t="shared" si="67"/>
        <v>0</v>
      </c>
      <c r="BI110" s="75"/>
      <c r="BJ110" s="75"/>
      <c r="BK110" s="75"/>
      <c r="BL110" s="75"/>
      <c r="BM110" s="37"/>
      <c r="BN110" s="75">
        <f t="shared" si="58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8">$L$20/$B$3</f>
        <v>0</v>
      </c>
      <c r="P111" s="75">
        <f t="shared" si="68"/>
        <v>0</v>
      </c>
      <c r="Q111" s="75">
        <f t="shared" si="68"/>
        <v>0</v>
      </c>
      <c r="R111" s="75">
        <f t="shared" si="68"/>
        <v>0</v>
      </c>
      <c r="S111" s="75">
        <f t="shared" si="68"/>
        <v>0</v>
      </c>
      <c r="T111" s="75">
        <f t="shared" si="68"/>
        <v>0</v>
      </c>
      <c r="U111" s="75">
        <f t="shared" si="68"/>
        <v>0</v>
      </c>
      <c r="V111" s="75">
        <f t="shared" si="68"/>
        <v>0</v>
      </c>
      <c r="W111" s="75">
        <f t="shared" si="68"/>
        <v>0</v>
      </c>
      <c r="X111" s="75">
        <f t="shared" si="68"/>
        <v>0</v>
      </c>
      <c r="Y111" s="75">
        <f t="shared" si="68"/>
        <v>0</v>
      </c>
      <c r="Z111" s="75">
        <f t="shared" si="68"/>
        <v>0</v>
      </c>
      <c r="AA111" s="75">
        <f t="shared" si="68"/>
        <v>0</v>
      </c>
      <c r="AB111" s="75">
        <f t="shared" si="68"/>
        <v>0</v>
      </c>
      <c r="AC111" s="75">
        <f t="shared" si="68"/>
        <v>0</v>
      </c>
      <c r="AD111" s="75">
        <f t="shared" si="68"/>
        <v>0</v>
      </c>
      <c r="AE111" s="75">
        <f t="shared" si="68"/>
        <v>0</v>
      </c>
      <c r="AF111" s="75">
        <f t="shared" si="68"/>
        <v>0</v>
      </c>
      <c r="AG111" s="75">
        <f t="shared" si="68"/>
        <v>0</v>
      </c>
      <c r="AH111" s="75">
        <f t="shared" si="68"/>
        <v>0</v>
      </c>
      <c r="AI111" s="75">
        <f t="shared" si="68"/>
        <v>0</v>
      </c>
      <c r="AJ111" s="75">
        <f t="shared" si="68"/>
        <v>0</v>
      </c>
      <c r="AK111" s="75">
        <f t="shared" si="68"/>
        <v>0</v>
      </c>
      <c r="AL111" s="75">
        <f t="shared" si="68"/>
        <v>0</v>
      </c>
      <c r="AM111" s="75">
        <f t="shared" si="68"/>
        <v>0</v>
      </c>
      <c r="AN111" s="75">
        <f t="shared" si="68"/>
        <v>0</v>
      </c>
      <c r="AO111" s="75">
        <f t="shared" si="68"/>
        <v>0</v>
      </c>
      <c r="AP111" s="75">
        <f t="shared" si="68"/>
        <v>0</v>
      </c>
      <c r="AQ111" s="75">
        <f t="shared" si="68"/>
        <v>0</v>
      </c>
      <c r="AR111" s="75">
        <f t="shared" si="68"/>
        <v>0</v>
      </c>
      <c r="AS111" s="75">
        <f t="shared" si="68"/>
        <v>0</v>
      </c>
      <c r="AT111" s="75">
        <f t="shared" si="68"/>
        <v>0</v>
      </c>
      <c r="AU111" s="75">
        <f t="shared" si="68"/>
        <v>0</v>
      </c>
      <c r="AV111" s="75">
        <f t="shared" si="68"/>
        <v>0</v>
      </c>
      <c r="AW111" s="75">
        <f t="shared" si="68"/>
        <v>0</v>
      </c>
      <c r="AX111" s="75">
        <f t="shared" si="68"/>
        <v>0</v>
      </c>
      <c r="AY111" s="75">
        <f t="shared" si="68"/>
        <v>0</v>
      </c>
      <c r="AZ111" s="75">
        <f t="shared" si="68"/>
        <v>0</v>
      </c>
      <c r="BA111" s="75">
        <f t="shared" si="68"/>
        <v>0</v>
      </c>
      <c r="BB111" s="75">
        <f t="shared" si="68"/>
        <v>0</v>
      </c>
      <c r="BC111" s="75">
        <f t="shared" si="68"/>
        <v>0</v>
      </c>
      <c r="BD111" s="75">
        <f t="shared" si="68"/>
        <v>0</v>
      </c>
      <c r="BE111" s="75">
        <f t="shared" si="68"/>
        <v>0</v>
      </c>
      <c r="BF111" s="75">
        <f t="shared" si="68"/>
        <v>0</v>
      </c>
      <c r="BG111" s="75">
        <f t="shared" si="68"/>
        <v>0</v>
      </c>
      <c r="BH111" s="75">
        <f t="shared" si="68"/>
        <v>0</v>
      </c>
      <c r="BI111" s="75">
        <f t="shared" si="68"/>
        <v>0</v>
      </c>
      <c r="BJ111" s="75"/>
      <c r="BK111" s="75"/>
      <c r="BL111" s="75"/>
      <c r="BM111" s="37"/>
      <c r="BN111" s="75">
        <f t="shared" si="58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>$M$20/$B$3</f>
        <v>0</v>
      </c>
      <c r="N112" s="75">
        <f>$M$20/$B$3</f>
        <v>0</v>
      </c>
      <c r="O112" s="75">
        <f t="shared" ref="O112:BJ112" si="69">$M$20/$B$3</f>
        <v>0</v>
      </c>
      <c r="P112" s="75">
        <f t="shared" si="69"/>
        <v>0</v>
      </c>
      <c r="Q112" s="75">
        <f t="shared" si="69"/>
        <v>0</v>
      </c>
      <c r="R112" s="75">
        <f t="shared" si="69"/>
        <v>0</v>
      </c>
      <c r="S112" s="75">
        <f t="shared" si="69"/>
        <v>0</v>
      </c>
      <c r="T112" s="75">
        <f t="shared" si="69"/>
        <v>0</v>
      </c>
      <c r="U112" s="75">
        <f t="shared" si="69"/>
        <v>0</v>
      </c>
      <c r="V112" s="75">
        <f t="shared" si="69"/>
        <v>0</v>
      </c>
      <c r="W112" s="75">
        <f t="shared" si="69"/>
        <v>0</v>
      </c>
      <c r="X112" s="75">
        <f t="shared" si="69"/>
        <v>0</v>
      </c>
      <c r="Y112" s="75">
        <f t="shared" si="69"/>
        <v>0</v>
      </c>
      <c r="Z112" s="75">
        <f t="shared" si="69"/>
        <v>0</v>
      </c>
      <c r="AA112" s="75">
        <f t="shared" si="69"/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/>
      <c r="BL112" s="75"/>
      <c r="BM112" s="37"/>
      <c r="BN112" s="75">
        <f t="shared" si="58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>$N$20/$B$3</f>
        <v>0</v>
      </c>
      <c r="O113" s="75">
        <f t="shared" ref="O113:BK113" si="70">$N$20/$B$3</f>
        <v>0</v>
      </c>
      <c r="P113" s="75">
        <f t="shared" si="70"/>
        <v>0</v>
      </c>
      <c r="Q113" s="75">
        <f t="shared" si="70"/>
        <v>0</v>
      </c>
      <c r="R113" s="75">
        <f t="shared" si="70"/>
        <v>0</v>
      </c>
      <c r="S113" s="75">
        <f t="shared" si="70"/>
        <v>0</v>
      </c>
      <c r="T113" s="75">
        <f t="shared" si="70"/>
        <v>0</v>
      </c>
      <c r="U113" s="75">
        <f t="shared" si="70"/>
        <v>0</v>
      </c>
      <c r="V113" s="75">
        <f t="shared" si="70"/>
        <v>0</v>
      </c>
      <c r="W113" s="75">
        <f t="shared" si="70"/>
        <v>0</v>
      </c>
      <c r="X113" s="75">
        <f t="shared" si="70"/>
        <v>0</v>
      </c>
      <c r="Y113" s="75">
        <f t="shared" si="70"/>
        <v>0</v>
      </c>
      <c r="Z113" s="75">
        <f t="shared" si="70"/>
        <v>0</v>
      </c>
      <c r="AA113" s="75">
        <f t="shared" si="70"/>
        <v>0</v>
      </c>
      <c r="AB113" s="75">
        <f t="shared" si="70"/>
        <v>0</v>
      </c>
      <c r="AC113" s="75">
        <f t="shared" si="70"/>
        <v>0</v>
      </c>
      <c r="AD113" s="75">
        <f t="shared" si="70"/>
        <v>0</v>
      </c>
      <c r="AE113" s="75">
        <f t="shared" si="70"/>
        <v>0</v>
      </c>
      <c r="AF113" s="75">
        <f t="shared" si="70"/>
        <v>0</v>
      </c>
      <c r="AG113" s="75">
        <f t="shared" si="70"/>
        <v>0</v>
      </c>
      <c r="AH113" s="75">
        <f t="shared" si="70"/>
        <v>0</v>
      </c>
      <c r="AI113" s="75">
        <f t="shared" si="70"/>
        <v>0</v>
      </c>
      <c r="AJ113" s="75">
        <f t="shared" si="70"/>
        <v>0</v>
      </c>
      <c r="AK113" s="75">
        <f t="shared" si="70"/>
        <v>0</v>
      </c>
      <c r="AL113" s="75">
        <f t="shared" si="70"/>
        <v>0</v>
      </c>
      <c r="AM113" s="75">
        <f t="shared" si="70"/>
        <v>0</v>
      </c>
      <c r="AN113" s="75">
        <f t="shared" si="70"/>
        <v>0</v>
      </c>
      <c r="AO113" s="75">
        <f t="shared" si="70"/>
        <v>0</v>
      </c>
      <c r="AP113" s="75">
        <f t="shared" si="70"/>
        <v>0</v>
      </c>
      <c r="AQ113" s="75">
        <f t="shared" si="70"/>
        <v>0</v>
      </c>
      <c r="AR113" s="75">
        <f t="shared" si="70"/>
        <v>0</v>
      </c>
      <c r="AS113" s="75">
        <f t="shared" si="70"/>
        <v>0</v>
      </c>
      <c r="AT113" s="75">
        <f t="shared" si="70"/>
        <v>0</v>
      </c>
      <c r="AU113" s="75">
        <f t="shared" si="70"/>
        <v>0</v>
      </c>
      <c r="AV113" s="75">
        <f t="shared" si="70"/>
        <v>0</v>
      </c>
      <c r="AW113" s="75">
        <f t="shared" si="70"/>
        <v>0</v>
      </c>
      <c r="AX113" s="75">
        <f t="shared" si="70"/>
        <v>0</v>
      </c>
      <c r="AY113" s="75">
        <f t="shared" si="70"/>
        <v>0</v>
      </c>
      <c r="AZ113" s="75">
        <f t="shared" si="70"/>
        <v>0</v>
      </c>
      <c r="BA113" s="75">
        <f t="shared" si="70"/>
        <v>0</v>
      </c>
      <c r="BB113" s="75">
        <f t="shared" si="70"/>
        <v>0</v>
      </c>
      <c r="BC113" s="75">
        <f t="shared" si="70"/>
        <v>0</v>
      </c>
      <c r="BD113" s="75">
        <f t="shared" si="70"/>
        <v>0</v>
      </c>
      <c r="BE113" s="75">
        <f t="shared" si="70"/>
        <v>0</v>
      </c>
      <c r="BF113" s="75">
        <f t="shared" si="70"/>
        <v>0</v>
      </c>
      <c r="BG113" s="75">
        <f t="shared" si="70"/>
        <v>0</v>
      </c>
      <c r="BH113" s="75">
        <f t="shared" si="70"/>
        <v>0</v>
      </c>
      <c r="BI113" s="75">
        <f t="shared" si="70"/>
        <v>0</v>
      </c>
      <c r="BJ113" s="75">
        <f t="shared" si="70"/>
        <v>0</v>
      </c>
      <c r="BK113" s="75">
        <f t="shared" si="70"/>
        <v>0</v>
      </c>
      <c r="BL113" s="75"/>
      <c r="BM113" s="37"/>
      <c r="BN113" s="75">
        <f t="shared" si="58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1">SUM(C101:C113)</f>
        <v>0</v>
      </c>
      <c r="D114" s="69">
        <f t="shared" si="71"/>
        <v>5.0212074719999993E-2</v>
      </c>
      <c r="E114" s="69">
        <f t="shared" si="71"/>
        <v>5.0212074719999993E-2</v>
      </c>
      <c r="F114" s="69">
        <f t="shared" si="71"/>
        <v>5.0212074719999993E-2</v>
      </c>
      <c r="G114" s="69">
        <f t="shared" si="71"/>
        <v>5.0212074719999993E-2</v>
      </c>
      <c r="H114" s="69">
        <f t="shared" si="71"/>
        <v>5.0212074719999993E-2</v>
      </c>
      <c r="I114" s="69">
        <f t="shared" si="71"/>
        <v>5.0212074719999993E-2</v>
      </c>
      <c r="J114" s="69">
        <f t="shared" si="71"/>
        <v>5.0212074719999993E-2</v>
      </c>
      <c r="K114" s="69">
        <f t="shared" si="71"/>
        <v>5.0212074719999993E-2</v>
      </c>
      <c r="L114" s="69">
        <f t="shared" si="71"/>
        <v>5.0212074719999993E-2</v>
      </c>
      <c r="M114" s="69">
        <f t="shared" si="71"/>
        <v>5.0212074719999993E-2</v>
      </c>
      <c r="N114" s="69">
        <f t="shared" si="71"/>
        <v>5.0212074719999993E-2</v>
      </c>
      <c r="O114" s="69">
        <f t="shared" si="71"/>
        <v>5.0212074719999993E-2</v>
      </c>
      <c r="P114" s="69">
        <f t="shared" si="71"/>
        <v>5.0212074719999993E-2</v>
      </c>
      <c r="Q114" s="69">
        <f t="shared" si="71"/>
        <v>5.0212074719999993E-2</v>
      </c>
      <c r="R114" s="69">
        <f t="shared" si="71"/>
        <v>5.0212074719999993E-2</v>
      </c>
      <c r="S114" s="69">
        <f t="shared" si="71"/>
        <v>5.0212074719999993E-2</v>
      </c>
      <c r="T114" s="69">
        <f t="shared" si="71"/>
        <v>5.0212074719999993E-2</v>
      </c>
      <c r="U114" s="69">
        <f t="shared" si="71"/>
        <v>5.0212074719999993E-2</v>
      </c>
      <c r="V114" s="69">
        <f t="shared" si="71"/>
        <v>5.0212074719999993E-2</v>
      </c>
      <c r="W114" s="69">
        <f t="shared" si="71"/>
        <v>5.0212074719999993E-2</v>
      </c>
      <c r="X114" s="69">
        <f t="shared" si="71"/>
        <v>5.0212074719999993E-2</v>
      </c>
      <c r="Y114" s="69">
        <f t="shared" si="71"/>
        <v>5.0212074719999993E-2</v>
      </c>
      <c r="Z114" s="69">
        <f t="shared" si="71"/>
        <v>5.0212074719999993E-2</v>
      </c>
      <c r="AA114" s="69">
        <f t="shared" si="71"/>
        <v>5.0212074719999993E-2</v>
      </c>
      <c r="AB114" s="69">
        <f t="shared" si="71"/>
        <v>5.0212074719999993E-2</v>
      </c>
      <c r="AC114" s="69">
        <f t="shared" si="71"/>
        <v>5.0212074719999993E-2</v>
      </c>
      <c r="AD114" s="69">
        <f t="shared" si="71"/>
        <v>5.0212074719999993E-2</v>
      </c>
      <c r="AE114" s="69">
        <f t="shared" si="71"/>
        <v>5.0212074719999993E-2</v>
      </c>
      <c r="AF114" s="69">
        <f t="shared" si="71"/>
        <v>5.0212074719999993E-2</v>
      </c>
      <c r="AG114" s="69">
        <f t="shared" si="71"/>
        <v>5.0212074719999993E-2</v>
      </c>
      <c r="AH114" s="69">
        <f t="shared" si="71"/>
        <v>5.0212074719999993E-2</v>
      </c>
      <c r="AI114" s="69">
        <f t="shared" si="71"/>
        <v>5.0212074719999993E-2</v>
      </c>
      <c r="AJ114" s="69">
        <f t="shared" si="71"/>
        <v>5.0212074719999993E-2</v>
      </c>
      <c r="AK114" s="69">
        <f t="shared" si="71"/>
        <v>5.0212074719999993E-2</v>
      </c>
      <c r="AL114" s="69">
        <f t="shared" si="71"/>
        <v>5.0212074719999993E-2</v>
      </c>
      <c r="AM114" s="69">
        <f t="shared" si="71"/>
        <v>5.0212074719999993E-2</v>
      </c>
      <c r="AN114" s="69">
        <f t="shared" si="71"/>
        <v>5.0212074719999993E-2</v>
      </c>
      <c r="AO114" s="69">
        <f t="shared" si="71"/>
        <v>5.0212074719999993E-2</v>
      </c>
      <c r="AP114" s="69">
        <f t="shared" si="71"/>
        <v>5.0212074719999993E-2</v>
      </c>
      <c r="AQ114" s="69">
        <f t="shared" si="71"/>
        <v>5.0212074719999993E-2</v>
      </c>
      <c r="AR114" s="69">
        <f t="shared" si="71"/>
        <v>5.0212074719999993E-2</v>
      </c>
      <c r="AS114" s="69">
        <f t="shared" si="71"/>
        <v>5.0212074719999993E-2</v>
      </c>
      <c r="AT114" s="69">
        <f t="shared" si="71"/>
        <v>5.0212074719999993E-2</v>
      </c>
      <c r="AU114" s="69">
        <f t="shared" si="71"/>
        <v>5.0212074719999993E-2</v>
      </c>
      <c r="AV114" s="69">
        <f t="shared" si="71"/>
        <v>5.0212074719999993E-2</v>
      </c>
      <c r="AW114" s="69">
        <f t="shared" si="71"/>
        <v>5.0212074719999993E-2</v>
      </c>
      <c r="AX114" s="69">
        <f t="shared" si="71"/>
        <v>5.0212074719999993E-2</v>
      </c>
      <c r="AY114" s="69">
        <f t="shared" si="71"/>
        <v>5.0212074719999993E-2</v>
      </c>
      <c r="AZ114" s="69">
        <f t="shared" si="71"/>
        <v>5.0212074719999993E-2</v>
      </c>
      <c r="BA114" s="69">
        <f t="shared" si="71"/>
        <v>5.0212074719999993E-2</v>
      </c>
      <c r="BB114" s="69">
        <f t="shared" si="71"/>
        <v>0</v>
      </c>
      <c r="BC114" s="69">
        <f t="shared" si="71"/>
        <v>0</v>
      </c>
      <c r="BD114" s="69">
        <f t="shared" si="71"/>
        <v>0</v>
      </c>
      <c r="BE114" s="69">
        <f t="shared" si="71"/>
        <v>0</v>
      </c>
      <c r="BF114" s="69">
        <f t="shared" si="71"/>
        <v>0</v>
      </c>
      <c r="BG114" s="69">
        <f t="shared" si="71"/>
        <v>0</v>
      </c>
      <c r="BH114" s="69">
        <f t="shared" si="71"/>
        <v>0</v>
      </c>
      <c r="BI114" s="69">
        <f t="shared" si="71"/>
        <v>0</v>
      </c>
      <c r="BJ114" s="69">
        <f t="shared" si="71"/>
        <v>0</v>
      </c>
      <c r="BK114" s="69">
        <f t="shared" si="71"/>
        <v>0</v>
      </c>
      <c r="BL114" s="69">
        <f t="shared" si="71"/>
        <v>0</v>
      </c>
      <c r="BM114" s="37"/>
      <c r="BN114" s="58">
        <f>SUM(BN101:BN113)</f>
        <v>2.5106037359999989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AZ57" activePane="bottomRight" state="frozen"/>
      <selection activeCell="N7" sqref="N7"/>
      <selection pane="topRight" activeCell="N7" sqref="N7"/>
      <selection pane="bottomLeft" activeCell="N7" sqref="N7"/>
      <selection pane="bottomRight" activeCell="BB63" sqref="BB63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328</v>
      </c>
    </row>
    <row r="2" spans="1:67" ht="15" customHeight="1">
      <c r="A2" s="60" t="s">
        <v>21</v>
      </c>
      <c r="B2" s="108" t="str">
        <f>VLOOKUP($B$1,'Assumptions (Inputs)'!$A$7:$F$24,2,FALSE)</f>
        <v>6 MW from Brownsville No. 1 to Water St.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2.5000000000000001E-2</v>
      </c>
    </row>
    <row r="6" spans="1:67" ht="15" customHeight="1">
      <c r="A6" s="60"/>
      <c r="B6" s="367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Y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1.86588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(Escalated)'!E22</f>
        <v>0</v>
      </c>
      <c r="C13" s="129">
        <f>'CapEx (Escalated)'!F22</f>
        <v>1.86588</v>
      </c>
      <c r="D13" s="129">
        <f>'CapEx (Escalated)'!G22</f>
        <v>0.64472373599999988</v>
      </c>
      <c r="E13" s="129">
        <f>'CapEx (Escalated)'!H22</f>
        <v>0</v>
      </c>
      <c r="F13" s="129">
        <f>'CapEx (Escalated)'!I22</f>
        <v>0</v>
      </c>
      <c r="G13" s="129">
        <f>'CapEx (Escalated)'!J22</f>
        <v>0</v>
      </c>
      <c r="H13" s="129">
        <f>'CapEx (Escalated)'!K22</f>
        <v>0</v>
      </c>
      <c r="I13" s="129">
        <f>'CapEx (Escalated)'!L22</f>
        <v>0</v>
      </c>
      <c r="J13" s="129">
        <f>'CapEx (Escalated)'!M22</f>
        <v>0</v>
      </c>
      <c r="K13" s="129">
        <f>'CapEx (Escalated)'!N22</f>
        <v>0</v>
      </c>
      <c r="L13" s="129">
        <f>'CapEx (Escalated)'!O22</f>
        <v>0</v>
      </c>
      <c r="M13" s="129">
        <f>'CapEx (Escalated)'!P22</f>
        <v>0</v>
      </c>
      <c r="N13" s="129">
        <f>'CapEx (Escalated)'!Q22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2.5106037359999998</v>
      </c>
      <c r="BO13" s="337"/>
    </row>
    <row r="14" spans="1:67" s="38" customFormat="1" ht="15" customHeight="1">
      <c r="A14" s="67" t="s">
        <v>27</v>
      </c>
      <c r="B14" s="129"/>
      <c r="C14" s="129"/>
      <c r="D14" s="129">
        <f>-SUM(C13:D13)</f>
        <v>-2.5106037359999998</v>
      </c>
      <c r="E14" s="129"/>
      <c r="F14" s="129"/>
      <c r="G14" s="129"/>
      <c r="H14" s="129"/>
      <c r="I14" s="129"/>
      <c r="J14" s="129"/>
      <c r="K14" s="129"/>
      <c r="L14" s="129"/>
      <c r="M14" s="129"/>
      <c r="N14" s="129">
        <f>-SUM(L13:N13)</f>
        <v>0</v>
      </c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-2.5106037359999998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1.86588</v>
      </c>
      <c r="D15" s="68">
        <f t="shared" si="2"/>
        <v>0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0.93293999999999999</v>
      </c>
      <c r="D16" s="69">
        <f t="shared" si="4"/>
        <v>0.93293999999999999</v>
      </c>
      <c r="E16" s="69">
        <f t="shared" si="4"/>
        <v>0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2.5106037359999998</v>
      </c>
      <c r="F19" s="75">
        <f t="shared" si="5"/>
        <v>2.5106037359999998</v>
      </c>
      <c r="G19" s="75">
        <f t="shared" si="5"/>
        <v>2.5106037359999998</v>
      </c>
      <c r="H19" s="75">
        <f t="shared" si="5"/>
        <v>2.5106037359999998</v>
      </c>
      <c r="I19" s="75">
        <f t="shared" si="5"/>
        <v>2.5106037359999998</v>
      </c>
      <c r="J19" s="75">
        <f t="shared" si="5"/>
        <v>2.5106037359999998</v>
      </c>
      <c r="K19" s="75">
        <f t="shared" si="5"/>
        <v>2.5106037359999998</v>
      </c>
      <c r="L19" s="75">
        <f t="shared" si="5"/>
        <v>2.5106037359999998</v>
      </c>
      <c r="M19" s="75">
        <f t="shared" si="5"/>
        <v>2.5106037359999998</v>
      </c>
      <c r="N19" s="75">
        <f t="shared" si="5"/>
        <v>2.5106037359999998</v>
      </c>
      <c r="O19" s="75">
        <f t="shared" si="5"/>
        <v>2.5106037359999998</v>
      </c>
      <c r="P19" s="75">
        <f t="shared" si="5"/>
        <v>2.5106037359999998</v>
      </c>
      <c r="Q19" s="75">
        <f t="shared" si="5"/>
        <v>2.5106037359999998</v>
      </c>
      <c r="R19" s="75">
        <f t="shared" si="5"/>
        <v>2.5106037359999998</v>
      </c>
      <c r="S19" s="75">
        <f t="shared" si="5"/>
        <v>2.5106037359999998</v>
      </c>
      <c r="T19" s="75">
        <f t="shared" si="5"/>
        <v>2.5106037359999998</v>
      </c>
      <c r="U19" s="75">
        <f t="shared" si="5"/>
        <v>2.5106037359999998</v>
      </c>
      <c r="V19" s="75">
        <f t="shared" si="5"/>
        <v>2.5106037359999998</v>
      </c>
      <c r="W19" s="75">
        <f t="shared" si="5"/>
        <v>2.5106037359999998</v>
      </c>
      <c r="X19" s="75">
        <f t="shared" si="5"/>
        <v>2.5106037359999998</v>
      </c>
      <c r="Y19" s="75">
        <f t="shared" si="5"/>
        <v>2.5106037359999998</v>
      </c>
      <c r="Z19" s="75">
        <f t="shared" si="5"/>
        <v>2.5106037359999998</v>
      </c>
      <c r="AA19" s="75">
        <f t="shared" si="5"/>
        <v>2.5106037359999998</v>
      </c>
      <c r="AB19" s="75">
        <f t="shared" si="5"/>
        <v>2.5106037359999998</v>
      </c>
      <c r="AC19" s="75">
        <f t="shared" si="5"/>
        <v>2.5106037359999998</v>
      </c>
      <c r="AD19" s="75">
        <f t="shared" si="5"/>
        <v>2.5106037359999998</v>
      </c>
      <c r="AE19" s="75">
        <f t="shared" si="5"/>
        <v>2.5106037359999998</v>
      </c>
      <c r="AF19" s="75">
        <f t="shared" si="5"/>
        <v>2.5106037359999998</v>
      </c>
      <c r="AG19" s="75">
        <f t="shared" si="5"/>
        <v>2.5106037359999998</v>
      </c>
      <c r="AH19" s="75">
        <f t="shared" si="5"/>
        <v>2.5106037359999998</v>
      </c>
      <c r="AI19" s="75">
        <f t="shared" si="5"/>
        <v>2.5106037359999998</v>
      </c>
      <c r="AJ19" s="75">
        <f t="shared" si="5"/>
        <v>2.5106037359999998</v>
      </c>
      <c r="AK19" s="75">
        <f t="shared" si="5"/>
        <v>2.5106037359999998</v>
      </c>
      <c r="AL19" s="75">
        <f t="shared" si="5"/>
        <v>2.5106037359999998</v>
      </c>
      <c r="AM19" s="75">
        <f t="shared" si="5"/>
        <v>2.5106037359999998</v>
      </c>
      <c r="AN19" s="75">
        <f t="shared" si="5"/>
        <v>2.5106037359999998</v>
      </c>
      <c r="AO19" s="75">
        <f t="shared" si="5"/>
        <v>2.5106037359999998</v>
      </c>
      <c r="AP19" s="75">
        <f t="shared" si="5"/>
        <v>2.5106037359999998</v>
      </c>
      <c r="AQ19" s="75">
        <f t="shared" si="5"/>
        <v>2.5106037359999998</v>
      </c>
      <c r="AR19" s="75">
        <f t="shared" si="5"/>
        <v>2.5106037359999998</v>
      </c>
      <c r="AS19" s="75">
        <f t="shared" si="5"/>
        <v>2.5106037359999998</v>
      </c>
      <c r="AT19" s="75">
        <f t="shared" si="5"/>
        <v>2.5106037359999998</v>
      </c>
      <c r="AU19" s="75">
        <f t="shared" si="5"/>
        <v>2.5106037359999998</v>
      </c>
      <c r="AV19" s="75">
        <f t="shared" si="5"/>
        <v>2.5106037359999998</v>
      </c>
      <c r="AW19" s="75">
        <f t="shared" si="5"/>
        <v>2.5106037359999998</v>
      </c>
      <c r="AX19" s="75">
        <f t="shared" si="5"/>
        <v>2.5106037359999998</v>
      </c>
      <c r="AY19" s="75">
        <f t="shared" si="5"/>
        <v>2.5106037359999998</v>
      </c>
      <c r="AZ19" s="75">
        <f t="shared" si="5"/>
        <v>2.5106037359999998</v>
      </c>
      <c r="BA19" s="75">
        <f t="shared" si="5"/>
        <v>2.5106037359999998</v>
      </c>
      <c r="BB19" s="75">
        <f t="shared" si="5"/>
        <v>0</v>
      </c>
      <c r="BC19" s="75">
        <f t="shared" si="5"/>
        <v>0</v>
      </c>
      <c r="BD19" s="75">
        <f t="shared" si="5"/>
        <v>0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67" customFormat="1" ht="15" customHeight="1">
      <c r="A20" s="362" t="s">
        <v>25</v>
      </c>
      <c r="B20" s="290">
        <f>-B14</f>
        <v>0</v>
      </c>
      <c r="C20" s="290">
        <f t="shared" ref="C20:D20" si="6">-C14</f>
        <v>0</v>
      </c>
      <c r="D20" s="290">
        <f t="shared" si="6"/>
        <v>2.5106037359999998</v>
      </c>
      <c r="E20" s="290">
        <f>-E14</f>
        <v>0</v>
      </c>
      <c r="F20" s="290">
        <f t="shared" ref="F20:AX20" si="7">-F14</f>
        <v>0</v>
      </c>
      <c r="G20" s="290">
        <f t="shared" si="7"/>
        <v>0</v>
      </c>
      <c r="H20" s="290">
        <f t="shared" si="7"/>
        <v>0</v>
      </c>
      <c r="I20" s="290">
        <f t="shared" si="7"/>
        <v>0</v>
      </c>
      <c r="J20" s="290">
        <f t="shared" si="7"/>
        <v>0</v>
      </c>
      <c r="K20" s="290">
        <f t="shared" si="7"/>
        <v>0</v>
      </c>
      <c r="L20" s="290">
        <f t="shared" si="7"/>
        <v>0</v>
      </c>
      <c r="M20" s="290">
        <f t="shared" si="7"/>
        <v>0</v>
      </c>
      <c r="N20" s="290">
        <f t="shared" si="7"/>
        <v>0</v>
      </c>
      <c r="O20" s="290">
        <f t="shared" si="7"/>
        <v>0</v>
      </c>
      <c r="P20" s="290">
        <f t="shared" si="7"/>
        <v>0</v>
      </c>
      <c r="Q20" s="290">
        <f t="shared" si="7"/>
        <v>0</v>
      </c>
      <c r="R20" s="290">
        <f t="shared" si="7"/>
        <v>0</v>
      </c>
      <c r="S20" s="290">
        <f t="shared" si="7"/>
        <v>0</v>
      </c>
      <c r="T20" s="290">
        <f t="shared" si="7"/>
        <v>0</v>
      </c>
      <c r="U20" s="290">
        <f t="shared" si="7"/>
        <v>0</v>
      </c>
      <c r="V20" s="290">
        <f t="shared" si="7"/>
        <v>0</v>
      </c>
      <c r="W20" s="290">
        <f t="shared" si="7"/>
        <v>0</v>
      </c>
      <c r="X20" s="290">
        <f t="shared" si="7"/>
        <v>0</v>
      </c>
      <c r="Y20" s="290">
        <f t="shared" si="7"/>
        <v>0</v>
      </c>
      <c r="Z20" s="290">
        <f t="shared" si="7"/>
        <v>0</v>
      </c>
      <c r="AA20" s="290">
        <f t="shared" si="7"/>
        <v>0</v>
      </c>
      <c r="AB20" s="290">
        <f t="shared" si="7"/>
        <v>0</v>
      </c>
      <c r="AC20" s="290">
        <f t="shared" si="7"/>
        <v>0</v>
      </c>
      <c r="AD20" s="290">
        <f t="shared" si="7"/>
        <v>0</v>
      </c>
      <c r="AE20" s="290">
        <f t="shared" si="7"/>
        <v>0</v>
      </c>
      <c r="AF20" s="290">
        <f t="shared" si="7"/>
        <v>0</v>
      </c>
      <c r="AG20" s="290">
        <f t="shared" si="7"/>
        <v>0</v>
      </c>
      <c r="AH20" s="290">
        <f t="shared" si="7"/>
        <v>0</v>
      </c>
      <c r="AI20" s="290">
        <f t="shared" si="7"/>
        <v>0</v>
      </c>
      <c r="AJ20" s="290">
        <f t="shared" si="7"/>
        <v>0</v>
      </c>
      <c r="AK20" s="290">
        <f t="shared" si="7"/>
        <v>0</v>
      </c>
      <c r="AL20" s="290">
        <f t="shared" si="7"/>
        <v>0</v>
      </c>
      <c r="AM20" s="290">
        <f t="shared" si="7"/>
        <v>0</v>
      </c>
      <c r="AN20" s="290">
        <f t="shared" si="7"/>
        <v>0</v>
      </c>
      <c r="AO20" s="290">
        <f t="shared" si="7"/>
        <v>0</v>
      </c>
      <c r="AP20" s="290">
        <f t="shared" si="7"/>
        <v>0</v>
      </c>
      <c r="AQ20" s="290">
        <f t="shared" si="7"/>
        <v>0</v>
      </c>
      <c r="AR20" s="290">
        <f t="shared" si="7"/>
        <v>0</v>
      </c>
      <c r="AS20" s="290">
        <f t="shared" si="7"/>
        <v>0</v>
      </c>
      <c r="AT20" s="290">
        <f t="shared" si="7"/>
        <v>0</v>
      </c>
      <c r="AU20" s="290">
        <f t="shared" si="7"/>
        <v>0</v>
      </c>
      <c r="AV20" s="290">
        <f t="shared" si="7"/>
        <v>0</v>
      </c>
      <c r="AW20" s="290">
        <f t="shared" si="7"/>
        <v>0</v>
      </c>
      <c r="AX20" s="290">
        <f t="shared" si="7"/>
        <v>0</v>
      </c>
      <c r="AY20" s="290">
        <f t="shared" ref="AY20:BL20" si="8">-B20</f>
        <v>0</v>
      </c>
      <c r="AZ20" s="290">
        <f t="shared" si="8"/>
        <v>0</v>
      </c>
      <c r="BA20" s="290">
        <f t="shared" si="8"/>
        <v>-2.5106037359999998</v>
      </c>
      <c r="BB20" s="290">
        <f t="shared" si="8"/>
        <v>0</v>
      </c>
      <c r="BC20" s="290">
        <f t="shared" si="8"/>
        <v>0</v>
      </c>
      <c r="BD20" s="290">
        <f t="shared" si="8"/>
        <v>0</v>
      </c>
      <c r="BE20" s="290">
        <f t="shared" si="8"/>
        <v>0</v>
      </c>
      <c r="BF20" s="290">
        <f t="shared" si="8"/>
        <v>0</v>
      </c>
      <c r="BG20" s="290">
        <f t="shared" si="8"/>
        <v>0</v>
      </c>
      <c r="BH20" s="290">
        <f t="shared" si="8"/>
        <v>0</v>
      </c>
      <c r="BI20" s="290">
        <f t="shared" si="8"/>
        <v>0</v>
      </c>
      <c r="BJ20" s="290">
        <f t="shared" si="8"/>
        <v>0</v>
      </c>
      <c r="BK20" s="290">
        <f t="shared" si="8"/>
        <v>0</v>
      </c>
      <c r="BL20" s="290">
        <f t="shared" si="8"/>
        <v>0</v>
      </c>
      <c r="BM20" s="292"/>
      <c r="BN20" s="290">
        <f>SUM(B20:BM20)</f>
        <v>0</v>
      </c>
      <c r="BO20" s="368"/>
    </row>
    <row r="21" spans="1:67" s="38" customFormat="1" ht="15" customHeight="1">
      <c r="A21" s="36" t="s">
        <v>28</v>
      </c>
      <c r="B21" s="75">
        <f t="shared" ref="B21:BL21" si="9">SUM(B19:B20)</f>
        <v>0</v>
      </c>
      <c r="C21" s="75">
        <f t="shared" si="9"/>
        <v>0</v>
      </c>
      <c r="D21" s="75">
        <f t="shared" si="9"/>
        <v>2.5106037359999998</v>
      </c>
      <c r="E21" s="75">
        <f t="shared" si="9"/>
        <v>2.5106037359999998</v>
      </c>
      <c r="F21" s="75">
        <f t="shared" si="9"/>
        <v>2.5106037359999998</v>
      </c>
      <c r="G21" s="75">
        <f t="shared" si="9"/>
        <v>2.5106037359999998</v>
      </c>
      <c r="H21" s="75">
        <f t="shared" si="9"/>
        <v>2.5106037359999998</v>
      </c>
      <c r="I21" s="75">
        <f t="shared" si="9"/>
        <v>2.5106037359999998</v>
      </c>
      <c r="J21" s="75">
        <f t="shared" si="9"/>
        <v>2.5106037359999998</v>
      </c>
      <c r="K21" s="75">
        <f t="shared" si="9"/>
        <v>2.5106037359999998</v>
      </c>
      <c r="L21" s="75">
        <f t="shared" si="9"/>
        <v>2.5106037359999998</v>
      </c>
      <c r="M21" s="75">
        <f t="shared" si="9"/>
        <v>2.5106037359999998</v>
      </c>
      <c r="N21" s="75">
        <f t="shared" si="9"/>
        <v>2.5106037359999998</v>
      </c>
      <c r="O21" s="75">
        <f t="shared" si="9"/>
        <v>2.5106037359999998</v>
      </c>
      <c r="P21" s="75">
        <f t="shared" si="9"/>
        <v>2.5106037359999998</v>
      </c>
      <c r="Q21" s="75">
        <f t="shared" si="9"/>
        <v>2.5106037359999998</v>
      </c>
      <c r="R21" s="75">
        <f t="shared" si="9"/>
        <v>2.5106037359999998</v>
      </c>
      <c r="S21" s="75">
        <f t="shared" si="9"/>
        <v>2.5106037359999998</v>
      </c>
      <c r="T21" s="75">
        <f t="shared" si="9"/>
        <v>2.5106037359999998</v>
      </c>
      <c r="U21" s="75">
        <f t="shared" si="9"/>
        <v>2.5106037359999998</v>
      </c>
      <c r="V21" s="75">
        <f t="shared" si="9"/>
        <v>2.5106037359999998</v>
      </c>
      <c r="W21" s="75">
        <f t="shared" si="9"/>
        <v>2.5106037359999998</v>
      </c>
      <c r="X21" s="75">
        <f t="shared" si="9"/>
        <v>2.5106037359999998</v>
      </c>
      <c r="Y21" s="75">
        <f t="shared" si="9"/>
        <v>2.5106037359999998</v>
      </c>
      <c r="Z21" s="75">
        <f t="shared" si="9"/>
        <v>2.5106037359999998</v>
      </c>
      <c r="AA21" s="75">
        <f t="shared" si="9"/>
        <v>2.5106037359999998</v>
      </c>
      <c r="AB21" s="75">
        <f t="shared" si="9"/>
        <v>2.5106037359999998</v>
      </c>
      <c r="AC21" s="75">
        <f t="shared" si="9"/>
        <v>2.5106037359999998</v>
      </c>
      <c r="AD21" s="75">
        <f t="shared" si="9"/>
        <v>2.5106037359999998</v>
      </c>
      <c r="AE21" s="75">
        <f t="shared" si="9"/>
        <v>2.5106037359999998</v>
      </c>
      <c r="AF21" s="75">
        <f t="shared" si="9"/>
        <v>2.5106037359999998</v>
      </c>
      <c r="AG21" s="75">
        <f t="shared" si="9"/>
        <v>2.5106037359999998</v>
      </c>
      <c r="AH21" s="75">
        <f t="shared" si="9"/>
        <v>2.5106037359999998</v>
      </c>
      <c r="AI21" s="75">
        <f t="shared" si="9"/>
        <v>2.5106037359999998</v>
      </c>
      <c r="AJ21" s="75">
        <f t="shared" si="9"/>
        <v>2.5106037359999998</v>
      </c>
      <c r="AK21" s="75">
        <f t="shared" si="9"/>
        <v>2.5106037359999998</v>
      </c>
      <c r="AL21" s="75">
        <f t="shared" si="9"/>
        <v>2.5106037359999998</v>
      </c>
      <c r="AM21" s="75">
        <f t="shared" si="9"/>
        <v>2.5106037359999998</v>
      </c>
      <c r="AN21" s="75">
        <f t="shared" si="9"/>
        <v>2.5106037359999998</v>
      </c>
      <c r="AO21" s="75">
        <f t="shared" si="9"/>
        <v>2.5106037359999998</v>
      </c>
      <c r="AP21" s="75">
        <f t="shared" si="9"/>
        <v>2.5106037359999998</v>
      </c>
      <c r="AQ21" s="75">
        <f t="shared" si="9"/>
        <v>2.5106037359999998</v>
      </c>
      <c r="AR21" s="75">
        <f t="shared" si="9"/>
        <v>2.5106037359999998</v>
      </c>
      <c r="AS21" s="75">
        <f t="shared" si="9"/>
        <v>2.5106037359999998</v>
      </c>
      <c r="AT21" s="75">
        <f t="shared" si="9"/>
        <v>2.5106037359999998</v>
      </c>
      <c r="AU21" s="75">
        <f t="shared" si="9"/>
        <v>2.5106037359999998</v>
      </c>
      <c r="AV21" s="75">
        <f t="shared" si="9"/>
        <v>2.5106037359999998</v>
      </c>
      <c r="AW21" s="75">
        <f t="shared" si="9"/>
        <v>2.5106037359999998</v>
      </c>
      <c r="AX21" s="75">
        <f t="shared" si="9"/>
        <v>2.5106037359999998</v>
      </c>
      <c r="AY21" s="75">
        <f t="shared" si="9"/>
        <v>2.5106037359999998</v>
      </c>
      <c r="AZ21" s="75">
        <f t="shared" si="9"/>
        <v>2.5106037359999998</v>
      </c>
      <c r="BA21" s="75">
        <f t="shared" si="9"/>
        <v>0</v>
      </c>
      <c r="BB21" s="75">
        <f t="shared" si="9"/>
        <v>0</v>
      </c>
      <c r="BC21" s="75">
        <f t="shared" si="9"/>
        <v>0</v>
      </c>
      <c r="BD21" s="75">
        <f t="shared" si="9"/>
        <v>0</v>
      </c>
      <c r="BE21" s="75">
        <f t="shared" si="9"/>
        <v>0</v>
      </c>
      <c r="BF21" s="75">
        <f t="shared" si="9"/>
        <v>0</v>
      </c>
      <c r="BG21" s="75">
        <f t="shared" si="9"/>
        <v>0</v>
      </c>
      <c r="BH21" s="75">
        <f t="shared" si="9"/>
        <v>0</v>
      </c>
      <c r="BI21" s="75">
        <f t="shared" si="9"/>
        <v>0</v>
      </c>
      <c r="BJ21" s="75">
        <f t="shared" si="9"/>
        <v>0</v>
      </c>
      <c r="BK21" s="75">
        <f t="shared" si="9"/>
        <v>0</v>
      </c>
      <c r="BL21" s="75">
        <f t="shared" si="9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10">AVERAGE(B19,B21)</f>
        <v>0</v>
      </c>
      <c r="C22" s="69">
        <f t="shared" si="10"/>
        <v>0</v>
      </c>
      <c r="D22" s="69">
        <f t="shared" si="10"/>
        <v>1.2553018679999999</v>
      </c>
      <c r="E22" s="69">
        <f t="shared" si="10"/>
        <v>2.5106037359999998</v>
      </c>
      <c r="F22" s="69">
        <f t="shared" si="10"/>
        <v>2.5106037359999998</v>
      </c>
      <c r="G22" s="69">
        <f t="shared" si="10"/>
        <v>2.5106037359999998</v>
      </c>
      <c r="H22" s="69">
        <f t="shared" si="10"/>
        <v>2.5106037359999998</v>
      </c>
      <c r="I22" s="69">
        <f t="shared" si="10"/>
        <v>2.5106037359999998</v>
      </c>
      <c r="J22" s="69">
        <f t="shared" si="10"/>
        <v>2.5106037359999998</v>
      </c>
      <c r="K22" s="69">
        <f t="shared" si="10"/>
        <v>2.5106037359999998</v>
      </c>
      <c r="L22" s="69">
        <f t="shared" si="10"/>
        <v>2.5106037359999998</v>
      </c>
      <c r="M22" s="69">
        <f t="shared" si="10"/>
        <v>2.5106037359999998</v>
      </c>
      <c r="N22" s="69">
        <f t="shared" si="10"/>
        <v>2.5106037359999998</v>
      </c>
      <c r="O22" s="69">
        <f t="shared" si="10"/>
        <v>2.5106037359999998</v>
      </c>
      <c r="P22" s="69">
        <f t="shared" si="10"/>
        <v>2.5106037359999998</v>
      </c>
      <c r="Q22" s="69">
        <f t="shared" si="10"/>
        <v>2.5106037359999998</v>
      </c>
      <c r="R22" s="69">
        <f t="shared" si="10"/>
        <v>2.5106037359999998</v>
      </c>
      <c r="S22" s="69">
        <f t="shared" si="10"/>
        <v>2.5106037359999998</v>
      </c>
      <c r="T22" s="69">
        <f t="shared" si="10"/>
        <v>2.5106037359999998</v>
      </c>
      <c r="U22" s="69">
        <f t="shared" si="10"/>
        <v>2.5106037359999998</v>
      </c>
      <c r="V22" s="69">
        <f t="shared" si="10"/>
        <v>2.5106037359999998</v>
      </c>
      <c r="W22" s="69">
        <f t="shared" si="10"/>
        <v>2.5106037359999998</v>
      </c>
      <c r="X22" s="69">
        <f t="shared" si="10"/>
        <v>2.5106037359999998</v>
      </c>
      <c r="Y22" s="69">
        <f t="shared" si="10"/>
        <v>2.5106037359999998</v>
      </c>
      <c r="Z22" s="69">
        <f t="shared" si="10"/>
        <v>2.5106037359999998</v>
      </c>
      <c r="AA22" s="69">
        <f t="shared" si="10"/>
        <v>2.5106037359999998</v>
      </c>
      <c r="AB22" s="69">
        <f t="shared" si="10"/>
        <v>2.5106037359999998</v>
      </c>
      <c r="AC22" s="69">
        <f t="shared" si="10"/>
        <v>2.5106037359999998</v>
      </c>
      <c r="AD22" s="69">
        <f t="shared" si="10"/>
        <v>2.5106037359999998</v>
      </c>
      <c r="AE22" s="69">
        <f t="shared" si="10"/>
        <v>2.5106037359999998</v>
      </c>
      <c r="AF22" s="69">
        <f t="shared" si="10"/>
        <v>2.5106037359999998</v>
      </c>
      <c r="AG22" s="69">
        <f t="shared" si="10"/>
        <v>2.5106037359999998</v>
      </c>
      <c r="AH22" s="69">
        <f t="shared" si="10"/>
        <v>2.5106037359999998</v>
      </c>
      <c r="AI22" s="69">
        <f t="shared" si="10"/>
        <v>2.5106037359999998</v>
      </c>
      <c r="AJ22" s="69">
        <f t="shared" si="10"/>
        <v>2.5106037359999998</v>
      </c>
      <c r="AK22" s="69">
        <f t="shared" si="10"/>
        <v>2.5106037359999998</v>
      </c>
      <c r="AL22" s="69">
        <f t="shared" si="10"/>
        <v>2.5106037359999998</v>
      </c>
      <c r="AM22" s="69">
        <f t="shared" si="10"/>
        <v>2.5106037359999998</v>
      </c>
      <c r="AN22" s="69">
        <f t="shared" si="10"/>
        <v>2.5106037359999998</v>
      </c>
      <c r="AO22" s="69">
        <f t="shared" si="10"/>
        <v>2.5106037359999998</v>
      </c>
      <c r="AP22" s="69">
        <f t="shared" si="10"/>
        <v>2.5106037359999998</v>
      </c>
      <c r="AQ22" s="69">
        <f t="shared" si="10"/>
        <v>2.5106037359999998</v>
      </c>
      <c r="AR22" s="69">
        <f t="shared" si="10"/>
        <v>2.5106037359999998</v>
      </c>
      <c r="AS22" s="69">
        <f t="shared" si="10"/>
        <v>2.5106037359999998</v>
      </c>
      <c r="AT22" s="69">
        <f t="shared" si="10"/>
        <v>2.5106037359999998</v>
      </c>
      <c r="AU22" s="69">
        <f t="shared" si="10"/>
        <v>2.5106037359999998</v>
      </c>
      <c r="AV22" s="69">
        <f t="shared" si="10"/>
        <v>2.5106037359999998</v>
      </c>
      <c r="AW22" s="69">
        <f t="shared" si="10"/>
        <v>2.5106037359999998</v>
      </c>
      <c r="AX22" s="69">
        <f t="shared" si="10"/>
        <v>2.5106037359999998</v>
      </c>
      <c r="AY22" s="69">
        <f t="shared" si="10"/>
        <v>2.5106037359999998</v>
      </c>
      <c r="AZ22" s="69">
        <f t="shared" si="10"/>
        <v>2.5106037359999998</v>
      </c>
      <c r="BA22" s="69">
        <f t="shared" si="10"/>
        <v>1.2553018679999999</v>
      </c>
      <c r="BB22" s="69">
        <f t="shared" si="10"/>
        <v>0</v>
      </c>
      <c r="BC22" s="69">
        <f t="shared" si="10"/>
        <v>0</v>
      </c>
      <c r="BD22" s="69">
        <f t="shared" si="10"/>
        <v>0</v>
      </c>
      <c r="BE22" s="69">
        <f t="shared" si="10"/>
        <v>0</v>
      </c>
      <c r="BF22" s="69">
        <f t="shared" si="10"/>
        <v>0</v>
      </c>
      <c r="BG22" s="69">
        <f t="shared" si="10"/>
        <v>0</v>
      </c>
      <c r="BH22" s="69">
        <f t="shared" si="10"/>
        <v>0</v>
      </c>
      <c r="BI22" s="69">
        <f t="shared" si="10"/>
        <v>0</v>
      </c>
      <c r="BJ22" s="69">
        <f t="shared" si="10"/>
        <v>0</v>
      </c>
      <c r="BK22" s="69">
        <f t="shared" si="10"/>
        <v>0</v>
      </c>
      <c r="BL22" s="69">
        <f t="shared" si="10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1">B28</f>
        <v>0</v>
      </c>
      <c r="D25" s="75">
        <f t="shared" si="11"/>
        <v>0</v>
      </c>
      <c r="E25" s="75">
        <f t="shared" si="11"/>
        <v>0.18829528019999997</v>
      </c>
      <c r="F25" s="75">
        <f t="shared" si="11"/>
        <v>0.55077624760367994</v>
      </c>
      <c r="G25" s="75">
        <f t="shared" si="11"/>
        <v>0.88604227050911999</v>
      </c>
      <c r="H25" s="75">
        <f t="shared" si="11"/>
        <v>1.19620225605456</v>
      </c>
      <c r="I25" s="75">
        <f t="shared" si="11"/>
        <v>1.48306383892992</v>
      </c>
      <c r="J25" s="75">
        <f t="shared" si="11"/>
        <v>1.7484346538251201</v>
      </c>
      <c r="K25" s="75">
        <f t="shared" si="11"/>
        <v>1.99387127505648</v>
      </c>
      <c r="L25" s="75">
        <f t="shared" si="11"/>
        <v>2.2209302769403201</v>
      </c>
      <c r="M25" s="75">
        <f t="shared" si="11"/>
        <v>2.4449765543409598</v>
      </c>
      <c r="N25" s="75">
        <f t="shared" si="11"/>
        <v>2.6690228317415996</v>
      </c>
      <c r="O25" s="75">
        <f t="shared" si="11"/>
        <v>2.8930691091422394</v>
      </c>
      <c r="P25" s="75">
        <f t="shared" si="11"/>
        <v>3.1171153865428791</v>
      </c>
      <c r="Q25" s="75">
        <f t="shared" si="11"/>
        <v>3.3411616639435189</v>
      </c>
      <c r="R25" s="75">
        <f t="shared" si="11"/>
        <v>3.5652079413441586</v>
      </c>
      <c r="S25" s="75">
        <f t="shared" si="11"/>
        <v>3.7892542187447984</v>
      </c>
      <c r="T25" s="75">
        <f t="shared" si="11"/>
        <v>4.0133004961454386</v>
      </c>
      <c r="U25" s="75">
        <f t="shared" si="11"/>
        <v>4.2373467735460792</v>
      </c>
      <c r="V25" s="75">
        <f t="shared" si="11"/>
        <v>4.4613930509467199</v>
      </c>
      <c r="W25" s="75">
        <f t="shared" si="11"/>
        <v>4.6854393283473605</v>
      </c>
      <c r="X25" s="75">
        <f t="shared" si="11"/>
        <v>4.9094856057480012</v>
      </c>
      <c r="Y25" s="75">
        <f t="shared" si="11"/>
        <v>5.0215087444483206</v>
      </c>
      <c r="Z25" s="75">
        <f t="shared" si="11"/>
        <v>5.0215087444483206</v>
      </c>
      <c r="AA25" s="75">
        <f t="shared" si="11"/>
        <v>5.0215087444483206</v>
      </c>
      <c r="AB25" s="75">
        <f t="shared" si="11"/>
        <v>5.0215087444483206</v>
      </c>
      <c r="AC25" s="75">
        <f t="shared" si="11"/>
        <v>5.0215087444483206</v>
      </c>
      <c r="AD25" s="75">
        <f t="shared" si="11"/>
        <v>5.0215087444483206</v>
      </c>
      <c r="AE25" s="75">
        <f t="shared" si="11"/>
        <v>5.0215087444483206</v>
      </c>
      <c r="AF25" s="75">
        <f t="shared" si="11"/>
        <v>5.0215087444483206</v>
      </c>
      <c r="AG25" s="75">
        <f t="shared" si="11"/>
        <v>5.0215087444483206</v>
      </c>
      <c r="AH25" s="75">
        <f t="shared" si="11"/>
        <v>5.0215087444483206</v>
      </c>
      <c r="AI25" s="75">
        <f t="shared" si="11"/>
        <v>5.0215087444483206</v>
      </c>
      <c r="AJ25" s="75">
        <f t="shared" si="11"/>
        <v>5.0215087444483206</v>
      </c>
      <c r="AK25" s="75">
        <f t="shared" si="11"/>
        <v>5.0215087444483206</v>
      </c>
      <c r="AL25" s="75">
        <f t="shared" si="11"/>
        <v>5.0215087444483206</v>
      </c>
      <c r="AM25" s="75">
        <f t="shared" si="11"/>
        <v>5.0215087444483206</v>
      </c>
      <c r="AN25" s="75">
        <f t="shared" si="11"/>
        <v>5.0215087444483206</v>
      </c>
      <c r="AO25" s="75">
        <f t="shared" si="11"/>
        <v>5.0215087444483206</v>
      </c>
      <c r="AP25" s="75">
        <f t="shared" si="11"/>
        <v>5.0215087444483206</v>
      </c>
      <c r="AQ25" s="75">
        <f t="shared" si="11"/>
        <v>5.0215087444483206</v>
      </c>
      <c r="AR25" s="75">
        <f t="shared" si="11"/>
        <v>5.0215087444483206</v>
      </c>
      <c r="AS25" s="75">
        <f t="shared" si="11"/>
        <v>5.0215087444483206</v>
      </c>
      <c r="AT25" s="75">
        <f t="shared" si="11"/>
        <v>5.0215087444483206</v>
      </c>
      <c r="AU25" s="75">
        <f t="shared" si="11"/>
        <v>5.0215087444483206</v>
      </c>
      <c r="AV25" s="75">
        <f t="shared" si="11"/>
        <v>5.0215087444483206</v>
      </c>
      <c r="AW25" s="75">
        <f t="shared" si="11"/>
        <v>5.0215087444483206</v>
      </c>
      <c r="AX25" s="75">
        <f t="shared" si="11"/>
        <v>5.0215087444483206</v>
      </c>
      <c r="AY25" s="75">
        <f t="shared" si="11"/>
        <v>5.0215087444483206</v>
      </c>
      <c r="AZ25" s="75">
        <f t="shared" si="11"/>
        <v>5.0215087444483206</v>
      </c>
      <c r="BA25" s="75">
        <f t="shared" si="11"/>
        <v>5.0215087444483206</v>
      </c>
      <c r="BB25" s="75">
        <f t="shared" si="11"/>
        <v>5.0215087444483206</v>
      </c>
      <c r="BC25" s="75">
        <f t="shared" si="11"/>
        <v>5.0215087444483206</v>
      </c>
      <c r="BD25" s="75">
        <f t="shared" si="11"/>
        <v>5.0215087444483206</v>
      </c>
      <c r="BE25" s="75">
        <f t="shared" si="11"/>
        <v>5.0215087444483206</v>
      </c>
      <c r="BF25" s="75">
        <f t="shared" si="11"/>
        <v>5.0215087444483206</v>
      </c>
      <c r="BG25" s="75">
        <f t="shared" si="11"/>
        <v>5.0215087444483206</v>
      </c>
      <c r="BH25" s="75">
        <f t="shared" si="11"/>
        <v>5.0215087444483206</v>
      </c>
      <c r="BI25" s="75">
        <f t="shared" si="11"/>
        <v>5.0215087444483206</v>
      </c>
      <c r="BJ25" s="75">
        <f t="shared" si="11"/>
        <v>5.0215087444483206</v>
      </c>
      <c r="BK25" s="75">
        <f t="shared" si="11"/>
        <v>5.0215087444483206</v>
      </c>
      <c r="BL25" s="75">
        <f t="shared" si="11"/>
        <v>5.0215087444483206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2">C75</f>
        <v>0</v>
      </c>
      <c r="D26" s="75">
        <f t="shared" si="12"/>
        <v>9.4147640099999985E-2</v>
      </c>
      <c r="E26" s="75">
        <f t="shared" si="12"/>
        <v>0.18124048370183998</v>
      </c>
      <c r="F26" s="75">
        <f t="shared" si="12"/>
        <v>0.16763301145271997</v>
      </c>
      <c r="G26" s="75">
        <f t="shared" si="12"/>
        <v>0.15507999277271997</v>
      </c>
      <c r="H26" s="75">
        <f t="shared" si="12"/>
        <v>0.14343079143767998</v>
      </c>
      <c r="I26" s="75">
        <f t="shared" si="12"/>
        <v>0.13268540744759999</v>
      </c>
      <c r="J26" s="75">
        <f t="shared" si="12"/>
        <v>0.12271831061567999</v>
      </c>
      <c r="K26" s="75">
        <f t="shared" si="12"/>
        <v>0.11352950094191999</v>
      </c>
      <c r="L26" s="75">
        <f t="shared" si="12"/>
        <v>0.11202313870031999</v>
      </c>
      <c r="M26" s="75">
        <f t="shared" si="12"/>
        <v>0.11202313870031999</v>
      </c>
      <c r="N26" s="75">
        <f t="shared" si="12"/>
        <v>0.11202313870031999</v>
      </c>
      <c r="O26" s="75">
        <f t="shared" si="12"/>
        <v>0.11202313870031999</v>
      </c>
      <c r="P26" s="75">
        <f t="shared" si="12"/>
        <v>0.11202313870031999</v>
      </c>
      <c r="Q26" s="75">
        <f t="shared" si="12"/>
        <v>0.11202313870031999</v>
      </c>
      <c r="R26" s="75">
        <f t="shared" si="12"/>
        <v>0.11202313870031999</v>
      </c>
      <c r="S26" s="75">
        <f t="shared" si="12"/>
        <v>0.11202313870031999</v>
      </c>
      <c r="T26" s="75">
        <f t="shared" si="12"/>
        <v>0.11202313870031999</v>
      </c>
      <c r="U26" s="75">
        <f t="shared" si="12"/>
        <v>0.11202313870031999</v>
      </c>
      <c r="V26" s="75">
        <f t="shared" si="12"/>
        <v>0.11202313870031999</v>
      </c>
      <c r="W26" s="75">
        <f t="shared" si="12"/>
        <v>0.11202313870031999</v>
      </c>
      <c r="X26" s="75">
        <f t="shared" si="12"/>
        <v>5.6011569350159995E-2</v>
      </c>
      <c r="Y26" s="75">
        <f t="shared" si="12"/>
        <v>0</v>
      </c>
      <c r="Z26" s="75">
        <f t="shared" si="12"/>
        <v>0</v>
      </c>
      <c r="AA26" s="75">
        <f t="shared" si="12"/>
        <v>0</v>
      </c>
      <c r="AB26" s="75">
        <f t="shared" si="12"/>
        <v>0</v>
      </c>
      <c r="AC26" s="75">
        <f t="shared" si="12"/>
        <v>0</v>
      </c>
      <c r="AD26" s="75">
        <f t="shared" si="12"/>
        <v>0</v>
      </c>
      <c r="AE26" s="75">
        <f t="shared" si="12"/>
        <v>0</v>
      </c>
      <c r="AF26" s="75">
        <f t="shared" si="12"/>
        <v>0</v>
      </c>
      <c r="AG26" s="75">
        <f t="shared" si="12"/>
        <v>0</v>
      </c>
      <c r="AH26" s="75">
        <f t="shared" si="12"/>
        <v>0</v>
      </c>
      <c r="AI26" s="75">
        <f t="shared" si="12"/>
        <v>0</v>
      </c>
      <c r="AJ26" s="75">
        <f t="shared" si="12"/>
        <v>0</v>
      </c>
      <c r="AK26" s="75">
        <f t="shared" si="12"/>
        <v>0</v>
      </c>
      <c r="AL26" s="75">
        <f t="shared" si="12"/>
        <v>0</v>
      </c>
      <c r="AM26" s="75">
        <f t="shared" si="12"/>
        <v>0</v>
      </c>
      <c r="AN26" s="75">
        <f t="shared" si="12"/>
        <v>0</v>
      </c>
      <c r="AO26" s="75">
        <f t="shared" si="12"/>
        <v>0</v>
      </c>
      <c r="AP26" s="75">
        <f t="shared" si="12"/>
        <v>0</v>
      </c>
      <c r="AQ26" s="75">
        <f t="shared" si="12"/>
        <v>0</v>
      </c>
      <c r="AR26" s="75">
        <f t="shared" si="12"/>
        <v>0</v>
      </c>
      <c r="AS26" s="75">
        <f t="shared" si="12"/>
        <v>0</v>
      </c>
      <c r="AT26" s="75">
        <f t="shared" si="12"/>
        <v>0</v>
      </c>
      <c r="AU26" s="75">
        <f t="shared" si="12"/>
        <v>0</v>
      </c>
      <c r="AV26" s="75">
        <f t="shared" si="12"/>
        <v>0</v>
      </c>
      <c r="AW26" s="75">
        <f t="shared" si="12"/>
        <v>0</v>
      </c>
      <c r="AX26" s="75">
        <f t="shared" si="12"/>
        <v>0</v>
      </c>
      <c r="AY26" s="75">
        <f t="shared" si="12"/>
        <v>0</v>
      </c>
      <c r="AZ26" s="75">
        <f t="shared" si="12"/>
        <v>0</v>
      </c>
      <c r="BA26" s="75">
        <f t="shared" si="12"/>
        <v>0</v>
      </c>
      <c r="BB26" s="75">
        <f t="shared" si="12"/>
        <v>0</v>
      </c>
      <c r="BC26" s="75">
        <f t="shared" si="12"/>
        <v>0</v>
      </c>
      <c r="BD26" s="75">
        <f t="shared" si="12"/>
        <v>0</v>
      </c>
      <c r="BE26" s="75">
        <f t="shared" si="12"/>
        <v>0</v>
      </c>
      <c r="BF26" s="75">
        <f t="shared" si="12"/>
        <v>0</v>
      </c>
      <c r="BG26" s="75">
        <f t="shared" si="12"/>
        <v>0</v>
      </c>
      <c r="BH26" s="75">
        <f t="shared" si="12"/>
        <v>0</v>
      </c>
      <c r="BI26" s="75">
        <f t="shared" si="12"/>
        <v>0</v>
      </c>
      <c r="BJ26" s="75">
        <f t="shared" si="12"/>
        <v>0</v>
      </c>
      <c r="BK26" s="75">
        <f t="shared" si="12"/>
        <v>0</v>
      </c>
      <c r="BL26" s="75">
        <f t="shared" si="12"/>
        <v>0</v>
      </c>
      <c r="BM26" s="37"/>
      <c r="BN26" s="75">
        <f>SUM(B26:BM26)</f>
        <v>2.5107543722241585</v>
      </c>
      <c r="BO26" s="337"/>
    </row>
    <row r="27" spans="1:67" s="38" customFormat="1" ht="15" customHeight="1">
      <c r="A27" s="36" t="s">
        <v>79</v>
      </c>
      <c r="B27" s="75">
        <f t="shared" ref="B27:BL27" si="13">B82</f>
        <v>0</v>
      </c>
      <c r="C27" s="75">
        <f t="shared" si="13"/>
        <v>0</v>
      </c>
      <c r="D27" s="75">
        <f t="shared" si="13"/>
        <v>9.4147640099999985E-2</v>
      </c>
      <c r="E27" s="75">
        <f t="shared" si="13"/>
        <v>0.18124048370183998</v>
      </c>
      <c r="F27" s="75">
        <f t="shared" si="13"/>
        <v>0.16763301145271997</v>
      </c>
      <c r="G27" s="75">
        <f t="shared" si="13"/>
        <v>0.15507999277271997</v>
      </c>
      <c r="H27" s="75">
        <f t="shared" si="13"/>
        <v>0.14343079143767998</v>
      </c>
      <c r="I27" s="75">
        <f t="shared" si="13"/>
        <v>0.13268540744759999</v>
      </c>
      <c r="J27" s="75">
        <f t="shared" si="13"/>
        <v>0.12271831061567999</v>
      </c>
      <c r="K27" s="75">
        <f t="shared" si="13"/>
        <v>0.11352950094191999</v>
      </c>
      <c r="L27" s="75">
        <f t="shared" si="13"/>
        <v>0.11202313870031999</v>
      </c>
      <c r="M27" s="75">
        <f t="shared" si="13"/>
        <v>0.11202313870031999</v>
      </c>
      <c r="N27" s="75">
        <f t="shared" si="13"/>
        <v>0.11202313870031999</v>
      </c>
      <c r="O27" s="75">
        <f t="shared" si="13"/>
        <v>0.11202313870031999</v>
      </c>
      <c r="P27" s="75">
        <f t="shared" si="13"/>
        <v>0.11202313870031999</v>
      </c>
      <c r="Q27" s="75">
        <f t="shared" si="13"/>
        <v>0.11202313870031999</v>
      </c>
      <c r="R27" s="75">
        <f t="shared" si="13"/>
        <v>0.11202313870031999</v>
      </c>
      <c r="S27" s="75">
        <f t="shared" si="13"/>
        <v>0.11202313870031999</v>
      </c>
      <c r="T27" s="75">
        <f t="shared" si="13"/>
        <v>0.11202313870031999</v>
      </c>
      <c r="U27" s="75">
        <f t="shared" si="13"/>
        <v>0.11202313870031999</v>
      </c>
      <c r="V27" s="75">
        <f t="shared" si="13"/>
        <v>0.11202313870031999</v>
      </c>
      <c r="W27" s="75">
        <f t="shared" si="13"/>
        <v>0.11202313870031999</v>
      </c>
      <c r="X27" s="75">
        <f t="shared" si="13"/>
        <v>5.6011569350159995E-2</v>
      </c>
      <c r="Y27" s="75">
        <f t="shared" si="13"/>
        <v>0</v>
      </c>
      <c r="Z27" s="75">
        <f t="shared" si="13"/>
        <v>0</v>
      </c>
      <c r="AA27" s="75">
        <f t="shared" si="13"/>
        <v>0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75">
        <f t="shared" si="13"/>
        <v>0</v>
      </c>
      <c r="AK27" s="75">
        <f t="shared" si="13"/>
        <v>0</v>
      </c>
      <c r="AL27" s="75">
        <f t="shared" si="13"/>
        <v>0</v>
      </c>
      <c r="AM27" s="75">
        <f t="shared" si="13"/>
        <v>0</v>
      </c>
      <c r="AN27" s="75">
        <f t="shared" si="13"/>
        <v>0</v>
      </c>
      <c r="AO27" s="75">
        <f t="shared" si="13"/>
        <v>0</v>
      </c>
      <c r="AP27" s="75">
        <f t="shared" si="13"/>
        <v>0</v>
      </c>
      <c r="AQ27" s="75">
        <f t="shared" si="13"/>
        <v>0</v>
      </c>
      <c r="AR27" s="75">
        <f t="shared" si="13"/>
        <v>0</v>
      </c>
      <c r="AS27" s="75">
        <f t="shared" si="13"/>
        <v>0</v>
      </c>
      <c r="AT27" s="75">
        <f t="shared" si="13"/>
        <v>0</v>
      </c>
      <c r="AU27" s="75">
        <f t="shared" si="13"/>
        <v>0</v>
      </c>
      <c r="AV27" s="75">
        <f t="shared" si="13"/>
        <v>0</v>
      </c>
      <c r="AW27" s="75">
        <f t="shared" si="13"/>
        <v>0</v>
      </c>
      <c r="AX27" s="75">
        <f t="shared" si="13"/>
        <v>0</v>
      </c>
      <c r="AY27" s="75">
        <f t="shared" si="13"/>
        <v>0</v>
      </c>
      <c r="AZ27" s="75">
        <f t="shared" si="13"/>
        <v>0</v>
      </c>
      <c r="BA27" s="75">
        <f t="shared" si="13"/>
        <v>0</v>
      </c>
      <c r="BB27" s="75">
        <f t="shared" si="13"/>
        <v>0</v>
      </c>
      <c r="BC27" s="75">
        <f t="shared" si="13"/>
        <v>0</v>
      </c>
      <c r="BD27" s="75">
        <f t="shared" si="13"/>
        <v>0</v>
      </c>
      <c r="BE27" s="75">
        <f t="shared" si="13"/>
        <v>0</v>
      </c>
      <c r="BF27" s="75">
        <f t="shared" si="13"/>
        <v>0</v>
      </c>
      <c r="BG27" s="75">
        <f t="shared" si="13"/>
        <v>0</v>
      </c>
      <c r="BH27" s="75">
        <f t="shared" si="13"/>
        <v>0</v>
      </c>
      <c r="BI27" s="75">
        <f t="shared" si="13"/>
        <v>0</v>
      </c>
      <c r="BJ27" s="75">
        <f t="shared" si="13"/>
        <v>0</v>
      </c>
      <c r="BK27" s="75">
        <f t="shared" si="13"/>
        <v>0</v>
      </c>
      <c r="BL27" s="75">
        <f t="shared" si="13"/>
        <v>0</v>
      </c>
      <c r="BM27" s="37"/>
      <c r="BN27" s="75">
        <f>SUM(B27:BM27)</f>
        <v>2.5107543722241585</v>
      </c>
      <c r="BO27" s="337"/>
    </row>
    <row r="28" spans="1:67" s="38" customFormat="1" ht="15" customHeight="1">
      <c r="A28" s="36" t="s">
        <v>28</v>
      </c>
      <c r="B28" s="75">
        <f t="shared" ref="B28:BL28" si="14">SUM(B25:B27)</f>
        <v>0</v>
      </c>
      <c r="C28" s="75">
        <f t="shared" si="14"/>
        <v>0</v>
      </c>
      <c r="D28" s="75">
        <f t="shared" si="14"/>
        <v>0.18829528019999997</v>
      </c>
      <c r="E28" s="75">
        <f t="shared" si="14"/>
        <v>0.55077624760367994</v>
      </c>
      <c r="F28" s="75">
        <f t="shared" si="14"/>
        <v>0.88604227050911999</v>
      </c>
      <c r="G28" s="75">
        <f t="shared" si="14"/>
        <v>1.19620225605456</v>
      </c>
      <c r="H28" s="75">
        <f t="shared" si="14"/>
        <v>1.48306383892992</v>
      </c>
      <c r="I28" s="75">
        <f t="shared" si="14"/>
        <v>1.7484346538251201</v>
      </c>
      <c r="J28" s="75">
        <f t="shared" si="14"/>
        <v>1.99387127505648</v>
      </c>
      <c r="K28" s="75">
        <f t="shared" si="14"/>
        <v>2.2209302769403201</v>
      </c>
      <c r="L28" s="75">
        <f t="shared" si="14"/>
        <v>2.4449765543409598</v>
      </c>
      <c r="M28" s="75">
        <f t="shared" si="14"/>
        <v>2.6690228317415996</v>
      </c>
      <c r="N28" s="75">
        <f t="shared" si="14"/>
        <v>2.8930691091422394</v>
      </c>
      <c r="O28" s="75">
        <f t="shared" si="14"/>
        <v>3.1171153865428791</v>
      </c>
      <c r="P28" s="75">
        <f t="shared" si="14"/>
        <v>3.3411616639435189</v>
      </c>
      <c r="Q28" s="75">
        <f t="shared" si="14"/>
        <v>3.5652079413441586</v>
      </c>
      <c r="R28" s="75">
        <f t="shared" si="14"/>
        <v>3.7892542187447984</v>
      </c>
      <c r="S28" s="75">
        <f t="shared" si="14"/>
        <v>4.0133004961454386</v>
      </c>
      <c r="T28" s="75">
        <f t="shared" si="14"/>
        <v>4.2373467735460792</v>
      </c>
      <c r="U28" s="75">
        <f t="shared" si="14"/>
        <v>4.4613930509467199</v>
      </c>
      <c r="V28" s="75">
        <f t="shared" si="14"/>
        <v>4.6854393283473605</v>
      </c>
      <c r="W28" s="75">
        <f t="shared" si="14"/>
        <v>4.9094856057480012</v>
      </c>
      <c r="X28" s="75">
        <f t="shared" si="14"/>
        <v>5.0215087444483206</v>
      </c>
      <c r="Y28" s="75">
        <f t="shared" si="14"/>
        <v>5.0215087444483206</v>
      </c>
      <c r="Z28" s="75">
        <f t="shared" si="14"/>
        <v>5.0215087444483206</v>
      </c>
      <c r="AA28" s="75">
        <f t="shared" si="14"/>
        <v>5.0215087444483206</v>
      </c>
      <c r="AB28" s="75">
        <f t="shared" si="14"/>
        <v>5.0215087444483206</v>
      </c>
      <c r="AC28" s="75">
        <f t="shared" si="14"/>
        <v>5.0215087444483206</v>
      </c>
      <c r="AD28" s="75">
        <f t="shared" si="14"/>
        <v>5.0215087444483206</v>
      </c>
      <c r="AE28" s="75">
        <f t="shared" si="14"/>
        <v>5.0215087444483206</v>
      </c>
      <c r="AF28" s="75">
        <f t="shared" si="14"/>
        <v>5.0215087444483206</v>
      </c>
      <c r="AG28" s="75">
        <f t="shared" si="14"/>
        <v>5.0215087444483206</v>
      </c>
      <c r="AH28" s="75">
        <f t="shared" si="14"/>
        <v>5.0215087444483206</v>
      </c>
      <c r="AI28" s="75">
        <f t="shared" si="14"/>
        <v>5.0215087444483206</v>
      </c>
      <c r="AJ28" s="75">
        <f t="shared" si="14"/>
        <v>5.0215087444483206</v>
      </c>
      <c r="AK28" s="75">
        <f t="shared" si="14"/>
        <v>5.0215087444483206</v>
      </c>
      <c r="AL28" s="75">
        <f t="shared" si="14"/>
        <v>5.0215087444483206</v>
      </c>
      <c r="AM28" s="75">
        <f t="shared" si="14"/>
        <v>5.0215087444483206</v>
      </c>
      <c r="AN28" s="75">
        <f t="shared" si="14"/>
        <v>5.0215087444483206</v>
      </c>
      <c r="AO28" s="75">
        <f t="shared" si="14"/>
        <v>5.0215087444483206</v>
      </c>
      <c r="AP28" s="75">
        <f t="shared" si="14"/>
        <v>5.0215087444483206</v>
      </c>
      <c r="AQ28" s="75">
        <f t="shared" si="14"/>
        <v>5.0215087444483206</v>
      </c>
      <c r="AR28" s="75">
        <f t="shared" si="14"/>
        <v>5.0215087444483206</v>
      </c>
      <c r="AS28" s="75">
        <f t="shared" si="14"/>
        <v>5.0215087444483206</v>
      </c>
      <c r="AT28" s="75">
        <f t="shared" si="14"/>
        <v>5.0215087444483206</v>
      </c>
      <c r="AU28" s="75">
        <f t="shared" si="14"/>
        <v>5.0215087444483206</v>
      </c>
      <c r="AV28" s="75">
        <f t="shared" si="14"/>
        <v>5.0215087444483206</v>
      </c>
      <c r="AW28" s="75">
        <f t="shared" si="14"/>
        <v>5.0215087444483206</v>
      </c>
      <c r="AX28" s="75">
        <f t="shared" si="14"/>
        <v>5.0215087444483206</v>
      </c>
      <c r="AY28" s="75">
        <f t="shared" si="14"/>
        <v>5.0215087444483206</v>
      </c>
      <c r="AZ28" s="75">
        <f t="shared" si="14"/>
        <v>5.0215087444483206</v>
      </c>
      <c r="BA28" s="75">
        <f t="shared" si="14"/>
        <v>5.0215087444483206</v>
      </c>
      <c r="BB28" s="75">
        <f t="shared" si="14"/>
        <v>5.0215087444483206</v>
      </c>
      <c r="BC28" s="75">
        <f t="shared" si="14"/>
        <v>5.0215087444483206</v>
      </c>
      <c r="BD28" s="75">
        <f t="shared" si="14"/>
        <v>5.0215087444483206</v>
      </c>
      <c r="BE28" s="75">
        <f t="shared" si="14"/>
        <v>5.0215087444483206</v>
      </c>
      <c r="BF28" s="75">
        <f t="shared" si="14"/>
        <v>5.0215087444483206</v>
      </c>
      <c r="BG28" s="75">
        <f t="shared" si="14"/>
        <v>5.0215087444483206</v>
      </c>
      <c r="BH28" s="75">
        <f t="shared" si="14"/>
        <v>5.0215087444483206</v>
      </c>
      <c r="BI28" s="75">
        <f t="shared" si="14"/>
        <v>5.0215087444483206</v>
      </c>
      <c r="BJ28" s="75">
        <f t="shared" si="14"/>
        <v>5.0215087444483206</v>
      </c>
      <c r="BK28" s="75">
        <f t="shared" si="14"/>
        <v>5.0215087444483206</v>
      </c>
      <c r="BL28" s="75">
        <f t="shared" si="14"/>
        <v>5.0215087444483206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5">AVERAGE(B25,B28)</f>
        <v>0</v>
      </c>
      <c r="C29" s="69">
        <f t="shared" si="15"/>
        <v>0</v>
      </c>
      <c r="D29" s="69">
        <f t="shared" si="15"/>
        <v>9.4147640099999985E-2</v>
      </c>
      <c r="E29" s="69">
        <f t="shared" si="15"/>
        <v>0.36953576390183995</v>
      </c>
      <c r="F29" s="69">
        <f t="shared" si="15"/>
        <v>0.71840925905639996</v>
      </c>
      <c r="G29" s="69">
        <f>AVERAGE(G25,G28)</f>
        <v>1.04112226328184</v>
      </c>
      <c r="H29" s="69">
        <f t="shared" si="15"/>
        <v>1.33963304749224</v>
      </c>
      <c r="I29" s="69">
        <f t="shared" si="15"/>
        <v>1.61574924637752</v>
      </c>
      <c r="J29" s="69">
        <f t="shared" si="15"/>
        <v>1.8711529644408</v>
      </c>
      <c r="K29" s="69">
        <f t="shared" si="15"/>
        <v>2.1074007759983999</v>
      </c>
      <c r="L29" s="69">
        <f t="shared" si="15"/>
        <v>2.33295341564064</v>
      </c>
      <c r="M29" s="69">
        <f t="shared" si="15"/>
        <v>2.5569996930412797</v>
      </c>
      <c r="N29" s="69">
        <f t="shared" si="15"/>
        <v>2.7810459704419195</v>
      </c>
      <c r="O29" s="69">
        <f t="shared" si="15"/>
        <v>3.0050922478425592</v>
      </c>
      <c r="P29" s="69">
        <f t="shared" si="15"/>
        <v>3.229138525243199</v>
      </c>
      <c r="Q29" s="69">
        <f t="shared" si="15"/>
        <v>3.4531848026438388</v>
      </c>
      <c r="R29" s="69">
        <f t="shared" si="15"/>
        <v>3.6772310800444785</v>
      </c>
      <c r="S29" s="69">
        <f t="shared" si="15"/>
        <v>3.9012773574451183</v>
      </c>
      <c r="T29" s="69">
        <f t="shared" si="15"/>
        <v>4.1253236348457589</v>
      </c>
      <c r="U29" s="69">
        <f t="shared" si="15"/>
        <v>4.3493699122463996</v>
      </c>
      <c r="V29" s="69">
        <f t="shared" si="15"/>
        <v>4.5734161896470402</v>
      </c>
      <c r="W29" s="69">
        <f t="shared" si="15"/>
        <v>4.7974624670476809</v>
      </c>
      <c r="X29" s="69">
        <f t="shared" si="15"/>
        <v>4.9654971750981609</v>
      </c>
      <c r="Y29" s="69">
        <f t="shared" si="15"/>
        <v>5.0215087444483206</v>
      </c>
      <c r="Z29" s="69">
        <f t="shared" si="15"/>
        <v>5.0215087444483206</v>
      </c>
      <c r="AA29" s="69">
        <f t="shared" si="15"/>
        <v>5.0215087444483206</v>
      </c>
      <c r="AB29" s="69">
        <f t="shared" si="15"/>
        <v>5.0215087444483206</v>
      </c>
      <c r="AC29" s="69">
        <f t="shared" si="15"/>
        <v>5.0215087444483206</v>
      </c>
      <c r="AD29" s="69">
        <f t="shared" si="15"/>
        <v>5.0215087444483206</v>
      </c>
      <c r="AE29" s="69">
        <f t="shared" si="15"/>
        <v>5.0215087444483206</v>
      </c>
      <c r="AF29" s="69">
        <f t="shared" si="15"/>
        <v>5.0215087444483206</v>
      </c>
      <c r="AG29" s="69">
        <f t="shared" si="15"/>
        <v>5.0215087444483206</v>
      </c>
      <c r="AH29" s="69">
        <f t="shared" si="15"/>
        <v>5.0215087444483206</v>
      </c>
      <c r="AI29" s="69">
        <f t="shared" si="15"/>
        <v>5.0215087444483206</v>
      </c>
      <c r="AJ29" s="69">
        <f t="shared" si="15"/>
        <v>5.0215087444483206</v>
      </c>
      <c r="AK29" s="69">
        <f t="shared" si="15"/>
        <v>5.0215087444483206</v>
      </c>
      <c r="AL29" s="69">
        <f t="shared" si="15"/>
        <v>5.0215087444483206</v>
      </c>
      <c r="AM29" s="69">
        <f t="shared" si="15"/>
        <v>5.0215087444483206</v>
      </c>
      <c r="AN29" s="69">
        <f t="shared" si="15"/>
        <v>5.0215087444483206</v>
      </c>
      <c r="AO29" s="69">
        <f t="shared" si="15"/>
        <v>5.0215087444483206</v>
      </c>
      <c r="AP29" s="69">
        <f t="shared" si="15"/>
        <v>5.0215087444483206</v>
      </c>
      <c r="AQ29" s="69">
        <f t="shared" si="15"/>
        <v>5.0215087444483206</v>
      </c>
      <c r="AR29" s="69">
        <f t="shared" si="15"/>
        <v>5.0215087444483206</v>
      </c>
      <c r="AS29" s="69">
        <f t="shared" si="15"/>
        <v>5.0215087444483206</v>
      </c>
      <c r="AT29" s="69">
        <f t="shared" si="15"/>
        <v>5.0215087444483206</v>
      </c>
      <c r="AU29" s="69">
        <f t="shared" si="15"/>
        <v>5.0215087444483206</v>
      </c>
      <c r="AV29" s="69">
        <f t="shared" si="15"/>
        <v>5.0215087444483206</v>
      </c>
      <c r="AW29" s="69">
        <f t="shared" si="15"/>
        <v>5.0215087444483206</v>
      </c>
      <c r="AX29" s="69">
        <f t="shared" si="15"/>
        <v>5.0215087444483206</v>
      </c>
      <c r="AY29" s="69">
        <f t="shared" si="15"/>
        <v>5.0215087444483206</v>
      </c>
      <c r="AZ29" s="69">
        <f t="shared" si="15"/>
        <v>5.0215087444483206</v>
      </c>
      <c r="BA29" s="69">
        <f t="shared" si="15"/>
        <v>5.0215087444483206</v>
      </c>
      <c r="BB29" s="69">
        <f t="shared" si="15"/>
        <v>5.0215087444483206</v>
      </c>
      <c r="BC29" s="69">
        <f t="shared" si="15"/>
        <v>5.0215087444483206</v>
      </c>
      <c r="BD29" s="69">
        <f t="shared" si="15"/>
        <v>5.0215087444483206</v>
      </c>
      <c r="BE29" s="69">
        <f t="shared" si="15"/>
        <v>5.0215087444483206</v>
      </c>
      <c r="BF29" s="69">
        <f t="shared" si="15"/>
        <v>5.0215087444483206</v>
      </c>
      <c r="BG29" s="69">
        <f t="shared" si="15"/>
        <v>5.0215087444483206</v>
      </c>
      <c r="BH29" s="69">
        <f t="shared" si="15"/>
        <v>5.0215087444483206</v>
      </c>
      <c r="BI29" s="69">
        <f t="shared" si="15"/>
        <v>5.0215087444483206</v>
      </c>
      <c r="BJ29" s="69">
        <f t="shared" si="15"/>
        <v>5.0215087444483206</v>
      </c>
      <c r="BK29" s="69">
        <f t="shared" si="15"/>
        <v>5.0215087444483206</v>
      </c>
      <c r="BL29" s="69">
        <f t="shared" si="15"/>
        <v>5.0215087444483206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6">B35</f>
        <v>0</v>
      </c>
      <c r="D32" s="75">
        <f t="shared" si="16"/>
        <v>0</v>
      </c>
      <c r="E32" s="75">
        <f t="shared" si="16"/>
        <v>4.8956772851999994E-2</v>
      </c>
      <c r="F32" s="75">
        <f t="shared" si="16"/>
        <v>9.7913545703999988E-2</v>
      </c>
      <c r="G32" s="75">
        <f t="shared" si="16"/>
        <v>0.14687031855599997</v>
      </c>
      <c r="H32" s="75">
        <f t="shared" si="16"/>
        <v>0.19582709140799998</v>
      </c>
      <c r="I32" s="75">
        <f t="shared" si="16"/>
        <v>0.24478386425999998</v>
      </c>
      <c r="J32" s="75">
        <f t="shared" si="16"/>
        <v>0.29374063711199999</v>
      </c>
      <c r="K32" s="75">
        <f t="shared" si="16"/>
        <v>0.342697409964</v>
      </c>
      <c r="L32" s="75">
        <f t="shared" si="16"/>
        <v>0.39165418281600001</v>
      </c>
      <c r="M32" s="75">
        <f t="shared" si="16"/>
        <v>0.44061095566800001</v>
      </c>
      <c r="N32" s="75">
        <f t="shared" si="16"/>
        <v>0.48956772852000002</v>
      </c>
      <c r="O32" s="75">
        <f t="shared" si="16"/>
        <v>0.53852450137200003</v>
      </c>
      <c r="P32" s="75">
        <f t="shared" si="16"/>
        <v>0.58748127422399998</v>
      </c>
      <c r="Q32" s="75">
        <f t="shared" si="16"/>
        <v>0.63643804707599994</v>
      </c>
      <c r="R32" s="75">
        <f t="shared" si="16"/>
        <v>0.68539481992799989</v>
      </c>
      <c r="S32" s="75">
        <f t="shared" si="16"/>
        <v>0.73435159277999984</v>
      </c>
      <c r="T32" s="75">
        <f t="shared" si="16"/>
        <v>0.78330836563199979</v>
      </c>
      <c r="U32" s="75">
        <f t="shared" si="16"/>
        <v>0.83226513848399974</v>
      </c>
      <c r="V32" s="75">
        <f t="shared" si="16"/>
        <v>0.8812219113359997</v>
      </c>
      <c r="W32" s="75">
        <f t="shared" si="16"/>
        <v>0.93017868418799965</v>
      </c>
      <c r="X32" s="75">
        <f t="shared" si="16"/>
        <v>0.9791354570399996</v>
      </c>
      <c r="Y32" s="75">
        <f t="shared" si="16"/>
        <v>1.0280922298919997</v>
      </c>
      <c r="Z32" s="75">
        <f t="shared" si="16"/>
        <v>1.0770490027439996</v>
      </c>
      <c r="AA32" s="75">
        <f t="shared" si="16"/>
        <v>1.1260057755959996</v>
      </c>
      <c r="AB32" s="75">
        <f t="shared" si="16"/>
        <v>1.1749625484479995</v>
      </c>
      <c r="AC32" s="75">
        <f t="shared" si="16"/>
        <v>1.2239193212999995</v>
      </c>
      <c r="AD32" s="75">
        <f t="shared" si="16"/>
        <v>1.2728760941519994</v>
      </c>
      <c r="AE32" s="75">
        <f t="shared" si="16"/>
        <v>1.3218328670039994</v>
      </c>
      <c r="AF32" s="75">
        <f t="shared" si="16"/>
        <v>1.3707896398559993</v>
      </c>
      <c r="AG32" s="75">
        <f t="shared" si="16"/>
        <v>1.4197464127079993</v>
      </c>
      <c r="AH32" s="75">
        <f t="shared" si="16"/>
        <v>1.4687031855599992</v>
      </c>
      <c r="AI32" s="75">
        <f t="shared" si="16"/>
        <v>1.5176599584119992</v>
      </c>
      <c r="AJ32" s="75">
        <f t="shared" si="16"/>
        <v>1.5666167312639991</v>
      </c>
      <c r="AK32" s="75">
        <f t="shared" si="16"/>
        <v>1.6155735041159991</v>
      </c>
      <c r="AL32" s="75">
        <f t="shared" si="16"/>
        <v>1.664530276967999</v>
      </c>
      <c r="AM32" s="75">
        <f t="shared" si="16"/>
        <v>1.713487049819999</v>
      </c>
      <c r="AN32" s="75">
        <f t="shared" si="16"/>
        <v>1.7624438226719989</v>
      </c>
      <c r="AO32" s="75">
        <f t="shared" si="16"/>
        <v>1.8114005955239989</v>
      </c>
      <c r="AP32" s="75">
        <f t="shared" si="16"/>
        <v>1.8603573683759989</v>
      </c>
      <c r="AQ32" s="75">
        <f t="shared" si="16"/>
        <v>1.9093141412279988</v>
      </c>
      <c r="AR32" s="75">
        <f t="shared" si="16"/>
        <v>1.9582709140799988</v>
      </c>
      <c r="AS32" s="75">
        <f t="shared" si="16"/>
        <v>2.0072276869319987</v>
      </c>
      <c r="AT32" s="75">
        <f t="shared" si="16"/>
        <v>2.0561844597839989</v>
      </c>
      <c r="AU32" s="75">
        <f t="shared" si="16"/>
        <v>2.1051412326359991</v>
      </c>
      <c r="AV32" s="75">
        <f t="shared" si="16"/>
        <v>2.1540980054879992</v>
      </c>
      <c r="AW32" s="75">
        <f t="shared" si="16"/>
        <v>2.2030547783399994</v>
      </c>
      <c r="AX32" s="75">
        <f t="shared" si="16"/>
        <v>2.2520115511919996</v>
      </c>
      <c r="AY32" s="75">
        <f t="shared" si="16"/>
        <v>2.3009683240439998</v>
      </c>
      <c r="AZ32" s="75">
        <f t="shared" si="16"/>
        <v>2.3499250968959999</v>
      </c>
      <c r="BA32" s="75">
        <f t="shared" si="16"/>
        <v>2.3988818697480001</v>
      </c>
      <c r="BB32" s="75">
        <f t="shared" si="16"/>
        <v>0</v>
      </c>
      <c r="BC32" s="75">
        <f t="shared" si="16"/>
        <v>0</v>
      </c>
      <c r="BD32" s="75">
        <f t="shared" si="16"/>
        <v>0</v>
      </c>
      <c r="BE32" s="75">
        <f t="shared" si="16"/>
        <v>0</v>
      </c>
      <c r="BF32" s="75">
        <f t="shared" si="16"/>
        <v>0</v>
      </c>
      <c r="BG32" s="75">
        <f t="shared" si="16"/>
        <v>0</v>
      </c>
      <c r="BH32" s="75">
        <f t="shared" si="16"/>
        <v>0</v>
      </c>
      <c r="BI32" s="75">
        <f t="shared" si="16"/>
        <v>0</v>
      </c>
      <c r="BJ32" s="75">
        <f t="shared" si="16"/>
        <v>0</v>
      </c>
      <c r="BK32" s="75">
        <f t="shared" si="16"/>
        <v>0</v>
      </c>
      <c r="BL32" s="75">
        <f t="shared" si="16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7">B98</f>
        <v>0</v>
      </c>
      <c r="C33" s="75">
        <f t="shared" si="17"/>
        <v>0</v>
      </c>
      <c r="D33" s="75">
        <f t="shared" si="17"/>
        <v>4.8956772851999994E-2</v>
      </c>
      <c r="E33" s="75">
        <f t="shared" si="17"/>
        <v>4.8956772851999994E-2</v>
      </c>
      <c r="F33" s="75">
        <f t="shared" si="17"/>
        <v>4.8956772851999994E-2</v>
      </c>
      <c r="G33" s="75">
        <f t="shared" si="17"/>
        <v>4.8956772851999994E-2</v>
      </c>
      <c r="H33" s="75">
        <f t="shared" si="17"/>
        <v>4.8956772851999994E-2</v>
      </c>
      <c r="I33" s="75">
        <f t="shared" si="17"/>
        <v>4.8956772851999994E-2</v>
      </c>
      <c r="J33" s="75">
        <f t="shared" si="17"/>
        <v>4.8956772851999994E-2</v>
      </c>
      <c r="K33" s="75">
        <f t="shared" si="17"/>
        <v>4.8956772851999994E-2</v>
      </c>
      <c r="L33" s="75">
        <f t="shared" si="17"/>
        <v>4.8956772851999994E-2</v>
      </c>
      <c r="M33" s="75">
        <f t="shared" si="17"/>
        <v>4.8956772851999994E-2</v>
      </c>
      <c r="N33" s="75">
        <f t="shared" si="17"/>
        <v>4.8956772851999994E-2</v>
      </c>
      <c r="O33" s="75">
        <f t="shared" si="17"/>
        <v>4.8956772851999994E-2</v>
      </c>
      <c r="P33" s="75">
        <f t="shared" si="17"/>
        <v>4.8956772851999994E-2</v>
      </c>
      <c r="Q33" s="75">
        <f t="shared" si="17"/>
        <v>4.8956772851999994E-2</v>
      </c>
      <c r="R33" s="75">
        <f t="shared" si="17"/>
        <v>4.8956772851999994E-2</v>
      </c>
      <c r="S33" s="75">
        <f t="shared" si="17"/>
        <v>4.8956772851999994E-2</v>
      </c>
      <c r="T33" s="75">
        <f t="shared" si="17"/>
        <v>4.8956772851999994E-2</v>
      </c>
      <c r="U33" s="75">
        <f t="shared" si="17"/>
        <v>4.8956772851999994E-2</v>
      </c>
      <c r="V33" s="75">
        <f t="shared" si="17"/>
        <v>4.8956772851999994E-2</v>
      </c>
      <c r="W33" s="75">
        <f t="shared" si="17"/>
        <v>4.8956772851999994E-2</v>
      </c>
      <c r="X33" s="75">
        <f t="shared" si="17"/>
        <v>4.8956772851999994E-2</v>
      </c>
      <c r="Y33" s="75">
        <f t="shared" si="17"/>
        <v>4.8956772851999994E-2</v>
      </c>
      <c r="Z33" s="75">
        <f t="shared" si="17"/>
        <v>4.8956772851999994E-2</v>
      </c>
      <c r="AA33" s="75">
        <f t="shared" si="17"/>
        <v>4.8956772851999994E-2</v>
      </c>
      <c r="AB33" s="75">
        <f t="shared" si="17"/>
        <v>4.8956772851999994E-2</v>
      </c>
      <c r="AC33" s="75">
        <f t="shared" si="17"/>
        <v>4.8956772851999994E-2</v>
      </c>
      <c r="AD33" s="75">
        <f t="shared" si="17"/>
        <v>4.8956772851999994E-2</v>
      </c>
      <c r="AE33" s="75">
        <f t="shared" si="17"/>
        <v>4.8956772851999994E-2</v>
      </c>
      <c r="AF33" s="75">
        <f t="shared" si="17"/>
        <v>4.8956772851999994E-2</v>
      </c>
      <c r="AG33" s="75">
        <f t="shared" si="17"/>
        <v>4.8956772851999994E-2</v>
      </c>
      <c r="AH33" s="75">
        <f t="shared" si="17"/>
        <v>4.8956772851999994E-2</v>
      </c>
      <c r="AI33" s="75">
        <f t="shared" si="17"/>
        <v>4.8956772851999994E-2</v>
      </c>
      <c r="AJ33" s="75">
        <f t="shared" si="17"/>
        <v>4.8956772851999994E-2</v>
      </c>
      <c r="AK33" s="75">
        <f t="shared" si="17"/>
        <v>4.8956772851999994E-2</v>
      </c>
      <c r="AL33" s="75">
        <f t="shared" si="17"/>
        <v>4.8956772851999994E-2</v>
      </c>
      <c r="AM33" s="75">
        <f t="shared" si="17"/>
        <v>4.8956772851999994E-2</v>
      </c>
      <c r="AN33" s="75">
        <f t="shared" si="17"/>
        <v>4.8956772851999994E-2</v>
      </c>
      <c r="AO33" s="75">
        <f t="shared" si="17"/>
        <v>4.8956772851999994E-2</v>
      </c>
      <c r="AP33" s="75">
        <f t="shared" si="17"/>
        <v>4.8956772851999994E-2</v>
      </c>
      <c r="AQ33" s="75">
        <f t="shared" si="17"/>
        <v>4.8956772851999994E-2</v>
      </c>
      <c r="AR33" s="75">
        <f t="shared" si="17"/>
        <v>4.8956772851999994E-2</v>
      </c>
      <c r="AS33" s="75">
        <f t="shared" si="17"/>
        <v>4.8956772851999994E-2</v>
      </c>
      <c r="AT33" s="75">
        <f t="shared" si="17"/>
        <v>4.8956772851999994E-2</v>
      </c>
      <c r="AU33" s="75">
        <f t="shared" si="17"/>
        <v>4.8956772851999994E-2</v>
      </c>
      <c r="AV33" s="75">
        <f t="shared" si="17"/>
        <v>4.8956772851999994E-2</v>
      </c>
      <c r="AW33" s="75">
        <f t="shared" si="17"/>
        <v>4.8956772851999994E-2</v>
      </c>
      <c r="AX33" s="75">
        <f t="shared" si="17"/>
        <v>4.8956772851999994E-2</v>
      </c>
      <c r="AY33" s="75">
        <f t="shared" si="17"/>
        <v>4.8956772851999994E-2</v>
      </c>
      <c r="AZ33" s="75">
        <f t="shared" si="17"/>
        <v>4.8956772851999994E-2</v>
      </c>
      <c r="BA33" s="75">
        <f t="shared" si="17"/>
        <v>4.8956772851999994E-2</v>
      </c>
      <c r="BB33" s="75">
        <f t="shared" si="17"/>
        <v>0</v>
      </c>
      <c r="BC33" s="75">
        <f t="shared" si="17"/>
        <v>0</v>
      </c>
      <c r="BD33" s="75">
        <f t="shared" si="17"/>
        <v>0</v>
      </c>
      <c r="BE33" s="75">
        <f t="shared" si="17"/>
        <v>0</v>
      </c>
      <c r="BF33" s="75">
        <f t="shared" si="17"/>
        <v>0</v>
      </c>
      <c r="BG33" s="75">
        <f t="shared" si="17"/>
        <v>0</v>
      </c>
      <c r="BH33" s="75">
        <f t="shared" si="17"/>
        <v>0</v>
      </c>
      <c r="BI33" s="75">
        <f t="shared" si="17"/>
        <v>0</v>
      </c>
      <c r="BJ33" s="75">
        <f t="shared" si="17"/>
        <v>0</v>
      </c>
      <c r="BK33" s="75">
        <f t="shared" si="17"/>
        <v>0</v>
      </c>
      <c r="BL33" s="75">
        <f t="shared" si="17"/>
        <v>0</v>
      </c>
      <c r="BM33" s="37"/>
      <c r="BN33" s="75">
        <f>SUM(B33:BM33)</f>
        <v>2.4478386426000003</v>
      </c>
      <c r="BO33" s="337"/>
    </row>
    <row r="34" spans="1:107" s="67" customFormat="1" ht="15" customHeight="1">
      <c r="A34" s="362" t="s">
        <v>302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3"/>
      <c r="N34" s="293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>
        <f>-BN85</f>
        <v>0</v>
      </c>
      <c r="AZ34" s="290">
        <f>-BN86</f>
        <v>0</v>
      </c>
      <c r="BA34" s="290">
        <f>-BN87</f>
        <v>-2.4478386426000003</v>
      </c>
      <c r="BB34" s="290">
        <f>-BN88</f>
        <v>0</v>
      </c>
      <c r="BC34" s="290">
        <f>-BN89</f>
        <v>0</v>
      </c>
      <c r="BD34" s="293">
        <f>-BN90</f>
        <v>0</v>
      </c>
      <c r="BE34" s="290">
        <f>-BN91</f>
        <v>0</v>
      </c>
      <c r="BF34" s="290">
        <f>-BN92</f>
        <v>0</v>
      </c>
      <c r="BG34" s="290">
        <f>-BN93</f>
        <v>0</v>
      </c>
      <c r="BH34" s="290">
        <f>-BN94</f>
        <v>0</v>
      </c>
      <c r="BI34" s="290">
        <f>-BN95</f>
        <v>0</v>
      </c>
      <c r="BJ34" s="290">
        <f>-BN96</f>
        <v>0</v>
      </c>
      <c r="BK34" s="293">
        <f>-BN97</f>
        <v>0</v>
      </c>
      <c r="BL34" s="290"/>
      <c r="BM34" s="292"/>
      <c r="BN34" s="290">
        <f>SUM(B34:BM34)</f>
        <v>-2.4478386426000003</v>
      </c>
      <c r="BO34" s="368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8">SUM(C32:C34)</f>
        <v>0</v>
      </c>
      <c r="D35" s="75">
        <f t="shared" si="18"/>
        <v>4.8956772851999994E-2</v>
      </c>
      <c r="E35" s="75">
        <f t="shared" si="18"/>
        <v>9.7913545703999988E-2</v>
      </c>
      <c r="F35" s="75">
        <f t="shared" si="18"/>
        <v>0.14687031855599997</v>
      </c>
      <c r="G35" s="75">
        <f t="shared" si="18"/>
        <v>0.19582709140799998</v>
      </c>
      <c r="H35" s="75">
        <f t="shared" si="18"/>
        <v>0.24478386425999998</v>
      </c>
      <c r="I35" s="75">
        <f t="shared" si="18"/>
        <v>0.29374063711199999</v>
      </c>
      <c r="J35" s="75">
        <f t="shared" si="18"/>
        <v>0.342697409964</v>
      </c>
      <c r="K35" s="75">
        <f t="shared" si="18"/>
        <v>0.39165418281600001</v>
      </c>
      <c r="L35" s="75">
        <f t="shared" si="18"/>
        <v>0.44061095566800001</v>
      </c>
      <c r="M35" s="75">
        <f t="shared" si="18"/>
        <v>0.48956772852000002</v>
      </c>
      <c r="N35" s="75">
        <f t="shared" si="18"/>
        <v>0.53852450137200003</v>
      </c>
      <c r="O35" s="75">
        <f t="shared" si="18"/>
        <v>0.58748127422399998</v>
      </c>
      <c r="P35" s="75">
        <f t="shared" si="18"/>
        <v>0.63643804707599994</v>
      </c>
      <c r="Q35" s="75">
        <f t="shared" si="18"/>
        <v>0.68539481992799989</v>
      </c>
      <c r="R35" s="75">
        <f t="shared" si="18"/>
        <v>0.73435159277999984</v>
      </c>
      <c r="S35" s="75">
        <f t="shared" si="18"/>
        <v>0.78330836563199979</v>
      </c>
      <c r="T35" s="75">
        <f t="shared" si="18"/>
        <v>0.83226513848399974</v>
      </c>
      <c r="U35" s="75">
        <f t="shared" si="18"/>
        <v>0.8812219113359997</v>
      </c>
      <c r="V35" s="75">
        <f t="shared" si="18"/>
        <v>0.93017868418799965</v>
      </c>
      <c r="W35" s="75">
        <f t="shared" si="18"/>
        <v>0.9791354570399996</v>
      </c>
      <c r="X35" s="75">
        <f t="shared" si="18"/>
        <v>1.0280922298919997</v>
      </c>
      <c r="Y35" s="75">
        <f t="shared" si="18"/>
        <v>1.0770490027439996</v>
      </c>
      <c r="Z35" s="75">
        <f t="shared" si="18"/>
        <v>1.1260057755959996</v>
      </c>
      <c r="AA35" s="75">
        <f t="shared" si="18"/>
        <v>1.1749625484479995</v>
      </c>
      <c r="AB35" s="75">
        <f t="shared" si="18"/>
        <v>1.2239193212999995</v>
      </c>
      <c r="AC35" s="75">
        <f t="shared" si="18"/>
        <v>1.2728760941519994</v>
      </c>
      <c r="AD35" s="75">
        <f t="shared" si="18"/>
        <v>1.3218328670039994</v>
      </c>
      <c r="AE35" s="75">
        <f t="shared" si="18"/>
        <v>1.3707896398559993</v>
      </c>
      <c r="AF35" s="75">
        <f t="shared" si="18"/>
        <v>1.4197464127079993</v>
      </c>
      <c r="AG35" s="75">
        <f t="shared" si="18"/>
        <v>1.4687031855599992</v>
      </c>
      <c r="AH35" s="75">
        <f t="shared" si="18"/>
        <v>1.5176599584119992</v>
      </c>
      <c r="AI35" s="75">
        <f t="shared" si="18"/>
        <v>1.5666167312639991</v>
      </c>
      <c r="AJ35" s="75">
        <f t="shared" si="18"/>
        <v>1.6155735041159991</v>
      </c>
      <c r="AK35" s="75">
        <f t="shared" si="18"/>
        <v>1.664530276967999</v>
      </c>
      <c r="AL35" s="75">
        <f t="shared" si="18"/>
        <v>1.713487049819999</v>
      </c>
      <c r="AM35" s="75">
        <f t="shared" si="18"/>
        <v>1.7624438226719989</v>
      </c>
      <c r="AN35" s="75">
        <f t="shared" si="18"/>
        <v>1.8114005955239989</v>
      </c>
      <c r="AO35" s="75">
        <f t="shared" si="18"/>
        <v>1.8603573683759989</v>
      </c>
      <c r="AP35" s="75">
        <f t="shared" si="18"/>
        <v>1.9093141412279988</v>
      </c>
      <c r="AQ35" s="75">
        <f t="shared" si="18"/>
        <v>1.9582709140799988</v>
      </c>
      <c r="AR35" s="75">
        <f t="shared" si="18"/>
        <v>2.0072276869319987</v>
      </c>
      <c r="AS35" s="75">
        <f t="shared" si="18"/>
        <v>2.0561844597839989</v>
      </c>
      <c r="AT35" s="75">
        <f t="shared" si="18"/>
        <v>2.1051412326359991</v>
      </c>
      <c r="AU35" s="75">
        <f t="shared" si="18"/>
        <v>2.1540980054879992</v>
      </c>
      <c r="AV35" s="75">
        <f t="shared" si="18"/>
        <v>2.2030547783399994</v>
      </c>
      <c r="AW35" s="75">
        <f t="shared" si="18"/>
        <v>2.2520115511919996</v>
      </c>
      <c r="AX35" s="75">
        <f t="shared" si="18"/>
        <v>2.3009683240439998</v>
      </c>
      <c r="AY35" s="75">
        <f t="shared" si="18"/>
        <v>2.3499250968959999</v>
      </c>
      <c r="AZ35" s="75">
        <f t="shared" si="18"/>
        <v>2.3988818697480001</v>
      </c>
      <c r="BA35" s="75">
        <f t="shared" si="18"/>
        <v>0</v>
      </c>
      <c r="BB35" s="75">
        <f t="shared" si="18"/>
        <v>0</v>
      </c>
      <c r="BC35" s="75">
        <f t="shared" si="18"/>
        <v>0</v>
      </c>
      <c r="BD35" s="75">
        <f t="shared" si="18"/>
        <v>0</v>
      </c>
      <c r="BE35" s="75">
        <f t="shared" si="18"/>
        <v>0</v>
      </c>
      <c r="BF35" s="75">
        <f t="shared" si="18"/>
        <v>0</v>
      </c>
      <c r="BG35" s="75">
        <f t="shared" si="18"/>
        <v>0</v>
      </c>
      <c r="BH35" s="75">
        <f t="shared" si="18"/>
        <v>0</v>
      </c>
      <c r="BI35" s="75">
        <f t="shared" si="18"/>
        <v>0</v>
      </c>
      <c r="BJ35" s="75">
        <f t="shared" si="18"/>
        <v>0</v>
      </c>
      <c r="BK35" s="75">
        <f t="shared" si="18"/>
        <v>0</v>
      </c>
      <c r="BL35" s="75">
        <f t="shared" si="18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9">AVERAGE(B32,B35)</f>
        <v>0</v>
      </c>
      <c r="C36" s="69">
        <f t="shared" si="19"/>
        <v>0</v>
      </c>
      <c r="D36" s="69">
        <f t="shared" si="19"/>
        <v>2.4478386425999997E-2</v>
      </c>
      <c r="E36" s="69">
        <f t="shared" si="19"/>
        <v>7.3435159277999984E-2</v>
      </c>
      <c r="F36" s="69">
        <f t="shared" si="19"/>
        <v>0.12239193212999998</v>
      </c>
      <c r="G36" s="69">
        <f t="shared" si="19"/>
        <v>0.17134870498199997</v>
      </c>
      <c r="H36" s="69">
        <f t="shared" si="19"/>
        <v>0.22030547783399998</v>
      </c>
      <c r="I36" s="69">
        <f t="shared" si="19"/>
        <v>0.26926225068599996</v>
      </c>
      <c r="J36" s="69">
        <f t="shared" si="19"/>
        <v>0.31821902353800002</v>
      </c>
      <c r="K36" s="69">
        <f t="shared" si="19"/>
        <v>0.36717579638999998</v>
      </c>
      <c r="L36" s="69">
        <f t="shared" si="19"/>
        <v>0.41613256924200004</v>
      </c>
      <c r="M36" s="69">
        <f t="shared" si="19"/>
        <v>0.46508934209399999</v>
      </c>
      <c r="N36" s="69">
        <f t="shared" si="19"/>
        <v>0.51404611494600005</v>
      </c>
      <c r="O36" s="69">
        <f t="shared" si="19"/>
        <v>0.56300288779800001</v>
      </c>
      <c r="P36" s="69">
        <f t="shared" si="19"/>
        <v>0.61195966064999996</v>
      </c>
      <c r="Q36" s="69">
        <f t="shared" si="19"/>
        <v>0.66091643350199991</v>
      </c>
      <c r="R36" s="69">
        <f t="shared" si="19"/>
        <v>0.70987320635399986</v>
      </c>
      <c r="S36" s="69">
        <f t="shared" si="19"/>
        <v>0.75882997920599982</v>
      </c>
      <c r="T36" s="69">
        <f t="shared" si="19"/>
        <v>0.80778675205799977</v>
      </c>
      <c r="U36" s="69">
        <f t="shared" si="19"/>
        <v>0.85674352490999972</v>
      </c>
      <c r="V36" s="69">
        <f t="shared" si="19"/>
        <v>0.90570029776199967</v>
      </c>
      <c r="W36" s="69">
        <f t="shared" si="19"/>
        <v>0.95465707061399963</v>
      </c>
      <c r="X36" s="69">
        <f t="shared" si="19"/>
        <v>1.0036138434659996</v>
      </c>
      <c r="Y36" s="69">
        <f t="shared" si="19"/>
        <v>1.0525706163179995</v>
      </c>
      <c r="Z36" s="69">
        <f t="shared" si="19"/>
        <v>1.1015273891699997</v>
      </c>
      <c r="AA36" s="69">
        <f t="shared" si="19"/>
        <v>1.1504841620219994</v>
      </c>
      <c r="AB36" s="69">
        <f t="shared" si="19"/>
        <v>1.1994409348739996</v>
      </c>
      <c r="AC36" s="69">
        <f t="shared" si="19"/>
        <v>1.2483977077259993</v>
      </c>
      <c r="AD36" s="69">
        <f t="shared" si="19"/>
        <v>1.2973544805779995</v>
      </c>
      <c r="AE36" s="69">
        <f t="shared" si="19"/>
        <v>1.3463112534299992</v>
      </c>
      <c r="AF36" s="69">
        <f t="shared" si="19"/>
        <v>1.3952680262819994</v>
      </c>
      <c r="AG36" s="69">
        <f t="shared" si="19"/>
        <v>1.4442247991339991</v>
      </c>
      <c r="AH36" s="69">
        <f t="shared" si="19"/>
        <v>1.4931815719859993</v>
      </c>
      <c r="AI36" s="69">
        <f t="shared" si="19"/>
        <v>1.5421383448379991</v>
      </c>
      <c r="AJ36" s="69">
        <f t="shared" si="19"/>
        <v>1.5910951176899992</v>
      </c>
      <c r="AK36" s="69">
        <f t="shared" si="19"/>
        <v>1.640051890541999</v>
      </c>
      <c r="AL36" s="69">
        <f t="shared" si="19"/>
        <v>1.6890086633939991</v>
      </c>
      <c r="AM36" s="69">
        <f t="shared" si="19"/>
        <v>1.7379654362459989</v>
      </c>
      <c r="AN36" s="69">
        <f t="shared" si="19"/>
        <v>1.786922209097999</v>
      </c>
      <c r="AO36" s="69">
        <f t="shared" si="19"/>
        <v>1.8358789819499988</v>
      </c>
      <c r="AP36" s="69">
        <f t="shared" si="19"/>
        <v>1.8848357548019989</v>
      </c>
      <c r="AQ36" s="69">
        <f t="shared" si="19"/>
        <v>1.9337925276539987</v>
      </c>
      <c r="AR36" s="69">
        <f t="shared" si="19"/>
        <v>1.9827493005059988</v>
      </c>
      <c r="AS36" s="69">
        <f t="shared" si="19"/>
        <v>2.0317060733579986</v>
      </c>
      <c r="AT36" s="69">
        <f t="shared" si="19"/>
        <v>2.0806628462099992</v>
      </c>
      <c r="AU36" s="69">
        <f t="shared" si="19"/>
        <v>2.1296196190619989</v>
      </c>
      <c r="AV36" s="69">
        <f t="shared" si="19"/>
        <v>2.1785763919139995</v>
      </c>
      <c r="AW36" s="69">
        <f t="shared" si="19"/>
        <v>2.2275331647659993</v>
      </c>
      <c r="AX36" s="69">
        <f t="shared" si="19"/>
        <v>2.2764899376179999</v>
      </c>
      <c r="AY36" s="69">
        <f t="shared" si="19"/>
        <v>2.3254467104699996</v>
      </c>
      <c r="AZ36" s="69">
        <f t="shared" si="19"/>
        <v>2.3744034833220002</v>
      </c>
      <c r="BA36" s="69">
        <f t="shared" si="19"/>
        <v>1.1994409348740001</v>
      </c>
      <c r="BB36" s="69">
        <f t="shared" si="19"/>
        <v>0</v>
      </c>
      <c r="BC36" s="69">
        <f t="shared" si="19"/>
        <v>0</v>
      </c>
      <c r="BD36" s="69">
        <f t="shared" si="19"/>
        <v>0</v>
      </c>
      <c r="BE36" s="69">
        <f t="shared" si="19"/>
        <v>0</v>
      </c>
      <c r="BF36" s="69">
        <f t="shared" si="19"/>
        <v>0</v>
      </c>
      <c r="BG36" s="69">
        <f t="shared" si="19"/>
        <v>0</v>
      </c>
      <c r="BH36" s="69">
        <f t="shared" si="19"/>
        <v>0</v>
      </c>
      <c r="BI36" s="69">
        <f t="shared" si="19"/>
        <v>0</v>
      </c>
      <c r="BJ36" s="69">
        <f t="shared" si="19"/>
        <v>0</v>
      </c>
      <c r="BK36" s="69">
        <f t="shared" si="19"/>
        <v>0</v>
      </c>
      <c r="BL36" s="69">
        <f t="shared" si="19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20">B41</f>
        <v>0</v>
      </c>
      <c r="D39" s="75">
        <f t="shared" si="20"/>
        <v>0</v>
      </c>
      <c r="E39" s="75">
        <f t="shared" si="20"/>
        <v>1.5377447882999997E-2</v>
      </c>
      <c r="F39" s="75">
        <f t="shared" si="20"/>
        <v>6.1237391026643988E-2</v>
      </c>
      <c r="G39" s="75">
        <f t="shared" si="20"/>
        <v>0.10233471888309598</v>
      </c>
      <c r="H39" s="75">
        <f t="shared" si="20"/>
        <v>0.13903849020154796</v>
      </c>
      <c r="I39" s="75">
        <f t="shared" si="20"/>
        <v>0.17166504105273594</v>
      </c>
      <c r="J39" s="75">
        <f t="shared" si="20"/>
        <v>0.20053070750739593</v>
      </c>
      <c r="K39" s="75">
        <f t="shared" si="20"/>
        <v>0.22590789007088394</v>
      </c>
      <c r="L39" s="75">
        <f t="shared" si="20"/>
        <v>0.24806898924855594</v>
      </c>
      <c r="M39" s="75">
        <f t="shared" si="20"/>
        <v>0.26970286164166796</v>
      </c>
      <c r="N39" s="75">
        <f t="shared" si="20"/>
        <v>0.29133673403477994</v>
      </c>
      <c r="O39" s="75">
        <f t="shared" si="20"/>
        <v>0.31297060642789193</v>
      </c>
      <c r="P39" s="75">
        <f t="shared" si="20"/>
        <v>0.33460447882100391</v>
      </c>
      <c r="Q39" s="75">
        <f t="shared" si="20"/>
        <v>0.3562383512141159</v>
      </c>
      <c r="R39" s="75">
        <f t="shared" si="20"/>
        <v>0.37787222360722789</v>
      </c>
      <c r="S39" s="75">
        <f t="shared" si="20"/>
        <v>0.39950609600033987</v>
      </c>
      <c r="T39" s="75">
        <f t="shared" si="20"/>
        <v>0.42113996839345186</v>
      </c>
      <c r="U39" s="75">
        <f t="shared" si="20"/>
        <v>0.44277384078656384</v>
      </c>
      <c r="V39" s="75">
        <f t="shared" si="20"/>
        <v>0.46440771317967583</v>
      </c>
      <c r="W39" s="75">
        <f t="shared" si="20"/>
        <v>0.48604158557278782</v>
      </c>
      <c r="X39" s="75">
        <f t="shared" si="20"/>
        <v>0.50767545796589986</v>
      </c>
      <c r="Y39" s="75">
        <f t="shared" si="20"/>
        <v>0.50970528108645585</v>
      </c>
      <c r="Z39" s="75">
        <f t="shared" si="20"/>
        <v>0.49213105493445586</v>
      </c>
      <c r="AA39" s="75">
        <f t="shared" si="20"/>
        <v>0.47455682878245586</v>
      </c>
      <c r="AB39" s="75">
        <f t="shared" si="20"/>
        <v>0.45698260263045587</v>
      </c>
      <c r="AC39" s="75">
        <f t="shared" si="20"/>
        <v>0.43940837647845588</v>
      </c>
      <c r="AD39" s="75">
        <f t="shared" si="20"/>
        <v>0.42183415032645588</v>
      </c>
      <c r="AE39" s="75">
        <f t="shared" si="20"/>
        <v>0.40425992417445589</v>
      </c>
      <c r="AF39" s="75">
        <f t="shared" si="20"/>
        <v>0.38668569802245589</v>
      </c>
      <c r="AG39" s="75">
        <f t="shared" si="20"/>
        <v>0.3691114718704559</v>
      </c>
      <c r="AH39" s="75">
        <f t="shared" si="20"/>
        <v>0.3515372457184559</v>
      </c>
      <c r="AI39" s="75">
        <f t="shared" si="20"/>
        <v>0.33396301956645591</v>
      </c>
      <c r="AJ39" s="75">
        <f t="shared" si="20"/>
        <v>0.31638879341445592</v>
      </c>
      <c r="AK39" s="75">
        <f t="shared" si="20"/>
        <v>0.29881456726245592</v>
      </c>
      <c r="AL39" s="75">
        <f t="shared" si="20"/>
        <v>0.28124034111045593</v>
      </c>
      <c r="AM39" s="75">
        <f t="shared" si="20"/>
        <v>0.26366611495845593</v>
      </c>
      <c r="AN39" s="75">
        <f t="shared" si="20"/>
        <v>0.24609188880645594</v>
      </c>
      <c r="AO39" s="75">
        <f t="shared" si="20"/>
        <v>0.22851766265445594</v>
      </c>
      <c r="AP39" s="75">
        <f t="shared" si="20"/>
        <v>0.21094343650245595</v>
      </c>
      <c r="AQ39" s="75">
        <f t="shared" si="20"/>
        <v>0.19336921035045596</v>
      </c>
      <c r="AR39" s="75">
        <f t="shared" si="20"/>
        <v>0.17579498419845596</v>
      </c>
      <c r="AS39" s="75">
        <f t="shared" si="20"/>
        <v>0.15822075804645597</v>
      </c>
      <c r="AT39" s="75">
        <f t="shared" si="20"/>
        <v>0.14064653189445597</v>
      </c>
      <c r="AU39" s="75">
        <f t="shared" si="20"/>
        <v>0.12307230574245598</v>
      </c>
      <c r="AV39" s="75">
        <f t="shared" si="20"/>
        <v>0.10549807959045598</v>
      </c>
      <c r="AW39" s="75">
        <f t="shared" si="20"/>
        <v>8.792385343845599E-2</v>
      </c>
      <c r="AX39" s="75">
        <f t="shared" si="20"/>
        <v>7.0349627286455996E-2</v>
      </c>
      <c r="AY39" s="75">
        <f t="shared" si="20"/>
        <v>5.2775401134456001E-2</v>
      </c>
      <c r="AZ39" s="75">
        <f t="shared" si="20"/>
        <v>3.5201174982456007E-2</v>
      </c>
      <c r="BA39" s="75">
        <f t="shared" si="20"/>
        <v>1.7626948830456009E-2</v>
      </c>
      <c r="BB39" s="75">
        <f t="shared" si="20"/>
        <v>5.2722678456011696E-5</v>
      </c>
      <c r="BC39" s="75">
        <f t="shared" si="20"/>
        <v>5.2722678456011696E-5</v>
      </c>
      <c r="BD39" s="75">
        <f t="shared" si="20"/>
        <v>5.2722678456011696E-5</v>
      </c>
      <c r="BE39" s="75">
        <f t="shared" si="20"/>
        <v>5.2722678456011696E-5</v>
      </c>
      <c r="BF39" s="75">
        <f t="shared" si="20"/>
        <v>5.2722678456011696E-5</v>
      </c>
      <c r="BG39" s="75">
        <f t="shared" si="20"/>
        <v>5.2722678456011696E-5</v>
      </c>
      <c r="BH39" s="75">
        <f t="shared" si="20"/>
        <v>5.2722678456011696E-5</v>
      </c>
      <c r="BI39" s="75">
        <f t="shared" si="20"/>
        <v>5.2722678456011696E-5</v>
      </c>
      <c r="BJ39" s="75">
        <f t="shared" si="20"/>
        <v>5.2722678456011696E-5</v>
      </c>
      <c r="BK39" s="75">
        <f t="shared" si="20"/>
        <v>5.2722678456011696E-5</v>
      </c>
      <c r="BL39" s="75">
        <f t="shared" si="20"/>
        <v>5.2722678456011696E-5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1.5377447882999997E-2</v>
      </c>
      <c r="E40" s="77">
        <f>(E26-E114)*'Assumptions (Inputs)'!$C$29</f>
        <v>4.5859943143643993E-2</v>
      </c>
      <c r="F40" s="77">
        <f>(F26-F114)*'Assumptions (Inputs)'!$C$29</f>
        <v>4.1097327856451989E-2</v>
      </c>
      <c r="G40" s="77">
        <f>(G26-G114)*'Assumptions (Inputs)'!$C$29</f>
        <v>3.670377131845199E-2</v>
      </c>
      <c r="H40" s="77">
        <f>(H26-H114)*'Assumptions (Inputs)'!$C$29</f>
        <v>3.2626550851187992E-2</v>
      </c>
      <c r="I40" s="77">
        <f>(I26-I114)*'Assumptions (Inputs)'!$C$29</f>
        <v>2.8865666454659995E-2</v>
      </c>
      <c r="J40" s="77">
        <f>(J26-J114)*'Assumptions (Inputs)'!$C$29</f>
        <v>2.5377182563488001E-2</v>
      </c>
      <c r="K40" s="77">
        <f>(K26-K114)*'Assumptions (Inputs)'!$C$29</f>
        <v>2.2161099177671995E-2</v>
      </c>
      <c r="L40" s="77">
        <f>(L26-L114)*'Assumptions (Inputs)'!$C$29</f>
        <v>2.1633872393112E-2</v>
      </c>
      <c r="M40" s="77">
        <f>(M26-M114)*'Assumptions (Inputs)'!$C$29</f>
        <v>2.1633872393112E-2</v>
      </c>
      <c r="N40" s="77">
        <f>(N26-N114)*'Assumptions (Inputs)'!$C$29</f>
        <v>2.1633872393112E-2</v>
      </c>
      <c r="O40" s="77">
        <f>(O26-O114)*'Assumptions (Inputs)'!$C$29</f>
        <v>2.1633872393112E-2</v>
      </c>
      <c r="P40" s="77">
        <f>(P26-P114)*'Assumptions (Inputs)'!$C$29</f>
        <v>2.1633872393112E-2</v>
      </c>
      <c r="Q40" s="77">
        <f>(Q26-Q114)*'Assumptions (Inputs)'!$C$29</f>
        <v>2.1633872393112E-2</v>
      </c>
      <c r="R40" s="77">
        <f>(R26-R114)*'Assumptions (Inputs)'!$C$29</f>
        <v>2.1633872393112E-2</v>
      </c>
      <c r="S40" s="77">
        <f>(S26-S114)*'Assumptions (Inputs)'!$C$29</f>
        <v>2.1633872393112E-2</v>
      </c>
      <c r="T40" s="77">
        <f>(T26-T114)*'Assumptions (Inputs)'!$C$29</f>
        <v>2.1633872393112E-2</v>
      </c>
      <c r="U40" s="77">
        <f>(U26-U114)*'Assumptions (Inputs)'!$C$29</f>
        <v>2.1633872393112E-2</v>
      </c>
      <c r="V40" s="77">
        <f>(V26-V114)*'Assumptions (Inputs)'!$C$29</f>
        <v>2.1633872393112E-2</v>
      </c>
      <c r="W40" s="77">
        <f>(W26-W114)*'Assumptions (Inputs)'!$C$29</f>
        <v>2.1633872393112E-2</v>
      </c>
      <c r="X40" s="77">
        <f>(X26-X114)*'Assumptions (Inputs)'!$C$29</f>
        <v>2.029823120556001E-3</v>
      </c>
      <c r="Y40" s="77">
        <f>(Y26-Y114)*'Assumptions (Inputs)'!$C$29</f>
        <v>-1.7574226151999998E-2</v>
      </c>
      <c r="Z40" s="77">
        <f>(Z26-Z114)*'Assumptions (Inputs)'!$C$29</f>
        <v>-1.7574226151999998E-2</v>
      </c>
      <c r="AA40" s="77">
        <f>(AA26-AA114)*'Assumptions (Inputs)'!$C$29</f>
        <v>-1.7574226151999998E-2</v>
      </c>
      <c r="AB40" s="77">
        <f>(AB26-AB114)*'Assumptions (Inputs)'!$C$29</f>
        <v>-1.7574226151999998E-2</v>
      </c>
      <c r="AC40" s="77">
        <f>(AC26-AC114)*'Assumptions (Inputs)'!$C$29</f>
        <v>-1.7574226151999998E-2</v>
      </c>
      <c r="AD40" s="77">
        <f>(AD26-AD114)*'Assumptions (Inputs)'!$C$29</f>
        <v>-1.7574226151999998E-2</v>
      </c>
      <c r="AE40" s="77">
        <f>(AE26-AE114)*'Assumptions (Inputs)'!$C$29</f>
        <v>-1.7574226151999998E-2</v>
      </c>
      <c r="AF40" s="77">
        <f>(AF26-AF114)*'Assumptions (Inputs)'!$C$29</f>
        <v>-1.7574226151999998E-2</v>
      </c>
      <c r="AG40" s="77">
        <f>(AG26-AG114)*'Assumptions (Inputs)'!$C$29</f>
        <v>-1.7574226151999998E-2</v>
      </c>
      <c r="AH40" s="77">
        <f>(AH26-AH114)*'Assumptions (Inputs)'!$C$29</f>
        <v>-1.7574226151999998E-2</v>
      </c>
      <c r="AI40" s="77">
        <f>(AI26-AI114)*'Assumptions (Inputs)'!$C$29</f>
        <v>-1.7574226151999998E-2</v>
      </c>
      <c r="AJ40" s="77">
        <f>(AJ26-AJ114)*'Assumptions (Inputs)'!$C$29</f>
        <v>-1.7574226151999998E-2</v>
      </c>
      <c r="AK40" s="77">
        <f>(AK26-AK114)*'Assumptions (Inputs)'!$C$29</f>
        <v>-1.7574226151999998E-2</v>
      </c>
      <c r="AL40" s="77">
        <f>(AL26-AL114)*'Assumptions (Inputs)'!$C$29</f>
        <v>-1.7574226151999998E-2</v>
      </c>
      <c r="AM40" s="77">
        <f>(AM26-AM114)*'Assumptions (Inputs)'!$C$29</f>
        <v>-1.7574226151999998E-2</v>
      </c>
      <c r="AN40" s="77">
        <f>(AN26-AN114)*'Assumptions (Inputs)'!$C$29</f>
        <v>-1.7574226151999998E-2</v>
      </c>
      <c r="AO40" s="77">
        <f>(AO26-AO114)*'Assumptions (Inputs)'!$C$29</f>
        <v>-1.7574226151999998E-2</v>
      </c>
      <c r="AP40" s="77">
        <f>(AP26-AP114)*'Assumptions (Inputs)'!$C$29</f>
        <v>-1.7574226151999998E-2</v>
      </c>
      <c r="AQ40" s="77">
        <f>(AQ26-AQ114)*'Assumptions (Inputs)'!$C$29</f>
        <v>-1.7574226151999998E-2</v>
      </c>
      <c r="AR40" s="77">
        <f>(AR26-AR114)*'Assumptions (Inputs)'!$C$29</f>
        <v>-1.7574226151999998E-2</v>
      </c>
      <c r="AS40" s="77">
        <f>(AS26-AS114)*'Assumptions (Inputs)'!$C$29</f>
        <v>-1.7574226151999998E-2</v>
      </c>
      <c r="AT40" s="77">
        <f>(AT26-AT114)*'Assumptions (Inputs)'!$C$29</f>
        <v>-1.7574226151999998E-2</v>
      </c>
      <c r="AU40" s="77">
        <f>(AU26-AU114)*'Assumptions (Inputs)'!$C$29</f>
        <v>-1.7574226151999998E-2</v>
      </c>
      <c r="AV40" s="77">
        <f>(AV26-AV114)*'Assumptions (Inputs)'!$C$29</f>
        <v>-1.7574226151999998E-2</v>
      </c>
      <c r="AW40" s="77">
        <f>(AW26-AW114)*'Assumptions (Inputs)'!$C$29</f>
        <v>-1.7574226151999998E-2</v>
      </c>
      <c r="AX40" s="77">
        <f>(AX26-AX114)*'Assumptions (Inputs)'!$C$29</f>
        <v>-1.7574226151999998E-2</v>
      </c>
      <c r="AY40" s="77">
        <f>(AY26-AY114)*'Assumptions (Inputs)'!$C$29</f>
        <v>-1.7574226151999998E-2</v>
      </c>
      <c r="AZ40" s="77">
        <f>(AZ26-AZ114)*'Assumptions (Inputs)'!$C$29</f>
        <v>-1.7574226151999998E-2</v>
      </c>
      <c r="BA40" s="77">
        <f>(BA26-BA114)*'Assumptions (Inputs)'!$C$29</f>
        <v>-1.7574226151999998E-2</v>
      </c>
      <c r="BB40" s="77">
        <f>(BB26-BB114)*'Assumptions (Inputs)'!$C$29</f>
        <v>0</v>
      </c>
      <c r="BC40" s="77">
        <f>(BC26-BC114)*'Assumptions (Inputs)'!$C$29</f>
        <v>0</v>
      </c>
      <c r="BD40" s="77">
        <f>(BD26-BD114)*'Assumptions (Inputs)'!$C$29</f>
        <v>0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5.2722678456011696E-5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1">SUM(C39:C40)</f>
        <v>0</v>
      </c>
      <c r="D41" s="75">
        <f t="shared" si="21"/>
        <v>1.5377447882999997E-2</v>
      </c>
      <c r="E41" s="75">
        <f t="shared" si="21"/>
        <v>6.1237391026643988E-2</v>
      </c>
      <c r="F41" s="75">
        <f t="shared" si="21"/>
        <v>0.10233471888309598</v>
      </c>
      <c r="G41" s="75">
        <f t="shared" si="21"/>
        <v>0.13903849020154796</v>
      </c>
      <c r="H41" s="75">
        <f t="shared" si="21"/>
        <v>0.17166504105273594</v>
      </c>
      <c r="I41" s="75">
        <f t="shared" si="21"/>
        <v>0.20053070750739593</v>
      </c>
      <c r="J41" s="75">
        <f t="shared" si="21"/>
        <v>0.22590789007088394</v>
      </c>
      <c r="K41" s="75">
        <f t="shared" si="21"/>
        <v>0.24806898924855594</v>
      </c>
      <c r="L41" s="75">
        <f t="shared" si="21"/>
        <v>0.26970286164166796</v>
      </c>
      <c r="M41" s="75">
        <f t="shared" si="21"/>
        <v>0.29133673403477994</v>
      </c>
      <c r="N41" s="75">
        <f t="shared" si="21"/>
        <v>0.31297060642789193</v>
      </c>
      <c r="O41" s="75">
        <f t="shared" si="21"/>
        <v>0.33460447882100391</v>
      </c>
      <c r="P41" s="75">
        <f t="shared" si="21"/>
        <v>0.3562383512141159</v>
      </c>
      <c r="Q41" s="75">
        <f t="shared" si="21"/>
        <v>0.37787222360722789</v>
      </c>
      <c r="R41" s="75">
        <f t="shared" si="21"/>
        <v>0.39950609600033987</v>
      </c>
      <c r="S41" s="75">
        <f t="shared" si="21"/>
        <v>0.42113996839345186</v>
      </c>
      <c r="T41" s="75">
        <f t="shared" si="21"/>
        <v>0.44277384078656384</v>
      </c>
      <c r="U41" s="75">
        <f t="shared" si="21"/>
        <v>0.46440771317967583</v>
      </c>
      <c r="V41" s="75">
        <f t="shared" si="21"/>
        <v>0.48604158557278782</v>
      </c>
      <c r="W41" s="75">
        <f t="shared" si="21"/>
        <v>0.50767545796589986</v>
      </c>
      <c r="X41" s="75">
        <f t="shared" si="21"/>
        <v>0.50970528108645585</v>
      </c>
      <c r="Y41" s="75">
        <f t="shared" si="21"/>
        <v>0.49213105493445586</v>
      </c>
      <c r="Z41" s="75">
        <f t="shared" si="21"/>
        <v>0.47455682878245586</v>
      </c>
      <c r="AA41" s="75">
        <f t="shared" si="21"/>
        <v>0.45698260263045587</v>
      </c>
      <c r="AB41" s="75">
        <f t="shared" si="21"/>
        <v>0.43940837647845588</v>
      </c>
      <c r="AC41" s="75">
        <f t="shared" si="21"/>
        <v>0.42183415032645588</v>
      </c>
      <c r="AD41" s="75">
        <f t="shared" si="21"/>
        <v>0.40425992417445589</v>
      </c>
      <c r="AE41" s="75">
        <f t="shared" si="21"/>
        <v>0.38668569802245589</v>
      </c>
      <c r="AF41" s="75">
        <f t="shared" si="21"/>
        <v>0.3691114718704559</v>
      </c>
      <c r="AG41" s="75">
        <f t="shared" si="21"/>
        <v>0.3515372457184559</v>
      </c>
      <c r="AH41" s="75">
        <f t="shared" si="21"/>
        <v>0.33396301956645591</v>
      </c>
      <c r="AI41" s="75">
        <f t="shared" si="21"/>
        <v>0.31638879341445592</v>
      </c>
      <c r="AJ41" s="75">
        <f t="shared" si="21"/>
        <v>0.29881456726245592</v>
      </c>
      <c r="AK41" s="75">
        <f t="shared" si="21"/>
        <v>0.28124034111045593</v>
      </c>
      <c r="AL41" s="75">
        <f t="shared" si="21"/>
        <v>0.26366611495845593</v>
      </c>
      <c r="AM41" s="75">
        <f t="shared" si="21"/>
        <v>0.24609188880645594</v>
      </c>
      <c r="AN41" s="75">
        <f t="shared" si="21"/>
        <v>0.22851766265445594</v>
      </c>
      <c r="AO41" s="75">
        <f t="shared" si="21"/>
        <v>0.21094343650245595</v>
      </c>
      <c r="AP41" s="75">
        <f t="shared" si="21"/>
        <v>0.19336921035045596</v>
      </c>
      <c r="AQ41" s="75">
        <f t="shared" si="21"/>
        <v>0.17579498419845596</v>
      </c>
      <c r="AR41" s="75">
        <f t="shared" si="21"/>
        <v>0.15822075804645597</v>
      </c>
      <c r="AS41" s="75">
        <f t="shared" si="21"/>
        <v>0.14064653189445597</v>
      </c>
      <c r="AT41" s="75">
        <f t="shared" si="21"/>
        <v>0.12307230574245598</v>
      </c>
      <c r="AU41" s="75">
        <f t="shared" si="21"/>
        <v>0.10549807959045598</v>
      </c>
      <c r="AV41" s="75">
        <f t="shared" si="21"/>
        <v>8.792385343845599E-2</v>
      </c>
      <c r="AW41" s="75">
        <f t="shared" si="21"/>
        <v>7.0349627286455996E-2</v>
      </c>
      <c r="AX41" s="75">
        <f t="shared" si="21"/>
        <v>5.2775401134456001E-2</v>
      </c>
      <c r="AY41" s="75">
        <f t="shared" si="21"/>
        <v>3.5201174982456007E-2</v>
      </c>
      <c r="AZ41" s="75">
        <f t="shared" si="21"/>
        <v>1.7626948830456009E-2</v>
      </c>
      <c r="BA41" s="75">
        <f t="shared" si="21"/>
        <v>5.2722678456011696E-5</v>
      </c>
      <c r="BB41" s="75">
        <f t="shared" si="21"/>
        <v>5.2722678456011696E-5</v>
      </c>
      <c r="BC41" s="75">
        <f t="shared" si="21"/>
        <v>5.2722678456011696E-5</v>
      </c>
      <c r="BD41" s="75">
        <f t="shared" si="21"/>
        <v>5.2722678456011696E-5</v>
      </c>
      <c r="BE41" s="75">
        <f t="shared" si="21"/>
        <v>5.2722678456011696E-5</v>
      </c>
      <c r="BF41" s="75">
        <f t="shared" si="21"/>
        <v>5.2722678456011696E-5</v>
      </c>
      <c r="BG41" s="75">
        <f t="shared" si="21"/>
        <v>5.2722678456011696E-5</v>
      </c>
      <c r="BH41" s="75">
        <f t="shared" si="21"/>
        <v>5.2722678456011696E-5</v>
      </c>
      <c r="BI41" s="75">
        <f t="shared" si="21"/>
        <v>5.2722678456011696E-5</v>
      </c>
      <c r="BJ41" s="75">
        <f t="shared" si="21"/>
        <v>5.2722678456011696E-5</v>
      </c>
      <c r="BK41" s="75">
        <f t="shared" si="21"/>
        <v>5.2722678456011696E-5</v>
      </c>
      <c r="BL41" s="75">
        <f t="shared" si="21"/>
        <v>5.2722678456011696E-5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2">AVERAGE(C39,C41)</f>
        <v>0</v>
      </c>
      <c r="D42" s="69">
        <f t="shared" si="22"/>
        <v>7.6887239414999984E-3</v>
      </c>
      <c r="E42" s="69">
        <f t="shared" si="22"/>
        <v>3.8307419454821995E-2</v>
      </c>
      <c r="F42" s="69">
        <f>AVERAGE(F39,F41)</f>
        <v>8.1786054954869986E-2</v>
      </c>
      <c r="G42" s="69">
        <f t="shared" si="22"/>
        <v>0.12068660454232197</v>
      </c>
      <c r="H42" s="69">
        <f t="shared" si="22"/>
        <v>0.15535176562714195</v>
      </c>
      <c r="I42" s="69">
        <f t="shared" si="22"/>
        <v>0.18609787428006594</v>
      </c>
      <c r="J42" s="69">
        <f t="shared" si="22"/>
        <v>0.21321929878913992</v>
      </c>
      <c r="K42" s="69">
        <f t="shared" si="22"/>
        <v>0.23698843965971994</v>
      </c>
      <c r="L42" s="69">
        <f t="shared" si="22"/>
        <v>0.25888592544511196</v>
      </c>
      <c r="M42" s="69">
        <f t="shared" si="22"/>
        <v>0.28051979783822395</v>
      </c>
      <c r="N42" s="69">
        <f t="shared" si="22"/>
        <v>0.30215367023133594</v>
      </c>
      <c r="O42" s="69">
        <f t="shared" si="22"/>
        <v>0.32378754262444792</v>
      </c>
      <c r="P42" s="69">
        <f t="shared" si="22"/>
        <v>0.34542141501755991</v>
      </c>
      <c r="Q42" s="69">
        <f t="shared" si="22"/>
        <v>0.36705528741067189</v>
      </c>
      <c r="R42" s="69">
        <f t="shared" si="22"/>
        <v>0.38868915980378388</v>
      </c>
      <c r="S42" s="69">
        <f t="shared" si="22"/>
        <v>0.41032303219689586</v>
      </c>
      <c r="T42" s="69">
        <f t="shared" si="22"/>
        <v>0.43195690459000785</v>
      </c>
      <c r="U42" s="69">
        <f t="shared" si="22"/>
        <v>0.45359077698311984</v>
      </c>
      <c r="V42" s="69">
        <f t="shared" si="22"/>
        <v>0.47522464937623182</v>
      </c>
      <c r="W42" s="69">
        <f t="shared" si="22"/>
        <v>0.49685852176934386</v>
      </c>
      <c r="X42" s="69">
        <f t="shared" si="22"/>
        <v>0.50869036952617785</v>
      </c>
      <c r="Y42" s="69">
        <f t="shared" si="22"/>
        <v>0.50091816801045586</v>
      </c>
      <c r="Z42" s="69">
        <f t="shared" si="22"/>
        <v>0.48334394185845586</v>
      </c>
      <c r="AA42" s="69">
        <f t="shared" si="22"/>
        <v>0.46576971570645587</v>
      </c>
      <c r="AB42" s="69">
        <f t="shared" si="22"/>
        <v>0.44819548955445587</v>
      </c>
      <c r="AC42" s="69">
        <f t="shared" si="22"/>
        <v>0.43062126340245588</v>
      </c>
      <c r="AD42" s="69">
        <f t="shared" si="22"/>
        <v>0.41304703725045588</v>
      </c>
      <c r="AE42" s="69">
        <f t="shared" si="22"/>
        <v>0.39547281109845589</v>
      </c>
      <c r="AF42" s="69">
        <f t="shared" si="22"/>
        <v>0.3778985849464559</v>
      </c>
      <c r="AG42" s="69">
        <f t="shared" si="22"/>
        <v>0.3603243587944559</v>
      </c>
      <c r="AH42" s="69">
        <f t="shared" si="22"/>
        <v>0.34275013264245591</v>
      </c>
      <c r="AI42" s="69">
        <f t="shared" si="22"/>
        <v>0.32517590649045591</v>
      </c>
      <c r="AJ42" s="69">
        <f t="shared" si="22"/>
        <v>0.30760168033845592</v>
      </c>
      <c r="AK42" s="69">
        <f t="shared" si="22"/>
        <v>0.29002745418645592</v>
      </c>
      <c r="AL42" s="69">
        <f t="shared" si="22"/>
        <v>0.27245322803445593</v>
      </c>
      <c r="AM42" s="69">
        <f t="shared" si="22"/>
        <v>0.25487900188245594</v>
      </c>
      <c r="AN42" s="69">
        <f t="shared" si="22"/>
        <v>0.23730477573045594</v>
      </c>
      <c r="AO42" s="69">
        <f t="shared" si="22"/>
        <v>0.21973054957845595</v>
      </c>
      <c r="AP42" s="69">
        <f t="shared" si="22"/>
        <v>0.20215632342645595</v>
      </c>
      <c r="AQ42" s="69">
        <f t="shared" si="22"/>
        <v>0.18458209727445596</v>
      </c>
      <c r="AR42" s="69">
        <f t="shared" si="22"/>
        <v>0.16700787112245596</v>
      </c>
      <c r="AS42" s="69">
        <f t="shared" si="22"/>
        <v>0.14943364497045597</v>
      </c>
      <c r="AT42" s="69">
        <f t="shared" si="22"/>
        <v>0.13185941881845598</v>
      </c>
      <c r="AU42" s="69">
        <f t="shared" si="22"/>
        <v>0.11428519266645598</v>
      </c>
      <c r="AV42" s="69">
        <f t="shared" si="22"/>
        <v>9.6710966514455987E-2</v>
      </c>
      <c r="AW42" s="69">
        <f t="shared" si="22"/>
        <v>7.9136740362455993E-2</v>
      </c>
      <c r="AX42" s="69">
        <f t="shared" si="22"/>
        <v>6.1562514210455999E-2</v>
      </c>
      <c r="AY42" s="69">
        <f t="shared" si="22"/>
        <v>4.3988288058456004E-2</v>
      </c>
      <c r="AZ42" s="69">
        <f t="shared" si="22"/>
        <v>2.641406190645601E-2</v>
      </c>
      <c r="BA42" s="69">
        <f t="shared" si="22"/>
        <v>8.8398357544560106E-3</v>
      </c>
      <c r="BB42" s="69">
        <f t="shared" si="22"/>
        <v>5.2722678456011696E-5</v>
      </c>
      <c r="BC42" s="69">
        <f t="shared" si="22"/>
        <v>5.2722678456011696E-5</v>
      </c>
      <c r="BD42" s="69">
        <f t="shared" si="22"/>
        <v>5.2722678456011696E-5</v>
      </c>
      <c r="BE42" s="69">
        <f t="shared" si="22"/>
        <v>5.2722678456011696E-5</v>
      </c>
      <c r="BF42" s="69">
        <f t="shared" si="22"/>
        <v>5.2722678456011696E-5</v>
      </c>
      <c r="BG42" s="69">
        <f t="shared" si="22"/>
        <v>5.2722678456011696E-5</v>
      </c>
      <c r="BH42" s="69">
        <f t="shared" si="22"/>
        <v>5.2722678456011696E-5</v>
      </c>
      <c r="BI42" s="69">
        <f t="shared" si="22"/>
        <v>5.2722678456011696E-5</v>
      </c>
      <c r="BJ42" s="69">
        <f t="shared" si="22"/>
        <v>5.2722678456011696E-5</v>
      </c>
      <c r="BK42" s="69">
        <f t="shared" si="22"/>
        <v>5.2722678456011696E-5</v>
      </c>
      <c r="BL42" s="69">
        <f t="shared" si="22"/>
        <v>5.2722678456011696E-5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3">B47</f>
        <v>0</v>
      </c>
      <c r="D45" s="56">
        <f t="shared" si="23"/>
        <v>0</v>
      </c>
      <c r="E45" s="56">
        <f t="shared" si="23"/>
        <v>2.8558117496999998E-3</v>
      </c>
      <c r="F45" s="56">
        <f t="shared" si="23"/>
        <v>1.1372658333519598E-2</v>
      </c>
      <c r="G45" s="56">
        <f t="shared" si="23"/>
        <v>1.9005019221146398E-2</v>
      </c>
      <c r="H45" s="56">
        <f t="shared" si="23"/>
        <v>2.5821433894573198E-2</v>
      </c>
      <c r="I45" s="56">
        <f t="shared" si="23"/>
        <v>3.1880650481222399E-2</v>
      </c>
      <c r="J45" s="56">
        <f t="shared" si="23"/>
        <v>3.7241417108516396E-2</v>
      </c>
      <c r="K45" s="56">
        <f t="shared" si="23"/>
        <v>4.1954322441735595E-2</v>
      </c>
      <c r="L45" s="56">
        <f t="shared" si="23"/>
        <v>4.6069955146160392E-2</v>
      </c>
      <c r="M45" s="56">
        <f t="shared" si="23"/>
        <v>5.0087674304881188E-2</v>
      </c>
      <c r="N45" s="56">
        <f t="shared" si="23"/>
        <v>5.4105393463601992E-2</v>
      </c>
      <c r="O45" s="56">
        <f t="shared" si="23"/>
        <v>5.8123112622322795E-2</v>
      </c>
      <c r="P45" s="56">
        <f t="shared" si="23"/>
        <v>6.2140831781043598E-2</v>
      </c>
      <c r="Q45" s="56">
        <f t="shared" si="23"/>
        <v>6.6158550939764402E-2</v>
      </c>
      <c r="R45" s="56">
        <f t="shared" si="23"/>
        <v>7.0176270098485205E-2</v>
      </c>
      <c r="S45" s="56">
        <f t="shared" si="23"/>
        <v>7.4193989257206008E-2</v>
      </c>
      <c r="T45" s="56">
        <f t="shared" si="23"/>
        <v>7.8211708415926812E-2</v>
      </c>
      <c r="U45" s="56">
        <f t="shared" si="23"/>
        <v>8.2229427574647615E-2</v>
      </c>
      <c r="V45" s="56">
        <f t="shared" si="23"/>
        <v>8.6247146733368418E-2</v>
      </c>
      <c r="W45" s="56">
        <f t="shared" si="23"/>
        <v>9.0264865892089222E-2</v>
      </c>
      <c r="X45" s="56">
        <f t="shared" si="23"/>
        <v>9.4282585050810025E-2</v>
      </c>
      <c r="Y45" s="56">
        <f t="shared" si="23"/>
        <v>9.4659552201770428E-2</v>
      </c>
      <c r="Z45" s="56">
        <f t="shared" si="23"/>
        <v>9.139576734497043E-2</v>
      </c>
      <c r="AA45" s="56">
        <f t="shared" si="23"/>
        <v>8.8131982488170432E-2</v>
      </c>
      <c r="AB45" s="56">
        <f t="shared" si="23"/>
        <v>8.4868197631370434E-2</v>
      </c>
      <c r="AC45" s="56">
        <f t="shared" si="23"/>
        <v>8.1604412774570437E-2</v>
      </c>
      <c r="AD45" s="56">
        <f t="shared" si="23"/>
        <v>7.8340627917770439E-2</v>
      </c>
      <c r="AE45" s="56">
        <f t="shared" si="23"/>
        <v>7.5076843060970441E-2</v>
      </c>
      <c r="AF45" s="56">
        <f t="shared" si="23"/>
        <v>7.1813058204170443E-2</v>
      </c>
      <c r="AG45" s="56">
        <f t="shared" si="23"/>
        <v>6.8549273347370446E-2</v>
      </c>
      <c r="AH45" s="56">
        <f t="shared" si="23"/>
        <v>6.5285488490570448E-2</v>
      </c>
      <c r="AI45" s="56">
        <f t="shared" si="23"/>
        <v>6.202170363377045E-2</v>
      </c>
      <c r="AJ45" s="56">
        <f t="shared" si="23"/>
        <v>5.8757918776970453E-2</v>
      </c>
      <c r="AK45" s="56">
        <f t="shared" si="23"/>
        <v>5.5494133920170455E-2</v>
      </c>
      <c r="AL45" s="56">
        <f t="shared" si="23"/>
        <v>5.2230349063370457E-2</v>
      </c>
      <c r="AM45" s="56">
        <f t="shared" si="23"/>
        <v>4.8966564206570459E-2</v>
      </c>
      <c r="AN45" s="56">
        <f t="shared" si="23"/>
        <v>4.5702779349770462E-2</v>
      </c>
      <c r="AO45" s="56">
        <f t="shared" si="23"/>
        <v>4.2438994492970464E-2</v>
      </c>
      <c r="AP45" s="56">
        <f t="shared" si="23"/>
        <v>3.9175209636170466E-2</v>
      </c>
      <c r="AQ45" s="56">
        <f t="shared" si="23"/>
        <v>3.5911424779370468E-2</v>
      </c>
      <c r="AR45" s="56">
        <f t="shared" si="23"/>
        <v>3.2647639922570471E-2</v>
      </c>
      <c r="AS45" s="56">
        <f t="shared" si="23"/>
        <v>2.9383855065770473E-2</v>
      </c>
      <c r="AT45" s="56">
        <f t="shared" si="23"/>
        <v>2.6120070208970475E-2</v>
      </c>
      <c r="AU45" s="56">
        <f t="shared" si="23"/>
        <v>2.2856285352170477E-2</v>
      </c>
      <c r="AV45" s="56">
        <f t="shared" si="23"/>
        <v>1.959250049537048E-2</v>
      </c>
      <c r="AW45" s="56">
        <f t="shared" si="23"/>
        <v>1.6328715638570482E-2</v>
      </c>
      <c r="AX45" s="56">
        <f t="shared" si="23"/>
        <v>1.3064930781770482E-2</v>
      </c>
      <c r="AY45" s="56">
        <f t="shared" si="23"/>
        <v>9.8011459249704828E-3</v>
      </c>
      <c r="AZ45" s="56">
        <f t="shared" si="23"/>
        <v>6.5373610681704834E-3</v>
      </c>
      <c r="BA45" s="56">
        <f t="shared" si="23"/>
        <v>3.2735762113704839E-3</v>
      </c>
      <c r="BB45" s="56">
        <f t="shared" si="23"/>
        <v>9.7913545704843979E-6</v>
      </c>
      <c r="BC45" s="56">
        <f t="shared" si="23"/>
        <v>9.7913545704843979E-6</v>
      </c>
      <c r="BD45" s="56">
        <f t="shared" si="23"/>
        <v>9.7913545704843979E-6</v>
      </c>
      <c r="BE45" s="56">
        <f t="shared" si="23"/>
        <v>9.7913545704843979E-6</v>
      </c>
      <c r="BF45" s="56">
        <f t="shared" si="23"/>
        <v>9.7913545704843979E-6</v>
      </c>
      <c r="BG45" s="56">
        <f t="shared" si="23"/>
        <v>9.7913545704843979E-6</v>
      </c>
      <c r="BH45" s="56">
        <f t="shared" si="23"/>
        <v>9.7913545704843979E-6</v>
      </c>
      <c r="BI45" s="56">
        <f t="shared" si="23"/>
        <v>9.7913545704843979E-6</v>
      </c>
      <c r="BJ45" s="56">
        <f t="shared" si="23"/>
        <v>9.7913545704843979E-6</v>
      </c>
      <c r="BK45" s="56">
        <f t="shared" si="23"/>
        <v>9.7913545704843979E-6</v>
      </c>
      <c r="BL45" s="56">
        <f t="shared" si="23"/>
        <v>9.7913545704843979E-6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2.8558117496999998E-3</v>
      </c>
      <c r="E46" s="56">
        <f>(E27-E114)*'Assumptions (Inputs)'!$C$26</f>
        <v>8.5168465838195984E-3</v>
      </c>
      <c r="F46" s="56">
        <f>(F27-F114)*'Assumptions (Inputs)'!$C$26</f>
        <v>7.6323608876267988E-3</v>
      </c>
      <c r="G46" s="56">
        <f>(G27-G114)*'Assumptions (Inputs)'!$C$26</f>
        <v>6.8164146734267985E-3</v>
      </c>
      <c r="H46" s="56">
        <f>(H27-H114)*'Assumptions (Inputs)'!$C$26</f>
        <v>6.0592165866491989E-3</v>
      </c>
      <c r="I46" s="56">
        <f>(I27-I114)*'Assumptions (Inputs)'!$C$26</f>
        <v>5.3607666272939992E-3</v>
      </c>
      <c r="J46" s="56">
        <f>(J27-J114)*'Assumptions (Inputs)'!$C$26</f>
        <v>4.7129053332192004E-3</v>
      </c>
      <c r="K46" s="56">
        <f>(K27-K114)*'Assumptions (Inputs)'!$C$26</f>
        <v>4.1156327044247999E-3</v>
      </c>
      <c r="L46" s="56">
        <f>(L27-L114)*'Assumptions (Inputs)'!$C$26</f>
        <v>4.0177191587207998E-3</v>
      </c>
      <c r="M46" s="56">
        <f>(M27-M114)*'Assumptions (Inputs)'!$C$26</f>
        <v>4.0177191587207998E-3</v>
      </c>
      <c r="N46" s="56">
        <f>(N27-N114)*'Assumptions (Inputs)'!$C$26</f>
        <v>4.0177191587207998E-3</v>
      </c>
      <c r="O46" s="56">
        <f>(O27-O114)*'Assumptions (Inputs)'!$C$26</f>
        <v>4.0177191587207998E-3</v>
      </c>
      <c r="P46" s="56">
        <f>(P27-P114)*'Assumptions (Inputs)'!$C$26</f>
        <v>4.0177191587207998E-3</v>
      </c>
      <c r="Q46" s="56">
        <f>(Q27-Q114)*'Assumptions (Inputs)'!$C$26</f>
        <v>4.0177191587207998E-3</v>
      </c>
      <c r="R46" s="56">
        <f>(R27-R114)*'Assumptions (Inputs)'!$C$26</f>
        <v>4.0177191587207998E-3</v>
      </c>
      <c r="S46" s="56">
        <f>(S27-S114)*'Assumptions (Inputs)'!$C$26</f>
        <v>4.0177191587207998E-3</v>
      </c>
      <c r="T46" s="56">
        <f>(T27-T114)*'Assumptions (Inputs)'!$C$26</f>
        <v>4.0177191587207998E-3</v>
      </c>
      <c r="U46" s="56">
        <f>(U27-U114)*'Assumptions (Inputs)'!$C$26</f>
        <v>4.0177191587207998E-3</v>
      </c>
      <c r="V46" s="56">
        <f>(V27-V114)*'Assumptions (Inputs)'!$C$26</f>
        <v>4.0177191587207998E-3</v>
      </c>
      <c r="W46" s="56">
        <f>(W27-W114)*'Assumptions (Inputs)'!$C$26</f>
        <v>4.0177191587207998E-3</v>
      </c>
      <c r="X46" s="56">
        <f>(X27-X114)*'Assumptions (Inputs)'!$C$26</f>
        <v>3.7696715096040018E-4</v>
      </c>
      <c r="Y46" s="56">
        <f>(Y27-Y114)*'Assumptions (Inputs)'!$C$26</f>
        <v>-3.2637848567999995E-3</v>
      </c>
      <c r="Z46" s="56">
        <f>(Z27-Z114)*'Assumptions (Inputs)'!$C$26</f>
        <v>-3.2637848567999995E-3</v>
      </c>
      <c r="AA46" s="56">
        <f>(AA27-AA114)*'Assumptions (Inputs)'!$C$26</f>
        <v>-3.2637848567999995E-3</v>
      </c>
      <c r="AB46" s="56">
        <f>(AB27-AB114)*'Assumptions (Inputs)'!$C$26</f>
        <v>-3.2637848567999995E-3</v>
      </c>
      <c r="AC46" s="56">
        <f>(AC27-AC114)*'Assumptions (Inputs)'!$C$26</f>
        <v>-3.2637848567999995E-3</v>
      </c>
      <c r="AD46" s="56">
        <f>(AD27-AD114)*'Assumptions (Inputs)'!$C$26</f>
        <v>-3.2637848567999995E-3</v>
      </c>
      <c r="AE46" s="56">
        <f>(AE27-AE114)*'Assumptions (Inputs)'!$C$26</f>
        <v>-3.2637848567999995E-3</v>
      </c>
      <c r="AF46" s="56">
        <f>(AF27-AF114)*'Assumptions (Inputs)'!$C$26</f>
        <v>-3.2637848567999995E-3</v>
      </c>
      <c r="AG46" s="56">
        <f>(AG27-AG114)*'Assumptions (Inputs)'!$C$26</f>
        <v>-3.2637848567999995E-3</v>
      </c>
      <c r="AH46" s="56">
        <f>(AH27-AH114)*'Assumptions (Inputs)'!$C$26</f>
        <v>-3.2637848567999995E-3</v>
      </c>
      <c r="AI46" s="56">
        <f>(AI27-AI114)*'Assumptions (Inputs)'!$C$26</f>
        <v>-3.2637848567999995E-3</v>
      </c>
      <c r="AJ46" s="56">
        <f>(AJ27-AJ114)*'Assumptions (Inputs)'!$C$26</f>
        <v>-3.2637848567999995E-3</v>
      </c>
      <c r="AK46" s="56">
        <f>(AK27-AK114)*'Assumptions (Inputs)'!$C$26</f>
        <v>-3.2637848567999995E-3</v>
      </c>
      <c r="AL46" s="56">
        <f>(AL27-AL114)*'Assumptions (Inputs)'!$C$26</f>
        <v>-3.2637848567999995E-3</v>
      </c>
      <c r="AM46" s="56">
        <f>(AM27-AM114)*'Assumptions (Inputs)'!$C$26</f>
        <v>-3.2637848567999995E-3</v>
      </c>
      <c r="AN46" s="56">
        <f>(AN27-AN114)*'Assumptions (Inputs)'!$C$26</f>
        <v>-3.2637848567999995E-3</v>
      </c>
      <c r="AO46" s="56">
        <f>(AO27-AO114)*'Assumptions (Inputs)'!$C$26</f>
        <v>-3.2637848567999995E-3</v>
      </c>
      <c r="AP46" s="56">
        <f>(AP27-AP114)*'Assumptions (Inputs)'!$C$26</f>
        <v>-3.2637848567999995E-3</v>
      </c>
      <c r="AQ46" s="56">
        <f>(AQ27-AQ114)*'Assumptions (Inputs)'!$C$26</f>
        <v>-3.2637848567999995E-3</v>
      </c>
      <c r="AR46" s="56">
        <f>(AR27-AR114)*'Assumptions (Inputs)'!$C$26</f>
        <v>-3.2637848567999995E-3</v>
      </c>
      <c r="AS46" s="56">
        <f>(AS27-AS114)*'Assumptions (Inputs)'!$C$26</f>
        <v>-3.2637848567999995E-3</v>
      </c>
      <c r="AT46" s="56">
        <f>(AT27-AT114)*'Assumptions (Inputs)'!$C$26</f>
        <v>-3.2637848567999995E-3</v>
      </c>
      <c r="AU46" s="56">
        <f>(AU27-AU114)*'Assumptions (Inputs)'!$C$26</f>
        <v>-3.2637848567999995E-3</v>
      </c>
      <c r="AV46" s="56">
        <f>(AV27-AV114)*'Assumptions (Inputs)'!$C$26</f>
        <v>-3.2637848567999995E-3</v>
      </c>
      <c r="AW46" s="56">
        <f>(AW27-AW114)*'Assumptions (Inputs)'!$C$26</f>
        <v>-3.2637848567999995E-3</v>
      </c>
      <c r="AX46" s="56">
        <f>(AX27-AX114)*'Assumptions (Inputs)'!$C$26</f>
        <v>-3.2637848567999995E-3</v>
      </c>
      <c r="AY46" s="56">
        <f>(AY27-AY114)*'Assumptions (Inputs)'!$C$26</f>
        <v>-3.2637848567999995E-3</v>
      </c>
      <c r="AZ46" s="56">
        <f>(AZ27-AZ114)*'Assumptions (Inputs)'!$C$26</f>
        <v>-3.2637848567999995E-3</v>
      </c>
      <c r="BA46" s="56">
        <f>(BA27-BA114)*'Assumptions (Inputs)'!$C$26</f>
        <v>-3.2637848567999995E-3</v>
      </c>
      <c r="BB46" s="56">
        <f>(BB27-BB114)*'Assumptions (Inputs)'!$C$26</f>
        <v>0</v>
      </c>
      <c r="BC46" s="56">
        <f>(BC27-BC114)*'Assumptions (Inputs)'!$C$26</f>
        <v>0</v>
      </c>
      <c r="BD46" s="56">
        <f>(BD27-BD114)*'Assumptions (Inputs)'!$C$26</f>
        <v>0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9.7913545704843979E-6</v>
      </c>
      <c r="BO46" s="337"/>
    </row>
    <row r="47" spans="1:107" s="79" customFormat="1" ht="15" customHeight="1">
      <c r="A47" s="36" t="s">
        <v>28</v>
      </c>
      <c r="B47" s="78">
        <f t="shared" ref="B47:BL47" si="24">SUM(B45:B46)</f>
        <v>0</v>
      </c>
      <c r="C47" s="78">
        <f t="shared" si="24"/>
        <v>0</v>
      </c>
      <c r="D47" s="78">
        <f>SUM(D45:D46)</f>
        <v>2.8558117496999998E-3</v>
      </c>
      <c r="E47" s="78">
        <f>SUM(E45:E46)</f>
        <v>1.1372658333519598E-2</v>
      </c>
      <c r="F47" s="78">
        <f t="shared" si="24"/>
        <v>1.9005019221146398E-2</v>
      </c>
      <c r="G47" s="78">
        <f t="shared" si="24"/>
        <v>2.5821433894573198E-2</v>
      </c>
      <c r="H47" s="78">
        <f t="shared" si="24"/>
        <v>3.1880650481222399E-2</v>
      </c>
      <c r="I47" s="78">
        <f t="shared" si="24"/>
        <v>3.7241417108516396E-2</v>
      </c>
      <c r="J47" s="78">
        <f t="shared" si="24"/>
        <v>4.1954322441735595E-2</v>
      </c>
      <c r="K47" s="78">
        <f t="shared" si="24"/>
        <v>4.6069955146160392E-2</v>
      </c>
      <c r="L47" s="78">
        <f t="shared" si="24"/>
        <v>5.0087674304881188E-2</v>
      </c>
      <c r="M47" s="78">
        <f t="shared" si="24"/>
        <v>5.4105393463601992E-2</v>
      </c>
      <c r="N47" s="78">
        <f t="shared" si="24"/>
        <v>5.8123112622322795E-2</v>
      </c>
      <c r="O47" s="78">
        <f t="shared" si="24"/>
        <v>6.2140831781043598E-2</v>
      </c>
      <c r="P47" s="78">
        <f t="shared" si="24"/>
        <v>6.6158550939764402E-2</v>
      </c>
      <c r="Q47" s="78">
        <f t="shared" si="24"/>
        <v>7.0176270098485205E-2</v>
      </c>
      <c r="R47" s="78">
        <f t="shared" si="24"/>
        <v>7.4193989257206008E-2</v>
      </c>
      <c r="S47" s="78">
        <f t="shared" si="24"/>
        <v>7.8211708415926812E-2</v>
      </c>
      <c r="T47" s="78">
        <f t="shared" si="24"/>
        <v>8.2229427574647615E-2</v>
      </c>
      <c r="U47" s="78">
        <f t="shared" si="24"/>
        <v>8.6247146733368418E-2</v>
      </c>
      <c r="V47" s="78">
        <f t="shared" si="24"/>
        <v>9.0264865892089222E-2</v>
      </c>
      <c r="W47" s="78">
        <f t="shared" si="24"/>
        <v>9.4282585050810025E-2</v>
      </c>
      <c r="X47" s="78">
        <f t="shared" si="24"/>
        <v>9.4659552201770428E-2</v>
      </c>
      <c r="Y47" s="78">
        <f t="shared" si="24"/>
        <v>9.139576734497043E-2</v>
      </c>
      <c r="Z47" s="78">
        <f t="shared" si="24"/>
        <v>8.8131982488170432E-2</v>
      </c>
      <c r="AA47" s="78">
        <f t="shared" si="24"/>
        <v>8.4868197631370434E-2</v>
      </c>
      <c r="AB47" s="78">
        <f t="shared" si="24"/>
        <v>8.1604412774570437E-2</v>
      </c>
      <c r="AC47" s="78">
        <f t="shared" si="24"/>
        <v>7.8340627917770439E-2</v>
      </c>
      <c r="AD47" s="78">
        <f t="shared" si="24"/>
        <v>7.5076843060970441E-2</v>
      </c>
      <c r="AE47" s="78">
        <f t="shared" si="24"/>
        <v>7.1813058204170443E-2</v>
      </c>
      <c r="AF47" s="78">
        <f t="shared" si="24"/>
        <v>6.8549273347370446E-2</v>
      </c>
      <c r="AG47" s="78">
        <f t="shared" si="24"/>
        <v>6.5285488490570448E-2</v>
      </c>
      <c r="AH47" s="78">
        <f t="shared" si="24"/>
        <v>6.202170363377045E-2</v>
      </c>
      <c r="AI47" s="78">
        <f t="shared" si="24"/>
        <v>5.8757918776970453E-2</v>
      </c>
      <c r="AJ47" s="78">
        <f t="shared" si="24"/>
        <v>5.5494133920170455E-2</v>
      </c>
      <c r="AK47" s="78">
        <f t="shared" si="24"/>
        <v>5.2230349063370457E-2</v>
      </c>
      <c r="AL47" s="78">
        <f t="shared" si="24"/>
        <v>4.8966564206570459E-2</v>
      </c>
      <c r="AM47" s="78">
        <f t="shared" si="24"/>
        <v>4.5702779349770462E-2</v>
      </c>
      <c r="AN47" s="78">
        <f t="shared" si="24"/>
        <v>4.2438994492970464E-2</v>
      </c>
      <c r="AO47" s="78">
        <f t="shared" si="24"/>
        <v>3.9175209636170466E-2</v>
      </c>
      <c r="AP47" s="78">
        <f t="shared" si="24"/>
        <v>3.5911424779370468E-2</v>
      </c>
      <c r="AQ47" s="78">
        <f t="shared" si="24"/>
        <v>3.2647639922570471E-2</v>
      </c>
      <c r="AR47" s="78">
        <f t="shared" si="24"/>
        <v>2.9383855065770473E-2</v>
      </c>
      <c r="AS47" s="78">
        <f t="shared" si="24"/>
        <v>2.6120070208970475E-2</v>
      </c>
      <c r="AT47" s="78">
        <f t="shared" si="24"/>
        <v>2.2856285352170477E-2</v>
      </c>
      <c r="AU47" s="78">
        <f t="shared" si="24"/>
        <v>1.959250049537048E-2</v>
      </c>
      <c r="AV47" s="78">
        <f t="shared" si="24"/>
        <v>1.6328715638570482E-2</v>
      </c>
      <c r="AW47" s="78">
        <f t="shared" si="24"/>
        <v>1.3064930781770482E-2</v>
      </c>
      <c r="AX47" s="78">
        <f t="shared" si="24"/>
        <v>9.8011459249704828E-3</v>
      </c>
      <c r="AY47" s="78">
        <f t="shared" si="24"/>
        <v>6.5373610681704834E-3</v>
      </c>
      <c r="AZ47" s="78">
        <f t="shared" si="24"/>
        <v>3.2735762113704839E-3</v>
      </c>
      <c r="BA47" s="78">
        <f t="shared" si="24"/>
        <v>9.7913545704843979E-6</v>
      </c>
      <c r="BB47" s="78">
        <f t="shared" si="24"/>
        <v>9.7913545704843979E-6</v>
      </c>
      <c r="BC47" s="78">
        <f t="shared" si="24"/>
        <v>9.7913545704843979E-6</v>
      </c>
      <c r="BD47" s="78">
        <f t="shared" si="24"/>
        <v>9.7913545704843979E-6</v>
      </c>
      <c r="BE47" s="78">
        <f t="shared" si="24"/>
        <v>9.7913545704843979E-6</v>
      </c>
      <c r="BF47" s="78">
        <f t="shared" si="24"/>
        <v>9.7913545704843979E-6</v>
      </c>
      <c r="BG47" s="78">
        <f t="shared" si="24"/>
        <v>9.7913545704843979E-6</v>
      </c>
      <c r="BH47" s="78">
        <f t="shared" si="24"/>
        <v>9.7913545704843979E-6</v>
      </c>
      <c r="BI47" s="78">
        <f t="shared" si="24"/>
        <v>9.7913545704843979E-6</v>
      </c>
      <c r="BJ47" s="78">
        <f t="shared" si="24"/>
        <v>9.7913545704843979E-6</v>
      </c>
      <c r="BK47" s="78">
        <f t="shared" si="24"/>
        <v>9.7913545704843979E-6</v>
      </c>
      <c r="BL47" s="78">
        <f t="shared" si="24"/>
        <v>9.7913545704843979E-6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5">AVERAGE(B45,B47)</f>
        <v>0</v>
      </c>
      <c r="C48" s="69">
        <f t="shared" si="25"/>
        <v>0</v>
      </c>
      <c r="D48" s="69">
        <f t="shared" si="25"/>
        <v>1.4279058748499999E-3</v>
      </c>
      <c r="E48" s="69">
        <f>AVERAGE(E45,E47)</f>
        <v>7.1142350416097989E-3</v>
      </c>
      <c r="F48" s="69">
        <f t="shared" si="25"/>
        <v>1.5188838777332998E-2</v>
      </c>
      <c r="G48" s="69">
        <f>AVERAGE(G45,G47)</f>
        <v>2.2413226557859798E-2</v>
      </c>
      <c r="H48" s="69">
        <f t="shared" si="25"/>
        <v>2.8851042187897798E-2</v>
      </c>
      <c r="I48" s="69">
        <f t="shared" si="25"/>
        <v>3.4561033794869397E-2</v>
      </c>
      <c r="J48" s="69">
        <f t="shared" si="25"/>
        <v>3.9597869775125999E-2</v>
      </c>
      <c r="K48" s="69">
        <f t="shared" si="25"/>
        <v>4.4012138793947997E-2</v>
      </c>
      <c r="L48" s="69">
        <f>AVERAGE(L45,L47)</f>
        <v>4.8078814725520794E-2</v>
      </c>
      <c r="M48" s="69">
        <f>AVERAGE(M45,M47)</f>
        <v>5.209653388424159E-2</v>
      </c>
      <c r="N48" s="69">
        <f>AVERAGE(N45,N47)</f>
        <v>5.6114253042962393E-2</v>
      </c>
      <c r="O48" s="69">
        <f t="shared" ref="O48:BL48" si="26">AVERAGE(O45,O47)</f>
        <v>6.0131972201683197E-2</v>
      </c>
      <c r="P48" s="69">
        <f t="shared" si="26"/>
        <v>6.4149691360403993E-2</v>
      </c>
      <c r="Q48" s="69">
        <f t="shared" si="26"/>
        <v>6.816741051912481E-2</v>
      </c>
      <c r="R48" s="69">
        <f t="shared" si="26"/>
        <v>7.21851296778456E-2</v>
      </c>
      <c r="S48" s="69">
        <f t="shared" si="26"/>
        <v>7.6202848836566417E-2</v>
      </c>
      <c r="T48" s="69">
        <f t="shared" si="26"/>
        <v>8.0220567995287206E-2</v>
      </c>
      <c r="U48" s="69">
        <f t="shared" si="26"/>
        <v>8.4238287154008024E-2</v>
      </c>
      <c r="V48" s="69">
        <f t="shared" si="26"/>
        <v>8.8256006312728813E-2</v>
      </c>
      <c r="W48" s="69">
        <f t="shared" si="26"/>
        <v>9.227372547144963E-2</v>
      </c>
      <c r="X48" s="69">
        <f t="shared" si="26"/>
        <v>9.4471068626290233E-2</v>
      </c>
      <c r="Y48" s="69">
        <f t="shared" si="26"/>
        <v>9.3027659773370436E-2</v>
      </c>
      <c r="Z48" s="69">
        <f t="shared" si="26"/>
        <v>8.9763874916570424E-2</v>
      </c>
      <c r="AA48" s="69">
        <f t="shared" si="26"/>
        <v>8.650009005977044E-2</v>
      </c>
      <c r="AB48" s="69">
        <f t="shared" si="26"/>
        <v>8.3236305202970429E-2</v>
      </c>
      <c r="AC48" s="69">
        <f t="shared" si="26"/>
        <v>7.9972520346170445E-2</v>
      </c>
      <c r="AD48" s="69">
        <f t="shared" si="26"/>
        <v>7.6708735489370433E-2</v>
      </c>
      <c r="AE48" s="69">
        <f t="shared" si="26"/>
        <v>7.3444950632570449E-2</v>
      </c>
      <c r="AF48" s="69">
        <f t="shared" si="26"/>
        <v>7.0181165775770438E-2</v>
      </c>
      <c r="AG48" s="69">
        <f t="shared" si="26"/>
        <v>6.6917380918970454E-2</v>
      </c>
      <c r="AH48" s="69">
        <f t="shared" si="26"/>
        <v>6.3653596062170442E-2</v>
      </c>
      <c r="AI48" s="69">
        <f t="shared" si="26"/>
        <v>6.0389811205370451E-2</v>
      </c>
      <c r="AJ48" s="69">
        <f t="shared" si="26"/>
        <v>5.7126026348570454E-2</v>
      </c>
      <c r="AK48" s="69">
        <f t="shared" si="26"/>
        <v>5.3862241491770456E-2</v>
      </c>
      <c r="AL48" s="69">
        <f t="shared" si="26"/>
        <v>5.0598456634970458E-2</v>
      </c>
      <c r="AM48" s="69">
        <f t="shared" si="26"/>
        <v>4.733467177817046E-2</v>
      </c>
      <c r="AN48" s="69">
        <f t="shared" si="26"/>
        <v>4.4070886921370463E-2</v>
      </c>
      <c r="AO48" s="69">
        <f t="shared" si="26"/>
        <v>4.0807102064570465E-2</v>
      </c>
      <c r="AP48" s="69">
        <f t="shared" si="26"/>
        <v>3.7543317207770467E-2</v>
      </c>
      <c r="AQ48" s="69">
        <f t="shared" si="26"/>
        <v>3.4279532350970469E-2</v>
      </c>
      <c r="AR48" s="69">
        <f t="shared" si="26"/>
        <v>3.1015747494170472E-2</v>
      </c>
      <c r="AS48" s="69">
        <f t="shared" si="26"/>
        <v>2.7751962637370474E-2</v>
      </c>
      <c r="AT48" s="69">
        <f t="shared" si="26"/>
        <v>2.4488177780570476E-2</v>
      </c>
      <c r="AU48" s="69">
        <f t="shared" si="26"/>
        <v>2.1224392923770478E-2</v>
      </c>
      <c r="AV48" s="69">
        <f t="shared" si="26"/>
        <v>1.7960608066970481E-2</v>
      </c>
      <c r="AW48" s="69">
        <f t="shared" si="26"/>
        <v>1.4696823210170483E-2</v>
      </c>
      <c r="AX48" s="69">
        <f t="shared" si="26"/>
        <v>1.1433038353370482E-2</v>
      </c>
      <c r="AY48" s="69">
        <f t="shared" si="26"/>
        <v>8.169253496570484E-3</v>
      </c>
      <c r="AZ48" s="69">
        <f t="shared" si="26"/>
        <v>4.9054686397704836E-3</v>
      </c>
      <c r="BA48" s="69">
        <f t="shared" si="26"/>
        <v>1.6416837829704841E-3</v>
      </c>
      <c r="BB48" s="69">
        <f t="shared" si="26"/>
        <v>9.7913545704843979E-6</v>
      </c>
      <c r="BC48" s="69">
        <f t="shared" si="26"/>
        <v>9.7913545704843979E-6</v>
      </c>
      <c r="BD48" s="69">
        <f t="shared" si="26"/>
        <v>9.7913545704843979E-6</v>
      </c>
      <c r="BE48" s="69">
        <f t="shared" si="26"/>
        <v>9.7913545704843979E-6</v>
      </c>
      <c r="BF48" s="69">
        <f t="shared" si="26"/>
        <v>9.7913545704843979E-6</v>
      </c>
      <c r="BG48" s="69">
        <f t="shared" si="26"/>
        <v>9.7913545704843979E-6</v>
      </c>
      <c r="BH48" s="69">
        <f t="shared" si="26"/>
        <v>9.7913545704843979E-6</v>
      </c>
      <c r="BI48" s="69">
        <f t="shared" si="26"/>
        <v>9.7913545704843979E-6</v>
      </c>
      <c r="BJ48" s="69">
        <f t="shared" si="26"/>
        <v>9.7913545704843979E-6</v>
      </c>
      <c r="BK48" s="69">
        <f t="shared" si="26"/>
        <v>9.7913545704843979E-6</v>
      </c>
      <c r="BL48" s="69">
        <f t="shared" si="26"/>
        <v>9.7913545704843979E-6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7">C22-C36-C42-C48</f>
        <v>0</v>
      </c>
      <c r="D50" s="72">
        <f t="shared" si="27"/>
        <v>1.2217068517576497</v>
      </c>
      <c r="E50" s="72">
        <f t="shared" si="27"/>
        <v>2.3917469222255678</v>
      </c>
      <c r="F50" s="72">
        <f t="shared" si="27"/>
        <v>2.2912369101377967</v>
      </c>
      <c r="G50" s="72">
        <f t="shared" si="27"/>
        <v>2.1961551999178179</v>
      </c>
      <c r="H50" s="72">
        <f t="shared" si="27"/>
        <v>2.1060954503509599</v>
      </c>
      <c r="I50" s="72">
        <f t="shared" si="27"/>
        <v>2.0206825772390649</v>
      </c>
      <c r="J50" s="72">
        <f t="shared" si="27"/>
        <v>1.9395675438977338</v>
      </c>
      <c r="K50" s="72">
        <f t="shared" si="27"/>
        <v>1.8624273611563316</v>
      </c>
      <c r="L50" s="72">
        <f t="shared" si="27"/>
        <v>1.787506426587367</v>
      </c>
      <c r="M50" s="72">
        <f t="shared" si="27"/>
        <v>1.7128980621835341</v>
      </c>
      <c r="N50" s="72">
        <f t="shared" si="27"/>
        <v>1.6382896977797015</v>
      </c>
      <c r="O50" s="72">
        <f t="shared" si="27"/>
        <v>1.5636813333758688</v>
      </c>
      <c r="P50" s="72">
        <f t="shared" si="27"/>
        <v>1.4890729689720359</v>
      </c>
      <c r="Q50" s="72">
        <f t="shared" si="27"/>
        <v>1.4144646045682032</v>
      </c>
      <c r="R50" s="72">
        <f t="shared" si="27"/>
        <v>1.3398562401643705</v>
      </c>
      <c r="S50" s="72">
        <f t="shared" si="27"/>
        <v>1.2652478757605377</v>
      </c>
      <c r="T50" s="72">
        <f t="shared" si="27"/>
        <v>1.190639511356705</v>
      </c>
      <c r="U50" s="72">
        <f t="shared" si="27"/>
        <v>1.1160311469528723</v>
      </c>
      <c r="V50" s="72">
        <f t="shared" si="27"/>
        <v>1.0414227825490394</v>
      </c>
      <c r="W50" s="72">
        <f t="shared" si="27"/>
        <v>0.96681441814520674</v>
      </c>
      <c r="X50" s="72">
        <f t="shared" si="27"/>
        <v>0.90382845438153203</v>
      </c>
      <c r="Y50" s="72">
        <f t="shared" si="27"/>
        <v>0.8640872918981739</v>
      </c>
      <c r="Z50" s="72">
        <f t="shared" si="27"/>
        <v>0.83596853005497374</v>
      </c>
      <c r="AA50" s="72">
        <f t="shared" si="27"/>
        <v>0.80784976821177401</v>
      </c>
      <c r="AB50" s="72">
        <f t="shared" si="27"/>
        <v>0.77973100636857384</v>
      </c>
      <c r="AC50" s="72">
        <f t="shared" si="27"/>
        <v>0.75161224452537412</v>
      </c>
      <c r="AD50" s="72">
        <f t="shared" si="27"/>
        <v>0.72349348268217395</v>
      </c>
      <c r="AE50" s="72">
        <f t="shared" si="27"/>
        <v>0.69537472083897423</v>
      </c>
      <c r="AF50" s="72">
        <f t="shared" si="27"/>
        <v>0.66725595899577406</v>
      </c>
      <c r="AG50" s="72">
        <f t="shared" si="27"/>
        <v>0.63913719715257422</v>
      </c>
      <c r="AH50" s="72">
        <f t="shared" si="27"/>
        <v>0.61101843530937405</v>
      </c>
      <c r="AI50" s="72">
        <f t="shared" si="27"/>
        <v>0.58289967346617433</v>
      </c>
      <c r="AJ50" s="72">
        <f t="shared" si="27"/>
        <v>0.55478091162297416</v>
      </c>
      <c r="AK50" s="72">
        <f t="shared" si="27"/>
        <v>0.52666214977977444</v>
      </c>
      <c r="AL50" s="72">
        <f t="shared" si="27"/>
        <v>0.49854338793657421</v>
      </c>
      <c r="AM50" s="72">
        <f t="shared" si="27"/>
        <v>0.47042462609337449</v>
      </c>
      <c r="AN50" s="72">
        <f t="shared" si="27"/>
        <v>0.44230586425017432</v>
      </c>
      <c r="AO50" s="72">
        <f t="shared" si="27"/>
        <v>0.41418710240697459</v>
      </c>
      <c r="AP50" s="72">
        <f t="shared" si="27"/>
        <v>0.38606834056377437</v>
      </c>
      <c r="AQ50" s="72">
        <f t="shared" si="27"/>
        <v>0.35794957872057465</v>
      </c>
      <c r="AR50" s="72">
        <f t="shared" si="27"/>
        <v>0.32983081687737448</v>
      </c>
      <c r="AS50" s="72">
        <f t="shared" si="27"/>
        <v>0.30171205503417475</v>
      </c>
      <c r="AT50" s="72">
        <f t="shared" si="27"/>
        <v>0.27359329319097409</v>
      </c>
      <c r="AU50" s="72">
        <f t="shared" si="27"/>
        <v>0.24547453134777436</v>
      </c>
      <c r="AV50" s="72">
        <f t="shared" si="27"/>
        <v>0.21735576950457375</v>
      </c>
      <c r="AW50" s="72">
        <f t="shared" si="27"/>
        <v>0.189237007661374</v>
      </c>
      <c r="AX50" s="72">
        <f t="shared" si="27"/>
        <v>0.16111824581817338</v>
      </c>
      <c r="AY50" s="72">
        <f t="shared" si="27"/>
        <v>0.13299948397497363</v>
      </c>
      <c r="AZ50" s="72">
        <f t="shared" si="27"/>
        <v>0.10488072213177302</v>
      </c>
      <c r="BA50" s="72">
        <f t="shared" si="27"/>
        <v>4.5379413588573329E-2</v>
      </c>
      <c r="BB50" s="72">
        <f t="shared" si="27"/>
        <v>-6.2514033026496094E-5</v>
      </c>
      <c r="BC50" s="72">
        <f>BC22-BC36-BC42-BC48</f>
        <v>-6.2514033026496094E-5</v>
      </c>
      <c r="BD50" s="72">
        <f>BD22-BD36-BD42-BD48</f>
        <v>-6.2514033026496094E-5</v>
      </c>
      <c r="BE50" s="72">
        <f t="shared" si="27"/>
        <v>-6.2514033026496094E-5</v>
      </c>
      <c r="BF50" s="72">
        <f t="shared" si="27"/>
        <v>-6.2514033026496094E-5</v>
      </c>
      <c r="BG50" s="72">
        <f t="shared" si="27"/>
        <v>-6.2514033026496094E-5</v>
      </c>
      <c r="BH50" s="72">
        <f t="shared" si="27"/>
        <v>-6.2514033026496094E-5</v>
      </c>
      <c r="BI50" s="72">
        <f>BI22-BI36-BI42-BI48</f>
        <v>-6.2514033026496094E-5</v>
      </c>
      <c r="BJ50" s="72">
        <f>BJ22-BJ36-BJ42-BJ48</f>
        <v>-6.2514033026496094E-5</v>
      </c>
      <c r="BK50" s="72">
        <f>BK22-BK36-BK42-BK48</f>
        <v>-6.2514033026496094E-5</v>
      </c>
      <c r="BL50" s="72">
        <f>BL22-BL36-BL42-BL48</f>
        <v>-6.2514033026496094E-5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-8.4738132797989826E-4</v>
      </c>
      <c r="E53" s="81">
        <f>(+E33-E114)*'Assumptions (Inputs)'!$D$31/'Assumptions (Inputs)'!$D$30</f>
        <v>-8.4738132797989826E-4</v>
      </c>
      <c r="F53" s="81">
        <f>(+F33-F114)*'Assumptions (Inputs)'!$D$31/'Assumptions (Inputs)'!$D$30</f>
        <v>-8.4738132797989826E-4</v>
      </c>
      <c r="G53" s="81">
        <f>(+G33-G114)*'Assumptions (Inputs)'!$D$31/'Assumptions (Inputs)'!$D$30</f>
        <v>-8.4738132797989826E-4</v>
      </c>
      <c r="H53" s="81">
        <f>(+H33-H114)*'Assumptions (Inputs)'!$D$31/'Assumptions (Inputs)'!$D$30</f>
        <v>-8.4738132797989826E-4</v>
      </c>
      <c r="I53" s="81">
        <f>(+I33-I114)*'Assumptions (Inputs)'!$D$31/'Assumptions (Inputs)'!$D$30</f>
        <v>-8.4738132797989826E-4</v>
      </c>
      <c r="J53" s="81">
        <f>(+J33-J114)*'Assumptions (Inputs)'!$D$31/'Assumptions (Inputs)'!$D$30</f>
        <v>-8.4738132797989826E-4</v>
      </c>
      <c r="K53" s="81">
        <f>(+K33-K114)*'Assumptions (Inputs)'!$D$31/'Assumptions (Inputs)'!$D$30</f>
        <v>-8.4738132797989826E-4</v>
      </c>
      <c r="L53" s="81">
        <f>(+L33-L114)*'Assumptions (Inputs)'!$D$31/'Assumptions (Inputs)'!$D$30</f>
        <v>-8.4738132797989826E-4</v>
      </c>
      <c r="M53" s="81">
        <f>(+M33-M114)*'Assumptions (Inputs)'!$D$31/'Assumptions (Inputs)'!$D$30</f>
        <v>-8.4738132797989826E-4</v>
      </c>
      <c r="N53" s="81">
        <f>(+N33-N114)*'Assumptions (Inputs)'!$D$31/'Assumptions (Inputs)'!$D$30</f>
        <v>-8.4738132797989826E-4</v>
      </c>
      <c r="O53" s="81">
        <f>(+O33-O114)*'Assumptions (Inputs)'!$D$31/'Assumptions (Inputs)'!$D$30</f>
        <v>-8.4738132797989826E-4</v>
      </c>
      <c r="P53" s="81">
        <f>(+P33-P114)*'Assumptions (Inputs)'!$D$31/'Assumptions (Inputs)'!$D$30</f>
        <v>-8.4738132797989826E-4</v>
      </c>
      <c r="Q53" s="81">
        <f>(+Q33-Q114)*'Assumptions (Inputs)'!$D$31/'Assumptions (Inputs)'!$D$30</f>
        <v>-8.4738132797989826E-4</v>
      </c>
      <c r="R53" s="81">
        <f>(+R33-R114)*'Assumptions (Inputs)'!$D$31/'Assumptions (Inputs)'!$D$30</f>
        <v>-8.4738132797989826E-4</v>
      </c>
      <c r="S53" s="81">
        <f>(+S33-S114)*'Assumptions (Inputs)'!$D$31/'Assumptions (Inputs)'!$D$30</f>
        <v>-8.4738132797989826E-4</v>
      </c>
      <c r="T53" s="81">
        <f>(+T33-T114)*'Assumptions (Inputs)'!$D$31/'Assumptions (Inputs)'!$D$30</f>
        <v>-8.4738132797989826E-4</v>
      </c>
      <c r="U53" s="81">
        <f>(+U33-U114)*'Assumptions (Inputs)'!$D$31/'Assumptions (Inputs)'!$D$30</f>
        <v>-8.4738132797989826E-4</v>
      </c>
      <c r="V53" s="81">
        <f>(+V33-V114)*'Assumptions (Inputs)'!$D$31/'Assumptions (Inputs)'!$D$30</f>
        <v>-8.4738132797989826E-4</v>
      </c>
      <c r="W53" s="81">
        <f>(+W33-W114)*'Assumptions (Inputs)'!$D$31/'Assumptions (Inputs)'!$D$30</f>
        <v>-8.4738132797989826E-4</v>
      </c>
      <c r="X53" s="81">
        <f>(+X33-X114)*'Assumptions (Inputs)'!$D$31/'Assumptions (Inputs)'!$D$30</f>
        <v>-8.4738132797989826E-4</v>
      </c>
      <c r="Y53" s="81">
        <f>(+Y33-Y114)*'Assumptions (Inputs)'!$D$31/'Assumptions (Inputs)'!$D$30</f>
        <v>-8.4738132797989826E-4</v>
      </c>
      <c r="Z53" s="81">
        <f>(+Z33-Z114)*'Assumptions (Inputs)'!$D$31/'Assumptions (Inputs)'!$D$30</f>
        <v>-8.4738132797989826E-4</v>
      </c>
      <c r="AA53" s="81">
        <f>(+AA33-AA114)*'Assumptions (Inputs)'!$D$31/'Assumptions (Inputs)'!$D$30</f>
        <v>-8.4738132797989826E-4</v>
      </c>
      <c r="AB53" s="81">
        <f>(+AB33-AB114)*'Assumptions (Inputs)'!$D$31/'Assumptions (Inputs)'!$D$30</f>
        <v>-8.4738132797989826E-4</v>
      </c>
      <c r="AC53" s="81">
        <f>(+AC33-AC114)*'Assumptions (Inputs)'!$D$31/'Assumptions (Inputs)'!$D$30</f>
        <v>-8.4738132797989826E-4</v>
      </c>
      <c r="AD53" s="81">
        <f>(+AD33-AD114)*'Assumptions (Inputs)'!$D$31/'Assumptions (Inputs)'!$D$30</f>
        <v>-8.4738132797989826E-4</v>
      </c>
      <c r="AE53" s="81">
        <f>(+AE33-AE114)*'Assumptions (Inputs)'!$D$31/'Assumptions (Inputs)'!$D$30</f>
        <v>-8.4738132797989826E-4</v>
      </c>
      <c r="AF53" s="81">
        <f>(+AF33-AF114)*'Assumptions (Inputs)'!$D$31/'Assumptions (Inputs)'!$D$30</f>
        <v>-8.4738132797989826E-4</v>
      </c>
      <c r="AG53" s="81">
        <f>(+AG33-AG114)*'Assumptions (Inputs)'!$D$31/'Assumptions (Inputs)'!$D$30</f>
        <v>-8.4738132797989826E-4</v>
      </c>
      <c r="AH53" s="81">
        <f>(+AH33-AH114)*'Assumptions (Inputs)'!$D$31/'Assumptions (Inputs)'!$D$30</f>
        <v>-8.4738132797989826E-4</v>
      </c>
      <c r="AI53" s="81">
        <f>(+AI33-AI114)*'Assumptions (Inputs)'!$D$31/'Assumptions (Inputs)'!$D$30</f>
        <v>-8.4738132797989826E-4</v>
      </c>
      <c r="AJ53" s="81">
        <f>(+AJ33-AJ114)*'Assumptions (Inputs)'!$D$31/'Assumptions (Inputs)'!$D$30</f>
        <v>-8.4738132797989826E-4</v>
      </c>
      <c r="AK53" s="81">
        <f>(+AK33-AK114)*'Assumptions (Inputs)'!$D$31/'Assumptions (Inputs)'!$D$30</f>
        <v>-8.4738132797989826E-4</v>
      </c>
      <c r="AL53" s="81">
        <f>(+AL33-AL114)*'Assumptions (Inputs)'!$D$31/'Assumptions (Inputs)'!$D$30</f>
        <v>-8.4738132797989826E-4</v>
      </c>
      <c r="AM53" s="81">
        <f>(+AM33-AM114)*'Assumptions (Inputs)'!$D$31/'Assumptions (Inputs)'!$D$30</f>
        <v>-8.4738132797989826E-4</v>
      </c>
      <c r="AN53" s="81">
        <f>(+AN33-AN114)*'Assumptions (Inputs)'!$D$31/'Assumptions (Inputs)'!$D$30</f>
        <v>-8.4738132797989826E-4</v>
      </c>
      <c r="AO53" s="81">
        <f>(+AO33-AO114)*'Assumptions (Inputs)'!$D$31/'Assumptions (Inputs)'!$D$30</f>
        <v>-8.4738132797989826E-4</v>
      </c>
      <c r="AP53" s="81">
        <f>(+AP33-AP114)*'Assumptions (Inputs)'!$D$31/'Assumptions (Inputs)'!$D$30</f>
        <v>-8.4738132797989826E-4</v>
      </c>
      <c r="AQ53" s="81">
        <f>(+AQ33-AQ114)*'Assumptions (Inputs)'!$D$31/'Assumptions (Inputs)'!$D$30</f>
        <v>-8.4738132797989826E-4</v>
      </c>
      <c r="AR53" s="81">
        <f>(+AR33-AR114)*'Assumptions (Inputs)'!$D$31/'Assumptions (Inputs)'!$D$30</f>
        <v>-8.4738132797989826E-4</v>
      </c>
      <c r="AS53" s="81">
        <f>(+AS33-AS114)*'Assumptions (Inputs)'!$D$31/'Assumptions (Inputs)'!$D$30</f>
        <v>-8.4738132797989826E-4</v>
      </c>
      <c r="AT53" s="81">
        <f>(+AT33-AT114)*'Assumptions (Inputs)'!$D$31/'Assumptions (Inputs)'!$D$30</f>
        <v>-8.4738132797989826E-4</v>
      </c>
      <c r="AU53" s="81">
        <f>(+AU33-AU114)*'Assumptions (Inputs)'!$D$31/'Assumptions (Inputs)'!$D$30</f>
        <v>-8.4738132797989826E-4</v>
      </c>
      <c r="AV53" s="81">
        <f>(+AV33-AV114)*'Assumptions (Inputs)'!$D$31/'Assumptions (Inputs)'!$D$30</f>
        <v>-8.4738132797989826E-4</v>
      </c>
      <c r="AW53" s="81">
        <f>(+AW33-AW114)*'Assumptions (Inputs)'!$D$31/'Assumptions (Inputs)'!$D$30</f>
        <v>-8.4738132797989826E-4</v>
      </c>
      <c r="AX53" s="81">
        <f>(+AX33-AX114)*'Assumptions (Inputs)'!$D$31/'Assumptions (Inputs)'!$D$30</f>
        <v>-8.4738132797989826E-4</v>
      </c>
      <c r="AY53" s="81">
        <f>(+AY33-AY114)*'Assumptions (Inputs)'!$D$31/'Assumptions (Inputs)'!$D$30</f>
        <v>-8.4738132797989826E-4</v>
      </c>
      <c r="AZ53" s="81">
        <f>(+AZ33-AZ114)*'Assumptions (Inputs)'!$D$31/'Assumptions (Inputs)'!$D$30</f>
        <v>-8.4738132797989826E-4</v>
      </c>
      <c r="BA53" s="81">
        <f>(+BA33-BA114)*'Assumptions (Inputs)'!$D$31/'Assumptions (Inputs)'!$D$30</f>
        <v>-8.4738132797989826E-4</v>
      </c>
      <c r="BB53" s="81">
        <f>(+BB33-BB114)*'Assumptions (Inputs)'!$D$31/'Assumptions (Inputs)'!$D$30</f>
        <v>0</v>
      </c>
      <c r="BC53" s="81">
        <f>(+BC33-BC114)*'Assumptions (Inputs)'!$D$31/'Assumptions (Inputs)'!$D$30</f>
        <v>0</v>
      </c>
      <c r="BD53" s="81">
        <f>(+BD33-BD114)*'Assumptions (Inputs)'!$D$31/'Assumptions (Inputs)'!$D$30</f>
        <v>0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-4.2369066398994945E-2</v>
      </c>
      <c r="BO53" s="343"/>
    </row>
    <row r="54" spans="1:107" s="38" customFormat="1" ht="15" customHeight="1">
      <c r="A54" s="36" t="s">
        <v>53</v>
      </c>
      <c r="B54" s="75">
        <f t="shared" ref="B54:BL54" si="28">B33</f>
        <v>0</v>
      </c>
      <c r="C54" s="75">
        <f t="shared" si="28"/>
        <v>0</v>
      </c>
      <c r="D54" s="75">
        <f t="shared" si="28"/>
        <v>4.8956772851999994E-2</v>
      </c>
      <c r="E54" s="75">
        <f t="shared" si="28"/>
        <v>4.8956772851999994E-2</v>
      </c>
      <c r="F54" s="75">
        <f t="shared" si="28"/>
        <v>4.8956772851999994E-2</v>
      </c>
      <c r="G54" s="75">
        <f t="shared" si="28"/>
        <v>4.8956772851999994E-2</v>
      </c>
      <c r="H54" s="75">
        <f t="shared" si="28"/>
        <v>4.8956772851999994E-2</v>
      </c>
      <c r="I54" s="75">
        <f t="shared" si="28"/>
        <v>4.8956772851999994E-2</v>
      </c>
      <c r="J54" s="75">
        <f t="shared" si="28"/>
        <v>4.8956772851999994E-2</v>
      </c>
      <c r="K54" s="75">
        <f t="shared" si="28"/>
        <v>4.8956772851999994E-2</v>
      </c>
      <c r="L54" s="75">
        <f t="shared" si="28"/>
        <v>4.8956772851999994E-2</v>
      </c>
      <c r="M54" s="75">
        <f t="shared" si="28"/>
        <v>4.8956772851999994E-2</v>
      </c>
      <c r="N54" s="75">
        <f t="shared" si="28"/>
        <v>4.8956772851999994E-2</v>
      </c>
      <c r="O54" s="75">
        <f t="shared" si="28"/>
        <v>4.8956772851999994E-2</v>
      </c>
      <c r="P54" s="75">
        <f t="shared" si="28"/>
        <v>4.8956772851999994E-2</v>
      </c>
      <c r="Q54" s="75">
        <f t="shared" si="28"/>
        <v>4.8956772851999994E-2</v>
      </c>
      <c r="R54" s="75">
        <f t="shared" si="28"/>
        <v>4.8956772851999994E-2</v>
      </c>
      <c r="S54" s="75">
        <f t="shared" si="28"/>
        <v>4.8956772851999994E-2</v>
      </c>
      <c r="T54" s="75">
        <f t="shared" si="28"/>
        <v>4.8956772851999994E-2</v>
      </c>
      <c r="U54" s="75">
        <f t="shared" si="28"/>
        <v>4.8956772851999994E-2</v>
      </c>
      <c r="V54" s="75">
        <f t="shared" si="28"/>
        <v>4.8956772851999994E-2</v>
      </c>
      <c r="W54" s="75">
        <f t="shared" si="28"/>
        <v>4.8956772851999994E-2</v>
      </c>
      <c r="X54" s="75">
        <f t="shared" si="28"/>
        <v>4.8956772851999994E-2</v>
      </c>
      <c r="Y54" s="75">
        <f t="shared" si="28"/>
        <v>4.8956772851999994E-2</v>
      </c>
      <c r="Z54" s="75">
        <f t="shared" si="28"/>
        <v>4.8956772851999994E-2</v>
      </c>
      <c r="AA54" s="75">
        <f t="shared" si="28"/>
        <v>4.8956772851999994E-2</v>
      </c>
      <c r="AB54" s="75">
        <f t="shared" si="28"/>
        <v>4.8956772851999994E-2</v>
      </c>
      <c r="AC54" s="75">
        <f t="shared" si="28"/>
        <v>4.8956772851999994E-2</v>
      </c>
      <c r="AD54" s="75">
        <f t="shared" si="28"/>
        <v>4.8956772851999994E-2</v>
      </c>
      <c r="AE54" s="75">
        <f t="shared" si="28"/>
        <v>4.8956772851999994E-2</v>
      </c>
      <c r="AF54" s="75">
        <f t="shared" si="28"/>
        <v>4.8956772851999994E-2</v>
      </c>
      <c r="AG54" s="75">
        <f t="shared" si="28"/>
        <v>4.8956772851999994E-2</v>
      </c>
      <c r="AH54" s="75">
        <f t="shared" si="28"/>
        <v>4.8956772851999994E-2</v>
      </c>
      <c r="AI54" s="75">
        <f t="shared" si="28"/>
        <v>4.8956772851999994E-2</v>
      </c>
      <c r="AJ54" s="75">
        <f t="shared" si="28"/>
        <v>4.8956772851999994E-2</v>
      </c>
      <c r="AK54" s="75">
        <f t="shared" si="28"/>
        <v>4.8956772851999994E-2</v>
      </c>
      <c r="AL54" s="75">
        <f t="shared" si="28"/>
        <v>4.8956772851999994E-2</v>
      </c>
      <c r="AM54" s="75">
        <f t="shared" si="28"/>
        <v>4.8956772851999994E-2</v>
      </c>
      <c r="AN54" s="75">
        <f t="shared" si="28"/>
        <v>4.8956772851999994E-2</v>
      </c>
      <c r="AO54" s="75">
        <f t="shared" si="28"/>
        <v>4.8956772851999994E-2</v>
      </c>
      <c r="AP54" s="75">
        <f t="shared" si="28"/>
        <v>4.8956772851999994E-2</v>
      </c>
      <c r="AQ54" s="75">
        <f t="shared" si="28"/>
        <v>4.8956772851999994E-2</v>
      </c>
      <c r="AR54" s="75">
        <f t="shared" si="28"/>
        <v>4.8956772851999994E-2</v>
      </c>
      <c r="AS54" s="75">
        <f t="shared" si="28"/>
        <v>4.8956772851999994E-2</v>
      </c>
      <c r="AT54" s="75">
        <f t="shared" si="28"/>
        <v>4.8956772851999994E-2</v>
      </c>
      <c r="AU54" s="75">
        <f t="shared" si="28"/>
        <v>4.8956772851999994E-2</v>
      </c>
      <c r="AV54" s="75">
        <f t="shared" si="28"/>
        <v>4.8956772851999994E-2</v>
      </c>
      <c r="AW54" s="75">
        <f t="shared" si="28"/>
        <v>4.8956772851999994E-2</v>
      </c>
      <c r="AX54" s="75">
        <f t="shared" si="28"/>
        <v>4.8956772851999994E-2</v>
      </c>
      <c r="AY54" s="75">
        <f t="shared" si="28"/>
        <v>4.8956772851999994E-2</v>
      </c>
      <c r="AZ54" s="75">
        <f t="shared" si="28"/>
        <v>4.8956772851999994E-2</v>
      </c>
      <c r="BA54" s="75">
        <f t="shared" si="28"/>
        <v>4.8956772851999994E-2</v>
      </c>
      <c r="BB54" s="75">
        <f t="shared" si="28"/>
        <v>0</v>
      </c>
      <c r="BC54" s="75">
        <f t="shared" si="28"/>
        <v>0</v>
      </c>
      <c r="BD54" s="75">
        <f t="shared" si="28"/>
        <v>0</v>
      </c>
      <c r="BE54" s="75">
        <f t="shared" si="28"/>
        <v>0</v>
      </c>
      <c r="BF54" s="75">
        <f t="shared" si="28"/>
        <v>0</v>
      </c>
      <c r="BG54" s="75">
        <f t="shared" si="28"/>
        <v>0</v>
      </c>
      <c r="BH54" s="75">
        <f t="shared" si="28"/>
        <v>0</v>
      </c>
      <c r="BI54" s="75">
        <f t="shared" si="28"/>
        <v>0</v>
      </c>
      <c r="BJ54" s="75">
        <f t="shared" si="28"/>
        <v>0</v>
      </c>
      <c r="BK54" s="75">
        <f t="shared" si="28"/>
        <v>0</v>
      </c>
      <c r="BL54" s="75">
        <f t="shared" si="28"/>
        <v>0</v>
      </c>
      <c r="BM54" s="37"/>
      <c r="BN54" s="75">
        <f>SUM(B54:BM54)</f>
        <v>2.4478386426000003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0.1255301868</v>
      </c>
      <c r="E55" s="68">
        <f>E21*'Assumptions (Inputs)'!$C$42</f>
        <v>0.1255301868</v>
      </c>
      <c r="F55" s="68">
        <f>F21*'Assumptions (Inputs)'!$C$42</f>
        <v>0.1255301868</v>
      </c>
      <c r="G55" s="68">
        <f>G21*'Assumptions (Inputs)'!$C$42</f>
        <v>0.1255301868</v>
      </c>
      <c r="H55" s="68">
        <f>H21*'Assumptions (Inputs)'!$C$42</f>
        <v>0.1255301868</v>
      </c>
      <c r="I55" s="68">
        <f>I21*'Assumptions (Inputs)'!$C$42</f>
        <v>0.1255301868</v>
      </c>
      <c r="J55" s="68">
        <f>J21*'Assumptions (Inputs)'!$C$42</f>
        <v>0.1255301868</v>
      </c>
      <c r="K55" s="68">
        <f>K21*'Assumptions (Inputs)'!$C$42</f>
        <v>0.1255301868</v>
      </c>
      <c r="L55" s="68">
        <f>L21*'Assumptions (Inputs)'!$C$42</f>
        <v>0.1255301868</v>
      </c>
      <c r="M55" s="68">
        <f>M21*'Assumptions (Inputs)'!$C$42</f>
        <v>0.1255301868</v>
      </c>
      <c r="N55" s="68">
        <f>N21*'Assumptions (Inputs)'!$C$42</f>
        <v>0.1255301868</v>
      </c>
      <c r="O55" s="68">
        <f>O21*'Assumptions (Inputs)'!$C$42</f>
        <v>0.1255301868</v>
      </c>
      <c r="P55" s="68">
        <f>P21*'Assumptions (Inputs)'!$C$42</f>
        <v>0.1255301868</v>
      </c>
      <c r="Q55" s="68">
        <f>Q21*'Assumptions (Inputs)'!$C$42</f>
        <v>0.1255301868</v>
      </c>
      <c r="R55" s="68">
        <f>R21*'Assumptions (Inputs)'!$C$42</f>
        <v>0.1255301868</v>
      </c>
      <c r="S55" s="68">
        <f>S21*'Assumptions (Inputs)'!$C$42</f>
        <v>0.1255301868</v>
      </c>
      <c r="T55" s="68">
        <f>T21*'Assumptions (Inputs)'!$C$42</f>
        <v>0.1255301868</v>
      </c>
      <c r="U55" s="68">
        <f>U21*'Assumptions (Inputs)'!$C$42</f>
        <v>0.1255301868</v>
      </c>
      <c r="V55" s="68">
        <f>V21*'Assumptions (Inputs)'!$C$42</f>
        <v>0.1255301868</v>
      </c>
      <c r="W55" s="68">
        <f>W21*'Assumptions (Inputs)'!$C$42</f>
        <v>0.1255301868</v>
      </c>
      <c r="X55" s="68">
        <f>X21*'Assumptions (Inputs)'!$C$42</f>
        <v>0.1255301868</v>
      </c>
      <c r="Y55" s="68">
        <f>Y21*'Assumptions (Inputs)'!$C$42</f>
        <v>0.1255301868</v>
      </c>
      <c r="Z55" s="68">
        <f>Z21*'Assumptions (Inputs)'!$C$42</f>
        <v>0.1255301868</v>
      </c>
      <c r="AA55" s="68">
        <f>AA21*'Assumptions (Inputs)'!$C$42</f>
        <v>0.1255301868</v>
      </c>
      <c r="AB55" s="68">
        <f>AB21*'Assumptions (Inputs)'!$C$42</f>
        <v>0.1255301868</v>
      </c>
      <c r="AC55" s="68">
        <f>AC21*'Assumptions (Inputs)'!$C$42</f>
        <v>0.1255301868</v>
      </c>
      <c r="AD55" s="68">
        <f>AD21*'Assumptions (Inputs)'!$C$42</f>
        <v>0.1255301868</v>
      </c>
      <c r="AE55" s="68">
        <f>AE21*'Assumptions (Inputs)'!$C$42</f>
        <v>0.1255301868</v>
      </c>
      <c r="AF55" s="68">
        <f>AF21*'Assumptions (Inputs)'!$C$42</f>
        <v>0.1255301868</v>
      </c>
      <c r="AG55" s="68">
        <f>AG21*'Assumptions (Inputs)'!$C$42</f>
        <v>0.1255301868</v>
      </c>
      <c r="AH55" s="68">
        <f>AH21*'Assumptions (Inputs)'!$C$42</f>
        <v>0.1255301868</v>
      </c>
      <c r="AI55" s="68">
        <f>AI21*'Assumptions (Inputs)'!$C$42</f>
        <v>0.1255301868</v>
      </c>
      <c r="AJ55" s="68">
        <f>AJ21*'Assumptions (Inputs)'!$C$42</f>
        <v>0.1255301868</v>
      </c>
      <c r="AK55" s="68">
        <f>AK21*'Assumptions (Inputs)'!$C$42</f>
        <v>0.1255301868</v>
      </c>
      <c r="AL55" s="68">
        <f>AL21*'Assumptions (Inputs)'!$C$42</f>
        <v>0.1255301868</v>
      </c>
      <c r="AM55" s="68">
        <f>AM21*'Assumptions (Inputs)'!$C$42</f>
        <v>0.1255301868</v>
      </c>
      <c r="AN55" s="68">
        <f>AN21*'Assumptions (Inputs)'!$C$42</f>
        <v>0.1255301868</v>
      </c>
      <c r="AO55" s="68">
        <f>AO21*'Assumptions (Inputs)'!$C$42</f>
        <v>0.1255301868</v>
      </c>
      <c r="AP55" s="68">
        <f>AP21*'Assumptions (Inputs)'!$C$42</f>
        <v>0.1255301868</v>
      </c>
      <c r="AQ55" s="68">
        <f>AQ21*'Assumptions (Inputs)'!$C$42</f>
        <v>0.1255301868</v>
      </c>
      <c r="AR55" s="68">
        <f>AR21*'Assumptions (Inputs)'!$C$42</f>
        <v>0.1255301868</v>
      </c>
      <c r="AS55" s="68">
        <f>AS21*'Assumptions (Inputs)'!$C$42</f>
        <v>0.1255301868</v>
      </c>
      <c r="AT55" s="68">
        <f>AT21*'Assumptions (Inputs)'!$C$42</f>
        <v>0.1255301868</v>
      </c>
      <c r="AU55" s="68">
        <f>AU21*'Assumptions (Inputs)'!$C$42</f>
        <v>0.1255301868</v>
      </c>
      <c r="AV55" s="68">
        <f>AV21*'Assumptions (Inputs)'!$C$42</f>
        <v>0.1255301868</v>
      </c>
      <c r="AW55" s="68">
        <f>AW21*'Assumptions (Inputs)'!$C$42</f>
        <v>0.1255301868</v>
      </c>
      <c r="AX55" s="68">
        <f>AX21*'Assumptions (Inputs)'!$C$42</f>
        <v>0.1255301868</v>
      </c>
      <c r="AY55" s="68">
        <f>AY21*'Assumptions (Inputs)'!$C$42</f>
        <v>0.1255301868</v>
      </c>
      <c r="AZ55" s="68">
        <f>AZ21*'Assumptions (Inputs)'!$C$42</f>
        <v>0.1255301868</v>
      </c>
      <c r="BA55" s="68">
        <f>BA21*'Assumptions (Inputs)'!$C$42</f>
        <v>0</v>
      </c>
      <c r="BB55" s="68">
        <f>BB21*'Assumptions (Inputs)'!$C$42</f>
        <v>0</v>
      </c>
      <c r="BC55" s="68">
        <f>BC21*'Assumptions (Inputs)'!$C$42</f>
        <v>0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6.1509791531999953</v>
      </c>
      <c r="BO55" s="337"/>
    </row>
    <row r="56" spans="1:107" s="38" customFormat="1" ht="15" customHeight="1" thickBot="1">
      <c r="A56" s="36" t="s">
        <v>100</v>
      </c>
      <c r="B56" s="69">
        <f t="shared" ref="B56:BL56" si="29">SUM(B53:B55)</f>
        <v>0</v>
      </c>
      <c r="C56" s="69">
        <f t="shared" si="29"/>
        <v>0</v>
      </c>
      <c r="D56" s="69">
        <f t="shared" si="29"/>
        <v>0.17363957832402011</v>
      </c>
      <c r="E56" s="69">
        <f t="shared" si="29"/>
        <v>0.17363957832402011</v>
      </c>
      <c r="F56" s="69">
        <f t="shared" si="29"/>
        <v>0.17363957832402011</v>
      </c>
      <c r="G56" s="69">
        <f t="shared" si="29"/>
        <v>0.17363957832402011</v>
      </c>
      <c r="H56" s="69">
        <f t="shared" si="29"/>
        <v>0.17363957832402011</v>
      </c>
      <c r="I56" s="69">
        <f t="shared" si="29"/>
        <v>0.17363957832402011</v>
      </c>
      <c r="J56" s="69">
        <f t="shared" si="29"/>
        <v>0.17363957832402011</v>
      </c>
      <c r="K56" s="69">
        <f t="shared" si="29"/>
        <v>0.17363957832402011</v>
      </c>
      <c r="L56" s="69">
        <f t="shared" si="29"/>
        <v>0.17363957832402011</v>
      </c>
      <c r="M56" s="69">
        <f t="shared" si="29"/>
        <v>0.17363957832402011</v>
      </c>
      <c r="N56" s="69">
        <f t="shared" si="29"/>
        <v>0.17363957832402011</v>
      </c>
      <c r="O56" s="69">
        <f t="shared" si="29"/>
        <v>0.17363957832402011</v>
      </c>
      <c r="P56" s="69">
        <f t="shared" si="29"/>
        <v>0.17363957832402011</v>
      </c>
      <c r="Q56" s="69">
        <f t="shared" si="29"/>
        <v>0.17363957832402011</v>
      </c>
      <c r="R56" s="69">
        <f t="shared" si="29"/>
        <v>0.17363957832402011</v>
      </c>
      <c r="S56" s="69">
        <f t="shared" si="29"/>
        <v>0.17363957832402011</v>
      </c>
      <c r="T56" s="69">
        <f t="shared" si="29"/>
        <v>0.17363957832402011</v>
      </c>
      <c r="U56" s="69">
        <f t="shared" si="29"/>
        <v>0.17363957832402011</v>
      </c>
      <c r="V56" s="69">
        <f t="shared" si="29"/>
        <v>0.17363957832402011</v>
      </c>
      <c r="W56" s="69">
        <f t="shared" si="29"/>
        <v>0.17363957832402011</v>
      </c>
      <c r="X56" s="69">
        <f t="shared" si="29"/>
        <v>0.17363957832402011</v>
      </c>
      <c r="Y56" s="69">
        <f t="shared" si="29"/>
        <v>0.17363957832402011</v>
      </c>
      <c r="Z56" s="69">
        <f t="shared" si="29"/>
        <v>0.17363957832402011</v>
      </c>
      <c r="AA56" s="69">
        <f t="shared" si="29"/>
        <v>0.17363957832402011</v>
      </c>
      <c r="AB56" s="69">
        <f t="shared" si="29"/>
        <v>0.17363957832402011</v>
      </c>
      <c r="AC56" s="69">
        <f t="shared" si="29"/>
        <v>0.17363957832402011</v>
      </c>
      <c r="AD56" s="69">
        <f t="shared" si="29"/>
        <v>0.17363957832402011</v>
      </c>
      <c r="AE56" s="69">
        <f t="shared" si="29"/>
        <v>0.17363957832402011</v>
      </c>
      <c r="AF56" s="69">
        <f t="shared" si="29"/>
        <v>0.17363957832402011</v>
      </c>
      <c r="AG56" s="69">
        <f t="shared" si="29"/>
        <v>0.17363957832402011</v>
      </c>
      <c r="AH56" s="69">
        <f t="shared" si="29"/>
        <v>0.17363957832402011</v>
      </c>
      <c r="AI56" s="69">
        <f t="shared" si="29"/>
        <v>0.17363957832402011</v>
      </c>
      <c r="AJ56" s="69">
        <f t="shared" si="29"/>
        <v>0.17363957832402011</v>
      </c>
      <c r="AK56" s="69">
        <f t="shared" si="29"/>
        <v>0.17363957832402011</v>
      </c>
      <c r="AL56" s="69">
        <f t="shared" si="29"/>
        <v>0.17363957832402011</v>
      </c>
      <c r="AM56" s="69">
        <f t="shared" si="29"/>
        <v>0.17363957832402011</v>
      </c>
      <c r="AN56" s="69">
        <f t="shared" si="29"/>
        <v>0.17363957832402011</v>
      </c>
      <c r="AO56" s="69">
        <f t="shared" si="29"/>
        <v>0.17363957832402011</v>
      </c>
      <c r="AP56" s="69">
        <f t="shared" si="29"/>
        <v>0.17363957832402011</v>
      </c>
      <c r="AQ56" s="69">
        <f t="shared" si="29"/>
        <v>0.17363957832402011</v>
      </c>
      <c r="AR56" s="69">
        <f t="shared" si="29"/>
        <v>0.17363957832402011</v>
      </c>
      <c r="AS56" s="69">
        <f t="shared" si="29"/>
        <v>0.17363957832402011</v>
      </c>
      <c r="AT56" s="69">
        <f t="shared" si="29"/>
        <v>0.17363957832402011</v>
      </c>
      <c r="AU56" s="69">
        <f t="shared" si="29"/>
        <v>0.17363957832402011</v>
      </c>
      <c r="AV56" s="69">
        <f t="shared" si="29"/>
        <v>0.17363957832402011</v>
      </c>
      <c r="AW56" s="69">
        <f t="shared" si="29"/>
        <v>0.17363957832402011</v>
      </c>
      <c r="AX56" s="69">
        <f t="shared" si="29"/>
        <v>0.17363957832402011</v>
      </c>
      <c r="AY56" s="69">
        <f t="shared" si="29"/>
        <v>0.17363957832402011</v>
      </c>
      <c r="AZ56" s="69">
        <f t="shared" si="29"/>
        <v>0.17363957832402011</v>
      </c>
      <c r="BA56" s="69">
        <f t="shared" si="29"/>
        <v>4.8109391524020093E-2</v>
      </c>
      <c r="BB56" s="69">
        <f t="shared" si="29"/>
        <v>0</v>
      </c>
      <c r="BC56" s="69">
        <f t="shared" si="29"/>
        <v>0</v>
      </c>
      <c r="BD56" s="69">
        <f t="shared" si="29"/>
        <v>0</v>
      </c>
      <c r="BE56" s="69">
        <f t="shared" si="29"/>
        <v>0</v>
      </c>
      <c r="BF56" s="69">
        <f t="shared" si="29"/>
        <v>0</v>
      </c>
      <c r="BG56" s="69">
        <f t="shared" si="29"/>
        <v>0</v>
      </c>
      <c r="BH56" s="69">
        <f t="shared" si="29"/>
        <v>0</v>
      </c>
      <c r="BI56" s="69">
        <f t="shared" si="29"/>
        <v>0</v>
      </c>
      <c r="BJ56" s="69">
        <f t="shared" si="29"/>
        <v>0</v>
      </c>
      <c r="BK56" s="69">
        <f t="shared" si="29"/>
        <v>0</v>
      </c>
      <c r="BL56" s="69">
        <f t="shared" si="29"/>
        <v>0</v>
      </c>
      <c r="BM56" s="37"/>
      <c r="BN56" s="75">
        <f>SUM(B56:BM56)</f>
        <v>8.5564487294010121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30">B50</f>
        <v>0</v>
      </c>
      <c r="C59" s="75">
        <f t="shared" si="30"/>
        <v>0</v>
      </c>
      <c r="D59" s="75">
        <f t="shared" si="30"/>
        <v>1.2217068517576497</v>
      </c>
      <c r="E59" s="75">
        <f t="shared" si="30"/>
        <v>2.3917469222255678</v>
      </c>
      <c r="F59" s="75">
        <f t="shared" si="30"/>
        <v>2.2912369101377967</v>
      </c>
      <c r="G59" s="75">
        <f t="shared" si="30"/>
        <v>2.1961551999178179</v>
      </c>
      <c r="H59" s="75">
        <f t="shared" si="30"/>
        <v>2.1060954503509599</v>
      </c>
      <c r="I59" s="75">
        <f t="shared" si="30"/>
        <v>2.0206825772390649</v>
      </c>
      <c r="J59" s="75">
        <f t="shared" si="30"/>
        <v>1.9395675438977338</v>
      </c>
      <c r="K59" s="75">
        <f t="shared" si="30"/>
        <v>1.8624273611563316</v>
      </c>
      <c r="L59" s="75">
        <f t="shared" si="30"/>
        <v>1.787506426587367</v>
      </c>
      <c r="M59" s="75">
        <f t="shared" si="30"/>
        <v>1.7128980621835341</v>
      </c>
      <c r="N59" s="75">
        <f t="shared" si="30"/>
        <v>1.6382896977797015</v>
      </c>
      <c r="O59" s="75">
        <f t="shared" si="30"/>
        <v>1.5636813333758688</v>
      </c>
      <c r="P59" s="75">
        <f t="shared" si="30"/>
        <v>1.4890729689720359</v>
      </c>
      <c r="Q59" s="75">
        <f t="shared" si="30"/>
        <v>1.4144646045682032</v>
      </c>
      <c r="R59" s="75">
        <f t="shared" si="30"/>
        <v>1.3398562401643705</v>
      </c>
      <c r="S59" s="75">
        <f t="shared" si="30"/>
        <v>1.2652478757605377</v>
      </c>
      <c r="T59" s="75">
        <f t="shared" si="30"/>
        <v>1.190639511356705</v>
      </c>
      <c r="U59" s="75">
        <f t="shared" si="30"/>
        <v>1.1160311469528723</v>
      </c>
      <c r="V59" s="75">
        <f t="shared" si="30"/>
        <v>1.0414227825490394</v>
      </c>
      <c r="W59" s="75">
        <f t="shared" si="30"/>
        <v>0.96681441814520674</v>
      </c>
      <c r="X59" s="75">
        <f t="shared" si="30"/>
        <v>0.90382845438153203</v>
      </c>
      <c r="Y59" s="75">
        <f t="shared" si="30"/>
        <v>0.8640872918981739</v>
      </c>
      <c r="Z59" s="75">
        <f t="shared" si="30"/>
        <v>0.83596853005497374</v>
      </c>
      <c r="AA59" s="75">
        <f t="shared" si="30"/>
        <v>0.80784976821177401</v>
      </c>
      <c r="AB59" s="75">
        <f t="shared" si="30"/>
        <v>0.77973100636857384</v>
      </c>
      <c r="AC59" s="75">
        <f t="shared" si="30"/>
        <v>0.75161224452537412</v>
      </c>
      <c r="AD59" s="75">
        <f t="shared" si="30"/>
        <v>0.72349348268217395</v>
      </c>
      <c r="AE59" s="75">
        <f t="shared" si="30"/>
        <v>0.69537472083897423</v>
      </c>
      <c r="AF59" s="75">
        <f t="shared" si="30"/>
        <v>0.66725595899577406</v>
      </c>
      <c r="AG59" s="75">
        <f t="shared" si="30"/>
        <v>0.63913719715257422</v>
      </c>
      <c r="AH59" s="75">
        <f t="shared" si="30"/>
        <v>0.61101843530937405</v>
      </c>
      <c r="AI59" s="75">
        <f t="shared" si="30"/>
        <v>0.58289967346617433</v>
      </c>
      <c r="AJ59" s="75">
        <f t="shared" si="30"/>
        <v>0.55478091162297416</v>
      </c>
      <c r="AK59" s="75">
        <f t="shared" si="30"/>
        <v>0.52666214977977444</v>
      </c>
      <c r="AL59" s="75">
        <f t="shared" si="30"/>
        <v>0.49854338793657421</v>
      </c>
      <c r="AM59" s="75">
        <f t="shared" si="30"/>
        <v>0.47042462609337449</v>
      </c>
      <c r="AN59" s="75">
        <f t="shared" si="30"/>
        <v>0.44230586425017432</v>
      </c>
      <c r="AO59" s="75">
        <f t="shared" si="30"/>
        <v>0.41418710240697459</v>
      </c>
      <c r="AP59" s="75">
        <f t="shared" si="30"/>
        <v>0.38606834056377437</v>
      </c>
      <c r="AQ59" s="75">
        <f t="shared" si="30"/>
        <v>0.35794957872057465</v>
      </c>
      <c r="AR59" s="75">
        <f t="shared" si="30"/>
        <v>0.32983081687737448</v>
      </c>
      <c r="AS59" s="75">
        <f t="shared" si="30"/>
        <v>0.30171205503417475</v>
      </c>
      <c r="AT59" s="75">
        <f t="shared" si="30"/>
        <v>0.27359329319097409</v>
      </c>
      <c r="AU59" s="75">
        <f t="shared" si="30"/>
        <v>0.24547453134777436</v>
      </c>
      <c r="AV59" s="75">
        <f t="shared" si="30"/>
        <v>0.21735576950457375</v>
      </c>
      <c r="AW59" s="75">
        <f t="shared" si="30"/>
        <v>0.189237007661374</v>
      </c>
      <c r="AX59" s="75">
        <f t="shared" si="30"/>
        <v>0.16111824581817338</v>
      </c>
      <c r="AY59" s="75">
        <f t="shared" si="30"/>
        <v>0.13299948397497363</v>
      </c>
      <c r="AZ59" s="75">
        <f t="shared" si="30"/>
        <v>0.10488072213177302</v>
      </c>
      <c r="BA59" s="75">
        <f t="shared" si="30"/>
        <v>4.5379413588573329E-2</v>
      </c>
      <c r="BB59" s="75">
        <f t="shared" si="30"/>
        <v>-6.2514033026496094E-5</v>
      </c>
      <c r="BC59" s="75">
        <f t="shared" si="30"/>
        <v>-6.2514033026496094E-5</v>
      </c>
      <c r="BD59" s="75">
        <f t="shared" si="30"/>
        <v>-6.2514033026496094E-5</v>
      </c>
      <c r="BE59" s="75">
        <f t="shared" si="30"/>
        <v>-6.2514033026496094E-5</v>
      </c>
      <c r="BF59" s="75">
        <f t="shared" si="30"/>
        <v>-6.2514033026496094E-5</v>
      </c>
      <c r="BG59" s="75">
        <f t="shared" si="30"/>
        <v>-6.2514033026496094E-5</v>
      </c>
      <c r="BH59" s="75">
        <f t="shared" si="30"/>
        <v>-6.2514033026496094E-5</v>
      </c>
      <c r="BI59" s="75">
        <f t="shared" si="30"/>
        <v>-6.2514033026496094E-5</v>
      </c>
      <c r="BJ59" s="75">
        <f t="shared" si="30"/>
        <v>-6.2514033026496094E-5</v>
      </c>
      <c r="BK59" s="75">
        <f t="shared" si="30"/>
        <v>-6.2514033026496094E-5</v>
      </c>
      <c r="BL59" s="75">
        <f t="shared" si="30"/>
        <v>-6.2514033026496094E-5</v>
      </c>
      <c r="BM59" s="37"/>
      <c r="BN59" s="75">
        <f>SUM(B59:BM59)</f>
        <v>47.069616295104453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1">E60</f>
        <v>9.7000000000000003E-2</v>
      </c>
      <c r="G60" s="369">
        <f t="shared" si="31"/>
        <v>9.7000000000000003E-2</v>
      </c>
      <c r="H60" s="369">
        <f t="shared" si="31"/>
        <v>9.7000000000000003E-2</v>
      </c>
      <c r="I60" s="369">
        <f t="shared" si="31"/>
        <v>9.7000000000000003E-2</v>
      </c>
      <c r="J60" s="369">
        <f t="shared" si="31"/>
        <v>9.7000000000000003E-2</v>
      </c>
      <c r="K60" s="369">
        <f t="shared" si="31"/>
        <v>9.7000000000000003E-2</v>
      </c>
      <c r="L60" s="369">
        <f t="shared" si="31"/>
        <v>9.7000000000000003E-2</v>
      </c>
      <c r="M60" s="369">
        <f t="shared" si="31"/>
        <v>9.7000000000000003E-2</v>
      </c>
      <c r="N60" s="369">
        <f t="shared" si="31"/>
        <v>9.7000000000000003E-2</v>
      </c>
      <c r="O60" s="369">
        <f t="shared" si="31"/>
        <v>9.7000000000000003E-2</v>
      </c>
      <c r="P60" s="369">
        <f t="shared" si="31"/>
        <v>9.7000000000000003E-2</v>
      </c>
      <c r="Q60" s="369">
        <f t="shared" si="31"/>
        <v>9.7000000000000003E-2</v>
      </c>
      <c r="R60" s="369">
        <f t="shared" si="31"/>
        <v>9.7000000000000003E-2</v>
      </c>
      <c r="S60" s="369">
        <f t="shared" si="31"/>
        <v>9.7000000000000003E-2</v>
      </c>
      <c r="T60" s="369">
        <f t="shared" si="31"/>
        <v>9.7000000000000003E-2</v>
      </c>
      <c r="U60" s="369">
        <f t="shared" si="31"/>
        <v>9.7000000000000003E-2</v>
      </c>
      <c r="V60" s="369">
        <f t="shared" si="31"/>
        <v>9.7000000000000003E-2</v>
      </c>
      <c r="W60" s="369">
        <f t="shared" si="31"/>
        <v>9.7000000000000003E-2</v>
      </c>
      <c r="X60" s="369">
        <f t="shared" si="31"/>
        <v>9.7000000000000003E-2</v>
      </c>
      <c r="Y60" s="369">
        <f t="shared" si="31"/>
        <v>9.7000000000000003E-2</v>
      </c>
      <c r="Z60" s="369">
        <f t="shared" si="31"/>
        <v>9.7000000000000003E-2</v>
      </c>
      <c r="AA60" s="369">
        <f t="shared" si="31"/>
        <v>9.7000000000000003E-2</v>
      </c>
      <c r="AB60" s="369">
        <f t="shared" si="31"/>
        <v>9.7000000000000003E-2</v>
      </c>
      <c r="AC60" s="369">
        <f t="shared" si="31"/>
        <v>9.7000000000000003E-2</v>
      </c>
      <c r="AD60" s="369">
        <f t="shared" si="31"/>
        <v>9.7000000000000003E-2</v>
      </c>
      <c r="AE60" s="369">
        <f t="shared" si="31"/>
        <v>9.7000000000000003E-2</v>
      </c>
      <c r="AF60" s="369">
        <f t="shared" si="31"/>
        <v>9.7000000000000003E-2</v>
      </c>
      <c r="AG60" s="369">
        <f t="shared" si="31"/>
        <v>9.7000000000000003E-2</v>
      </c>
      <c r="AH60" s="369">
        <f t="shared" si="31"/>
        <v>9.7000000000000003E-2</v>
      </c>
      <c r="AI60" s="369">
        <f t="shared" si="31"/>
        <v>9.7000000000000003E-2</v>
      </c>
      <c r="AJ60" s="369">
        <f t="shared" si="31"/>
        <v>9.7000000000000003E-2</v>
      </c>
      <c r="AK60" s="369">
        <f t="shared" si="31"/>
        <v>9.7000000000000003E-2</v>
      </c>
      <c r="AL60" s="369">
        <f t="shared" si="31"/>
        <v>9.7000000000000003E-2</v>
      </c>
      <c r="AM60" s="369">
        <f t="shared" si="31"/>
        <v>9.7000000000000003E-2</v>
      </c>
      <c r="AN60" s="369">
        <f t="shared" si="31"/>
        <v>9.7000000000000003E-2</v>
      </c>
      <c r="AO60" s="369">
        <f t="shared" si="31"/>
        <v>9.7000000000000003E-2</v>
      </c>
      <c r="AP60" s="369">
        <f t="shared" si="31"/>
        <v>9.7000000000000003E-2</v>
      </c>
      <c r="AQ60" s="369">
        <f t="shared" si="31"/>
        <v>9.7000000000000003E-2</v>
      </c>
      <c r="AR60" s="369">
        <f t="shared" si="31"/>
        <v>9.7000000000000003E-2</v>
      </c>
      <c r="AS60" s="369">
        <f t="shared" si="31"/>
        <v>9.7000000000000003E-2</v>
      </c>
      <c r="AT60" s="369">
        <f t="shared" si="31"/>
        <v>9.7000000000000003E-2</v>
      </c>
      <c r="AU60" s="369">
        <f t="shared" si="31"/>
        <v>9.7000000000000003E-2</v>
      </c>
      <c r="AV60" s="369">
        <f t="shared" si="31"/>
        <v>9.7000000000000003E-2</v>
      </c>
      <c r="AW60" s="369">
        <f t="shared" si="31"/>
        <v>9.7000000000000003E-2</v>
      </c>
      <c r="AX60" s="369">
        <f t="shared" si="31"/>
        <v>9.7000000000000003E-2</v>
      </c>
      <c r="AY60" s="369">
        <f t="shared" si="31"/>
        <v>9.7000000000000003E-2</v>
      </c>
      <c r="AZ60" s="369">
        <f t="shared" si="31"/>
        <v>9.7000000000000003E-2</v>
      </c>
      <c r="BA60" s="369">
        <f t="shared" si="31"/>
        <v>9.7000000000000003E-2</v>
      </c>
      <c r="BB60" s="369">
        <f t="shared" si="31"/>
        <v>9.7000000000000003E-2</v>
      </c>
      <c r="BC60" s="369">
        <f t="shared" si="31"/>
        <v>9.7000000000000003E-2</v>
      </c>
      <c r="BD60" s="369">
        <f t="shared" si="31"/>
        <v>9.7000000000000003E-2</v>
      </c>
      <c r="BE60" s="369">
        <f t="shared" si="31"/>
        <v>9.7000000000000003E-2</v>
      </c>
      <c r="BF60" s="369">
        <f t="shared" si="31"/>
        <v>9.7000000000000003E-2</v>
      </c>
      <c r="BG60" s="369">
        <f t="shared" si="31"/>
        <v>9.7000000000000003E-2</v>
      </c>
      <c r="BH60" s="369">
        <f t="shared" si="31"/>
        <v>9.7000000000000003E-2</v>
      </c>
      <c r="BI60" s="369">
        <f t="shared" si="31"/>
        <v>9.7000000000000003E-2</v>
      </c>
      <c r="BJ60" s="369">
        <f t="shared" si="31"/>
        <v>9.7000000000000003E-2</v>
      </c>
      <c r="BK60" s="369">
        <f t="shared" si="31"/>
        <v>9.7000000000000003E-2</v>
      </c>
      <c r="BL60" s="369">
        <f t="shared" si="31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2">+B59*B60</f>
        <v>0</v>
      </c>
      <c r="C61" s="75">
        <f t="shared" si="32"/>
        <v>0</v>
      </c>
      <c r="D61" s="75">
        <f t="shared" si="32"/>
        <v>0.11850556462049203</v>
      </c>
      <c r="E61" s="75">
        <f t="shared" si="32"/>
        <v>0.23199945145588008</v>
      </c>
      <c r="F61" s="75">
        <f>+F59*F60</f>
        <v>0.22224998028336629</v>
      </c>
      <c r="G61" s="75">
        <f t="shared" ref="G61:BL61" si="33">+G59*G60</f>
        <v>0.21302705439202835</v>
      </c>
      <c r="H61" s="75">
        <f t="shared" si="33"/>
        <v>0.2042912586840431</v>
      </c>
      <c r="I61" s="75">
        <f t="shared" si="33"/>
        <v>0.19600620999218929</v>
      </c>
      <c r="J61" s="75">
        <f t="shared" si="33"/>
        <v>0.18813805175808018</v>
      </c>
      <c r="K61" s="75">
        <f t="shared" si="33"/>
        <v>0.18065545403216415</v>
      </c>
      <c r="L61" s="75">
        <f t="shared" si="33"/>
        <v>0.17338812337897461</v>
      </c>
      <c r="M61" s="75">
        <f t="shared" si="33"/>
        <v>0.16615111203180283</v>
      </c>
      <c r="N61" s="75">
        <f t="shared" si="33"/>
        <v>0.15891410068463105</v>
      </c>
      <c r="O61" s="75">
        <f t="shared" si="33"/>
        <v>0.15167708933745927</v>
      </c>
      <c r="P61" s="75">
        <f t="shared" si="33"/>
        <v>0.14444007799028749</v>
      </c>
      <c r="Q61" s="75">
        <f t="shared" si="33"/>
        <v>0.13720306664311571</v>
      </c>
      <c r="R61" s="75">
        <f t="shared" si="33"/>
        <v>0.12996605529594396</v>
      </c>
      <c r="S61" s="75">
        <f t="shared" si="33"/>
        <v>0.12272904394877215</v>
      </c>
      <c r="T61" s="75">
        <f t="shared" si="33"/>
        <v>0.11549203260160039</v>
      </c>
      <c r="U61" s="75">
        <f t="shared" si="33"/>
        <v>0.10825502125442862</v>
      </c>
      <c r="V61" s="75">
        <f t="shared" si="33"/>
        <v>0.10101800990725683</v>
      </c>
      <c r="W61" s="75">
        <f t="shared" si="33"/>
        <v>9.3780998560085052E-2</v>
      </c>
      <c r="X61" s="75">
        <f t="shared" si="33"/>
        <v>8.7671360075008614E-2</v>
      </c>
      <c r="Y61" s="75">
        <f t="shared" si="33"/>
        <v>8.3816467314122872E-2</v>
      </c>
      <c r="Z61" s="75">
        <f t="shared" si="33"/>
        <v>8.1088947415332457E-2</v>
      </c>
      <c r="AA61" s="75">
        <f t="shared" si="33"/>
        <v>7.8361427516542084E-2</v>
      </c>
      <c r="AB61" s="75">
        <f t="shared" si="33"/>
        <v>7.5633907617751669E-2</v>
      </c>
      <c r="AC61" s="75">
        <f t="shared" si="33"/>
        <v>7.2906387718961296E-2</v>
      </c>
      <c r="AD61" s="75">
        <f t="shared" si="33"/>
        <v>7.0178867820170882E-2</v>
      </c>
      <c r="AE61" s="75">
        <f t="shared" si="33"/>
        <v>6.7451347921380508E-2</v>
      </c>
      <c r="AF61" s="75">
        <f t="shared" si="33"/>
        <v>6.472382802259008E-2</v>
      </c>
      <c r="AG61" s="75">
        <f t="shared" si="33"/>
        <v>6.19963081237997E-2</v>
      </c>
      <c r="AH61" s="75">
        <f t="shared" si="33"/>
        <v>5.9268788225009285E-2</v>
      </c>
      <c r="AI61" s="75">
        <f t="shared" si="33"/>
        <v>5.6541268326218912E-2</v>
      </c>
      <c r="AJ61" s="75">
        <f t="shared" si="33"/>
        <v>5.3813748427428497E-2</v>
      </c>
      <c r="AK61" s="75">
        <f t="shared" si="33"/>
        <v>5.1086228528638124E-2</v>
      </c>
      <c r="AL61" s="75">
        <f t="shared" si="33"/>
        <v>4.8358708629847702E-2</v>
      </c>
      <c r="AM61" s="75">
        <f t="shared" si="33"/>
        <v>4.5631188731057329E-2</v>
      </c>
      <c r="AN61" s="75">
        <f t="shared" si="33"/>
        <v>4.2903668832266907E-2</v>
      </c>
      <c r="AO61" s="75">
        <f t="shared" si="33"/>
        <v>4.0176148933476534E-2</v>
      </c>
      <c r="AP61" s="75">
        <f t="shared" si="33"/>
        <v>3.7448629034686112E-2</v>
      </c>
      <c r="AQ61" s="75">
        <f t="shared" si="33"/>
        <v>3.4721109135895739E-2</v>
      </c>
      <c r="AR61" s="75">
        <f t="shared" si="33"/>
        <v>3.1993589237105324E-2</v>
      </c>
      <c r="AS61" s="75">
        <f t="shared" si="33"/>
        <v>2.9266069338314951E-2</v>
      </c>
      <c r="AT61" s="75">
        <f t="shared" si="33"/>
        <v>2.6538549439524488E-2</v>
      </c>
      <c r="AU61" s="75">
        <f t="shared" si="33"/>
        <v>2.3811029540734115E-2</v>
      </c>
      <c r="AV61" s="75">
        <f t="shared" si="33"/>
        <v>2.1083509641943655E-2</v>
      </c>
      <c r="AW61" s="75">
        <f t="shared" si="33"/>
        <v>1.8355989743153278E-2</v>
      </c>
      <c r="AX61" s="75">
        <f t="shared" si="33"/>
        <v>1.5628469844362818E-2</v>
      </c>
      <c r="AY61" s="75">
        <f t="shared" si="33"/>
        <v>1.2900949945572443E-2</v>
      </c>
      <c r="AZ61" s="75">
        <f t="shared" si="33"/>
        <v>1.0173430046781983E-2</v>
      </c>
      <c r="BA61" s="75">
        <f t="shared" si="33"/>
        <v>4.401803118091613E-3</v>
      </c>
      <c r="BB61" s="75">
        <f t="shared" si="33"/>
        <v>-6.0638612035701214E-6</v>
      </c>
      <c r="BC61" s="75">
        <f t="shared" si="33"/>
        <v>-6.0638612035701214E-6</v>
      </c>
      <c r="BD61" s="75">
        <f t="shared" si="33"/>
        <v>-6.0638612035701214E-6</v>
      </c>
      <c r="BE61" s="75">
        <f t="shared" si="33"/>
        <v>-6.0638612035701214E-6</v>
      </c>
      <c r="BF61" s="75">
        <f t="shared" si="33"/>
        <v>-6.0638612035701214E-6</v>
      </c>
      <c r="BG61" s="75">
        <f t="shared" si="33"/>
        <v>-6.0638612035701214E-6</v>
      </c>
      <c r="BH61" s="75">
        <f t="shared" si="33"/>
        <v>-6.0638612035701214E-6</v>
      </c>
      <c r="BI61" s="75">
        <f t="shared" si="33"/>
        <v>-6.0638612035701214E-6</v>
      </c>
      <c r="BJ61" s="75">
        <f t="shared" si="33"/>
        <v>-6.0638612035701214E-6</v>
      </c>
      <c r="BK61" s="75">
        <f t="shared" si="33"/>
        <v>-6.0638612035701214E-6</v>
      </c>
      <c r="BL61" s="75">
        <f t="shared" si="33"/>
        <v>-6.0638612035701214E-6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4">B56</f>
        <v>0</v>
      </c>
      <c r="C62" s="68">
        <f t="shared" si="34"/>
        <v>0</v>
      </c>
      <c r="D62" s="68">
        <f t="shared" si="34"/>
        <v>0.17363957832402011</v>
      </c>
      <c r="E62" s="68">
        <f t="shared" si="34"/>
        <v>0.17363957832402011</v>
      </c>
      <c r="F62" s="68">
        <f t="shared" si="34"/>
        <v>0.17363957832402011</v>
      </c>
      <c r="G62" s="68">
        <f t="shared" si="34"/>
        <v>0.17363957832402011</v>
      </c>
      <c r="H62" s="68">
        <f t="shared" si="34"/>
        <v>0.17363957832402011</v>
      </c>
      <c r="I62" s="68">
        <f t="shared" si="34"/>
        <v>0.17363957832402011</v>
      </c>
      <c r="J62" s="68">
        <f t="shared" si="34"/>
        <v>0.17363957832402011</v>
      </c>
      <c r="K62" s="68">
        <f t="shared" si="34"/>
        <v>0.17363957832402011</v>
      </c>
      <c r="L62" s="68">
        <f t="shared" si="34"/>
        <v>0.17363957832402011</v>
      </c>
      <c r="M62" s="68">
        <f t="shared" si="34"/>
        <v>0.17363957832402011</v>
      </c>
      <c r="N62" s="68">
        <f t="shared" si="34"/>
        <v>0.17363957832402011</v>
      </c>
      <c r="O62" s="68">
        <f t="shared" si="34"/>
        <v>0.17363957832402011</v>
      </c>
      <c r="P62" s="68">
        <f t="shared" si="34"/>
        <v>0.17363957832402011</v>
      </c>
      <c r="Q62" s="68">
        <f t="shared" si="34"/>
        <v>0.17363957832402011</v>
      </c>
      <c r="R62" s="68">
        <f t="shared" si="34"/>
        <v>0.17363957832402011</v>
      </c>
      <c r="S62" s="68">
        <f t="shared" si="34"/>
        <v>0.17363957832402011</v>
      </c>
      <c r="T62" s="68">
        <f t="shared" si="34"/>
        <v>0.17363957832402011</v>
      </c>
      <c r="U62" s="68">
        <f t="shared" si="34"/>
        <v>0.17363957832402011</v>
      </c>
      <c r="V62" s="68">
        <f t="shared" si="34"/>
        <v>0.17363957832402011</v>
      </c>
      <c r="W62" s="68">
        <f t="shared" si="34"/>
        <v>0.17363957832402011</v>
      </c>
      <c r="X62" s="68">
        <f t="shared" si="34"/>
        <v>0.17363957832402011</v>
      </c>
      <c r="Y62" s="68">
        <f t="shared" si="34"/>
        <v>0.17363957832402011</v>
      </c>
      <c r="Z62" s="68">
        <f t="shared" si="34"/>
        <v>0.17363957832402011</v>
      </c>
      <c r="AA62" s="68">
        <f t="shared" si="34"/>
        <v>0.17363957832402011</v>
      </c>
      <c r="AB62" s="68">
        <f t="shared" si="34"/>
        <v>0.17363957832402011</v>
      </c>
      <c r="AC62" s="68">
        <f t="shared" si="34"/>
        <v>0.17363957832402011</v>
      </c>
      <c r="AD62" s="68">
        <f t="shared" si="34"/>
        <v>0.17363957832402011</v>
      </c>
      <c r="AE62" s="68">
        <f t="shared" si="34"/>
        <v>0.17363957832402011</v>
      </c>
      <c r="AF62" s="68">
        <f t="shared" si="34"/>
        <v>0.17363957832402011</v>
      </c>
      <c r="AG62" s="68">
        <f t="shared" si="34"/>
        <v>0.17363957832402011</v>
      </c>
      <c r="AH62" s="68">
        <f t="shared" si="34"/>
        <v>0.17363957832402011</v>
      </c>
      <c r="AI62" s="68">
        <f t="shared" si="34"/>
        <v>0.17363957832402011</v>
      </c>
      <c r="AJ62" s="68">
        <f t="shared" si="34"/>
        <v>0.17363957832402011</v>
      </c>
      <c r="AK62" s="68">
        <f t="shared" si="34"/>
        <v>0.17363957832402011</v>
      </c>
      <c r="AL62" s="68">
        <f t="shared" si="34"/>
        <v>0.17363957832402011</v>
      </c>
      <c r="AM62" s="68">
        <f t="shared" si="34"/>
        <v>0.17363957832402011</v>
      </c>
      <c r="AN62" s="68">
        <f t="shared" si="34"/>
        <v>0.17363957832402011</v>
      </c>
      <c r="AO62" s="68">
        <f t="shared" si="34"/>
        <v>0.17363957832402011</v>
      </c>
      <c r="AP62" s="68">
        <f t="shared" si="34"/>
        <v>0.17363957832402011</v>
      </c>
      <c r="AQ62" s="68">
        <f t="shared" si="34"/>
        <v>0.17363957832402011</v>
      </c>
      <c r="AR62" s="68">
        <f t="shared" si="34"/>
        <v>0.17363957832402011</v>
      </c>
      <c r="AS62" s="68">
        <f t="shared" si="34"/>
        <v>0.17363957832402011</v>
      </c>
      <c r="AT62" s="68">
        <f t="shared" si="34"/>
        <v>0.17363957832402011</v>
      </c>
      <c r="AU62" s="68">
        <f t="shared" si="34"/>
        <v>0.17363957832402011</v>
      </c>
      <c r="AV62" s="68">
        <f t="shared" si="34"/>
        <v>0.17363957832402011</v>
      </c>
      <c r="AW62" s="68">
        <f t="shared" si="34"/>
        <v>0.17363957832402011</v>
      </c>
      <c r="AX62" s="68">
        <f t="shared" si="34"/>
        <v>0.17363957832402011</v>
      </c>
      <c r="AY62" s="68">
        <f t="shared" si="34"/>
        <v>0.17363957832402011</v>
      </c>
      <c r="AZ62" s="68">
        <f t="shared" si="34"/>
        <v>0.17363957832402011</v>
      </c>
      <c r="BA62" s="68">
        <f t="shared" si="34"/>
        <v>4.8109391524020093E-2</v>
      </c>
      <c r="BB62" s="68">
        <f t="shared" si="34"/>
        <v>0</v>
      </c>
      <c r="BC62" s="68">
        <f t="shared" si="34"/>
        <v>0</v>
      </c>
      <c r="BD62" s="68">
        <f t="shared" si="34"/>
        <v>0</v>
      </c>
      <c r="BE62" s="68">
        <f t="shared" si="34"/>
        <v>0</v>
      </c>
      <c r="BF62" s="68">
        <f t="shared" si="34"/>
        <v>0</v>
      </c>
      <c r="BG62" s="68">
        <f t="shared" si="34"/>
        <v>0</v>
      </c>
      <c r="BH62" s="68">
        <f t="shared" si="34"/>
        <v>0</v>
      </c>
      <c r="BI62" s="68">
        <f t="shared" si="34"/>
        <v>0</v>
      </c>
      <c r="BJ62" s="68">
        <f t="shared" si="34"/>
        <v>0</v>
      </c>
      <c r="BK62" s="68">
        <f t="shared" si="34"/>
        <v>0</v>
      </c>
      <c r="BL62" s="68">
        <f t="shared" si="34"/>
        <v>0</v>
      </c>
      <c r="BM62" s="37"/>
      <c r="BN62" s="75">
        <f>SUM(B62:BM62)</f>
        <v>8.5564487294010121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5">SUM(C61:C62)</f>
        <v>0</v>
      </c>
      <c r="D63" s="75">
        <f t="shared" si="35"/>
        <v>0.2921451429445121</v>
      </c>
      <c r="E63" s="75">
        <f t="shared" si="35"/>
        <v>0.40563902977990018</v>
      </c>
      <c r="F63" s="75">
        <f t="shared" si="35"/>
        <v>0.39588955860738639</v>
      </c>
      <c r="G63" s="75">
        <f t="shared" si="35"/>
        <v>0.38666663271604845</v>
      </c>
      <c r="H63" s="75">
        <f t="shared" si="35"/>
        <v>0.37793083700806318</v>
      </c>
      <c r="I63" s="75">
        <f t="shared" si="35"/>
        <v>0.36964578831620942</v>
      </c>
      <c r="J63" s="75">
        <f t="shared" si="35"/>
        <v>0.36177763008210029</v>
      </c>
      <c r="K63" s="75">
        <f t="shared" si="35"/>
        <v>0.35429503235618426</v>
      </c>
      <c r="L63" s="75">
        <f t="shared" si="35"/>
        <v>0.34702770170299468</v>
      </c>
      <c r="M63" s="75">
        <f t="shared" si="35"/>
        <v>0.33979069035582293</v>
      </c>
      <c r="N63" s="75">
        <f t="shared" si="35"/>
        <v>0.33255367900865118</v>
      </c>
      <c r="O63" s="75">
        <f t="shared" si="35"/>
        <v>0.32531666766147938</v>
      </c>
      <c r="P63" s="75">
        <f t="shared" si="35"/>
        <v>0.31807965631430757</v>
      </c>
      <c r="Q63" s="75">
        <f t="shared" si="35"/>
        <v>0.31084264496713582</v>
      </c>
      <c r="R63" s="75">
        <f t="shared" si="35"/>
        <v>0.30360563361996407</v>
      </c>
      <c r="S63" s="75">
        <f t="shared" si="35"/>
        <v>0.29636862227279226</v>
      </c>
      <c r="T63" s="75">
        <f t="shared" si="35"/>
        <v>0.28913161092562051</v>
      </c>
      <c r="U63" s="75">
        <f t="shared" si="35"/>
        <v>0.28189459957844876</v>
      </c>
      <c r="V63" s="75">
        <f t="shared" si="35"/>
        <v>0.27465758823127695</v>
      </c>
      <c r="W63" s="75">
        <f t="shared" si="35"/>
        <v>0.26742057688410514</v>
      </c>
      <c r="X63" s="75">
        <f t="shared" si="35"/>
        <v>0.26131093839902875</v>
      </c>
      <c r="Y63" s="75">
        <f t="shared" si="35"/>
        <v>0.25745604563814295</v>
      </c>
      <c r="Z63" s="75">
        <f t="shared" si="35"/>
        <v>0.25472852573935256</v>
      </c>
      <c r="AA63" s="75">
        <f t="shared" si="35"/>
        <v>0.25200100584056218</v>
      </c>
      <c r="AB63" s="75">
        <f t="shared" si="35"/>
        <v>0.24927348594177179</v>
      </c>
      <c r="AC63" s="75">
        <f t="shared" si="35"/>
        <v>0.2465459660429814</v>
      </c>
      <c r="AD63" s="75">
        <f t="shared" si="35"/>
        <v>0.24381844614419099</v>
      </c>
      <c r="AE63" s="75">
        <f t="shared" si="35"/>
        <v>0.24109092624540063</v>
      </c>
      <c r="AF63" s="75">
        <f t="shared" si="35"/>
        <v>0.23836340634661018</v>
      </c>
      <c r="AG63" s="75">
        <f t="shared" si="35"/>
        <v>0.2356358864478198</v>
      </c>
      <c r="AH63" s="75">
        <f t="shared" si="35"/>
        <v>0.23290836654902938</v>
      </c>
      <c r="AI63" s="75">
        <f t="shared" si="35"/>
        <v>0.23018084665023902</v>
      </c>
      <c r="AJ63" s="75">
        <f t="shared" si="35"/>
        <v>0.22745332675144861</v>
      </c>
      <c r="AK63" s="75">
        <f t="shared" si="35"/>
        <v>0.22472580685265822</v>
      </c>
      <c r="AL63" s="75">
        <f t="shared" si="35"/>
        <v>0.22199828695386781</v>
      </c>
      <c r="AM63" s="75">
        <f t="shared" si="35"/>
        <v>0.21927076705507742</v>
      </c>
      <c r="AN63" s="75">
        <f t="shared" si="35"/>
        <v>0.21654324715628701</v>
      </c>
      <c r="AO63" s="75">
        <f t="shared" si="35"/>
        <v>0.21381572725749665</v>
      </c>
      <c r="AP63" s="75">
        <f t="shared" si="35"/>
        <v>0.2110882073587062</v>
      </c>
      <c r="AQ63" s="75">
        <f t="shared" si="35"/>
        <v>0.20836068745991584</v>
      </c>
      <c r="AR63" s="75">
        <f t="shared" si="35"/>
        <v>0.20563316756112543</v>
      </c>
      <c r="AS63" s="75">
        <f t="shared" si="35"/>
        <v>0.20290564766233504</v>
      </c>
      <c r="AT63" s="75">
        <f t="shared" si="35"/>
        <v>0.2001781277635446</v>
      </c>
      <c r="AU63" s="75">
        <f t="shared" si="35"/>
        <v>0.19745060786475421</v>
      </c>
      <c r="AV63" s="75">
        <f t="shared" si="35"/>
        <v>0.19472308796596377</v>
      </c>
      <c r="AW63" s="75">
        <f t="shared" si="35"/>
        <v>0.19199556806717338</v>
      </c>
      <c r="AX63" s="75">
        <f t="shared" si="35"/>
        <v>0.18926804816838291</v>
      </c>
      <c r="AY63" s="75">
        <f t="shared" si="35"/>
        <v>0.18654052826959255</v>
      </c>
      <c r="AZ63" s="75">
        <f t="shared" si="35"/>
        <v>0.18381300837080208</v>
      </c>
      <c r="BA63" s="75">
        <f t="shared" si="35"/>
        <v>5.2511194642111708E-2</v>
      </c>
      <c r="BB63" s="75">
        <f t="shared" si="35"/>
        <v>-6.0638612035701214E-6</v>
      </c>
      <c r="BC63" s="75">
        <f t="shared" si="35"/>
        <v>-6.0638612035701214E-6</v>
      </c>
      <c r="BD63" s="75">
        <f t="shared" si="35"/>
        <v>-6.0638612035701214E-6</v>
      </c>
      <c r="BE63" s="75">
        <f t="shared" si="35"/>
        <v>-6.0638612035701214E-6</v>
      </c>
      <c r="BF63" s="75">
        <f t="shared" si="35"/>
        <v>-6.0638612035701214E-6</v>
      </c>
      <c r="BG63" s="75">
        <f t="shared" si="35"/>
        <v>-6.0638612035701214E-6</v>
      </c>
      <c r="BH63" s="75">
        <f t="shared" si="35"/>
        <v>-6.0638612035701214E-6</v>
      </c>
      <c r="BI63" s="75">
        <f t="shared" si="35"/>
        <v>-6.0638612035701214E-6</v>
      </c>
      <c r="BJ63" s="75">
        <f t="shared" si="35"/>
        <v>-6.0638612035701214E-6</v>
      </c>
      <c r="BK63" s="75">
        <f t="shared" si="35"/>
        <v>-6.0638612035701214E-6</v>
      </c>
      <c r="BL63" s="75">
        <f t="shared" si="35"/>
        <v>-6.0638612035701214E-6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6">C63*C64</f>
        <v>0</v>
      </c>
      <c r="D65" s="119">
        <f t="shared" si="36"/>
        <v>0.30247465232128395</v>
      </c>
      <c r="E65" s="119">
        <f t="shared" si="36"/>
        <v>0.41998139439861282</v>
      </c>
      <c r="F65" s="119">
        <f t="shared" si="36"/>
        <v>0.40988720671676387</v>
      </c>
      <c r="G65" s="119">
        <f t="shared" si="36"/>
        <v>0.40033818161831386</v>
      </c>
      <c r="H65" s="119">
        <f t="shared" si="36"/>
        <v>0.39129351038780674</v>
      </c>
      <c r="I65" s="119">
        <f t="shared" si="36"/>
        <v>0.38271552344174498</v>
      </c>
      <c r="J65" s="119">
        <f t="shared" si="36"/>
        <v>0.37456916713992883</v>
      </c>
      <c r="K65" s="119">
        <f t="shared" si="36"/>
        <v>0.3668220037854576</v>
      </c>
      <c r="L65" s="119">
        <f t="shared" si="36"/>
        <v>0.35929771880001521</v>
      </c>
      <c r="M65" s="119">
        <f t="shared" si="36"/>
        <v>0.35180482513415429</v>
      </c>
      <c r="N65" s="119">
        <f t="shared" si="36"/>
        <v>0.34431193146829336</v>
      </c>
      <c r="O65" s="119">
        <f t="shared" si="36"/>
        <v>0.33681903780243244</v>
      </c>
      <c r="P65" s="119">
        <f t="shared" si="36"/>
        <v>0.32932614413657146</v>
      </c>
      <c r="Q65" s="119">
        <f t="shared" si="36"/>
        <v>0.32183325047071054</v>
      </c>
      <c r="R65" s="119">
        <f t="shared" si="36"/>
        <v>0.31434035680484967</v>
      </c>
      <c r="S65" s="119">
        <f t="shared" si="36"/>
        <v>0.3068474631389887</v>
      </c>
      <c r="T65" s="119">
        <f t="shared" si="36"/>
        <v>0.29935456947312783</v>
      </c>
      <c r="U65" s="119">
        <f t="shared" si="36"/>
        <v>0.29186167580726691</v>
      </c>
      <c r="V65" s="119">
        <f t="shared" si="36"/>
        <v>0.28436878214140593</v>
      </c>
      <c r="W65" s="119">
        <f t="shared" si="36"/>
        <v>0.27687588847554501</v>
      </c>
      <c r="X65" s="119">
        <f t="shared" si="36"/>
        <v>0.27055022870945666</v>
      </c>
      <c r="Y65" s="119">
        <f t="shared" si="36"/>
        <v>0.26655903674291342</v>
      </c>
      <c r="Z65" s="119">
        <f t="shared" si="36"/>
        <v>0.26373507867614282</v>
      </c>
      <c r="AA65" s="119">
        <f t="shared" si="36"/>
        <v>0.26091112060937222</v>
      </c>
      <c r="AB65" s="119">
        <f t="shared" si="36"/>
        <v>0.25808716254260161</v>
      </c>
      <c r="AC65" s="119">
        <f t="shared" si="36"/>
        <v>0.25526320447583101</v>
      </c>
      <c r="AD65" s="119">
        <f t="shared" si="36"/>
        <v>0.2524392464090604</v>
      </c>
      <c r="AE65" s="119">
        <f t="shared" si="36"/>
        <v>0.24961528834228983</v>
      </c>
      <c r="AF65" s="119">
        <f t="shared" si="36"/>
        <v>0.24679133027551917</v>
      </c>
      <c r="AG65" s="119">
        <f t="shared" si="36"/>
        <v>0.24396737220874856</v>
      </c>
      <c r="AH65" s="119">
        <f t="shared" si="36"/>
        <v>0.24114341414197793</v>
      </c>
      <c r="AI65" s="119">
        <f t="shared" si="36"/>
        <v>0.23831945607520735</v>
      </c>
      <c r="AJ65" s="119">
        <f t="shared" si="36"/>
        <v>0.23549549800843672</v>
      </c>
      <c r="AK65" s="119">
        <f t="shared" si="36"/>
        <v>0.23267153994166612</v>
      </c>
      <c r="AL65" s="119">
        <f t="shared" si="36"/>
        <v>0.22984758187489548</v>
      </c>
      <c r="AM65" s="119">
        <f t="shared" si="36"/>
        <v>0.22702362380812488</v>
      </c>
      <c r="AN65" s="119">
        <f t="shared" si="36"/>
        <v>0.22419966574135425</v>
      </c>
      <c r="AO65" s="119">
        <f t="shared" si="36"/>
        <v>0.22137570767458367</v>
      </c>
      <c r="AP65" s="119">
        <f t="shared" si="36"/>
        <v>0.21855174960781301</v>
      </c>
      <c r="AQ65" s="119">
        <f t="shared" si="36"/>
        <v>0.21572779154104244</v>
      </c>
      <c r="AR65" s="119">
        <f t="shared" si="36"/>
        <v>0.2129038334742718</v>
      </c>
      <c r="AS65" s="119">
        <f t="shared" si="36"/>
        <v>0.2100798754075012</v>
      </c>
      <c r="AT65" s="119">
        <f t="shared" si="36"/>
        <v>0.20725591734073054</v>
      </c>
      <c r="AU65" s="119">
        <f t="shared" si="36"/>
        <v>0.20443195927395993</v>
      </c>
      <c r="AV65" s="119">
        <f t="shared" si="36"/>
        <v>0.20160800120718927</v>
      </c>
      <c r="AW65" s="119">
        <f t="shared" si="36"/>
        <v>0.19878404314041867</v>
      </c>
      <c r="AX65" s="119">
        <f t="shared" si="36"/>
        <v>0.19596008507364798</v>
      </c>
      <c r="AY65" s="119">
        <f t="shared" si="36"/>
        <v>0.19313612700687741</v>
      </c>
      <c r="AZ65" s="119">
        <f t="shared" si="36"/>
        <v>0.19031216894010672</v>
      </c>
      <c r="BA65" s="119">
        <f t="shared" si="36"/>
        <v>5.4367856957200089E-2</v>
      </c>
      <c r="BB65" s="119">
        <f t="shared" si="36"/>
        <v>-6.2782639163121821E-6</v>
      </c>
      <c r="BC65" s="119">
        <f t="shared" si="36"/>
        <v>-6.2782639163121821E-6</v>
      </c>
      <c r="BD65" s="119">
        <f t="shared" si="36"/>
        <v>-6.2782639163121821E-6</v>
      </c>
      <c r="BE65" s="119">
        <f t="shared" si="36"/>
        <v>-6.2782639163121821E-6</v>
      </c>
      <c r="BF65" s="119">
        <f t="shared" si="36"/>
        <v>-6.2782639163121821E-6</v>
      </c>
      <c r="BG65" s="119">
        <f t="shared" si="36"/>
        <v>-6.2782639163121821E-6</v>
      </c>
      <c r="BH65" s="119">
        <f t="shared" si="36"/>
        <v>-6.2782639163121821E-6</v>
      </c>
      <c r="BI65" s="119">
        <f t="shared" si="36"/>
        <v>-6.2782639163121821E-6</v>
      </c>
      <c r="BJ65" s="119">
        <f t="shared" si="36"/>
        <v>-6.2782639163121821E-6</v>
      </c>
      <c r="BK65" s="119">
        <f t="shared" si="36"/>
        <v>-6.2782639163121821E-6</v>
      </c>
      <c r="BL65" s="119">
        <f t="shared" si="36"/>
        <v>-6.2782639163121821E-6</v>
      </c>
      <c r="BM65" s="113"/>
      <c r="BN65" s="316">
        <f>SUM(B65:BM65)</f>
        <v>13.586169187789139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7">B20</f>
        <v>0</v>
      </c>
      <c r="C71" s="87">
        <f t="shared" si="37"/>
        <v>0</v>
      </c>
      <c r="D71" s="87">
        <f t="shared" si="37"/>
        <v>2.5106037359999998</v>
      </c>
      <c r="E71" s="87">
        <f t="shared" si="37"/>
        <v>0</v>
      </c>
      <c r="F71" s="87">
        <f t="shared" si="37"/>
        <v>0</v>
      </c>
      <c r="G71" s="87">
        <f t="shared" si="37"/>
        <v>0</v>
      </c>
      <c r="H71" s="87">
        <f t="shared" si="37"/>
        <v>0</v>
      </c>
      <c r="I71" s="87">
        <f t="shared" si="37"/>
        <v>0</v>
      </c>
      <c r="J71" s="87">
        <f t="shared" si="37"/>
        <v>0</v>
      </c>
      <c r="K71" s="87">
        <f t="shared" si="37"/>
        <v>0</v>
      </c>
      <c r="L71" s="87">
        <f t="shared" si="37"/>
        <v>0</v>
      </c>
      <c r="M71" s="87">
        <f t="shared" si="37"/>
        <v>0</v>
      </c>
      <c r="N71" s="87">
        <f t="shared" si="37"/>
        <v>0</v>
      </c>
      <c r="O71" s="87">
        <f t="shared" si="37"/>
        <v>0</v>
      </c>
      <c r="P71" s="87">
        <f t="shared" si="37"/>
        <v>0</v>
      </c>
      <c r="Q71" s="87">
        <f t="shared" si="37"/>
        <v>0</v>
      </c>
      <c r="R71" s="87">
        <f t="shared" si="37"/>
        <v>0</v>
      </c>
      <c r="S71" s="87">
        <f t="shared" si="37"/>
        <v>0</v>
      </c>
      <c r="T71" s="87">
        <f t="shared" si="37"/>
        <v>0</v>
      </c>
      <c r="U71" s="87">
        <f t="shared" si="37"/>
        <v>0</v>
      </c>
      <c r="V71" s="87">
        <f t="shared" si="37"/>
        <v>0</v>
      </c>
      <c r="W71" s="87">
        <f t="shared" si="37"/>
        <v>0</v>
      </c>
      <c r="X71" s="87">
        <f t="shared" si="37"/>
        <v>0</v>
      </c>
      <c r="Y71" s="87">
        <f t="shared" si="37"/>
        <v>0</v>
      </c>
      <c r="Z71" s="87">
        <f t="shared" si="37"/>
        <v>0</v>
      </c>
      <c r="AA71" s="87">
        <f t="shared" si="37"/>
        <v>0</v>
      </c>
      <c r="AB71" s="87">
        <f t="shared" si="37"/>
        <v>0</v>
      </c>
      <c r="AC71" s="87">
        <f t="shared" si="37"/>
        <v>0</v>
      </c>
      <c r="AD71" s="87">
        <f t="shared" si="37"/>
        <v>0</v>
      </c>
      <c r="AE71" s="87">
        <f t="shared" si="37"/>
        <v>0</v>
      </c>
      <c r="AF71" s="87">
        <f t="shared" si="37"/>
        <v>0</v>
      </c>
      <c r="AG71" s="87">
        <f t="shared" si="37"/>
        <v>0</v>
      </c>
      <c r="AH71" s="87">
        <f t="shared" si="37"/>
        <v>0</v>
      </c>
      <c r="AI71" s="87">
        <f t="shared" si="37"/>
        <v>0</v>
      </c>
      <c r="AJ71" s="87">
        <f t="shared" si="37"/>
        <v>0</v>
      </c>
      <c r="AK71" s="87">
        <f t="shared" si="37"/>
        <v>0</v>
      </c>
      <c r="AL71" s="87">
        <f t="shared" si="37"/>
        <v>0</v>
      </c>
      <c r="AM71" s="87">
        <f t="shared" si="37"/>
        <v>0</v>
      </c>
      <c r="AN71" s="87">
        <f t="shared" si="37"/>
        <v>0</v>
      </c>
      <c r="AO71" s="87">
        <f t="shared" si="37"/>
        <v>0</v>
      </c>
      <c r="AP71" s="87">
        <f t="shared" si="37"/>
        <v>0</v>
      </c>
      <c r="AQ71" s="87">
        <f t="shared" si="37"/>
        <v>0</v>
      </c>
      <c r="AR71" s="87">
        <f t="shared" si="37"/>
        <v>0</v>
      </c>
      <c r="AS71" s="87">
        <f t="shared" si="37"/>
        <v>0</v>
      </c>
      <c r="AT71" s="87">
        <f t="shared" si="37"/>
        <v>0</v>
      </c>
      <c r="AU71" s="87">
        <f t="shared" si="37"/>
        <v>0</v>
      </c>
      <c r="AV71" s="87">
        <f t="shared" si="37"/>
        <v>0</v>
      </c>
      <c r="AW71" s="87">
        <f t="shared" si="37"/>
        <v>0</v>
      </c>
      <c r="AX71" s="87">
        <f t="shared" si="37"/>
        <v>0</v>
      </c>
      <c r="AY71" s="87">
        <f t="shared" si="37"/>
        <v>0</v>
      </c>
      <c r="AZ71" s="87">
        <f t="shared" si="37"/>
        <v>0</v>
      </c>
      <c r="BA71" s="87">
        <f t="shared" si="37"/>
        <v>-2.5106037359999998</v>
      </c>
      <c r="BB71" s="87">
        <f t="shared" si="37"/>
        <v>0</v>
      </c>
      <c r="BC71" s="87">
        <f t="shared" si="37"/>
        <v>0</v>
      </c>
      <c r="BD71" s="87">
        <f t="shared" si="37"/>
        <v>0</v>
      </c>
      <c r="BE71" s="87">
        <f t="shared" si="37"/>
        <v>0</v>
      </c>
      <c r="BF71" s="87">
        <f t="shared" si="37"/>
        <v>0</v>
      </c>
      <c r="BG71" s="87">
        <f t="shared" si="37"/>
        <v>0</v>
      </c>
      <c r="BH71" s="87">
        <f t="shared" si="37"/>
        <v>0</v>
      </c>
      <c r="BI71" s="87">
        <f t="shared" si="37"/>
        <v>0</v>
      </c>
      <c r="BJ71" s="87">
        <f t="shared" si="37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2.5106037359999998</v>
      </c>
      <c r="E73" s="87">
        <f>SUM($B$71:E71)-SUM($B$72:E72)</f>
        <v>2.5106037359999998</v>
      </c>
      <c r="F73" s="87">
        <f>SUM($B$71:F71)-SUM($B$72:F72)</f>
        <v>2.5106037359999998</v>
      </c>
      <c r="G73" s="87">
        <f>SUM($B$71:G71)-SUM($B$72:G72)</f>
        <v>2.5106037359999998</v>
      </c>
      <c r="H73" s="87">
        <f>SUM($B$71:H71)-SUM($B$72:H72)</f>
        <v>2.5106037359999998</v>
      </c>
      <c r="I73" s="87">
        <f>SUM($B$71:I71)-SUM($B$72:I72)</f>
        <v>2.5106037359999998</v>
      </c>
      <c r="J73" s="87">
        <f>SUM($B$71:J71)-SUM($B$72:J72)</f>
        <v>2.5106037359999998</v>
      </c>
      <c r="K73" s="87">
        <f>SUM($B$71:K71)-SUM($B$72:K72)</f>
        <v>2.5106037359999998</v>
      </c>
      <c r="L73" s="87">
        <f>SUM($B$71:L71)-SUM($B$72:L72)</f>
        <v>2.5106037359999998</v>
      </c>
      <c r="M73" s="87">
        <f>SUM($B$71:M71)-SUM($B$72:M72)</f>
        <v>2.5106037359999998</v>
      </c>
      <c r="N73" s="87">
        <f>SUM($B$71:N71)-SUM($B$72:N72)</f>
        <v>2.5106037359999998</v>
      </c>
      <c r="O73" s="87">
        <f>SUM($B$71:O71)-SUM($B$72:O72)</f>
        <v>2.5106037359999998</v>
      </c>
      <c r="P73" s="87">
        <f>SUM($B$71:P71)-SUM($B$72:P72)</f>
        <v>2.5106037359999998</v>
      </c>
      <c r="Q73" s="87">
        <f>SUM($B$71:Q71)-SUM($B$72:Q72)</f>
        <v>2.5106037359999998</v>
      </c>
      <c r="R73" s="87">
        <f>SUM($B$71:R71)-SUM($B$72:R72)</f>
        <v>2.5106037359999998</v>
      </c>
      <c r="S73" s="87">
        <f>SUM($B$71:S71)-SUM($B$72:S72)</f>
        <v>2.5106037359999998</v>
      </c>
      <c r="T73" s="87">
        <f>SUM($B$71:T71)-SUM($B$72:T72)</f>
        <v>2.5106037359999998</v>
      </c>
      <c r="U73" s="87">
        <f>SUM($B$71:U71)-SUM($B$72:U72)</f>
        <v>2.5106037359999998</v>
      </c>
      <c r="V73" s="87">
        <f>SUM($B$71:V71)-SUM($B$72:V72)</f>
        <v>2.5106037359999998</v>
      </c>
      <c r="W73" s="87">
        <f>SUM($B$71:W71)-SUM($B$72:W72)</f>
        <v>2.5106037359999998</v>
      </c>
      <c r="X73" s="87">
        <f>SUM($B$71:X71)-SUM($B$72:X72)</f>
        <v>2.5106037359999998</v>
      </c>
      <c r="Y73" s="87">
        <f>SUM($B$71:Y71)-SUM($B$72:Y72)</f>
        <v>2.5106037359999998</v>
      </c>
      <c r="Z73" s="87">
        <f>SUM($B$71:Z71)-SUM($B$72:Z72)</f>
        <v>2.5106037359999998</v>
      </c>
      <c r="AA73" s="87">
        <f>SUM($B$71:AA71)-SUM($B$72:AA72)</f>
        <v>2.5106037359999998</v>
      </c>
      <c r="AB73" s="87">
        <f>SUM($B$71:AB71)-SUM($B$72:AB72)</f>
        <v>2.5106037359999998</v>
      </c>
      <c r="AC73" s="87">
        <f>SUM($B$71:AC71)-SUM($B$72:AC72)</f>
        <v>2.5106037359999998</v>
      </c>
      <c r="AD73" s="87">
        <f>SUM($B$71:AD71)-SUM($B$72:AD72)</f>
        <v>2.5106037359999998</v>
      </c>
      <c r="AE73" s="87">
        <f>SUM($B$71:AE71)-SUM($B$72:AE72)</f>
        <v>2.5106037359999998</v>
      </c>
      <c r="AF73" s="87">
        <f>SUM($B$71:AF71)-SUM($B$72:AF72)</f>
        <v>2.5106037359999998</v>
      </c>
      <c r="AG73" s="87">
        <f>SUM($B$71:AG71)-SUM($B$72:AG72)</f>
        <v>2.5106037359999998</v>
      </c>
      <c r="AH73" s="87">
        <f>SUM($B$71:AH71)-SUM($B$72:AH72)</f>
        <v>2.5106037359999998</v>
      </c>
      <c r="AI73" s="87">
        <f>SUM($B$71:AI71)-SUM($B$72:AI72)</f>
        <v>2.5106037359999998</v>
      </c>
      <c r="AJ73" s="87">
        <f>SUM($B$71:AJ71)-SUM($B$72:AJ72)</f>
        <v>2.5106037359999998</v>
      </c>
      <c r="AK73" s="87">
        <f>SUM($B$71:AK71)-SUM($B$72:AK72)</f>
        <v>2.5106037359999998</v>
      </c>
      <c r="AL73" s="87">
        <f>SUM($B$71:AL71)-SUM($B$72:AL72)</f>
        <v>2.5106037359999998</v>
      </c>
      <c r="AM73" s="87">
        <f>SUM($B$71:AM71)-SUM($B$72:AM72)</f>
        <v>2.5106037359999998</v>
      </c>
      <c r="AN73" s="87">
        <f>SUM($B$71:AN71)-SUM($B$72:AN72)</f>
        <v>2.5106037359999998</v>
      </c>
      <c r="AO73" s="87">
        <f>SUM($B$71:AO71)-SUM($B$72:AO72)</f>
        <v>2.5106037359999998</v>
      </c>
      <c r="AP73" s="87">
        <f>SUM($B$71:AP71)-SUM($B$72:AP72)</f>
        <v>2.5106037359999998</v>
      </c>
      <c r="AQ73" s="87">
        <f>SUM($B$71:AQ71)-SUM($B$72:AQ72)</f>
        <v>2.5106037359999998</v>
      </c>
      <c r="AR73" s="87">
        <f>SUM($B$71:AR71)-SUM($B$72:AR72)</f>
        <v>2.5106037359999998</v>
      </c>
      <c r="AS73" s="87">
        <f>SUM($B$71:AS71)-SUM($B$72:AS72)</f>
        <v>2.5106037359999998</v>
      </c>
      <c r="AT73" s="87">
        <f>SUM($B$71:AT71)-SUM($B$72:AT72)</f>
        <v>2.5106037359999998</v>
      </c>
      <c r="AU73" s="87">
        <f>SUM($B$71:AU71)-SUM($B$72:AU72)</f>
        <v>2.5106037359999998</v>
      </c>
      <c r="AV73" s="87">
        <f>SUM($B$71:AV71)-SUM($B$72:AV72)</f>
        <v>2.5106037359999998</v>
      </c>
      <c r="AW73" s="87">
        <f>SUM($B$71:AW71)-SUM($B$72:AW72)</f>
        <v>2.5106037359999998</v>
      </c>
      <c r="AX73" s="87">
        <f>SUM($B$71:AX71)-SUM($B$72:AX72)</f>
        <v>2.5106037359999998</v>
      </c>
      <c r="AY73" s="87">
        <f>SUM($B$71:AY71)-SUM($B$72:AY72)</f>
        <v>2.5106037359999998</v>
      </c>
      <c r="AZ73" s="87">
        <f>SUM($B$71:AZ71)-SUM($B$72:AZ72)</f>
        <v>2.5106037359999998</v>
      </c>
      <c r="BA73" s="87">
        <f>SUM($B$71:BA71)-SUM($B$72:BA72)</f>
        <v>0</v>
      </c>
      <c r="BB73" s="87">
        <f>SUM($B$71:BB71)-SUM($B$72:BB72)</f>
        <v>0</v>
      </c>
      <c r="BC73" s="87">
        <f>SUM($B$71:BC71)-SUM($B$72:BC72)</f>
        <v>0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/>
      <c r="C74" s="128"/>
      <c r="D74" s="331">
        <f>($D$71*TaxDepr!B$33)</f>
        <v>9.4147640099999985E-2</v>
      </c>
      <c r="E74" s="331">
        <f>($D$71*TaxDepr!C$33)</f>
        <v>0.18124048370183998</v>
      </c>
      <c r="F74" s="331">
        <f>($D$71*TaxDepr!D$33)</f>
        <v>0.16763301145271997</v>
      </c>
      <c r="G74" s="331">
        <f>($D$71*TaxDepr!E$33)</f>
        <v>0.15507999277271997</v>
      </c>
      <c r="H74" s="331">
        <f>($D$71*TaxDepr!F$33)</f>
        <v>0.14343079143767998</v>
      </c>
      <c r="I74" s="331">
        <f>($D$71*TaxDepr!G$33)</f>
        <v>0.13268540744759999</v>
      </c>
      <c r="J74" s="331">
        <f>($D$71*TaxDepr!H$33)</f>
        <v>0.12271831061567999</v>
      </c>
      <c r="K74" s="331">
        <f>($D$71*TaxDepr!I$33)</f>
        <v>0.11352950094191999</v>
      </c>
      <c r="L74" s="331">
        <f>($D$71*TaxDepr!J$33)</f>
        <v>0.11202313870031999</v>
      </c>
      <c r="M74" s="331">
        <f>($D$71*TaxDepr!K$33)</f>
        <v>0.11202313870031999</v>
      </c>
      <c r="N74" s="331">
        <f>($D$71*TaxDepr!L$33)</f>
        <v>0.11202313870031999</v>
      </c>
      <c r="O74" s="331">
        <f>($D$71*TaxDepr!M$33)</f>
        <v>0.11202313870031999</v>
      </c>
      <c r="P74" s="331">
        <f>($D$71*TaxDepr!N$33)</f>
        <v>0.11202313870031999</v>
      </c>
      <c r="Q74" s="331">
        <f>($D$71*TaxDepr!O$33)</f>
        <v>0.11202313870031999</v>
      </c>
      <c r="R74" s="331">
        <f>($D$71*TaxDepr!P$33)</f>
        <v>0.11202313870031999</v>
      </c>
      <c r="S74" s="331">
        <f>($D$71*TaxDepr!Q$33)</f>
        <v>0.11202313870031999</v>
      </c>
      <c r="T74" s="331">
        <f>($D$71*TaxDepr!R$33)</f>
        <v>0.11202313870031999</v>
      </c>
      <c r="U74" s="331">
        <f>($D$71*TaxDepr!S$33)</f>
        <v>0.11202313870031999</v>
      </c>
      <c r="V74" s="331">
        <f>($D$71*TaxDepr!T$33)</f>
        <v>0.11202313870031999</v>
      </c>
      <c r="W74" s="331">
        <f>($D$71*TaxDepr!U$33)</f>
        <v>0.11202313870031999</v>
      </c>
      <c r="X74" s="331">
        <f>($D$71*TaxDepr!V$33)</f>
        <v>5.6011569350159995E-2</v>
      </c>
      <c r="Y74" s="331"/>
      <c r="Z74" s="331"/>
      <c r="AA74" s="331"/>
      <c r="AB74" s="331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2.5107543722241585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8">C72+C74</f>
        <v>0</v>
      </c>
      <c r="D75" s="95">
        <f t="shared" si="38"/>
        <v>9.4147640099999985E-2</v>
      </c>
      <c r="E75" s="95">
        <f t="shared" si="38"/>
        <v>0.18124048370183998</v>
      </c>
      <c r="F75" s="95">
        <f t="shared" si="38"/>
        <v>0.16763301145271997</v>
      </c>
      <c r="G75" s="95">
        <f t="shared" si="38"/>
        <v>0.15507999277271997</v>
      </c>
      <c r="H75" s="95">
        <f t="shared" si="38"/>
        <v>0.14343079143767998</v>
      </c>
      <c r="I75" s="95">
        <f t="shared" si="38"/>
        <v>0.13268540744759999</v>
      </c>
      <c r="J75" s="95">
        <f t="shared" si="38"/>
        <v>0.12271831061567999</v>
      </c>
      <c r="K75" s="95">
        <f t="shared" si="38"/>
        <v>0.11352950094191999</v>
      </c>
      <c r="L75" s="95">
        <f t="shared" si="38"/>
        <v>0.11202313870031999</v>
      </c>
      <c r="M75" s="95">
        <f t="shared" si="38"/>
        <v>0.11202313870031999</v>
      </c>
      <c r="N75" s="95">
        <f t="shared" si="38"/>
        <v>0.11202313870031999</v>
      </c>
      <c r="O75" s="95">
        <f t="shared" si="38"/>
        <v>0.11202313870031999</v>
      </c>
      <c r="P75" s="95">
        <f t="shared" si="38"/>
        <v>0.11202313870031999</v>
      </c>
      <c r="Q75" s="95">
        <f t="shared" si="38"/>
        <v>0.11202313870031999</v>
      </c>
      <c r="R75" s="95">
        <f t="shared" si="38"/>
        <v>0.11202313870031999</v>
      </c>
      <c r="S75" s="95">
        <f t="shared" si="38"/>
        <v>0.11202313870031999</v>
      </c>
      <c r="T75" s="95">
        <f t="shared" si="38"/>
        <v>0.11202313870031999</v>
      </c>
      <c r="U75" s="95">
        <f t="shared" si="38"/>
        <v>0.11202313870031999</v>
      </c>
      <c r="V75" s="95">
        <f t="shared" si="38"/>
        <v>0.11202313870031999</v>
      </c>
      <c r="W75" s="95">
        <f t="shared" si="38"/>
        <v>0.11202313870031999</v>
      </c>
      <c r="X75" s="95">
        <f t="shared" si="38"/>
        <v>5.6011569350159995E-2</v>
      </c>
      <c r="Y75" s="95">
        <f t="shared" si="38"/>
        <v>0</v>
      </c>
      <c r="Z75" s="95">
        <f t="shared" si="38"/>
        <v>0</v>
      </c>
      <c r="AA75" s="95">
        <f t="shared" si="38"/>
        <v>0</v>
      </c>
      <c r="AB75" s="95">
        <f t="shared" si="38"/>
        <v>0</v>
      </c>
      <c r="AC75" s="95">
        <f t="shared" si="38"/>
        <v>0</v>
      </c>
      <c r="AD75" s="95">
        <f t="shared" si="38"/>
        <v>0</v>
      </c>
      <c r="AE75" s="95">
        <f t="shared" si="38"/>
        <v>0</v>
      </c>
      <c r="AF75" s="95">
        <f t="shared" si="38"/>
        <v>0</v>
      </c>
      <c r="AG75" s="95">
        <f t="shared" si="38"/>
        <v>0</v>
      </c>
      <c r="AH75" s="95">
        <f t="shared" si="38"/>
        <v>0</v>
      </c>
      <c r="AI75" s="95">
        <f t="shared" si="38"/>
        <v>0</v>
      </c>
      <c r="AJ75" s="95">
        <f t="shared" si="38"/>
        <v>0</v>
      </c>
      <c r="AK75" s="95">
        <f t="shared" si="38"/>
        <v>0</v>
      </c>
      <c r="AL75" s="95">
        <f t="shared" si="38"/>
        <v>0</v>
      </c>
      <c r="AM75" s="95">
        <f t="shared" si="38"/>
        <v>0</v>
      </c>
      <c r="AN75" s="95">
        <f t="shared" si="38"/>
        <v>0</v>
      </c>
      <c r="AO75" s="95">
        <f t="shared" si="38"/>
        <v>0</v>
      </c>
      <c r="AP75" s="95">
        <f t="shared" si="38"/>
        <v>0</v>
      </c>
      <c r="AQ75" s="95">
        <f t="shared" si="38"/>
        <v>0</v>
      </c>
      <c r="AR75" s="95">
        <f t="shared" si="38"/>
        <v>0</v>
      </c>
      <c r="AS75" s="95">
        <f t="shared" si="38"/>
        <v>0</v>
      </c>
      <c r="AT75" s="95">
        <f t="shared" si="38"/>
        <v>0</v>
      </c>
      <c r="AU75" s="95">
        <f t="shared" si="38"/>
        <v>0</v>
      </c>
      <c r="AV75" s="95">
        <f t="shared" si="38"/>
        <v>0</v>
      </c>
      <c r="AW75" s="95">
        <f t="shared" si="38"/>
        <v>0</v>
      </c>
      <c r="AX75" s="95">
        <f t="shared" si="38"/>
        <v>0</v>
      </c>
      <c r="AY75" s="95">
        <f t="shared" si="38"/>
        <v>0</v>
      </c>
      <c r="AZ75" s="95">
        <f t="shared" si="38"/>
        <v>0</v>
      </c>
      <c r="BA75" s="95">
        <f t="shared" si="38"/>
        <v>0</v>
      </c>
      <c r="BB75" s="95">
        <f t="shared" si="38"/>
        <v>0</v>
      </c>
      <c r="BC75" s="95">
        <f t="shared" si="38"/>
        <v>0</v>
      </c>
      <c r="BD75" s="95">
        <f t="shared" si="38"/>
        <v>0</v>
      </c>
      <c r="BE75" s="95">
        <f t="shared" si="38"/>
        <v>0</v>
      </c>
      <c r="BF75" s="95">
        <f t="shared" si="38"/>
        <v>0</v>
      </c>
      <c r="BG75" s="95">
        <f t="shared" si="38"/>
        <v>0</v>
      </c>
      <c r="BH75" s="95">
        <f t="shared" si="38"/>
        <v>0</v>
      </c>
      <c r="BI75" s="95">
        <f t="shared" si="38"/>
        <v>0</v>
      </c>
      <c r="BJ75" s="95">
        <f t="shared" si="38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9">B20</f>
        <v>0</v>
      </c>
      <c r="C78" s="87">
        <f t="shared" si="39"/>
        <v>0</v>
      </c>
      <c r="D78" s="87">
        <f t="shared" si="39"/>
        <v>2.5106037359999998</v>
      </c>
      <c r="E78" s="87">
        <f t="shared" si="39"/>
        <v>0</v>
      </c>
      <c r="F78" s="87">
        <f t="shared" si="39"/>
        <v>0</v>
      </c>
      <c r="G78" s="87">
        <f t="shared" si="39"/>
        <v>0</v>
      </c>
      <c r="H78" s="87">
        <f t="shared" si="39"/>
        <v>0</v>
      </c>
      <c r="I78" s="87">
        <f t="shared" si="39"/>
        <v>0</v>
      </c>
      <c r="J78" s="87">
        <f t="shared" si="39"/>
        <v>0</v>
      </c>
      <c r="K78" s="87">
        <f t="shared" si="39"/>
        <v>0</v>
      </c>
      <c r="L78" s="87">
        <f t="shared" si="39"/>
        <v>0</v>
      </c>
      <c r="M78" s="87">
        <f t="shared" si="39"/>
        <v>0</v>
      </c>
      <c r="N78" s="87">
        <f t="shared" si="39"/>
        <v>0</v>
      </c>
      <c r="O78" s="87">
        <f t="shared" si="39"/>
        <v>0</v>
      </c>
      <c r="P78" s="87">
        <f t="shared" si="39"/>
        <v>0</v>
      </c>
      <c r="Q78" s="87">
        <f t="shared" si="39"/>
        <v>0</v>
      </c>
      <c r="R78" s="87">
        <f t="shared" si="39"/>
        <v>0</v>
      </c>
      <c r="S78" s="87">
        <f t="shared" si="39"/>
        <v>0</v>
      </c>
      <c r="T78" s="87">
        <f t="shared" si="39"/>
        <v>0</v>
      </c>
      <c r="U78" s="87">
        <f t="shared" si="39"/>
        <v>0</v>
      </c>
      <c r="V78" s="87">
        <f t="shared" si="39"/>
        <v>0</v>
      </c>
      <c r="W78" s="87">
        <f t="shared" si="39"/>
        <v>0</v>
      </c>
      <c r="X78" s="87">
        <f t="shared" si="39"/>
        <v>0</v>
      </c>
      <c r="Y78" s="87">
        <f t="shared" si="39"/>
        <v>0</v>
      </c>
      <c r="Z78" s="87">
        <f t="shared" si="39"/>
        <v>0</v>
      </c>
      <c r="AA78" s="87">
        <f t="shared" si="39"/>
        <v>0</v>
      </c>
      <c r="AB78" s="87">
        <f t="shared" si="39"/>
        <v>0</v>
      </c>
      <c r="AC78" s="87">
        <f t="shared" si="39"/>
        <v>0</v>
      </c>
      <c r="AD78" s="87">
        <f t="shared" si="39"/>
        <v>0</v>
      </c>
      <c r="AE78" s="87">
        <f t="shared" si="39"/>
        <v>0</v>
      </c>
      <c r="AF78" s="87">
        <f t="shared" si="39"/>
        <v>0</v>
      </c>
      <c r="AG78" s="87">
        <f t="shared" si="39"/>
        <v>0</v>
      </c>
      <c r="AH78" s="87">
        <f t="shared" si="39"/>
        <v>0</v>
      </c>
      <c r="AI78" s="87">
        <f t="shared" si="39"/>
        <v>0</v>
      </c>
      <c r="AJ78" s="87">
        <f t="shared" si="39"/>
        <v>0</v>
      </c>
      <c r="AK78" s="87">
        <f t="shared" si="39"/>
        <v>0</v>
      </c>
      <c r="AL78" s="87">
        <f t="shared" si="39"/>
        <v>0</v>
      </c>
      <c r="AM78" s="87">
        <f t="shared" si="39"/>
        <v>0</v>
      </c>
      <c r="AN78" s="87">
        <f t="shared" si="39"/>
        <v>0</v>
      </c>
      <c r="AO78" s="87">
        <f t="shared" si="39"/>
        <v>0</v>
      </c>
      <c r="AP78" s="87">
        <f t="shared" si="39"/>
        <v>0</v>
      </c>
      <c r="AQ78" s="87">
        <f t="shared" si="39"/>
        <v>0</v>
      </c>
      <c r="AR78" s="87">
        <f t="shared" si="39"/>
        <v>0</v>
      </c>
      <c r="AS78" s="87">
        <f t="shared" si="39"/>
        <v>0</v>
      </c>
      <c r="AT78" s="87">
        <f t="shared" si="39"/>
        <v>0</v>
      </c>
      <c r="AU78" s="87">
        <f t="shared" si="39"/>
        <v>0</v>
      </c>
      <c r="AV78" s="87">
        <f t="shared" si="39"/>
        <v>0</v>
      </c>
      <c r="AW78" s="87">
        <f t="shared" si="39"/>
        <v>0</v>
      </c>
      <c r="AX78" s="87">
        <f t="shared" si="39"/>
        <v>0</v>
      </c>
      <c r="AY78" s="87">
        <f t="shared" si="39"/>
        <v>0</v>
      </c>
      <c r="AZ78" s="87">
        <f t="shared" si="39"/>
        <v>0</v>
      </c>
      <c r="BA78" s="87">
        <f t="shared" si="39"/>
        <v>-2.5106037359999998</v>
      </c>
      <c r="BB78" s="87">
        <f t="shared" si="39"/>
        <v>0</v>
      </c>
      <c r="BC78" s="87">
        <f t="shared" si="39"/>
        <v>0</v>
      </c>
      <c r="BD78" s="87">
        <f t="shared" si="39"/>
        <v>0</v>
      </c>
      <c r="BE78" s="87">
        <f t="shared" si="39"/>
        <v>0</v>
      </c>
      <c r="BF78" s="87">
        <f t="shared" si="39"/>
        <v>0</v>
      </c>
      <c r="BG78" s="87">
        <f t="shared" si="39"/>
        <v>0</v>
      </c>
      <c r="BH78" s="87">
        <f t="shared" si="39"/>
        <v>0</v>
      </c>
      <c r="BI78" s="87">
        <f t="shared" si="39"/>
        <v>0</v>
      </c>
      <c r="BJ78" s="87">
        <f t="shared" si="39"/>
        <v>0</v>
      </c>
      <c r="BK78" s="87">
        <f t="shared" si="39"/>
        <v>0</v>
      </c>
      <c r="BL78" s="87">
        <f t="shared" si="39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2.5106037359999998</v>
      </c>
      <c r="E80" s="87">
        <f>SUM($B$78:E78)</f>
        <v>2.5106037359999998</v>
      </c>
      <c r="F80" s="87">
        <f>SUM($B$78:F78)</f>
        <v>2.5106037359999998</v>
      </c>
      <c r="G80" s="87">
        <f>SUM($B$78:G78)</f>
        <v>2.5106037359999998</v>
      </c>
      <c r="H80" s="87">
        <f>SUM($B$78:H78)</f>
        <v>2.5106037359999998</v>
      </c>
      <c r="I80" s="87">
        <f>SUM($B$78:I78)</f>
        <v>2.5106037359999998</v>
      </c>
      <c r="J80" s="87">
        <f>SUM($B$78:J78)</f>
        <v>2.5106037359999998</v>
      </c>
      <c r="K80" s="87">
        <f>SUM($B$78:K78)</f>
        <v>2.5106037359999998</v>
      </c>
      <c r="L80" s="87">
        <f>SUM($B$78:L78)</f>
        <v>2.5106037359999998</v>
      </c>
      <c r="M80" s="87">
        <f>SUM($B$78:M78)</f>
        <v>2.5106037359999998</v>
      </c>
      <c r="N80" s="87">
        <f>SUM($B$78:N78)</f>
        <v>2.5106037359999998</v>
      </c>
      <c r="O80" s="87">
        <f>SUM($B$78:O78)</f>
        <v>2.5106037359999998</v>
      </c>
      <c r="P80" s="87">
        <f>SUM($B$78:P78)</f>
        <v>2.5106037359999998</v>
      </c>
      <c r="Q80" s="87">
        <f>SUM($B$78:Q78)</f>
        <v>2.5106037359999998</v>
      </c>
      <c r="R80" s="87">
        <f>SUM($B$78:R78)</f>
        <v>2.5106037359999998</v>
      </c>
      <c r="S80" s="87">
        <f>SUM($B$78:S78)</f>
        <v>2.5106037359999998</v>
      </c>
      <c r="T80" s="87">
        <f>SUM($B$78:T78)</f>
        <v>2.5106037359999998</v>
      </c>
      <c r="U80" s="87">
        <f>SUM($B$78:U78)</f>
        <v>2.5106037359999998</v>
      </c>
      <c r="V80" s="87">
        <f>SUM($B$78:V78)</f>
        <v>2.5106037359999998</v>
      </c>
      <c r="W80" s="87">
        <f>SUM($B$78:W78)</f>
        <v>2.5106037359999998</v>
      </c>
      <c r="X80" s="87">
        <f>SUM($B$78:X78)</f>
        <v>2.5106037359999998</v>
      </c>
      <c r="Y80" s="87">
        <f>SUM($B$78:Y78)</f>
        <v>2.5106037359999998</v>
      </c>
      <c r="Z80" s="87">
        <f>SUM($B$78:Z78)</f>
        <v>2.5106037359999998</v>
      </c>
      <c r="AA80" s="87">
        <f>SUM($B$78:AA78)</f>
        <v>2.5106037359999998</v>
      </c>
      <c r="AB80" s="87">
        <f>SUM($B$78:AB78)</f>
        <v>2.5106037359999998</v>
      </c>
      <c r="AC80" s="87">
        <f>SUM($B$78:AC78)</f>
        <v>2.5106037359999998</v>
      </c>
      <c r="AD80" s="87">
        <f>SUM($B$78:AD78)</f>
        <v>2.5106037359999998</v>
      </c>
      <c r="AE80" s="87">
        <f>SUM($B$78:AE78)</f>
        <v>2.5106037359999998</v>
      </c>
      <c r="AF80" s="87">
        <f>SUM($B$78:AF78)</f>
        <v>2.5106037359999998</v>
      </c>
      <c r="AG80" s="87">
        <f>SUM($B$78:AG78)</f>
        <v>2.5106037359999998</v>
      </c>
      <c r="AH80" s="87">
        <f>SUM($B$78:AH78)</f>
        <v>2.5106037359999998</v>
      </c>
      <c r="AI80" s="87">
        <f>SUM($B$78:AI78)</f>
        <v>2.5106037359999998</v>
      </c>
      <c r="AJ80" s="87">
        <f>SUM($B$78:AJ78)</f>
        <v>2.5106037359999998</v>
      </c>
      <c r="AK80" s="87">
        <f>SUM($B$78:AK78)</f>
        <v>2.5106037359999998</v>
      </c>
      <c r="AL80" s="87">
        <f>SUM($B$78:AL78)</f>
        <v>2.5106037359999998</v>
      </c>
      <c r="AM80" s="87">
        <f>SUM($B$78:AM78)</f>
        <v>2.5106037359999998</v>
      </c>
      <c r="AN80" s="87">
        <f>SUM($B$78:AN78)</f>
        <v>2.5106037359999998</v>
      </c>
      <c r="AO80" s="87">
        <f>SUM($B$78:AO78)</f>
        <v>2.5106037359999998</v>
      </c>
      <c r="AP80" s="87">
        <f>SUM($B$78:AP78)</f>
        <v>2.5106037359999998</v>
      </c>
      <c r="AQ80" s="87">
        <f>SUM($B$78:AQ78)</f>
        <v>2.5106037359999998</v>
      </c>
      <c r="AR80" s="87">
        <f>SUM($B$78:AR78)</f>
        <v>2.5106037359999998</v>
      </c>
      <c r="AS80" s="87">
        <f>SUM($B$78:AS78)</f>
        <v>2.5106037359999998</v>
      </c>
      <c r="AT80" s="87">
        <f>SUM($B$78:AT78)</f>
        <v>2.5106037359999998</v>
      </c>
      <c r="AU80" s="87">
        <f>SUM($B$78:AU78)</f>
        <v>2.5106037359999998</v>
      </c>
      <c r="AV80" s="87">
        <f>SUM($B$78:AV78)</f>
        <v>2.5106037359999998</v>
      </c>
      <c r="AW80" s="87">
        <f>SUM($B$78:AW78)</f>
        <v>2.5106037359999998</v>
      </c>
      <c r="AX80" s="87">
        <f>SUM($B$78:AX78)</f>
        <v>2.5106037359999998</v>
      </c>
      <c r="AY80" s="87">
        <f>SUM($B$78:AY78)</f>
        <v>2.5106037359999998</v>
      </c>
      <c r="AZ80" s="87">
        <f>SUM($B$78:AZ78)</f>
        <v>2.5106037359999998</v>
      </c>
      <c r="BA80" s="87">
        <f>SUM($B$78:BA78)</f>
        <v>0</v>
      </c>
      <c r="BB80" s="87">
        <f>SUM($B$78:BB78)</f>
        <v>0</v>
      </c>
      <c r="BC80" s="87">
        <f>SUM($B$78:BC78)</f>
        <v>0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9.4147640099999985E-2</v>
      </c>
      <c r="E81" s="330">
        <f t="shared" ref="E81:BL81" si="40">E74</f>
        <v>0.18124048370183998</v>
      </c>
      <c r="F81" s="330">
        <f t="shared" si="40"/>
        <v>0.16763301145271997</v>
      </c>
      <c r="G81" s="330">
        <f t="shared" si="40"/>
        <v>0.15507999277271997</v>
      </c>
      <c r="H81" s="330">
        <f t="shared" si="40"/>
        <v>0.14343079143767998</v>
      </c>
      <c r="I81" s="330">
        <f t="shared" si="40"/>
        <v>0.13268540744759999</v>
      </c>
      <c r="J81" s="330">
        <f t="shared" si="40"/>
        <v>0.12271831061567999</v>
      </c>
      <c r="K81" s="330">
        <f t="shared" si="40"/>
        <v>0.11352950094191999</v>
      </c>
      <c r="L81" s="330">
        <f t="shared" si="40"/>
        <v>0.11202313870031999</v>
      </c>
      <c r="M81" s="330">
        <f t="shared" si="40"/>
        <v>0.11202313870031999</v>
      </c>
      <c r="N81" s="330">
        <f t="shared" si="40"/>
        <v>0.11202313870031999</v>
      </c>
      <c r="O81" s="330">
        <f t="shared" si="40"/>
        <v>0.11202313870031999</v>
      </c>
      <c r="P81" s="330">
        <f t="shared" si="40"/>
        <v>0.11202313870031999</v>
      </c>
      <c r="Q81" s="330">
        <f t="shared" si="40"/>
        <v>0.11202313870031999</v>
      </c>
      <c r="R81" s="330">
        <f t="shared" si="40"/>
        <v>0.11202313870031999</v>
      </c>
      <c r="S81" s="330">
        <f t="shared" si="40"/>
        <v>0.11202313870031999</v>
      </c>
      <c r="T81" s="330">
        <f t="shared" si="40"/>
        <v>0.11202313870031999</v>
      </c>
      <c r="U81" s="330">
        <f t="shared" si="40"/>
        <v>0.11202313870031999</v>
      </c>
      <c r="V81" s="330">
        <f t="shared" si="40"/>
        <v>0.11202313870031999</v>
      </c>
      <c r="W81" s="330">
        <f t="shared" si="40"/>
        <v>0.11202313870031999</v>
      </c>
      <c r="X81" s="330">
        <f t="shared" si="40"/>
        <v>5.6011569350159995E-2</v>
      </c>
      <c r="Y81" s="330">
        <f t="shared" si="40"/>
        <v>0</v>
      </c>
      <c r="Z81" s="330">
        <f t="shared" si="40"/>
        <v>0</v>
      </c>
      <c r="AA81" s="330">
        <f t="shared" si="40"/>
        <v>0</v>
      </c>
      <c r="AB81" s="330">
        <f t="shared" si="40"/>
        <v>0</v>
      </c>
      <c r="AC81" s="330">
        <f t="shared" si="40"/>
        <v>0</v>
      </c>
      <c r="AD81" s="330">
        <f t="shared" si="40"/>
        <v>0</v>
      </c>
      <c r="AE81" s="330">
        <f t="shared" si="40"/>
        <v>0</v>
      </c>
      <c r="AF81" s="330">
        <f t="shared" si="40"/>
        <v>0</v>
      </c>
      <c r="AG81" s="330">
        <f t="shared" si="40"/>
        <v>0</v>
      </c>
      <c r="AH81" s="330">
        <f t="shared" si="40"/>
        <v>0</v>
      </c>
      <c r="AI81" s="330">
        <f t="shared" si="40"/>
        <v>0</v>
      </c>
      <c r="AJ81" s="330">
        <f t="shared" si="40"/>
        <v>0</v>
      </c>
      <c r="AK81" s="330">
        <f t="shared" si="40"/>
        <v>0</v>
      </c>
      <c r="AL81" s="330">
        <f t="shared" si="40"/>
        <v>0</v>
      </c>
      <c r="AM81" s="330">
        <f t="shared" si="40"/>
        <v>0</v>
      </c>
      <c r="AN81" s="330">
        <f t="shared" si="40"/>
        <v>0</v>
      </c>
      <c r="AO81" s="330">
        <f t="shared" si="40"/>
        <v>0</v>
      </c>
      <c r="AP81" s="330">
        <f t="shared" si="40"/>
        <v>0</v>
      </c>
      <c r="AQ81" s="330">
        <f t="shared" si="40"/>
        <v>0</v>
      </c>
      <c r="AR81" s="330">
        <f t="shared" si="40"/>
        <v>0</v>
      </c>
      <c r="AS81" s="330">
        <f t="shared" si="40"/>
        <v>0</v>
      </c>
      <c r="AT81" s="330">
        <f t="shared" si="40"/>
        <v>0</v>
      </c>
      <c r="AU81" s="330">
        <f t="shared" si="40"/>
        <v>0</v>
      </c>
      <c r="AV81" s="330">
        <f t="shared" si="40"/>
        <v>0</v>
      </c>
      <c r="AW81" s="330">
        <f t="shared" si="40"/>
        <v>0</v>
      </c>
      <c r="AX81" s="330">
        <f t="shared" si="40"/>
        <v>0</v>
      </c>
      <c r="AY81" s="330">
        <f t="shared" si="40"/>
        <v>0</v>
      </c>
      <c r="AZ81" s="330">
        <f t="shared" si="40"/>
        <v>0</v>
      </c>
      <c r="BA81" s="330">
        <f t="shared" si="40"/>
        <v>0</v>
      </c>
      <c r="BB81" s="330">
        <f t="shared" si="40"/>
        <v>0</v>
      </c>
      <c r="BC81" s="330">
        <f t="shared" si="40"/>
        <v>0</v>
      </c>
      <c r="BD81" s="330">
        <f t="shared" si="40"/>
        <v>0</v>
      </c>
      <c r="BE81" s="330">
        <f t="shared" si="40"/>
        <v>0</v>
      </c>
      <c r="BF81" s="330">
        <f t="shared" si="40"/>
        <v>0</v>
      </c>
      <c r="BG81" s="330">
        <f t="shared" si="40"/>
        <v>0</v>
      </c>
      <c r="BH81" s="330">
        <f t="shared" si="40"/>
        <v>0</v>
      </c>
      <c r="BI81" s="330">
        <f t="shared" si="40"/>
        <v>0</v>
      </c>
      <c r="BJ81" s="330">
        <f t="shared" si="40"/>
        <v>0</v>
      </c>
      <c r="BK81" s="330">
        <f t="shared" si="40"/>
        <v>0</v>
      </c>
      <c r="BL81" s="330">
        <f t="shared" si="40"/>
        <v>0</v>
      </c>
      <c r="BM81" s="37"/>
      <c r="BN81" s="75">
        <f>SUM(B81:BM81)</f>
        <v>2.5107543722241585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1">C79+C81</f>
        <v>0</v>
      </c>
      <c r="D82" s="95">
        <f t="shared" si="41"/>
        <v>9.4147640099999985E-2</v>
      </c>
      <c r="E82" s="95">
        <f t="shared" si="41"/>
        <v>0.18124048370183998</v>
      </c>
      <c r="F82" s="95">
        <f t="shared" si="41"/>
        <v>0.16763301145271997</v>
      </c>
      <c r="G82" s="95">
        <f t="shared" si="41"/>
        <v>0.15507999277271997</v>
      </c>
      <c r="H82" s="95">
        <f t="shared" si="41"/>
        <v>0.14343079143767998</v>
      </c>
      <c r="I82" s="95">
        <f t="shared" si="41"/>
        <v>0.13268540744759999</v>
      </c>
      <c r="J82" s="95">
        <f t="shared" si="41"/>
        <v>0.12271831061567999</v>
      </c>
      <c r="K82" s="95">
        <f t="shared" si="41"/>
        <v>0.11352950094191999</v>
      </c>
      <c r="L82" s="95">
        <f t="shared" si="41"/>
        <v>0.11202313870031999</v>
      </c>
      <c r="M82" s="95">
        <f t="shared" si="41"/>
        <v>0.11202313870031999</v>
      </c>
      <c r="N82" s="95">
        <f t="shared" si="41"/>
        <v>0.11202313870031999</v>
      </c>
      <c r="O82" s="95">
        <f t="shared" si="41"/>
        <v>0.11202313870031999</v>
      </c>
      <c r="P82" s="95">
        <f t="shared" si="41"/>
        <v>0.11202313870031999</v>
      </c>
      <c r="Q82" s="95">
        <f t="shared" si="41"/>
        <v>0.11202313870031999</v>
      </c>
      <c r="R82" s="95">
        <f t="shared" si="41"/>
        <v>0.11202313870031999</v>
      </c>
      <c r="S82" s="95">
        <f t="shared" si="41"/>
        <v>0.11202313870031999</v>
      </c>
      <c r="T82" s="95">
        <f t="shared" si="41"/>
        <v>0.11202313870031999</v>
      </c>
      <c r="U82" s="95">
        <f t="shared" si="41"/>
        <v>0.11202313870031999</v>
      </c>
      <c r="V82" s="95">
        <f t="shared" si="41"/>
        <v>0.11202313870031999</v>
      </c>
      <c r="W82" s="95">
        <f t="shared" si="41"/>
        <v>0.11202313870031999</v>
      </c>
      <c r="X82" s="95">
        <f t="shared" si="41"/>
        <v>5.6011569350159995E-2</v>
      </c>
      <c r="Y82" s="95">
        <f t="shared" si="41"/>
        <v>0</v>
      </c>
      <c r="Z82" s="95">
        <f t="shared" si="41"/>
        <v>0</v>
      </c>
      <c r="AA82" s="95">
        <f t="shared" si="41"/>
        <v>0</v>
      </c>
      <c r="AB82" s="95">
        <f t="shared" si="41"/>
        <v>0</v>
      </c>
      <c r="AC82" s="95">
        <f t="shared" si="41"/>
        <v>0</v>
      </c>
      <c r="AD82" s="95">
        <f t="shared" si="41"/>
        <v>0</v>
      </c>
      <c r="AE82" s="95">
        <f t="shared" si="41"/>
        <v>0</v>
      </c>
      <c r="AF82" s="95">
        <f t="shared" si="41"/>
        <v>0</v>
      </c>
      <c r="AG82" s="95">
        <f t="shared" si="41"/>
        <v>0</v>
      </c>
      <c r="AH82" s="95">
        <f t="shared" si="41"/>
        <v>0</v>
      </c>
      <c r="AI82" s="95">
        <f t="shared" si="41"/>
        <v>0</v>
      </c>
      <c r="AJ82" s="95">
        <f t="shared" si="41"/>
        <v>0</v>
      </c>
      <c r="AK82" s="95">
        <f t="shared" si="41"/>
        <v>0</v>
      </c>
      <c r="AL82" s="95">
        <f t="shared" si="41"/>
        <v>0</v>
      </c>
      <c r="AM82" s="95">
        <f t="shared" si="41"/>
        <v>0</v>
      </c>
      <c r="AN82" s="95">
        <f t="shared" si="41"/>
        <v>0</v>
      </c>
      <c r="AO82" s="95">
        <f t="shared" si="41"/>
        <v>0</v>
      </c>
      <c r="AP82" s="95">
        <f t="shared" si="41"/>
        <v>0</v>
      </c>
      <c r="AQ82" s="95">
        <f t="shared" si="41"/>
        <v>0</v>
      </c>
      <c r="AR82" s="95">
        <f t="shared" si="41"/>
        <v>0</v>
      </c>
      <c r="AS82" s="95">
        <f t="shared" si="41"/>
        <v>0</v>
      </c>
      <c r="AT82" s="95">
        <f t="shared" si="41"/>
        <v>0</v>
      </c>
      <c r="AU82" s="95">
        <f t="shared" si="41"/>
        <v>0</v>
      </c>
      <c r="AV82" s="95">
        <f t="shared" si="41"/>
        <v>0</v>
      </c>
      <c r="AW82" s="95">
        <f t="shared" si="41"/>
        <v>0</v>
      </c>
      <c r="AX82" s="95">
        <f t="shared" si="41"/>
        <v>0</v>
      </c>
      <c r="AY82" s="95">
        <f t="shared" si="41"/>
        <v>0</v>
      </c>
      <c r="AZ82" s="95">
        <f t="shared" si="41"/>
        <v>0</v>
      </c>
      <c r="BA82" s="95">
        <f t="shared" si="41"/>
        <v>0</v>
      </c>
      <c r="BB82" s="95">
        <f t="shared" si="41"/>
        <v>0</v>
      </c>
      <c r="BC82" s="95">
        <f t="shared" si="41"/>
        <v>0</v>
      </c>
      <c r="BD82" s="95">
        <f t="shared" si="41"/>
        <v>0</v>
      </c>
      <c r="BE82" s="95">
        <f t="shared" si="41"/>
        <v>0</v>
      </c>
      <c r="BF82" s="95">
        <f t="shared" si="41"/>
        <v>0</v>
      </c>
      <c r="BG82" s="95">
        <f t="shared" si="41"/>
        <v>0</v>
      </c>
      <c r="BH82" s="95">
        <f t="shared" si="41"/>
        <v>0</v>
      </c>
      <c r="BI82" s="95">
        <f t="shared" si="41"/>
        <v>0</v>
      </c>
      <c r="BJ82" s="95">
        <f t="shared" si="41"/>
        <v>0</v>
      </c>
      <c r="BK82" s="95">
        <f t="shared" si="41"/>
        <v>0</v>
      </c>
      <c r="BL82" s="95">
        <f t="shared" si="41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AY85" si="42">$B$20*(1-$B$5)/$B$3</f>
        <v>0</v>
      </c>
      <c r="C85" s="75">
        <f t="shared" si="42"/>
        <v>0</v>
      </c>
      <c r="D85" s="75">
        <f t="shared" si="42"/>
        <v>0</v>
      </c>
      <c r="E85" s="75">
        <f t="shared" si="42"/>
        <v>0</v>
      </c>
      <c r="F85" s="75">
        <f t="shared" si="42"/>
        <v>0</v>
      </c>
      <c r="G85" s="75">
        <f t="shared" si="42"/>
        <v>0</v>
      </c>
      <c r="H85" s="75">
        <f t="shared" si="42"/>
        <v>0</v>
      </c>
      <c r="I85" s="75">
        <f t="shared" si="42"/>
        <v>0</v>
      </c>
      <c r="J85" s="75">
        <f t="shared" si="42"/>
        <v>0</v>
      </c>
      <c r="K85" s="75">
        <f t="shared" si="42"/>
        <v>0</v>
      </c>
      <c r="L85" s="75">
        <f t="shared" si="42"/>
        <v>0</v>
      </c>
      <c r="M85" s="75">
        <f t="shared" si="42"/>
        <v>0</v>
      </c>
      <c r="N85" s="75">
        <f t="shared" si="42"/>
        <v>0</v>
      </c>
      <c r="O85" s="75">
        <f t="shared" si="42"/>
        <v>0</v>
      </c>
      <c r="P85" s="75">
        <f t="shared" si="42"/>
        <v>0</v>
      </c>
      <c r="Q85" s="75">
        <f t="shared" si="42"/>
        <v>0</v>
      </c>
      <c r="R85" s="75">
        <f t="shared" si="42"/>
        <v>0</v>
      </c>
      <c r="S85" s="75">
        <f t="shared" si="42"/>
        <v>0</v>
      </c>
      <c r="T85" s="75">
        <f t="shared" si="42"/>
        <v>0</v>
      </c>
      <c r="U85" s="75">
        <f t="shared" si="42"/>
        <v>0</v>
      </c>
      <c r="V85" s="75">
        <f t="shared" si="42"/>
        <v>0</v>
      </c>
      <c r="W85" s="75">
        <f t="shared" si="42"/>
        <v>0</v>
      </c>
      <c r="X85" s="75">
        <f t="shared" si="42"/>
        <v>0</v>
      </c>
      <c r="Y85" s="75">
        <f t="shared" si="42"/>
        <v>0</v>
      </c>
      <c r="Z85" s="75">
        <f t="shared" si="42"/>
        <v>0</v>
      </c>
      <c r="AA85" s="75">
        <f t="shared" si="42"/>
        <v>0</v>
      </c>
      <c r="AB85" s="75">
        <f t="shared" si="42"/>
        <v>0</v>
      </c>
      <c r="AC85" s="75">
        <f t="shared" si="42"/>
        <v>0</v>
      </c>
      <c r="AD85" s="75">
        <f t="shared" si="42"/>
        <v>0</v>
      </c>
      <c r="AE85" s="75">
        <f t="shared" si="42"/>
        <v>0</v>
      </c>
      <c r="AF85" s="75">
        <f t="shared" si="42"/>
        <v>0</v>
      </c>
      <c r="AG85" s="75">
        <f t="shared" si="42"/>
        <v>0</v>
      </c>
      <c r="AH85" s="75">
        <f t="shared" si="42"/>
        <v>0</v>
      </c>
      <c r="AI85" s="75">
        <f t="shared" si="42"/>
        <v>0</v>
      </c>
      <c r="AJ85" s="75">
        <f t="shared" si="42"/>
        <v>0</v>
      </c>
      <c r="AK85" s="75">
        <f t="shared" si="42"/>
        <v>0</v>
      </c>
      <c r="AL85" s="75">
        <f t="shared" si="42"/>
        <v>0</v>
      </c>
      <c r="AM85" s="75">
        <f t="shared" si="42"/>
        <v>0</v>
      </c>
      <c r="AN85" s="75">
        <f t="shared" si="42"/>
        <v>0</v>
      </c>
      <c r="AO85" s="75">
        <f t="shared" si="42"/>
        <v>0</v>
      </c>
      <c r="AP85" s="75">
        <f t="shared" si="42"/>
        <v>0</v>
      </c>
      <c r="AQ85" s="75">
        <f t="shared" si="42"/>
        <v>0</v>
      </c>
      <c r="AR85" s="75">
        <f t="shared" si="42"/>
        <v>0</v>
      </c>
      <c r="AS85" s="75">
        <f t="shared" si="42"/>
        <v>0</v>
      </c>
      <c r="AT85" s="75">
        <f t="shared" si="42"/>
        <v>0</v>
      </c>
      <c r="AU85" s="75">
        <f t="shared" si="42"/>
        <v>0</v>
      </c>
      <c r="AV85" s="75">
        <f t="shared" si="42"/>
        <v>0</v>
      </c>
      <c r="AW85" s="75">
        <f t="shared" si="42"/>
        <v>0</v>
      </c>
      <c r="AX85" s="75">
        <f t="shared" si="42"/>
        <v>0</v>
      </c>
      <c r="AY85" s="75">
        <f t="shared" si="42"/>
        <v>0</v>
      </c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37"/>
      <c r="BN85" s="75">
        <f t="shared" ref="BN85:BN97" si="43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AZ86" si="44">$C$20*(1-$B$5)/$B$3</f>
        <v>0</v>
      </c>
      <c r="D86" s="75">
        <f t="shared" si="44"/>
        <v>0</v>
      </c>
      <c r="E86" s="75">
        <f t="shared" si="44"/>
        <v>0</v>
      </c>
      <c r="F86" s="75">
        <f t="shared" si="44"/>
        <v>0</v>
      </c>
      <c r="G86" s="75">
        <f t="shared" si="44"/>
        <v>0</v>
      </c>
      <c r="H86" s="75">
        <f t="shared" si="44"/>
        <v>0</v>
      </c>
      <c r="I86" s="75">
        <f t="shared" si="44"/>
        <v>0</v>
      </c>
      <c r="J86" s="75">
        <f t="shared" si="44"/>
        <v>0</v>
      </c>
      <c r="K86" s="75">
        <f t="shared" si="44"/>
        <v>0</v>
      </c>
      <c r="L86" s="75">
        <f t="shared" si="44"/>
        <v>0</v>
      </c>
      <c r="M86" s="75">
        <f t="shared" si="44"/>
        <v>0</v>
      </c>
      <c r="N86" s="75">
        <f t="shared" si="44"/>
        <v>0</v>
      </c>
      <c r="O86" s="75">
        <f t="shared" si="44"/>
        <v>0</v>
      </c>
      <c r="P86" s="75">
        <f t="shared" si="44"/>
        <v>0</v>
      </c>
      <c r="Q86" s="75">
        <f t="shared" si="44"/>
        <v>0</v>
      </c>
      <c r="R86" s="75">
        <f t="shared" si="44"/>
        <v>0</v>
      </c>
      <c r="S86" s="75">
        <f t="shared" si="44"/>
        <v>0</v>
      </c>
      <c r="T86" s="75">
        <f t="shared" si="44"/>
        <v>0</v>
      </c>
      <c r="U86" s="75">
        <f t="shared" si="44"/>
        <v>0</v>
      </c>
      <c r="V86" s="75">
        <f t="shared" si="44"/>
        <v>0</v>
      </c>
      <c r="W86" s="75">
        <f t="shared" si="44"/>
        <v>0</v>
      </c>
      <c r="X86" s="75">
        <f t="shared" si="44"/>
        <v>0</v>
      </c>
      <c r="Y86" s="75">
        <f t="shared" si="44"/>
        <v>0</v>
      </c>
      <c r="Z86" s="75">
        <f t="shared" si="44"/>
        <v>0</v>
      </c>
      <c r="AA86" s="75">
        <f t="shared" si="44"/>
        <v>0</v>
      </c>
      <c r="AB86" s="75">
        <f t="shared" si="44"/>
        <v>0</v>
      </c>
      <c r="AC86" s="75">
        <f t="shared" si="44"/>
        <v>0</v>
      </c>
      <c r="AD86" s="75">
        <f t="shared" si="44"/>
        <v>0</v>
      </c>
      <c r="AE86" s="75">
        <f t="shared" si="44"/>
        <v>0</v>
      </c>
      <c r="AF86" s="75">
        <f t="shared" si="44"/>
        <v>0</v>
      </c>
      <c r="AG86" s="75">
        <f t="shared" si="44"/>
        <v>0</v>
      </c>
      <c r="AH86" s="75">
        <f t="shared" si="44"/>
        <v>0</v>
      </c>
      <c r="AI86" s="75">
        <f t="shared" si="44"/>
        <v>0</v>
      </c>
      <c r="AJ86" s="75">
        <f t="shared" si="44"/>
        <v>0</v>
      </c>
      <c r="AK86" s="75">
        <f t="shared" si="44"/>
        <v>0</v>
      </c>
      <c r="AL86" s="75">
        <f t="shared" si="44"/>
        <v>0</v>
      </c>
      <c r="AM86" s="75">
        <f t="shared" si="44"/>
        <v>0</v>
      </c>
      <c r="AN86" s="75">
        <f t="shared" si="44"/>
        <v>0</v>
      </c>
      <c r="AO86" s="75">
        <f t="shared" si="44"/>
        <v>0</v>
      </c>
      <c r="AP86" s="75">
        <f t="shared" si="44"/>
        <v>0</v>
      </c>
      <c r="AQ86" s="75">
        <f t="shared" si="44"/>
        <v>0</v>
      </c>
      <c r="AR86" s="75">
        <f t="shared" si="44"/>
        <v>0</v>
      </c>
      <c r="AS86" s="75">
        <f t="shared" si="44"/>
        <v>0</v>
      </c>
      <c r="AT86" s="75">
        <f t="shared" si="44"/>
        <v>0</v>
      </c>
      <c r="AU86" s="75">
        <f t="shared" si="44"/>
        <v>0</v>
      </c>
      <c r="AV86" s="75">
        <f t="shared" si="44"/>
        <v>0</v>
      </c>
      <c r="AW86" s="75">
        <f t="shared" si="44"/>
        <v>0</v>
      </c>
      <c r="AX86" s="75">
        <f t="shared" si="44"/>
        <v>0</v>
      </c>
      <c r="AY86" s="75">
        <f t="shared" si="44"/>
        <v>0</v>
      </c>
      <c r="AZ86" s="75">
        <f t="shared" si="44"/>
        <v>0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3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4.8956772851999994E-2</v>
      </c>
      <c r="E87" s="75">
        <f t="shared" ref="E87:BA87" si="45">$D$20*(1-$B$5)/$B$3</f>
        <v>4.8956772851999994E-2</v>
      </c>
      <c r="F87" s="75">
        <f t="shared" si="45"/>
        <v>4.8956772851999994E-2</v>
      </c>
      <c r="G87" s="75">
        <f t="shared" si="45"/>
        <v>4.8956772851999994E-2</v>
      </c>
      <c r="H87" s="75">
        <f t="shared" si="45"/>
        <v>4.8956772851999994E-2</v>
      </c>
      <c r="I87" s="75">
        <f t="shared" si="45"/>
        <v>4.8956772851999994E-2</v>
      </c>
      <c r="J87" s="75">
        <f t="shared" si="45"/>
        <v>4.8956772851999994E-2</v>
      </c>
      <c r="K87" s="75">
        <f t="shared" si="45"/>
        <v>4.8956772851999994E-2</v>
      </c>
      <c r="L87" s="75">
        <f t="shared" si="45"/>
        <v>4.8956772851999994E-2</v>
      </c>
      <c r="M87" s="75">
        <f t="shared" si="45"/>
        <v>4.8956772851999994E-2</v>
      </c>
      <c r="N87" s="75">
        <f t="shared" si="45"/>
        <v>4.8956772851999994E-2</v>
      </c>
      <c r="O87" s="75">
        <f t="shared" si="45"/>
        <v>4.8956772851999994E-2</v>
      </c>
      <c r="P87" s="75">
        <f t="shared" si="45"/>
        <v>4.8956772851999994E-2</v>
      </c>
      <c r="Q87" s="75">
        <f t="shared" si="45"/>
        <v>4.8956772851999994E-2</v>
      </c>
      <c r="R87" s="75">
        <f t="shared" si="45"/>
        <v>4.8956772851999994E-2</v>
      </c>
      <c r="S87" s="75">
        <f t="shared" si="45"/>
        <v>4.8956772851999994E-2</v>
      </c>
      <c r="T87" s="75">
        <f t="shared" si="45"/>
        <v>4.8956772851999994E-2</v>
      </c>
      <c r="U87" s="75">
        <f t="shared" si="45"/>
        <v>4.8956772851999994E-2</v>
      </c>
      <c r="V87" s="75">
        <f t="shared" si="45"/>
        <v>4.8956772851999994E-2</v>
      </c>
      <c r="W87" s="75">
        <f t="shared" si="45"/>
        <v>4.8956772851999994E-2</v>
      </c>
      <c r="X87" s="75">
        <f t="shared" si="45"/>
        <v>4.8956772851999994E-2</v>
      </c>
      <c r="Y87" s="75">
        <f t="shared" si="45"/>
        <v>4.8956772851999994E-2</v>
      </c>
      <c r="Z87" s="75">
        <f t="shared" si="45"/>
        <v>4.8956772851999994E-2</v>
      </c>
      <c r="AA87" s="75">
        <f t="shared" si="45"/>
        <v>4.8956772851999994E-2</v>
      </c>
      <c r="AB87" s="75">
        <f t="shared" si="45"/>
        <v>4.8956772851999994E-2</v>
      </c>
      <c r="AC87" s="75">
        <f t="shared" si="45"/>
        <v>4.8956772851999994E-2</v>
      </c>
      <c r="AD87" s="75">
        <f t="shared" si="45"/>
        <v>4.8956772851999994E-2</v>
      </c>
      <c r="AE87" s="75">
        <f t="shared" si="45"/>
        <v>4.8956772851999994E-2</v>
      </c>
      <c r="AF87" s="75">
        <f t="shared" si="45"/>
        <v>4.8956772851999994E-2</v>
      </c>
      <c r="AG87" s="75">
        <f t="shared" si="45"/>
        <v>4.8956772851999994E-2</v>
      </c>
      <c r="AH87" s="75">
        <f t="shared" si="45"/>
        <v>4.8956772851999994E-2</v>
      </c>
      <c r="AI87" s="75">
        <f t="shared" si="45"/>
        <v>4.8956772851999994E-2</v>
      </c>
      <c r="AJ87" s="75">
        <f t="shared" si="45"/>
        <v>4.8956772851999994E-2</v>
      </c>
      <c r="AK87" s="75">
        <f t="shared" si="45"/>
        <v>4.8956772851999994E-2</v>
      </c>
      <c r="AL87" s="75">
        <f t="shared" si="45"/>
        <v>4.8956772851999994E-2</v>
      </c>
      <c r="AM87" s="75">
        <f t="shared" si="45"/>
        <v>4.8956772851999994E-2</v>
      </c>
      <c r="AN87" s="75">
        <f t="shared" si="45"/>
        <v>4.8956772851999994E-2</v>
      </c>
      <c r="AO87" s="75">
        <f t="shared" si="45"/>
        <v>4.8956772851999994E-2</v>
      </c>
      <c r="AP87" s="75">
        <f t="shared" si="45"/>
        <v>4.8956772851999994E-2</v>
      </c>
      <c r="AQ87" s="75">
        <f t="shared" si="45"/>
        <v>4.8956772851999994E-2</v>
      </c>
      <c r="AR87" s="75">
        <f t="shared" si="45"/>
        <v>4.8956772851999994E-2</v>
      </c>
      <c r="AS87" s="75">
        <f t="shared" si="45"/>
        <v>4.8956772851999994E-2</v>
      </c>
      <c r="AT87" s="75">
        <f t="shared" si="45"/>
        <v>4.8956772851999994E-2</v>
      </c>
      <c r="AU87" s="75">
        <f t="shared" si="45"/>
        <v>4.8956772851999994E-2</v>
      </c>
      <c r="AV87" s="75">
        <f t="shared" si="45"/>
        <v>4.8956772851999994E-2</v>
      </c>
      <c r="AW87" s="75">
        <f t="shared" si="45"/>
        <v>4.8956772851999994E-2</v>
      </c>
      <c r="AX87" s="75">
        <f t="shared" si="45"/>
        <v>4.8956772851999994E-2</v>
      </c>
      <c r="AY87" s="75">
        <f t="shared" si="45"/>
        <v>4.8956772851999994E-2</v>
      </c>
      <c r="AZ87" s="75">
        <f t="shared" si="45"/>
        <v>4.8956772851999994E-2</v>
      </c>
      <c r="BA87" s="75">
        <f t="shared" si="45"/>
        <v>4.8956772851999994E-2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3"/>
        <v>2.4478386426000003</v>
      </c>
      <c r="BO87" s="335">
        <f>BN103*(1-0)</f>
        <v>2.5106037359999989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6">$E$20*(1-$B$5)/$B$3</f>
        <v>0</v>
      </c>
      <c r="F88" s="75">
        <f t="shared" si="46"/>
        <v>0</v>
      </c>
      <c r="G88" s="75">
        <f t="shared" si="46"/>
        <v>0</v>
      </c>
      <c r="H88" s="75">
        <f t="shared" si="46"/>
        <v>0</v>
      </c>
      <c r="I88" s="75">
        <f t="shared" si="46"/>
        <v>0</v>
      </c>
      <c r="J88" s="75">
        <f t="shared" si="46"/>
        <v>0</v>
      </c>
      <c r="K88" s="75">
        <f t="shared" si="46"/>
        <v>0</v>
      </c>
      <c r="L88" s="75">
        <f t="shared" si="46"/>
        <v>0</v>
      </c>
      <c r="M88" s="75">
        <f t="shared" si="46"/>
        <v>0</v>
      </c>
      <c r="N88" s="75">
        <f t="shared" si="46"/>
        <v>0</v>
      </c>
      <c r="O88" s="75">
        <f t="shared" si="46"/>
        <v>0</v>
      </c>
      <c r="P88" s="75">
        <f t="shared" si="46"/>
        <v>0</v>
      </c>
      <c r="Q88" s="75">
        <f t="shared" si="46"/>
        <v>0</v>
      </c>
      <c r="R88" s="75">
        <f t="shared" si="46"/>
        <v>0</v>
      </c>
      <c r="S88" s="75">
        <f t="shared" si="46"/>
        <v>0</v>
      </c>
      <c r="T88" s="75">
        <f t="shared" si="46"/>
        <v>0</v>
      </c>
      <c r="U88" s="75">
        <f t="shared" si="46"/>
        <v>0</v>
      </c>
      <c r="V88" s="75">
        <f t="shared" si="46"/>
        <v>0</v>
      </c>
      <c r="W88" s="75">
        <f t="shared" si="46"/>
        <v>0</v>
      </c>
      <c r="X88" s="75">
        <f t="shared" si="46"/>
        <v>0</v>
      </c>
      <c r="Y88" s="75">
        <f t="shared" si="46"/>
        <v>0</v>
      </c>
      <c r="Z88" s="75">
        <f t="shared" si="46"/>
        <v>0</v>
      </c>
      <c r="AA88" s="75">
        <f t="shared" si="46"/>
        <v>0</v>
      </c>
      <c r="AB88" s="75">
        <f t="shared" si="46"/>
        <v>0</v>
      </c>
      <c r="AC88" s="75">
        <f t="shared" si="46"/>
        <v>0</v>
      </c>
      <c r="AD88" s="75">
        <f t="shared" si="46"/>
        <v>0</v>
      </c>
      <c r="AE88" s="75">
        <f t="shared" si="46"/>
        <v>0</v>
      </c>
      <c r="AF88" s="75">
        <f t="shared" si="46"/>
        <v>0</v>
      </c>
      <c r="AG88" s="75">
        <f t="shared" si="46"/>
        <v>0</v>
      </c>
      <c r="AH88" s="75">
        <f t="shared" si="46"/>
        <v>0</v>
      </c>
      <c r="AI88" s="75">
        <f t="shared" si="46"/>
        <v>0</v>
      </c>
      <c r="AJ88" s="75">
        <f t="shared" si="46"/>
        <v>0</v>
      </c>
      <c r="AK88" s="75">
        <f t="shared" si="46"/>
        <v>0</v>
      </c>
      <c r="AL88" s="75">
        <f t="shared" si="46"/>
        <v>0</v>
      </c>
      <c r="AM88" s="75">
        <f t="shared" si="46"/>
        <v>0</v>
      </c>
      <c r="AN88" s="75">
        <f t="shared" si="46"/>
        <v>0</v>
      </c>
      <c r="AO88" s="75">
        <f t="shared" si="46"/>
        <v>0</v>
      </c>
      <c r="AP88" s="75">
        <f t="shared" si="46"/>
        <v>0</v>
      </c>
      <c r="AQ88" s="75">
        <f t="shared" si="46"/>
        <v>0</v>
      </c>
      <c r="AR88" s="75">
        <f t="shared" si="46"/>
        <v>0</v>
      </c>
      <c r="AS88" s="75">
        <f t="shared" si="46"/>
        <v>0</v>
      </c>
      <c r="AT88" s="75">
        <f t="shared" si="46"/>
        <v>0</v>
      </c>
      <c r="AU88" s="75">
        <f t="shared" si="46"/>
        <v>0</v>
      </c>
      <c r="AV88" s="75">
        <f t="shared" si="46"/>
        <v>0</v>
      </c>
      <c r="AW88" s="75">
        <f t="shared" si="46"/>
        <v>0</v>
      </c>
      <c r="AX88" s="75">
        <f t="shared" si="46"/>
        <v>0</v>
      </c>
      <c r="AY88" s="75">
        <f t="shared" si="46"/>
        <v>0</v>
      </c>
      <c r="AZ88" s="75">
        <f t="shared" si="46"/>
        <v>0</v>
      </c>
      <c r="BA88" s="75">
        <f t="shared" si="46"/>
        <v>0</v>
      </c>
      <c r="BB88" s="75">
        <f t="shared" si="46"/>
        <v>0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3"/>
        <v>0</v>
      </c>
      <c r="BO88" s="335">
        <f>BN104*(1-0.025)</f>
        <v>0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C89" si="47">$F$20*(1-$B$5)/$B$3</f>
        <v>0</v>
      </c>
      <c r="G89" s="75">
        <f t="shared" si="47"/>
        <v>0</v>
      </c>
      <c r="H89" s="75">
        <f t="shared" si="47"/>
        <v>0</v>
      </c>
      <c r="I89" s="75">
        <f t="shared" si="47"/>
        <v>0</v>
      </c>
      <c r="J89" s="75">
        <f t="shared" si="47"/>
        <v>0</v>
      </c>
      <c r="K89" s="75">
        <f t="shared" si="47"/>
        <v>0</v>
      </c>
      <c r="L89" s="75">
        <f t="shared" si="47"/>
        <v>0</v>
      </c>
      <c r="M89" s="75">
        <f t="shared" si="47"/>
        <v>0</v>
      </c>
      <c r="N89" s="75">
        <f t="shared" si="47"/>
        <v>0</v>
      </c>
      <c r="O89" s="75">
        <f t="shared" si="47"/>
        <v>0</v>
      </c>
      <c r="P89" s="75">
        <f t="shared" si="47"/>
        <v>0</v>
      </c>
      <c r="Q89" s="75">
        <f t="shared" si="47"/>
        <v>0</v>
      </c>
      <c r="R89" s="75">
        <f t="shared" si="47"/>
        <v>0</v>
      </c>
      <c r="S89" s="75">
        <f t="shared" si="47"/>
        <v>0</v>
      </c>
      <c r="T89" s="75">
        <f t="shared" si="47"/>
        <v>0</v>
      </c>
      <c r="U89" s="75">
        <f t="shared" si="47"/>
        <v>0</v>
      </c>
      <c r="V89" s="75">
        <f t="shared" si="47"/>
        <v>0</v>
      </c>
      <c r="W89" s="75">
        <f t="shared" si="47"/>
        <v>0</v>
      </c>
      <c r="X89" s="75">
        <f t="shared" si="47"/>
        <v>0</v>
      </c>
      <c r="Y89" s="75">
        <f t="shared" si="47"/>
        <v>0</v>
      </c>
      <c r="Z89" s="75">
        <f t="shared" si="47"/>
        <v>0</v>
      </c>
      <c r="AA89" s="75">
        <f t="shared" si="47"/>
        <v>0</v>
      </c>
      <c r="AB89" s="75">
        <f t="shared" si="47"/>
        <v>0</v>
      </c>
      <c r="AC89" s="75">
        <f t="shared" si="47"/>
        <v>0</v>
      </c>
      <c r="AD89" s="75">
        <f t="shared" si="47"/>
        <v>0</v>
      </c>
      <c r="AE89" s="75">
        <f t="shared" si="47"/>
        <v>0</v>
      </c>
      <c r="AF89" s="75">
        <f t="shared" si="47"/>
        <v>0</v>
      </c>
      <c r="AG89" s="75">
        <f t="shared" si="47"/>
        <v>0</v>
      </c>
      <c r="AH89" s="75">
        <f t="shared" si="47"/>
        <v>0</v>
      </c>
      <c r="AI89" s="75">
        <f t="shared" si="47"/>
        <v>0</v>
      </c>
      <c r="AJ89" s="75">
        <f t="shared" si="47"/>
        <v>0</v>
      </c>
      <c r="AK89" s="75">
        <f t="shared" si="47"/>
        <v>0</v>
      </c>
      <c r="AL89" s="75">
        <f t="shared" si="47"/>
        <v>0</v>
      </c>
      <c r="AM89" s="75">
        <f t="shared" si="47"/>
        <v>0</v>
      </c>
      <c r="AN89" s="75">
        <f t="shared" si="47"/>
        <v>0</v>
      </c>
      <c r="AO89" s="75">
        <f t="shared" si="47"/>
        <v>0</v>
      </c>
      <c r="AP89" s="75">
        <f t="shared" si="47"/>
        <v>0</v>
      </c>
      <c r="AQ89" s="75">
        <f t="shared" si="47"/>
        <v>0</v>
      </c>
      <c r="AR89" s="75">
        <f t="shared" si="47"/>
        <v>0</v>
      </c>
      <c r="AS89" s="75">
        <f t="shared" si="47"/>
        <v>0</v>
      </c>
      <c r="AT89" s="75">
        <f t="shared" si="47"/>
        <v>0</v>
      </c>
      <c r="AU89" s="75">
        <f t="shared" si="47"/>
        <v>0</v>
      </c>
      <c r="AV89" s="75">
        <f t="shared" si="47"/>
        <v>0</v>
      </c>
      <c r="AW89" s="75">
        <f t="shared" si="47"/>
        <v>0</v>
      </c>
      <c r="AX89" s="75">
        <f t="shared" si="47"/>
        <v>0</v>
      </c>
      <c r="AY89" s="75">
        <f t="shared" si="47"/>
        <v>0</v>
      </c>
      <c r="AZ89" s="75">
        <f t="shared" si="47"/>
        <v>0</v>
      </c>
      <c r="BA89" s="75">
        <f t="shared" si="47"/>
        <v>0</v>
      </c>
      <c r="BB89" s="75">
        <f t="shared" si="47"/>
        <v>0</v>
      </c>
      <c r="BC89" s="75">
        <f t="shared" si="47"/>
        <v>0</v>
      </c>
      <c r="BD89" s="75"/>
      <c r="BE89" s="75"/>
      <c r="BF89" s="75"/>
      <c r="BG89" s="75"/>
      <c r="BH89" s="75"/>
      <c r="BI89" s="75"/>
      <c r="BJ89" s="75"/>
      <c r="BK89" s="75"/>
      <c r="BL89" s="75"/>
      <c r="BM89" s="37"/>
      <c r="BN89" s="75">
        <f t="shared" si="43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8">$G$20*(1-$B$5)/$B$3</f>
        <v>0</v>
      </c>
      <c r="H90" s="75">
        <f t="shared" si="48"/>
        <v>0</v>
      </c>
      <c r="I90" s="75">
        <f t="shared" si="48"/>
        <v>0</v>
      </c>
      <c r="J90" s="75">
        <f t="shared" si="48"/>
        <v>0</v>
      </c>
      <c r="K90" s="75">
        <f t="shared" si="48"/>
        <v>0</v>
      </c>
      <c r="L90" s="75">
        <f t="shared" si="48"/>
        <v>0</v>
      </c>
      <c r="M90" s="75">
        <f t="shared" si="48"/>
        <v>0</v>
      </c>
      <c r="N90" s="75">
        <f t="shared" si="48"/>
        <v>0</v>
      </c>
      <c r="O90" s="75">
        <f t="shared" si="48"/>
        <v>0</v>
      </c>
      <c r="P90" s="75">
        <f t="shared" si="48"/>
        <v>0</v>
      </c>
      <c r="Q90" s="75">
        <f t="shared" si="48"/>
        <v>0</v>
      </c>
      <c r="R90" s="75">
        <f t="shared" si="48"/>
        <v>0</v>
      </c>
      <c r="S90" s="75">
        <f t="shared" si="48"/>
        <v>0</v>
      </c>
      <c r="T90" s="75">
        <f t="shared" si="48"/>
        <v>0</v>
      </c>
      <c r="U90" s="75">
        <f t="shared" si="48"/>
        <v>0</v>
      </c>
      <c r="V90" s="75">
        <f t="shared" si="48"/>
        <v>0</v>
      </c>
      <c r="W90" s="75">
        <f t="shared" si="48"/>
        <v>0</v>
      </c>
      <c r="X90" s="75">
        <f t="shared" si="48"/>
        <v>0</v>
      </c>
      <c r="Y90" s="75">
        <f t="shared" si="48"/>
        <v>0</v>
      </c>
      <c r="Z90" s="75">
        <f t="shared" si="48"/>
        <v>0</v>
      </c>
      <c r="AA90" s="75">
        <f t="shared" si="48"/>
        <v>0</v>
      </c>
      <c r="AB90" s="75">
        <f t="shared" si="48"/>
        <v>0</v>
      </c>
      <c r="AC90" s="75">
        <f t="shared" si="48"/>
        <v>0</v>
      </c>
      <c r="AD90" s="75">
        <f t="shared" si="48"/>
        <v>0</v>
      </c>
      <c r="AE90" s="75">
        <f t="shared" si="48"/>
        <v>0</v>
      </c>
      <c r="AF90" s="75">
        <f t="shared" si="48"/>
        <v>0</v>
      </c>
      <c r="AG90" s="75">
        <f t="shared" si="48"/>
        <v>0</v>
      </c>
      <c r="AH90" s="75">
        <f t="shared" si="48"/>
        <v>0</v>
      </c>
      <c r="AI90" s="75">
        <f t="shared" si="48"/>
        <v>0</v>
      </c>
      <c r="AJ90" s="75">
        <f t="shared" si="48"/>
        <v>0</v>
      </c>
      <c r="AK90" s="75">
        <f t="shared" si="48"/>
        <v>0</v>
      </c>
      <c r="AL90" s="75">
        <f t="shared" si="48"/>
        <v>0</v>
      </c>
      <c r="AM90" s="75">
        <f t="shared" si="48"/>
        <v>0</v>
      </c>
      <c r="AN90" s="75">
        <f t="shared" si="48"/>
        <v>0</v>
      </c>
      <c r="AO90" s="75">
        <f t="shared" si="48"/>
        <v>0</v>
      </c>
      <c r="AP90" s="75">
        <f t="shared" si="48"/>
        <v>0</v>
      </c>
      <c r="AQ90" s="75">
        <f t="shared" si="48"/>
        <v>0</v>
      </c>
      <c r="AR90" s="75">
        <f t="shared" si="48"/>
        <v>0</v>
      </c>
      <c r="AS90" s="75">
        <f t="shared" si="48"/>
        <v>0</v>
      </c>
      <c r="AT90" s="75">
        <f t="shared" si="48"/>
        <v>0</v>
      </c>
      <c r="AU90" s="75">
        <f t="shared" si="48"/>
        <v>0</v>
      </c>
      <c r="AV90" s="75">
        <f t="shared" si="48"/>
        <v>0</v>
      </c>
      <c r="AW90" s="75">
        <f t="shared" si="48"/>
        <v>0</v>
      </c>
      <c r="AX90" s="75">
        <f t="shared" si="48"/>
        <v>0</v>
      </c>
      <c r="AY90" s="75">
        <f t="shared" si="48"/>
        <v>0</v>
      </c>
      <c r="AZ90" s="75">
        <f t="shared" si="48"/>
        <v>0</v>
      </c>
      <c r="BA90" s="75">
        <f t="shared" si="48"/>
        <v>0</v>
      </c>
      <c r="BB90" s="75">
        <f t="shared" si="48"/>
        <v>0</v>
      </c>
      <c r="BC90" s="75">
        <f t="shared" si="48"/>
        <v>0</v>
      </c>
      <c r="BD90" s="75">
        <f t="shared" si="48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3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E91" si="49">$H$20*(1-$B$5)/$B$3</f>
        <v>0</v>
      </c>
      <c r="I91" s="75">
        <f t="shared" si="49"/>
        <v>0</v>
      </c>
      <c r="J91" s="75">
        <f t="shared" si="49"/>
        <v>0</v>
      </c>
      <c r="K91" s="75">
        <f t="shared" si="49"/>
        <v>0</v>
      </c>
      <c r="L91" s="75">
        <f t="shared" si="49"/>
        <v>0</v>
      </c>
      <c r="M91" s="75">
        <f t="shared" si="49"/>
        <v>0</v>
      </c>
      <c r="N91" s="75">
        <f t="shared" si="49"/>
        <v>0</v>
      </c>
      <c r="O91" s="75">
        <f t="shared" si="49"/>
        <v>0</v>
      </c>
      <c r="P91" s="75">
        <f t="shared" si="49"/>
        <v>0</v>
      </c>
      <c r="Q91" s="75">
        <f t="shared" si="49"/>
        <v>0</v>
      </c>
      <c r="R91" s="75">
        <f t="shared" si="49"/>
        <v>0</v>
      </c>
      <c r="S91" s="75">
        <f t="shared" si="49"/>
        <v>0</v>
      </c>
      <c r="T91" s="75">
        <f t="shared" si="49"/>
        <v>0</v>
      </c>
      <c r="U91" s="75">
        <f t="shared" si="49"/>
        <v>0</v>
      </c>
      <c r="V91" s="75">
        <f t="shared" si="49"/>
        <v>0</v>
      </c>
      <c r="W91" s="75">
        <f t="shared" si="49"/>
        <v>0</v>
      </c>
      <c r="X91" s="75">
        <f t="shared" si="49"/>
        <v>0</v>
      </c>
      <c r="Y91" s="75">
        <f t="shared" si="49"/>
        <v>0</v>
      </c>
      <c r="Z91" s="75">
        <f t="shared" si="49"/>
        <v>0</v>
      </c>
      <c r="AA91" s="75">
        <f t="shared" si="49"/>
        <v>0</v>
      </c>
      <c r="AB91" s="75">
        <f t="shared" si="49"/>
        <v>0</v>
      </c>
      <c r="AC91" s="75">
        <f t="shared" si="49"/>
        <v>0</v>
      </c>
      <c r="AD91" s="75">
        <f t="shared" si="49"/>
        <v>0</v>
      </c>
      <c r="AE91" s="75">
        <f t="shared" si="49"/>
        <v>0</v>
      </c>
      <c r="AF91" s="75">
        <f t="shared" si="49"/>
        <v>0</v>
      </c>
      <c r="AG91" s="75">
        <f t="shared" si="49"/>
        <v>0</v>
      </c>
      <c r="AH91" s="75">
        <f t="shared" si="49"/>
        <v>0</v>
      </c>
      <c r="AI91" s="75">
        <f t="shared" si="49"/>
        <v>0</v>
      </c>
      <c r="AJ91" s="75">
        <f t="shared" si="49"/>
        <v>0</v>
      </c>
      <c r="AK91" s="75">
        <f t="shared" si="49"/>
        <v>0</v>
      </c>
      <c r="AL91" s="75">
        <f t="shared" si="49"/>
        <v>0</v>
      </c>
      <c r="AM91" s="75">
        <f t="shared" si="49"/>
        <v>0</v>
      </c>
      <c r="AN91" s="75">
        <f t="shared" si="49"/>
        <v>0</v>
      </c>
      <c r="AO91" s="75">
        <f t="shared" si="49"/>
        <v>0</v>
      </c>
      <c r="AP91" s="75">
        <f t="shared" si="49"/>
        <v>0</v>
      </c>
      <c r="AQ91" s="75">
        <f t="shared" si="49"/>
        <v>0</v>
      </c>
      <c r="AR91" s="75">
        <f t="shared" si="49"/>
        <v>0</v>
      </c>
      <c r="AS91" s="75">
        <f t="shared" si="49"/>
        <v>0</v>
      </c>
      <c r="AT91" s="75">
        <f t="shared" si="49"/>
        <v>0</v>
      </c>
      <c r="AU91" s="75">
        <f t="shared" si="49"/>
        <v>0</v>
      </c>
      <c r="AV91" s="75">
        <f t="shared" si="49"/>
        <v>0</v>
      </c>
      <c r="AW91" s="75">
        <f t="shared" si="49"/>
        <v>0</v>
      </c>
      <c r="AX91" s="75">
        <f t="shared" si="49"/>
        <v>0</v>
      </c>
      <c r="AY91" s="75">
        <f t="shared" si="49"/>
        <v>0</v>
      </c>
      <c r="AZ91" s="75">
        <f t="shared" si="49"/>
        <v>0</v>
      </c>
      <c r="BA91" s="75">
        <f t="shared" si="49"/>
        <v>0</v>
      </c>
      <c r="BB91" s="75">
        <f t="shared" si="49"/>
        <v>0</v>
      </c>
      <c r="BC91" s="75">
        <f t="shared" si="49"/>
        <v>0</v>
      </c>
      <c r="BD91" s="75">
        <f t="shared" si="49"/>
        <v>0</v>
      </c>
      <c r="BE91" s="75">
        <f t="shared" si="49"/>
        <v>0</v>
      </c>
      <c r="BF91" s="75"/>
      <c r="BG91" s="75"/>
      <c r="BH91" s="75"/>
      <c r="BI91" s="75"/>
      <c r="BJ91" s="75"/>
      <c r="BK91" s="75"/>
      <c r="BL91" s="75"/>
      <c r="BM91" s="37"/>
      <c r="BN91" s="75">
        <f t="shared" si="43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F92" si="50">$I$20*(1-$B$5)/$B$3</f>
        <v>0</v>
      </c>
      <c r="J92" s="75">
        <f t="shared" si="50"/>
        <v>0</v>
      </c>
      <c r="K92" s="75">
        <f t="shared" si="50"/>
        <v>0</v>
      </c>
      <c r="L92" s="75">
        <f t="shared" si="50"/>
        <v>0</v>
      </c>
      <c r="M92" s="75">
        <f t="shared" si="50"/>
        <v>0</v>
      </c>
      <c r="N92" s="75">
        <f t="shared" si="50"/>
        <v>0</v>
      </c>
      <c r="O92" s="75">
        <f t="shared" si="50"/>
        <v>0</v>
      </c>
      <c r="P92" s="75">
        <f t="shared" si="50"/>
        <v>0</v>
      </c>
      <c r="Q92" s="75">
        <f t="shared" si="50"/>
        <v>0</v>
      </c>
      <c r="R92" s="75">
        <f t="shared" si="50"/>
        <v>0</v>
      </c>
      <c r="S92" s="75">
        <f t="shared" si="50"/>
        <v>0</v>
      </c>
      <c r="T92" s="75">
        <f t="shared" si="50"/>
        <v>0</v>
      </c>
      <c r="U92" s="75">
        <f t="shared" si="50"/>
        <v>0</v>
      </c>
      <c r="V92" s="75">
        <f t="shared" si="50"/>
        <v>0</v>
      </c>
      <c r="W92" s="75">
        <f t="shared" si="50"/>
        <v>0</v>
      </c>
      <c r="X92" s="75">
        <f t="shared" si="50"/>
        <v>0</v>
      </c>
      <c r="Y92" s="75">
        <f t="shared" si="50"/>
        <v>0</v>
      </c>
      <c r="Z92" s="75">
        <f t="shared" si="50"/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</v>
      </c>
      <c r="AJ92" s="75">
        <f t="shared" si="50"/>
        <v>0</v>
      </c>
      <c r="AK92" s="75">
        <f t="shared" si="50"/>
        <v>0</v>
      </c>
      <c r="AL92" s="75">
        <f t="shared" si="50"/>
        <v>0</v>
      </c>
      <c r="AM92" s="75">
        <f t="shared" si="50"/>
        <v>0</v>
      </c>
      <c r="AN92" s="75">
        <f t="shared" si="50"/>
        <v>0</v>
      </c>
      <c r="AO92" s="75">
        <f t="shared" si="50"/>
        <v>0</v>
      </c>
      <c r="AP92" s="75">
        <f t="shared" si="50"/>
        <v>0</v>
      </c>
      <c r="AQ92" s="75">
        <f t="shared" si="50"/>
        <v>0</v>
      </c>
      <c r="AR92" s="75">
        <f t="shared" si="50"/>
        <v>0</v>
      </c>
      <c r="AS92" s="75">
        <f t="shared" si="50"/>
        <v>0</v>
      </c>
      <c r="AT92" s="75">
        <f t="shared" si="50"/>
        <v>0</v>
      </c>
      <c r="AU92" s="75">
        <f t="shared" si="50"/>
        <v>0</v>
      </c>
      <c r="AV92" s="75">
        <f t="shared" si="50"/>
        <v>0</v>
      </c>
      <c r="AW92" s="75">
        <f t="shared" si="50"/>
        <v>0</v>
      </c>
      <c r="AX92" s="75">
        <f t="shared" si="50"/>
        <v>0</v>
      </c>
      <c r="AY92" s="75">
        <f t="shared" si="50"/>
        <v>0</v>
      </c>
      <c r="AZ92" s="75">
        <f t="shared" si="50"/>
        <v>0</v>
      </c>
      <c r="BA92" s="75">
        <f t="shared" si="50"/>
        <v>0</v>
      </c>
      <c r="BB92" s="75">
        <f t="shared" si="50"/>
        <v>0</v>
      </c>
      <c r="BC92" s="75">
        <f t="shared" si="50"/>
        <v>0</v>
      </c>
      <c r="BD92" s="75">
        <f t="shared" si="50"/>
        <v>0</v>
      </c>
      <c r="BE92" s="75">
        <f t="shared" si="50"/>
        <v>0</v>
      </c>
      <c r="BF92" s="75">
        <f t="shared" si="50"/>
        <v>0</v>
      </c>
      <c r="BG92" s="75"/>
      <c r="BH92" s="75"/>
      <c r="BI92" s="75"/>
      <c r="BJ92" s="75"/>
      <c r="BK92" s="75"/>
      <c r="BL92" s="75"/>
      <c r="BM92" s="37"/>
      <c r="BN92" s="75">
        <f t="shared" si="43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G93" si="51">$J$20*(1-$B$5)/$B$3</f>
        <v>0</v>
      </c>
      <c r="P93" s="75">
        <f t="shared" si="51"/>
        <v>0</v>
      </c>
      <c r="Q93" s="75">
        <f t="shared" si="51"/>
        <v>0</v>
      </c>
      <c r="R93" s="75">
        <f t="shared" si="51"/>
        <v>0</v>
      </c>
      <c r="S93" s="75">
        <f t="shared" si="51"/>
        <v>0</v>
      </c>
      <c r="T93" s="75">
        <f t="shared" si="51"/>
        <v>0</v>
      </c>
      <c r="U93" s="75">
        <f t="shared" si="51"/>
        <v>0</v>
      </c>
      <c r="V93" s="75">
        <f t="shared" si="51"/>
        <v>0</v>
      </c>
      <c r="W93" s="75">
        <f t="shared" si="51"/>
        <v>0</v>
      </c>
      <c r="X93" s="75">
        <f t="shared" si="51"/>
        <v>0</v>
      </c>
      <c r="Y93" s="75">
        <f t="shared" si="51"/>
        <v>0</v>
      </c>
      <c r="Z93" s="75">
        <f t="shared" si="51"/>
        <v>0</v>
      </c>
      <c r="AA93" s="75">
        <f t="shared" si="51"/>
        <v>0</v>
      </c>
      <c r="AB93" s="75">
        <f t="shared" si="51"/>
        <v>0</v>
      </c>
      <c r="AC93" s="75">
        <f t="shared" si="51"/>
        <v>0</v>
      </c>
      <c r="AD93" s="75">
        <f t="shared" si="51"/>
        <v>0</v>
      </c>
      <c r="AE93" s="75">
        <f t="shared" si="51"/>
        <v>0</v>
      </c>
      <c r="AF93" s="75">
        <f t="shared" si="51"/>
        <v>0</v>
      </c>
      <c r="AG93" s="75">
        <f t="shared" si="51"/>
        <v>0</v>
      </c>
      <c r="AH93" s="75">
        <f t="shared" si="51"/>
        <v>0</v>
      </c>
      <c r="AI93" s="75">
        <f t="shared" si="51"/>
        <v>0</v>
      </c>
      <c r="AJ93" s="75">
        <f t="shared" si="51"/>
        <v>0</v>
      </c>
      <c r="AK93" s="75">
        <f t="shared" si="51"/>
        <v>0</v>
      </c>
      <c r="AL93" s="75">
        <f t="shared" si="51"/>
        <v>0</v>
      </c>
      <c r="AM93" s="75">
        <f t="shared" si="51"/>
        <v>0</v>
      </c>
      <c r="AN93" s="75">
        <f t="shared" si="51"/>
        <v>0</v>
      </c>
      <c r="AO93" s="75">
        <f t="shared" si="51"/>
        <v>0</v>
      </c>
      <c r="AP93" s="75">
        <f t="shared" si="51"/>
        <v>0</v>
      </c>
      <c r="AQ93" s="75">
        <f t="shared" si="51"/>
        <v>0</v>
      </c>
      <c r="AR93" s="75">
        <f t="shared" si="51"/>
        <v>0</v>
      </c>
      <c r="AS93" s="75">
        <f t="shared" si="51"/>
        <v>0</v>
      </c>
      <c r="AT93" s="75">
        <f t="shared" si="51"/>
        <v>0</v>
      </c>
      <c r="AU93" s="75">
        <f t="shared" si="51"/>
        <v>0</v>
      </c>
      <c r="AV93" s="75">
        <f t="shared" si="51"/>
        <v>0</v>
      </c>
      <c r="AW93" s="75">
        <f t="shared" si="51"/>
        <v>0</v>
      </c>
      <c r="AX93" s="75">
        <f t="shared" si="51"/>
        <v>0</v>
      </c>
      <c r="AY93" s="75">
        <f t="shared" si="51"/>
        <v>0</v>
      </c>
      <c r="AZ93" s="75">
        <f t="shared" si="51"/>
        <v>0</v>
      </c>
      <c r="BA93" s="75">
        <f t="shared" si="51"/>
        <v>0</v>
      </c>
      <c r="BB93" s="75">
        <f t="shared" si="51"/>
        <v>0</v>
      </c>
      <c r="BC93" s="75">
        <f t="shared" si="51"/>
        <v>0</v>
      </c>
      <c r="BD93" s="75">
        <f t="shared" si="51"/>
        <v>0</v>
      </c>
      <c r="BE93" s="75">
        <f t="shared" si="51"/>
        <v>0</v>
      </c>
      <c r="BF93" s="75">
        <f t="shared" si="51"/>
        <v>0</v>
      </c>
      <c r="BG93" s="75">
        <f t="shared" si="51"/>
        <v>0</v>
      </c>
      <c r="BH93" s="75"/>
      <c r="BI93" s="75"/>
      <c r="BJ93" s="75"/>
      <c r="BK93" s="75"/>
      <c r="BL93" s="75"/>
      <c r="BM93" s="37"/>
      <c r="BN93" s="75">
        <f t="shared" si="43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H94" si="52">$K$20*(1-$B$5)/$B$3</f>
        <v>0</v>
      </c>
      <c r="P94" s="75">
        <f t="shared" si="52"/>
        <v>0</v>
      </c>
      <c r="Q94" s="75">
        <f t="shared" si="52"/>
        <v>0</v>
      </c>
      <c r="R94" s="75">
        <f t="shared" si="52"/>
        <v>0</v>
      </c>
      <c r="S94" s="75">
        <f t="shared" si="52"/>
        <v>0</v>
      </c>
      <c r="T94" s="75">
        <f t="shared" si="52"/>
        <v>0</v>
      </c>
      <c r="U94" s="75">
        <f t="shared" si="52"/>
        <v>0</v>
      </c>
      <c r="V94" s="75">
        <f t="shared" si="52"/>
        <v>0</v>
      </c>
      <c r="W94" s="75">
        <f t="shared" si="52"/>
        <v>0</v>
      </c>
      <c r="X94" s="75">
        <f t="shared" si="52"/>
        <v>0</v>
      </c>
      <c r="Y94" s="75">
        <f t="shared" si="52"/>
        <v>0</v>
      </c>
      <c r="Z94" s="75">
        <f t="shared" si="52"/>
        <v>0</v>
      </c>
      <c r="AA94" s="75">
        <f t="shared" si="52"/>
        <v>0</v>
      </c>
      <c r="AB94" s="75">
        <f t="shared" si="52"/>
        <v>0</v>
      </c>
      <c r="AC94" s="75">
        <f t="shared" si="52"/>
        <v>0</v>
      </c>
      <c r="AD94" s="75">
        <f t="shared" si="52"/>
        <v>0</v>
      </c>
      <c r="AE94" s="75">
        <f t="shared" si="52"/>
        <v>0</v>
      </c>
      <c r="AF94" s="75">
        <f t="shared" si="52"/>
        <v>0</v>
      </c>
      <c r="AG94" s="75">
        <f t="shared" si="52"/>
        <v>0</v>
      </c>
      <c r="AH94" s="75">
        <f t="shared" si="52"/>
        <v>0</v>
      </c>
      <c r="AI94" s="75">
        <f t="shared" si="52"/>
        <v>0</v>
      </c>
      <c r="AJ94" s="75">
        <f t="shared" si="52"/>
        <v>0</v>
      </c>
      <c r="AK94" s="75">
        <f t="shared" si="52"/>
        <v>0</v>
      </c>
      <c r="AL94" s="75">
        <f t="shared" si="52"/>
        <v>0</v>
      </c>
      <c r="AM94" s="75">
        <f t="shared" si="52"/>
        <v>0</v>
      </c>
      <c r="AN94" s="75">
        <f t="shared" si="52"/>
        <v>0</v>
      </c>
      <c r="AO94" s="75">
        <f t="shared" si="52"/>
        <v>0</v>
      </c>
      <c r="AP94" s="75">
        <f t="shared" si="52"/>
        <v>0</v>
      </c>
      <c r="AQ94" s="75">
        <f t="shared" si="52"/>
        <v>0</v>
      </c>
      <c r="AR94" s="75">
        <f t="shared" si="52"/>
        <v>0</v>
      </c>
      <c r="AS94" s="75">
        <f t="shared" si="52"/>
        <v>0</v>
      </c>
      <c r="AT94" s="75">
        <f t="shared" si="52"/>
        <v>0</v>
      </c>
      <c r="AU94" s="75">
        <f t="shared" si="52"/>
        <v>0</v>
      </c>
      <c r="AV94" s="75">
        <f t="shared" si="52"/>
        <v>0</v>
      </c>
      <c r="AW94" s="75">
        <f t="shared" si="52"/>
        <v>0</v>
      </c>
      <c r="AX94" s="75">
        <f t="shared" si="52"/>
        <v>0</v>
      </c>
      <c r="AY94" s="75">
        <f t="shared" si="52"/>
        <v>0</v>
      </c>
      <c r="AZ94" s="75">
        <f t="shared" si="52"/>
        <v>0</v>
      </c>
      <c r="BA94" s="75">
        <f t="shared" si="52"/>
        <v>0</v>
      </c>
      <c r="BB94" s="75">
        <f t="shared" si="52"/>
        <v>0</v>
      </c>
      <c r="BC94" s="75">
        <f t="shared" si="52"/>
        <v>0</v>
      </c>
      <c r="BD94" s="75">
        <f t="shared" si="52"/>
        <v>0</v>
      </c>
      <c r="BE94" s="75">
        <f t="shared" si="52"/>
        <v>0</v>
      </c>
      <c r="BF94" s="75">
        <f t="shared" si="52"/>
        <v>0</v>
      </c>
      <c r="BG94" s="75">
        <f t="shared" si="52"/>
        <v>0</v>
      </c>
      <c r="BH94" s="75">
        <f t="shared" si="52"/>
        <v>0</v>
      </c>
      <c r="BI94" s="75"/>
      <c r="BJ94" s="75"/>
      <c r="BK94" s="75"/>
      <c r="BL94" s="75"/>
      <c r="BM94" s="37"/>
      <c r="BN94" s="75">
        <f t="shared" si="43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3">$L$20*(1-$B$5)/$B$3</f>
        <v>0</v>
      </c>
      <c r="P95" s="75">
        <f t="shared" si="53"/>
        <v>0</v>
      </c>
      <c r="Q95" s="75">
        <f t="shared" si="53"/>
        <v>0</v>
      </c>
      <c r="R95" s="75">
        <f t="shared" si="53"/>
        <v>0</v>
      </c>
      <c r="S95" s="75">
        <f t="shared" si="53"/>
        <v>0</v>
      </c>
      <c r="T95" s="75">
        <f t="shared" si="53"/>
        <v>0</v>
      </c>
      <c r="U95" s="75">
        <f t="shared" si="53"/>
        <v>0</v>
      </c>
      <c r="V95" s="75">
        <f t="shared" si="53"/>
        <v>0</v>
      </c>
      <c r="W95" s="75">
        <f t="shared" si="53"/>
        <v>0</v>
      </c>
      <c r="X95" s="75">
        <f t="shared" si="53"/>
        <v>0</v>
      </c>
      <c r="Y95" s="75">
        <f t="shared" si="53"/>
        <v>0</v>
      </c>
      <c r="Z95" s="75">
        <f t="shared" si="53"/>
        <v>0</v>
      </c>
      <c r="AA95" s="75">
        <f t="shared" si="53"/>
        <v>0</v>
      </c>
      <c r="AB95" s="75">
        <f t="shared" si="53"/>
        <v>0</v>
      </c>
      <c r="AC95" s="75">
        <f t="shared" si="53"/>
        <v>0</v>
      </c>
      <c r="AD95" s="75">
        <f t="shared" si="53"/>
        <v>0</v>
      </c>
      <c r="AE95" s="75">
        <f t="shared" si="53"/>
        <v>0</v>
      </c>
      <c r="AF95" s="75">
        <f t="shared" si="53"/>
        <v>0</v>
      </c>
      <c r="AG95" s="75">
        <f t="shared" si="53"/>
        <v>0</v>
      </c>
      <c r="AH95" s="75">
        <f t="shared" si="53"/>
        <v>0</v>
      </c>
      <c r="AI95" s="75">
        <f t="shared" si="53"/>
        <v>0</v>
      </c>
      <c r="AJ95" s="75">
        <f t="shared" si="53"/>
        <v>0</v>
      </c>
      <c r="AK95" s="75">
        <f t="shared" si="53"/>
        <v>0</v>
      </c>
      <c r="AL95" s="75">
        <f t="shared" si="53"/>
        <v>0</v>
      </c>
      <c r="AM95" s="75">
        <f t="shared" si="53"/>
        <v>0</v>
      </c>
      <c r="AN95" s="75">
        <f t="shared" si="53"/>
        <v>0</v>
      </c>
      <c r="AO95" s="75">
        <f t="shared" si="53"/>
        <v>0</v>
      </c>
      <c r="AP95" s="75">
        <f t="shared" si="53"/>
        <v>0</v>
      </c>
      <c r="AQ95" s="75">
        <f t="shared" si="53"/>
        <v>0</v>
      </c>
      <c r="AR95" s="75">
        <f t="shared" si="53"/>
        <v>0</v>
      </c>
      <c r="AS95" s="75">
        <f t="shared" si="53"/>
        <v>0</v>
      </c>
      <c r="AT95" s="75">
        <f t="shared" si="53"/>
        <v>0</v>
      </c>
      <c r="AU95" s="75">
        <f t="shared" si="53"/>
        <v>0</v>
      </c>
      <c r="AV95" s="75">
        <f t="shared" si="53"/>
        <v>0</v>
      </c>
      <c r="AW95" s="75">
        <f t="shared" si="53"/>
        <v>0</v>
      </c>
      <c r="AX95" s="75">
        <f t="shared" si="53"/>
        <v>0</v>
      </c>
      <c r="AY95" s="75">
        <f t="shared" si="53"/>
        <v>0</v>
      </c>
      <c r="AZ95" s="75">
        <f t="shared" si="53"/>
        <v>0</v>
      </c>
      <c r="BA95" s="75">
        <f t="shared" si="53"/>
        <v>0</v>
      </c>
      <c r="BB95" s="75">
        <f t="shared" si="53"/>
        <v>0</v>
      </c>
      <c r="BC95" s="75">
        <f t="shared" si="53"/>
        <v>0</v>
      </c>
      <c r="BD95" s="75">
        <f t="shared" si="53"/>
        <v>0</v>
      </c>
      <c r="BE95" s="75">
        <f t="shared" si="53"/>
        <v>0</v>
      </c>
      <c r="BF95" s="75">
        <f t="shared" si="53"/>
        <v>0</v>
      </c>
      <c r="BG95" s="75">
        <f t="shared" si="53"/>
        <v>0</v>
      </c>
      <c r="BH95" s="75">
        <f t="shared" si="53"/>
        <v>0</v>
      </c>
      <c r="BI95" s="75">
        <f t="shared" si="53"/>
        <v>0</v>
      </c>
      <c r="BJ95" s="75"/>
      <c r="BK95" s="75"/>
      <c r="BL95" s="75"/>
      <c r="BM95" s="37"/>
      <c r="BN95" s="75">
        <f t="shared" si="43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 t="shared" ref="N96:BJ96" si="54">$M$20*(1-$B$5)/$B$3</f>
        <v>0</v>
      </c>
      <c r="O96" s="75">
        <f t="shared" si="54"/>
        <v>0</v>
      </c>
      <c r="P96" s="75">
        <f t="shared" si="54"/>
        <v>0</v>
      </c>
      <c r="Q96" s="75">
        <f t="shared" si="54"/>
        <v>0</v>
      </c>
      <c r="R96" s="75">
        <f t="shared" si="54"/>
        <v>0</v>
      </c>
      <c r="S96" s="75">
        <f t="shared" si="54"/>
        <v>0</v>
      </c>
      <c r="T96" s="75">
        <f t="shared" si="54"/>
        <v>0</v>
      </c>
      <c r="U96" s="75">
        <f t="shared" si="54"/>
        <v>0</v>
      </c>
      <c r="V96" s="75">
        <f t="shared" si="54"/>
        <v>0</v>
      </c>
      <c r="W96" s="75">
        <f t="shared" si="54"/>
        <v>0</v>
      </c>
      <c r="X96" s="75">
        <f t="shared" si="54"/>
        <v>0</v>
      </c>
      <c r="Y96" s="75">
        <f t="shared" si="54"/>
        <v>0</v>
      </c>
      <c r="Z96" s="75">
        <f t="shared" si="54"/>
        <v>0</v>
      </c>
      <c r="AA96" s="75">
        <f t="shared" si="54"/>
        <v>0</v>
      </c>
      <c r="AB96" s="75">
        <f t="shared" si="54"/>
        <v>0</v>
      </c>
      <c r="AC96" s="75">
        <f t="shared" si="54"/>
        <v>0</v>
      </c>
      <c r="AD96" s="75">
        <f t="shared" si="54"/>
        <v>0</v>
      </c>
      <c r="AE96" s="75">
        <f t="shared" si="54"/>
        <v>0</v>
      </c>
      <c r="AF96" s="75">
        <f t="shared" si="54"/>
        <v>0</v>
      </c>
      <c r="AG96" s="75">
        <f t="shared" si="54"/>
        <v>0</v>
      </c>
      <c r="AH96" s="75">
        <f t="shared" si="54"/>
        <v>0</v>
      </c>
      <c r="AI96" s="75">
        <f t="shared" si="54"/>
        <v>0</v>
      </c>
      <c r="AJ96" s="75">
        <f t="shared" si="54"/>
        <v>0</v>
      </c>
      <c r="AK96" s="75">
        <f t="shared" si="54"/>
        <v>0</v>
      </c>
      <c r="AL96" s="75">
        <f t="shared" si="54"/>
        <v>0</v>
      </c>
      <c r="AM96" s="75">
        <f t="shared" si="54"/>
        <v>0</v>
      </c>
      <c r="AN96" s="75">
        <f t="shared" si="54"/>
        <v>0</v>
      </c>
      <c r="AO96" s="75">
        <f t="shared" si="54"/>
        <v>0</v>
      </c>
      <c r="AP96" s="75">
        <f t="shared" si="54"/>
        <v>0</v>
      </c>
      <c r="AQ96" s="75">
        <f t="shared" si="54"/>
        <v>0</v>
      </c>
      <c r="AR96" s="75">
        <f t="shared" si="54"/>
        <v>0</v>
      </c>
      <c r="AS96" s="75">
        <f t="shared" si="54"/>
        <v>0</v>
      </c>
      <c r="AT96" s="75">
        <f t="shared" si="54"/>
        <v>0</v>
      </c>
      <c r="AU96" s="75">
        <f t="shared" si="54"/>
        <v>0</v>
      </c>
      <c r="AV96" s="75">
        <f t="shared" si="54"/>
        <v>0</v>
      </c>
      <c r="AW96" s="75">
        <f t="shared" si="54"/>
        <v>0</v>
      </c>
      <c r="AX96" s="75">
        <f t="shared" si="54"/>
        <v>0</v>
      </c>
      <c r="AY96" s="75">
        <f t="shared" si="54"/>
        <v>0</v>
      </c>
      <c r="AZ96" s="75">
        <f t="shared" si="54"/>
        <v>0</v>
      </c>
      <c r="BA96" s="75">
        <f t="shared" si="54"/>
        <v>0</v>
      </c>
      <c r="BB96" s="75">
        <f t="shared" si="54"/>
        <v>0</v>
      </c>
      <c r="BC96" s="75">
        <f t="shared" si="54"/>
        <v>0</v>
      </c>
      <c r="BD96" s="75">
        <f t="shared" si="54"/>
        <v>0</v>
      </c>
      <c r="BE96" s="75">
        <f t="shared" si="54"/>
        <v>0</v>
      </c>
      <c r="BF96" s="75">
        <f t="shared" si="54"/>
        <v>0</v>
      </c>
      <c r="BG96" s="75">
        <f t="shared" si="54"/>
        <v>0</v>
      </c>
      <c r="BH96" s="75">
        <f t="shared" si="54"/>
        <v>0</v>
      </c>
      <c r="BI96" s="75">
        <f t="shared" si="54"/>
        <v>0</v>
      </c>
      <c r="BJ96" s="75">
        <f t="shared" si="54"/>
        <v>0</v>
      </c>
      <c r="BK96" s="75"/>
      <c r="BL96" s="75"/>
      <c r="BM96" s="37"/>
      <c r="BN96" s="75">
        <f t="shared" si="43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0</v>
      </c>
      <c r="O97" s="75">
        <f t="shared" ref="O97:BK97" si="55">$N$20*(1-$B$5)/$B$3</f>
        <v>0</v>
      </c>
      <c r="P97" s="75">
        <f t="shared" si="55"/>
        <v>0</v>
      </c>
      <c r="Q97" s="75">
        <f t="shared" si="55"/>
        <v>0</v>
      </c>
      <c r="R97" s="75">
        <f t="shared" si="55"/>
        <v>0</v>
      </c>
      <c r="S97" s="75">
        <f t="shared" si="55"/>
        <v>0</v>
      </c>
      <c r="T97" s="75">
        <f t="shared" si="55"/>
        <v>0</v>
      </c>
      <c r="U97" s="75">
        <f t="shared" si="55"/>
        <v>0</v>
      </c>
      <c r="V97" s="75">
        <f t="shared" si="55"/>
        <v>0</v>
      </c>
      <c r="W97" s="75">
        <f t="shared" si="55"/>
        <v>0</v>
      </c>
      <c r="X97" s="75">
        <f t="shared" si="55"/>
        <v>0</v>
      </c>
      <c r="Y97" s="75">
        <f t="shared" si="55"/>
        <v>0</v>
      </c>
      <c r="Z97" s="75">
        <f t="shared" si="55"/>
        <v>0</v>
      </c>
      <c r="AA97" s="75">
        <f t="shared" si="55"/>
        <v>0</v>
      </c>
      <c r="AB97" s="75">
        <f t="shared" si="55"/>
        <v>0</v>
      </c>
      <c r="AC97" s="75">
        <f t="shared" si="55"/>
        <v>0</v>
      </c>
      <c r="AD97" s="75">
        <f t="shared" si="55"/>
        <v>0</v>
      </c>
      <c r="AE97" s="75">
        <f t="shared" si="55"/>
        <v>0</v>
      </c>
      <c r="AF97" s="75">
        <f t="shared" si="55"/>
        <v>0</v>
      </c>
      <c r="AG97" s="75">
        <f t="shared" si="55"/>
        <v>0</v>
      </c>
      <c r="AH97" s="75">
        <f t="shared" si="55"/>
        <v>0</v>
      </c>
      <c r="AI97" s="75">
        <f t="shared" si="55"/>
        <v>0</v>
      </c>
      <c r="AJ97" s="75">
        <f t="shared" si="55"/>
        <v>0</v>
      </c>
      <c r="AK97" s="75">
        <f t="shared" si="55"/>
        <v>0</v>
      </c>
      <c r="AL97" s="75">
        <f t="shared" si="55"/>
        <v>0</v>
      </c>
      <c r="AM97" s="75">
        <f t="shared" si="55"/>
        <v>0</v>
      </c>
      <c r="AN97" s="75">
        <f t="shared" si="55"/>
        <v>0</v>
      </c>
      <c r="AO97" s="75">
        <f t="shared" si="55"/>
        <v>0</v>
      </c>
      <c r="AP97" s="75">
        <f t="shared" si="55"/>
        <v>0</v>
      </c>
      <c r="AQ97" s="75">
        <f t="shared" si="55"/>
        <v>0</v>
      </c>
      <c r="AR97" s="75">
        <f t="shared" si="55"/>
        <v>0</v>
      </c>
      <c r="AS97" s="75">
        <f t="shared" si="55"/>
        <v>0</v>
      </c>
      <c r="AT97" s="75">
        <f t="shared" si="55"/>
        <v>0</v>
      </c>
      <c r="AU97" s="75">
        <f t="shared" si="55"/>
        <v>0</v>
      </c>
      <c r="AV97" s="75">
        <f t="shared" si="55"/>
        <v>0</v>
      </c>
      <c r="AW97" s="75">
        <f t="shared" si="55"/>
        <v>0</v>
      </c>
      <c r="AX97" s="75">
        <f t="shared" si="55"/>
        <v>0</v>
      </c>
      <c r="AY97" s="75">
        <f t="shared" si="55"/>
        <v>0</v>
      </c>
      <c r="AZ97" s="75">
        <f t="shared" si="55"/>
        <v>0</v>
      </c>
      <c r="BA97" s="75">
        <f t="shared" si="55"/>
        <v>0</v>
      </c>
      <c r="BB97" s="75">
        <f t="shared" si="55"/>
        <v>0</v>
      </c>
      <c r="BC97" s="75">
        <f t="shared" si="55"/>
        <v>0</v>
      </c>
      <c r="BD97" s="75">
        <f t="shared" si="55"/>
        <v>0</v>
      </c>
      <c r="BE97" s="75">
        <f t="shared" si="55"/>
        <v>0</v>
      </c>
      <c r="BF97" s="75">
        <f t="shared" si="55"/>
        <v>0</v>
      </c>
      <c r="BG97" s="75">
        <f t="shared" si="55"/>
        <v>0</v>
      </c>
      <c r="BH97" s="75">
        <f t="shared" si="55"/>
        <v>0</v>
      </c>
      <c r="BI97" s="75">
        <f t="shared" si="55"/>
        <v>0</v>
      </c>
      <c r="BJ97" s="75">
        <f t="shared" si="55"/>
        <v>0</v>
      </c>
      <c r="BK97" s="75">
        <f t="shared" si="55"/>
        <v>0</v>
      </c>
      <c r="BL97" s="75"/>
      <c r="BM97" s="37"/>
      <c r="BN97" s="75">
        <f t="shared" si="43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6">SUM(C85:C97)</f>
        <v>0</v>
      </c>
      <c r="D98" s="104">
        <f t="shared" si="56"/>
        <v>4.8956772851999994E-2</v>
      </c>
      <c r="E98" s="104">
        <f t="shared" si="56"/>
        <v>4.8956772851999994E-2</v>
      </c>
      <c r="F98" s="104">
        <f t="shared" si="56"/>
        <v>4.8956772851999994E-2</v>
      </c>
      <c r="G98" s="104">
        <f t="shared" si="56"/>
        <v>4.8956772851999994E-2</v>
      </c>
      <c r="H98" s="104">
        <f t="shared" si="56"/>
        <v>4.8956772851999994E-2</v>
      </c>
      <c r="I98" s="104">
        <f t="shared" si="56"/>
        <v>4.8956772851999994E-2</v>
      </c>
      <c r="J98" s="104">
        <f t="shared" si="56"/>
        <v>4.8956772851999994E-2</v>
      </c>
      <c r="K98" s="104">
        <f t="shared" si="56"/>
        <v>4.8956772851999994E-2</v>
      </c>
      <c r="L98" s="104">
        <f t="shared" si="56"/>
        <v>4.8956772851999994E-2</v>
      </c>
      <c r="M98" s="104">
        <f t="shared" si="56"/>
        <v>4.8956772851999994E-2</v>
      </c>
      <c r="N98" s="104">
        <f t="shared" si="56"/>
        <v>4.8956772851999994E-2</v>
      </c>
      <c r="O98" s="104">
        <f t="shared" si="56"/>
        <v>4.8956772851999994E-2</v>
      </c>
      <c r="P98" s="104">
        <f t="shared" si="56"/>
        <v>4.8956772851999994E-2</v>
      </c>
      <c r="Q98" s="104">
        <f t="shared" si="56"/>
        <v>4.8956772851999994E-2</v>
      </c>
      <c r="R98" s="104">
        <f t="shared" si="56"/>
        <v>4.8956772851999994E-2</v>
      </c>
      <c r="S98" s="104">
        <f t="shared" si="56"/>
        <v>4.8956772851999994E-2</v>
      </c>
      <c r="T98" s="104">
        <f t="shared" si="56"/>
        <v>4.8956772851999994E-2</v>
      </c>
      <c r="U98" s="104">
        <f t="shared" si="56"/>
        <v>4.8956772851999994E-2</v>
      </c>
      <c r="V98" s="104">
        <f t="shared" si="56"/>
        <v>4.8956772851999994E-2</v>
      </c>
      <c r="W98" s="104">
        <f t="shared" si="56"/>
        <v>4.8956772851999994E-2</v>
      </c>
      <c r="X98" s="104">
        <f t="shared" si="56"/>
        <v>4.8956772851999994E-2</v>
      </c>
      <c r="Y98" s="104">
        <f t="shared" si="56"/>
        <v>4.8956772851999994E-2</v>
      </c>
      <c r="Z98" s="104">
        <f t="shared" si="56"/>
        <v>4.8956772851999994E-2</v>
      </c>
      <c r="AA98" s="104">
        <f t="shared" si="56"/>
        <v>4.8956772851999994E-2</v>
      </c>
      <c r="AB98" s="104">
        <f t="shared" si="56"/>
        <v>4.8956772851999994E-2</v>
      </c>
      <c r="AC98" s="104">
        <f t="shared" si="56"/>
        <v>4.8956772851999994E-2</v>
      </c>
      <c r="AD98" s="104">
        <f t="shared" si="56"/>
        <v>4.8956772851999994E-2</v>
      </c>
      <c r="AE98" s="104">
        <f t="shared" si="56"/>
        <v>4.8956772851999994E-2</v>
      </c>
      <c r="AF98" s="104">
        <f t="shared" si="56"/>
        <v>4.8956772851999994E-2</v>
      </c>
      <c r="AG98" s="104">
        <f t="shared" si="56"/>
        <v>4.8956772851999994E-2</v>
      </c>
      <c r="AH98" s="104">
        <f t="shared" si="56"/>
        <v>4.8956772851999994E-2</v>
      </c>
      <c r="AI98" s="104">
        <f t="shared" si="56"/>
        <v>4.8956772851999994E-2</v>
      </c>
      <c r="AJ98" s="104">
        <f t="shared" si="56"/>
        <v>4.8956772851999994E-2</v>
      </c>
      <c r="AK98" s="104">
        <f t="shared" si="56"/>
        <v>4.8956772851999994E-2</v>
      </c>
      <c r="AL98" s="104">
        <f t="shared" si="56"/>
        <v>4.8956772851999994E-2</v>
      </c>
      <c r="AM98" s="104">
        <f t="shared" si="56"/>
        <v>4.8956772851999994E-2</v>
      </c>
      <c r="AN98" s="104">
        <f t="shared" si="56"/>
        <v>4.8956772851999994E-2</v>
      </c>
      <c r="AO98" s="104">
        <f t="shared" si="56"/>
        <v>4.8956772851999994E-2</v>
      </c>
      <c r="AP98" s="104">
        <f t="shared" si="56"/>
        <v>4.8956772851999994E-2</v>
      </c>
      <c r="AQ98" s="104">
        <f t="shared" si="56"/>
        <v>4.8956772851999994E-2</v>
      </c>
      <c r="AR98" s="104">
        <f t="shared" si="56"/>
        <v>4.8956772851999994E-2</v>
      </c>
      <c r="AS98" s="104">
        <f t="shared" si="56"/>
        <v>4.8956772851999994E-2</v>
      </c>
      <c r="AT98" s="104">
        <f t="shared" si="56"/>
        <v>4.8956772851999994E-2</v>
      </c>
      <c r="AU98" s="104">
        <f t="shared" si="56"/>
        <v>4.8956772851999994E-2</v>
      </c>
      <c r="AV98" s="104">
        <f t="shared" si="56"/>
        <v>4.8956772851999994E-2</v>
      </c>
      <c r="AW98" s="104">
        <f t="shared" si="56"/>
        <v>4.8956772851999994E-2</v>
      </c>
      <c r="AX98" s="104">
        <f t="shared" si="56"/>
        <v>4.8956772851999994E-2</v>
      </c>
      <c r="AY98" s="104">
        <f t="shared" si="56"/>
        <v>4.8956772851999994E-2</v>
      </c>
      <c r="AZ98" s="104">
        <f t="shared" si="56"/>
        <v>4.8956772851999994E-2</v>
      </c>
      <c r="BA98" s="104">
        <f t="shared" si="56"/>
        <v>4.8956772851999994E-2</v>
      </c>
      <c r="BB98" s="104">
        <f t="shared" si="56"/>
        <v>0</v>
      </c>
      <c r="BC98" s="104">
        <f t="shared" si="56"/>
        <v>0</v>
      </c>
      <c r="BD98" s="104">
        <f t="shared" si="56"/>
        <v>0</v>
      </c>
      <c r="BE98" s="104">
        <f t="shared" si="56"/>
        <v>0</v>
      </c>
      <c r="BF98" s="104">
        <f t="shared" si="56"/>
        <v>0</v>
      </c>
      <c r="BG98" s="104">
        <f t="shared" si="56"/>
        <v>0</v>
      </c>
      <c r="BH98" s="104">
        <f t="shared" si="56"/>
        <v>0</v>
      </c>
      <c r="BI98" s="104">
        <f t="shared" si="56"/>
        <v>0</v>
      </c>
      <c r="BJ98" s="104">
        <f t="shared" si="56"/>
        <v>0</v>
      </c>
      <c r="BK98" s="104">
        <f t="shared" si="56"/>
        <v>0</v>
      </c>
      <c r="BL98" s="104">
        <f t="shared" si="56"/>
        <v>0</v>
      </c>
      <c r="BM98" s="344"/>
      <c r="BN98" s="58">
        <f>SUM(BN85:BN97)</f>
        <v>2.4478386426000003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A101" si="57">$B$20/$B$3</f>
        <v>0</v>
      </c>
      <c r="C101" s="75">
        <f t="shared" si="57"/>
        <v>0</v>
      </c>
      <c r="D101" s="75">
        <f t="shared" si="57"/>
        <v>0</v>
      </c>
      <c r="E101" s="75">
        <f t="shared" si="57"/>
        <v>0</v>
      </c>
      <c r="F101" s="75">
        <f t="shared" si="57"/>
        <v>0</v>
      </c>
      <c r="G101" s="75">
        <f t="shared" si="57"/>
        <v>0</v>
      </c>
      <c r="H101" s="75">
        <f t="shared" si="57"/>
        <v>0</v>
      </c>
      <c r="I101" s="75">
        <f t="shared" si="57"/>
        <v>0</v>
      </c>
      <c r="J101" s="75">
        <f t="shared" si="57"/>
        <v>0</v>
      </c>
      <c r="K101" s="75">
        <f t="shared" si="57"/>
        <v>0</v>
      </c>
      <c r="L101" s="75">
        <f t="shared" si="57"/>
        <v>0</v>
      </c>
      <c r="M101" s="75">
        <f t="shared" si="57"/>
        <v>0</v>
      </c>
      <c r="N101" s="75">
        <f t="shared" si="57"/>
        <v>0</v>
      </c>
      <c r="O101" s="75">
        <f t="shared" si="57"/>
        <v>0</v>
      </c>
      <c r="P101" s="75">
        <f t="shared" si="57"/>
        <v>0</v>
      </c>
      <c r="Q101" s="75">
        <f t="shared" si="57"/>
        <v>0</v>
      </c>
      <c r="R101" s="75">
        <f t="shared" si="57"/>
        <v>0</v>
      </c>
      <c r="S101" s="75">
        <f t="shared" si="57"/>
        <v>0</v>
      </c>
      <c r="T101" s="75">
        <f t="shared" si="57"/>
        <v>0</v>
      </c>
      <c r="U101" s="75">
        <f t="shared" si="57"/>
        <v>0</v>
      </c>
      <c r="V101" s="75">
        <f t="shared" si="57"/>
        <v>0</v>
      </c>
      <c r="W101" s="75">
        <f t="shared" si="57"/>
        <v>0</v>
      </c>
      <c r="X101" s="75">
        <f t="shared" si="57"/>
        <v>0</v>
      </c>
      <c r="Y101" s="75">
        <f t="shared" si="57"/>
        <v>0</v>
      </c>
      <c r="Z101" s="75">
        <f t="shared" si="57"/>
        <v>0</v>
      </c>
      <c r="AA101" s="75"/>
      <c r="AB101" s="75"/>
      <c r="AC101" s="75">
        <f t="shared" si="57"/>
        <v>0</v>
      </c>
      <c r="AD101" s="75">
        <f t="shared" si="57"/>
        <v>0</v>
      </c>
      <c r="AE101" s="75">
        <f t="shared" si="57"/>
        <v>0</v>
      </c>
      <c r="AF101" s="75">
        <f t="shared" si="57"/>
        <v>0</v>
      </c>
      <c r="AG101" s="75">
        <f t="shared" si="57"/>
        <v>0</v>
      </c>
      <c r="AH101" s="75">
        <f t="shared" si="57"/>
        <v>0</v>
      </c>
      <c r="AI101" s="75">
        <f t="shared" si="57"/>
        <v>0</v>
      </c>
      <c r="AJ101" s="75">
        <f t="shared" si="57"/>
        <v>0</v>
      </c>
      <c r="AK101" s="75">
        <f t="shared" si="57"/>
        <v>0</v>
      </c>
      <c r="AL101" s="75">
        <f t="shared" si="57"/>
        <v>0</v>
      </c>
      <c r="AM101" s="75">
        <f t="shared" si="57"/>
        <v>0</v>
      </c>
      <c r="AN101" s="75">
        <f t="shared" si="57"/>
        <v>0</v>
      </c>
      <c r="AO101" s="75">
        <f t="shared" si="57"/>
        <v>0</v>
      </c>
      <c r="AP101" s="75">
        <f t="shared" si="57"/>
        <v>0</v>
      </c>
      <c r="AQ101" s="75">
        <f t="shared" si="57"/>
        <v>0</v>
      </c>
      <c r="AR101" s="75">
        <f t="shared" si="57"/>
        <v>0</v>
      </c>
      <c r="AS101" s="75">
        <f t="shared" si="57"/>
        <v>0</v>
      </c>
      <c r="AT101" s="75">
        <f t="shared" si="57"/>
        <v>0</v>
      </c>
      <c r="AU101" s="75">
        <f t="shared" si="57"/>
        <v>0</v>
      </c>
      <c r="AV101" s="75">
        <f t="shared" si="57"/>
        <v>0</v>
      </c>
      <c r="AW101" s="75">
        <f t="shared" si="57"/>
        <v>0</v>
      </c>
      <c r="AX101" s="75">
        <f t="shared" si="57"/>
        <v>0</v>
      </c>
      <c r="AY101" s="75">
        <f t="shared" si="57"/>
        <v>0</v>
      </c>
      <c r="AZ101" s="75">
        <f t="shared" si="57"/>
        <v>0</v>
      </c>
      <c r="BA101" s="75">
        <f t="shared" si="57"/>
        <v>0</v>
      </c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37"/>
      <c r="BN101" s="75">
        <f t="shared" ref="BN101:BN113" si="58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A102" si="59">$C$20/$B$3</f>
        <v>0</v>
      </c>
      <c r="D102" s="75">
        <f t="shared" si="59"/>
        <v>0</v>
      </c>
      <c r="E102" s="75">
        <f t="shared" si="59"/>
        <v>0</v>
      </c>
      <c r="F102" s="75">
        <f t="shared" si="59"/>
        <v>0</v>
      </c>
      <c r="G102" s="75">
        <f t="shared" si="59"/>
        <v>0</v>
      </c>
      <c r="H102" s="75">
        <f t="shared" si="59"/>
        <v>0</v>
      </c>
      <c r="I102" s="75">
        <f t="shared" si="59"/>
        <v>0</v>
      </c>
      <c r="J102" s="75">
        <f t="shared" si="59"/>
        <v>0</v>
      </c>
      <c r="K102" s="75">
        <f t="shared" si="59"/>
        <v>0</v>
      </c>
      <c r="L102" s="75">
        <f t="shared" si="59"/>
        <v>0</v>
      </c>
      <c r="M102" s="75">
        <f t="shared" si="59"/>
        <v>0</v>
      </c>
      <c r="N102" s="75">
        <f t="shared" si="59"/>
        <v>0</v>
      </c>
      <c r="O102" s="75">
        <f t="shared" si="59"/>
        <v>0</v>
      </c>
      <c r="P102" s="75">
        <f t="shared" si="59"/>
        <v>0</v>
      </c>
      <c r="Q102" s="75">
        <f t="shared" si="59"/>
        <v>0</v>
      </c>
      <c r="R102" s="75">
        <f t="shared" si="59"/>
        <v>0</v>
      </c>
      <c r="S102" s="75">
        <f t="shared" si="59"/>
        <v>0</v>
      </c>
      <c r="T102" s="75">
        <f t="shared" si="59"/>
        <v>0</v>
      </c>
      <c r="U102" s="75">
        <f t="shared" si="59"/>
        <v>0</v>
      </c>
      <c r="V102" s="75">
        <f t="shared" si="59"/>
        <v>0</v>
      </c>
      <c r="W102" s="75">
        <f t="shared" si="59"/>
        <v>0</v>
      </c>
      <c r="X102" s="75">
        <f t="shared" si="59"/>
        <v>0</v>
      </c>
      <c r="Y102" s="75">
        <f t="shared" si="59"/>
        <v>0</v>
      </c>
      <c r="Z102" s="75">
        <f t="shared" si="59"/>
        <v>0</v>
      </c>
      <c r="AA102" s="75">
        <f t="shared" si="59"/>
        <v>0</v>
      </c>
      <c r="AB102" s="75"/>
      <c r="AC102" s="75">
        <f t="shared" si="59"/>
        <v>0</v>
      </c>
      <c r="AD102" s="75">
        <f t="shared" si="59"/>
        <v>0</v>
      </c>
      <c r="AE102" s="75">
        <f t="shared" si="59"/>
        <v>0</v>
      </c>
      <c r="AF102" s="75">
        <f t="shared" si="59"/>
        <v>0</v>
      </c>
      <c r="AG102" s="75">
        <f t="shared" si="59"/>
        <v>0</v>
      </c>
      <c r="AH102" s="75">
        <f t="shared" si="59"/>
        <v>0</v>
      </c>
      <c r="AI102" s="75">
        <f t="shared" si="59"/>
        <v>0</v>
      </c>
      <c r="AJ102" s="75">
        <f t="shared" si="59"/>
        <v>0</v>
      </c>
      <c r="AK102" s="75">
        <f t="shared" si="59"/>
        <v>0</v>
      </c>
      <c r="AL102" s="75">
        <f t="shared" si="59"/>
        <v>0</v>
      </c>
      <c r="AM102" s="75">
        <f t="shared" si="59"/>
        <v>0</v>
      </c>
      <c r="AN102" s="75">
        <f t="shared" si="59"/>
        <v>0</v>
      </c>
      <c r="AO102" s="75">
        <f t="shared" si="59"/>
        <v>0</v>
      </c>
      <c r="AP102" s="75">
        <f t="shared" si="59"/>
        <v>0</v>
      </c>
      <c r="AQ102" s="75">
        <f t="shared" si="59"/>
        <v>0</v>
      </c>
      <c r="AR102" s="75">
        <f t="shared" si="59"/>
        <v>0</v>
      </c>
      <c r="AS102" s="75">
        <f t="shared" si="59"/>
        <v>0</v>
      </c>
      <c r="AT102" s="75">
        <f t="shared" si="59"/>
        <v>0</v>
      </c>
      <c r="AU102" s="75">
        <f t="shared" si="59"/>
        <v>0</v>
      </c>
      <c r="AV102" s="75">
        <f t="shared" si="59"/>
        <v>0</v>
      </c>
      <c r="AW102" s="75">
        <f t="shared" si="59"/>
        <v>0</v>
      </c>
      <c r="AX102" s="75">
        <f t="shared" si="59"/>
        <v>0</v>
      </c>
      <c r="AY102" s="75">
        <f t="shared" si="59"/>
        <v>0</v>
      </c>
      <c r="AZ102" s="75">
        <f t="shared" si="59"/>
        <v>0</v>
      </c>
      <c r="BA102" s="75">
        <f t="shared" si="59"/>
        <v>0</v>
      </c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8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60">$D$20/$B$3</f>
        <v>5.0212074719999993E-2</v>
      </c>
      <c r="E103" s="75">
        <f t="shared" si="60"/>
        <v>5.0212074719999993E-2</v>
      </c>
      <c r="F103" s="75">
        <f t="shared" si="60"/>
        <v>5.0212074719999993E-2</v>
      </c>
      <c r="G103" s="75">
        <f t="shared" si="60"/>
        <v>5.0212074719999993E-2</v>
      </c>
      <c r="H103" s="75">
        <f t="shared" si="60"/>
        <v>5.0212074719999993E-2</v>
      </c>
      <c r="I103" s="75">
        <f t="shared" si="60"/>
        <v>5.0212074719999993E-2</v>
      </c>
      <c r="J103" s="75">
        <f t="shared" si="60"/>
        <v>5.0212074719999993E-2</v>
      </c>
      <c r="K103" s="75">
        <f t="shared" si="60"/>
        <v>5.0212074719999993E-2</v>
      </c>
      <c r="L103" s="75">
        <f t="shared" si="60"/>
        <v>5.0212074719999993E-2</v>
      </c>
      <c r="M103" s="75">
        <f t="shared" si="60"/>
        <v>5.0212074719999993E-2</v>
      </c>
      <c r="N103" s="75">
        <f t="shared" si="60"/>
        <v>5.0212074719999993E-2</v>
      </c>
      <c r="O103" s="75">
        <f t="shared" si="60"/>
        <v>5.0212074719999993E-2</v>
      </c>
      <c r="P103" s="75">
        <f t="shared" si="60"/>
        <v>5.0212074719999993E-2</v>
      </c>
      <c r="Q103" s="75">
        <f t="shared" si="60"/>
        <v>5.0212074719999993E-2</v>
      </c>
      <c r="R103" s="75">
        <f t="shared" si="60"/>
        <v>5.0212074719999993E-2</v>
      </c>
      <c r="S103" s="75">
        <f t="shared" si="60"/>
        <v>5.0212074719999993E-2</v>
      </c>
      <c r="T103" s="75">
        <f t="shared" si="60"/>
        <v>5.0212074719999993E-2</v>
      </c>
      <c r="U103" s="75">
        <f t="shared" si="60"/>
        <v>5.0212074719999993E-2</v>
      </c>
      <c r="V103" s="75">
        <f t="shared" si="60"/>
        <v>5.0212074719999993E-2</v>
      </c>
      <c r="W103" s="75">
        <f t="shared" si="60"/>
        <v>5.0212074719999993E-2</v>
      </c>
      <c r="X103" s="75">
        <f t="shared" si="60"/>
        <v>5.0212074719999993E-2</v>
      </c>
      <c r="Y103" s="75">
        <f t="shared" si="60"/>
        <v>5.0212074719999993E-2</v>
      </c>
      <c r="Z103" s="75">
        <f t="shared" si="60"/>
        <v>5.0212074719999993E-2</v>
      </c>
      <c r="AA103" s="75">
        <f t="shared" si="60"/>
        <v>5.0212074719999993E-2</v>
      </c>
      <c r="AB103" s="75">
        <f t="shared" si="60"/>
        <v>5.0212074719999993E-2</v>
      </c>
      <c r="AC103" s="75">
        <f t="shared" si="60"/>
        <v>5.0212074719999993E-2</v>
      </c>
      <c r="AD103" s="75">
        <f t="shared" si="60"/>
        <v>5.0212074719999993E-2</v>
      </c>
      <c r="AE103" s="75">
        <f t="shared" si="60"/>
        <v>5.0212074719999993E-2</v>
      </c>
      <c r="AF103" s="75">
        <f t="shared" si="60"/>
        <v>5.0212074719999993E-2</v>
      </c>
      <c r="AG103" s="75">
        <f t="shared" si="60"/>
        <v>5.0212074719999993E-2</v>
      </c>
      <c r="AH103" s="75">
        <f t="shared" si="60"/>
        <v>5.0212074719999993E-2</v>
      </c>
      <c r="AI103" s="75">
        <f t="shared" si="60"/>
        <v>5.0212074719999993E-2</v>
      </c>
      <c r="AJ103" s="75">
        <f t="shared" si="60"/>
        <v>5.0212074719999993E-2</v>
      </c>
      <c r="AK103" s="75">
        <f t="shared" si="60"/>
        <v>5.0212074719999993E-2</v>
      </c>
      <c r="AL103" s="75">
        <f t="shared" si="60"/>
        <v>5.0212074719999993E-2</v>
      </c>
      <c r="AM103" s="75">
        <f t="shared" si="60"/>
        <v>5.0212074719999993E-2</v>
      </c>
      <c r="AN103" s="75">
        <f t="shared" si="60"/>
        <v>5.0212074719999993E-2</v>
      </c>
      <c r="AO103" s="75">
        <f t="shared" si="60"/>
        <v>5.0212074719999993E-2</v>
      </c>
      <c r="AP103" s="75">
        <f t="shared" si="60"/>
        <v>5.0212074719999993E-2</v>
      </c>
      <c r="AQ103" s="75">
        <f t="shared" si="60"/>
        <v>5.0212074719999993E-2</v>
      </c>
      <c r="AR103" s="75">
        <f t="shared" si="60"/>
        <v>5.0212074719999993E-2</v>
      </c>
      <c r="AS103" s="75">
        <f t="shared" si="60"/>
        <v>5.0212074719999993E-2</v>
      </c>
      <c r="AT103" s="75">
        <f t="shared" si="60"/>
        <v>5.0212074719999993E-2</v>
      </c>
      <c r="AU103" s="75">
        <f t="shared" si="60"/>
        <v>5.0212074719999993E-2</v>
      </c>
      <c r="AV103" s="75">
        <f t="shared" si="60"/>
        <v>5.0212074719999993E-2</v>
      </c>
      <c r="AW103" s="75">
        <f t="shared" si="60"/>
        <v>5.0212074719999993E-2</v>
      </c>
      <c r="AX103" s="75">
        <f t="shared" si="60"/>
        <v>5.0212074719999993E-2</v>
      </c>
      <c r="AY103" s="75">
        <f t="shared" si="60"/>
        <v>5.0212074719999993E-2</v>
      </c>
      <c r="AZ103" s="75">
        <f t="shared" si="60"/>
        <v>5.0212074719999993E-2</v>
      </c>
      <c r="BA103" s="75">
        <f t="shared" si="60"/>
        <v>5.0212074719999993E-2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8"/>
        <v>2.5106037359999989</v>
      </c>
      <c r="BO103" s="335">
        <f>D20</f>
        <v>2.5106037359999998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61">$E$20/$B$3</f>
        <v>0</v>
      </c>
      <c r="F104" s="75">
        <f t="shared" si="61"/>
        <v>0</v>
      </c>
      <c r="G104" s="75">
        <f t="shared" si="61"/>
        <v>0</v>
      </c>
      <c r="H104" s="75">
        <f t="shared" si="61"/>
        <v>0</v>
      </c>
      <c r="I104" s="75">
        <f t="shared" si="61"/>
        <v>0</v>
      </c>
      <c r="J104" s="75">
        <f t="shared" si="61"/>
        <v>0</v>
      </c>
      <c r="K104" s="75">
        <f t="shared" si="61"/>
        <v>0</v>
      </c>
      <c r="L104" s="75">
        <f t="shared" si="61"/>
        <v>0</v>
      </c>
      <c r="M104" s="75">
        <f t="shared" si="61"/>
        <v>0</v>
      </c>
      <c r="N104" s="75">
        <f t="shared" si="61"/>
        <v>0</v>
      </c>
      <c r="O104" s="75">
        <f t="shared" si="61"/>
        <v>0</v>
      </c>
      <c r="P104" s="75">
        <f t="shared" si="61"/>
        <v>0</v>
      </c>
      <c r="Q104" s="75">
        <f t="shared" si="61"/>
        <v>0</v>
      </c>
      <c r="R104" s="75">
        <f t="shared" si="61"/>
        <v>0</v>
      </c>
      <c r="S104" s="75">
        <f t="shared" si="61"/>
        <v>0</v>
      </c>
      <c r="T104" s="75">
        <f t="shared" si="61"/>
        <v>0</v>
      </c>
      <c r="U104" s="75">
        <f t="shared" si="61"/>
        <v>0</v>
      </c>
      <c r="V104" s="75">
        <f t="shared" si="61"/>
        <v>0</v>
      </c>
      <c r="W104" s="75">
        <f t="shared" si="61"/>
        <v>0</v>
      </c>
      <c r="X104" s="75">
        <f t="shared" si="61"/>
        <v>0</v>
      </c>
      <c r="Y104" s="75">
        <f t="shared" si="61"/>
        <v>0</v>
      </c>
      <c r="Z104" s="75">
        <f t="shared" si="61"/>
        <v>0</v>
      </c>
      <c r="AA104" s="75">
        <f t="shared" si="61"/>
        <v>0</v>
      </c>
      <c r="AB104" s="75">
        <f t="shared" si="61"/>
        <v>0</v>
      </c>
      <c r="AC104" s="75">
        <f t="shared" si="61"/>
        <v>0</v>
      </c>
      <c r="AD104" s="75">
        <f t="shared" si="61"/>
        <v>0</v>
      </c>
      <c r="AE104" s="75">
        <f t="shared" si="61"/>
        <v>0</v>
      </c>
      <c r="AF104" s="75">
        <f t="shared" si="61"/>
        <v>0</v>
      </c>
      <c r="AG104" s="75">
        <f t="shared" si="61"/>
        <v>0</v>
      </c>
      <c r="AH104" s="75">
        <f t="shared" si="61"/>
        <v>0</v>
      </c>
      <c r="AI104" s="75">
        <f t="shared" si="61"/>
        <v>0</v>
      </c>
      <c r="AJ104" s="75">
        <f t="shared" si="61"/>
        <v>0</v>
      </c>
      <c r="AK104" s="75">
        <f t="shared" si="61"/>
        <v>0</v>
      </c>
      <c r="AL104" s="75">
        <f t="shared" si="61"/>
        <v>0</v>
      </c>
      <c r="AM104" s="75">
        <f t="shared" si="61"/>
        <v>0</v>
      </c>
      <c r="AN104" s="75">
        <f t="shared" si="61"/>
        <v>0</v>
      </c>
      <c r="AO104" s="75">
        <f t="shared" si="61"/>
        <v>0</v>
      </c>
      <c r="AP104" s="75">
        <f t="shared" si="61"/>
        <v>0</v>
      </c>
      <c r="AQ104" s="75">
        <f t="shared" si="61"/>
        <v>0</v>
      </c>
      <c r="AR104" s="75">
        <f t="shared" si="61"/>
        <v>0</v>
      </c>
      <c r="AS104" s="75">
        <f t="shared" si="61"/>
        <v>0</v>
      </c>
      <c r="AT104" s="75">
        <f t="shared" si="61"/>
        <v>0</v>
      </c>
      <c r="AU104" s="75">
        <f t="shared" si="61"/>
        <v>0</v>
      </c>
      <c r="AV104" s="75">
        <f t="shared" si="61"/>
        <v>0</v>
      </c>
      <c r="AW104" s="75">
        <f t="shared" si="61"/>
        <v>0</v>
      </c>
      <c r="AX104" s="75">
        <f t="shared" si="61"/>
        <v>0</v>
      </c>
      <c r="AY104" s="75">
        <f t="shared" si="61"/>
        <v>0</v>
      </c>
      <c r="AZ104" s="75">
        <f t="shared" si="61"/>
        <v>0</v>
      </c>
      <c r="BA104" s="75">
        <f t="shared" si="61"/>
        <v>0</v>
      </c>
      <c r="BB104" s="75">
        <f t="shared" si="61"/>
        <v>0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8"/>
        <v>0</v>
      </c>
      <c r="BO104" s="335">
        <f>-E14</f>
        <v>0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C105" si="62">$F$20/$B$3</f>
        <v>0</v>
      </c>
      <c r="G105" s="75">
        <f t="shared" si="62"/>
        <v>0</v>
      </c>
      <c r="H105" s="75">
        <f t="shared" si="62"/>
        <v>0</v>
      </c>
      <c r="I105" s="75">
        <f t="shared" si="62"/>
        <v>0</v>
      </c>
      <c r="J105" s="75">
        <f t="shared" si="62"/>
        <v>0</v>
      </c>
      <c r="K105" s="75">
        <f t="shared" si="62"/>
        <v>0</v>
      </c>
      <c r="L105" s="75">
        <f t="shared" si="62"/>
        <v>0</v>
      </c>
      <c r="M105" s="75">
        <f t="shared" si="62"/>
        <v>0</v>
      </c>
      <c r="N105" s="75">
        <f t="shared" si="62"/>
        <v>0</v>
      </c>
      <c r="O105" s="75">
        <f t="shared" si="62"/>
        <v>0</v>
      </c>
      <c r="P105" s="75">
        <f t="shared" si="62"/>
        <v>0</v>
      </c>
      <c r="Q105" s="75">
        <f t="shared" si="62"/>
        <v>0</v>
      </c>
      <c r="R105" s="75">
        <f t="shared" si="62"/>
        <v>0</v>
      </c>
      <c r="S105" s="75">
        <f t="shared" si="62"/>
        <v>0</v>
      </c>
      <c r="T105" s="75">
        <f t="shared" si="62"/>
        <v>0</v>
      </c>
      <c r="U105" s="75">
        <f t="shared" si="62"/>
        <v>0</v>
      </c>
      <c r="V105" s="75">
        <f t="shared" si="62"/>
        <v>0</v>
      </c>
      <c r="W105" s="75">
        <f t="shared" si="62"/>
        <v>0</v>
      </c>
      <c r="X105" s="75">
        <f t="shared" si="62"/>
        <v>0</v>
      </c>
      <c r="Y105" s="75">
        <f t="shared" si="62"/>
        <v>0</v>
      </c>
      <c r="Z105" s="75">
        <f t="shared" si="62"/>
        <v>0</v>
      </c>
      <c r="AA105" s="75">
        <f t="shared" si="62"/>
        <v>0</v>
      </c>
      <c r="AB105" s="75">
        <f t="shared" si="62"/>
        <v>0</v>
      </c>
      <c r="AC105" s="75">
        <f t="shared" si="62"/>
        <v>0</v>
      </c>
      <c r="AD105" s="75">
        <f t="shared" si="62"/>
        <v>0</v>
      </c>
      <c r="AE105" s="75">
        <f t="shared" si="62"/>
        <v>0</v>
      </c>
      <c r="AF105" s="75">
        <f t="shared" si="62"/>
        <v>0</v>
      </c>
      <c r="AG105" s="75">
        <f t="shared" si="62"/>
        <v>0</v>
      </c>
      <c r="AH105" s="75">
        <f t="shared" si="62"/>
        <v>0</v>
      </c>
      <c r="AI105" s="75">
        <f t="shared" si="62"/>
        <v>0</v>
      </c>
      <c r="AJ105" s="75">
        <f t="shared" si="62"/>
        <v>0</v>
      </c>
      <c r="AK105" s="75">
        <f t="shared" si="62"/>
        <v>0</v>
      </c>
      <c r="AL105" s="75">
        <f t="shared" si="62"/>
        <v>0</v>
      </c>
      <c r="AM105" s="75">
        <f t="shared" si="62"/>
        <v>0</v>
      </c>
      <c r="AN105" s="75">
        <f t="shared" si="62"/>
        <v>0</v>
      </c>
      <c r="AO105" s="75">
        <f t="shared" si="62"/>
        <v>0</v>
      </c>
      <c r="AP105" s="75">
        <f t="shared" si="62"/>
        <v>0</v>
      </c>
      <c r="AQ105" s="75">
        <f t="shared" si="62"/>
        <v>0</v>
      </c>
      <c r="AR105" s="75">
        <f t="shared" si="62"/>
        <v>0</v>
      </c>
      <c r="AS105" s="75">
        <f t="shared" si="62"/>
        <v>0</v>
      </c>
      <c r="AT105" s="75">
        <f t="shared" si="62"/>
        <v>0</v>
      </c>
      <c r="AU105" s="75">
        <f t="shared" si="62"/>
        <v>0</v>
      </c>
      <c r="AV105" s="75">
        <f t="shared" si="62"/>
        <v>0</v>
      </c>
      <c r="AW105" s="75">
        <f t="shared" si="62"/>
        <v>0</v>
      </c>
      <c r="AX105" s="75">
        <f t="shared" si="62"/>
        <v>0</v>
      </c>
      <c r="AY105" s="75">
        <f t="shared" si="62"/>
        <v>0</v>
      </c>
      <c r="AZ105" s="75">
        <f t="shared" si="62"/>
        <v>0</v>
      </c>
      <c r="BA105" s="75">
        <f t="shared" si="62"/>
        <v>0</v>
      </c>
      <c r="BB105" s="75">
        <f t="shared" si="62"/>
        <v>0</v>
      </c>
      <c r="BC105" s="75">
        <f t="shared" si="62"/>
        <v>0</v>
      </c>
      <c r="BD105" s="75"/>
      <c r="BE105" s="75"/>
      <c r="BF105" s="75"/>
      <c r="BG105" s="75"/>
      <c r="BH105" s="75"/>
      <c r="BI105" s="75"/>
      <c r="BJ105" s="75"/>
      <c r="BK105" s="75"/>
      <c r="BL105" s="75"/>
      <c r="BM105" s="37"/>
      <c r="BN105" s="75">
        <f t="shared" si="58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3">$G$20/$B$3</f>
        <v>0</v>
      </c>
      <c r="H106" s="75">
        <f t="shared" si="63"/>
        <v>0</v>
      </c>
      <c r="I106" s="75">
        <f t="shared" si="63"/>
        <v>0</v>
      </c>
      <c r="J106" s="75">
        <f t="shared" si="63"/>
        <v>0</v>
      </c>
      <c r="K106" s="75">
        <f t="shared" si="63"/>
        <v>0</v>
      </c>
      <c r="L106" s="75">
        <f t="shared" si="63"/>
        <v>0</v>
      </c>
      <c r="M106" s="75">
        <f t="shared" si="63"/>
        <v>0</v>
      </c>
      <c r="N106" s="75">
        <f t="shared" si="63"/>
        <v>0</v>
      </c>
      <c r="O106" s="75">
        <f t="shared" si="63"/>
        <v>0</v>
      </c>
      <c r="P106" s="75">
        <f t="shared" si="63"/>
        <v>0</v>
      </c>
      <c r="Q106" s="75">
        <f t="shared" si="63"/>
        <v>0</v>
      </c>
      <c r="R106" s="75">
        <f t="shared" si="63"/>
        <v>0</v>
      </c>
      <c r="S106" s="75">
        <f t="shared" si="63"/>
        <v>0</v>
      </c>
      <c r="T106" s="75">
        <f t="shared" si="63"/>
        <v>0</v>
      </c>
      <c r="U106" s="75">
        <f t="shared" si="63"/>
        <v>0</v>
      </c>
      <c r="V106" s="75">
        <f t="shared" si="63"/>
        <v>0</v>
      </c>
      <c r="W106" s="75">
        <f t="shared" si="63"/>
        <v>0</v>
      </c>
      <c r="X106" s="75">
        <f t="shared" si="63"/>
        <v>0</v>
      </c>
      <c r="Y106" s="75">
        <f t="shared" si="63"/>
        <v>0</v>
      </c>
      <c r="Z106" s="75">
        <f t="shared" si="63"/>
        <v>0</v>
      </c>
      <c r="AA106" s="75">
        <f t="shared" si="63"/>
        <v>0</v>
      </c>
      <c r="AB106" s="75">
        <f t="shared" si="63"/>
        <v>0</v>
      </c>
      <c r="AC106" s="75">
        <f t="shared" si="63"/>
        <v>0</v>
      </c>
      <c r="AD106" s="75">
        <f t="shared" si="63"/>
        <v>0</v>
      </c>
      <c r="AE106" s="75">
        <f t="shared" si="63"/>
        <v>0</v>
      </c>
      <c r="AF106" s="75">
        <f t="shared" si="63"/>
        <v>0</v>
      </c>
      <c r="AG106" s="75">
        <f t="shared" si="63"/>
        <v>0</v>
      </c>
      <c r="AH106" s="75">
        <f t="shared" si="63"/>
        <v>0</v>
      </c>
      <c r="AI106" s="75">
        <f t="shared" si="63"/>
        <v>0</v>
      </c>
      <c r="AJ106" s="75">
        <f t="shared" si="63"/>
        <v>0</v>
      </c>
      <c r="AK106" s="75">
        <f t="shared" si="63"/>
        <v>0</v>
      </c>
      <c r="AL106" s="75">
        <f t="shared" si="63"/>
        <v>0</v>
      </c>
      <c r="AM106" s="75">
        <f t="shared" si="63"/>
        <v>0</v>
      </c>
      <c r="AN106" s="75">
        <f t="shared" si="63"/>
        <v>0</v>
      </c>
      <c r="AO106" s="75">
        <f t="shared" si="63"/>
        <v>0</v>
      </c>
      <c r="AP106" s="75">
        <f t="shared" si="63"/>
        <v>0</v>
      </c>
      <c r="AQ106" s="75">
        <f t="shared" si="63"/>
        <v>0</v>
      </c>
      <c r="AR106" s="75">
        <f t="shared" si="63"/>
        <v>0</v>
      </c>
      <c r="AS106" s="75">
        <f t="shared" si="63"/>
        <v>0</v>
      </c>
      <c r="AT106" s="75">
        <f t="shared" si="63"/>
        <v>0</v>
      </c>
      <c r="AU106" s="75">
        <f t="shared" si="63"/>
        <v>0</v>
      </c>
      <c r="AV106" s="75">
        <f t="shared" si="63"/>
        <v>0</v>
      </c>
      <c r="AW106" s="75">
        <f t="shared" si="63"/>
        <v>0</v>
      </c>
      <c r="AX106" s="75">
        <f t="shared" si="63"/>
        <v>0</v>
      </c>
      <c r="AY106" s="75">
        <f t="shared" si="63"/>
        <v>0</v>
      </c>
      <c r="AZ106" s="75">
        <f t="shared" si="63"/>
        <v>0</v>
      </c>
      <c r="BA106" s="75">
        <f t="shared" si="63"/>
        <v>0</v>
      </c>
      <c r="BB106" s="75">
        <f t="shared" si="63"/>
        <v>0</v>
      </c>
      <c r="BC106" s="75">
        <f t="shared" si="63"/>
        <v>0</v>
      </c>
      <c r="BD106" s="75">
        <f t="shared" si="63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8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E107" si="64">$H$20/$B$3</f>
        <v>0</v>
      </c>
      <c r="I107" s="75">
        <f t="shared" si="64"/>
        <v>0</v>
      </c>
      <c r="J107" s="75">
        <f t="shared" si="64"/>
        <v>0</v>
      </c>
      <c r="K107" s="75">
        <f t="shared" si="64"/>
        <v>0</v>
      </c>
      <c r="L107" s="75">
        <f t="shared" si="64"/>
        <v>0</v>
      </c>
      <c r="M107" s="75">
        <f t="shared" si="64"/>
        <v>0</v>
      </c>
      <c r="N107" s="75">
        <f t="shared" si="64"/>
        <v>0</v>
      </c>
      <c r="O107" s="75">
        <f t="shared" si="64"/>
        <v>0</v>
      </c>
      <c r="P107" s="75">
        <f t="shared" si="64"/>
        <v>0</v>
      </c>
      <c r="Q107" s="75">
        <f t="shared" si="64"/>
        <v>0</v>
      </c>
      <c r="R107" s="75">
        <f t="shared" si="64"/>
        <v>0</v>
      </c>
      <c r="S107" s="75">
        <f t="shared" si="64"/>
        <v>0</v>
      </c>
      <c r="T107" s="75">
        <f t="shared" si="64"/>
        <v>0</v>
      </c>
      <c r="U107" s="75">
        <f t="shared" si="64"/>
        <v>0</v>
      </c>
      <c r="V107" s="75">
        <f t="shared" si="64"/>
        <v>0</v>
      </c>
      <c r="W107" s="75">
        <f t="shared" si="64"/>
        <v>0</v>
      </c>
      <c r="X107" s="75">
        <f t="shared" si="64"/>
        <v>0</v>
      </c>
      <c r="Y107" s="75">
        <f t="shared" si="64"/>
        <v>0</v>
      </c>
      <c r="Z107" s="75">
        <f t="shared" si="64"/>
        <v>0</v>
      </c>
      <c r="AA107" s="75">
        <f t="shared" si="64"/>
        <v>0</v>
      </c>
      <c r="AB107" s="75">
        <f t="shared" si="64"/>
        <v>0</v>
      </c>
      <c r="AC107" s="75">
        <f t="shared" si="64"/>
        <v>0</v>
      </c>
      <c r="AD107" s="75">
        <f t="shared" si="64"/>
        <v>0</v>
      </c>
      <c r="AE107" s="75">
        <f t="shared" si="64"/>
        <v>0</v>
      </c>
      <c r="AF107" s="75">
        <f t="shared" si="64"/>
        <v>0</v>
      </c>
      <c r="AG107" s="75">
        <f t="shared" si="64"/>
        <v>0</v>
      </c>
      <c r="AH107" s="75">
        <f t="shared" si="64"/>
        <v>0</v>
      </c>
      <c r="AI107" s="75">
        <f t="shared" si="64"/>
        <v>0</v>
      </c>
      <c r="AJ107" s="75">
        <f t="shared" si="64"/>
        <v>0</v>
      </c>
      <c r="AK107" s="75">
        <f t="shared" si="64"/>
        <v>0</v>
      </c>
      <c r="AL107" s="75">
        <f t="shared" si="64"/>
        <v>0</v>
      </c>
      <c r="AM107" s="75">
        <f t="shared" si="64"/>
        <v>0</v>
      </c>
      <c r="AN107" s="75">
        <f t="shared" si="64"/>
        <v>0</v>
      </c>
      <c r="AO107" s="75">
        <f t="shared" si="64"/>
        <v>0</v>
      </c>
      <c r="AP107" s="75">
        <f t="shared" si="64"/>
        <v>0</v>
      </c>
      <c r="AQ107" s="75">
        <f t="shared" si="64"/>
        <v>0</v>
      </c>
      <c r="AR107" s="75">
        <f t="shared" si="64"/>
        <v>0</v>
      </c>
      <c r="AS107" s="75">
        <f t="shared" si="64"/>
        <v>0</v>
      </c>
      <c r="AT107" s="75">
        <f t="shared" si="64"/>
        <v>0</v>
      </c>
      <c r="AU107" s="75">
        <f t="shared" si="64"/>
        <v>0</v>
      </c>
      <c r="AV107" s="75">
        <f t="shared" si="64"/>
        <v>0</v>
      </c>
      <c r="AW107" s="75">
        <f t="shared" si="64"/>
        <v>0</v>
      </c>
      <c r="AX107" s="75">
        <f t="shared" si="64"/>
        <v>0</v>
      </c>
      <c r="AY107" s="75">
        <f t="shared" si="64"/>
        <v>0</v>
      </c>
      <c r="AZ107" s="75">
        <f t="shared" si="64"/>
        <v>0</v>
      </c>
      <c r="BA107" s="75">
        <f t="shared" si="64"/>
        <v>0</v>
      </c>
      <c r="BB107" s="75">
        <f t="shared" si="64"/>
        <v>0</v>
      </c>
      <c r="BC107" s="75">
        <f t="shared" si="64"/>
        <v>0</v>
      </c>
      <c r="BD107" s="75">
        <f t="shared" si="64"/>
        <v>0</v>
      </c>
      <c r="BE107" s="75">
        <f t="shared" si="64"/>
        <v>0</v>
      </c>
      <c r="BF107" s="75"/>
      <c r="BG107" s="75"/>
      <c r="BH107" s="75"/>
      <c r="BI107" s="75"/>
      <c r="BJ107" s="75"/>
      <c r="BK107" s="75"/>
      <c r="BL107" s="75"/>
      <c r="BM107" s="37"/>
      <c r="BN107" s="75">
        <f t="shared" si="58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F108" si="65">$I$20/$B$3</f>
        <v>0</v>
      </c>
      <c r="J108" s="75">
        <f t="shared" si="65"/>
        <v>0</v>
      </c>
      <c r="K108" s="75">
        <f t="shared" si="65"/>
        <v>0</v>
      </c>
      <c r="L108" s="75">
        <f t="shared" si="65"/>
        <v>0</v>
      </c>
      <c r="M108" s="75">
        <f t="shared" si="65"/>
        <v>0</v>
      </c>
      <c r="N108" s="75">
        <f t="shared" si="65"/>
        <v>0</v>
      </c>
      <c r="O108" s="75">
        <f t="shared" si="65"/>
        <v>0</v>
      </c>
      <c r="P108" s="75">
        <f t="shared" si="65"/>
        <v>0</v>
      </c>
      <c r="Q108" s="75">
        <f t="shared" si="65"/>
        <v>0</v>
      </c>
      <c r="R108" s="75">
        <f t="shared" si="65"/>
        <v>0</v>
      </c>
      <c r="S108" s="75">
        <f t="shared" si="65"/>
        <v>0</v>
      </c>
      <c r="T108" s="75">
        <f t="shared" si="65"/>
        <v>0</v>
      </c>
      <c r="U108" s="75">
        <f t="shared" si="65"/>
        <v>0</v>
      </c>
      <c r="V108" s="75">
        <f t="shared" si="65"/>
        <v>0</v>
      </c>
      <c r="W108" s="75">
        <f t="shared" si="65"/>
        <v>0</v>
      </c>
      <c r="X108" s="75">
        <f t="shared" si="65"/>
        <v>0</v>
      </c>
      <c r="Y108" s="75">
        <f t="shared" si="65"/>
        <v>0</v>
      </c>
      <c r="Z108" s="75">
        <f t="shared" si="65"/>
        <v>0</v>
      </c>
      <c r="AA108" s="75">
        <f t="shared" si="65"/>
        <v>0</v>
      </c>
      <c r="AB108" s="75">
        <f t="shared" si="65"/>
        <v>0</v>
      </c>
      <c r="AC108" s="75">
        <f t="shared" si="65"/>
        <v>0</v>
      </c>
      <c r="AD108" s="75">
        <f t="shared" si="65"/>
        <v>0</v>
      </c>
      <c r="AE108" s="75">
        <f t="shared" si="65"/>
        <v>0</v>
      </c>
      <c r="AF108" s="75">
        <f t="shared" si="65"/>
        <v>0</v>
      </c>
      <c r="AG108" s="75">
        <f t="shared" si="65"/>
        <v>0</v>
      </c>
      <c r="AH108" s="75">
        <f t="shared" si="65"/>
        <v>0</v>
      </c>
      <c r="AI108" s="75">
        <f t="shared" si="65"/>
        <v>0</v>
      </c>
      <c r="AJ108" s="75">
        <f t="shared" si="65"/>
        <v>0</v>
      </c>
      <c r="AK108" s="75">
        <f t="shared" si="65"/>
        <v>0</v>
      </c>
      <c r="AL108" s="75">
        <f t="shared" si="65"/>
        <v>0</v>
      </c>
      <c r="AM108" s="75">
        <f t="shared" si="65"/>
        <v>0</v>
      </c>
      <c r="AN108" s="75">
        <f t="shared" si="65"/>
        <v>0</v>
      </c>
      <c r="AO108" s="75">
        <f t="shared" si="65"/>
        <v>0</v>
      </c>
      <c r="AP108" s="75">
        <f t="shared" si="65"/>
        <v>0</v>
      </c>
      <c r="AQ108" s="75">
        <f t="shared" si="65"/>
        <v>0</v>
      </c>
      <c r="AR108" s="75">
        <f t="shared" si="65"/>
        <v>0</v>
      </c>
      <c r="AS108" s="75">
        <f t="shared" si="65"/>
        <v>0</v>
      </c>
      <c r="AT108" s="75">
        <f t="shared" si="65"/>
        <v>0</v>
      </c>
      <c r="AU108" s="75">
        <f t="shared" si="65"/>
        <v>0</v>
      </c>
      <c r="AV108" s="75">
        <f t="shared" si="65"/>
        <v>0</v>
      </c>
      <c r="AW108" s="75">
        <f t="shared" si="65"/>
        <v>0</v>
      </c>
      <c r="AX108" s="75">
        <f t="shared" si="65"/>
        <v>0</v>
      </c>
      <c r="AY108" s="75">
        <f t="shared" si="65"/>
        <v>0</v>
      </c>
      <c r="AZ108" s="75">
        <f t="shared" si="65"/>
        <v>0</v>
      </c>
      <c r="BA108" s="75">
        <f t="shared" si="65"/>
        <v>0</v>
      </c>
      <c r="BB108" s="75">
        <f t="shared" si="65"/>
        <v>0</v>
      </c>
      <c r="BC108" s="75">
        <f t="shared" si="65"/>
        <v>0</v>
      </c>
      <c r="BD108" s="75">
        <f t="shared" si="65"/>
        <v>0</v>
      </c>
      <c r="BE108" s="75">
        <f t="shared" si="65"/>
        <v>0</v>
      </c>
      <c r="BF108" s="75">
        <f t="shared" si="65"/>
        <v>0</v>
      </c>
      <c r="BG108" s="75"/>
      <c r="BH108" s="75"/>
      <c r="BI108" s="75"/>
      <c r="BJ108" s="75"/>
      <c r="BK108" s="75"/>
      <c r="BL108" s="75"/>
      <c r="BM108" s="37"/>
      <c r="BN108" s="75">
        <f t="shared" si="58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G109" si="66">$J$20/$B$3</f>
        <v>0</v>
      </c>
      <c r="P109" s="75">
        <f t="shared" si="66"/>
        <v>0</v>
      </c>
      <c r="Q109" s="75">
        <f t="shared" si="66"/>
        <v>0</v>
      </c>
      <c r="R109" s="75">
        <f t="shared" si="66"/>
        <v>0</v>
      </c>
      <c r="S109" s="75">
        <f t="shared" si="66"/>
        <v>0</v>
      </c>
      <c r="T109" s="75">
        <f t="shared" si="66"/>
        <v>0</v>
      </c>
      <c r="U109" s="75">
        <f t="shared" si="66"/>
        <v>0</v>
      </c>
      <c r="V109" s="75">
        <f t="shared" si="66"/>
        <v>0</v>
      </c>
      <c r="W109" s="75">
        <f t="shared" si="66"/>
        <v>0</v>
      </c>
      <c r="X109" s="75">
        <f t="shared" si="66"/>
        <v>0</v>
      </c>
      <c r="Y109" s="75">
        <f t="shared" si="66"/>
        <v>0</v>
      </c>
      <c r="Z109" s="75">
        <f t="shared" si="66"/>
        <v>0</v>
      </c>
      <c r="AA109" s="75">
        <f t="shared" si="66"/>
        <v>0</v>
      </c>
      <c r="AB109" s="75">
        <f t="shared" si="66"/>
        <v>0</v>
      </c>
      <c r="AC109" s="75">
        <f t="shared" si="66"/>
        <v>0</v>
      </c>
      <c r="AD109" s="75">
        <f t="shared" si="66"/>
        <v>0</v>
      </c>
      <c r="AE109" s="75">
        <f t="shared" si="66"/>
        <v>0</v>
      </c>
      <c r="AF109" s="75">
        <f t="shared" si="66"/>
        <v>0</v>
      </c>
      <c r="AG109" s="75">
        <f t="shared" si="66"/>
        <v>0</v>
      </c>
      <c r="AH109" s="75">
        <f t="shared" si="66"/>
        <v>0</v>
      </c>
      <c r="AI109" s="75">
        <f t="shared" si="66"/>
        <v>0</v>
      </c>
      <c r="AJ109" s="75">
        <f t="shared" si="66"/>
        <v>0</v>
      </c>
      <c r="AK109" s="75">
        <f t="shared" si="66"/>
        <v>0</v>
      </c>
      <c r="AL109" s="75">
        <f t="shared" si="66"/>
        <v>0</v>
      </c>
      <c r="AM109" s="75">
        <f t="shared" si="66"/>
        <v>0</v>
      </c>
      <c r="AN109" s="75">
        <f t="shared" si="66"/>
        <v>0</v>
      </c>
      <c r="AO109" s="75">
        <f t="shared" si="66"/>
        <v>0</v>
      </c>
      <c r="AP109" s="75">
        <f t="shared" si="66"/>
        <v>0</v>
      </c>
      <c r="AQ109" s="75">
        <f t="shared" si="66"/>
        <v>0</v>
      </c>
      <c r="AR109" s="75">
        <f t="shared" si="66"/>
        <v>0</v>
      </c>
      <c r="AS109" s="75">
        <f t="shared" si="66"/>
        <v>0</v>
      </c>
      <c r="AT109" s="75">
        <f t="shared" si="66"/>
        <v>0</v>
      </c>
      <c r="AU109" s="75">
        <f t="shared" si="66"/>
        <v>0</v>
      </c>
      <c r="AV109" s="75">
        <f t="shared" si="66"/>
        <v>0</v>
      </c>
      <c r="AW109" s="75">
        <f t="shared" si="66"/>
        <v>0</v>
      </c>
      <c r="AX109" s="75">
        <f t="shared" si="66"/>
        <v>0</v>
      </c>
      <c r="AY109" s="75">
        <f t="shared" si="66"/>
        <v>0</v>
      </c>
      <c r="AZ109" s="75">
        <f t="shared" si="66"/>
        <v>0</v>
      </c>
      <c r="BA109" s="75">
        <f t="shared" si="66"/>
        <v>0</v>
      </c>
      <c r="BB109" s="75">
        <f t="shared" si="66"/>
        <v>0</v>
      </c>
      <c r="BC109" s="75">
        <f t="shared" si="66"/>
        <v>0</v>
      </c>
      <c r="BD109" s="75">
        <f t="shared" si="66"/>
        <v>0</v>
      </c>
      <c r="BE109" s="75">
        <f t="shared" si="66"/>
        <v>0</v>
      </c>
      <c r="BF109" s="75">
        <f t="shared" si="66"/>
        <v>0</v>
      </c>
      <c r="BG109" s="75">
        <f t="shared" si="66"/>
        <v>0</v>
      </c>
      <c r="BH109" s="75"/>
      <c r="BI109" s="75"/>
      <c r="BJ109" s="75"/>
      <c r="BK109" s="75"/>
      <c r="BL109" s="75"/>
      <c r="BM109" s="37"/>
      <c r="BN109" s="75">
        <f t="shared" si="58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H110" si="67">$K$20/$B$3</f>
        <v>0</v>
      </c>
      <c r="P110" s="75">
        <f t="shared" si="67"/>
        <v>0</v>
      </c>
      <c r="Q110" s="75">
        <f t="shared" si="67"/>
        <v>0</v>
      </c>
      <c r="R110" s="75">
        <f t="shared" si="67"/>
        <v>0</v>
      </c>
      <c r="S110" s="75">
        <f t="shared" si="67"/>
        <v>0</v>
      </c>
      <c r="T110" s="75">
        <f t="shared" si="67"/>
        <v>0</v>
      </c>
      <c r="U110" s="75">
        <f t="shared" si="67"/>
        <v>0</v>
      </c>
      <c r="V110" s="75">
        <f t="shared" si="67"/>
        <v>0</v>
      </c>
      <c r="W110" s="75">
        <f t="shared" si="67"/>
        <v>0</v>
      </c>
      <c r="X110" s="75">
        <f t="shared" si="67"/>
        <v>0</v>
      </c>
      <c r="Y110" s="75">
        <f t="shared" si="67"/>
        <v>0</v>
      </c>
      <c r="Z110" s="75">
        <f t="shared" si="67"/>
        <v>0</v>
      </c>
      <c r="AA110" s="75">
        <f t="shared" si="67"/>
        <v>0</v>
      </c>
      <c r="AB110" s="75">
        <f t="shared" si="67"/>
        <v>0</v>
      </c>
      <c r="AC110" s="75">
        <f t="shared" si="67"/>
        <v>0</v>
      </c>
      <c r="AD110" s="75">
        <f t="shared" si="67"/>
        <v>0</v>
      </c>
      <c r="AE110" s="75">
        <f t="shared" si="67"/>
        <v>0</v>
      </c>
      <c r="AF110" s="75">
        <f t="shared" si="67"/>
        <v>0</v>
      </c>
      <c r="AG110" s="75">
        <f t="shared" si="67"/>
        <v>0</v>
      </c>
      <c r="AH110" s="75">
        <f t="shared" si="67"/>
        <v>0</v>
      </c>
      <c r="AI110" s="75">
        <f t="shared" si="67"/>
        <v>0</v>
      </c>
      <c r="AJ110" s="75">
        <f t="shared" si="67"/>
        <v>0</v>
      </c>
      <c r="AK110" s="75">
        <f t="shared" si="67"/>
        <v>0</v>
      </c>
      <c r="AL110" s="75">
        <f t="shared" si="67"/>
        <v>0</v>
      </c>
      <c r="AM110" s="75">
        <f t="shared" si="67"/>
        <v>0</v>
      </c>
      <c r="AN110" s="75">
        <f t="shared" si="67"/>
        <v>0</v>
      </c>
      <c r="AO110" s="75">
        <f t="shared" si="67"/>
        <v>0</v>
      </c>
      <c r="AP110" s="75">
        <f t="shared" si="67"/>
        <v>0</v>
      </c>
      <c r="AQ110" s="75">
        <f t="shared" si="67"/>
        <v>0</v>
      </c>
      <c r="AR110" s="75">
        <f t="shared" si="67"/>
        <v>0</v>
      </c>
      <c r="AS110" s="75">
        <f t="shared" si="67"/>
        <v>0</v>
      </c>
      <c r="AT110" s="75">
        <f t="shared" si="67"/>
        <v>0</v>
      </c>
      <c r="AU110" s="75">
        <f t="shared" si="67"/>
        <v>0</v>
      </c>
      <c r="AV110" s="75">
        <f t="shared" si="67"/>
        <v>0</v>
      </c>
      <c r="AW110" s="75">
        <f t="shared" si="67"/>
        <v>0</v>
      </c>
      <c r="AX110" s="75">
        <f t="shared" si="67"/>
        <v>0</v>
      </c>
      <c r="AY110" s="75">
        <f t="shared" si="67"/>
        <v>0</v>
      </c>
      <c r="AZ110" s="75">
        <f t="shared" si="67"/>
        <v>0</v>
      </c>
      <c r="BA110" s="75">
        <f t="shared" si="67"/>
        <v>0</v>
      </c>
      <c r="BB110" s="75">
        <f t="shared" si="67"/>
        <v>0</v>
      </c>
      <c r="BC110" s="75">
        <f t="shared" si="67"/>
        <v>0</v>
      </c>
      <c r="BD110" s="75">
        <f t="shared" si="67"/>
        <v>0</v>
      </c>
      <c r="BE110" s="75">
        <f t="shared" si="67"/>
        <v>0</v>
      </c>
      <c r="BF110" s="75">
        <f t="shared" si="67"/>
        <v>0</v>
      </c>
      <c r="BG110" s="75">
        <f t="shared" si="67"/>
        <v>0</v>
      </c>
      <c r="BH110" s="75">
        <f t="shared" si="67"/>
        <v>0</v>
      </c>
      <c r="BI110" s="75"/>
      <c r="BJ110" s="75"/>
      <c r="BK110" s="75"/>
      <c r="BL110" s="75"/>
      <c r="BM110" s="37"/>
      <c r="BN110" s="75">
        <f t="shared" si="58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8">$L$20/$B$3</f>
        <v>0</v>
      </c>
      <c r="P111" s="75">
        <f t="shared" si="68"/>
        <v>0</v>
      </c>
      <c r="Q111" s="75">
        <f t="shared" si="68"/>
        <v>0</v>
      </c>
      <c r="R111" s="75">
        <f t="shared" si="68"/>
        <v>0</v>
      </c>
      <c r="S111" s="75">
        <f t="shared" si="68"/>
        <v>0</v>
      </c>
      <c r="T111" s="75">
        <f t="shared" si="68"/>
        <v>0</v>
      </c>
      <c r="U111" s="75">
        <f t="shared" si="68"/>
        <v>0</v>
      </c>
      <c r="V111" s="75">
        <f t="shared" si="68"/>
        <v>0</v>
      </c>
      <c r="W111" s="75">
        <f t="shared" si="68"/>
        <v>0</v>
      </c>
      <c r="X111" s="75">
        <f t="shared" si="68"/>
        <v>0</v>
      </c>
      <c r="Y111" s="75">
        <f t="shared" si="68"/>
        <v>0</v>
      </c>
      <c r="Z111" s="75">
        <f t="shared" si="68"/>
        <v>0</v>
      </c>
      <c r="AA111" s="75">
        <f t="shared" si="68"/>
        <v>0</v>
      </c>
      <c r="AB111" s="75">
        <f t="shared" si="68"/>
        <v>0</v>
      </c>
      <c r="AC111" s="75">
        <f t="shared" si="68"/>
        <v>0</v>
      </c>
      <c r="AD111" s="75">
        <f t="shared" si="68"/>
        <v>0</v>
      </c>
      <c r="AE111" s="75">
        <f t="shared" si="68"/>
        <v>0</v>
      </c>
      <c r="AF111" s="75">
        <f t="shared" si="68"/>
        <v>0</v>
      </c>
      <c r="AG111" s="75">
        <f t="shared" si="68"/>
        <v>0</v>
      </c>
      <c r="AH111" s="75">
        <f t="shared" si="68"/>
        <v>0</v>
      </c>
      <c r="AI111" s="75">
        <f t="shared" si="68"/>
        <v>0</v>
      </c>
      <c r="AJ111" s="75">
        <f t="shared" si="68"/>
        <v>0</v>
      </c>
      <c r="AK111" s="75">
        <f t="shared" si="68"/>
        <v>0</v>
      </c>
      <c r="AL111" s="75">
        <f t="shared" si="68"/>
        <v>0</v>
      </c>
      <c r="AM111" s="75">
        <f t="shared" si="68"/>
        <v>0</v>
      </c>
      <c r="AN111" s="75">
        <f t="shared" si="68"/>
        <v>0</v>
      </c>
      <c r="AO111" s="75">
        <f t="shared" si="68"/>
        <v>0</v>
      </c>
      <c r="AP111" s="75">
        <f t="shared" si="68"/>
        <v>0</v>
      </c>
      <c r="AQ111" s="75">
        <f t="shared" si="68"/>
        <v>0</v>
      </c>
      <c r="AR111" s="75">
        <f t="shared" si="68"/>
        <v>0</v>
      </c>
      <c r="AS111" s="75">
        <f t="shared" si="68"/>
        <v>0</v>
      </c>
      <c r="AT111" s="75">
        <f t="shared" si="68"/>
        <v>0</v>
      </c>
      <c r="AU111" s="75">
        <f t="shared" si="68"/>
        <v>0</v>
      </c>
      <c r="AV111" s="75">
        <f t="shared" si="68"/>
        <v>0</v>
      </c>
      <c r="AW111" s="75">
        <f t="shared" si="68"/>
        <v>0</v>
      </c>
      <c r="AX111" s="75">
        <f t="shared" si="68"/>
        <v>0</v>
      </c>
      <c r="AY111" s="75">
        <f t="shared" si="68"/>
        <v>0</v>
      </c>
      <c r="AZ111" s="75">
        <f t="shared" si="68"/>
        <v>0</v>
      </c>
      <c r="BA111" s="75">
        <f t="shared" si="68"/>
        <v>0</v>
      </c>
      <c r="BB111" s="75">
        <f t="shared" si="68"/>
        <v>0</v>
      </c>
      <c r="BC111" s="75">
        <f t="shared" si="68"/>
        <v>0</v>
      </c>
      <c r="BD111" s="75">
        <f t="shared" si="68"/>
        <v>0</v>
      </c>
      <c r="BE111" s="75">
        <f t="shared" si="68"/>
        <v>0</v>
      </c>
      <c r="BF111" s="75">
        <f t="shared" si="68"/>
        <v>0</v>
      </c>
      <c r="BG111" s="75">
        <f t="shared" si="68"/>
        <v>0</v>
      </c>
      <c r="BH111" s="75">
        <f t="shared" si="68"/>
        <v>0</v>
      </c>
      <c r="BI111" s="75">
        <f t="shared" si="68"/>
        <v>0</v>
      </c>
      <c r="BJ111" s="75"/>
      <c r="BK111" s="75"/>
      <c r="BL111" s="75"/>
      <c r="BM111" s="37"/>
      <c r="BN111" s="75">
        <f t="shared" si="58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>$M$20/$B$3</f>
        <v>0</v>
      </c>
      <c r="N112" s="75">
        <f>$M$20/$B$3</f>
        <v>0</v>
      </c>
      <c r="O112" s="75">
        <f t="shared" ref="O112:BJ112" si="69">$M$20/$B$3</f>
        <v>0</v>
      </c>
      <c r="P112" s="75">
        <f t="shared" si="69"/>
        <v>0</v>
      </c>
      <c r="Q112" s="75">
        <f t="shared" si="69"/>
        <v>0</v>
      </c>
      <c r="R112" s="75">
        <f t="shared" si="69"/>
        <v>0</v>
      </c>
      <c r="S112" s="75">
        <f t="shared" si="69"/>
        <v>0</v>
      </c>
      <c r="T112" s="75">
        <f t="shared" si="69"/>
        <v>0</v>
      </c>
      <c r="U112" s="75">
        <f t="shared" si="69"/>
        <v>0</v>
      </c>
      <c r="V112" s="75">
        <f t="shared" si="69"/>
        <v>0</v>
      </c>
      <c r="W112" s="75">
        <f t="shared" si="69"/>
        <v>0</v>
      </c>
      <c r="X112" s="75">
        <f t="shared" si="69"/>
        <v>0</v>
      </c>
      <c r="Y112" s="75">
        <f t="shared" si="69"/>
        <v>0</v>
      </c>
      <c r="Z112" s="75">
        <f t="shared" si="69"/>
        <v>0</v>
      </c>
      <c r="AA112" s="75">
        <f t="shared" si="69"/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/>
      <c r="BL112" s="75"/>
      <c r="BM112" s="37"/>
      <c r="BN112" s="75">
        <f t="shared" si="58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>$N$20/$B$3</f>
        <v>0</v>
      </c>
      <c r="O113" s="75">
        <f t="shared" ref="O113:BK113" si="70">$N$20/$B$3</f>
        <v>0</v>
      </c>
      <c r="P113" s="75">
        <f t="shared" si="70"/>
        <v>0</v>
      </c>
      <c r="Q113" s="75">
        <f t="shared" si="70"/>
        <v>0</v>
      </c>
      <c r="R113" s="75">
        <f t="shared" si="70"/>
        <v>0</v>
      </c>
      <c r="S113" s="75">
        <f t="shared" si="70"/>
        <v>0</v>
      </c>
      <c r="T113" s="75">
        <f t="shared" si="70"/>
        <v>0</v>
      </c>
      <c r="U113" s="75">
        <f t="shared" si="70"/>
        <v>0</v>
      </c>
      <c r="V113" s="75">
        <f t="shared" si="70"/>
        <v>0</v>
      </c>
      <c r="W113" s="75">
        <f t="shared" si="70"/>
        <v>0</v>
      </c>
      <c r="X113" s="75">
        <f t="shared" si="70"/>
        <v>0</v>
      </c>
      <c r="Y113" s="75">
        <f t="shared" si="70"/>
        <v>0</v>
      </c>
      <c r="Z113" s="75">
        <f t="shared" si="70"/>
        <v>0</v>
      </c>
      <c r="AA113" s="75">
        <f t="shared" si="70"/>
        <v>0</v>
      </c>
      <c r="AB113" s="75">
        <f t="shared" si="70"/>
        <v>0</v>
      </c>
      <c r="AC113" s="75">
        <f t="shared" si="70"/>
        <v>0</v>
      </c>
      <c r="AD113" s="75">
        <f t="shared" si="70"/>
        <v>0</v>
      </c>
      <c r="AE113" s="75">
        <f t="shared" si="70"/>
        <v>0</v>
      </c>
      <c r="AF113" s="75">
        <f t="shared" si="70"/>
        <v>0</v>
      </c>
      <c r="AG113" s="75">
        <f t="shared" si="70"/>
        <v>0</v>
      </c>
      <c r="AH113" s="75">
        <f t="shared" si="70"/>
        <v>0</v>
      </c>
      <c r="AI113" s="75">
        <f t="shared" si="70"/>
        <v>0</v>
      </c>
      <c r="AJ113" s="75">
        <f t="shared" si="70"/>
        <v>0</v>
      </c>
      <c r="AK113" s="75">
        <f t="shared" si="70"/>
        <v>0</v>
      </c>
      <c r="AL113" s="75">
        <f t="shared" si="70"/>
        <v>0</v>
      </c>
      <c r="AM113" s="75">
        <f t="shared" si="70"/>
        <v>0</v>
      </c>
      <c r="AN113" s="75">
        <f t="shared" si="70"/>
        <v>0</v>
      </c>
      <c r="AO113" s="75">
        <f t="shared" si="70"/>
        <v>0</v>
      </c>
      <c r="AP113" s="75">
        <f t="shared" si="70"/>
        <v>0</v>
      </c>
      <c r="AQ113" s="75">
        <f t="shared" si="70"/>
        <v>0</v>
      </c>
      <c r="AR113" s="75">
        <f t="shared" si="70"/>
        <v>0</v>
      </c>
      <c r="AS113" s="75">
        <f t="shared" si="70"/>
        <v>0</v>
      </c>
      <c r="AT113" s="75">
        <f t="shared" si="70"/>
        <v>0</v>
      </c>
      <c r="AU113" s="75">
        <f t="shared" si="70"/>
        <v>0</v>
      </c>
      <c r="AV113" s="75">
        <f t="shared" si="70"/>
        <v>0</v>
      </c>
      <c r="AW113" s="75">
        <f t="shared" si="70"/>
        <v>0</v>
      </c>
      <c r="AX113" s="75">
        <f t="shared" si="70"/>
        <v>0</v>
      </c>
      <c r="AY113" s="75">
        <f t="shared" si="70"/>
        <v>0</v>
      </c>
      <c r="AZ113" s="75">
        <f t="shared" si="70"/>
        <v>0</v>
      </c>
      <c r="BA113" s="75">
        <f t="shared" si="70"/>
        <v>0</v>
      </c>
      <c r="BB113" s="75">
        <f t="shared" si="70"/>
        <v>0</v>
      </c>
      <c r="BC113" s="75">
        <f t="shared" si="70"/>
        <v>0</v>
      </c>
      <c r="BD113" s="75">
        <f t="shared" si="70"/>
        <v>0</v>
      </c>
      <c r="BE113" s="75">
        <f t="shared" si="70"/>
        <v>0</v>
      </c>
      <c r="BF113" s="75">
        <f t="shared" si="70"/>
        <v>0</v>
      </c>
      <c r="BG113" s="75">
        <f t="shared" si="70"/>
        <v>0</v>
      </c>
      <c r="BH113" s="75">
        <f t="shared" si="70"/>
        <v>0</v>
      </c>
      <c r="BI113" s="75">
        <f t="shared" si="70"/>
        <v>0</v>
      </c>
      <c r="BJ113" s="75">
        <f t="shared" si="70"/>
        <v>0</v>
      </c>
      <c r="BK113" s="75">
        <f t="shared" si="70"/>
        <v>0</v>
      </c>
      <c r="BL113" s="75"/>
      <c r="BM113" s="37"/>
      <c r="BN113" s="75">
        <f t="shared" si="58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1">SUM(C101:C113)</f>
        <v>0</v>
      </c>
      <c r="D114" s="69">
        <f t="shared" si="71"/>
        <v>5.0212074719999993E-2</v>
      </c>
      <c r="E114" s="69">
        <f t="shared" si="71"/>
        <v>5.0212074719999993E-2</v>
      </c>
      <c r="F114" s="69">
        <f t="shared" si="71"/>
        <v>5.0212074719999993E-2</v>
      </c>
      <c r="G114" s="69">
        <f t="shared" si="71"/>
        <v>5.0212074719999993E-2</v>
      </c>
      <c r="H114" s="69">
        <f t="shared" si="71"/>
        <v>5.0212074719999993E-2</v>
      </c>
      <c r="I114" s="69">
        <f t="shared" si="71"/>
        <v>5.0212074719999993E-2</v>
      </c>
      <c r="J114" s="69">
        <f t="shared" si="71"/>
        <v>5.0212074719999993E-2</v>
      </c>
      <c r="K114" s="69">
        <f t="shared" si="71"/>
        <v>5.0212074719999993E-2</v>
      </c>
      <c r="L114" s="69">
        <f t="shared" si="71"/>
        <v>5.0212074719999993E-2</v>
      </c>
      <c r="M114" s="69">
        <f t="shared" si="71"/>
        <v>5.0212074719999993E-2</v>
      </c>
      <c r="N114" s="69">
        <f t="shared" si="71"/>
        <v>5.0212074719999993E-2</v>
      </c>
      <c r="O114" s="69">
        <f t="shared" si="71"/>
        <v>5.0212074719999993E-2</v>
      </c>
      <c r="P114" s="69">
        <f t="shared" si="71"/>
        <v>5.0212074719999993E-2</v>
      </c>
      <c r="Q114" s="69">
        <f t="shared" si="71"/>
        <v>5.0212074719999993E-2</v>
      </c>
      <c r="R114" s="69">
        <f t="shared" si="71"/>
        <v>5.0212074719999993E-2</v>
      </c>
      <c r="S114" s="69">
        <f t="shared" si="71"/>
        <v>5.0212074719999993E-2</v>
      </c>
      <c r="T114" s="69">
        <f t="shared" si="71"/>
        <v>5.0212074719999993E-2</v>
      </c>
      <c r="U114" s="69">
        <f t="shared" si="71"/>
        <v>5.0212074719999993E-2</v>
      </c>
      <c r="V114" s="69">
        <f t="shared" si="71"/>
        <v>5.0212074719999993E-2</v>
      </c>
      <c r="W114" s="69">
        <f t="shared" si="71"/>
        <v>5.0212074719999993E-2</v>
      </c>
      <c r="X114" s="69">
        <f t="shared" si="71"/>
        <v>5.0212074719999993E-2</v>
      </c>
      <c r="Y114" s="69">
        <f t="shared" si="71"/>
        <v>5.0212074719999993E-2</v>
      </c>
      <c r="Z114" s="69">
        <f t="shared" si="71"/>
        <v>5.0212074719999993E-2</v>
      </c>
      <c r="AA114" s="69">
        <f t="shared" si="71"/>
        <v>5.0212074719999993E-2</v>
      </c>
      <c r="AB114" s="69">
        <f t="shared" si="71"/>
        <v>5.0212074719999993E-2</v>
      </c>
      <c r="AC114" s="69">
        <f t="shared" si="71"/>
        <v>5.0212074719999993E-2</v>
      </c>
      <c r="AD114" s="69">
        <f t="shared" si="71"/>
        <v>5.0212074719999993E-2</v>
      </c>
      <c r="AE114" s="69">
        <f t="shared" si="71"/>
        <v>5.0212074719999993E-2</v>
      </c>
      <c r="AF114" s="69">
        <f t="shared" si="71"/>
        <v>5.0212074719999993E-2</v>
      </c>
      <c r="AG114" s="69">
        <f t="shared" si="71"/>
        <v>5.0212074719999993E-2</v>
      </c>
      <c r="AH114" s="69">
        <f t="shared" si="71"/>
        <v>5.0212074719999993E-2</v>
      </c>
      <c r="AI114" s="69">
        <f t="shared" si="71"/>
        <v>5.0212074719999993E-2</v>
      </c>
      <c r="AJ114" s="69">
        <f t="shared" si="71"/>
        <v>5.0212074719999993E-2</v>
      </c>
      <c r="AK114" s="69">
        <f t="shared" si="71"/>
        <v>5.0212074719999993E-2</v>
      </c>
      <c r="AL114" s="69">
        <f t="shared" si="71"/>
        <v>5.0212074719999993E-2</v>
      </c>
      <c r="AM114" s="69">
        <f t="shared" si="71"/>
        <v>5.0212074719999993E-2</v>
      </c>
      <c r="AN114" s="69">
        <f t="shared" si="71"/>
        <v>5.0212074719999993E-2</v>
      </c>
      <c r="AO114" s="69">
        <f t="shared" si="71"/>
        <v>5.0212074719999993E-2</v>
      </c>
      <c r="AP114" s="69">
        <f t="shared" si="71"/>
        <v>5.0212074719999993E-2</v>
      </c>
      <c r="AQ114" s="69">
        <f t="shared" si="71"/>
        <v>5.0212074719999993E-2</v>
      </c>
      <c r="AR114" s="69">
        <f t="shared" si="71"/>
        <v>5.0212074719999993E-2</v>
      </c>
      <c r="AS114" s="69">
        <f t="shared" si="71"/>
        <v>5.0212074719999993E-2</v>
      </c>
      <c r="AT114" s="69">
        <f t="shared" si="71"/>
        <v>5.0212074719999993E-2</v>
      </c>
      <c r="AU114" s="69">
        <f t="shared" si="71"/>
        <v>5.0212074719999993E-2</v>
      </c>
      <c r="AV114" s="69">
        <f t="shared" si="71"/>
        <v>5.0212074719999993E-2</v>
      </c>
      <c r="AW114" s="69">
        <f t="shared" si="71"/>
        <v>5.0212074719999993E-2</v>
      </c>
      <c r="AX114" s="69">
        <f t="shared" si="71"/>
        <v>5.0212074719999993E-2</v>
      </c>
      <c r="AY114" s="69">
        <f t="shared" si="71"/>
        <v>5.0212074719999993E-2</v>
      </c>
      <c r="AZ114" s="69">
        <f t="shared" si="71"/>
        <v>5.0212074719999993E-2</v>
      </c>
      <c r="BA114" s="69">
        <f t="shared" si="71"/>
        <v>5.0212074719999993E-2</v>
      </c>
      <c r="BB114" s="69">
        <f t="shared" si="71"/>
        <v>0</v>
      </c>
      <c r="BC114" s="69">
        <f t="shared" si="71"/>
        <v>0</v>
      </c>
      <c r="BD114" s="69">
        <f t="shared" si="71"/>
        <v>0</v>
      </c>
      <c r="BE114" s="69">
        <f t="shared" si="71"/>
        <v>0</v>
      </c>
      <c r="BF114" s="69">
        <f t="shared" si="71"/>
        <v>0</v>
      </c>
      <c r="BG114" s="69">
        <f t="shared" si="71"/>
        <v>0</v>
      </c>
      <c r="BH114" s="69">
        <f t="shared" si="71"/>
        <v>0</v>
      </c>
      <c r="BI114" s="69">
        <f t="shared" si="71"/>
        <v>0</v>
      </c>
      <c r="BJ114" s="69">
        <f t="shared" si="71"/>
        <v>0</v>
      </c>
      <c r="BK114" s="69">
        <f t="shared" si="71"/>
        <v>0</v>
      </c>
      <c r="BL114" s="69">
        <f t="shared" si="71"/>
        <v>0</v>
      </c>
      <c r="BM114" s="37"/>
      <c r="BN114" s="58">
        <f>SUM(BN101:BN113)</f>
        <v>2.5106037359999989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F54" activePane="bottomRight" state="frozen"/>
      <selection activeCell="N7" sqref="N7"/>
      <selection pane="topRight" activeCell="N7" sqref="N7"/>
      <selection pane="bottomLeft" activeCell="N7" sqref="N7"/>
      <selection pane="bottomRight" activeCell="F60" sqref="F60:BL60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329</v>
      </c>
    </row>
    <row r="2" spans="1:67" ht="15" customHeight="1">
      <c r="A2" s="60" t="s">
        <v>21</v>
      </c>
      <c r="B2" s="108" t="str">
        <f>VLOOKUP($B$1,'Assumptions (Inputs)'!$A$7:$F$24,2,FALSE)</f>
        <v>80 MWs from Brownsville to Glendale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2.5000000000000001E-2</v>
      </c>
    </row>
    <row r="6" spans="1:67" ht="15" customHeight="1">
      <c r="A6" s="60"/>
      <c r="B6" s="367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N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Y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0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(Escalated)'!E24</f>
        <v>0</v>
      </c>
      <c r="C13" s="129">
        <f>'CapEx (Escalated)'!F24</f>
        <v>0</v>
      </c>
      <c r="D13" s="129">
        <f>'CapEx (Escalated)'!G24</f>
        <v>0</v>
      </c>
      <c r="E13" s="129">
        <f>'CapEx (Escalated)'!H24</f>
        <v>0</v>
      </c>
      <c r="F13" s="129">
        <f>'CapEx (Escalated)'!I24</f>
        <v>0</v>
      </c>
      <c r="G13" s="129">
        <f>'CapEx (Escalated)'!J24</f>
        <v>0</v>
      </c>
      <c r="H13" s="129">
        <f>'CapEx (Escalated)'!K24</f>
        <v>0</v>
      </c>
      <c r="I13" s="129">
        <f>'CapEx (Escalated)'!L24</f>
        <v>0</v>
      </c>
      <c r="J13" s="129">
        <f>'CapEx (Escalated)'!M24</f>
        <v>0</v>
      </c>
      <c r="K13" s="129">
        <f>'CapEx (Escalated)'!N24</f>
        <v>0</v>
      </c>
      <c r="L13" s="129">
        <f>'CapEx (Escalated)'!O24</f>
        <v>0</v>
      </c>
      <c r="M13" s="129">
        <f>'CapEx (Escalated)'!P24</f>
        <v>0</v>
      </c>
      <c r="N13" s="129">
        <f>'CapEx (Escalated)'!Q24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0</v>
      </c>
      <c r="BO13" s="337"/>
    </row>
    <row r="14" spans="1:67" s="38" customFormat="1" ht="15" customHeight="1">
      <c r="A14" s="67" t="s">
        <v>27</v>
      </c>
      <c r="B14" s="129"/>
      <c r="C14" s="129"/>
      <c r="D14" s="129">
        <f>-SUM(C13:D13)</f>
        <v>0</v>
      </c>
      <c r="E14" s="129"/>
      <c r="F14" s="129"/>
      <c r="G14" s="129"/>
      <c r="H14" s="129"/>
      <c r="I14" s="129"/>
      <c r="J14" s="129"/>
      <c r="K14" s="129"/>
      <c r="L14" s="129"/>
      <c r="M14" s="129"/>
      <c r="N14" s="129">
        <f>-SUM(L13:N13)</f>
        <v>0</v>
      </c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0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0</v>
      </c>
      <c r="D15" s="68">
        <f t="shared" si="2"/>
        <v>0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</v>
      </c>
      <c r="D16" s="69">
        <f t="shared" si="4"/>
        <v>0</v>
      </c>
      <c r="E16" s="69">
        <f t="shared" si="4"/>
        <v>0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0</v>
      </c>
      <c r="F19" s="75">
        <f t="shared" si="5"/>
        <v>0</v>
      </c>
      <c r="G19" s="75">
        <f t="shared" si="5"/>
        <v>0</v>
      </c>
      <c r="H19" s="75">
        <f t="shared" si="5"/>
        <v>0</v>
      </c>
      <c r="I19" s="75">
        <f t="shared" si="5"/>
        <v>0</v>
      </c>
      <c r="J19" s="75">
        <f t="shared" si="5"/>
        <v>0</v>
      </c>
      <c r="K19" s="75">
        <f t="shared" si="5"/>
        <v>0</v>
      </c>
      <c r="L19" s="75">
        <f t="shared" si="5"/>
        <v>0</v>
      </c>
      <c r="M19" s="75">
        <f t="shared" si="5"/>
        <v>0</v>
      </c>
      <c r="N19" s="75">
        <f t="shared" si="5"/>
        <v>0</v>
      </c>
      <c r="O19" s="75">
        <f t="shared" si="5"/>
        <v>0</v>
      </c>
      <c r="P19" s="75">
        <f t="shared" si="5"/>
        <v>0</v>
      </c>
      <c r="Q19" s="75">
        <f t="shared" si="5"/>
        <v>0</v>
      </c>
      <c r="R19" s="75">
        <f t="shared" si="5"/>
        <v>0</v>
      </c>
      <c r="S19" s="75">
        <f t="shared" si="5"/>
        <v>0</v>
      </c>
      <c r="T19" s="75">
        <f t="shared" si="5"/>
        <v>0</v>
      </c>
      <c r="U19" s="75">
        <f t="shared" si="5"/>
        <v>0</v>
      </c>
      <c r="V19" s="75">
        <f t="shared" si="5"/>
        <v>0</v>
      </c>
      <c r="W19" s="75">
        <f t="shared" si="5"/>
        <v>0</v>
      </c>
      <c r="X19" s="75">
        <f t="shared" si="5"/>
        <v>0</v>
      </c>
      <c r="Y19" s="75">
        <f t="shared" si="5"/>
        <v>0</v>
      </c>
      <c r="Z19" s="75">
        <f t="shared" si="5"/>
        <v>0</v>
      </c>
      <c r="AA19" s="75">
        <f t="shared" si="5"/>
        <v>0</v>
      </c>
      <c r="AB19" s="75">
        <f t="shared" si="5"/>
        <v>0</v>
      </c>
      <c r="AC19" s="75">
        <f t="shared" si="5"/>
        <v>0</v>
      </c>
      <c r="AD19" s="75">
        <f t="shared" si="5"/>
        <v>0</v>
      </c>
      <c r="AE19" s="75">
        <f t="shared" si="5"/>
        <v>0</v>
      </c>
      <c r="AF19" s="75">
        <f t="shared" si="5"/>
        <v>0</v>
      </c>
      <c r="AG19" s="75">
        <f t="shared" si="5"/>
        <v>0</v>
      </c>
      <c r="AH19" s="75">
        <f t="shared" si="5"/>
        <v>0</v>
      </c>
      <c r="AI19" s="75">
        <f t="shared" si="5"/>
        <v>0</v>
      </c>
      <c r="AJ19" s="75">
        <f t="shared" si="5"/>
        <v>0</v>
      </c>
      <c r="AK19" s="75">
        <f t="shared" si="5"/>
        <v>0</v>
      </c>
      <c r="AL19" s="75">
        <f t="shared" si="5"/>
        <v>0</v>
      </c>
      <c r="AM19" s="75">
        <f t="shared" si="5"/>
        <v>0</v>
      </c>
      <c r="AN19" s="75">
        <f t="shared" si="5"/>
        <v>0</v>
      </c>
      <c r="AO19" s="75">
        <f t="shared" si="5"/>
        <v>0</v>
      </c>
      <c r="AP19" s="75">
        <f t="shared" si="5"/>
        <v>0</v>
      </c>
      <c r="AQ19" s="75">
        <f t="shared" si="5"/>
        <v>0</v>
      </c>
      <c r="AR19" s="75">
        <f t="shared" si="5"/>
        <v>0</v>
      </c>
      <c r="AS19" s="75">
        <f t="shared" si="5"/>
        <v>0</v>
      </c>
      <c r="AT19" s="75">
        <f t="shared" si="5"/>
        <v>0</v>
      </c>
      <c r="AU19" s="75">
        <f t="shared" si="5"/>
        <v>0</v>
      </c>
      <c r="AV19" s="75">
        <f t="shared" si="5"/>
        <v>0</v>
      </c>
      <c r="AW19" s="75">
        <f t="shared" si="5"/>
        <v>0</v>
      </c>
      <c r="AX19" s="75">
        <f t="shared" si="5"/>
        <v>0</v>
      </c>
      <c r="AY19" s="75">
        <f t="shared" si="5"/>
        <v>0</v>
      </c>
      <c r="AZ19" s="75">
        <f t="shared" si="5"/>
        <v>0</v>
      </c>
      <c r="BA19" s="75">
        <f t="shared" si="5"/>
        <v>0</v>
      </c>
      <c r="BB19" s="75">
        <f t="shared" si="5"/>
        <v>0</v>
      </c>
      <c r="BC19" s="75">
        <f t="shared" si="5"/>
        <v>0</v>
      </c>
      <c r="BD19" s="75">
        <f t="shared" si="5"/>
        <v>0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67" customFormat="1" ht="15" customHeight="1">
      <c r="A20" s="362" t="s">
        <v>25</v>
      </c>
      <c r="B20" s="290">
        <f>-B14</f>
        <v>0</v>
      </c>
      <c r="C20" s="290">
        <f t="shared" ref="C20:D20" si="6">-C14</f>
        <v>0</v>
      </c>
      <c r="D20" s="290">
        <f t="shared" si="6"/>
        <v>0</v>
      </c>
      <c r="E20" s="290">
        <f>-E14</f>
        <v>0</v>
      </c>
      <c r="F20" s="290">
        <f t="shared" ref="F20:AX20" si="7">-F14</f>
        <v>0</v>
      </c>
      <c r="G20" s="290">
        <f t="shared" si="7"/>
        <v>0</v>
      </c>
      <c r="H20" s="290">
        <f t="shared" si="7"/>
        <v>0</v>
      </c>
      <c r="I20" s="290">
        <f t="shared" si="7"/>
        <v>0</v>
      </c>
      <c r="J20" s="290">
        <f t="shared" si="7"/>
        <v>0</v>
      </c>
      <c r="K20" s="290">
        <f t="shared" si="7"/>
        <v>0</v>
      </c>
      <c r="L20" s="290">
        <f t="shared" si="7"/>
        <v>0</v>
      </c>
      <c r="M20" s="290">
        <f t="shared" si="7"/>
        <v>0</v>
      </c>
      <c r="N20" s="290">
        <f t="shared" si="7"/>
        <v>0</v>
      </c>
      <c r="O20" s="290">
        <f t="shared" si="7"/>
        <v>0</v>
      </c>
      <c r="P20" s="290">
        <f t="shared" si="7"/>
        <v>0</v>
      </c>
      <c r="Q20" s="290">
        <f t="shared" si="7"/>
        <v>0</v>
      </c>
      <c r="R20" s="290">
        <f t="shared" si="7"/>
        <v>0</v>
      </c>
      <c r="S20" s="290">
        <f t="shared" si="7"/>
        <v>0</v>
      </c>
      <c r="T20" s="290">
        <f t="shared" si="7"/>
        <v>0</v>
      </c>
      <c r="U20" s="290">
        <f t="shared" si="7"/>
        <v>0</v>
      </c>
      <c r="V20" s="290">
        <f t="shared" si="7"/>
        <v>0</v>
      </c>
      <c r="W20" s="290">
        <f t="shared" si="7"/>
        <v>0</v>
      </c>
      <c r="X20" s="290">
        <f t="shared" si="7"/>
        <v>0</v>
      </c>
      <c r="Y20" s="290">
        <f t="shared" si="7"/>
        <v>0</v>
      </c>
      <c r="Z20" s="290">
        <f t="shared" si="7"/>
        <v>0</v>
      </c>
      <c r="AA20" s="290">
        <f t="shared" si="7"/>
        <v>0</v>
      </c>
      <c r="AB20" s="290">
        <f t="shared" si="7"/>
        <v>0</v>
      </c>
      <c r="AC20" s="290">
        <f t="shared" si="7"/>
        <v>0</v>
      </c>
      <c r="AD20" s="290">
        <f t="shared" si="7"/>
        <v>0</v>
      </c>
      <c r="AE20" s="290">
        <f t="shared" si="7"/>
        <v>0</v>
      </c>
      <c r="AF20" s="290">
        <f t="shared" si="7"/>
        <v>0</v>
      </c>
      <c r="AG20" s="290">
        <f t="shared" si="7"/>
        <v>0</v>
      </c>
      <c r="AH20" s="290">
        <f t="shared" si="7"/>
        <v>0</v>
      </c>
      <c r="AI20" s="290">
        <f t="shared" si="7"/>
        <v>0</v>
      </c>
      <c r="AJ20" s="290">
        <f t="shared" si="7"/>
        <v>0</v>
      </c>
      <c r="AK20" s="290">
        <f t="shared" si="7"/>
        <v>0</v>
      </c>
      <c r="AL20" s="290">
        <f t="shared" si="7"/>
        <v>0</v>
      </c>
      <c r="AM20" s="290">
        <f t="shared" si="7"/>
        <v>0</v>
      </c>
      <c r="AN20" s="290">
        <f t="shared" si="7"/>
        <v>0</v>
      </c>
      <c r="AO20" s="290">
        <f t="shared" si="7"/>
        <v>0</v>
      </c>
      <c r="AP20" s="290">
        <f t="shared" si="7"/>
        <v>0</v>
      </c>
      <c r="AQ20" s="290">
        <f t="shared" si="7"/>
        <v>0</v>
      </c>
      <c r="AR20" s="290">
        <f t="shared" si="7"/>
        <v>0</v>
      </c>
      <c r="AS20" s="290">
        <f t="shared" si="7"/>
        <v>0</v>
      </c>
      <c r="AT20" s="290">
        <f t="shared" si="7"/>
        <v>0</v>
      </c>
      <c r="AU20" s="290">
        <f t="shared" si="7"/>
        <v>0</v>
      </c>
      <c r="AV20" s="290">
        <f t="shared" si="7"/>
        <v>0</v>
      </c>
      <c r="AW20" s="290">
        <f t="shared" si="7"/>
        <v>0</v>
      </c>
      <c r="AX20" s="290">
        <f t="shared" si="7"/>
        <v>0</v>
      </c>
      <c r="AY20" s="290">
        <f t="shared" ref="AY20:BL20" si="8">-B20</f>
        <v>0</v>
      </c>
      <c r="AZ20" s="290">
        <f t="shared" si="8"/>
        <v>0</v>
      </c>
      <c r="BA20" s="290">
        <f t="shared" si="8"/>
        <v>0</v>
      </c>
      <c r="BB20" s="290">
        <f t="shared" si="8"/>
        <v>0</v>
      </c>
      <c r="BC20" s="290">
        <f t="shared" si="8"/>
        <v>0</v>
      </c>
      <c r="BD20" s="290">
        <f t="shared" si="8"/>
        <v>0</v>
      </c>
      <c r="BE20" s="290">
        <f t="shared" si="8"/>
        <v>0</v>
      </c>
      <c r="BF20" s="290">
        <f t="shared" si="8"/>
        <v>0</v>
      </c>
      <c r="BG20" s="290">
        <f t="shared" si="8"/>
        <v>0</v>
      </c>
      <c r="BH20" s="290">
        <f t="shared" si="8"/>
        <v>0</v>
      </c>
      <c r="BI20" s="290">
        <f t="shared" si="8"/>
        <v>0</v>
      </c>
      <c r="BJ20" s="290">
        <f t="shared" si="8"/>
        <v>0</v>
      </c>
      <c r="BK20" s="290">
        <f t="shared" si="8"/>
        <v>0</v>
      </c>
      <c r="BL20" s="290">
        <f t="shared" si="8"/>
        <v>0</v>
      </c>
      <c r="BM20" s="292"/>
      <c r="BN20" s="290">
        <f>SUM(B20:BM20)</f>
        <v>0</v>
      </c>
      <c r="BO20" s="368"/>
    </row>
    <row r="21" spans="1:67" s="38" customFormat="1" ht="15" customHeight="1">
      <c r="A21" s="36" t="s">
        <v>28</v>
      </c>
      <c r="B21" s="75">
        <f t="shared" ref="B21:BL21" si="9">SUM(B19:B20)</f>
        <v>0</v>
      </c>
      <c r="C21" s="75">
        <f t="shared" si="9"/>
        <v>0</v>
      </c>
      <c r="D21" s="75">
        <f t="shared" si="9"/>
        <v>0</v>
      </c>
      <c r="E21" s="75">
        <f t="shared" si="9"/>
        <v>0</v>
      </c>
      <c r="F21" s="75">
        <f t="shared" si="9"/>
        <v>0</v>
      </c>
      <c r="G21" s="75">
        <f t="shared" si="9"/>
        <v>0</v>
      </c>
      <c r="H21" s="75">
        <f t="shared" si="9"/>
        <v>0</v>
      </c>
      <c r="I21" s="75">
        <f t="shared" si="9"/>
        <v>0</v>
      </c>
      <c r="J21" s="75">
        <f t="shared" si="9"/>
        <v>0</v>
      </c>
      <c r="K21" s="75">
        <f t="shared" si="9"/>
        <v>0</v>
      </c>
      <c r="L21" s="75">
        <f t="shared" si="9"/>
        <v>0</v>
      </c>
      <c r="M21" s="75">
        <f t="shared" si="9"/>
        <v>0</v>
      </c>
      <c r="N21" s="75">
        <f t="shared" si="9"/>
        <v>0</v>
      </c>
      <c r="O21" s="75">
        <f t="shared" si="9"/>
        <v>0</v>
      </c>
      <c r="P21" s="75">
        <f t="shared" si="9"/>
        <v>0</v>
      </c>
      <c r="Q21" s="75">
        <f t="shared" si="9"/>
        <v>0</v>
      </c>
      <c r="R21" s="75">
        <f t="shared" si="9"/>
        <v>0</v>
      </c>
      <c r="S21" s="75">
        <f t="shared" si="9"/>
        <v>0</v>
      </c>
      <c r="T21" s="75">
        <f t="shared" si="9"/>
        <v>0</v>
      </c>
      <c r="U21" s="75">
        <f t="shared" si="9"/>
        <v>0</v>
      </c>
      <c r="V21" s="75">
        <f t="shared" si="9"/>
        <v>0</v>
      </c>
      <c r="W21" s="75">
        <f t="shared" si="9"/>
        <v>0</v>
      </c>
      <c r="X21" s="75">
        <f t="shared" si="9"/>
        <v>0</v>
      </c>
      <c r="Y21" s="75">
        <f t="shared" si="9"/>
        <v>0</v>
      </c>
      <c r="Z21" s="75">
        <f t="shared" si="9"/>
        <v>0</v>
      </c>
      <c r="AA21" s="75">
        <f t="shared" si="9"/>
        <v>0</v>
      </c>
      <c r="AB21" s="75">
        <f t="shared" si="9"/>
        <v>0</v>
      </c>
      <c r="AC21" s="75">
        <f t="shared" si="9"/>
        <v>0</v>
      </c>
      <c r="AD21" s="75">
        <f t="shared" si="9"/>
        <v>0</v>
      </c>
      <c r="AE21" s="75">
        <f t="shared" si="9"/>
        <v>0</v>
      </c>
      <c r="AF21" s="75">
        <f t="shared" si="9"/>
        <v>0</v>
      </c>
      <c r="AG21" s="75">
        <f t="shared" si="9"/>
        <v>0</v>
      </c>
      <c r="AH21" s="75">
        <f t="shared" si="9"/>
        <v>0</v>
      </c>
      <c r="AI21" s="75">
        <f t="shared" si="9"/>
        <v>0</v>
      </c>
      <c r="AJ21" s="75">
        <f t="shared" si="9"/>
        <v>0</v>
      </c>
      <c r="AK21" s="75">
        <f t="shared" si="9"/>
        <v>0</v>
      </c>
      <c r="AL21" s="75">
        <f t="shared" si="9"/>
        <v>0</v>
      </c>
      <c r="AM21" s="75">
        <f t="shared" si="9"/>
        <v>0</v>
      </c>
      <c r="AN21" s="75">
        <f t="shared" si="9"/>
        <v>0</v>
      </c>
      <c r="AO21" s="75">
        <f t="shared" si="9"/>
        <v>0</v>
      </c>
      <c r="AP21" s="75">
        <f t="shared" si="9"/>
        <v>0</v>
      </c>
      <c r="AQ21" s="75">
        <f t="shared" si="9"/>
        <v>0</v>
      </c>
      <c r="AR21" s="75">
        <f t="shared" si="9"/>
        <v>0</v>
      </c>
      <c r="AS21" s="75">
        <f t="shared" si="9"/>
        <v>0</v>
      </c>
      <c r="AT21" s="75">
        <f t="shared" si="9"/>
        <v>0</v>
      </c>
      <c r="AU21" s="75">
        <f t="shared" si="9"/>
        <v>0</v>
      </c>
      <c r="AV21" s="75">
        <f t="shared" si="9"/>
        <v>0</v>
      </c>
      <c r="AW21" s="75">
        <f t="shared" si="9"/>
        <v>0</v>
      </c>
      <c r="AX21" s="75">
        <f t="shared" si="9"/>
        <v>0</v>
      </c>
      <c r="AY21" s="75">
        <f t="shared" si="9"/>
        <v>0</v>
      </c>
      <c r="AZ21" s="75">
        <f t="shared" si="9"/>
        <v>0</v>
      </c>
      <c r="BA21" s="75">
        <f t="shared" si="9"/>
        <v>0</v>
      </c>
      <c r="BB21" s="75">
        <f t="shared" si="9"/>
        <v>0</v>
      </c>
      <c r="BC21" s="75">
        <f t="shared" si="9"/>
        <v>0</v>
      </c>
      <c r="BD21" s="75">
        <f t="shared" si="9"/>
        <v>0</v>
      </c>
      <c r="BE21" s="75">
        <f t="shared" si="9"/>
        <v>0</v>
      </c>
      <c r="BF21" s="75">
        <f t="shared" si="9"/>
        <v>0</v>
      </c>
      <c r="BG21" s="75">
        <f t="shared" si="9"/>
        <v>0</v>
      </c>
      <c r="BH21" s="75">
        <f t="shared" si="9"/>
        <v>0</v>
      </c>
      <c r="BI21" s="75">
        <f t="shared" si="9"/>
        <v>0</v>
      </c>
      <c r="BJ21" s="75">
        <f t="shared" si="9"/>
        <v>0</v>
      </c>
      <c r="BK21" s="75">
        <f t="shared" si="9"/>
        <v>0</v>
      </c>
      <c r="BL21" s="75">
        <f t="shared" si="9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10">AVERAGE(B19,B21)</f>
        <v>0</v>
      </c>
      <c r="C22" s="69">
        <f t="shared" si="10"/>
        <v>0</v>
      </c>
      <c r="D22" s="69">
        <f t="shared" si="10"/>
        <v>0</v>
      </c>
      <c r="E22" s="69">
        <f t="shared" si="10"/>
        <v>0</v>
      </c>
      <c r="F22" s="69">
        <f t="shared" si="10"/>
        <v>0</v>
      </c>
      <c r="G22" s="69">
        <f t="shared" si="10"/>
        <v>0</v>
      </c>
      <c r="H22" s="69">
        <f t="shared" si="10"/>
        <v>0</v>
      </c>
      <c r="I22" s="69">
        <f t="shared" si="10"/>
        <v>0</v>
      </c>
      <c r="J22" s="69">
        <f t="shared" si="10"/>
        <v>0</v>
      </c>
      <c r="K22" s="69">
        <f t="shared" si="10"/>
        <v>0</v>
      </c>
      <c r="L22" s="69">
        <f t="shared" si="10"/>
        <v>0</v>
      </c>
      <c r="M22" s="69">
        <f t="shared" si="10"/>
        <v>0</v>
      </c>
      <c r="N22" s="69">
        <f t="shared" si="10"/>
        <v>0</v>
      </c>
      <c r="O22" s="69">
        <f t="shared" si="10"/>
        <v>0</v>
      </c>
      <c r="P22" s="69">
        <f t="shared" si="10"/>
        <v>0</v>
      </c>
      <c r="Q22" s="69">
        <f t="shared" si="10"/>
        <v>0</v>
      </c>
      <c r="R22" s="69">
        <f t="shared" si="10"/>
        <v>0</v>
      </c>
      <c r="S22" s="69">
        <f t="shared" si="10"/>
        <v>0</v>
      </c>
      <c r="T22" s="69">
        <f t="shared" si="10"/>
        <v>0</v>
      </c>
      <c r="U22" s="69">
        <f t="shared" si="10"/>
        <v>0</v>
      </c>
      <c r="V22" s="69">
        <f t="shared" si="10"/>
        <v>0</v>
      </c>
      <c r="W22" s="69">
        <f t="shared" si="10"/>
        <v>0</v>
      </c>
      <c r="X22" s="69">
        <f t="shared" si="10"/>
        <v>0</v>
      </c>
      <c r="Y22" s="69">
        <f t="shared" si="10"/>
        <v>0</v>
      </c>
      <c r="Z22" s="69">
        <f t="shared" si="10"/>
        <v>0</v>
      </c>
      <c r="AA22" s="69">
        <f t="shared" si="10"/>
        <v>0</v>
      </c>
      <c r="AB22" s="69">
        <f t="shared" si="10"/>
        <v>0</v>
      </c>
      <c r="AC22" s="69">
        <f t="shared" si="10"/>
        <v>0</v>
      </c>
      <c r="AD22" s="69">
        <f t="shared" si="10"/>
        <v>0</v>
      </c>
      <c r="AE22" s="69">
        <f t="shared" si="10"/>
        <v>0</v>
      </c>
      <c r="AF22" s="69">
        <f t="shared" si="10"/>
        <v>0</v>
      </c>
      <c r="AG22" s="69">
        <f t="shared" si="10"/>
        <v>0</v>
      </c>
      <c r="AH22" s="69">
        <f t="shared" si="10"/>
        <v>0</v>
      </c>
      <c r="AI22" s="69">
        <f t="shared" si="10"/>
        <v>0</v>
      </c>
      <c r="AJ22" s="69">
        <f t="shared" si="10"/>
        <v>0</v>
      </c>
      <c r="AK22" s="69">
        <f t="shared" si="10"/>
        <v>0</v>
      </c>
      <c r="AL22" s="69">
        <f t="shared" si="10"/>
        <v>0</v>
      </c>
      <c r="AM22" s="69">
        <f t="shared" si="10"/>
        <v>0</v>
      </c>
      <c r="AN22" s="69">
        <f t="shared" si="10"/>
        <v>0</v>
      </c>
      <c r="AO22" s="69">
        <f t="shared" si="10"/>
        <v>0</v>
      </c>
      <c r="AP22" s="69">
        <f t="shared" si="10"/>
        <v>0</v>
      </c>
      <c r="AQ22" s="69">
        <f t="shared" si="10"/>
        <v>0</v>
      </c>
      <c r="AR22" s="69">
        <f t="shared" si="10"/>
        <v>0</v>
      </c>
      <c r="AS22" s="69">
        <f t="shared" si="10"/>
        <v>0</v>
      </c>
      <c r="AT22" s="69">
        <f t="shared" si="10"/>
        <v>0</v>
      </c>
      <c r="AU22" s="69">
        <f t="shared" si="10"/>
        <v>0</v>
      </c>
      <c r="AV22" s="69">
        <f t="shared" si="10"/>
        <v>0</v>
      </c>
      <c r="AW22" s="69">
        <f t="shared" si="10"/>
        <v>0</v>
      </c>
      <c r="AX22" s="69">
        <f t="shared" si="10"/>
        <v>0</v>
      </c>
      <c r="AY22" s="69">
        <f t="shared" si="10"/>
        <v>0</v>
      </c>
      <c r="AZ22" s="69">
        <f t="shared" si="10"/>
        <v>0</v>
      </c>
      <c r="BA22" s="69">
        <f t="shared" si="10"/>
        <v>0</v>
      </c>
      <c r="BB22" s="69">
        <f t="shared" si="10"/>
        <v>0</v>
      </c>
      <c r="BC22" s="69">
        <f t="shared" si="10"/>
        <v>0</v>
      </c>
      <c r="BD22" s="69">
        <f t="shared" si="10"/>
        <v>0</v>
      </c>
      <c r="BE22" s="69">
        <f t="shared" si="10"/>
        <v>0</v>
      </c>
      <c r="BF22" s="69">
        <f t="shared" si="10"/>
        <v>0</v>
      </c>
      <c r="BG22" s="69">
        <f t="shared" si="10"/>
        <v>0</v>
      </c>
      <c r="BH22" s="69">
        <f t="shared" si="10"/>
        <v>0</v>
      </c>
      <c r="BI22" s="69">
        <f t="shared" si="10"/>
        <v>0</v>
      </c>
      <c r="BJ22" s="69">
        <f t="shared" si="10"/>
        <v>0</v>
      </c>
      <c r="BK22" s="69">
        <f t="shared" si="10"/>
        <v>0</v>
      </c>
      <c r="BL22" s="69">
        <f t="shared" si="10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1">B28</f>
        <v>0</v>
      </c>
      <c r="D25" s="75">
        <f t="shared" si="11"/>
        <v>0</v>
      </c>
      <c r="E25" s="75">
        <f t="shared" si="11"/>
        <v>0</v>
      </c>
      <c r="F25" s="75">
        <f t="shared" si="11"/>
        <v>0</v>
      </c>
      <c r="G25" s="75">
        <f t="shared" si="11"/>
        <v>0</v>
      </c>
      <c r="H25" s="75">
        <f t="shared" si="11"/>
        <v>0</v>
      </c>
      <c r="I25" s="75">
        <f t="shared" si="11"/>
        <v>0</v>
      </c>
      <c r="J25" s="75">
        <f t="shared" si="11"/>
        <v>0</v>
      </c>
      <c r="K25" s="75">
        <f t="shared" si="11"/>
        <v>0</v>
      </c>
      <c r="L25" s="75">
        <f t="shared" si="11"/>
        <v>0</v>
      </c>
      <c r="M25" s="75">
        <f t="shared" si="11"/>
        <v>0</v>
      </c>
      <c r="N25" s="75">
        <f t="shared" si="11"/>
        <v>0</v>
      </c>
      <c r="O25" s="75">
        <f t="shared" si="11"/>
        <v>0</v>
      </c>
      <c r="P25" s="75">
        <f t="shared" si="11"/>
        <v>0</v>
      </c>
      <c r="Q25" s="75">
        <f t="shared" si="11"/>
        <v>0</v>
      </c>
      <c r="R25" s="75">
        <f t="shared" si="11"/>
        <v>0</v>
      </c>
      <c r="S25" s="75">
        <f t="shared" si="11"/>
        <v>0</v>
      </c>
      <c r="T25" s="75">
        <f t="shared" si="11"/>
        <v>0</v>
      </c>
      <c r="U25" s="75">
        <f t="shared" si="11"/>
        <v>0</v>
      </c>
      <c r="V25" s="75">
        <f t="shared" si="11"/>
        <v>0</v>
      </c>
      <c r="W25" s="75">
        <f t="shared" si="11"/>
        <v>0</v>
      </c>
      <c r="X25" s="75">
        <f t="shared" si="11"/>
        <v>0</v>
      </c>
      <c r="Y25" s="75">
        <f t="shared" si="11"/>
        <v>0</v>
      </c>
      <c r="Z25" s="75">
        <f t="shared" si="11"/>
        <v>0</v>
      </c>
      <c r="AA25" s="75">
        <f t="shared" si="11"/>
        <v>0</v>
      </c>
      <c r="AB25" s="75">
        <f t="shared" si="11"/>
        <v>0</v>
      </c>
      <c r="AC25" s="75">
        <f t="shared" si="11"/>
        <v>0</v>
      </c>
      <c r="AD25" s="75">
        <f t="shared" si="11"/>
        <v>0</v>
      </c>
      <c r="AE25" s="75">
        <f t="shared" si="11"/>
        <v>0</v>
      </c>
      <c r="AF25" s="75">
        <f t="shared" si="11"/>
        <v>0</v>
      </c>
      <c r="AG25" s="75">
        <f t="shared" si="11"/>
        <v>0</v>
      </c>
      <c r="AH25" s="75">
        <f t="shared" si="11"/>
        <v>0</v>
      </c>
      <c r="AI25" s="75">
        <f t="shared" si="11"/>
        <v>0</v>
      </c>
      <c r="AJ25" s="75">
        <f t="shared" si="11"/>
        <v>0</v>
      </c>
      <c r="AK25" s="75">
        <f t="shared" si="11"/>
        <v>0</v>
      </c>
      <c r="AL25" s="75">
        <f t="shared" si="11"/>
        <v>0</v>
      </c>
      <c r="AM25" s="75">
        <f t="shared" si="11"/>
        <v>0</v>
      </c>
      <c r="AN25" s="75">
        <f t="shared" si="11"/>
        <v>0</v>
      </c>
      <c r="AO25" s="75">
        <f t="shared" si="11"/>
        <v>0</v>
      </c>
      <c r="AP25" s="75">
        <f t="shared" si="11"/>
        <v>0</v>
      </c>
      <c r="AQ25" s="75">
        <f t="shared" si="11"/>
        <v>0</v>
      </c>
      <c r="AR25" s="75">
        <f t="shared" si="11"/>
        <v>0</v>
      </c>
      <c r="AS25" s="75">
        <f t="shared" si="11"/>
        <v>0</v>
      </c>
      <c r="AT25" s="75">
        <f t="shared" si="11"/>
        <v>0</v>
      </c>
      <c r="AU25" s="75">
        <f t="shared" si="11"/>
        <v>0</v>
      </c>
      <c r="AV25" s="75">
        <f t="shared" si="11"/>
        <v>0</v>
      </c>
      <c r="AW25" s="75">
        <f t="shared" si="11"/>
        <v>0</v>
      </c>
      <c r="AX25" s="75">
        <f t="shared" si="11"/>
        <v>0</v>
      </c>
      <c r="AY25" s="75">
        <f t="shared" si="11"/>
        <v>0</v>
      </c>
      <c r="AZ25" s="75">
        <f t="shared" si="11"/>
        <v>0</v>
      </c>
      <c r="BA25" s="75">
        <f t="shared" si="11"/>
        <v>0</v>
      </c>
      <c r="BB25" s="75">
        <f t="shared" si="11"/>
        <v>0</v>
      </c>
      <c r="BC25" s="75">
        <f t="shared" si="11"/>
        <v>0</v>
      </c>
      <c r="BD25" s="75">
        <f t="shared" si="11"/>
        <v>0</v>
      </c>
      <c r="BE25" s="75">
        <f t="shared" si="11"/>
        <v>0</v>
      </c>
      <c r="BF25" s="75">
        <f t="shared" si="11"/>
        <v>0</v>
      </c>
      <c r="BG25" s="75">
        <f t="shared" si="11"/>
        <v>0</v>
      </c>
      <c r="BH25" s="75">
        <f t="shared" si="11"/>
        <v>0</v>
      </c>
      <c r="BI25" s="75">
        <f t="shared" si="11"/>
        <v>0</v>
      </c>
      <c r="BJ25" s="75">
        <f t="shared" si="11"/>
        <v>0</v>
      </c>
      <c r="BK25" s="75">
        <f t="shared" si="11"/>
        <v>0</v>
      </c>
      <c r="BL25" s="75">
        <f t="shared" si="11"/>
        <v>0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2">C75</f>
        <v>0</v>
      </c>
      <c r="D26" s="75">
        <f t="shared" si="12"/>
        <v>0</v>
      </c>
      <c r="E26" s="75">
        <f t="shared" si="12"/>
        <v>0</v>
      </c>
      <c r="F26" s="75">
        <f t="shared" si="12"/>
        <v>0</v>
      </c>
      <c r="G26" s="75">
        <f t="shared" si="12"/>
        <v>0</v>
      </c>
      <c r="H26" s="75">
        <f t="shared" si="12"/>
        <v>0</v>
      </c>
      <c r="I26" s="75">
        <f t="shared" si="12"/>
        <v>0</v>
      </c>
      <c r="J26" s="75">
        <f t="shared" si="12"/>
        <v>0</v>
      </c>
      <c r="K26" s="75">
        <f t="shared" si="12"/>
        <v>0</v>
      </c>
      <c r="L26" s="75">
        <f t="shared" si="12"/>
        <v>0</v>
      </c>
      <c r="M26" s="75">
        <f t="shared" si="12"/>
        <v>0</v>
      </c>
      <c r="N26" s="75">
        <f t="shared" si="12"/>
        <v>0</v>
      </c>
      <c r="O26" s="75">
        <f t="shared" si="12"/>
        <v>0</v>
      </c>
      <c r="P26" s="75">
        <f t="shared" si="12"/>
        <v>0</v>
      </c>
      <c r="Q26" s="75">
        <f t="shared" si="12"/>
        <v>0</v>
      </c>
      <c r="R26" s="75">
        <f t="shared" si="12"/>
        <v>0</v>
      </c>
      <c r="S26" s="75">
        <f t="shared" si="12"/>
        <v>0</v>
      </c>
      <c r="T26" s="75">
        <f t="shared" si="12"/>
        <v>0</v>
      </c>
      <c r="U26" s="75">
        <f t="shared" si="12"/>
        <v>0</v>
      </c>
      <c r="V26" s="75">
        <f t="shared" si="12"/>
        <v>0</v>
      </c>
      <c r="W26" s="75">
        <f t="shared" si="12"/>
        <v>0</v>
      </c>
      <c r="X26" s="75">
        <f t="shared" si="12"/>
        <v>0</v>
      </c>
      <c r="Y26" s="75">
        <f t="shared" si="12"/>
        <v>0</v>
      </c>
      <c r="Z26" s="75">
        <f t="shared" si="12"/>
        <v>0</v>
      </c>
      <c r="AA26" s="75">
        <f t="shared" si="12"/>
        <v>0</v>
      </c>
      <c r="AB26" s="75">
        <f t="shared" si="12"/>
        <v>0</v>
      </c>
      <c r="AC26" s="75">
        <f t="shared" si="12"/>
        <v>0</v>
      </c>
      <c r="AD26" s="75">
        <f t="shared" si="12"/>
        <v>0</v>
      </c>
      <c r="AE26" s="75">
        <f t="shared" si="12"/>
        <v>0</v>
      </c>
      <c r="AF26" s="75">
        <f t="shared" si="12"/>
        <v>0</v>
      </c>
      <c r="AG26" s="75">
        <f t="shared" si="12"/>
        <v>0</v>
      </c>
      <c r="AH26" s="75">
        <f t="shared" si="12"/>
        <v>0</v>
      </c>
      <c r="AI26" s="75">
        <f t="shared" si="12"/>
        <v>0</v>
      </c>
      <c r="AJ26" s="75">
        <f t="shared" si="12"/>
        <v>0</v>
      </c>
      <c r="AK26" s="75">
        <f t="shared" si="12"/>
        <v>0</v>
      </c>
      <c r="AL26" s="75">
        <f t="shared" si="12"/>
        <v>0</v>
      </c>
      <c r="AM26" s="75">
        <f t="shared" si="12"/>
        <v>0</v>
      </c>
      <c r="AN26" s="75">
        <f t="shared" si="12"/>
        <v>0</v>
      </c>
      <c r="AO26" s="75">
        <f t="shared" si="12"/>
        <v>0</v>
      </c>
      <c r="AP26" s="75">
        <f t="shared" si="12"/>
        <v>0</v>
      </c>
      <c r="AQ26" s="75">
        <f t="shared" si="12"/>
        <v>0</v>
      </c>
      <c r="AR26" s="75">
        <f t="shared" si="12"/>
        <v>0</v>
      </c>
      <c r="AS26" s="75">
        <f t="shared" si="12"/>
        <v>0</v>
      </c>
      <c r="AT26" s="75">
        <f t="shared" si="12"/>
        <v>0</v>
      </c>
      <c r="AU26" s="75">
        <f t="shared" si="12"/>
        <v>0</v>
      </c>
      <c r="AV26" s="75">
        <f t="shared" si="12"/>
        <v>0</v>
      </c>
      <c r="AW26" s="75">
        <f t="shared" si="12"/>
        <v>0</v>
      </c>
      <c r="AX26" s="75">
        <f t="shared" si="12"/>
        <v>0</v>
      </c>
      <c r="AY26" s="75">
        <f t="shared" si="12"/>
        <v>0</v>
      </c>
      <c r="AZ26" s="75">
        <f t="shared" si="12"/>
        <v>0</v>
      </c>
      <c r="BA26" s="75">
        <f t="shared" si="12"/>
        <v>0</v>
      </c>
      <c r="BB26" s="75">
        <f t="shared" si="12"/>
        <v>0</v>
      </c>
      <c r="BC26" s="75">
        <f t="shared" si="12"/>
        <v>0</v>
      </c>
      <c r="BD26" s="75">
        <f t="shared" si="12"/>
        <v>0</v>
      </c>
      <c r="BE26" s="75">
        <f t="shared" si="12"/>
        <v>0</v>
      </c>
      <c r="BF26" s="75">
        <f t="shared" si="12"/>
        <v>0</v>
      </c>
      <c r="BG26" s="75">
        <f t="shared" si="12"/>
        <v>0</v>
      </c>
      <c r="BH26" s="75">
        <f t="shared" si="12"/>
        <v>0</v>
      </c>
      <c r="BI26" s="75">
        <f t="shared" si="12"/>
        <v>0</v>
      </c>
      <c r="BJ26" s="75">
        <f t="shared" si="12"/>
        <v>0</v>
      </c>
      <c r="BK26" s="75">
        <f t="shared" si="12"/>
        <v>0</v>
      </c>
      <c r="BL26" s="75">
        <f t="shared" si="12"/>
        <v>0</v>
      </c>
      <c r="BM26" s="37"/>
      <c r="BN26" s="75">
        <f>SUM(B26:BM26)</f>
        <v>0</v>
      </c>
      <c r="BO26" s="337"/>
    </row>
    <row r="27" spans="1:67" s="38" customFormat="1" ht="15" customHeight="1">
      <c r="A27" s="36" t="s">
        <v>79</v>
      </c>
      <c r="B27" s="75">
        <f t="shared" ref="B27:BL27" si="13">B82</f>
        <v>0</v>
      </c>
      <c r="C27" s="75">
        <f t="shared" si="13"/>
        <v>0</v>
      </c>
      <c r="D27" s="75">
        <f t="shared" si="13"/>
        <v>0</v>
      </c>
      <c r="E27" s="75">
        <f t="shared" si="13"/>
        <v>0</v>
      </c>
      <c r="F27" s="75">
        <f t="shared" si="13"/>
        <v>0</v>
      </c>
      <c r="G27" s="75">
        <f t="shared" si="13"/>
        <v>0</v>
      </c>
      <c r="H27" s="75">
        <f t="shared" si="13"/>
        <v>0</v>
      </c>
      <c r="I27" s="75">
        <f t="shared" si="13"/>
        <v>0</v>
      </c>
      <c r="J27" s="75">
        <f t="shared" si="13"/>
        <v>0</v>
      </c>
      <c r="K27" s="75">
        <f t="shared" si="13"/>
        <v>0</v>
      </c>
      <c r="L27" s="75">
        <f t="shared" si="13"/>
        <v>0</v>
      </c>
      <c r="M27" s="75">
        <f t="shared" si="13"/>
        <v>0</v>
      </c>
      <c r="N27" s="75">
        <f t="shared" si="13"/>
        <v>0</v>
      </c>
      <c r="O27" s="75">
        <f t="shared" si="13"/>
        <v>0</v>
      </c>
      <c r="P27" s="75">
        <f t="shared" si="13"/>
        <v>0</v>
      </c>
      <c r="Q27" s="75">
        <f t="shared" si="13"/>
        <v>0</v>
      </c>
      <c r="R27" s="75">
        <f t="shared" si="13"/>
        <v>0</v>
      </c>
      <c r="S27" s="75">
        <f t="shared" si="13"/>
        <v>0</v>
      </c>
      <c r="T27" s="75">
        <f t="shared" si="13"/>
        <v>0</v>
      </c>
      <c r="U27" s="75">
        <f t="shared" si="13"/>
        <v>0</v>
      </c>
      <c r="V27" s="75">
        <f t="shared" si="13"/>
        <v>0</v>
      </c>
      <c r="W27" s="75">
        <f t="shared" si="13"/>
        <v>0</v>
      </c>
      <c r="X27" s="75">
        <f t="shared" si="13"/>
        <v>0</v>
      </c>
      <c r="Y27" s="75">
        <f t="shared" si="13"/>
        <v>0</v>
      </c>
      <c r="Z27" s="75">
        <f t="shared" si="13"/>
        <v>0</v>
      </c>
      <c r="AA27" s="75">
        <f t="shared" si="13"/>
        <v>0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75">
        <f t="shared" si="13"/>
        <v>0</v>
      </c>
      <c r="AK27" s="75">
        <f t="shared" si="13"/>
        <v>0</v>
      </c>
      <c r="AL27" s="75">
        <f t="shared" si="13"/>
        <v>0</v>
      </c>
      <c r="AM27" s="75">
        <f t="shared" si="13"/>
        <v>0</v>
      </c>
      <c r="AN27" s="75">
        <f t="shared" si="13"/>
        <v>0</v>
      </c>
      <c r="AO27" s="75">
        <f t="shared" si="13"/>
        <v>0</v>
      </c>
      <c r="AP27" s="75">
        <f t="shared" si="13"/>
        <v>0</v>
      </c>
      <c r="AQ27" s="75">
        <f t="shared" si="13"/>
        <v>0</v>
      </c>
      <c r="AR27" s="75">
        <f t="shared" si="13"/>
        <v>0</v>
      </c>
      <c r="AS27" s="75">
        <f t="shared" si="13"/>
        <v>0</v>
      </c>
      <c r="AT27" s="75">
        <f t="shared" si="13"/>
        <v>0</v>
      </c>
      <c r="AU27" s="75">
        <f t="shared" si="13"/>
        <v>0</v>
      </c>
      <c r="AV27" s="75">
        <f t="shared" si="13"/>
        <v>0</v>
      </c>
      <c r="AW27" s="75">
        <f t="shared" si="13"/>
        <v>0</v>
      </c>
      <c r="AX27" s="75">
        <f t="shared" si="13"/>
        <v>0</v>
      </c>
      <c r="AY27" s="75">
        <f t="shared" si="13"/>
        <v>0</v>
      </c>
      <c r="AZ27" s="75">
        <f t="shared" si="13"/>
        <v>0</v>
      </c>
      <c r="BA27" s="75">
        <f t="shared" si="13"/>
        <v>0</v>
      </c>
      <c r="BB27" s="75">
        <f t="shared" si="13"/>
        <v>0</v>
      </c>
      <c r="BC27" s="75">
        <f t="shared" si="13"/>
        <v>0</v>
      </c>
      <c r="BD27" s="75">
        <f t="shared" si="13"/>
        <v>0</v>
      </c>
      <c r="BE27" s="75">
        <f t="shared" si="13"/>
        <v>0</v>
      </c>
      <c r="BF27" s="75">
        <f t="shared" si="13"/>
        <v>0</v>
      </c>
      <c r="BG27" s="75">
        <f t="shared" si="13"/>
        <v>0</v>
      </c>
      <c r="BH27" s="75">
        <f t="shared" si="13"/>
        <v>0</v>
      </c>
      <c r="BI27" s="75">
        <f t="shared" si="13"/>
        <v>0</v>
      </c>
      <c r="BJ27" s="75">
        <f t="shared" si="13"/>
        <v>0</v>
      </c>
      <c r="BK27" s="75">
        <f t="shared" si="13"/>
        <v>0</v>
      </c>
      <c r="BL27" s="75">
        <f t="shared" si="13"/>
        <v>0</v>
      </c>
      <c r="BM27" s="37"/>
      <c r="BN27" s="75">
        <f>SUM(B27:BM27)</f>
        <v>0</v>
      </c>
      <c r="BO27" s="337"/>
    </row>
    <row r="28" spans="1:67" s="38" customFormat="1" ht="15" customHeight="1">
      <c r="A28" s="36" t="s">
        <v>28</v>
      </c>
      <c r="B28" s="75">
        <f t="shared" ref="B28:BL28" si="14">SUM(B25:B27)</f>
        <v>0</v>
      </c>
      <c r="C28" s="75">
        <f t="shared" si="14"/>
        <v>0</v>
      </c>
      <c r="D28" s="75">
        <f t="shared" si="14"/>
        <v>0</v>
      </c>
      <c r="E28" s="75">
        <f t="shared" si="14"/>
        <v>0</v>
      </c>
      <c r="F28" s="75">
        <f t="shared" si="14"/>
        <v>0</v>
      </c>
      <c r="G28" s="75">
        <f t="shared" si="14"/>
        <v>0</v>
      </c>
      <c r="H28" s="75">
        <f t="shared" si="14"/>
        <v>0</v>
      </c>
      <c r="I28" s="75">
        <f t="shared" si="14"/>
        <v>0</v>
      </c>
      <c r="J28" s="75">
        <f t="shared" si="14"/>
        <v>0</v>
      </c>
      <c r="K28" s="75">
        <f t="shared" si="14"/>
        <v>0</v>
      </c>
      <c r="L28" s="75">
        <f t="shared" si="14"/>
        <v>0</v>
      </c>
      <c r="M28" s="75">
        <f t="shared" si="14"/>
        <v>0</v>
      </c>
      <c r="N28" s="75">
        <f t="shared" si="14"/>
        <v>0</v>
      </c>
      <c r="O28" s="75">
        <f t="shared" si="14"/>
        <v>0</v>
      </c>
      <c r="P28" s="75">
        <f t="shared" si="14"/>
        <v>0</v>
      </c>
      <c r="Q28" s="75">
        <f t="shared" si="14"/>
        <v>0</v>
      </c>
      <c r="R28" s="75">
        <f t="shared" si="14"/>
        <v>0</v>
      </c>
      <c r="S28" s="75">
        <f t="shared" si="14"/>
        <v>0</v>
      </c>
      <c r="T28" s="75">
        <f t="shared" si="14"/>
        <v>0</v>
      </c>
      <c r="U28" s="75">
        <f t="shared" si="14"/>
        <v>0</v>
      </c>
      <c r="V28" s="75">
        <f t="shared" si="14"/>
        <v>0</v>
      </c>
      <c r="W28" s="75">
        <f t="shared" si="14"/>
        <v>0</v>
      </c>
      <c r="X28" s="75">
        <f t="shared" si="14"/>
        <v>0</v>
      </c>
      <c r="Y28" s="75">
        <f t="shared" si="14"/>
        <v>0</v>
      </c>
      <c r="Z28" s="75">
        <f t="shared" si="14"/>
        <v>0</v>
      </c>
      <c r="AA28" s="75">
        <f t="shared" si="14"/>
        <v>0</v>
      </c>
      <c r="AB28" s="75">
        <f t="shared" si="14"/>
        <v>0</v>
      </c>
      <c r="AC28" s="75">
        <f t="shared" si="14"/>
        <v>0</v>
      </c>
      <c r="AD28" s="75">
        <f t="shared" si="14"/>
        <v>0</v>
      </c>
      <c r="AE28" s="75">
        <f t="shared" si="14"/>
        <v>0</v>
      </c>
      <c r="AF28" s="75">
        <f t="shared" si="14"/>
        <v>0</v>
      </c>
      <c r="AG28" s="75">
        <f t="shared" si="14"/>
        <v>0</v>
      </c>
      <c r="AH28" s="75">
        <f t="shared" si="14"/>
        <v>0</v>
      </c>
      <c r="AI28" s="75">
        <f t="shared" si="14"/>
        <v>0</v>
      </c>
      <c r="AJ28" s="75">
        <f t="shared" si="14"/>
        <v>0</v>
      </c>
      <c r="AK28" s="75">
        <f t="shared" si="14"/>
        <v>0</v>
      </c>
      <c r="AL28" s="75">
        <f t="shared" si="14"/>
        <v>0</v>
      </c>
      <c r="AM28" s="75">
        <f t="shared" si="14"/>
        <v>0</v>
      </c>
      <c r="AN28" s="75">
        <f t="shared" si="14"/>
        <v>0</v>
      </c>
      <c r="AO28" s="75">
        <f t="shared" si="14"/>
        <v>0</v>
      </c>
      <c r="AP28" s="75">
        <f t="shared" si="14"/>
        <v>0</v>
      </c>
      <c r="AQ28" s="75">
        <f t="shared" si="14"/>
        <v>0</v>
      </c>
      <c r="AR28" s="75">
        <f t="shared" si="14"/>
        <v>0</v>
      </c>
      <c r="AS28" s="75">
        <f t="shared" si="14"/>
        <v>0</v>
      </c>
      <c r="AT28" s="75">
        <f t="shared" si="14"/>
        <v>0</v>
      </c>
      <c r="AU28" s="75">
        <f t="shared" si="14"/>
        <v>0</v>
      </c>
      <c r="AV28" s="75">
        <f t="shared" si="14"/>
        <v>0</v>
      </c>
      <c r="AW28" s="75">
        <f t="shared" si="14"/>
        <v>0</v>
      </c>
      <c r="AX28" s="75">
        <f t="shared" si="14"/>
        <v>0</v>
      </c>
      <c r="AY28" s="75">
        <f t="shared" si="14"/>
        <v>0</v>
      </c>
      <c r="AZ28" s="75">
        <f t="shared" si="14"/>
        <v>0</v>
      </c>
      <c r="BA28" s="75">
        <f t="shared" si="14"/>
        <v>0</v>
      </c>
      <c r="BB28" s="75">
        <f t="shared" si="14"/>
        <v>0</v>
      </c>
      <c r="BC28" s="75">
        <f t="shared" si="14"/>
        <v>0</v>
      </c>
      <c r="BD28" s="75">
        <f t="shared" si="14"/>
        <v>0</v>
      </c>
      <c r="BE28" s="75">
        <f t="shared" si="14"/>
        <v>0</v>
      </c>
      <c r="BF28" s="75">
        <f t="shared" si="14"/>
        <v>0</v>
      </c>
      <c r="BG28" s="75">
        <f t="shared" si="14"/>
        <v>0</v>
      </c>
      <c r="BH28" s="75">
        <f t="shared" si="14"/>
        <v>0</v>
      </c>
      <c r="BI28" s="75">
        <f t="shared" si="14"/>
        <v>0</v>
      </c>
      <c r="BJ28" s="75">
        <f t="shared" si="14"/>
        <v>0</v>
      </c>
      <c r="BK28" s="75">
        <f t="shared" si="14"/>
        <v>0</v>
      </c>
      <c r="BL28" s="75">
        <f t="shared" si="14"/>
        <v>0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5">AVERAGE(B25,B28)</f>
        <v>0</v>
      </c>
      <c r="C29" s="69">
        <f t="shared" si="15"/>
        <v>0</v>
      </c>
      <c r="D29" s="69">
        <f t="shared" si="15"/>
        <v>0</v>
      </c>
      <c r="E29" s="69">
        <f t="shared" si="15"/>
        <v>0</v>
      </c>
      <c r="F29" s="69">
        <f t="shared" si="15"/>
        <v>0</v>
      </c>
      <c r="G29" s="69">
        <f>AVERAGE(G25,G28)</f>
        <v>0</v>
      </c>
      <c r="H29" s="69">
        <f t="shared" si="15"/>
        <v>0</v>
      </c>
      <c r="I29" s="69">
        <f t="shared" si="15"/>
        <v>0</v>
      </c>
      <c r="J29" s="69">
        <f t="shared" si="15"/>
        <v>0</v>
      </c>
      <c r="K29" s="69">
        <f t="shared" si="15"/>
        <v>0</v>
      </c>
      <c r="L29" s="69">
        <f t="shared" si="15"/>
        <v>0</v>
      </c>
      <c r="M29" s="69">
        <f t="shared" si="15"/>
        <v>0</v>
      </c>
      <c r="N29" s="69">
        <f t="shared" si="15"/>
        <v>0</v>
      </c>
      <c r="O29" s="69">
        <f t="shared" si="15"/>
        <v>0</v>
      </c>
      <c r="P29" s="69">
        <f t="shared" si="15"/>
        <v>0</v>
      </c>
      <c r="Q29" s="69">
        <f t="shared" si="15"/>
        <v>0</v>
      </c>
      <c r="R29" s="69">
        <f t="shared" si="15"/>
        <v>0</v>
      </c>
      <c r="S29" s="69">
        <f t="shared" si="15"/>
        <v>0</v>
      </c>
      <c r="T29" s="69">
        <f t="shared" si="15"/>
        <v>0</v>
      </c>
      <c r="U29" s="69">
        <f t="shared" si="15"/>
        <v>0</v>
      </c>
      <c r="V29" s="69">
        <f t="shared" si="15"/>
        <v>0</v>
      </c>
      <c r="W29" s="69">
        <f t="shared" si="15"/>
        <v>0</v>
      </c>
      <c r="X29" s="69">
        <f t="shared" si="15"/>
        <v>0</v>
      </c>
      <c r="Y29" s="69">
        <f t="shared" si="15"/>
        <v>0</v>
      </c>
      <c r="Z29" s="69">
        <f t="shared" si="15"/>
        <v>0</v>
      </c>
      <c r="AA29" s="69">
        <f t="shared" si="15"/>
        <v>0</v>
      </c>
      <c r="AB29" s="69">
        <f t="shared" si="15"/>
        <v>0</v>
      </c>
      <c r="AC29" s="69">
        <f t="shared" si="15"/>
        <v>0</v>
      </c>
      <c r="AD29" s="69">
        <f t="shared" si="15"/>
        <v>0</v>
      </c>
      <c r="AE29" s="69">
        <f t="shared" si="15"/>
        <v>0</v>
      </c>
      <c r="AF29" s="69">
        <f t="shared" si="15"/>
        <v>0</v>
      </c>
      <c r="AG29" s="69">
        <f t="shared" si="15"/>
        <v>0</v>
      </c>
      <c r="AH29" s="69">
        <f t="shared" si="15"/>
        <v>0</v>
      </c>
      <c r="AI29" s="69">
        <f t="shared" si="15"/>
        <v>0</v>
      </c>
      <c r="AJ29" s="69">
        <f t="shared" si="15"/>
        <v>0</v>
      </c>
      <c r="AK29" s="69">
        <f t="shared" si="15"/>
        <v>0</v>
      </c>
      <c r="AL29" s="69">
        <f t="shared" si="15"/>
        <v>0</v>
      </c>
      <c r="AM29" s="69">
        <f t="shared" si="15"/>
        <v>0</v>
      </c>
      <c r="AN29" s="69">
        <f t="shared" si="15"/>
        <v>0</v>
      </c>
      <c r="AO29" s="69">
        <f t="shared" si="15"/>
        <v>0</v>
      </c>
      <c r="AP29" s="69">
        <f t="shared" si="15"/>
        <v>0</v>
      </c>
      <c r="AQ29" s="69">
        <f t="shared" si="15"/>
        <v>0</v>
      </c>
      <c r="AR29" s="69">
        <f t="shared" si="15"/>
        <v>0</v>
      </c>
      <c r="AS29" s="69">
        <f t="shared" si="15"/>
        <v>0</v>
      </c>
      <c r="AT29" s="69">
        <f t="shared" si="15"/>
        <v>0</v>
      </c>
      <c r="AU29" s="69">
        <f t="shared" si="15"/>
        <v>0</v>
      </c>
      <c r="AV29" s="69">
        <f t="shared" si="15"/>
        <v>0</v>
      </c>
      <c r="AW29" s="69">
        <f t="shared" si="15"/>
        <v>0</v>
      </c>
      <c r="AX29" s="69">
        <f t="shared" si="15"/>
        <v>0</v>
      </c>
      <c r="AY29" s="69">
        <f t="shared" si="15"/>
        <v>0</v>
      </c>
      <c r="AZ29" s="69">
        <f t="shared" si="15"/>
        <v>0</v>
      </c>
      <c r="BA29" s="69">
        <f t="shared" si="15"/>
        <v>0</v>
      </c>
      <c r="BB29" s="69">
        <f t="shared" si="15"/>
        <v>0</v>
      </c>
      <c r="BC29" s="69">
        <f t="shared" si="15"/>
        <v>0</v>
      </c>
      <c r="BD29" s="69">
        <f t="shared" si="15"/>
        <v>0</v>
      </c>
      <c r="BE29" s="69">
        <f t="shared" si="15"/>
        <v>0</v>
      </c>
      <c r="BF29" s="69">
        <f t="shared" si="15"/>
        <v>0</v>
      </c>
      <c r="BG29" s="69">
        <f t="shared" si="15"/>
        <v>0</v>
      </c>
      <c r="BH29" s="69">
        <f t="shared" si="15"/>
        <v>0</v>
      </c>
      <c r="BI29" s="69">
        <f t="shared" si="15"/>
        <v>0</v>
      </c>
      <c r="BJ29" s="69">
        <f t="shared" si="15"/>
        <v>0</v>
      </c>
      <c r="BK29" s="69">
        <f t="shared" si="15"/>
        <v>0</v>
      </c>
      <c r="BL29" s="69">
        <f t="shared" si="15"/>
        <v>0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6">B35</f>
        <v>0</v>
      </c>
      <c r="D32" s="75">
        <f t="shared" si="16"/>
        <v>0</v>
      </c>
      <c r="E32" s="75">
        <f t="shared" si="16"/>
        <v>0</v>
      </c>
      <c r="F32" s="75">
        <f t="shared" si="16"/>
        <v>0</v>
      </c>
      <c r="G32" s="75">
        <f t="shared" si="16"/>
        <v>0</v>
      </c>
      <c r="H32" s="75">
        <f t="shared" si="16"/>
        <v>0</v>
      </c>
      <c r="I32" s="75">
        <f t="shared" si="16"/>
        <v>0</v>
      </c>
      <c r="J32" s="75">
        <f t="shared" si="16"/>
        <v>0</v>
      </c>
      <c r="K32" s="75">
        <f t="shared" si="16"/>
        <v>0</v>
      </c>
      <c r="L32" s="75">
        <f t="shared" si="16"/>
        <v>0</v>
      </c>
      <c r="M32" s="75">
        <f t="shared" si="16"/>
        <v>0</v>
      </c>
      <c r="N32" s="75">
        <f t="shared" si="16"/>
        <v>0</v>
      </c>
      <c r="O32" s="75">
        <f t="shared" si="16"/>
        <v>0</v>
      </c>
      <c r="P32" s="75">
        <f t="shared" si="16"/>
        <v>0</v>
      </c>
      <c r="Q32" s="75">
        <f t="shared" si="16"/>
        <v>0</v>
      </c>
      <c r="R32" s="75">
        <f t="shared" si="16"/>
        <v>0</v>
      </c>
      <c r="S32" s="75">
        <f t="shared" si="16"/>
        <v>0</v>
      </c>
      <c r="T32" s="75">
        <f t="shared" si="16"/>
        <v>0</v>
      </c>
      <c r="U32" s="75">
        <f t="shared" si="16"/>
        <v>0</v>
      </c>
      <c r="V32" s="75">
        <f t="shared" si="16"/>
        <v>0</v>
      </c>
      <c r="W32" s="75">
        <f t="shared" si="16"/>
        <v>0</v>
      </c>
      <c r="X32" s="75">
        <f t="shared" si="16"/>
        <v>0</v>
      </c>
      <c r="Y32" s="75">
        <f t="shared" si="16"/>
        <v>0</v>
      </c>
      <c r="Z32" s="75">
        <f t="shared" si="16"/>
        <v>0</v>
      </c>
      <c r="AA32" s="75">
        <f t="shared" si="16"/>
        <v>0</v>
      </c>
      <c r="AB32" s="75">
        <f t="shared" si="16"/>
        <v>0</v>
      </c>
      <c r="AC32" s="75">
        <f t="shared" si="16"/>
        <v>0</v>
      </c>
      <c r="AD32" s="75">
        <f t="shared" si="16"/>
        <v>0</v>
      </c>
      <c r="AE32" s="75">
        <f t="shared" si="16"/>
        <v>0</v>
      </c>
      <c r="AF32" s="75">
        <f t="shared" si="16"/>
        <v>0</v>
      </c>
      <c r="AG32" s="75">
        <f t="shared" si="16"/>
        <v>0</v>
      </c>
      <c r="AH32" s="75">
        <f t="shared" si="16"/>
        <v>0</v>
      </c>
      <c r="AI32" s="75">
        <f t="shared" si="16"/>
        <v>0</v>
      </c>
      <c r="AJ32" s="75">
        <f t="shared" si="16"/>
        <v>0</v>
      </c>
      <c r="AK32" s="75">
        <f t="shared" si="16"/>
        <v>0</v>
      </c>
      <c r="AL32" s="75">
        <f t="shared" si="16"/>
        <v>0</v>
      </c>
      <c r="AM32" s="75">
        <f t="shared" si="16"/>
        <v>0</v>
      </c>
      <c r="AN32" s="75">
        <f t="shared" si="16"/>
        <v>0</v>
      </c>
      <c r="AO32" s="75">
        <f t="shared" si="16"/>
        <v>0</v>
      </c>
      <c r="AP32" s="75">
        <f t="shared" si="16"/>
        <v>0</v>
      </c>
      <c r="AQ32" s="75">
        <f t="shared" si="16"/>
        <v>0</v>
      </c>
      <c r="AR32" s="75">
        <f t="shared" si="16"/>
        <v>0</v>
      </c>
      <c r="AS32" s="75">
        <f t="shared" si="16"/>
        <v>0</v>
      </c>
      <c r="AT32" s="75">
        <f t="shared" si="16"/>
        <v>0</v>
      </c>
      <c r="AU32" s="75">
        <f t="shared" si="16"/>
        <v>0</v>
      </c>
      <c r="AV32" s="75">
        <f t="shared" si="16"/>
        <v>0</v>
      </c>
      <c r="AW32" s="75">
        <f t="shared" si="16"/>
        <v>0</v>
      </c>
      <c r="AX32" s="75">
        <f t="shared" si="16"/>
        <v>0</v>
      </c>
      <c r="AY32" s="75">
        <f t="shared" si="16"/>
        <v>0</v>
      </c>
      <c r="AZ32" s="75">
        <f t="shared" si="16"/>
        <v>0</v>
      </c>
      <c r="BA32" s="75">
        <f t="shared" si="16"/>
        <v>0</v>
      </c>
      <c r="BB32" s="75">
        <f t="shared" si="16"/>
        <v>0</v>
      </c>
      <c r="BC32" s="75">
        <f t="shared" si="16"/>
        <v>0</v>
      </c>
      <c r="BD32" s="75">
        <f t="shared" si="16"/>
        <v>0</v>
      </c>
      <c r="BE32" s="75">
        <f t="shared" si="16"/>
        <v>0</v>
      </c>
      <c r="BF32" s="75">
        <f t="shared" si="16"/>
        <v>0</v>
      </c>
      <c r="BG32" s="75">
        <f t="shared" si="16"/>
        <v>0</v>
      </c>
      <c r="BH32" s="75">
        <f t="shared" si="16"/>
        <v>0</v>
      </c>
      <c r="BI32" s="75">
        <f t="shared" si="16"/>
        <v>0</v>
      </c>
      <c r="BJ32" s="75">
        <f t="shared" si="16"/>
        <v>0</v>
      </c>
      <c r="BK32" s="75">
        <f t="shared" si="16"/>
        <v>0</v>
      </c>
      <c r="BL32" s="75">
        <f t="shared" si="16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7">B98</f>
        <v>0</v>
      </c>
      <c r="C33" s="75">
        <f t="shared" si="17"/>
        <v>0</v>
      </c>
      <c r="D33" s="75">
        <f t="shared" si="17"/>
        <v>0</v>
      </c>
      <c r="E33" s="75">
        <f t="shared" si="17"/>
        <v>0</v>
      </c>
      <c r="F33" s="75">
        <f t="shared" si="17"/>
        <v>0</v>
      </c>
      <c r="G33" s="75">
        <f t="shared" si="17"/>
        <v>0</v>
      </c>
      <c r="H33" s="75">
        <f t="shared" si="17"/>
        <v>0</v>
      </c>
      <c r="I33" s="75">
        <f t="shared" si="17"/>
        <v>0</v>
      </c>
      <c r="J33" s="75">
        <f t="shared" si="17"/>
        <v>0</v>
      </c>
      <c r="K33" s="75">
        <f t="shared" si="17"/>
        <v>0</v>
      </c>
      <c r="L33" s="75">
        <f t="shared" si="17"/>
        <v>0</v>
      </c>
      <c r="M33" s="75">
        <f t="shared" si="17"/>
        <v>0</v>
      </c>
      <c r="N33" s="75">
        <f t="shared" si="17"/>
        <v>0</v>
      </c>
      <c r="O33" s="75">
        <f t="shared" si="17"/>
        <v>0</v>
      </c>
      <c r="P33" s="75">
        <f t="shared" si="17"/>
        <v>0</v>
      </c>
      <c r="Q33" s="75">
        <f t="shared" si="17"/>
        <v>0</v>
      </c>
      <c r="R33" s="75">
        <f t="shared" si="17"/>
        <v>0</v>
      </c>
      <c r="S33" s="75">
        <f t="shared" si="17"/>
        <v>0</v>
      </c>
      <c r="T33" s="75">
        <f t="shared" si="17"/>
        <v>0</v>
      </c>
      <c r="U33" s="75">
        <f t="shared" si="17"/>
        <v>0</v>
      </c>
      <c r="V33" s="75">
        <f t="shared" si="17"/>
        <v>0</v>
      </c>
      <c r="W33" s="75">
        <f t="shared" si="17"/>
        <v>0</v>
      </c>
      <c r="X33" s="75">
        <f t="shared" si="17"/>
        <v>0</v>
      </c>
      <c r="Y33" s="75">
        <f t="shared" si="17"/>
        <v>0</v>
      </c>
      <c r="Z33" s="75">
        <f t="shared" si="17"/>
        <v>0</v>
      </c>
      <c r="AA33" s="75">
        <f t="shared" si="17"/>
        <v>0</v>
      </c>
      <c r="AB33" s="75">
        <f t="shared" si="17"/>
        <v>0</v>
      </c>
      <c r="AC33" s="75">
        <f t="shared" si="17"/>
        <v>0</v>
      </c>
      <c r="AD33" s="75">
        <f t="shared" si="17"/>
        <v>0</v>
      </c>
      <c r="AE33" s="75">
        <f t="shared" si="17"/>
        <v>0</v>
      </c>
      <c r="AF33" s="75">
        <f t="shared" si="17"/>
        <v>0</v>
      </c>
      <c r="AG33" s="75">
        <f t="shared" si="17"/>
        <v>0</v>
      </c>
      <c r="AH33" s="75">
        <f t="shared" si="17"/>
        <v>0</v>
      </c>
      <c r="AI33" s="75">
        <f t="shared" si="17"/>
        <v>0</v>
      </c>
      <c r="AJ33" s="75">
        <f t="shared" si="17"/>
        <v>0</v>
      </c>
      <c r="AK33" s="75">
        <f t="shared" si="17"/>
        <v>0</v>
      </c>
      <c r="AL33" s="75">
        <f t="shared" si="17"/>
        <v>0</v>
      </c>
      <c r="AM33" s="75">
        <f t="shared" si="17"/>
        <v>0</v>
      </c>
      <c r="AN33" s="75">
        <f t="shared" si="17"/>
        <v>0</v>
      </c>
      <c r="AO33" s="75">
        <f t="shared" si="17"/>
        <v>0</v>
      </c>
      <c r="AP33" s="75">
        <f t="shared" si="17"/>
        <v>0</v>
      </c>
      <c r="AQ33" s="75">
        <f t="shared" si="17"/>
        <v>0</v>
      </c>
      <c r="AR33" s="75">
        <f t="shared" si="17"/>
        <v>0</v>
      </c>
      <c r="AS33" s="75">
        <f t="shared" si="17"/>
        <v>0</v>
      </c>
      <c r="AT33" s="75">
        <f t="shared" si="17"/>
        <v>0</v>
      </c>
      <c r="AU33" s="75">
        <f t="shared" si="17"/>
        <v>0</v>
      </c>
      <c r="AV33" s="75">
        <f t="shared" si="17"/>
        <v>0</v>
      </c>
      <c r="AW33" s="75">
        <f t="shared" si="17"/>
        <v>0</v>
      </c>
      <c r="AX33" s="75">
        <f t="shared" si="17"/>
        <v>0</v>
      </c>
      <c r="AY33" s="75">
        <f t="shared" si="17"/>
        <v>0</v>
      </c>
      <c r="AZ33" s="75">
        <f t="shared" si="17"/>
        <v>0</v>
      </c>
      <c r="BA33" s="75">
        <f t="shared" si="17"/>
        <v>0</v>
      </c>
      <c r="BB33" s="75">
        <f t="shared" si="17"/>
        <v>0</v>
      </c>
      <c r="BC33" s="75">
        <f t="shared" si="17"/>
        <v>0</v>
      </c>
      <c r="BD33" s="75">
        <f t="shared" si="17"/>
        <v>0</v>
      </c>
      <c r="BE33" s="75">
        <f t="shared" si="17"/>
        <v>0</v>
      </c>
      <c r="BF33" s="75">
        <f t="shared" si="17"/>
        <v>0</v>
      </c>
      <c r="BG33" s="75">
        <f t="shared" si="17"/>
        <v>0</v>
      </c>
      <c r="BH33" s="75">
        <f t="shared" si="17"/>
        <v>0</v>
      </c>
      <c r="BI33" s="75">
        <f t="shared" si="17"/>
        <v>0</v>
      </c>
      <c r="BJ33" s="75">
        <f t="shared" si="17"/>
        <v>0</v>
      </c>
      <c r="BK33" s="75">
        <f t="shared" si="17"/>
        <v>0</v>
      </c>
      <c r="BL33" s="75">
        <f t="shared" si="17"/>
        <v>0</v>
      </c>
      <c r="BM33" s="37"/>
      <c r="BN33" s="75">
        <f>SUM(B33:BM33)</f>
        <v>0</v>
      </c>
      <c r="BO33" s="337"/>
    </row>
    <row r="34" spans="1:107" s="67" customFormat="1" ht="15" customHeight="1">
      <c r="A34" s="362" t="s">
        <v>302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3"/>
      <c r="N34" s="293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>
        <f>-BN85</f>
        <v>0</v>
      </c>
      <c r="AZ34" s="290">
        <f>-BN86</f>
        <v>0</v>
      </c>
      <c r="BA34" s="290">
        <f>-BN87</f>
        <v>0</v>
      </c>
      <c r="BB34" s="290">
        <f>-BN88</f>
        <v>0</v>
      </c>
      <c r="BC34" s="290">
        <f>-BN89</f>
        <v>0</v>
      </c>
      <c r="BD34" s="293">
        <f>-BN90</f>
        <v>0</v>
      </c>
      <c r="BE34" s="290">
        <f>-BN91</f>
        <v>0</v>
      </c>
      <c r="BF34" s="290">
        <f>-BN92</f>
        <v>0</v>
      </c>
      <c r="BG34" s="290">
        <f>-BN93</f>
        <v>0</v>
      </c>
      <c r="BH34" s="290">
        <f>-BN94</f>
        <v>0</v>
      </c>
      <c r="BI34" s="290">
        <f>-BN95</f>
        <v>0</v>
      </c>
      <c r="BJ34" s="290">
        <f>-BN96</f>
        <v>0</v>
      </c>
      <c r="BK34" s="293">
        <f>-BN97</f>
        <v>0</v>
      </c>
      <c r="BL34" s="290"/>
      <c r="BM34" s="292"/>
      <c r="BN34" s="290">
        <f>SUM(B34:BM34)</f>
        <v>0</v>
      </c>
      <c r="BO34" s="368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8">SUM(C32:C34)</f>
        <v>0</v>
      </c>
      <c r="D35" s="75">
        <f t="shared" si="18"/>
        <v>0</v>
      </c>
      <c r="E35" s="75">
        <f t="shared" si="18"/>
        <v>0</v>
      </c>
      <c r="F35" s="75">
        <f t="shared" si="18"/>
        <v>0</v>
      </c>
      <c r="G35" s="75">
        <f t="shared" si="18"/>
        <v>0</v>
      </c>
      <c r="H35" s="75">
        <f t="shared" si="18"/>
        <v>0</v>
      </c>
      <c r="I35" s="75">
        <f t="shared" si="18"/>
        <v>0</v>
      </c>
      <c r="J35" s="75">
        <f t="shared" si="18"/>
        <v>0</v>
      </c>
      <c r="K35" s="75">
        <f t="shared" si="18"/>
        <v>0</v>
      </c>
      <c r="L35" s="75">
        <f t="shared" si="18"/>
        <v>0</v>
      </c>
      <c r="M35" s="75">
        <f t="shared" si="18"/>
        <v>0</v>
      </c>
      <c r="N35" s="75">
        <f t="shared" si="18"/>
        <v>0</v>
      </c>
      <c r="O35" s="75">
        <f t="shared" si="18"/>
        <v>0</v>
      </c>
      <c r="P35" s="75">
        <f t="shared" si="18"/>
        <v>0</v>
      </c>
      <c r="Q35" s="75">
        <f t="shared" si="18"/>
        <v>0</v>
      </c>
      <c r="R35" s="75">
        <f t="shared" si="18"/>
        <v>0</v>
      </c>
      <c r="S35" s="75">
        <f t="shared" si="18"/>
        <v>0</v>
      </c>
      <c r="T35" s="75">
        <f t="shared" si="18"/>
        <v>0</v>
      </c>
      <c r="U35" s="75">
        <f t="shared" si="18"/>
        <v>0</v>
      </c>
      <c r="V35" s="75">
        <f t="shared" si="18"/>
        <v>0</v>
      </c>
      <c r="W35" s="75">
        <f t="shared" si="18"/>
        <v>0</v>
      </c>
      <c r="X35" s="75">
        <f t="shared" si="18"/>
        <v>0</v>
      </c>
      <c r="Y35" s="75">
        <f t="shared" si="18"/>
        <v>0</v>
      </c>
      <c r="Z35" s="75">
        <f t="shared" si="18"/>
        <v>0</v>
      </c>
      <c r="AA35" s="75">
        <f t="shared" si="18"/>
        <v>0</v>
      </c>
      <c r="AB35" s="75">
        <f t="shared" si="18"/>
        <v>0</v>
      </c>
      <c r="AC35" s="75">
        <f t="shared" si="18"/>
        <v>0</v>
      </c>
      <c r="AD35" s="75">
        <f t="shared" si="18"/>
        <v>0</v>
      </c>
      <c r="AE35" s="75">
        <f t="shared" si="18"/>
        <v>0</v>
      </c>
      <c r="AF35" s="75">
        <f t="shared" si="18"/>
        <v>0</v>
      </c>
      <c r="AG35" s="75">
        <f t="shared" si="18"/>
        <v>0</v>
      </c>
      <c r="AH35" s="75">
        <f t="shared" si="18"/>
        <v>0</v>
      </c>
      <c r="AI35" s="75">
        <f t="shared" si="18"/>
        <v>0</v>
      </c>
      <c r="AJ35" s="75">
        <f t="shared" si="18"/>
        <v>0</v>
      </c>
      <c r="AK35" s="75">
        <f t="shared" si="18"/>
        <v>0</v>
      </c>
      <c r="AL35" s="75">
        <f t="shared" si="18"/>
        <v>0</v>
      </c>
      <c r="AM35" s="75">
        <f t="shared" si="18"/>
        <v>0</v>
      </c>
      <c r="AN35" s="75">
        <f t="shared" si="18"/>
        <v>0</v>
      </c>
      <c r="AO35" s="75">
        <f t="shared" si="18"/>
        <v>0</v>
      </c>
      <c r="AP35" s="75">
        <f t="shared" si="18"/>
        <v>0</v>
      </c>
      <c r="AQ35" s="75">
        <f t="shared" si="18"/>
        <v>0</v>
      </c>
      <c r="AR35" s="75">
        <f t="shared" si="18"/>
        <v>0</v>
      </c>
      <c r="AS35" s="75">
        <f t="shared" si="18"/>
        <v>0</v>
      </c>
      <c r="AT35" s="75">
        <f t="shared" si="18"/>
        <v>0</v>
      </c>
      <c r="AU35" s="75">
        <f t="shared" si="18"/>
        <v>0</v>
      </c>
      <c r="AV35" s="75">
        <f t="shared" si="18"/>
        <v>0</v>
      </c>
      <c r="AW35" s="75">
        <f t="shared" si="18"/>
        <v>0</v>
      </c>
      <c r="AX35" s="75">
        <f t="shared" si="18"/>
        <v>0</v>
      </c>
      <c r="AY35" s="75">
        <f t="shared" si="18"/>
        <v>0</v>
      </c>
      <c r="AZ35" s="75">
        <f t="shared" si="18"/>
        <v>0</v>
      </c>
      <c r="BA35" s="75">
        <f t="shared" si="18"/>
        <v>0</v>
      </c>
      <c r="BB35" s="75">
        <f t="shared" si="18"/>
        <v>0</v>
      </c>
      <c r="BC35" s="75">
        <f t="shared" si="18"/>
        <v>0</v>
      </c>
      <c r="BD35" s="75">
        <f t="shared" si="18"/>
        <v>0</v>
      </c>
      <c r="BE35" s="75">
        <f t="shared" si="18"/>
        <v>0</v>
      </c>
      <c r="BF35" s="75">
        <f t="shared" si="18"/>
        <v>0</v>
      </c>
      <c r="BG35" s="75">
        <f t="shared" si="18"/>
        <v>0</v>
      </c>
      <c r="BH35" s="75">
        <f t="shared" si="18"/>
        <v>0</v>
      </c>
      <c r="BI35" s="75">
        <f t="shared" si="18"/>
        <v>0</v>
      </c>
      <c r="BJ35" s="75">
        <f t="shared" si="18"/>
        <v>0</v>
      </c>
      <c r="BK35" s="75">
        <f t="shared" si="18"/>
        <v>0</v>
      </c>
      <c r="BL35" s="75">
        <f t="shared" si="18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9">AVERAGE(B32,B35)</f>
        <v>0</v>
      </c>
      <c r="C36" s="69">
        <f t="shared" si="19"/>
        <v>0</v>
      </c>
      <c r="D36" s="69">
        <f t="shared" si="19"/>
        <v>0</v>
      </c>
      <c r="E36" s="69">
        <f t="shared" si="19"/>
        <v>0</v>
      </c>
      <c r="F36" s="69">
        <f t="shared" si="19"/>
        <v>0</v>
      </c>
      <c r="G36" s="69">
        <f t="shared" si="19"/>
        <v>0</v>
      </c>
      <c r="H36" s="69">
        <f t="shared" si="19"/>
        <v>0</v>
      </c>
      <c r="I36" s="69">
        <f t="shared" si="19"/>
        <v>0</v>
      </c>
      <c r="J36" s="69">
        <f t="shared" si="19"/>
        <v>0</v>
      </c>
      <c r="K36" s="69">
        <f t="shared" si="19"/>
        <v>0</v>
      </c>
      <c r="L36" s="69">
        <f t="shared" si="19"/>
        <v>0</v>
      </c>
      <c r="M36" s="69">
        <f t="shared" si="19"/>
        <v>0</v>
      </c>
      <c r="N36" s="69">
        <f t="shared" si="19"/>
        <v>0</v>
      </c>
      <c r="O36" s="69">
        <f t="shared" si="19"/>
        <v>0</v>
      </c>
      <c r="P36" s="69">
        <f t="shared" si="19"/>
        <v>0</v>
      </c>
      <c r="Q36" s="69">
        <f t="shared" si="19"/>
        <v>0</v>
      </c>
      <c r="R36" s="69">
        <f t="shared" si="19"/>
        <v>0</v>
      </c>
      <c r="S36" s="69">
        <f t="shared" si="19"/>
        <v>0</v>
      </c>
      <c r="T36" s="69">
        <f t="shared" si="19"/>
        <v>0</v>
      </c>
      <c r="U36" s="69">
        <f t="shared" si="19"/>
        <v>0</v>
      </c>
      <c r="V36" s="69">
        <f t="shared" si="19"/>
        <v>0</v>
      </c>
      <c r="W36" s="69">
        <f t="shared" si="19"/>
        <v>0</v>
      </c>
      <c r="X36" s="69">
        <f t="shared" si="19"/>
        <v>0</v>
      </c>
      <c r="Y36" s="69">
        <f t="shared" si="19"/>
        <v>0</v>
      </c>
      <c r="Z36" s="69">
        <f t="shared" si="19"/>
        <v>0</v>
      </c>
      <c r="AA36" s="69">
        <f t="shared" si="19"/>
        <v>0</v>
      </c>
      <c r="AB36" s="69">
        <f t="shared" si="19"/>
        <v>0</v>
      </c>
      <c r="AC36" s="69">
        <f t="shared" si="19"/>
        <v>0</v>
      </c>
      <c r="AD36" s="69">
        <f t="shared" si="19"/>
        <v>0</v>
      </c>
      <c r="AE36" s="69">
        <f t="shared" si="19"/>
        <v>0</v>
      </c>
      <c r="AF36" s="69">
        <f t="shared" si="19"/>
        <v>0</v>
      </c>
      <c r="AG36" s="69">
        <f t="shared" si="19"/>
        <v>0</v>
      </c>
      <c r="AH36" s="69">
        <f t="shared" si="19"/>
        <v>0</v>
      </c>
      <c r="AI36" s="69">
        <f t="shared" si="19"/>
        <v>0</v>
      </c>
      <c r="AJ36" s="69">
        <f t="shared" si="19"/>
        <v>0</v>
      </c>
      <c r="AK36" s="69">
        <f t="shared" si="19"/>
        <v>0</v>
      </c>
      <c r="AL36" s="69">
        <f t="shared" si="19"/>
        <v>0</v>
      </c>
      <c r="AM36" s="69">
        <f t="shared" si="19"/>
        <v>0</v>
      </c>
      <c r="AN36" s="69">
        <f t="shared" si="19"/>
        <v>0</v>
      </c>
      <c r="AO36" s="69">
        <f t="shared" si="19"/>
        <v>0</v>
      </c>
      <c r="AP36" s="69">
        <f t="shared" si="19"/>
        <v>0</v>
      </c>
      <c r="AQ36" s="69">
        <f t="shared" si="19"/>
        <v>0</v>
      </c>
      <c r="AR36" s="69">
        <f t="shared" si="19"/>
        <v>0</v>
      </c>
      <c r="AS36" s="69">
        <f t="shared" si="19"/>
        <v>0</v>
      </c>
      <c r="AT36" s="69">
        <f t="shared" si="19"/>
        <v>0</v>
      </c>
      <c r="AU36" s="69">
        <f t="shared" si="19"/>
        <v>0</v>
      </c>
      <c r="AV36" s="69">
        <f t="shared" si="19"/>
        <v>0</v>
      </c>
      <c r="AW36" s="69">
        <f t="shared" si="19"/>
        <v>0</v>
      </c>
      <c r="AX36" s="69">
        <f t="shared" si="19"/>
        <v>0</v>
      </c>
      <c r="AY36" s="69">
        <f t="shared" si="19"/>
        <v>0</v>
      </c>
      <c r="AZ36" s="69">
        <f t="shared" si="19"/>
        <v>0</v>
      </c>
      <c r="BA36" s="69">
        <f t="shared" si="19"/>
        <v>0</v>
      </c>
      <c r="BB36" s="69">
        <f t="shared" si="19"/>
        <v>0</v>
      </c>
      <c r="BC36" s="69">
        <f t="shared" si="19"/>
        <v>0</v>
      </c>
      <c r="BD36" s="69">
        <f t="shared" si="19"/>
        <v>0</v>
      </c>
      <c r="BE36" s="69">
        <f t="shared" si="19"/>
        <v>0</v>
      </c>
      <c r="BF36" s="69">
        <f t="shared" si="19"/>
        <v>0</v>
      </c>
      <c r="BG36" s="69">
        <f t="shared" si="19"/>
        <v>0</v>
      </c>
      <c r="BH36" s="69">
        <f t="shared" si="19"/>
        <v>0</v>
      </c>
      <c r="BI36" s="69">
        <f t="shared" si="19"/>
        <v>0</v>
      </c>
      <c r="BJ36" s="69">
        <f t="shared" si="19"/>
        <v>0</v>
      </c>
      <c r="BK36" s="69">
        <f t="shared" si="19"/>
        <v>0</v>
      </c>
      <c r="BL36" s="69">
        <f t="shared" si="19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20">B41</f>
        <v>0</v>
      </c>
      <c r="D39" s="75">
        <f t="shared" si="20"/>
        <v>0</v>
      </c>
      <c r="E39" s="75">
        <f t="shared" si="20"/>
        <v>0</v>
      </c>
      <c r="F39" s="75">
        <f t="shared" si="20"/>
        <v>0</v>
      </c>
      <c r="G39" s="75">
        <f t="shared" si="20"/>
        <v>0</v>
      </c>
      <c r="H39" s="75">
        <f t="shared" si="20"/>
        <v>0</v>
      </c>
      <c r="I39" s="75">
        <f t="shared" si="20"/>
        <v>0</v>
      </c>
      <c r="J39" s="75">
        <f t="shared" si="20"/>
        <v>0</v>
      </c>
      <c r="K39" s="75">
        <f t="shared" si="20"/>
        <v>0</v>
      </c>
      <c r="L39" s="75">
        <f t="shared" si="20"/>
        <v>0</v>
      </c>
      <c r="M39" s="75">
        <f t="shared" si="20"/>
        <v>0</v>
      </c>
      <c r="N39" s="75">
        <f t="shared" si="20"/>
        <v>0</v>
      </c>
      <c r="O39" s="75">
        <f t="shared" si="20"/>
        <v>0</v>
      </c>
      <c r="P39" s="75">
        <f t="shared" si="20"/>
        <v>0</v>
      </c>
      <c r="Q39" s="75">
        <f t="shared" si="20"/>
        <v>0</v>
      </c>
      <c r="R39" s="75">
        <f t="shared" si="20"/>
        <v>0</v>
      </c>
      <c r="S39" s="75">
        <f t="shared" si="20"/>
        <v>0</v>
      </c>
      <c r="T39" s="75">
        <f t="shared" si="20"/>
        <v>0</v>
      </c>
      <c r="U39" s="75">
        <f t="shared" si="20"/>
        <v>0</v>
      </c>
      <c r="V39" s="75">
        <f t="shared" si="20"/>
        <v>0</v>
      </c>
      <c r="W39" s="75">
        <f t="shared" si="20"/>
        <v>0</v>
      </c>
      <c r="X39" s="75">
        <f t="shared" si="20"/>
        <v>0</v>
      </c>
      <c r="Y39" s="75">
        <f t="shared" si="20"/>
        <v>0</v>
      </c>
      <c r="Z39" s="75">
        <f t="shared" si="20"/>
        <v>0</v>
      </c>
      <c r="AA39" s="75">
        <f t="shared" si="20"/>
        <v>0</v>
      </c>
      <c r="AB39" s="75">
        <f t="shared" si="20"/>
        <v>0</v>
      </c>
      <c r="AC39" s="75">
        <f t="shared" si="20"/>
        <v>0</v>
      </c>
      <c r="AD39" s="75">
        <f t="shared" si="20"/>
        <v>0</v>
      </c>
      <c r="AE39" s="75">
        <f t="shared" si="20"/>
        <v>0</v>
      </c>
      <c r="AF39" s="75">
        <f t="shared" si="20"/>
        <v>0</v>
      </c>
      <c r="AG39" s="75">
        <f t="shared" si="20"/>
        <v>0</v>
      </c>
      <c r="AH39" s="75">
        <f t="shared" si="20"/>
        <v>0</v>
      </c>
      <c r="AI39" s="75">
        <f t="shared" si="20"/>
        <v>0</v>
      </c>
      <c r="AJ39" s="75">
        <f t="shared" si="20"/>
        <v>0</v>
      </c>
      <c r="AK39" s="75">
        <f t="shared" si="20"/>
        <v>0</v>
      </c>
      <c r="AL39" s="75">
        <f t="shared" si="20"/>
        <v>0</v>
      </c>
      <c r="AM39" s="75">
        <f t="shared" si="20"/>
        <v>0</v>
      </c>
      <c r="AN39" s="75">
        <f t="shared" si="20"/>
        <v>0</v>
      </c>
      <c r="AO39" s="75">
        <f t="shared" si="20"/>
        <v>0</v>
      </c>
      <c r="AP39" s="75">
        <f t="shared" si="20"/>
        <v>0</v>
      </c>
      <c r="AQ39" s="75">
        <f t="shared" si="20"/>
        <v>0</v>
      </c>
      <c r="AR39" s="75">
        <f t="shared" si="20"/>
        <v>0</v>
      </c>
      <c r="AS39" s="75">
        <f t="shared" si="20"/>
        <v>0</v>
      </c>
      <c r="AT39" s="75">
        <f t="shared" si="20"/>
        <v>0</v>
      </c>
      <c r="AU39" s="75">
        <f t="shared" si="20"/>
        <v>0</v>
      </c>
      <c r="AV39" s="75">
        <f t="shared" si="20"/>
        <v>0</v>
      </c>
      <c r="AW39" s="75">
        <f t="shared" si="20"/>
        <v>0</v>
      </c>
      <c r="AX39" s="75">
        <f t="shared" si="20"/>
        <v>0</v>
      </c>
      <c r="AY39" s="75">
        <f t="shared" si="20"/>
        <v>0</v>
      </c>
      <c r="AZ39" s="75">
        <f t="shared" si="20"/>
        <v>0</v>
      </c>
      <c r="BA39" s="75">
        <f t="shared" si="20"/>
        <v>0</v>
      </c>
      <c r="BB39" s="75">
        <f t="shared" si="20"/>
        <v>0</v>
      </c>
      <c r="BC39" s="75">
        <f t="shared" si="20"/>
        <v>0</v>
      </c>
      <c r="BD39" s="75">
        <f t="shared" si="20"/>
        <v>0</v>
      </c>
      <c r="BE39" s="75">
        <f t="shared" si="20"/>
        <v>0</v>
      </c>
      <c r="BF39" s="75">
        <f t="shared" si="20"/>
        <v>0</v>
      </c>
      <c r="BG39" s="75">
        <f t="shared" si="20"/>
        <v>0</v>
      </c>
      <c r="BH39" s="75">
        <f t="shared" si="20"/>
        <v>0</v>
      </c>
      <c r="BI39" s="75">
        <f t="shared" si="20"/>
        <v>0</v>
      </c>
      <c r="BJ39" s="75">
        <f t="shared" si="20"/>
        <v>0</v>
      </c>
      <c r="BK39" s="75">
        <f t="shared" si="20"/>
        <v>0</v>
      </c>
      <c r="BL39" s="75">
        <f t="shared" si="20"/>
        <v>0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0</v>
      </c>
      <c r="E40" s="77">
        <f>(E26-E114)*'Assumptions (Inputs)'!$C$29</f>
        <v>0</v>
      </c>
      <c r="F40" s="77">
        <f>(F26-F114)*'Assumptions (Inputs)'!$C$29</f>
        <v>0</v>
      </c>
      <c r="G40" s="77">
        <f>(G26-G114)*'Assumptions (Inputs)'!$C$29</f>
        <v>0</v>
      </c>
      <c r="H40" s="77">
        <f>(H26-H114)*'Assumptions (Inputs)'!$C$29</f>
        <v>0</v>
      </c>
      <c r="I40" s="77">
        <f>(I26-I114)*'Assumptions (Inputs)'!$C$29</f>
        <v>0</v>
      </c>
      <c r="J40" s="77">
        <f>(J26-J114)*'Assumptions (Inputs)'!$C$29</f>
        <v>0</v>
      </c>
      <c r="K40" s="77">
        <f>(K26-K114)*'Assumptions (Inputs)'!$C$29</f>
        <v>0</v>
      </c>
      <c r="L40" s="77">
        <f>(L26-L114)*'Assumptions (Inputs)'!$C$29</f>
        <v>0</v>
      </c>
      <c r="M40" s="77">
        <f>(M26-M114)*'Assumptions (Inputs)'!$C$29</f>
        <v>0</v>
      </c>
      <c r="N40" s="77">
        <f>(N26-N114)*'Assumptions (Inputs)'!$C$29</f>
        <v>0</v>
      </c>
      <c r="O40" s="77">
        <f>(O26-O114)*'Assumptions (Inputs)'!$C$29</f>
        <v>0</v>
      </c>
      <c r="P40" s="77">
        <f>(P26-P114)*'Assumptions (Inputs)'!$C$29</f>
        <v>0</v>
      </c>
      <c r="Q40" s="77">
        <f>(Q26-Q114)*'Assumptions (Inputs)'!$C$29</f>
        <v>0</v>
      </c>
      <c r="R40" s="77">
        <f>(R26-R114)*'Assumptions (Inputs)'!$C$29</f>
        <v>0</v>
      </c>
      <c r="S40" s="77">
        <f>(S26-S114)*'Assumptions (Inputs)'!$C$29</f>
        <v>0</v>
      </c>
      <c r="T40" s="77">
        <f>(T26-T114)*'Assumptions (Inputs)'!$C$29</f>
        <v>0</v>
      </c>
      <c r="U40" s="77">
        <f>(U26-U114)*'Assumptions (Inputs)'!$C$29</f>
        <v>0</v>
      </c>
      <c r="V40" s="77">
        <f>(V26-V114)*'Assumptions (Inputs)'!$C$29</f>
        <v>0</v>
      </c>
      <c r="W40" s="77">
        <f>(W26-W114)*'Assumptions (Inputs)'!$C$29</f>
        <v>0</v>
      </c>
      <c r="X40" s="77">
        <f>(X26-X114)*'Assumptions (Inputs)'!$C$29</f>
        <v>0</v>
      </c>
      <c r="Y40" s="77">
        <f>(Y26-Y114)*'Assumptions (Inputs)'!$C$29</f>
        <v>0</v>
      </c>
      <c r="Z40" s="77">
        <f>(Z26-Z114)*'Assumptions (Inputs)'!$C$29</f>
        <v>0</v>
      </c>
      <c r="AA40" s="77">
        <f>(AA26-AA114)*'Assumptions (Inputs)'!$C$29</f>
        <v>0</v>
      </c>
      <c r="AB40" s="77">
        <f>(AB26-AB114)*'Assumptions (Inputs)'!$C$29</f>
        <v>0</v>
      </c>
      <c r="AC40" s="77">
        <f>(AC26-AC114)*'Assumptions (Inputs)'!$C$29</f>
        <v>0</v>
      </c>
      <c r="AD40" s="77">
        <f>(AD26-AD114)*'Assumptions (Inputs)'!$C$29</f>
        <v>0</v>
      </c>
      <c r="AE40" s="77">
        <f>(AE26-AE114)*'Assumptions (Inputs)'!$C$29</f>
        <v>0</v>
      </c>
      <c r="AF40" s="77">
        <f>(AF26-AF114)*'Assumptions (Inputs)'!$C$29</f>
        <v>0</v>
      </c>
      <c r="AG40" s="77">
        <f>(AG26-AG114)*'Assumptions (Inputs)'!$C$29</f>
        <v>0</v>
      </c>
      <c r="AH40" s="77">
        <f>(AH26-AH114)*'Assumptions (Inputs)'!$C$29</f>
        <v>0</v>
      </c>
      <c r="AI40" s="77">
        <f>(AI26-AI114)*'Assumptions (Inputs)'!$C$29</f>
        <v>0</v>
      </c>
      <c r="AJ40" s="77">
        <f>(AJ26-AJ114)*'Assumptions (Inputs)'!$C$29</f>
        <v>0</v>
      </c>
      <c r="AK40" s="77">
        <f>(AK26-AK114)*'Assumptions (Inputs)'!$C$29</f>
        <v>0</v>
      </c>
      <c r="AL40" s="77">
        <f>(AL26-AL114)*'Assumptions (Inputs)'!$C$29</f>
        <v>0</v>
      </c>
      <c r="AM40" s="77">
        <f>(AM26-AM114)*'Assumptions (Inputs)'!$C$29</f>
        <v>0</v>
      </c>
      <c r="AN40" s="77">
        <f>(AN26-AN114)*'Assumptions (Inputs)'!$C$29</f>
        <v>0</v>
      </c>
      <c r="AO40" s="77">
        <f>(AO26-AO114)*'Assumptions (Inputs)'!$C$29</f>
        <v>0</v>
      </c>
      <c r="AP40" s="77">
        <f>(AP26-AP114)*'Assumptions (Inputs)'!$C$29</f>
        <v>0</v>
      </c>
      <c r="AQ40" s="77">
        <f>(AQ26-AQ114)*'Assumptions (Inputs)'!$C$29</f>
        <v>0</v>
      </c>
      <c r="AR40" s="77">
        <f>(AR26-AR114)*'Assumptions (Inputs)'!$C$29</f>
        <v>0</v>
      </c>
      <c r="AS40" s="77">
        <f>(AS26-AS114)*'Assumptions (Inputs)'!$C$29</f>
        <v>0</v>
      </c>
      <c r="AT40" s="77">
        <f>(AT26-AT114)*'Assumptions (Inputs)'!$C$29</f>
        <v>0</v>
      </c>
      <c r="AU40" s="77">
        <f>(AU26-AU114)*'Assumptions (Inputs)'!$C$29</f>
        <v>0</v>
      </c>
      <c r="AV40" s="77">
        <f>(AV26-AV114)*'Assumptions (Inputs)'!$C$29</f>
        <v>0</v>
      </c>
      <c r="AW40" s="77">
        <f>(AW26-AW114)*'Assumptions (Inputs)'!$C$29</f>
        <v>0</v>
      </c>
      <c r="AX40" s="77">
        <f>(AX26-AX114)*'Assumptions (Inputs)'!$C$29</f>
        <v>0</v>
      </c>
      <c r="AY40" s="77">
        <f>(AY26-AY114)*'Assumptions (Inputs)'!$C$29</f>
        <v>0</v>
      </c>
      <c r="AZ40" s="77">
        <f>(AZ26-AZ114)*'Assumptions (Inputs)'!$C$29</f>
        <v>0</v>
      </c>
      <c r="BA40" s="77">
        <f>(BA26-BA114)*'Assumptions (Inputs)'!$C$29</f>
        <v>0</v>
      </c>
      <c r="BB40" s="77">
        <f>(BB26-BB114)*'Assumptions (Inputs)'!$C$29</f>
        <v>0</v>
      </c>
      <c r="BC40" s="77">
        <f>(BC26-BC114)*'Assumptions (Inputs)'!$C$29</f>
        <v>0</v>
      </c>
      <c r="BD40" s="77">
        <f>(BD26-BD114)*'Assumptions (Inputs)'!$C$29</f>
        <v>0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0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1">SUM(C39:C40)</f>
        <v>0</v>
      </c>
      <c r="D41" s="75">
        <f t="shared" si="21"/>
        <v>0</v>
      </c>
      <c r="E41" s="75">
        <f t="shared" si="21"/>
        <v>0</v>
      </c>
      <c r="F41" s="75">
        <f t="shared" si="21"/>
        <v>0</v>
      </c>
      <c r="G41" s="75">
        <f t="shared" si="21"/>
        <v>0</v>
      </c>
      <c r="H41" s="75">
        <f t="shared" si="21"/>
        <v>0</v>
      </c>
      <c r="I41" s="75">
        <f t="shared" si="21"/>
        <v>0</v>
      </c>
      <c r="J41" s="75">
        <f t="shared" si="21"/>
        <v>0</v>
      </c>
      <c r="K41" s="75">
        <f t="shared" si="21"/>
        <v>0</v>
      </c>
      <c r="L41" s="75">
        <f t="shared" si="21"/>
        <v>0</v>
      </c>
      <c r="M41" s="75">
        <f t="shared" si="21"/>
        <v>0</v>
      </c>
      <c r="N41" s="75">
        <f t="shared" si="21"/>
        <v>0</v>
      </c>
      <c r="O41" s="75">
        <f t="shared" si="21"/>
        <v>0</v>
      </c>
      <c r="P41" s="75">
        <f t="shared" si="21"/>
        <v>0</v>
      </c>
      <c r="Q41" s="75">
        <f t="shared" si="21"/>
        <v>0</v>
      </c>
      <c r="R41" s="75">
        <f t="shared" si="21"/>
        <v>0</v>
      </c>
      <c r="S41" s="75">
        <f t="shared" si="21"/>
        <v>0</v>
      </c>
      <c r="T41" s="75">
        <f t="shared" si="21"/>
        <v>0</v>
      </c>
      <c r="U41" s="75">
        <f t="shared" si="21"/>
        <v>0</v>
      </c>
      <c r="V41" s="75">
        <f t="shared" si="21"/>
        <v>0</v>
      </c>
      <c r="W41" s="75">
        <f t="shared" si="21"/>
        <v>0</v>
      </c>
      <c r="X41" s="75">
        <f t="shared" si="21"/>
        <v>0</v>
      </c>
      <c r="Y41" s="75">
        <f t="shared" si="21"/>
        <v>0</v>
      </c>
      <c r="Z41" s="75">
        <f t="shared" si="21"/>
        <v>0</v>
      </c>
      <c r="AA41" s="75">
        <f t="shared" si="21"/>
        <v>0</v>
      </c>
      <c r="AB41" s="75">
        <f t="shared" si="21"/>
        <v>0</v>
      </c>
      <c r="AC41" s="75">
        <f t="shared" si="21"/>
        <v>0</v>
      </c>
      <c r="AD41" s="75">
        <f t="shared" si="21"/>
        <v>0</v>
      </c>
      <c r="AE41" s="75">
        <f t="shared" si="21"/>
        <v>0</v>
      </c>
      <c r="AF41" s="75">
        <f t="shared" si="21"/>
        <v>0</v>
      </c>
      <c r="AG41" s="75">
        <f t="shared" si="21"/>
        <v>0</v>
      </c>
      <c r="AH41" s="75">
        <f t="shared" si="21"/>
        <v>0</v>
      </c>
      <c r="AI41" s="75">
        <f t="shared" si="21"/>
        <v>0</v>
      </c>
      <c r="AJ41" s="75">
        <f t="shared" si="21"/>
        <v>0</v>
      </c>
      <c r="AK41" s="75">
        <f t="shared" si="21"/>
        <v>0</v>
      </c>
      <c r="AL41" s="75">
        <f t="shared" si="21"/>
        <v>0</v>
      </c>
      <c r="AM41" s="75">
        <f t="shared" si="21"/>
        <v>0</v>
      </c>
      <c r="AN41" s="75">
        <f t="shared" si="21"/>
        <v>0</v>
      </c>
      <c r="AO41" s="75">
        <f t="shared" si="21"/>
        <v>0</v>
      </c>
      <c r="AP41" s="75">
        <f t="shared" si="21"/>
        <v>0</v>
      </c>
      <c r="AQ41" s="75">
        <f t="shared" si="21"/>
        <v>0</v>
      </c>
      <c r="AR41" s="75">
        <f t="shared" si="21"/>
        <v>0</v>
      </c>
      <c r="AS41" s="75">
        <f t="shared" si="21"/>
        <v>0</v>
      </c>
      <c r="AT41" s="75">
        <f t="shared" si="21"/>
        <v>0</v>
      </c>
      <c r="AU41" s="75">
        <f t="shared" si="21"/>
        <v>0</v>
      </c>
      <c r="AV41" s="75">
        <f t="shared" si="21"/>
        <v>0</v>
      </c>
      <c r="AW41" s="75">
        <f t="shared" si="21"/>
        <v>0</v>
      </c>
      <c r="AX41" s="75">
        <f t="shared" si="21"/>
        <v>0</v>
      </c>
      <c r="AY41" s="75">
        <f t="shared" si="21"/>
        <v>0</v>
      </c>
      <c r="AZ41" s="75">
        <f t="shared" si="21"/>
        <v>0</v>
      </c>
      <c r="BA41" s="75">
        <f t="shared" si="21"/>
        <v>0</v>
      </c>
      <c r="BB41" s="75">
        <f t="shared" si="21"/>
        <v>0</v>
      </c>
      <c r="BC41" s="75">
        <f t="shared" si="21"/>
        <v>0</v>
      </c>
      <c r="BD41" s="75">
        <f t="shared" si="21"/>
        <v>0</v>
      </c>
      <c r="BE41" s="75">
        <f t="shared" si="21"/>
        <v>0</v>
      </c>
      <c r="BF41" s="75">
        <f t="shared" si="21"/>
        <v>0</v>
      </c>
      <c r="BG41" s="75">
        <f t="shared" si="21"/>
        <v>0</v>
      </c>
      <c r="BH41" s="75">
        <f t="shared" si="21"/>
        <v>0</v>
      </c>
      <c r="BI41" s="75">
        <f t="shared" si="21"/>
        <v>0</v>
      </c>
      <c r="BJ41" s="75">
        <f t="shared" si="21"/>
        <v>0</v>
      </c>
      <c r="BK41" s="75">
        <f t="shared" si="21"/>
        <v>0</v>
      </c>
      <c r="BL41" s="75">
        <f t="shared" si="21"/>
        <v>0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2">AVERAGE(C39,C41)</f>
        <v>0</v>
      </c>
      <c r="D42" s="69">
        <f t="shared" si="22"/>
        <v>0</v>
      </c>
      <c r="E42" s="69">
        <f t="shared" si="22"/>
        <v>0</v>
      </c>
      <c r="F42" s="69">
        <f>AVERAGE(F39,F41)</f>
        <v>0</v>
      </c>
      <c r="G42" s="69">
        <f t="shared" si="22"/>
        <v>0</v>
      </c>
      <c r="H42" s="69">
        <f t="shared" si="22"/>
        <v>0</v>
      </c>
      <c r="I42" s="69">
        <f t="shared" si="22"/>
        <v>0</v>
      </c>
      <c r="J42" s="69">
        <f t="shared" si="22"/>
        <v>0</v>
      </c>
      <c r="K42" s="69">
        <f t="shared" si="22"/>
        <v>0</v>
      </c>
      <c r="L42" s="69">
        <f t="shared" si="22"/>
        <v>0</v>
      </c>
      <c r="M42" s="69">
        <f t="shared" si="22"/>
        <v>0</v>
      </c>
      <c r="N42" s="69">
        <f t="shared" si="22"/>
        <v>0</v>
      </c>
      <c r="O42" s="69">
        <f t="shared" si="22"/>
        <v>0</v>
      </c>
      <c r="P42" s="69">
        <f t="shared" si="22"/>
        <v>0</v>
      </c>
      <c r="Q42" s="69">
        <f t="shared" si="22"/>
        <v>0</v>
      </c>
      <c r="R42" s="69">
        <f t="shared" si="22"/>
        <v>0</v>
      </c>
      <c r="S42" s="69">
        <f t="shared" si="22"/>
        <v>0</v>
      </c>
      <c r="T42" s="69">
        <f t="shared" si="22"/>
        <v>0</v>
      </c>
      <c r="U42" s="69">
        <f t="shared" si="22"/>
        <v>0</v>
      </c>
      <c r="V42" s="69">
        <f t="shared" si="22"/>
        <v>0</v>
      </c>
      <c r="W42" s="69">
        <f t="shared" si="22"/>
        <v>0</v>
      </c>
      <c r="X42" s="69">
        <f t="shared" si="22"/>
        <v>0</v>
      </c>
      <c r="Y42" s="69">
        <f t="shared" si="22"/>
        <v>0</v>
      </c>
      <c r="Z42" s="69">
        <f t="shared" si="22"/>
        <v>0</v>
      </c>
      <c r="AA42" s="69">
        <f t="shared" si="22"/>
        <v>0</v>
      </c>
      <c r="AB42" s="69">
        <f t="shared" si="22"/>
        <v>0</v>
      </c>
      <c r="AC42" s="69">
        <f t="shared" si="22"/>
        <v>0</v>
      </c>
      <c r="AD42" s="69">
        <f t="shared" si="22"/>
        <v>0</v>
      </c>
      <c r="AE42" s="69">
        <f t="shared" si="22"/>
        <v>0</v>
      </c>
      <c r="AF42" s="69">
        <f t="shared" si="22"/>
        <v>0</v>
      </c>
      <c r="AG42" s="69">
        <f t="shared" si="22"/>
        <v>0</v>
      </c>
      <c r="AH42" s="69">
        <f t="shared" si="22"/>
        <v>0</v>
      </c>
      <c r="AI42" s="69">
        <f t="shared" si="22"/>
        <v>0</v>
      </c>
      <c r="AJ42" s="69">
        <f t="shared" si="22"/>
        <v>0</v>
      </c>
      <c r="AK42" s="69">
        <f t="shared" si="22"/>
        <v>0</v>
      </c>
      <c r="AL42" s="69">
        <f t="shared" si="22"/>
        <v>0</v>
      </c>
      <c r="AM42" s="69">
        <f t="shared" si="22"/>
        <v>0</v>
      </c>
      <c r="AN42" s="69">
        <f t="shared" si="22"/>
        <v>0</v>
      </c>
      <c r="AO42" s="69">
        <f t="shared" si="22"/>
        <v>0</v>
      </c>
      <c r="AP42" s="69">
        <f t="shared" si="22"/>
        <v>0</v>
      </c>
      <c r="AQ42" s="69">
        <f t="shared" si="22"/>
        <v>0</v>
      </c>
      <c r="AR42" s="69">
        <f t="shared" si="22"/>
        <v>0</v>
      </c>
      <c r="AS42" s="69">
        <f t="shared" si="22"/>
        <v>0</v>
      </c>
      <c r="AT42" s="69">
        <f t="shared" si="22"/>
        <v>0</v>
      </c>
      <c r="AU42" s="69">
        <f t="shared" si="22"/>
        <v>0</v>
      </c>
      <c r="AV42" s="69">
        <f t="shared" si="22"/>
        <v>0</v>
      </c>
      <c r="AW42" s="69">
        <f t="shared" si="22"/>
        <v>0</v>
      </c>
      <c r="AX42" s="69">
        <f t="shared" si="22"/>
        <v>0</v>
      </c>
      <c r="AY42" s="69">
        <f t="shared" si="22"/>
        <v>0</v>
      </c>
      <c r="AZ42" s="69">
        <f t="shared" si="22"/>
        <v>0</v>
      </c>
      <c r="BA42" s="69">
        <f t="shared" si="22"/>
        <v>0</v>
      </c>
      <c r="BB42" s="69">
        <f t="shared" si="22"/>
        <v>0</v>
      </c>
      <c r="BC42" s="69">
        <f t="shared" si="22"/>
        <v>0</v>
      </c>
      <c r="BD42" s="69">
        <f t="shared" si="22"/>
        <v>0</v>
      </c>
      <c r="BE42" s="69">
        <f t="shared" si="22"/>
        <v>0</v>
      </c>
      <c r="BF42" s="69">
        <f t="shared" si="22"/>
        <v>0</v>
      </c>
      <c r="BG42" s="69">
        <f t="shared" si="22"/>
        <v>0</v>
      </c>
      <c r="BH42" s="69">
        <f t="shared" si="22"/>
        <v>0</v>
      </c>
      <c r="BI42" s="69">
        <f t="shared" si="22"/>
        <v>0</v>
      </c>
      <c r="BJ42" s="69">
        <f t="shared" si="22"/>
        <v>0</v>
      </c>
      <c r="BK42" s="69">
        <f t="shared" si="22"/>
        <v>0</v>
      </c>
      <c r="BL42" s="69">
        <f t="shared" si="22"/>
        <v>0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3">B47</f>
        <v>0</v>
      </c>
      <c r="D45" s="56">
        <f t="shared" si="23"/>
        <v>0</v>
      </c>
      <c r="E45" s="56">
        <f t="shared" si="23"/>
        <v>0</v>
      </c>
      <c r="F45" s="56">
        <f t="shared" si="23"/>
        <v>0</v>
      </c>
      <c r="G45" s="56">
        <f t="shared" si="23"/>
        <v>0</v>
      </c>
      <c r="H45" s="56">
        <f t="shared" si="23"/>
        <v>0</v>
      </c>
      <c r="I45" s="56">
        <f t="shared" si="23"/>
        <v>0</v>
      </c>
      <c r="J45" s="56">
        <f t="shared" si="23"/>
        <v>0</v>
      </c>
      <c r="K45" s="56">
        <f t="shared" si="23"/>
        <v>0</v>
      </c>
      <c r="L45" s="56">
        <f t="shared" si="23"/>
        <v>0</v>
      </c>
      <c r="M45" s="56">
        <f t="shared" si="23"/>
        <v>0</v>
      </c>
      <c r="N45" s="56">
        <f t="shared" si="23"/>
        <v>0</v>
      </c>
      <c r="O45" s="56">
        <f t="shared" si="23"/>
        <v>0</v>
      </c>
      <c r="P45" s="56">
        <f t="shared" si="23"/>
        <v>0</v>
      </c>
      <c r="Q45" s="56">
        <f t="shared" si="23"/>
        <v>0</v>
      </c>
      <c r="R45" s="56">
        <f t="shared" si="23"/>
        <v>0</v>
      </c>
      <c r="S45" s="56">
        <f t="shared" si="23"/>
        <v>0</v>
      </c>
      <c r="T45" s="56">
        <f t="shared" si="23"/>
        <v>0</v>
      </c>
      <c r="U45" s="56">
        <f t="shared" si="23"/>
        <v>0</v>
      </c>
      <c r="V45" s="56">
        <f t="shared" si="23"/>
        <v>0</v>
      </c>
      <c r="W45" s="56">
        <f t="shared" si="23"/>
        <v>0</v>
      </c>
      <c r="X45" s="56">
        <f t="shared" si="23"/>
        <v>0</v>
      </c>
      <c r="Y45" s="56">
        <f t="shared" si="23"/>
        <v>0</v>
      </c>
      <c r="Z45" s="56">
        <f t="shared" si="23"/>
        <v>0</v>
      </c>
      <c r="AA45" s="56">
        <f t="shared" si="23"/>
        <v>0</v>
      </c>
      <c r="AB45" s="56">
        <f t="shared" si="23"/>
        <v>0</v>
      </c>
      <c r="AC45" s="56">
        <f t="shared" si="23"/>
        <v>0</v>
      </c>
      <c r="AD45" s="56">
        <f t="shared" si="23"/>
        <v>0</v>
      </c>
      <c r="AE45" s="56">
        <f t="shared" si="23"/>
        <v>0</v>
      </c>
      <c r="AF45" s="56">
        <f t="shared" si="23"/>
        <v>0</v>
      </c>
      <c r="AG45" s="56">
        <f t="shared" si="23"/>
        <v>0</v>
      </c>
      <c r="AH45" s="56">
        <f t="shared" si="23"/>
        <v>0</v>
      </c>
      <c r="AI45" s="56">
        <f t="shared" si="23"/>
        <v>0</v>
      </c>
      <c r="AJ45" s="56">
        <f t="shared" si="23"/>
        <v>0</v>
      </c>
      <c r="AK45" s="56">
        <f t="shared" si="23"/>
        <v>0</v>
      </c>
      <c r="AL45" s="56">
        <f t="shared" si="23"/>
        <v>0</v>
      </c>
      <c r="AM45" s="56">
        <f t="shared" si="23"/>
        <v>0</v>
      </c>
      <c r="AN45" s="56">
        <f t="shared" si="23"/>
        <v>0</v>
      </c>
      <c r="AO45" s="56">
        <f t="shared" si="23"/>
        <v>0</v>
      </c>
      <c r="AP45" s="56">
        <f t="shared" si="23"/>
        <v>0</v>
      </c>
      <c r="AQ45" s="56">
        <f t="shared" si="23"/>
        <v>0</v>
      </c>
      <c r="AR45" s="56">
        <f t="shared" si="23"/>
        <v>0</v>
      </c>
      <c r="AS45" s="56">
        <f t="shared" si="23"/>
        <v>0</v>
      </c>
      <c r="AT45" s="56">
        <f t="shared" si="23"/>
        <v>0</v>
      </c>
      <c r="AU45" s="56">
        <f t="shared" si="23"/>
        <v>0</v>
      </c>
      <c r="AV45" s="56">
        <f t="shared" si="23"/>
        <v>0</v>
      </c>
      <c r="AW45" s="56">
        <f t="shared" si="23"/>
        <v>0</v>
      </c>
      <c r="AX45" s="56">
        <f t="shared" si="23"/>
        <v>0</v>
      </c>
      <c r="AY45" s="56">
        <f t="shared" si="23"/>
        <v>0</v>
      </c>
      <c r="AZ45" s="56">
        <f t="shared" si="23"/>
        <v>0</v>
      </c>
      <c r="BA45" s="56">
        <f t="shared" si="23"/>
        <v>0</v>
      </c>
      <c r="BB45" s="56">
        <f t="shared" si="23"/>
        <v>0</v>
      </c>
      <c r="BC45" s="56">
        <f t="shared" si="23"/>
        <v>0</v>
      </c>
      <c r="BD45" s="56">
        <f t="shared" si="23"/>
        <v>0</v>
      </c>
      <c r="BE45" s="56">
        <f t="shared" si="23"/>
        <v>0</v>
      </c>
      <c r="BF45" s="56">
        <f t="shared" si="23"/>
        <v>0</v>
      </c>
      <c r="BG45" s="56">
        <f t="shared" si="23"/>
        <v>0</v>
      </c>
      <c r="BH45" s="56">
        <f t="shared" si="23"/>
        <v>0</v>
      </c>
      <c r="BI45" s="56">
        <f t="shared" si="23"/>
        <v>0</v>
      </c>
      <c r="BJ45" s="56">
        <f t="shared" si="23"/>
        <v>0</v>
      </c>
      <c r="BK45" s="56">
        <f t="shared" si="23"/>
        <v>0</v>
      </c>
      <c r="BL45" s="56">
        <f t="shared" si="23"/>
        <v>0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0</v>
      </c>
      <c r="E46" s="56">
        <f>(E27-E114)*'Assumptions (Inputs)'!$C$26</f>
        <v>0</v>
      </c>
      <c r="F46" s="56">
        <f>(F27-F114)*'Assumptions (Inputs)'!$C$26</f>
        <v>0</v>
      </c>
      <c r="G46" s="56">
        <f>(G27-G114)*'Assumptions (Inputs)'!$C$26</f>
        <v>0</v>
      </c>
      <c r="H46" s="56">
        <f>(H27-H114)*'Assumptions (Inputs)'!$C$26</f>
        <v>0</v>
      </c>
      <c r="I46" s="56">
        <f>(I27-I114)*'Assumptions (Inputs)'!$C$26</f>
        <v>0</v>
      </c>
      <c r="J46" s="56">
        <f>(J27-J114)*'Assumptions (Inputs)'!$C$26</f>
        <v>0</v>
      </c>
      <c r="K46" s="56">
        <f>(K27-K114)*'Assumptions (Inputs)'!$C$26</f>
        <v>0</v>
      </c>
      <c r="L46" s="56">
        <f>(L27-L114)*'Assumptions (Inputs)'!$C$26</f>
        <v>0</v>
      </c>
      <c r="M46" s="56">
        <f>(M27-M114)*'Assumptions (Inputs)'!$C$26</f>
        <v>0</v>
      </c>
      <c r="N46" s="56">
        <f>(N27-N114)*'Assumptions (Inputs)'!$C$26</f>
        <v>0</v>
      </c>
      <c r="O46" s="56">
        <f>(O27-O114)*'Assumptions (Inputs)'!$C$26</f>
        <v>0</v>
      </c>
      <c r="P46" s="56">
        <f>(P27-P114)*'Assumptions (Inputs)'!$C$26</f>
        <v>0</v>
      </c>
      <c r="Q46" s="56">
        <f>(Q27-Q114)*'Assumptions (Inputs)'!$C$26</f>
        <v>0</v>
      </c>
      <c r="R46" s="56">
        <f>(R27-R114)*'Assumptions (Inputs)'!$C$26</f>
        <v>0</v>
      </c>
      <c r="S46" s="56">
        <f>(S27-S114)*'Assumptions (Inputs)'!$C$26</f>
        <v>0</v>
      </c>
      <c r="T46" s="56">
        <f>(T27-T114)*'Assumptions (Inputs)'!$C$26</f>
        <v>0</v>
      </c>
      <c r="U46" s="56">
        <f>(U27-U114)*'Assumptions (Inputs)'!$C$26</f>
        <v>0</v>
      </c>
      <c r="V46" s="56">
        <f>(V27-V114)*'Assumptions (Inputs)'!$C$26</f>
        <v>0</v>
      </c>
      <c r="W46" s="56">
        <f>(W27-W114)*'Assumptions (Inputs)'!$C$26</f>
        <v>0</v>
      </c>
      <c r="X46" s="56">
        <f>(X27-X114)*'Assumptions (Inputs)'!$C$26</f>
        <v>0</v>
      </c>
      <c r="Y46" s="56">
        <f>(Y27-Y114)*'Assumptions (Inputs)'!$C$26</f>
        <v>0</v>
      </c>
      <c r="Z46" s="56">
        <f>(Z27-Z114)*'Assumptions (Inputs)'!$C$26</f>
        <v>0</v>
      </c>
      <c r="AA46" s="56">
        <f>(AA27-AA114)*'Assumptions (Inputs)'!$C$26</f>
        <v>0</v>
      </c>
      <c r="AB46" s="56">
        <f>(AB27-AB114)*'Assumptions (Inputs)'!$C$26</f>
        <v>0</v>
      </c>
      <c r="AC46" s="56">
        <f>(AC27-AC114)*'Assumptions (Inputs)'!$C$26</f>
        <v>0</v>
      </c>
      <c r="AD46" s="56">
        <f>(AD27-AD114)*'Assumptions (Inputs)'!$C$26</f>
        <v>0</v>
      </c>
      <c r="AE46" s="56">
        <f>(AE27-AE114)*'Assumptions (Inputs)'!$C$26</f>
        <v>0</v>
      </c>
      <c r="AF46" s="56">
        <f>(AF27-AF114)*'Assumptions (Inputs)'!$C$26</f>
        <v>0</v>
      </c>
      <c r="AG46" s="56">
        <f>(AG27-AG114)*'Assumptions (Inputs)'!$C$26</f>
        <v>0</v>
      </c>
      <c r="AH46" s="56">
        <f>(AH27-AH114)*'Assumptions (Inputs)'!$C$26</f>
        <v>0</v>
      </c>
      <c r="AI46" s="56">
        <f>(AI27-AI114)*'Assumptions (Inputs)'!$C$26</f>
        <v>0</v>
      </c>
      <c r="AJ46" s="56">
        <f>(AJ27-AJ114)*'Assumptions (Inputs)'!$C$26</f>
        <v>0</v>
      </c>
      <c r="AK46" s="56">
        <f>(AK27-AK114)*'Assumptions (Inputs)'!$C$26</f>
        <v>0</v>
      </c>
      <c r="AL46" s="56">
        <f>(AL27-AL114)*'Assumptions (Inputs)'!$C$26</f>
        <v>0</v>
      </c>
      <c r="AM46" s="56">
        <f>(AM27-AM114)*'Assumptions (Inputs)'!$C$26</f>
        <v>0</v>
      </c>
      <c r="AN46" s="56">
        <f>(AN27-AN114)*'Assumptions (Inputs)'!$C$26</f>
        <v>0</v>
      </c>
      <c r="AO46" s="56">
        <f>(AO27-AO114)*'Assumptions (Inputs)'!$C$26</f>
        <v>0</v>
      </c>
      <c r="AP46" s="56">
        <f>(AP27-AP114)*'Assumptions (Inputs)'!$C$26</f>
        <v>0</v>
      </c>
      <c r="AQ46" s="56">
        <f>(AQ27-AQ114)*'Assumptions (Inputs)'!$C$26</f>
        <v>0</v>
      </c>
      <c r="AR46" s="56">
        <f>(AR27-AR114)*'Assumptions (Inputs)'!$C$26</f>
        <v>0</v>
      </c>
      <c r="AS46" s="56">
        <f>(AS27-AS114)*'Assumptions (Inputs)'!$C$26</f>
        <v>0</v>
      </c>
      <c r="AT46" s="56">
        <f>(AT27-AT114)*'Assumptions (Inputs)'!$C$26</f>
        <v>0</v>
      </c>
      <c r="AU46" s="56">
        <f>(AU27-AU114)*'Assumptions (Inputs)'!$C$26</f>
        <v>0</v>
      </c>
      <c r="AV46" s="56">
        <f>(AV27-AV114)*'Assumptions (Inputs)'!$C$26</f>
        <v>0</v>
      </c>
      <c r="AW46" s="56">
        <f>(AW27-AW114)*'Assumptions (Inputs)'!$C$26</f>
        <v>0</v>
      </c>
      <c r="AX46" s="56">
        <f>(AX27-AX114)*'Assumptions (Inputs)'!$C$26</f>
        <v>0</v>
      </c>
      <c r="AY46" s="56">
        <f>(AY27-AY114)*'Assumptions (Inputs)'!$C$26</f>
        <v>0</v>
      </c>
      <c r="AZ46" s="56">
        <f>(AZ27-AZ114)*'Assumptions (Inputs)'!$C$26</f>
        <v>0</v>
      </c>
      <c r="BA46" s="56">
        <f>(BA27-BA114)*'Assumptions (Inputs)'!$C$26</f>
        <v>0</v>
      </c>
      <c r="BB46" s="56">
        <f>(BB27-BB114)*'Assumptions (Inputs)'!$C$26</f>
        <v>0</v>
      </c>
      <c r="BC46" s="56">
        <f>(BC27-BC114)*'Assumptions (Inputs)'!$C$26</f>
        <v>0</v>
      </c>
      <c r="BD46" s="56">
        <f>(BD27-BD114)*'Assumptions (Inputs)'!$C$26</f>
        <v>0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0</v>
      </c>
      <c r="BO46" s="337"/>
    </row>
    <row r="47" spans="1:107" s="79" customFormat="1" ht="15" customHeight="1">
      <c r="A47" s="36" t="s">
        <v>28</v>
      </c>
      <c r="B47" s="78">
        <f t="shared" ref="B47:BL47" si="24">SUM(B45:B46)</f>
        <v>0</v>
      </c>
      <c r="C47" s="78">
        <f t="shared" si="24"/>
        <v>0</v>
      </c>
      <c r="D47" s="78">
        <f>SUM(D45:D46)</f>
        <v>0</v>
      </c>
      <c r="E47" s="78">
        <f>SUM(E45:E46)</f>
        <v>0</v>
      </c>
      <c r="F47" s="78">
        <f t="shared" si="24"/>
        <v>0</v>
      </c>
      <c r="G47" s="78">
        <f t="shared" si="24"/>
        <v>0</v>
      </c>
      <c r="H47" s="78">
        <f t="shared" si="24"/>
        <v>0</v>
      </c>
      <c r="I47" s="78">
        <f t="shared" si="24"/>
        <v>0</v>
      </c>
      <c r="J47" s="78">
        <f t="shared" si="24"/>
        <v>0</v>
      </c>
      <c r="K47" s="78">
        <f t="shared" si="24"/>
        <v>0</v>
      </c>
      <c r="L47" s="78">
        <f t="shared" si="24"/>
        <v>0</v>
      </c>
      <c r="M47" s="78">
        <f t="shared" si="24"/>
        <v>0</v>
      </c>
      <c r="N47" s="78">
        <f t="shared" si="24"/>
        <v>0</v>
      </c>
      <c r="O47" s="78">
        <f t="shared" si="24"/>
        <v>0</v>
      </c>
      <c r="P47" s="78">
        <f t="shared" si="24"/>
        <v>0</v>
      </c>
      <c r="Q47" s="78">
        <f t="shared" si="24"/>
        <v>0</v>
      </c>
      <c r="R47" s="78">
        <f t="shared" si="24"/>
        <v>0</v>
      </c>
      <c r="S47" s="78">
        <f t="shared" si="24"/>
        <v>0</v>
      </c>
      <c r="T47" s="78">
        <f t="shared" si="24"/>
        <v>0</v>
      </c>
      <c r="U47" s="78">
        <f t="shared" si="24"/>
        <v>0</v>
      </c>
      <c r="V47" s="78">
        <f t="shared" si="24"/>
        <v>0</v>
      </c>
      <c r="W47" s="78">
        <f t="shared" si="24"/>
        <v>0</v>
      </c>
      <c r="X47" s="78">
        <f t="shared" si="24"/>
        <v>0</v>
      </c>
      <c r="Y47" s="78">
        <f t="shared" si="24"/>
        <v>0</v>
      </c>
      <c r="Z47" s="78">
        <f t="shared" si="24"/>
        <v>0</v>
      </c>
      <c r="AA47" s="78">
        <f t="shared" si="24"/>
        <v>0</v>
      </c>
      <c r="AB47" s="78">
        <f t="shared" si="24"/>
        <v>0</v>
      </c>
      <c r="AC47" s="78">
        <f t="shared" si="24"/>
        <v>0</v>
      </c>
      <c r="AD47" s="78">
        <f t="shared" si="24"/>
        <v>0</v>
      </c>
      <c r="AE47" s="78">
        <f t="shared" si="24"/>
        <v>0</v>
      </c>
      <c r="AF47" s="78">
        <f t="shared" si="24"/>
        <v>0</v>
      </c>
      <c r="AG47" s="78">
        <f t="shared" si="24"/>
        <v>0</v>
      </c>
      <c r="AH47" s="78">
        <f t="shared" si="24"/>
        <v>0</v>
      </c>
      <c r="AI47" s="78">
        <f t="shared" si="24"/>
        <v>0</v>
      </c>
      <c r="AJ47" s="78">
        <f t="shared" si="24"/>
        <v>0</v>
      </c>
      <c r="AK47" s="78">
        <f t="shared" si="24"/>
        <v>0</v>
      </c>
      <c r="AL47" s="78">
        <f t="shared" si="24"/>
        <v>0</v>
      </c>
      <c r="AM47" s="78">
        <f t="shared" si="24"/>
        <v>0</v>
      </c>
      <c r="AN47" s="78">
        <f t="shared" si="24"/>
        <v>0</v>
      </c>
      <c r="AO47" s="78">
        <f t="shared" si="24"/>
        <v>0</v>
      </c>
      <c r="AP47" s="78">
        <f t="shared" si="24"/>
        <v>0</v>
      </c>
      <c r="AQ47" s="78">
        <f t="shared" si="24"/>
        <v>0</v>
      </c>
      <c r="AR47" s="78">
        <f t="shared" si="24"/>
        <v>0</v>
      </c>
      <c r="AS47" s="78">
        <f t="shared" si="24"/>
        <v>0</v>
      </c>
      <c r="AT47" s="78">
        <f t="shared" si="24"/>
        <v>0</v>
      </c>
      <c r="AU47" s="78">
        <f t="shared" si="24"/>
        <v>0</v>
      </c>
      <c r="AV47" s="78">
        <f t="shared" si="24"/>
        <v>0</v>
      </c>
      <c r="AW47" s="78">
        <f t="shared" si="24"/>
        <v>0</v>
      </c>
      <c r="AX47" s="78">
        <f t="shared" si="24"/>
        <v>0</v>
      </c>
      <c r="AY47" s="78">
        <f t="shared" si="24"/>
        <v>0</v>
      </c>
      <c r="AZ47" s="78">
        <f t="shared" si="24"/>
        <v>0</v>
      </c>
      <c r="BA47" s="78">
        <f t="shared" si="24"/>
        <v>0</v>
      </c>
      <c r="BB47" s="78">
        <f t="shared" si="24"/>
        <v>0</v>
      </c>
      <c r="BC47" s="78">
        <f t="shared" si="24"/>
        <v>0</v>
      </c>
      <c r="BD47" s="78">
        <f t="shared" si="24"/>
        <v>0</v>
      </c>
      <c r="BE47" s="78">
        <f t="shared" si="24"/>
        <v>0</v>
      </c>
      <c r="BF47" s="78">
        <f t="shared" si="24"/>
        <v>0</v>
      </c>
      <c r="BG47" s="78">
        <f t="shared" si="24"/>
        <v>0</v>
      </c>
      <c r="BH47" s="78">
        <f t="shared" si="24"/>
        <v>0</v>
      </c>
      <c r="BI47" s="78">
        <f t="shared" si="24"/>
        <v>0</v>
      </c>
      <c r="BJ47" s="78">
        <f t="shared" si="24"/>
        <v>0</v>
      </c>
      <c r="BK47" s="78">
        <f t="shared" si="24"/>
        <v>0</v>
      </c>
      <c r="BL47" s="78">
        <f t="shared" si="24"/>
        <v>0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5">AVERAGE(B45,B47)</f>
        <v>0</v>
      </c>
      <c r="C48" s="69">
        <f t="shared" si="25"/>
        <v>0</v>
      </c>
      <c r="D48" s="69">
        <f t="shared" si="25"/>
        <v>0</v>
      </c>
      <c r="E48" s="69">
        <f>AVERAGE(E45,E47)</f>
        <v>0</v>
      </c>
      <c r="F48" s="69">
        <f t="shared" si="25"/>
        <v>0</v>
      </c>
      <c r="G48" s="69">
        <f>AVERAGE(G45,G47)</f>
        <v>0</v>
      </c>
      <c r="H48" s="69">
        <f t="shared" si="25"/>
        <v>0</v>
      </c>
      <c r="I48" s="69">
        <f t="shared" si="25"/>
        <v>0</v>
      </c>
      <c r="J48" s="69">
        <f t="shared" si="25"/>
        <v>0</v>
      </c>
      <c r="K48" s="69">
        <f t="shared" si="25"/>
        <v>0</v>
      </c>
      <c r="L48" s="69">
        <f>AVERAGE(L45,L47)</f>
        <v>0</v>
      </c>
      <c r="M48" s="69">
        <f>AVERAGE(M45,M47)</f>
        <v>0</v>
      </c>
      <c r="N48" s="69">
        <f>AVERAGE(N45,N47)</f>
        <v>0</v>
      </c>
      <c r="O48" s="69">
        <f t="shared" ref="O48:BL48" si="26">AVERAGE(O45,O47)</f>
        <v>0</v>
      </c>
      <c r="P48" s="69">
        <f t="shared" si="26"/>
        <v>0</v>
      </c>
      <c r="Q48" s="69">
        <f t="shared" si="26"/>
        <v>0</v>
      </c>
      <c r="R48" s="69">
        <f t="shared" si="26"/>
        <v>0</v>
      </c>
      <c r="S48" s="69">
        <f t="shared" si="26"/>
        <v>0</v>
      </c>
      <c r="T48" s="69">
        <f t="shared" si="26"/>
        <v>0</v>
      </c>
      <c r="U48" s="69">
        <f t="shared" si="26"/>
        <v>0</v>
      </c>
      <c r="V48" s="69">
        <f t="shared" si="26"/>
        <v>0</v>
      </c>
      <c r="W48" s="69">
        <f t="shared" si="26"/>
        <v>0</v>
      </c>
      <c r="X48" s="69">
        <f t="shared" si="26"/>
        <v>0</v>
      </c>
      <c r="Y48" s="69">
        <f t="shared" si="26"/>
        <v>0</v>
      </c>
      <c r="Z48" s="69">
        <f t="shared" si="26"/>
        <v>0</v>
      </c>
      <c r="AA48" s="69">
        <f t="shared" si="26"/>
        <v>0</v>
      </c>
      <c r="AB48" s="69">
        <f t="shared" si="26"/>
        <v>0</v>
      </c>
      <c r="AC48" s="69">
        <f t="shared" si="26"/>
        <v>0</v>
      </c>
      <c r="AD48" s="69">
        <f t="shared" si="26"/>
        <v>0</v>
      </c>
      <c r="AE48" s="69">
        <f t="shared" si="26"/>
        <v>0</v>
      </c>
      <c r="AF48" s="69">
        <f t="shared" si="26"/>
        <v>0</v>
      </c>
      <c r="AG48" s="69">
        <f t="shared" si="26"/>
        <v>0</v>
      </c>
      <c r="AH48" s="69">
        <f t="shared" si="26"/>
        <v>0</v>
      </c>
      <c r="AI48" s="69">
        <f t="shared" si="26"/>
        <v>0</v>
      </c>
      <c r="AJ48" s="69">
        <f t="shared" si="26"/>
        <v>0</v>
      </c>
      <c r="AK48" s="69">
        <f t="shared" si="26"/>
        <v>0</v>
      </c>
      <c r="AL48" s="69">
        <f t="shared" si="26"/>
        <v>0</v>
      </c>
      <c r="AM48" s="69">
        <f t="shared" si="26"/>
        <v>0</v>
      </c>
      <c r="AN48" s="69">
        <f t="shared" si="26"/>
        <v>0</v>
      </c>
      <c r="AO48" s="69">
        <f t="shared" si="26"/>
        <v>0</v>
      </c>
      <c r="AP48" s="69">
        <f t="shared" si="26"/>
        <v>0</v>
      </c>
      <c r="AQ48" s="69">
        <f t="shared" si="26"/>
        <v>0</v>
      </c>
      <c r="AR48" s="69">
        <f t="shared" si="26"/>
        <v>0</v>
      </c>
      <c r="AS48" s="69">
        <f t="shared" si="26"/>
        <v>0</v>
      </c>
      <c r="AT48" s="69">
        <f t="shared" si="26"/>
        <v>0</v>
      </c>
      <c r="AU48" s="69">
        <f t="shared" si="26"/>
        <v>0</v>
      </c>
      <c r="AV48" s="69">
        <f t="shared" si="26"/>
        <v>0</v>
      </c>
      <c r="AW48" s="69">
        <f t="shared" si="26"/>
        <v>0</v>
      </c>
      <c r="AX48" s="69">
        <f t="shared" si="26"/>
        <v>0</v>
      </c>
      <c r="AY48" s="69">
        <f t="shared" si="26"/>
        <v>0</v>
      </c>
      <c r="AZ48" s="69">
        <f t="shared" si="26"/>
        <v>0</v>
      </c>
      <c r="BA48" s="69">
        <f t="shared" si="26"/>
        <v>0</v>
      </c>
      <c r="BB48" s="69">
        <f t="shared" si="26"/>
        <v>0</v>
      </c>
      <c r="BC48" s="69">
        <f t="shared" si="26"/>
        <v>0</v>
      </c>
      <c r="BD48" s="69">
        <f t="shared" si="26"/>
        <v>0</v>
      </c>
      <c r="BE48" s="69">
        <f t="shared" si="26"/>
        <v>0</v>
      </c>
      <c r="BF48" s="69">
        <f t="shared" si="26"/>
        <v>0</v>
      </c>
      <c r="BG48" s="69">
        <f t="shared" si="26"/>
        <v>0</v>
      </c>
      <c r="BH48" s="69">
        <f t="shared" si="26"/>
        <v>0</v>
      </c>
      <c r="BI48" s="69">
        <f t="shared" si="26"/>
        <v>0</v>
      </c>
      <c r="BJ48" s="69">
        <f t="shared" si="26"/>
        <v>0</v>
      </c>
      <c r="BK48" s="69">
        <f t="shared" si="26"/>
        <v>0</v>
      </c>
      <c r="BL48" s="69">
        <f t="shared" si="26"/>
        <v>0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7">C22-C36-C42-C48</f>
        <v>0</v>
      </c>
      <c r="D50" s="72">
        <f t="shared" si="27"/>
        <v>0</v>
      </c>
      <c r="E50" s="72">
        <f t="shared" si="27"/>
        <v>0</v>
      </c>
      <c r="F50" s="72">
        <f t="shared" si="27"/>
        <v>0</v>
      </c>
      <c r="G50" s="72">
        <f t="shared" si="27"/>
        <v>0</v>
      </c>
      <c r="H50" s="72">
        <f t="shared" si="27"/>
        <v>0</v>
      </c>
      <c r="I50" s="72">
        <f t="shared" si="27"/>
        <v>0</v>
      </c>
      <c r="J50" s="72">
        <f t="shared" si="27"/>
        <v>0</v>
      </c>
      <c r="K50" s="72">
        <f t="shared" si="27"/>
        <v>0</v>
      </c>
      <c r="L50" s="72">
        <f t="shared" si="27"/>
        <v>0</v>
      </c>
      <c r="M50" s="72">
        <f t="shared" si="27"/>
        <v>0</v>
      </c>
      <c r="N50" s="72">
        <f t="shared" si="27"/>
        <v>0</v>
      </c>
      <c r="O50" s="72">
        <f t="shared" si="27"/>
        <v>0</v>
      </c>
      <c r="P50" s="72">
        <f t="shared" si="27"/>
        <v>0</v>
      </c>
      <c r="Q50" s="72">
        <f t="shared" si="27"/>
        <v>0</v>
      </c>
      <c r="R50" s="72">
        <f t="shared" si="27"/>
        <v>0</v>
      </c>
      <c r="S50" s="72">
        <f t="shared" si="27"/>
        <v>0</v>
      </c>
      <c r="T50" s="72">
        <f t="shared" si="27"/>
        <v>0</v>
      </c>
      <c r="U50" s="72">
        <f t="shared" si="27"/>
        <v>0</v>
      </c>
      <c r="V50" s="72">
        <f t="shared" si="27"/>
        <v>0</v>
      </c>
      <c r="W50" s="72">
        <f t="shared" si="27"/>
        <v>0</v>
      </c>
      <c r="X50" s="72">
        <f t="shared" si="27"/>
        <v>0</v>
      </c>
      <c r="Y50" s="72">
        <f t="shared" si="27"/>
        <v>0</v>
      </c>
      <c r="Z50" s="72">
        <f t="shared" si="27"/>
        <v>0</v>
      </c>
      <c r="AA50" s="72">
        <f t="shared" si="27"/>
        <v>0</v>
      </c>
      <c r="AB50" s="72">
        <f t="shared" si="27"/>
        <v>0</v>
      </c>
      <c r="AC50" s="72">
        <f t="shared" si="27"/>
        <v>0</v>
      </c>
      <c r="AD50" s="72">
        <f t="shared" si="27"/>
        <v>0</v>
      </c>
      <c r="AE50" s="72">
        <f t="shared" si="27"/>
        <v>0</v>
      </c>
      <c r="AF50" s="72">
        <f t="shared" si="27"/>
        <v>0</v>
      </c>
      <c r="AG50" s="72">
        <f t="shared" si="27"/>
        <v>0</v>
      </c>
      <c r="AH50" s="72">
        <f t="shared" si="27"/>
        <v>0</v>
      </c>
      <c r="AI50" s="72">
        <f t="shared" si="27"/>
        <v>0</v>
      </c>
      <c r="AJ50" s="72">
        <f t="shared" si="27"/>
        <v>0</v>
      </c>
      <c r="AK50" s="72">
        <f t="shared" si="27"/>
        <v>0</v>
      </c>
      <c r="AL50" s="72">
        <f t="shared" si="27"/>
        <v>0</v>
      </c>
      <c r="AM50" s="72">
        <f t="shared" si="27"/>
        <v>0</v>
      </c>
      <c r="AN50" s="72">
        <f t="shared" si="27"/>
        <v>0</v>
      </c>
      <c r="AO50" s="72">
        <f t="shared" si="27"/>
        <v>0</v>
      </c>
      <c r="AP50" s="72">
        <f t="shared" si="27"/>
        <v>0</v>
      </c>
      <c r="AQ50" s="72">
        <f t="shared" si="27"/>
        <v>0</v>
      </c>
      <c r="AR50" s="72">
        <f t="shared" si="27"/>
        <v>0</v>
      </c>
      <c r="AS50" s="72">
        <f t="shared" si="27"/>
        <v>0</v>
      </c>
      <c r="AT50" s="72">
        <f t="shared" si="27"/>
        <v>0</v>
      </c>
      <c r="AU50" s="72">
        <f t="shared" si="27"/>
        <v>0</v>
      </c>
      <c r="AV50" s="72">
        <f t="shared" si="27"/>
        <v>0</v>
      </c>
      <c r="AW50" s="72">
        <f t="shared" si="27"/>
        <v>0</v>
      </c>
      <c r="AX50" s="72">
        <f t="shared" si="27"/>
        <v>0</v>
      </c>
      <c r="AY50" s="72">
        <f t="shared" si="27"/>
        <v>0</v>
      </c>
      <c r="AZ50" s="72">
        <f t="shared" si="27"/>
        <v>0</v>
      </c>
      <c r="BA50" s="72">
        <f t="shared" si="27"/>
        <v>0</v>
      </c>
      <c r="BB50" s="72">
        <f t="shared" si="27"/>
        <v>0</v>
      </c>
      <c r="BC50" s="72">
        <f>BC22-BC36-BC42-BC48</f>
        <v>0</v>
      </c>
      <c r="BD50" s="72">
        <f>BD22-BD36-BD42-BD48</f>
        <v>0</v>
      </c>
      <c r="BE50" s="72">
        <f t="shared" si="27"/>
        <v>0</v>
      </c>
      <c r="BF50" s="72">
        <f t="shared" si="27"/>
        <v>0</v>
      </c>
      <c r="BG50" s="72">
        <f t="shared" si="27"/>
        <v>0</v>
      </c>
      <c r="BH50" s="72">
        <f t="shared" si="27"/>
        <v>0</v>
      </c>
      <c r="BI50" s="72">
        <f>BI22-BI36-BI42-BI48</f>
        <v>0</v>
      </c>
      <c r="BJ50" s="72">
        <f>BJ22-BJ36-BJ42-BJ48</f>
        <v>0</v>
      </c>
      <c r="BK50" s="72">
        <f>BK22-BK36-BK42-BK48</f>
        <v>0</v>
      </c>
      <c r="BL50" s="72">
        <f>BL22-BL36-BL42-BL48</f>
        <v>0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0</v>
      </c>
      <c r="E53" s="81">
        <f>(+E33-E114)*'Assumptions (Inputs)'!$D$31/'Assumptions (Inputs)'!$D$30</f>
        <v>0</v>
      </c>
      <c r="F53" s="81">
        <f>(+F33-F114)*'Assumptions (Inputs)'!$D$31/'Assumptions (Inputs)'!$D$30</f>
        <v>0</v>
      </c>
      <c r="G53" s="81">
        <f>(+G33-G114)*'Assumptions (Inputs)'!$D$31/'Assumptions (Inputs)'!$D$30</f>
        <v>0</v>
      </c>
      <c r="H53" s="81">
        <f>(+H33-H114)*'Assumptions (Inputs)'!$D$31/'Assumptions (Inputs)'!$D$30</f>
        <v>0</v>
      </c>
      <c r="I53" s="81">
        <f>(+I33-I114)*'Assumptions (Inputs)'!$D$31/'Assumptions (Inputs)'!$D$30</f>
        <v>0</v>
      </c>
      <c r="J53" s="81">
        <f>(+J33-J114)*'Assumptions (Inputs)'!$D$31/'Assumptions (Inputs)'!$D$30</f>
        <v>0</v>
      </c>
      <c r="K53" s="81">
        <f>(+K33-K114)*'Assumptions (Inputs)'!$D$31/'Assumptions (Inputs)'!$D$30</f>
        <v>0</v>
      </c>
      <c r="L53" s="81">
        <f>(+L33-L114)*'Assumptions (Inputs)'!$D$31/'Assumptions (Inputs)'!$D$30</f>
        <v>0</v>
      </c>
      <c r="M53" s="81">
        <f>(+M33-M114)*'Assumptions (Inputs)'!$D$31/'Assumptions (Inputs)'!$D$30</f>
        <v>0</v>
      </c>
      <c r="N53" s="81">
        <f>(+N33-N114)*'Assumptions (Inputs)'!$D$31/'Assumptions (Inputs)'!$D$30</f>
        <v>0</v>
      </c>
      <c r="O53" s="81">
        <f>(+O33-O114)*'Assumptions (Inputs)'!$D$31/'Assumptions (Inputs)'!$D$30</f>
        <v>0</v>
      </c>
      <c r="P53" s="81">
        <f>(+P33-P114)*'Assumptions (Inputs)'!$D$31/'Assumptions (Inputs)'!$D$30</f>
        <v>0</v>
      </c>
      <c r="Q53" s="81">
        <f>(+Q33-Q114)*'Assumptions (Inputs)'!$D$31/'Assumptions (Inputs)'!$D$30</f>
        <v>0</v>
      </c>
      <c r="R53" s="81">
        <f>(+R33-R114)*'Assumptions (Inputs)'!$D$31/'Assumptions (Inputs)'!$D$30</f>
        <v>0</v>
      </c>
      <c r="S53" s="81">
        <f>(+S33-S114)*'Assumptions (Inputs)'!$D$31/'Assumptions (Inputs)'!$D$30</f>
        <v>0</v>
      </c>
      <c r="T53" s="81">
        <f>(+T33-T114)*'Assumptions (Inputs)'!$D$31/'Assumptions (Inputs)'!$D$30</f>
        <v>0</v>
      </c>
      <c r="U53" s="81">
        <f>(+U33-U114)*'Assumptions (Inputs)'!$D$31/'Assumptions (Inputs)'!$D$30</f>
        <v>0</v>
      </c>
      <c r="V53" s="81">
        <f>(+V33-V114)*'Assumptions (Inputs)'!$D$31/'Assumptions (Inputs)'!$D$30</f>
        <v>0</v>
      </c>
      <c r="W53" s="81">
        <f>(+W33-W114)*'Assumptions (Inputs)'!$D$31/'Assumptions (Inputs)'!$D$30</f>
        <v>0</v>
      </c>
      <c r="X53" s="81">
        <f>(+X33-X114)*'Assumptions (Inputs)'!$D$31/'Assumptions (Inputs)'!$D$30</f>
        <v>0</v>
      </c>
      <c r="Y53" s="81">
        <f>(+Y33-Y114)*'Assumptions (Inputs)'!$D$31/'Assumptions (Inputs)'!$D$30</f>
        <v>0</v>
      </c>
      <c r="Z53" s="81">
        <f>(+Z33-Z114)*'Assumptions (Inputs)'!$D$31/'Assumptions (Inputs)'!$D$30</f>
        <v>0</v>
      </c>
      <c r="AA53" s="81">
        <f>(+AA33-AA114)*'Assumptions (Inputs)'!$D$31/'Assumptions (Inputs)'!$D$30</f>
        <v>0</v>
      </c>
      <c r="AB53" s="81">
        <f>(+AB33-AB114)*'Assumptions (Inputs)'!$D$31/'Assumptions (Inputs)'!$D$30</f>
        <v>0</v>
      </c>
      <c r="AC53" s="81">
        <f>(+AC33-AC114)*'Assumptions (Inputs)'!$D$31/'Assumptions (Inputs)'!$D$30</f>
        <v>0</v>
      </c>
      <c r="AD53" s="81">
        <f>(+AD33-AD114)*'Assumptions (Inputs)'!$D$31/'Assumptions (Inputs)'!$D$30</f>
        <v>0</v>
      </c>
      <c r="AE53" s="81">
        <f>(+AE33-AE114)*'Assumptions (Inputs)'!$D$31/'Assumptions (Inputs)'!$D$30</f>
        <v>0</v>
      </c>
      <c r="AF53" s="81">
        <f>(+AF33-AF114)*'Assumptions (Inputs)'!$D$31/'Assumptions (Inputs)'!$D$30</f>
        <v>0</v>
      </c>
      <c r="AG53" s="81">
        <f>(+AG33-AG114)*'Assumptions (Inputs)'!$D$31/'Assumptions (Inputs)'!$D$30</f>
        <v>0</v>
      </c>
      <c r="AH53" s="81">
        <f>(+AH33-AH114)*'Assumptions (Inputs)'!$D$31/'Assumptions (Inputs)'!$D$30</f>
        <v>0</v>
      </c>
      <c r="AI53" s="81">
        <f>(+AI33-AI114)*'Assumptions (Inputs)'!$D$31/'Assumptions (Inputs)'!$D$30</f>
        <v>0</v>
      </c>
      <c r="AJ53" s="81">
        <f>(+AJ33-AJ114)*'Assumptions (Inputs)'!$D$31/'Assumptions (Inputs)'!$D$30</f>
        <v>0</v>
      </c>
      <c r="AK53" s="81">
        <f>(+AK33-AK114)*'Assumptions (Inputs)'!$D$31/'Assumptions (Inputs)'!$D$30</f>
        <v>0</v>
      </c>
      <c r="AL53" s="81">
        <f>(+AL33-AL114)*'Assumptions (Inputs)'!$D$31/'Assumptions (Inputs)'!$D$30</f>
        <v>0</v>
      </c>
      <c r="AM53" s="81">
        <f>(+AM33-AM114)*'Assumptions (Inputs)'!$D$31/'Assumptions (Inputs)'!$D$30</f>
        <v>0</v>
      </c>
      <c r="AN53" s="81">
        <f>(+AN33-AN114)*'Assumptions (Inputs)'!$D$31/'Assumptions (Inputs)'!$D$30</f>
        <v>0</v>
      </c>
      <c r="AO53" s="81">
        <f>(+AO33-AO114)*'Assumptions (Inputs)'!$D$31/'Assumptions (Inputs)'!$D$30</f>
        <v>0</v>
      </c>
      <c r="AP53" s="81">
        <f>(+AP33-AP114)*'Assumptions (Inputs)'!$D$31/'Assumptions (Inputs)'!$D$30</f>
        <v>0</v>
      </c>
      <c r="AQ53" s="81">
        <f>(+AQ33-AQ114)*'Assumptions (Inputs)'!$D$31/'Assumptions (Inputs)'!$D$30</f>
        <v>0</v>
      </c>
      <c r="AR53" s="81">
        <f>(+AR33-AR114)*'Assumptions (Inputs)'!$D$31/'Assumptions (Inputs)'!$D$30</f>
        <v>0</v>
      </c>
      <c r="AS53" s="81">
        <f>(+AS33-AS114)*'Assumptions (Inputs)'!$D$31/'Assumptions (Inputs)'!$D$30</f>
        <v>0</v>
      </c>
      <c r="AT53" s="81">
        <f>(+AT33-AT114)*'Assumptions (Inputs)'!$D$31/'Assumptions (Inputs)'!$D$30</f>
        <v>0</v>
      </c>
      <c r="AU53" s="81">
        <f>(+AU33-AU114)*'Assumptions (Inputs)'!$D$31/'Assumptions (Inputs)'!$D$30</f>
        <v>0</v>
      </c>
      <c r="AV53" s="81">
        <f>(+AV33-AV114)*'Assumptions (Inputs)'!$D$31/'Assumptions (Inputs)'!$D$30</f>
        <v>0</v>
      </c>
      <c r="AW53" s="81">
        <f>(+AW33-AW114)*'Assumptions (Inputs)'!$D$31/'Assumptions (Inputs)'!$D$30</f>
        <v>0</v>
      </c>
      <c r="AX53" s="81">
        <f>(+AX33-AX114)*'Assumptions (Inputs)'!$D$31/'Assumptions (Inputs)'!$D$30</f>
        <v>0</v>
      </c>
      <c r="AY53" s="81">
        <f>(+AY33-AY114)*'Assumptions (Inputs)'!$D$31/'Assumptions (Inputs)'!$D$30</f>
        <v>0</v>
      </c>
      <c r="AZ53" s="81">
        <f>(+AZ33-AZ114)*'Assumptions (Inputs)'!$D$31/'Assumptions (Inputs)'!$D$30</f>
        <v>0</v>
      </c>
      <c r="BA53" s="81">
        <f>(+BA33-BA114)*'Assumptions (Inputs)'!$D$31/'Assumptions (Inputs)'!$D$30</f>
        <v>0</v>
      </c>
      <c r="BB53" s="81">
        <f>(+BB33-BB114)*'Assumptions (Inputs)'!$D$31/'Assumptions (Inputs)'!$D$30</f>
        <v>0</v>
      </c>
      <c r="BC53" s="81">
        <f>(+BC33-BC114)*'Assumptions (Inputs)'!$D$31/'Assumptions (Inputs)'!$D$30</f>
        <v>0</v>
      </c>
      <c r="BD53" s="81">
        <f>(+BD33-BD114)*'Assumptions (Inputs)'!$D$31/'Assumptions (Inputs)'!$D$30</f>
        <v>0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0</v>
      </c>
      <c r="BO53" s="343"/>
    </row>
    <row r="54" spans="1:107" s="38" customFormat="1" ht="15" customHeight="1">
      <c r="A54" s="36" t="s">
        <v>53</v>
      </c>
      <c r="B54" s="75">
        <f t="shared" ref="B54:BL54" si="28">B33</f>
        <v>0</v>
      </c>
      <c r="C54" s="75">
        <f t="shared" si="28"/>
        <v>0</v>
      </c>
      <c r="D54" s="75">
        <f t="shared" si="28"/>
        <v>0</v>
      </c>
      <c r="E54" s="75">
        <f t="shared" si="28"/>
        <v>0</v>
      </c>
      <c r="F54" s="75">
        <f t="shared" si="28"/>
        <v>0</v>
      </c>
      <c r="G54" s="75">
        <f t="shared" si="28"/>
        <v>0</v>
      </c>
      <c r="H54" s="75">
        <f t="shared" si="28"/>
        <v>0</v>
      </c>
      <c r="I54" s="75">
        <f t="shared" si="28"/>
        <v>0</v>
      </c>
      <c r="J54" s="75">
        <f t="shared" si="28"/>
        <v>0</v>
      </c>
      <c r="K54" s="75">
        <f t="shared" si="28"/>
        <v>0</v>
      </c>
      <c r="L54" s="75">
        <f t="shared" si="28"/>
        <v>0</v>
      </c>
      <c r="M54" s="75">
        <f t="shared" si="28"/>
        <v>0</v>
      </c>
      <c r="N54" s="75">
        <f t="shared" si="28"/>
        <v>0</v>
      </c>
      <c r="O54" s="75">
        <f t="shared" si="28"/>
        <v>0</v>
      </c>
      <c r="P54" s="75">
        <f t="shared" si="28"/>
        <v>0</v>
      </c>
      <c r="Q54" s="75">
        <f t="shared" si="28"/>
        <v>0</v>
      </c>
      <c r="R54" s="75">
        <f t="shared" si="28"/>
        <v>0</v>
      </c>
      <c r="S54" s="75">
        <f t="shared" si="28"/>
        <v>0</v>
      </c>
      <c r="T54" s="75">
        <f t="shared" si="28"/>
        <v>0</v>
      </c>
      <c r="U54" s="75">
        <f t="shared" si="28"/>
        <v>0</v>
      </c>
      <c r="V54" s="75">
        <f t="shared" si="28"/>
        <v>0</v>
      </c>
      <c r="W54" s="75">
        <f t="shared" si="28"/>
        <v>0</v>
      </c>
      <c r="X54" s="75">
        <f t="shared" si="28"/>
        <v>0</v>
      </c>
      <c r="Y54" s="75">
        <f t="shared" si="28"/>
        <v>0</v>
      </c>
      <c r="Z54" s="75">
        <f t="shared" si="28"/>
        <v>0</v>
      </c>
      <c r="AA54" s="75">
        <f t="shared" si="28"/>
        <v>0</v>
      </c>
      <c r="AB54" s="75">
        <f t="shared" si="28"/>
        <v>0</v>
      </c>
      <c r="AC54" s="75">
        <f t="shared" si="28"/>
        <v>0</v>
      </c>
      <c r="AD54" s="75">
        <f t="shared" si="28"/>
        <v>0</v>
      </c>
      <c r="AE54" s="75">
        <f t="shared" si="28"/>
        <v>0</v>
      </c>
      <c r="AF54" s="75">
        <f t="shared" si="28"/>
        <v>0</v>
      </c>
      <c r="AG54" s="75">
        <f t="shared" si="28"/>
        <v>0</v>
      </c>
      <c r="AH54" s="75">
        <f t="shared" si="28"/>
        <v>0</v>
      </c>
      <c r="AI54" s="75">
        <f t="shared" si="28"/>
        <v>0</v>
      </c>
      <c r="AJ54" s="75">
        <f t="shared" si="28"/>
        <v>0</v>
      </c>
      <c r="AK54" s="75">
        <f t="shared" si="28"/>
        <v>0</v>
      </c>
      <c r="AL54" s="75">
        <f t="shared" si="28"/>
        <v>0</v>
      </c>
      <c r="AM54" s="75">
        <f t="shared" si="28"/>
        <v>0</v>
      </c>
      <c r="AN54" s="75">
        <f t="shared" si="28"/>
        <v>0</v>
      </c>
      <c r="AO54" s="75">
        <f t="shared" si="28"/>
        <v>0</v>
      </c>
      <c r="AP54" s="75">
        <f t="shared" si="28"/>
        <v>0</v>
      </c>
      <c r="AQ54" s="75">
        <f t="shared" si="28"/>
        <v>0</v>
      </c>
      <c r="AR54" s="75">
        <f t="shared" si="28"/>
        <v>0</v>
      </c>
      <c r="AS54" s="75">
        <f t="shared" si="28"/>
        <v>0</v>
      </c>
      <c r="AT54" s="75">
        <f t="shared" si="28"/>
        <v>0</v>
      </c>
      <c r="AU54" s="75">
        <f t="shared" si="28"/>
        <v>0</v>
      </c>
      <c r="AV54" s="75">
        <f t="shared" si="28"/>
        <v>0</v>
      </c>
      <c r="AW54" s="75">
        <f t="shared" si="28"/>
        <v>0</v>
      </c>
      <c r="AX54" s="75">
        <f t="shared" si="28"/>
        <v>0</v>
      </c>
      <c r="AY54" s="75">
        <f t="shared" si="28"/>
        <v>0</v>
      </c>
      <c r="AZ54" s="75">
        <f t="shared" si="28"/>
        <v>0</v>
      </c>
      <c r="BA54" s="75">
        <f t="shared" si="28"/>
        <v>0</v>
      </c>
      <c r="BB54" s="75">
        <f t="shared" si="28"/>
        <v>0</v>
      </c>
      <c r="BC54" s="75">
        <f t="shared" si="28"/>
        <v>0</v>
      </c>
      <c r="BD54" s="75">
        <f t="shared" si="28"/>
        <v>0</v>
      </c>
      <c r="BE54" s="75">
        <f t="shared" si="28"/>
        <v>0</v>
      </c>
      <c r="BF54" s="75">
        <f t="shared" si="28"/>
        <v>0</v>
      </c>
      <c r="BG54" s="75">
        <f t="shared" si="28"/>
        <v>0</v>
      </c>
      <c r="BH54" s="75">
        <f t="shared" si="28"/>
        <v>0</v>
      </c>
      <c r="BI54" s="75">
        <f t="shared" si="28"/>
        <v>0</v>
      </c>
      <c r="BJ54" s="75">
        <f t="shared" si="28"/>
        <v>0</v>
      </c>
      <c r="BK54" s="75">
        <f t="shared" si="28"/>
        <v>0</v>
      </c>
      <c r="BL54" s="75">
        <f t="shared" si="28"/>
        <v>0</v>
      </c>
      <c r="BM54" s="37"/>
      <c r="BN54" s="75">
        <f>SUM(B54:BM54)</f>
        <v>0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</v>
      </c>
      <c r="E55" s="68">
        <f>E21*'Assumptions (Inputs)'!$C$42</f>
        <v>0</v>
      </c>
      <c r="F55" s="68">
        <f>F21*'Assumptions (Inputs)'!$C$42</f>
        <v>0</v>
      </c>
      <c r="G55" s="68">
        <f>G21*'Assumptions (Inputs)'!$C$42</f>
        <v>0</v>
      </c>
      <c r="H55" s="68">
        <f>H21*'Assumptions (Inputs)'!$C$42</f>
        <v>0</v>
      </c>
      <c r="I55" s="68">
        <f>I21*'Assumptions (Inputs)'!$C$42</f>
        <v>0</v>
      </c>
      <c r="J55" s="68">
        <f>J21*'Assumptions (Inputs)'!$C$42</f>
        <v>0</v>
      </c>
      <c r="K55" s="68">
        <f>K21*'Assumptions (Inputs)'!$C$42</f>
        <v>0</v>
      </c>
      <c r="L55" s="68">
        <f>L21*'Assumptions (Inputs)'!$C$42</f>
        <v>0</v>
      </c>
      <c r="M55" s="68">
        <f>M21*'Assumptions (Inputs)'!$C$42</f>
        <v>0</v>
      </c>
      <c r="N55" s="68">
        <f>N21*'Assumptions (Inputs)'!$C$42</f>
        <v>0</v>
      </c>
      <c r="O55" s="68">
        <f>O21*'Assumptions (Inputs)'!$C$42</f>
        <v>0</v>
      </c>
      <c r="P55" s="68">
        <f>P21*'Assumptions (Inputs)'!$C$42</f>
        <v>0</v>
      </c>
      <c r="Q55" s="68">
        <f>Q21*'Assumptions (Inputs)'!$C$42</f>
        <v>0</v>
      </c>
      <c r="R55" s="68">
        <f>R21*'Assumptions (Inputs)'!$C$42</f>
        <v>0</v>
      </c>
      <c r="S55" s="68">
        <f>S21*'Assumptions (Inputs)'!$C$42</f>
        <v>0</v>
      </c>
      <c r="T55" s="68">
        <f>T21*'Assumptions (Inputs)'!$C$42</f>
        <v>0</v>
      </c>
      <c r="U55" s="68">
        <f>U21*'Assumptions (Inputs)'!$C$42</f>
        <v>0</v>
      </c>
      <c r="V55" s="68">
        <f>V21*'Assumptions (Inputs)'!$C$42</f>
        <v>0</v>
      </c>
      <c r="W55" s="68">
        <f>W21*'Assumptions (Inputs)'!$C$42</f>
        <v>0</v>
      </c>
      <c r="X55" s="68">
        <f>X21*'Assumptions (Inputs)'!$C$42</f>
        <v>0</v>
      </c>
      <c r="Y55" s="68">
        <f>Y21*'Assumptions (Inputs)'!$C$42</f>
        <v>0</v>
      </c>
      <c r="Z55" s="68">
        <f>Z21*'Assumptions (Inputs)'!$C$42</f>
        <v>0</v>
      </c>
      <c r="AA55" s="68">
        <f>AA21*'Assumptions (Inputs)'!$C$42</f>
        <v>0</v>
      </c>
      <c r="AB55" s="68">
        <f>AB21*'Assumptions (Inputs)'!$C$42</f>
        <v>0</v>
      </c>
      <c r="AC55" s="68">
        <f>AC21*'Assumptions (Inputs)'!$C$42</f>
        <v>0</v>
      </c>
      <c r="AD55" s="68">
        <f>AD21*'Assumptions (Inputs)'!$C$42</f>
        <v>0</v>
      </c>
      <c r="AE55" s="68">
        <f>AE21*'Assumptions (Inputs)'!$C$42</f>
        <v>0</v>
      </c>
      <c r="AF55" s="68">
        <f>AF21*'Assumptions (Inputs)'!$C$42</f>
        <v>0</v>
      </c>
      <c r="AG55" s="68">
        <f>AG21*'Assumptions (Inputs)'!$C$42</f>
        <v>0</v>
      </c>
      <c r="AH55" s="68">
        <f>AH21*'Assumptions (Inputs)'!$C$42</f>
        <v>0</v>
      </c>
      <c r="AI55" s="68">
        <f>AI21*'Assumptions (Inputs)'!$C$42</f>
        <v>0</v>
      </c>
      <c r="AJ55" s="68">
        <f>AJ21*'Assumptions (Inputs)'!$C$42</f>
        <v>0</v>
      </c>
      <c r="AK55" s="68">
        <f>AK21*'Assumptions (Inputs)'!$C$42</f>
        <v>0</v>
      </c>
      <c r="AL55" s="68">
        <f>AL21*'Assumptions (Inputs)'!$C$42</f>
        <v>0</v>
      </c>
      <c r="AM55" s="68">
        <f>AM21*'Assumptions (Inputs)'!$C$42</f>
        <v>0</v>
      </c>
      <c r="AN55" s="68">
        <f>AN21*'Assumptions (Inputs)'!$C$42</f>
        <v>0</v>
      </c>
      <c r="AO55" s="68">
        <f>AO21*'Assumptions (Inputs)'!$C$42</f>
        <v>0</v>
      </c>
      <c r="AP55" s="68">
        <f>AP21*'Assumptions (Inputs)'!$C$42</f>
        <v>0</v>
      </c>
      <c r="AQ55" s="68">
        <f>AQ21*'Assumptions (Inputs)'!$C$42</f>
        <v>0</v>
      </c>
      <c r="AR55" s="68">
        <f>AR21*'Assumptions (Inputs)'!$C$42</f>
        <v>0</v>
      </c>
      <c r="AS55" s="68">
        <f>AS21*'Assumptions (Inputs)'!$C$42</f>
        <v>0</v>
      </c>
      <c r="AT55" s="68">
        <f>AT21*'Assumptions (Inputs)'!$C$42</f>
        <v>0</v>
      </c>
      <c r="AU55" s="68">
        <f>AU21*'Assumptions (Inputs)'!$C$42</f>
        <v>0</v>
      </c>
      <c r="AV55" s="68">
        <f>AV21*'Assumptions (Inputs)'!$C$42</f>
        <v>0</v>
      </c>
      <c r="AW55" s="68">
        <f>AW21*'Assumptions (Inputs)'!$C$42</f>
        <v>0</v>
      </c>
      <c r="AX55" s="68">
        <f>AX21*'Assumptions (Inputs)'!$C$42</f>
        <v>0</v>
      </c>
      <c r="AY55" s="68">
        <f>AY21*'Assumptions (Inputs)'!$C$42</f>
        <v>0</v>
      </c>
      <c r="AZ55" s="68">
        <f>AZ21*'Assumptions (Inputs)'!$C$42</f>
        <v>0</v>
      </c>
      <c r="BA55" s="68">
        <f>BA21*'Assumptions (Inputs)'!$C$42</f>
        <v>0</v>
      </c>
      <c r="BB55" s="68">
        <f>BB21*'Assumptions (Inputs)'!$C$42</f>
        <v>0</v>
      </c>
      <c r="BC55" s="68">
        <f>BC21*'Assumptions (Inputs)'!$C$42</f>
        <v>0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0</v>
      </c>
      <c r="BO55" s="337"/>
    </row>
    <row r="56" spans="1:107" s="38" customFormat="1" ht="15" customHeight="1" thickBot="1">
      <c r="A56" s="36" t="s">
        <v>100</v>
      </c>
      <c r="B56" s="69">
        <f t="shared" ref="B56:BL56" si="29">SUM(B53:B55)</f>
        <v>0</v>
      </c>
      <c r="C56" s="69">
        <f t="shared" si="29"/>
        <v>0</v>
      </c>
      <c r="D56" s="69">
        <f t="shared" si="29"/>
        <v>0</v>
      </c>
      <c r="E56" s="69">
        <f t="shared" si="29"/>
        <v>0</v>
      </c>
      <c r="F56" s="69">
        <f t="shared" si="29"/>
        <v>0</v>
      </c>
      <c r="G56" s="69">
        <f t="shared" si="29"/>
        <v>0</v>
      </c>
      <c r="H56" s="69">
        <f t="shared" si="29"/>
        <v>0</v>
      </c>
      <c r="I56" s="69">
        <f t="shared" si="29"/>
        <v>0</v>
      </c>
      <c r="J56" s="69">
        <f t="shared" si="29"/>
        <v>0</v>
      </c>
      <c r="K56" s="69">
        <f t="shared" si="29"/>
        <v>0</v>
      </c>
      <c r="L56" s="69">
        <f t="shared" si="29"/>
        <v>0</v>
      </c>
      <c r="M56" s="69">
        <f t="shared" si="29"/>
        <v>0</v>
      </c>
      <c r="N56" s="69">
        <f t="shared" si="29"/>
        <v>0</v>
      </c>
      <c r="O56" s="69">
        <f t="shared" si="29"/>
        <v>0</v>
      </c>
      <c r="P56" s="69">
        <f t="shared" si="29"/>
        <v>0</v>
      </c>
      <c r="Q56" s="69">
        <f t="shared" si="29"/>
        <v>0</v>
      </c>
      <c r="R56" s="69">
        <f t="shared" si="29"/>
        <v>0</v>
      </c>
      <c r="S56" s="69">
        <f t="shared" si="29"/>
        <v>0</v>
      </c>
      <c r="T56" s="69">
        <f t="shared" si="29"/>
        <v>0</v>
      </c>
      <c r="U56" s="69">
        <f t="shared" si="29"/>
        <v>0</v>
      </c>
      <c r="V56" s="69">
        <f t="shared" si="29"/>
        <v>0</v>
      </c>
      <c r="W56" s="69">
        <f t="shared" si="29"/>
        <v>0</v>
      </c>
      <c r="X56" s="69">
        <f t="shared" si="29"/>
        <v>0</v>
      </c>
      <c r="Y56" s="69">
        <f t="shared" si="29"/>
        <v>0</v>
      </c>
      <c r="Z56" s="69">
        <f t="shared" si="29"/>
        <v>0</v>
      </c>
      <c r="AA56" s="69">
        <f t="shared" si="29"/>
        <v>0</v>
      </c>
      <c r="AB56" s="69">
        <f t="shared" si="29"/>
        <v>0</v>
      </c>
      <c r="AC56" s="69">
        <f t="shared" si="29"/>
        <v>0</v>
      </c>
      <c r="AD56" s="69">
        <f t="shared" si="29"/>
        <v>0</v>
      </c>
      <c r="AE56" s="69">
        <f t="shared" si="29"/>
        <v>0</v>
      </c>
      <c r="AF56" s="69">
        <f t="shared" si="29"/>
        <v>0</v>
      </c>
      <c r="AG56" s="69">
        <f t="shared" si="29"/>
        <v>0</v>
      </c>
      <c r="AH56" s="69">
        <f t="shared" si="29"/>
        <v>0</v>
      </c>
      <c r="AI56" s="69">
        <f t="shared" si="29"/>
        <v>0</v>
      </c>
      <c r="AJ56" s="69">
        <f t="shared" si="29"/>
        <v>0</v>
      </c>
      <c r="AK56" s="69">
        <f t="shared" si="29"/>
        <v>0</v>
      </c>
      <c r="AL56" s="69">
        <f t="shared" si="29"/>
        <v>0</v>
      </c>
      <c r="AM56" s="69">
        <f t="shared" si="29"/>
        <v>0</v>
      </c>
      <c r="AN56" s="69">
        <f t="shared" si="29"/>
        <v>0</v>
      </c>
      <c r="AO56" s="69">
        <f t="shared" si="29"/>
        <v>0</v>
      </c>
      <c r="AP56" s="69">
        <f t="shared" si="29"/>
        <v>0</v>
      </c>
      <c r="AQ56" s="69">
        <f t="shared" si="29"/>
        <v>0</v>
      </c>
      <c r="AR56" s="69">
        <f t="shared" si="29"/>
        <v>0</v>
      </c>
      <c r="AS56" s="69">
        <f t="shared" si="29"/>
        <v>0</v>
      </c>
      <c r="AT56" s="69">
        <f t="shared" si="29"/>
        <v>0</v>
      </c>
      <c r="AU56" s="69">
        <f t="shared" si="29"/>
        <v>0</v>
      </c>
      <c r="AV56" s="69">
        <f t="shared" si="29"/>
        <v>0</v>
      </c>
      <c r="AW56" s="69">
        <f t="shared" si="29"/>
        <v>0</v>
      </c>
      <c r="AX56" s="69">
        <f t="shared" si="29"/>
        <v>0</v>
      </c>
      <c r="AY56" s="69">
        <f t="shared" si="29"/>
        <v>0</v>
      </c>
      <c r="AZ56" s="69">
        <f t="shared" si="29"/>
        <v>0</v>
      </c>
      <c r="BA56" s="69">
        <f t="shared" si="29"/>
        <v>0</v>
      </c>
      <c r="BB56" s="69">
        <f t="shared" si="29"/>
        <v>0</v>
      </c>
      <c r="BC56" s="69">
        <f t="shared" si="29"/>
        <v>0</v>
      </c>
      <c r="BD56" s="69">
        <f t="shared" si="29"/>
        <v>0</v>
      </c>
      <c r="BE56" s="69">
        <f t="shared" si="29"/>
        <v>0</v>
      </c>
      <c r="BF56" s="69">
        <f t="shared" si="29"/>
        <v>0</v>
      </c>
      <c r="BG56" s="69">
        <f t="shared" si="29"/>
        <v>0</v>
      </c>
      <c r="BH56" s="69">
        <f t="shared" si="29"/>
        <v>0</v>
      </c>
      <c r="BI56" s="69">
        <f t="shared" si="29"/>
        <v>0</v>
      </c>
      <c r="BJ56" s="69">
        <f t="shared" si="29"/>
        <v>0</v>
      </c>
      <c r="BK56" s="69">
        <f t="shared" si="29"/>
        <v>0</v>
      </c>
      <c r="BL56" s="69">
        <f t="shared" si="29"/>
        <v>0</v>
      </c>
      <c r="BM56" s="37"/>
      <c r="BN56" s="75">
        <f>SUM(B56:BM56)</f>
        <v>0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30">B50</f>
        <v>0</v>
      </c>
      <c r="C59" s="75">
        <f t="shared" si="30"/>
        <v>0</v>
      </c>
      <c r="D59" s="75">
        <f t="shared" si="30"/>
        <v>0</v>
      </c>
      <c r="E59" s="75">
        <f t="shared" si="30"/>
        <v>0</v>
      </c>
      <c r="F59" s="75">
        <f t="shared" si="30"/>
        <v>0</v>
      </c>
      <c r="G59" s="75">
        <f t="shared" si="30"/>
        <v>0</v>
      </c>
      <c r="H59" s="75">
        <f t="shared" si="30"/>
        <v>0</v>
      </c>
      <c r="I59" s="75">
        <f t="shared" si="30"/>
        <v>0</v>
      </c>
      <c r="J59" s="75">
        <f t="shared" si="30"/>
        <v>0</v>
      </c>
      <c r="K59" s="75">
        <f t="shared" si="30"/>
        <v>0</v>
      </c>
      <c r="L59" s="75">
        <f t="shared" si="30"/>
        <v>0</v>
      </c>
      <c r="M59" s="75">
        <f t="shared" si="30"/>
        <v>0</v>
      </c>
      <c r="N59" s="75">
        <f t="shared" si="30"/>
        <v>0</v>
      </c>
      <c r="O59" s="75">
        <f t="shared" si="30"/>
        <v>0</v>
      </c>
      <c r="P59" s="75">
        <f t="shared" si="30"/>
        <v>0</v>
      </c>
      <c r="Q59" s="75">
        <f t="shared" si="30"/>
        <v>0</v>
      </c>
      <c r="R59" s="75">
        <f t="shared" si="30"/>
        <v>0</v>
      </c>
      <c r="S59" s="75">
        <f t="shared" si="30"/>
        <v>0</v>
      </c>
      <c r="T59" s="75">
        <f t="shared" si="30"/>
        <v>0</v>
      </c>
      <c r="U59" s="75">
        <f t="shared" si="30"/>
        <v>0</v>
      </c>
      <c r="V59" s="75">
        <f t="shared" si="30"/>
        <v>0</v>
      </c>
      <c r="W59" s="75">
        <f t="shared" si="30"/>
        <v>0</v>
      </c>
      <c r="X59" s="75">
        <f t="shared" si="30"/>
        <v>0</v>
      </c>
      <c r="Y59" s="75">
        <f t="shared" si="30"/>
        <v>0</v>
      </c>
      <c r="Z59" s="75">
        <f t="shared" si="30"/>
        <v>0</v>
      </c>
      <c r="AA59" s="75">
        <f t="shared" si="30"/>
        <v>0</v>
      </c>
      <c r="AB59" s="75">
        <f t="shared" si="30"/>
        <v>0</v>
      </c>
      <c r="AC59" s="75">
        <f t="shared" si="30"/>
        <v>0</v>
      </c>
      <c r="AD59" s="75">
        <f t="shared" si="30"/>
        <v>0</v>
      </c>
      <c r="AE59" s="75">
        <f t="shared" si="30"/>
        <v>0</v>
      </c>
      <c r="AF59" s="75">
        <f t="shared" si="30"/>
        <v>0</v>
      </c>
      <c r="AG59" s="75">
        <f t="shared" si="30"/>
        <v>0</v>
      </c>
      <c r="AH59" s="75">
        <f t="shared" si="30"/>
        <v>0</v>
      </c>
      <c r="AI59" s="75">
        <f t="shared" si="30"/>
        <v>0</v>
      </c>
      <c r="AJ59" s="75">
        <f t="shared" si="30"/>
        <v>0</v>
      </c>
      <c r="AK59" s="75">
        <f t="shared" si="30"/>
        <v>0</v>
      </c>
      <c r="AL59" s="75">
        <f t="shared" si="30"/>
        <v>0</v>
      </c>
      <c r="AM59" s="75">
        <f t="shared" si="30"/>
        <v>0</v>
      </c>
      <c r="AN59" s="75">
        <f t="shared" si="30"/>
        <v>0</v>
      </c>
      <c r="AO59" s="75">
        <f t="shared" si="30"/>
        <v>0</v>
      </c>
      <c r="AP59" s="75">
        <f t="shared" si="30"/>
        <v>0</v>
      </c>
      <c r="AQ59" s="75">
        <f t="shared" si="30"/>
        <v>0</v>
      </c>
      <c r="AR59" s="75">
        <f t="shared" si="30"/>
        <v>0</v>
      </c>
      <c r="AS59" s="75">
        <f t="shared" si="30"/>
        <v>0</v>
      </c>
      <c r="AT59" s="75">
        <f t="shared" si="30"/>
        <v>0</v>
      </c>
      <c r="AU59" s="75">
        <f t="shared" si="30"/>
        <v>0</v>
      </c>
      <c r="AV59" s="75">
        <f t="shared" si="30"/>
        <v>0</v>
      </c>
      <c r="AW59" s="75">
        <f t="shared" si="30"/>
        <v>0</v>
      </c>
      <c r="AX59" s="75">
        <f t="shared" si="30"/>
        <v>0</v>
      </c>
      <c r="AY59" s="75">
        <f t="shared" si="30"/>
        <v>0</v>
      </c>
      <c r="AZ59" s="75">
        <f t="shared" si="30"/>
        <v>0</v>
      </c>
      <c r="BA59" s="75">
        <f t="shared" si="30"/>
        <v>0</v>
      </c>
      <c r="BB59" s="75">
        <f t="shared" si="30"/>
        <v>0</v>
      </c>
      <c r="BC59" s="75">
        <f t="shared" si="30"/>
        <v>0</v>
      </c>
      <c r="BD59" s="75">
        <f t="shared" si="30"/>
        <v>0</v>
      </c>
      <c r="BE59" s="75">
        <f t="shared" si="30"/>
        <v>0</v>
      </c>
      <c r="BF59" s="75">
        <f t="shared" si="30"/>
        <v>0</v>
      </c>
      <c r="BG59" s="75">
        <f t="shared" si="30"/>
        <v>0</v>
      </c>
      <c r="BH59" s="75">
        <f t="shared" si="30"/>
        <v>0</v>
      </c>
      <c r="BI59" s="75">
        <f t="shared" si="30"/>
        <v>0</v>
      </c>
      <c r="BJ59" s="75">
        <f t="shared" si="30"/>
        <v>0</v>
      </c>
      <c r="BK59" s="75">
        <f t="shared" si="30"/>
        <v>0</v>
      </c>
      <c r="BL59" s="75">
        <f t="shared" si="30"/>
        <v>0</v>
      </c>
      <c r="BM59" s="37"/>
      <c r="BN59" s="75">
        <f>SUM(B59:BM59)</f>
        <v>0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1">E60</f>
        <v>9.7000000000000003E-2</v>
      </c>
      <c r="G60" s="369">
        <f t="shared" si="31"/>
        <v>9.7000000000000003E-2</v>
      </c>
      <c r="H60" s="369">
        <f t="shared" si="31"/>
        <v>9.7000000000000003E-2</v>
      </c>
      <c r="I60" s="369">
        <f t="shared" si="31"/>
        <v>9.7000000000000003E-2</v>
      </c>
      <c r="J60" s="369">
        <f t="shared" si="31"/>
        <v>9.7000000000000003E-2</v>
      </c>
      <c r="K60" s="369">
        <f t="shared" si="31"/>
        <v>9.7000000000000003E-2</v>
      </c>
      <c r="L60" s="369">
        <f t="shared" si="31"/>
        <v>9.7000000000000003E-2</v>
      </c>
      <c r="M60" s="369">
        <f t="shared" si="31"/>
        <v>9.7000000000000003E-2</v>
      </c>
      <c r="N60" s="369">
        <f t="shared" si="31"/>
        <v>9.7000000000000003E-2</v>
      </c>
      <c r="O60" s="369">
        <f t="shared" si="31"/>
        <v>9.7000000000000003E-2</v>
      </c>
      <c r="P60" s="369">
        <f t="shared" si="31"/>
        <v>9.7000000000000003E-2</v>
      </c>
      <c r="Q60" s="369">
        <f t="shared" si="31"/>
        <v>9.7000000000000003E-2</v>
      </c>
      <c r="R60" s="369">
        <f t="shared" si="31"/>
        <v>9.7000000000000003E-2</v>
      </c>
      <c r="S60" s="369">
        <f t="shared" si="31"/>
        <v>9.7000000000000003E-2</v>
      </c>
      <c r="T60" s="369">
        <f t="shared" si="31"/>
        <v>9.7000000000000003E-2</v>
      </c>
      <c r="U60" s="369">
        <f t="shared" si="31"/>
        <v>9.7000000000000003E-2</v>
      </c>
      <c r="V60" s="369">
        <f t="shared" si="31"/>
        <v>9.7000000000000003E-2</v>
      </c>
      <c r="W60" s="369">
        <f t="shared" si="31"/>
        <v>9.7000000000000003E-2</v>
      </c>
      <c r="X60" s="369">
        <f t="shared" si="31"/>
        <v>9.7000000000000003E-2</v>
      </c>
      <c r="Y60" s="369">
        <f t="shared" si="31"/>
        <v>9.7000000000000003E-2</v>
      </c>
      <c r="Z60" s="369">
        <f t="shared" si="31"/>
        <v>9.7000000000000003E-2</v>
      </c>
      <c r="AA60" s="369">
        <f t="shared" si="31"/>
        <v>9.7000000000000003E-2</v>
      </c>
      <c r="AB60" s="369">
        <f t="shared" si="31"/>
        <v>9.7000000000000003E-2</v>
      </c>
      <c r="AC60" s="369">
        <f t="shared" si="31"/>
        <v>9.7000000000000003E-2</v>
      </c>
      <c r="AD60" s="369">
        <f t="shared" si="31"/>
        <v>9.7000000000000003E-2</v>
      </c>
      <c r="AE60" s="369">
        <f t="shared" si="31"/>
        <v>9.7000000000000003E-2</v>
      </c>
      <c r="AF60" s="369">
        <f t="shared" si="31"/>
        <v>9.7000000000000003E-2</v>
      </c>
      <c r="AG60" s="369">
        <f t="shared" si="31"/>
        <v>9.7000000000000003E-2</v>
      </c>
      <c r="AH60" s="369">
        <f t="shared" si="31"/>
        <v>9.7000000000000003E-2</v>
      </c>
      <c r="AI60" s="369">
        <f t="shared" si="31"/>
        <v>9.7000000000000003E-2</v>
      </c>
      <c r="AJ60" s="369">
        <f t="shared" si="31"/>
        <v>9.7000000000000003E-2</v>
      </c>
      <c r="AK60" s="369">
        <f t="shared" si="31"/>
        <v>9.7000000000000003E-2</v>
      </c>
      <c r="AL60" s="369">
        <f t="shared" si="31"/>
        <v>9.7000000000000003E-2</v>
      </c>
      <c r="AM60" s="369">
        <f t="shared" si="31"/>
        <v>9.7000000000000003E-2</v>
      </c>
      <c r="AN60" s="369">
        <f t="shared" si="31"/>
        <v>9.7000000000000003E-2</v>
      </c>
      <c r="AO60" s="369">
        <f t="shared" si="31"/>
        <v>9.7000000000000003E-2</v>
      </c>
      <c r="AP60" s="369">
        <f t="shared" si="31"/>
        <v>9.7000000000000003E-2</v>
      </c>
      <c r="AQ60" s="369">
        <f t="shared" si="31"/>
        <v>9.7000000000000003E-2</v>
      </c>
      <c r="AR60" s="369">
        <f t="shared" si="31"/>
        <v>9.7000000000000003E-2</v>
      </c>
      <c r="AS60" s="369">
        <f t="shared" si="31"/>
        <v>9.7000000000000003E-2</v>
      </c>
      <c r="AT60" s="369">
        <f t="shared" si="31"/>
        <v>9.7000000000000003E-2</v>
      </c>
      <c r="AU60" s="369">
        <f t="shared" si="31"/>
        <v>9.7000000000000003E-2</v>
      </c>
      <c r="AV60" s="369">
        <f t="shared" si="31"/>
        <v>9.7000000000000003E-2</v>
      </c>
      <c r="AW60" s="369">
        <f t="shared" si="31"/>
        <v>9.7000000000000003E-2</v>
      </c>
      <c r="AX60" s="369">
        <f t="shared" si="31"/>
        <v>9.7000000000000003E-2</v>
      </c>
      <c r="AY60" s="369">
        <f t="shared" si="31"/>
        <v>9.7000000000000003E-2</v>
      </c>
      <c r="AZ60" s="369">
        <f t="shared" si="31"/>
        <v>9.7000000000000003E-2</v>
      </c>
      <c r="BA60" s="369">
        <f t="shared" si="31"/>
        <v>9.7000000000000003E-2</v>
      </c>
      <c r="BB60" s="369">
        <f t="shared" si="31"/>
        <v>9.7000000000000003E-2</v>
      </c>
      <c r="BC60" s="369">
        <f t="shared" si="31"/>
        <v>9.7000000000000003E-2</v>
      </c>
      <c r="BD60" s="369">
        <f t="shared" si="31"/>
        <v>9.7000000000000003E-2</v>
      </c>
      <c r="BE60" s="369">
        <f t="shared" si="31"/>
        <v>9.7000000000000003E-2</v>
      </c>
      <c r="BF60" s="369">
        <f t="shared" si="31"/>
        <v>9.7000000000000003E-2</v>
      </c>
      <c r="BG60" s="369">
        <f t="shared" si="31"/>
        <v>9.7000000000000003E-2</v>
      </c>
      <c r="BH60" s="369">
        <f t="shared" si="31"/>
        <v>9.7000000000000003E-2</v>
      </c>
      <c r="BI60" s="369">
        <f t="shared" si="31"/>
        <v>9.7000000000000003E-2</v>
      </c>
      <c r="BJ60" s="369">
        <f t="shared" si="31"/>
        <v>9.7000000000000003E-2</v>
      </c>
      <c r="BK60" s="369">
        <f t="shared" si="31"/>
        <v>9.7000000000000003E-2</v>
      </c>
      <c r="BL60" s="369">
        <f t="shared" si="31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2">+B59*B60</f>
        <v>0</v>
      </c>
      <c r="C61" s="75">
        <f t="shared" si="32"/>
        <v>0</v>
      </c>
      <c r="D61" s="75">
        <f t="shared" si="32"/>
        <v>0</v>
      </c>
      <c r="E61" s="75">
        <f t="shared" si="32"/>
        <v>0</v>
      </c>
      <c r="F61" s="75">
        <f>+F59*F60</f>
        <v>0</v>
      </c>
      <c r="G61" s="75">
        <f t="shared" ref="G61:BL61" si="33">+G59*G60</f>
        <v>0</v>
      </c>
      <c r="H61" s="75">
        <f t="shared" si="33"/>
        <v>0</v>
      </c>
      <c r="I61" s="75">
        <f t="shared" si="33"/>
        <v>0</v>
      </c>
      <c r="J61" s="75">
        <f t="shared" si="33"/>
        <v>0</v>
      </c>
      <c r="K61" s="75">
        <f t="shared" si="33"/>
        <v>0</v>
      </c>
      <c r="L61" s="75">
        <f t="shared" si="33"/>
        <v>0</v>
      </c>
      <c r="M61" s="75">
        <f t="shared" si="33"/>
        <v>0</v>
      </c>
      <c r="N61" s="75">
        <f t="shared" si="33"/>
        <v>0</v>
      </c>
      <c r="O61" s="75">
        <f t="shared" si="33"/>
        <v>0</v>
      </c>
      <c r="P61" s="75">
        <f t="shared" si="33"/>
        <v>0</v>
      </c>
      <c r="Q61" s="75">
        <f t="shared" si="33"/>
        <v>0</v>
      </c>
      <c r="R61" s="75">
        <f t="shared" si="33"/>
        <v>0</v>
      </c>
      <c r="S61" s="75">
        <f t="shared" si="33"/>
        <v>0</v>
      </c>
      <c r="T61" s="75">
        <f t="shared" si="33"/>
        <v>0</v>
      </c>
      <c r="U61" s="75">
        <f t="shared" si="33"/>
        <v>0</v>
      </c>
      <c r="V61" s="75">
        <f t="shared" si="33"/>
        <v>0</v>
      </c>
      <c r="W61" s="75">
        <f t="shared" si="33"/>
        <v>0</v>
      </c>
      <c r="X61" s="75">
        <f t="shared" si="33"/>
        <v>0</v>
      </c>
      <c r="Y61" s="75">
        <f t="shared" si="33"/>
        <v>0</v>
      </c>
      <c r="Z61" s="75">
        <f t="shared" si="33"/>
        <v>0</v>
      </c>
      <c r="AA61" s="75">
        <f t="shared" si="33"/>
        <v>0</v>
      </c>
      <c r="AB61" s="75">
        <f t="shared" si="33"/>
        <v>0</v>
      </c>
      <c r="AC61" s="75">
        <f t="shared" si="33"/>
        <v>0</v>
      </c>
      <c r="AD61" s="75">
        <f t="shared" si="33"/>
        <v>0</v>
      </c>
      <c r="AE61" s="75">
        <f t="shared" si="33"/>
        <v>0</v>
      </c>
      <c r="AF61" s="75">
        <f t="shared" si="33"/>
        <v>0</v>
      </c>
      <c r="AG61" s="75">
        <f t="shared" si="33"/>
        <v>0</v>
      </c>
      <c r="AH61" s="75">
        <f t="shared" si="33"/>
        <v>0</v>
      </c>
      <c r="AI61" s="75">
        <f t="shared" si="33"/>
        <v>0</v>
      </c>
      <c r="AJ61" s="75">
        <f t="shared" si="33"/>
        <v>0</v>
      </c>
      <c r="AK61" s="75">
        <f t="shared" si="33"/>
        <v>0</v>
      </c>
      <c r="AL61" s="75">
        <f t="shared" si="33"/>
        <v>0</v>
      </c>
      <c r="AM61" s="75">
        <f t="shared" si="33"/>
        <v>0</v>
      </c>
      <c r="AN61" s="75">
        <f t="shared" si="33"/>
        <v>0</v>
      </c>
      <c r="AO61" s="75">
        <f t="shared" si="33"/>
        <v>0</v>
      </c>
      <c r="AP61" s="75">
        <f t="shared" si="33"/>
        <v>0</v>
      </c>
      <c r="AQ61" s="75">
        <f t="shared" si="33"/>
        <v>0</v>
      </c>
      <c r="AR61" s="75">
        <f t="shared" si="33"/>
        <v>0</v>
      </c>
      <c r="AS61" s="75">
        <f t="shared" si="33"/>
        <v>0</v>
      </c>
      <c r="AT61" s="75">
        <f t="shared" si="33"/>
        <v>0</v>
      </c>
      <c r="AU61" s="75">
        <f t="shared" si="33"/>
        <v>0</v>
      </c>
      <c r="AV61" s="75">
        <f t="shared" si="33"/>
        <v>0</v>
      </c>
      <c r="AW61" s="75">
        <f t="shared" si="33"/>
        <v>0</v>
      </c>
      <c r="AX61" s="75">
        <f t="shared" si="33"/>
        <v>0</v>
      </c>
      <c r="AY61" s="75">
        <f t="shared" si="33"/>
        <v>0</v>
      </c>
      <c r="AZ61" s="75">
        <f t="shared" si="33"/>
        <v>0</v>
      </c>
      <c r="BA61" s="75">
        <f t="shared" si="33"/>
        <v>0</v>
      </c>
      <c r="BB61" s="75">
        <f t="shared" si="33"/>
        <v>0</v>
      </c>
      <c r="BC61" s="75">
        <f t="shared" si="33"/>
        <v>0</v>
      </c>
      <c r="BD61" s="75">
        <f t="shared" si="33"/>
        <v>0</v>
      </c>
      <c r="BE61" s="75">
        <f t="shared" si="33"/>
        <v>0</v>
      </c>
      <c r="BF61" s="75">
        <f t="shared" si="33"/>
        <v>0</v>
      </c>
      <c r="BG61" s="75">
        <f t="shared" si="33"/>
        <v>0</v>
      </c>
      <c r="BH61" s="75">
        <f t="shared" si="33"/>
        <v>0</v>
      </c>
      <c r="BI61" s="75">
        <f t="shared" si="33"/>
        <v>0</v>
      </c>
      <c r="BJ61" s="75">
        <f t="shared" si="33"/>
        <v>0</v>
      </c>
      <c r="BK61" s="75">
        <f t="shared" si="33"/>
        <v>0</v>
      </c>
      <c r="BL61" s="75">
        <f t="shared" si="33"/>
        <v>0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4">B56</f>
        <v>0</v>
      </c>
      <c r="C62" s="68">
        <f t="shared" si="34"/>
        <v>0</v>
      </c>
      <c r="D62" s="68">
        <f t="shared" si="34"/>
        <v>0</v>
      </c>
      <c r="E62" s="68">
        <f t="shared" si="34"/>
        <v>0</v>
      </c>
      <c r="F62" s="68">
        <f t="shared" si="34"/>
        <v>0</v>
      </c>
      <c r="G62" s="68">
        <f t="shared" si="34"/>
        <v>0</v>
      </c>
      <c r="H62" s="68">
        <f t="shared" si="34"/>
        <v>0</v>
      </c>
      <c r="I62" s="68">
        <f t="shared" si="34"/>
        <v>0</v>
      </c>
      <c r="J62" s="68">
        <f t="shared" si="34"/>
        <v>0</v>
      </c>
      <c r="K62" s="68">
        <f t="shared" si="34"/>
        <v>0</v>
      </c>
      <c r="L62" s="68">
        <f t="shared" si="34"/>
        <v>0</v>
      </c>
      <c r="M62" s="68">
        <f t="shared" si="34"/>
        <v>0</v>
      </c>
      <c r="N62" s="68">
        <f t="shared" si="34"/>
        <v>0</v>
      </c>
      <c r="O62" s="68">
        <f t="shared" si="34"/>
        <v>0</v>
      </c>
      <c r="P62" s="68">
        <f t="shared" si="34"/>
        <v>0</v>
      </c>
      <c r="Q62" s="68">
        <f t="shared" si="34"/>
        <v>0</v>
      </c>
      <c r="R62" s="68">
        <f t="shared" si="34"/>
        <v>0</v>
      </c>
      <c r="S62" s="68">
        <f t="shared" si="34"/>
        <v>0</v>
      </c>
      <c r="T62" s="68">
        <f t="shared" si="34"/>
        <v>0</v>
      </c>
      <c r="U62" s="68">
        <f t="shared" si="34"/>
        <v>0</v>
      </c>
      <c r="V62" s="68">
        <f t="shared" si="34"/>
        <v>0</v>
      </c>
      <c r="W62" s="68">
        <f t="shared" si="34"/>
        <v>0</v>
      </c>
      <c r="X62" s="68">
        <f t="shared" si="34"/>
        <v>0</v>
      </c>
      <c r="Y62" s="68">
        <f t="shared" si="34"/>
        <v>0</v>
      </c>
      <c r="Z62" s="68">
        <f t="shared" si="34"/>
        <v>0</v>
      </c>
      <c r="AA62" s="68">
        <f t="shared" si="34"/>
        <v>0</v>
      </c>
      <c r="AB62" s="68">
        <f t="shared" si="34"/>
        <v>0</v>
      </c>
      <c r="AC62" s="68">
        <f t="shared" si="34"/>
        <v>0</v>
      </c>
      <c r="AD62" s="68">
        <f t="shared" si="34"/>
        <v>0</v>
      </c>
      <c r="AE62" s="68">
        <f t="shared" si="34"/>
        <v>0</v>
      </c>
      <c r="AF62" s="68">
        <f t="shared" si="34"/>
        <v>0</v>
      </c>
      <c r="AG62" s="68">
        <f t="shared" si="34"/>
        <v>0</v>
      </c>
      <c r="AH62" s="68">
        <f t="shared" si="34"/>
        <v>0</v>
      </c>
      <c r="AI62" s="68">
        <f t="shared" si="34"/>
        <v>0</v>
      </c>
      <c r="AJ62" s="68">
        <f t="shared" si="34"/>
        <v>0</v>
      </c>
      <c r="AK62" s="68">
        <f t="shared" si="34"/>
        <v>0</v>
      </c>
      <c r="AL62" s="68">
        <f t="shared" si="34"/>
        <v>0</v>
      </c>
      <c r="AM62" s="68">
        <f t="shared" si="34"/>
        <v>0</v>
      </c>
      <c r="AN62" s="68">
        <f t="shared" si="34"/>
        <v>0</v>
      </c>
      <c r="AO62" s="68">
        <f t="shared" si="34"/>
        <v>0</v>
      </c>
      <c r="AP62" s="68">
        <f t="shared" si="34"/>
        <v>0</v>
      </c>
      <c r="AQ62" s="68">
        <f t="shared" si="34"/>
        <v>0</v>
      </c>
      <c r="AR62" s="68">
        <f t="shared" si="34"/>
        <v>0</v>
      </c>
      <c r="AS62" s="68">
        <f t="shared" si="34"/>
        <v>0</v>
      </c>
      <c r="AT62" s="68">
        <f t="shared" si="34"/>
        <v>0</v>
      </c>
      <c r="AU62" s="68">
        <f t="shared" si="34"/>
        <v>0</v>
      </c>
      <c r="AV62" s="68">
        <f t="shared" si="34"/>
        <v>0</v>
      </c>
      <c r="AW62" s="68">
        <f t="shared" si="34"/>
        <v>0</v>
      </c>
      <c r="AX62" s="68">
        <f t="shared" si="34"/>
        <v>0</v>
      </c>
      <c r="AY62" s="68">
        <f t="shared" si="34"/>
        <v>0</v>
      </c>
      <c r="AZ62" s="68">
        <f t="shared" si="34"/>
        <v>0</v>
      </c>
      <c r="BA62" s="68">
        <f t="shared" si="34"/>
        <v>0</v>
      </c>
      <c r="BB62" s="68">
        <f t="shared" si="34"/>
        <v>0</v>
      </c>
      <c r="BC62" s="68">
        <f t="shared" si="34"/>
        <v>0</v>
      </c>
      <c r="BD62" s="68">
        <f t="shared" si="34"/>
        <v>0</v>
      </c>
      <c r="BE62" s="68">
        <f t="shared" si="34"/>
        <v>0</v>
      </c>
      <c r="BF62" s="68">
        <f t="shared" si="34"/>
        <v>0</v>
      </c>
      <c r="BG62" s="68">
        <f t="shared" si="34"/>
        <v>0</v>
      </c>
      <c r="BH62" s="68">
        <f t="shared" si="34"/>
        <v>0</v>
      </c>
      <c r="BI62" s="68">
        <f t="shared" si="34"/>
        <v>0</v>
      </c>
      <c r="BJ62" s="68">
        <f t="shared" si="34"/>
        <v>0</v>
      </c>
      <c r="BK62" s="68">
        <f t="shared" si="34"/>
        <v>0</v>
      </c>
      <c r="BL62" s="68">
        <f t="shared" si="34"/>
        <v>0</v>
      </c>
      <c r="BM62" s="37"/>
      <c r="BN62" s="75">
        <f>SUM(B62:BM62)</f>
        <v>0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5">SUM(C61:C62)</f>
        <v>0</v>
      </c>
      <c r="D63" s="75">
        <f t="shared" si="35"/>
        <v>0</v>
      </c>
      <c r="E63" s="75">
        <f t="shared" si="35"/>
        <v>0</v>
      </c>
      <c r="F63" s="75">
        <f t="shared" si="35"/>
        <v>0</v>
      </c>
      <c r="G63" s="75">
        <f t="shared" si="35"/>
        <v>0</v>
      </c>
      <c r="H63" s="75">
        <f t="shared" si="35"/>
        <v>0</v>
      </c>
      <c r="I63" s="75">
        <f t="shared" si="35"/>
        <v>0</v>
      </c>
      <c r="J63" s="75">
        <f t="shared" si="35"/>
        <v>0</v>
      </c>
      <c r="K63" s="75">
        <f t="shared" si="35"/>
        <v>0</v>
      </c>
      <c r="L63" s="75">
        <f t="shared" si="35"/>
        <v>0</v>
      </c>
      <c r="M63" s="75">
        <f t="shared" si="35"/>
        <v>0</v>
      </c>
      <c r="N63" s="75">
        <f t="shared" si="35"/>
        <v>0</v>
      </c>
      <c r="O63" s="75">
        <f t="shared" si="35"/>
        <v>0</v>
      </c>
      <c r="P63" s="75">
        <f t="shared" si="35"/>
        <v>0</v>
      </c>
      <c r="Q63" s="75">
        <f t="shared" si="35"/>
        <v>0</v>
      </c>
      <c r="R63" s="75">
        <f t="shared" si="35"/>
        <v>0</v>
      </c>
      <c r="S63" s="75">
        <f t="shared" si="35"/>
        <v>0</v>
      </c>
      <c r="T63" s="75">
        <f t="shared" si="35"/>
        <v>0</v>
      </c>
      <c r="U63" s="75">
        <f t="shared" si="35"/>
        <v>0</v>
      </c>
      <c r="V63" s="75">
        <f t="shared" si="35"/>
        <v>0</v>
      </c>
      <c r="W63" s="75">
        <f t="shared" si="35"/>
        <v>0</v>
      </c>
      <c r="X63" s="75">
        <f t="shared" si="35"/>
        <v>0</v>
      </c>
      <c r="Y63" s="75">
        <f t="shared" si="35"/>
        <v>0</v>
      </c>
      <c r="Z63" s="75">
        <f t="shared" si="35"/>
        <v>0</v>
      </c>
      <c r="AA63" s="75">
        <f t="shared" si="35"/>
        <v>0</v>
      </c>
      <c r="AB63" s="75">
        <f t="shared" si="35"/>
        <v>0</v>
      </c>
      <c r="AC63" s="75">
        <f t="shared" si="35"/>
        <v>0</v>
      </c>
      <c r="AD63" s="75">
        <f t="shared" si="35"/>
        <v>0</v>
      </c>
      <c r="AE63" s="75">
        <f t="shared" si="35"/>
        <v>0</v>
      </c>
      <c r="AF63" s="75">
        <f t="shared" si="35"/>
        <v>0</v>
      </c>
      <c r="AG63" s="75">
        <f t="shared" si="35"/>
        <v>0</v>
      </c>
      <c r="AH63" s="75">
        <f t="shared" si="35"/>
        <v>0</v>
      </c>
      <c r="AI63" s="75">
        <f t="shared" si="35"/>
        <v>0</v>
      </c>
      <c r="AJ63" s="75">
        <f t="shared" si="35"/>
        <v>0</v>
      </c>
      <c r="AK63" s="75">
        <f t="shared" si="35"/>
        <v>0</v>
      </c>
      <c r="AL63" s="75">
        <f t="shared" si="35"/>
        <v>0</v>
      </c>
      <c r="AM63" s="75">
        <f t="shared" si="35"/>
        <v>0</v>
      </c>
      <c r="AN63" s="75">
        <f t="shared" si="35"/>
        <v>0</v>
      </c>
      <c r="AO63" s="75">
        <f t="shared" si="35"/>
        <v>0</v>
      </c>
      <c r="AP63" s="75">
        <f t="shared" si="35"/>
        <v>0</v>
      </c>
      <c r="AQ63" s="75">
        <f t="shared" si="35"/>
        <v>0</v>
      </c>
      <c r="AR63" s="75">
        <f t="shared" si="35"/>
        <v>0</v>
      </c>
      <c r="AS63" s="75">
        <f t="shared" si="35"/>
        <v>0</v>
      </c>
      <c r="AT63" s="75">
        <f t="shared" si="35"/>
        <v>0</v>
      </c>
      <c r="AU63" s="75">
        <f t="shared" si="35"/>
        <v>0</v>
      </c>
      <c r="AV63" s="75">
        <f t="shared" si="35"/>
        <v>0</v>
      </c>
      <c r="AW63" s="75">
        <f t="shared" si="35"/>
        <v>0</v>
      </c>
      <c r="AX63" s="75">
        <f t="shared" si="35"/>
        <v>0</v>
      </c>
      <c r="AY63" s="75">
        <f t="shared" si="35"/>
        <v>0</v>
      </c>
      <c r="AZ63" s="75">
        <f t="shared" si="35"/>
        <v>0</v>
      </c>
      <c r="BA63" s="75">
        <f t="shared" si="35"/>
        <v>0</v>
      </c>
      <c r="BB63" s="75">
        <f t="shared" si="35"/>
        <v>0</v>
      </c>
      <c r="BC63" s="75">
        <f t="shared" si="35"/>
        <v>0</v>
      </c>
      <c r="BD63" s="75">
        <f t="shared" si="35"/>
        <v>0</v>
      </c>
      <c r="BE63" s="75">
        <f t="shared" si="35"/>
        <v>0</v>
      </c>
      <c r="BF63" s="75">
        <f t="shared" si="35"/>
        <v>0</v>
      </c>
      <c r="BG63" s="75">
        <f t="shared" si="35"/>
        <v>0</v>
      </c>
      <c r="BH63" s="75">
        <f t="shared" si="35"/>
        <v>0</v>
      </c>
      <c r="BI63" s="75">
        <f t="shared" si="35"/>
        <v>0</v>
      </c>
      <c r="BJ63" s="75">
        <f t="shared" si="35"/>
        <v>0</v>
      </c>
      <c r="BK63" s="75">
        <f t="shared" si="35"/>
        <v>0</v>
      </c>
      <c r="BL63" s="75">
        <f t="shared" si="35"/>
        <v>0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6">C63*C64</f>
        <v>0</v>
      </c>
      <c r="D65" s="119">
        <f t="shared" si="36"/>
        <v>0</v>
      </c>
      <c r="E65" s="119">
        <f t="shared" si="36"/>
        <v>0</v>
      </c>
      <c r="F65" s="119">
        <f t="shared" si="36"/>
        <v>0</v>
      </c>
      <c r="G65" s="119">
        <f t="shared" si="36"/>
        <v>0</v>
      </c>
      <c r="H65" s="119">
        <f t="shared" si="36"/>
        <v>0</v>
      </c>
      <c r="I65" s="119">
        <f t="shared" si="36"/>
        <v>0</v>
      </c>
      <c r="J65" s="119">
        <f t="shared" si="36"/>
        <v>0</v>
      </c>
      <c r="K65" s="119">
        <f t="shared" si="36"/>
        <v>0</v>
      </c>
      <c r="L65" s="119">
        <f t="shared" si="36"/>
        <v>0</v>
      </c>
      <c r="M65" s="119">
        <f t="shared" si="36"/>
        <v>0</v>
      </c>
      <c r="N65" s="119">
        <f t="shared" si="36"/>
        <v>0</v>
      </c>
      <c r="O65" s="119">
        <f t="shared" si="36"/>
        <v>0</v>
      </c>
      <c r="P65" s="119">
        <f t="shared" si="36"/>
        <v>0</v>
      </c>
      <c r="Q65" s="119">
        <f t="shared" si="36"/>
        <v>0</v>
      </c>
      <c r="R65" s="119">
        <f t="shared" si="36"/>
        <v>0</v>
      </c>
      <c r="S65" s="119">
        <f t="shared" si="36"/>
        <v>0</v>
      </c>
      <c r="T65" s="119">
        <f t="shared" si="36"/>
        <v>0</v>
      </c>
      <c r="U65" s="119">
        <f t="shared" si="36"/>
        <v>0</v>
      </c>
      <c r="V65" s="119">
        <f t="shared" si="36"/>
        <v>0</v>
      </c>
      <c r="W65" s="119">
        <f t="shared" si="36"/>
        <v>0</v>
      </c>
      <c r="X65" s="119">
        <f t="shared" si="36"/>
        <v>0</v>
      </c>
      <c r="Y65" s="119">
        <f t="shared" si="36"/>
        <v>0</v>
      </c>
      <c r="Z65" s="119">
        <f t="shared" si="36"/>
        <v>0</v>
      </c>
      <c r="AA65" s="119">
        <f t="shared" si="36"/>
        <v>0</v>
      </c>
      <c r="AB65" s="119">
        <f t="shared" si="36"/>
        <v>0</v>
      </c>
      <c r="AC65" s="119">
        <f t="shared" si="36"/>
        <v>0</v>
      </c>
      <c r="AD65" s="119">
        <f t="shared" si="36"/>
        <v>0</v>
      </c>
      <c r="AE65" s="119">
        <f t="shared" si="36"/>
        <v>0</v>
      </c>
      <c r="AF65" s="119">
        <f t="shared" si="36"/>
        <v>0</v>
      </c>
      <c r="AG65" s="119">
        <f t="shared" si="36"/>
        <v>0</v>
      </c>
      <c r="AH65" s="119">
        <f t="shared" si="36"/>
        <v>0</v>
      </c>
      <c r="AI65" s="119">
        <f t="shared" si="36"/>
        <v>0</v>
      </c>
      <c r="AJ65" s="119">
        <f t="shared" si="36"/>
        <v>0</v>
      </c>
      <c r="AK65" s="119">
        <f t="shared" si="36"/>
        <v>0</v>
      </c>
      <c r="AL65" s="119">
        <f t="shared" si="36"/>
        <v>0</v>
      </c>
      <c r="AM65" s="119">
        <f t="shared" si="36"/>
        <v>0</v>
      </c>
      <c r="AN65" s="119">
        <f t="shared" si="36"/>
        <v>0</v>
      </c>
      <c r="AO65" s="119">
        <f t="shared" si="36"/>
        <v>0</v>
      </c>
      <c r="AP65" s="119">
        <f t="shared" si="36"/>
        <v>0</v>
      </c>
      <c r="AQ65" s="119">
        <f t="shared" si="36"/>
        <v>0</v>
      </c>
      <c r="AR65" s="119">
        <f t="shared" si="36"/>
        <v>0</v>
      </c>
      <c r="AS65" s="119">
        <f t="shared" si="36"/>
        <v>0</v>
      </c>
      <c r="AT65" s="119">
        <f t="shared" si="36"/>
        <v>0</v>
      </c>
      <c r="AU65" s="119">
        <f t="shared" si="36"/>
        <v>0</v>
      </c>
      <c r="AV65" s="119">
        <f t="shared" si="36"/>
        <v>0</v>
      </c>
      <c r="AW65" s="119">
        <f t="shared" si="36"/>
        <v>0</v>
      </c>
      <c r="AX65" s="119">
        <f t="shared" si="36"/>
        <v>0</v>
      </c>
      <c r="AY65" s="119">
        <f t="shared" si="36"/>
        <v>0</v>
      </c>
      <c r="AZ65" s="119">
        <f t="shared" si="36"/>
        <v>0</v>
      </c>
      <c r="BA65" s="119">
        <f t="shared" si="36"/>
        <v>0</v>
      </c>
      <c r="BB65" s="119">
        <f t="shared" si="36"/>
        <v>0</v>
      </c>
      <c r="BC65" s="119">
        <f t="shared" si="36"/>
        <v>0</v>
      </c>
      <c r="BD65" s="119">
        <f t="shared" si="36"/>
        <v>0</v>
      </c>
      <c r="BE65" s="119">
        <f t="shared" si="36"/>
        <v>0</v>
      </c>
      <c r="BF65" s="119">
        <f t="shared" si="36"/>
        <v>0</v>
      </c>
      <c r="BG65" s="119">
        <f t="shared" si="36"/>
        <v>0</v>
      </c>
      <c r="BH65" s="119">
        <f t="shared" si="36"/>
        <v>0</v>
      </c>
      <c r="BI65" s="119">
        <f t="shared" si="36"/>
        <v>0</v>
      </c>
      <c r="BJ65" s="119">
        <f t="shared" si="36"/>
        <v>0</v>
      </c>
      <c r="BK65" s="119">
        <f t="shared" si="36"/>
        <v>0</v>
      </c>
      <c r="BL65" s="119">
        <f t="shared" si="36"/>
        <v>0</v>
      </c>
      <c r="BM65" s="113"/>
      <c r="BN65" s="316">
        <f>SUM(B65:BM65)</f>
        <v>0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7">B20</f>
        <v>0</v>
      </c>
      <c r="C71" s="87">
        <f t="shared" si="37"/>
        <v>0</v>
      </c>
      <c r="D71" s="87">
        <f t="shared" si="37"/>
        <v>0</v>
      </c>
      <c r="E71" s="87">
        <f t="shared" si="37"/>
        <v>0</v>
      </c>
      <c r="F71" s="87">
        <f t="shared" si="37"/>
        <v>0</v>
      </c>
      <c r="G71" s="87">
        <f t="shared" si="37"/>
        <v>0</v>
      </c>
      <c r="H71" s="87">
        <f t="shared" si="37"/>
        <v>0</v>
      </c>
      <c r="I71" s="87">
        <f t="shared" si="37"/>
        <v>0</v>
      </c>
      <c r="J71" s="87">
        <f t="shared" si="37"/>
        <v>0</v>
      </c>
      <c r="K71" s="87">
        <f t="shared" si="37"/>
        <v>0</v>
      </c>
      <c r="L71" s="87">
        <f t="shared" si="37"/>
        <v>0</v>
      </c>
      <c r="M71" s="87">
        <f t="shared" si="37"/>
        <v>0</v>
      </c>
      <c r="N71" s="87">
        <f t="shared" si="37"/>
        <v>0</v>
      </c>
      <c r="O71" s="87">
        <f t="shared" si="37"/>
        <v>0</v>
      </c>
      <c r="P71" s="87">
        <f t="shared" si="37"/>
        <v>0</v>
      </c>
      <c r="Q71" s="87">
        <f t="shared" si="37"/>
        <v>0</v>
      </c>
      <c r="R71" s="87">
        <f t="shared" si="37"/>
        <v>0</v>
      </c>
      <c r="S71" s="87">
        <f t="shared" si="37"/>
        <v>0</v>
      </c>
      <c r="T71" s="87">
        <f t="shared" si="37"/>
        <v>0</v>
      </c>
      <c r="U71" s="87">
        <f t="shared" si="37"/>
        <v>0</v>
      </c>
      <c r="V71" s="87">
        <f t="shared" si="37"/>
        <v>0</v>
      </c>
      <c r="W71" s="87">
        <f t="shared" si="37"/>
        <v>0</v>
      </c>
      <c r="X71" s="87">
        <f t="shared" si="37"/>
        <v>0</v>
      </c>
      <c r="Y71" s="87">
        <f t="shared" si="37"/>
        <v>0</v>
      </c>
      <c r="Z71" s="87">
        <f t="shared" si="37"/>
        <v>0</v>
      </c>
      <c r="AA71" s="87">
        <f t="shared" si="37"/>
        <v>0</v>
      </c>
      <c r="AB71" s="87">
        <f t="shared" si="37"/>
        <v>0</v>
      </c>
      <c r="AC71" s="87">
        <f t="shared" si="37"/>
        <v>0</v>
      </c>
      <c r="AD71" s="87">
        <f t="shared" si="37"/>
        <v>0</v>
      </c>
      <c r="AE71" s="87">
        <f t="shared" si="37"/>
        <v>0</v>
      </c>
      <c r="AF71" s="87">
        <f t="shared" si="37"/>
        <v>0</v>
      </c>
      <c r="AG71" s="87">
        <f t="shared" si="37"/>
        <v>0</v>
      </c>
      <c r="AH71" s="87">
        <f t="shared" si="37"/>
        <v>0</v>
      </c>
      <c r="AI71" s="87">
        <f t="shared" si="37"/>
        <v>0</v>
      </c>
      <c r="AJ71" s="87">
        <f t="shared" si="37"/>
        <v>0</v>
      </c>
      <c r="AK71" s="87">
        <f t="shared" si="37"/>
        <v>0</v>
      </c>
      <c r="AL71" s="87">
        <f t="shared" si="37"/>
        <v>0</v>
      </c>
      <c r="AM71" s="87">
        <f t="shared" si="37"/>
        <v>0</v>
      </c>
      <c r="AN71" s="87">
        <f t="shared" si="37"/>
        <v>0</v>
      </c>
      <c r="AO71" s="87">
        <f t="shared" si="37"/>
        <v>0</v>
      </c>
      <c r="AP71" s="87">
        <f t="shared" si="37"/>
        <v>0</v>
      </c>
      <c r="AQ71" s="87">
        <f t="shared" si="37"/>
        <v>0</v>
      </c>
      <c r="AR71" s="87">
        <f t="shared" si="37"/>
        <v>0</v>
      </c>
      <c r="AS71" s="87">
        <f t="shared" si="37"/>
        <v>0</v>
      </c>
      <c r="AT71" s="87">
        <f t="shared" si="37"/>
        <v>0</v>
      </c>
      <c r="AU71" s="87">
        <f t="shared" si="37"/>
        <v>0</v>
      </c>
      <c r="AV71" s="87">
        <f t="shared" si="37"/>
        <v>0</v>
      </c>
      <c r="AW71" s="87">
        <f t="shared" si="37"/>
        <v>0</v>
      </c>
      <c r="AX71" s="87">
        <f t="shared" si="37"/>
        <v>0</v>
      </c>
      <c r="AY71" s="87">
        <f t="shared" si="37"/>
        <v>0</v>
      </c>
      <c r="AZ71" s="87">
        <f t="shared" si="37"/>
        <v>0</v>
      </c>
      <c r="BA71" s="87">
        <f t="shared" si="37"/>
        <v>0</v>
      </c>
      <c r="BB71" s="87">
        <f t="shared" si="37"/>
        <v>0</v>
      </c>
      <c r="BC71" s="87">
        <f t="shared" si="37"/>
        <v>0</v>
      </c>
      <c r="BD71" s="87">
        <f t="shared" si="37"/>
        <v>0</v>
      </c>
      <c r="BE71" s="87">
        <f t="shared" si="37"/>
        <v>0</v>
      </c>
      <c r="BF71" s="87">
        <f t="shared" si="37"/>
        <v>0</v>
      </c>
      <c r="BG71" s="87">
        <f t="shared" si="37"/>
        <v>0</v>
      </c>
      <c r="BH71" s="87">
        <f t="shared" si="37"/>
        <v>0</v>
      </c>
      <c r="BI71" s="87">
        <f t="shared" si="37"/>
        <v>0</v>
      </c>
      <c r="BJ71" s="87">
        <f t="shared" si="37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0</v>
      </c>
      <c r="E73" s="87">
        <f>SUM($B$71:E71)-SUM($B$72:E72)</f>
        <v>0</v>
      </c>
      <c r="F73" s="87">
        <f>SUM($B$71:F71)-SUM($B$72:F72)</f>
        <v>0</v>
      </c>
      <c r="G73" s="87">
        <f>SUM($B$71:G71)-SUM($B$72:G72)</f>
        <v>0</v>
      </c>
      <c r="H73" s="87">
        <f>SUM($B$71:H71)-SUM($B$72:H72)</f>
        <v>0</v>
      </c>
      <c r="I73" s="87">
        <f>SUM($B$71:I71)-SUM($B$72:I72)</f>
        <v>0</v>
      </c>
      <c r="J73" s="87">
        <f>SUM($B$71:J71)-SUM($B$72:J72)</f>
        <v>0</v>
      </c>
      <c r="K73" s="87">
        <f>SUM($B$71:K71)-SUM($B$72:K72)</f>
        <v>0</v>
      </c>
      <c r="L73" s="87">
        <f>SUM($B$71:L71)-SUM($B$72:L72)</f>
        <v>0</v>
      </c>
      <c r="M73" s="87">
        <f>SUM($B$71:M71)-SUM($B$72:M72)</f>
        <v>0</v>
      </c>
      <c r="N73" s="87">
        <f>SUM($B$71:N71)-SUM($B$72:N72)</f>
        <v>0</v>
      </c>
      <c r="O73" s="87">
        <f>SUM($B$71:O71)-SUM($B$72:O72)</f>
        <v>0</v>
      </c>
      <c r="P73" s="87">
        <f>SUM($B$71:P71)-SUM($B$72:P72)</f>
        <v>0</v>
      </c>
      <c r="Q73" s="87">
        <f>SUM($B$71:Q71)-SUM($B$72:Q72)</f>
        <v>0</v>
      </c>
      <c r="R73" s="87">
        <f>SUM($B$71:R71)-SUM($B$72:R72)</f>
        <v>0</v>
      </c>
      <c r="S73" s="87">
        <f>SUM($B$71:S71)-SUM($B$72:S72)</f>
        <v>0</v>
      </c>
      <c r="T73" s="87">
        <f>SUM($B$71:T71)-SUM($B$72:T72)</f>
        <v>0</v>
      </c>
      <c r="U73" s="87">
        <f>SUM($B$71:U71)-SUM($B$72:U72)</f>
        <v>0</v>
      </c>
      <c r="V73" s="87">
        <f>SUM($B$71:V71)-SUM($B$72:V72)</f>
        <v>0</v>
      </c>
      <c r="W73" s="87">
        <f>SUM($B$71:W71)-SUM($B$72:W72)</f>
        <v>0</v>
      </c>
      <c r="X73" s="87">
        <f>SUM($B$71:X71)-SUM($B$72:X72)</f>
        <v>0</v>
      </c>
      <c r="Y73" s="87">
        <f>SUM($B$71:Y71)-SUM($B$72:Y72)</f>
        <v>0</v>
      </c>
      <c r="Z73" s="87">
        <f>SUM($B$71:Z71)-SUM($B$72:Z72)</f>
        <v>0</v>
      </c>
      <c r="AA73" s="87">
        <f>SUM($B$71:AA71)-SUM($B$72:AA72)</f>
        <v>0</v>
      </c>
      <c r="AB73" s="87">
        <f>SUM($B$71:AB71)-SUM($B$72:AB72)</f>
        <v>0</v>
      </c>
      <c r="AC73" s="87">
        <f>SUM($B$71:AC71)-SUM($B$72:AC72)</f>
        <v>0</v>
      </c>
      <c r="AD73" s="87">
        <f>SUM($B$71:AD71)-SUM($B$72:AD72)</f>
        <v>0</v>
      </c>
      <c r="AE73" s="87">
        <f>SUM($B$71:AE71)-SUM($B$72:AE72)</f>
        <v>0</v>
      </c>
      <c r="AF73" s="87">
        <f>SUM($B$71:AF71)-SUM($B$72:AF72)</f>
        <v>0</v>
      </c>
      <c r="AG73" s="87">
        <f>SUM($B$71:AG71)-SUM($B$72:AG72)</f>
        <v>0</v>
      </c>
      <c r="AH73" s="87">
        <f>SUM($B$71:AH71)-SUM($B$72:AH72)</f>
        <v>0</v>
      </c>
      <c r="AI73" s="87">
        <f>SUM($B$71:AI71)-SUM($B$72:AI72)</f>
        <v>0</v>
      </c>
      <c r="AJ73" s="87">
        <f>SUM($B$71:AJ71)-SUM($B$72:AJ72)</f>
        <v>0</v>
      </c>
      <c r="AK73" s="87">
        <f>SUM($B$71:AK71)-SUM($B$72:AK72)</f>
        <v>0</v>
      </c>
      <c r="AL73" s="87">
        <f>SUM($B$71:AL71)-SUM($B$72:AL72)</f>
        <v>0</v>
      </c>
      <c r="AM73" s="87">
        <f>SUM($B$71:AM71)-SUM($B$72:AM72)</f>
        <v>0</v>
      </c>
      <c r="AN73" s="87">
        <f>SUM($B$71:AN71)-SUM($B$72:AN72)</f>
        <v>0</v>
      </c>
      <c r="AO73" s="87">
        <f>SUM($B$71:AO71)-SUM($B$72:AO72)</f>
        <v>0</v>
      </c>
      <c r="AP73" s="87">
        <f>SUM($B$71:AP71)-SUM($B$72:AP72)</f>
        <v>0</v>
      </c>
      <c r="AQ73" s="87">
        <f>SUM($B$71:AQ71)-SUM($B$72:AQ72)</f>
        <v>0</v>
      </c>
      <c r="AR73" s="87">
        <f>SUM($B$71:AR71)-SUM($B$72:AR72)</f>
        <v>0</v>
      </c>
      <c r="AS73" s="87">
        <f>SUM($B$71:AS71)-SUM($B$72:AS72)</f>
        <v>0</v>
      </c>
      <c r="AT73" s="87">
        <f>SUM($B$71:AT71)-SUM($B$72:AT72)</f>
        <v>0</v>
      </c>
      <c r="AU73" s="87">
        <f>SUM($B$71:AU71)-SUM($B$72:AU72)</f>
        <v>0</v>
      </c>
      <c r="AV73" s="87">
        <f>SUM($B$71:AV71)-SUM($B$72:AV72)</f>
        <v>0</v>
      </c>
      <c r="AW73" s="87">
        <f>SUM($B$71:AW71)-SUM($B$72:AW72)</f>
        <v>0</v>
      </c>
      <c r="AX73" s="87">
        <f>SUM($B$71:AX71)-SUM($B$72:AX72)</f>
        <v>0</v>
      </c>
      <c r="AY73" s="87">
        <f>SUM($B$71:AY71)-SUM($B$72:AY72)</f>
        <v>0</v>
      </c>
      <c r="AZ73" s="87">
        <f>SUM($B$71:AZ71)-SUM($B$72:AZ72)</f>
        <v>0</v>
      </c>
      <c r="BA73" s="87">
        <f>SUM($B$71:BA71)-SUM($B$72:BA72)</f>
        <v>0</v>
      </c>
      <c r="BB73" s="87">
        <f>SUM($B$71:BB71)-SUM($B$72:BB72)</f>
        <v>0</v>
      </c>
      <c r="BC73" s="87">
        <f>SUM($B$71:BC71)-SUM($B$72:BC72)</f>
        <v>0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/>
      <c r="C74" s="128"/>
      <c r="D74" s="331">
        <f>($D$71*TaxDepr!B$33)</f>
        <v>0</v>
      </c>
      <c r="E74" s="331">
        <f>($D$71*TaxDepr!C$33)</f>
        <v>0</v>
      </c>
      <c r="F74" s="331">
        <f>($D$71*TaxDepr!D$33)</f>
        <v>0</v>
      </c>
      <c r="G74" s="331">
        <f>($D$71*TaxDepr!E$33)</f>
        <v>0</v>
      </c>
      <c r="H74" s="331">
        <f>($D$71*TaxDepr!F$33)</f>
        <v>0</v>
      </c>
      <c r="I74" s="331">
        <f>($D$71*TaxDepr!G$33)</f>
        <v>0</v>
      </c>
      <c r="J74" s="331">
        <f>($D$71*TaxDepr!H$33)</f>
        <v>0</v>
      </c>
      <c r="K74" s="331">
        <f>($D$71*TaxDepr!I$33)</f>
        <v>0</v>
      </c>
      <c r="L74" s="331">
        <f>($D$71*TaxDepr!J$33)</f>
        <v>0</v>
      </c>
      <c r="M74" s="331">
        <f>($D$71*TaxDepr!K$33)</f>
        <v>0</v>
      </c>
      <c r="N74" s="331">
        <f>($D$71*TaxDepr!L$33)</f>
        <v>0</v>
      </c>
      <c r="O74" s="331">
        <f>($D$71*TaxDepr!M$33)</f>
        <v>0</v>
      </c>
      <c r="P74" s="331">
        <f>($D$71*TaxDepr!N$33)</f>
        <v>0</v>
      </c>
      <c r="Q74" s="331">
        <f>($D$71*TaxDepr!O$33)</f>
        <v>0</v>
      </c>
      <c r="R74" s="331">
        <f>($D$71*TaxDepr!P$33)</f>
        <v>0</v>
      </c>
      <c r="S74" s="331">
        <f>($D$71*TaxDepr!Q$33)</f>
        <v>0</v>
      </c>
      <c r="T74" s="331">
        <f>($D$71*TaxDepr!R$33)</f>
        <v>0</v>
      </c>
      <c r="U74" s="331">
        <f>($D$71*TaxDepr!S$33)</f>
        <v>0</v>
      </c>
      <c r="V74" s="331">
        <f>($D$71*TaxDepr!T$33)</f>
        <v>0</v>
      </c>
      <c r="W74" s="331">
        <f>($D$71*TaxDepr!U$33)</f>
        <v>0</v>
      </c>
      <c r="X74" s="331">
        <f>($D$71*TaxDepr!V$33)</f>
        <v>0</v>
      </c>
      <c r="Y74" s="331"/>
      <c r="Z74" s="331"/>
      <c r="AA74" s="331"/>
      <c r="AB74" s="331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0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8">C72+C74</f>
        <v>0</v>
      </c>
      <c r="D75" s="95">
        <f t="shared" si="38"/>
        <v>0</v>
      </c>
      <c r="E75" s="95">
        <f t="shared" si="38"/>
        <v>0</v>
      </c>
      <c r="F75" s="95">
        <f t="shared" si="38"/>
        <v>0</v>
      </c>
      <c r="G75" s="95">
        <f t="shared" si="38"/>
        <v>0</v>
      </c>
      <c r="H75" s="95">
        <f t="shared" si="38"/>
        <v>0</v>
      </c>
      <c r="I75" s="95">
        <f t="shared" si="38"/>
        <v>0</v>
      </c>
      <c r="J75" s="95">
        <f t="shared" si="38"/>
        <v>0</v>
      </c>
      <c r="K75" s="95">
        <f t="shared" si="38"/>
        <v>0</v>
      </c>
      <c r="L75" s="95">
        <f t="shared" si="38"/>
        <v>0</v>
      </c>
      <c r="M75" s="95">
        <f t="shared" si="38"/>
        <v>0</v>
      </c>
      <c r="N75" s="95">
        <f t="shared" si="38"/>
        <v>0</v>
      </c>
      <c r="O75" s="95">
        <f t="shared" si="38"/>
        <v>0</v>
      </c>
      <c r="P75" s="95">
        <f t="shared" si="38"/>
        <v>0</v>
      </c>
      <c r="Q75" s="95">
        <f t="shared" si="38"/>
        <v>0</v>
      </c>
      <c r="R75" s="95">
        <f t="shared" si="38"/>
        <v>0</v>
      </c>
      <c r="S75" s="95">
        <f t="shared" si="38"/>
        <v>0</v>
      </c>
      <c r="T75" s="95">
        <f t="shared" si="38"/>
        <v>0</v>
      </c>
      <c r="U75" s="95">
        <f t="shared" si="38"/>
        <v>0</v>
      </c>
      <c r="V75" s="95">
        <f t="shared" si="38"/>
        <v>0</v>
      </c>
      <c r="W75" s="95">
        <f t="shared" si="38"/>
        <v>0</v>
      </c>
      <c r="X75" s="95">
        <f t="shared" si="38"/>
        <v>0</v>
      </c>
      <c r="Y75" s="95">
        <f t="shared" si="38"/>
        <v>0</v>
      </c>
      <c r="Z75" s="95">
        <f t="shared" si="38"/>
        <v>0</v>
      </c>
      <c r="AA75" s="95">
        <f t="shared" si="38"/>
        <v>0</v>
      </c>
      <c r="AB75" s="95">
        <f t="shared" si="38"/>
        <v>0</v>
      </c>
      <c r="AC75" s="95">
        <f t="shared" si="38"/>
        <v>0</v>
      </c>
      <c r="AD75" s="95">
        <f t="shared" si="38"/>
        <v>0</v>
      </c>
      <c r="AE75" s="95">
        <f t="shared" si="38"/>
        <v>0</v>
      </c>
      <c r="AF75" s="95">
        <f t="shared" si="38"/>
        <v>0</v>
      </c>
      <c r="AG75" s="95">
        <f t="shared" si="38"/>
        <v>0</v>
      </c>
      <c r="AH75" s="95">
        <f t="shared" si="38"/>
        <v>0</v>
      </c>
      <c r="AI75" s="95">
        <f t="shared" si="38"/>
        <v>0</v>
      </c>
      <c r="AJ75" s="95">
        <f t="shared" si="38"/>
        <v>0</v>
      </c>
      <c r="AK75" s="95">
        <f t="shared" si="38"/>
        <v>0</v>
      </c>
      <c r="AL75" s="95">
        <f t="shared" si="38"/>
        <v>0</v>
      </c>
      <c r="AM75" s="95">
        <f t="shared" si="38"/>
        <v>0</v>
      </c>
      <c r="AN75" s="95">
        <f t="shared" si="38"/>
        <v>0</v>
      </c>
      <c r="AO75" s="95">
        <f t="shared" si="38"/>
        <v>0</v>
      </c>
      <c r="AP75" s="95">
        <f t="shared" si="38"/>
        <v>0</v>
      </c>
      <c r="AQ75" s="95">
        <f t="shared" si="38"/>
        <v>0</v>
      </c>
      <c r="AR75" s="95">
        <f t="shared" si="38"/>
        <v>0</v>
      </c>
      <c r="AS75" s="95">
        <f t="shared" si="38"/>
        <v>0</v>
      </c>
      <c r="AT75" s="95">
        <f t="shared" si="38"/>
        <v>0</v>
      </c>
      <c r="AU75" s="95">
        <f t="shared" si="38"/>
        <v>0</v>
      </c>
      <c r="AV75" s="95">
        <f t="shared" si="38"/>
        <v>0</v>
      </c>
      <c r="AW75" s="95">
        <f t="shared" si="38"/>
        <v>0</v>
      </c>
      <c r="AX75" s="95">
        <f t="shared" si="38"/>
        <v>0</v>
      </c>
      <c r="AY75" s="95">
        <f t="shared" si="38"/>
        <v>0</v>
      </c>
      <c r="AZ75" s="95">
        <f t="shared" si="38"/>
        <v>0</v>
      </c>
      <c r="BA75" s="95">
        <f t="shared" si="38"/>
        <v>0</v>
      </c>
      <c r="BB75" s="95">
        <f t="shared" si="38"/>
        <v>0</v>
      </c>
      <c r="BC75" s="95">
        <f t="shared" si="38"/>
        <v>0</v>
      </c>
      <c r="BD75" s="95">
        <f t="shared" si="38"/>
        <v>0</v>
      </c>
      <c r="BE75" s="95">
        <f t="shared" si="38"/>
        <v>0</v>
      </c>
      <c r="BF75" s="95">
        <f t="shared" si="38"/>
        <v>0</v>
      </c>
      <c r="BG75" s="95">
        <f t="shared" si="38"/>
        <v>0</v>
      </c>
      <c r="BH75" s="95">
        <f t="shared" si="38"/>
        <v>0</v>
      </c>
      <c r="BI75" s="95">
        <f t="shared" si="38"/>
        <v>0</v>
      </c>
      <c r="BJ75" s="95">
        <f t="shared" si="38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9">B20</f>
        <v>0</v>
      </c>
      <c r="C78" s="87">
        <f t="shared" si="39"/>
        <v>0</v>
      </c>
      <c r="D78" s="87">
        <f t="shared" si="39"/>
        <v>0</v>
      </c>
      <c r="E78" s="87">
        <f t="shared" si="39"/>
        <v>0</v>
      </c>
      <c r="F78" s="87">
        <f t="shared" si="39"/>
        <v>0</v>
      </c>
      <c r="G78" s="87">
        <f t="shared" si="39"/>
        <v>0</v>
      </c>
      <c r="H78" s="87">
        <f t="shared" si="39"/>
        <v>0</v>
      </c>
      <c r="I78" s="87">
        <f t="shared" si="39"/>
        <v>0</v>
      </c>
      <c r="J78" s="87">
        <f t="shared" si="39"/>
        <v>0</v>
      </c>
      <c r="K78" s="87">
        <f t="shared" si="39"/>
        <v>0</v>
      </c>
      <c r="L78" s="87">
        <f t="shared" si="39"/>
        <v>0</v>
      </c>
      <c r="M78" s="87">
        <f t="shared" si="39"/>
        <v>0</v>
      </c>
      <c r="N78" s="87">
        <f t="shared" si="39"/>
        <v>0</v>
      </c>
      <c r="O78" s="87">
        <f t="shared" si="39"/>
        <v>0</v>
      </c>
      <c r="P78" s="87">
        <f t="shared" si="39"/>
        <v>0</v>
      </c>
      <c r="Q78" s="87">
        <f t="shared" si="39"/>
        <v>0</v>
      </c>
      <c r="R78" s="87">
        <f t="shared" si="39"/>
        <v>0</v>
      </c>
      <c r="S78" s="87">
        <f t="shared" si="39"/>
        <v>0</v>
      </c>
      <c r="T78" s="87">
        <f t="shared" si="39"/>
        <v>0</v>
      </c>
      <c r="U78" s="87">
        <f t="shared" si="39"/>
        <v>0</v>
      </c>
      <c r="V78" s="87">
        <f t="shared" si="39"/>
        <v>0</v>
      </c>
      <c r="W78" s="87">
        <f t="shared" si="39"/>
        <v>0</v>
      </c>
      <c r="X78" s="87">
        <f t="shared" si="39"/>
        <v>0</v>
      </c>
      <c r="Y78" s="87">
        <f t="shared" si="39"/>
        <v>0</v>
      </c>
      <c r="Z78" s="87">
        <f t="shared" si="39"/>
        <v>0</v>
      </c>
      <c r="AA78" s="87">
        <f t="shared" si="39"/>
        <v>0</v>
      </c>
      <c r="AB78" s="87">
        <f t="shared" si="39"/>
        <v>0</v>
      </c>
      <c r="AC78" s="87">
        <f t="shared" si="39"/>
        <v>0</v>
      </c>
      <c r="AD78" s="87">
        <f t="shared" si="39"/>
        <v>0</v>
      </c>
      <c r="AE78" s="87">
        <f t="shared" si="39"/>
        <v>0</v>
      </c>
      <c r="AF78" s="87">
        <f t="shared" si="39"/>
        <v>0</v>
      </c>
      <c r="AG78" s="87">
        <f t="shared" si="39"/>
        <v>0</v>
      </c>
      <c r="AH78" s="87">
        <f t="shared" si="39"/>
        <v>0</v>
      </c>
      <c r="AI78" s="87">
        <f t="shared" si="39"/>
        <v>0</v>
      </c>
      <c r="AJ78" s="87">
        <f t="shared" si="39"/>
        <v>0</v>
      </c>
      <c r="AK78" s="87">
        <f t="shared" si="39"/>
        <v>0</v>
      </c>
      <c r="AL78" s="87">
        <f t="shared" si="39"/>
        <v>0</v>
      </c>
      <c r="AM78" s="87">
        <f t="shared" si="39"/>
        <v>0</v>
      </c>
      <c r="AN78" s="87">
        <f t="shared" si="39"/>
        <v>0</v>
      </c>
      <c r="AO78" s="87">
        <f t="shared" si="39"/>
        <v>0</v>
      </c>
      <c r="AP78" s="87">
        <f t="shared" si="39"/>
        <v>0</v>
      </c>
      <c r="AQ78" s="87">
        <f t="shared" si="39"/>
        <v>0</v>
      </c>
      <c r="AR78" s="87">
        <f t="shared" si="39"/>
        <v>0</v>
      </c>
      <c r="AS78" s="87">
        <f t="shared" si="39"/>
        <v>0</v>
      </c>
      <c r="AT78" s="87">
        <f t="shared" si="39"/>
        <v>0</v>
      </c>
      <c r="AU78" s="87">
        <f t="shared" si="39"/>
        <v>0</v>
      </c>
      <c r="AV78" s="87">
        <f t="shared" si="39"/>
        <v>0</v>
      </c>
      <c r="AW78" s="87">
        <f t="shared" si="39"/>
        <v>0</v>
      </c>
      <c r="AX78" s="87">
        <f t="shared" si="39"/>
        <v>0</v>
      </c>
      <c r="AY78" s="87">
        <f t="shared" si="39"/>
        <v>0</v>
      </c>
      <c r="AZ78" s="87">
        <f t="shared" si="39"/>
        <v>0</v>
      </c>
      <c r="BA78" s="87">
        <f t="shared" si="39"/>
        <v>0</v>
      </c>
      <c r="BB78" s="87">
        <f t="shared" si="39"/>
        <v>0</v>
      </c>
      <c r="BC78" s="87">
        <f t="shared" si="39"/>
        <v>0</v>
      </c>
      <c r="BD78" s="87">
        <f t="shared" si="39"/>
        <v>0</v>
      </c>
      <c r="BE78" s="87">
        <f t="shared" si="39"/>
        <v>0</v>
      </c>
      <c r="BF78" s="87">
        <f t="shared" si="39"/>
        <v>0</v>
      </c>
      <c r="BG78" s="87">
        <f t="shared" si="39"/>
        <v>0</v>
      </c>
      <c r="BH78" s="87">
        <f t="shared" si="39"/>
        <v>0</v>
      </c>
      <c r="BI78" s="87">
        <f t="shared" si="39"/>
        <v>0</v>
      </c>
      <c r="BJ78" s="87">
        <f t="shared" si="39"/>
        <v>0</v>
      </c>
      <c r="BK78" s="87">
        <f t="shared" si="39"/>
        <v>0</v>
      </c>
      <c r="BL78" s="87">
        <f t="shared" si="39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0</v>
      </c>
      <c r="E80" s="87">
        <f>SUM($B$78:E78)</f>
        <v>0</v>
      </c>
      <c r="F80" s="87">
        <f>SUM($B$78:F78)</f>
        <v>0</v>
      </c>
      <c r="G80" s="87">
        <f>SUM($B$78:G78)</f>
        <v>0</v>
      </c>
      <c r="H80" s="87">
        <f>SUM($B$78:H78)</f>
        <v>0</v>
      </c>
      <c r="I80" s="87">
        <f>SUM($B$78:I78)</f>
        <v>0</v>
      </c>
      <c r="J80" s="87">
        <f>SUM($B$78:J78)</f>
        <v>0</v>
      </c>
      <c r="K80" s="87">
        <f>SUM($B$78:K78)</f>
        <v>0</v>
      </c>
      <c r="L80" s="87">
        <f>SUM($B$78:L78)</f>
        <v>0</v>
      </c>
      <c r="M80" s="87">
        <f>SUM($B$78:M78)</f>
        <v>0</v>
      </c>
      <c r="N80" s="87">
        <f>SUM($B$78:N78)</f>
        <v>0</v>
      </c>
      <c r="O80" s="87">
        <f>SUM($B$78:O78)</f>
        <v>0</v>
      </c>
      <c r="P80" s="87">
        <f>SUM($B$78:P78)</f>
        <v>0</v>
      </c>
      <c r="Q80" s="87">
        <f>SUM($B$78:Q78)</f>
        <v>0</v>
      </c>
      <c r="R80" s="87">
        <f>SUM($B$78:R78)</f>
        <v>0</v>
      </c>
      <c r="S80" s="87">
        <f>SUM($B$78:S78)</f>
        <v>0</v>
      </c>
      <c r="T80" s="87">
        <f>SUM($B$78:T78)</f>
        <v>0</v>
      </c>
      <c r="U80" s="87">
        <f>SUM($B$78:U78)</f>
        <v>0</v>
      </c>
      <c r="V80" s="87">
        <f>SUM($B$78:V78)</f>
        <v>0</v>
      </c>
      <c r="W80" s="87">
        <f>SUM($B$78:W78)</f>
        <v>0</v>
      </c>
      <c r="X80" s="87">
        <f>SUM($B$78:X78)</f>
        <v>0</v>
      </c>
      <c r="Y80" s="87">
        <f>SUM($B$78:Y78)</f>
        <v>0</v>
      </c>
      <c r="Z80" s="87">
        <f>SUM($B$78:Z78)</f>
        <v>0</v>
      </c>
      <c r="AA80" s="87">
        <f>SUM($B$78:AA78)</f>
        <v>0</v>
      </c>
      <c r="AB80" s="87">
        <f>SUM($B$78:AB78)</f>
        <v>0</v>
      </c>
      <c r="AC80" s="87">
        <f>SUM($B$78:AC78)</f>
        <v>0</v>
      </c>
      <c r="AD80" s="87">
        <f>SUM($B$78:AD78)</f>
        <v>0</v>
      </c>
      <c r="AE80" s="87">
        <f>SUM($B$78:AE78)</f>
        <v>0</v>
      </c>
      <c r="AF80" s="87">
        <f>SUM($B$78:AF78)</f>
        <v>0</v>
      </c>
      <c r="AG80" s="87">
        <f>SUM($B$78:AG78)</f>
        <v>0</v>
      </c>
      <c r="AH80" s="87">
        <f>SUM($B$78:AH78)</f>
        <v>0</v>
      </c>
      <c r="AI80" s="87">
        <f>SUM($B$78:AI78)</f>
        <v>0</v>
      </c>
      <c r="AJ80" s="87">
        <f>SUM($B$78:AJ78)</f>
        <v>0</v>
      </c>
      <c r="AK80" s="87">
        <f>SUM($B$78:AK78)</f>
        <v>0</v>
      </c>
      <c r="AL80" s="87">
        <f>SUM($B$78:AL78)</f>
        <v>0</v>
      </c>
      <c r="AM80" s="87">
        <f>SUM($B$78:AM78)</f>
        <v>0</v>
      </c>
      <c r="AN80" s="87">
        <f>SUM($B$78:AN78)</f>
        <v>0</v>
      </c>
      <c r="AO80" s="87">
        <f>SUM($B$78:AO78)</f>
        <v>0</v>
      </c>
      <c r="AP80" s="87">
        <f>SUM($B$78:AP78)</f>
        <v>0</v>
      </c>
      <c r="AQ80" s="87">
        <f>SUM($B$78:AQ78)</f>
        <v>0</v>
      </c>
      <c r="AR80" s="87">
        <f>SUM($B$78:AR78)</f>
        <v>0</v>
      </c>
      <c r="AS80" s="87">
        <f>SUM($B$78:AS78)</f>
        <v>0</v>
      </c>
      <c r="AT80" s="87">
        <f>SUM($B$78:AT78)</f>
        <v>0</v>
      </c>
      <c r="AU80" s="87">
        <f>SUM($B$78:AU78)</f>
        <v>0</v>
      </c>
      <c r="AV80" s="87">
        <f>SUM($B$78:AV78)</f>
        <v>0</v>
      </c>
      <c r="AW80" s="87">
        <f>SUM($B$78:AW78)</f>
        <v>0</v>
      </c>
      <c r="AX80" s="87">
        <f>SUM($B$78:AX78)</f>
        <v>0</v>
      </c>
      <c r="AY80" s="87">
        <f>SUM($B$78:AY78)</f>
        <v>0</v>
      </c>
      <c r="AZ80" s="87">
        <f>SUM($B$78:AZ78)</f>
        <v>0</v>
      </c>
      <c r="BA80" s="87">
        <f>SUM($B$78:BA78)</f>
        <v>0</v>
      </c>
      <c r="BB80" s="87">
        <f>SUM($B$78:BB78)</f>
        <v>0</v>
      </c>
      <c r="BC80" s="87">
        <f>SUM($B$78:BC78)</f>
        <v>0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0</v>
      </c>
      <c r="E81" s="330">
        <f t="shared" ref="E81:BL81" si="40">E74</f>
        <v>0</v>
      </c>
      <c r="F81" s="330">
        <f t="shared" si="40"/>
        <v>0</v>
      </c>
      <c r="G81" s="330">
        <f t="shared" si="40"/>
        <v>0</v>
      </c>
      <c r="H81" s="330">
        <f t="shared" si="40"/>
        <v>0</v>
      </c>
      <c r="I81" s="330">
        <f t="shared" si="40"/>
        <v>0</v>
      </c>
      <c r="J81" s="330">
        <f t="shared" si="40"/>
        <v>0</v>
      </c>
      <c r="K81" s="330">
        <f t="shared" si="40"/>
        <v>0</v>
      </c>
      <c r="L81" s="330">
        <f t="shared" si="40"/>
        <v>0</v>
      </c>
      <c r="M81" s="330">
        <f t="shared" si="40"/>
        <v>0</v>
      </c>
      <c r="N81" s="330">
        <f t="shared" si="40"/>
        <v>0</v>
      </c>
      <c r="O81" s="330">
        <f t="shared" si="40"/>
        <v>0</v>
      </c>
      <c r="P81" s="330">
        <f t="shared" si="40"/>
        <v>0</v>
      </c>
      <c r="Q81" s="330">
        <f t="shared" si="40"/>
        <v>0</v>
      </c>
      <c r="R81" s="330">
        <f t="shared" si="40"/>
        <v>0</v>
      </c>
      <c r="S81" s="330">
        <f t="shared" si="40"/>
        <v>0</v>
      </c>
      <c r="T81" s="330">
        <f t="shared" si="40"/>
        <v>0</v>
      </c>
      <c r="U81" s="330">
        <f t="shared" si="40"/>
        <v>0</v>
      </c>
      <c r="V81" s="330">
        <f t="shared" si="40"/>
        <v>0</v>
      </c>
      <c r="W81" s="330">
        <f t="shared" si="40"/>
        <v>0</v>
      </c>
      <c r="X81" s="330">
        <f t="shared" si="40"/>
        <v>0</v>
      </c>
      <c r="Y81" s="330">
        <f t="shared" si="40"/>
        <v>0</v>
      </c>
      <c r="Z81" s="330">
        <f t="shared" si="40"/>
        <v>0</v>
      </c>
      <c r="AA81" s="330">
        <f t="shared" si="40"/>
        <v>0</v>
      </c>
      <c r="AB81" s="330">
        <f t="shared" si="40"/>
        <v>0</v>
      </c>
      <c r="AC81" s="330">
        <f t="shared" si="40"/>
        <v>0</v>
      </c>
      <c r="AD81" s="330">
        <f t="shared" si="40"/>
        <v>0</v>
      </c>
      <c r="AE81" s="330">
        <f t="shared" si="40"/>
        <v>0</v>
      </c>
      <c r="AF81" s="330">
        <f t="shared" si="40"/>
        <v>0</v>
      </c>
      <c r="AG81" s="330">
        <f t="shared" si="40"/>
        <v>0</v>
      </c>
      <c r="AH81" s="330">
        <f t="shared" si="40"/>
        <v>0</v>
      </c>
      <c r="AI81" s="330">
        <f t="shared" si="40"/>
        <v>0</v>
      </c>
      <c r="AJ81" s="330">
        <f t="shared" si="40"/>
        <v>0</v>
      </c>
      <c r="AK81" s="330">
        <f t="shared" si="40"/>
        <v>0</v>
      </c>
      <c r="AL81" s="330">
        <f t="shared" si="40"/>
        <v>0</v>
      </c>
      <c r="AM81" s="330">
        <f t="shared" si="40"/>
        <v>0</v>
      </c>
      <c r="AN81" s="330">
        <f t="shared" si="40"/>
        <v>0</v>
      </c>
      <c r="AO81" s="330">
        <f t="shared" si="40"/>
        <v>0</v>
      </c>
      <c r="AP81" s="330">
        <f t="shared" si="40"/>
        <v>0</v>
      </c>
      <c r="AQ81" s="330">
        <f t="shared" si="40"/>
        <v>0</v>
      </c>
      <c r="AR81" s="330">
        <f t="shared" si="40"/>
        <v>0</v>
      </c>
      <c r="AS81" s="330">
        <f t="shared" si="40"/>
        <v>0</v>
      </c>
      <c r="AT81" s="330">
        <f t="shared" si="40"/>
        <v>0</v>
      </c>
      <c r="AU81" s="330">
        <f t="shared" si="40"/>
        <v>0</v>
      </c>
      <c r="AV81" s="330">
        <f t="shared" si="40"/>
        <v>0</v>
      </c>
      <c r="AW81" s="330">
        <f t="shared" si="40"/>
        <v>0</v>
      </c>
      <c r="AX81" s="330">
        <f t="shared" si="40"/>
        <v>0</v>
      </c>
      <c r="AY81" s="330">
        <f t="shared" si="40"/>
        <v>0</v>
      </c>
      <c r="AZ81" s="330">
        <f t="shared" si="40"/>
        <v>0</v>
      </c>
      <c r="BA81" s="330">
        <f t="shared" si="40"/>
        <v>0</v>
      </c>
      <c r="BB81" s="330">
        <f t="shared" si="40"/>
        <v>0</v>
      </c>
      <c r="BC81" s="330">
        <f t="shared" si="40"/>
        <v>0</v>
      </c>
      <c r="BD81" s="330">
        <f t="shared" si="40"/>
        <v>0</v>
      </c>
      <c r="BE81" s="330">
        <f t="shared" si="40"/>
        <v>0</v>
      </c>
      <c r="BF81" s="330">
        <f t="shared" si="40"/>
        <v>0</v>
      </c>
      <c r="BG81" s="330">
        <f t="shared" si="40"/>
        <v>0</v>
      </c>
      <c r="BH81" s="330">
        <f t="shared" si="40"/>
        <v>0</v>
      </c>
      <c r="BI81" s="330">
        <f t="shared" si="40"/>
        <v>0</v>
      </c>
      <c r="BJ81" s="330">
        <f t="shared" si="40"/>
        <v>0</v>
      </c>
      <c r="BK81" s="330">
        <f t="shared" si="40"/>
        <v>0</v>
      </c>
      <c r="BL81" s="330">
        <f t="shared" si="40"/>
        <v>0</v>
      </c>
      <c r="BM81" s="37"/>
      <c r="BN81" s="75">
        <f>SUM(B81:BM81)</f>
        <v>0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1">C79+C81</f>
        <v>0</v>
      </c>
      <c r="D82" s="95">
        <f t="shared" si="41"/>
        <v>0</v>
      </c>
      <c r="E82" s="95">
        <f t="shared" si="41"/>
        <v>0</v>
      </c>
      <c r="F82" s="95">
        <f t="shared" si="41"/>
        <v>0</v>
      </c>
      <c r="G82" s="95">
        <f t="shared" si="41"/>
        <v>0</v>
      </c>
      <c r="H82" s="95">
        <f t="shared" si="41"/>
        <v>0</v>
      </c>
      <c r="I82" s="95">
        <f t="shared" si="41"/>
        <v>0</v>
      </c>
      <c r="J82" s="95">
        <f t="shared" si="41"/>
        <v>0</v>
      </c>
      <c r="K82" s="95">
        <f t="shared" si="41"/>
        <v>0</v>
      </c>
      <c r="L82" s="95">
        <f t="shared" si="41"/>
        <v>0</v>
      </c>
      <c r="M82" s="95">
        <f t="shared" si="41"/>
        <v>0</v>
      </c>
      <c r="N82" s="95">
        <f t="shared" si="41"/>
        <v>0</v>
      </c>
      <c r="O82" s="95">
        <f t="shared" si="41"/>
        <v>0</v>
      </c>
      <c r="P82" s="95">
        <f t="shared" si="41"/>
        <v>0</v>
      </c>
      <c r="Q82" s="95">
        <f t="shared" si="41"/>
        <v>0</v>
      </c>
      <c r="R82" s="95">
        <f t="shared" si="41"/>
        <v>0</v>
      </c>
      <c r="S82" s="95">
        <f t="shared" si="41"/>
        <v>0</v>
      </c>
      <c r="T82" s="95">
        <f t="shared" si="41"/>
        <v>0</v>
      </c>
      <c r="U82" s="95">
        <f t="shared" si="41"/>
        <v>0</v>
      </c>
      <c r="V82" s="95">
        <f t="shared" si="41"/>
        <v>0</v>
      </c>
      <c r="W82" s="95">
        <f t="shared" si="41"/>
        <v>0</v>
      </c>
      <c r="X82" s="95">
        <f t="shared" si="41"/>
        <v>0</v>
      </c>
      <c r="Y82" s="95">
        <f t="shared" si="41"/>
        <v>0</v>
      </c>
      <c r="Z82" s="95">
        <f t="shared" si="41"/>
        <v>0</v>
      </c>
      <c r="AA82" s="95">
        <f t="shared" si="41"/>
        <v>0</v>
      </c>
      <c r="AB82" s="95">
        <f t="shared" si="41"/>
        <v>0</v>
      </c>
      <c r="AC82" s="95">
        <f t="shared" si="41"/>
        <v>0</v>
      </c>
      <c r="AD82" s="95">
        <f t="shared" si="41"/>
        <v>0</v>
      </c>
      <c r="AE82" s="95">
        <f t="shared" si="41"/>
        <v>0</v>
      </c>
      <c r="AF82" s="95">
        <f t="shared" si="41"/>
        <v>0</v>
      </c>
      <c r="AG82" s="95">
        <f t="shared" si="41"/>
        <v>0</v>
      </c>
      <c r="AH82" s="95">
        <f t="shared" si="41"/>
        <v>0</v>
      </c>
      <c r="AI82" s="95">
        <f t="shared" si="41"/>
        <v>0</v>
      </c>
      <c r="AJ82" s="95">
        <f t="shared" si="41"/>
        <v>0</v>
      </c>
      <c r="AK82" s="95">
        <f t="shared" si="41"/>
        <v>0</v>
      </c>
      <c r="AL82" s="95">
        <f t="shared" si="41"/>
        <v>0</v>
      </c>
      <c r="AM82" s="95">
        <f t="shared" si="41"/>
        <v>0</v>
      </c>
      <c r="AN82" s="95">
        <f t="shared" si="41"/>
        <v>0</v>
      </c>
      <c r="AO82" s="95">
        <f t="shared" si="41"/>
        <v>0</v>
      </c>
      <c r="AP82" s="95">
        <f t="shared" si="41"/>
        <v>0</v>
      </c>
      <c r="AQ82" s="95">
        <f t="shared" si="41"/>
        <v>0</v>
      </c>
      <c r="AR82" s="95">
        <f t="shared" si="41"/>
        <v>0</v>
      </c>
      <c r="AS82" s="95">
        <f t="shared" si="41"/>
        <v>0</v>
      </c>
      <c r="AT82" s="95">
        <f t="shared" si="41"/>
        <v>0</v>
      </c>
      <c r="AU82" s="95">
        <f t="shared" si="41"/>
        <v>0</v>
      </c>
      <c r="AV82" s="95">
        <f t="shared" si="41"/>
        <v>0</v>
      </c>
      <c r="AW82" s="95">
        <f t="shared" si="41"/>
        <v>0</v>
      </c>
      <c r="AX82" s="95">
        <f t="shared" si="41"/>
        <v>0</v>
      </c>
      <c r="AY82" s="95">
        <f t="shared" si="41"/>
        <v>0</v>
      </c>
      <c r="AZ82" s="95">
        <f t="shared" si="41"/>
        <v>0</v>
      </c>
      <c r="BA82" s="95">
        <f t="shared" si="41"/>
        <v>0</v>
      </c>
      <c r="BB82" s="95">
        <f t="shared" si="41"/>
        <v>0</v>
      </c>
      <c r="BC82" s="95">
        <f t="shared" si="41"/>
        <v>0</v>
      </c>
      <c r="BD82" s="95">
        <f t="shared" si="41"/>
        <v>0</v>
      </c>
      <c r="BE82" s="95">
        <f t="shared" si="41"/>
        <v>0</v>
      </c>
      <c r="BF82" s="95">
        <f t="shared" si="41"/>
        <v>0</v>
      </c>
      <c r="BG82" s="95">
        <f t="shared" si="41"/>
        <v>0</v>
      </c>
      <c r="BH82" s="95">
        <f t="shared" si="41"/>
        <v>0</v>
      </c>
      <c r="BI82" s="95">
        <f t="shared" si="41"/>
        <v>0</v>
      </c>
      <c r="BJ82" s="95">
        <f t="shared" si="41"/>
        <v>0</v>
      </c>
      <c r="BK82" s="95">
        <f t="shared" si="41"/>
        <v>0</v>
      </c>
      <c r="BL82" s="95">
        <f t="shared" si="41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AY85" si="42">$B$20*(1-$B$5)/$B$3</f>
        <v>0</v>
      </c>
      <c r="C85" s="75">
        <f t="shared" si="42"/>
        <v>0</v>
      </c>
      <c r="D85" s="75">
        <f t="shared" si="42"/>
        <v>0</v>
      </c>
      <c r="E85" s="75">
        <f t="shared" si="42"/>
        <v>0</v>
      </c>
      <c r="F85" s="75">
        <f t="shared" si="42"/>
        <v>0</v>
      </c>
      <c r="G85" s="75">
        <f t="shared" si="42"/>
        <v>0</v>
      </c>
      <c r="H85" s="75">
        <f t="shared" si="42"/>
        <v>0</v>
      </c>
      <c r="I85" s="75">
        <f t="shared" si="42"/>
        <v>0</v>
      </c>
      <c r="J85" s="75">
        <f t="shared" si="42"/>
        <v>0</v>
      </c>
      <c r="K85" s="75">
        <f t="shared" si="42"/>
        <v>0</v>
      </c>
      <c r="L85" s="75">
        <f t="shared" si="42"/>
        <v>0</v>
      </c>
      <c r="M85" s="75">
        <f t="shared" si="42"/>
        <v>0</v>
      </c>
      <c r="N85" s="75">
        <f t="shared" si="42"/>
        <v>0</v>
      </c>
      <c r="O85" s="75">
        <f t="shared" si="42"/>
        <v>0</v>
      </c>
      <c r="P85" s="75">
        <f t="shared" si="42"/>
        <v>0</v>
      </c>
      <c r="Q85" s="75">
        <f t="shared" si="42"/>
        <v>0</v>
      </c>
      <c r="R85" s="75">
        <f t="shared" si="42"/>
        <v>0</v>
      </c>
      <c r="S85" s="75">
        <f t="shared" si="42"/>
        <v>0</v>
      </c>
      <c r="T85" s="75">
        <f t="shared" si="42"/>
        <v>0</v>
      </c>
      <c r="U85" s="75">
        <f t="shared" si="42"/>
        <v>0</v>
      </c>
      <c r="V85" s="75">
        <f t="shared" si="42"/>
        <v>0</v>
      </c>
      <c r="W85" s="75">
        <f t="shared" si="42"/>
        <v>0</v>
      </c>
      <c r="X85" s="75">
        <f t="shared" si="42"/>
        <v>0</v>
      </c>
      <c r="Y85" s="75">
        <f t="shared" si="42"/>
        <v>0</v>
      </c>
      <c r="Z85" s="75">
        <f t="shared" si="42"/>
        <v>0</v>
      </c>
      <c r="AA85" s="75">
        <f t="shared" si="42"/>
        <v>0</v>
      </c>
      <c r="AB85" s="75">
        <f t="shared" si="42"/>
        <v>0</v>
      </c>
      <c r="AC85" s="75">
        <f t="shared" si="42"/>
        <v>0</v>
      </c>
      <c r="AD85" s="75">
        <f t="shared" si="42"/>
        <v>0</v>
      </c>
      <c r="AE85" s="75">
        <f t="shared" si="42"/>
        <v>0</v>
      </c>
      <c r="AF85" s="75">
        <f t="shared" si="42"/>
        <v>0</v>
      </c>
      <c r="AG85" s="75">
        <f t="shared" si="42"/>
        <v>0</v>
      </c>
      <c r="AH85" s="75">
        <f t="shared" si="42"/>
        <v>0</v>
      </c>
      <c r="AI85" s="75">
        <f t="shared" si="42"/>
        <v>0</v>
      </c>
      <c r="AJ85" s="75">
        <f t="shared" si="42"/>
        <v>0</v>
      </c>
      <c r="AK85" s="75">
        <f t="shared" si="42"/>
        <v>0</v>
      </c>
      <c r="AL85" s="75">
        <f t="shared" si="42"/>
        <v>0</v>
      </c>
      <c r="AM85" s="75">
        <f t="shared" si="42"/>
        <v>0</v>
      </c>
      <c r="AN85" s="75">
        <f t="shared" si="42"/>
        <v>0</v>
      </c>
      <c r="AO85" s="75">
        <f t="shared" si="42"/>
        <v>0</v>
      </c>
      <c r="AP85" s="75">
        <f t="shared" si="42"/>
        <v>0</v>
      </c>
      <c r="AQ85" s="75">
        <f t="shared" si="42"/>
        <v>0</v>
      </c>
      <c r="AR85" s="75">
        <f t="shared" si="42"/>
        <v>0</v>
      </c>
      <c r="AS85" s="75">
        <f t="shared" si="42"/>
        <v>0</v>
      </c>
      <c r="AT85" s="75">
        <f t="shared" si="42"/>
        <v>0</v>
      </c>
      <c r="AU85" s="75">
        <f t="shared" si="42"/>
        <v>0</v>
      </c>
      <c r="AV85" s="75">
        <f t="shared" si="42"/>
        <v>0</v>
      </c>
      <c r="AW85" s="75">
        <f t="shared" si="42"/>
        <v>0</v>
      </c>
      <c r="AX85" s="75">
        <f t="shared" si="42"/>
        <v>0</v>
      </c>
      <c r="AY85" s="75">
        <f t="shared" si="42"/>
        <v>0</v>
      </c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37"/>
      <c r="BN85" s="75">
        <f t="shared" ref="BN85:BN97" si="43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AZ86" si="44">$C$20*(1-$B$5)/$B$3</f>
        <v>0</v>
      </c>
      <c r="D86" s="75">
        <f t="shared" si="44"/>
        <v>0</v>
      </c>
      <c r="E86" s="75">
        <f t="shared" si="44"/>
        <v>0</v>
      </c>
      <c r="F86" s="75">
        <f t="shared" si="44"/>
        <v>0</v>
      </c>
      <c r="G86" s="75">
        <f t="shared" si="44"/>
        <v>0</v>
      </c>
      <c r="H86" s="75">
        <f t="shared" si="44"/>
        <v>0</v>
      </c>
      <c r="I86" s="75">
        <f t="shared" si="44"/>
        <v>0</v>
      </c>
      <c r="J86" s="75">
        <f t="shared" si="44"/>
        <v>0</v>
      </c>
      <c r="K86" s="75">
        <f t="shared" si="44"/>
        <v>0</v>
      </c>
      <c r="L86" s="75">
        <f t="shared" si="44"/>
        <v>0</v>
      </c>
      <c r="M86" s="75">
        <f t="shared" si="44"/>
        <v>0</v>
      </c>
      <c r="N86" s="75">
        <f t="shared" si="44"/>
        <v>0</v>
      </c>
      <c r="O86" s="75">
        <f t="shared" si="44"/>
        <v>0</v>
      </c>
      <c r="P86" s="75">
        <f t="shared" si="44"/>
        <v>0</v>
      </c>
      <c r="Q86" s="75">
        <f t="shared" si="44"/>
        <v>0</v>
      </c>
      <c r="R86" s="75">
        <f t="shared" si="44"/>
        <v>0</v>
      </c>
      <c r="S86" s="75">
        <f t="shared" si="44"/>
        <v>0</v>
      </c>
      <c r="T86" s="75">
        <f t="shared" si="44"/>
        <v>0</v>
      </c>
      <c r="U86" s="75">
        <f t="shared" si="44"/>
        <v>0</v>
      </c>
      <c r="V86" s="75">
        <f t="shared" si="44"/>
        <v>0</v>
      </c>
      <c r="W86" s="75">
        <f t="shared" si="44"/>
        <v>0</v>
      </c>
      <c r="X86" s="75">
        <f t="shared" si="44"/>
        <v>0</v>
      </c>
      <c r="Y86" s="75">
        <f t="shared" si="44"/>
        <v>0</v>
      </c>
      <c r="Z86" s="75">
        <f t="shared" si="44"/>
        <v>0</v>
      </c>
      <c r="AA86" s="75">
        <f t="shared" si="44"/>
        <v>0</v>
      </c>
      <c r="AB86" s="75">
        <f t="shared" si="44"/>
        <v>0</v>
      </c>
      <c r="AC86" s="75">
        <f t="shared" si="44"/>
        <v>0</v>
      </c>
      <c r="AD86" s="75">
        <f t="shared" si="44"/>
        <v>0</v>
      </c>
      <c r="AE86" s="75">
        <f t="shared" si="44"/>
        <v>0</v>
      </c>
      <c r="AF86" s="75">
        <f t="shared" si="44"/>
        <v>0</v>
      </c>
      <c r="AG86" s="75">
        <f t="shared" si="44"/>
        <v>0</v>
      </c>
      <c r="AH86" s="75">
        <f t="shared" si="44"/>
        <v>0</v>
      </c>
      <c r="AI86" s="75">
        <f t="shared" si="44"/>
        <v>0</v>
      </c>
      <c r="AJ86" s="75">
        <f t="shared" si="44"/>
        <v>0</v>
      </c>
      <c r="AK86" s="75">
        <f t="shared" si="44"/>
        <v>0</v>
      </c>
      <c r="AL86" s="75">
        <f t="shared" si="44"/>
        <v>0</v>
      </c>
      <c r="AM86" s="75">
        <f t="shared" si="44"/>
        <v>0</v>
      </c>
      <c r="AN86" s="75">
        <f t="shared" si="44"/>
        <v>0</v>
      </c>
      <c r="AO86" s="75">
        <f t="shared" si="44"/>
        <v>0</v>
      </c>
      <c r="AP86" s="75">
        <f t="shared" si="44"/>
        <v>0</v>
      </c>
      <c r="AQ86" s="75">
        <f t="shared" si="44"/>
        <v>0</v>
      </c>
      <c r="AR86" s="75">
        <f t="shared" si="44"/>
        <v>0</v>
      </c>
      <c r="AS86" s="75">
        <f t="shared" si="44"/>
        <v>0</v>
      </c>
      <c r="AT86" s="75">
        <f t="shared" si="44"/>
        <v>0</v>
      </c>
      <c r="AU86" s="75">
        <f t="shared" si="44"/>
        <v>0</v>
      </c>
      <c r="AV86" s="75">
        <f t="shared" si="44"/>
        <v>0</v>
      </c>
      <c r="AW86" s="75">
        <f t="shared" si="44"/>
        <v>0</v>
      </c>
      <c r="AX86" s="75">
        <f t="shared" si="44"/>
        <v>0</v>
      </c>
      <c r="AY86" s="75">
        <f t="shared" si="44"/>
        <v>0</v>
      </c>
      <c r="AZ86" s="75">
        <f t="shared" si="44"/>
        <v>0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3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0</v>
      </c>
      <c r="E87" s="75">
        <f t="shared" ref="E87:BA87" si="45">$D$20*(1-$B$5)/$B$3</f>
        <v>0</v>
      </c>
      <c r="F87" s="75">
        <f t="shared" si="45"/>
        <v>0</v>
      </c>
      <c r="G87" s="75">
        <f t="shared" si="45"/>
        <v>0</v>
      </c>
      <c r="H87" s="75">
        <f t="shared" si="45"/>
        <v>0</v>
      </c>
      <c r="I87" s="75">
        <f t="shared" si="45"/>
        <v>0</v>
      </c>
      <c r="J87" s="75">
        <f t="shared" si="45"/>
        <v>0</v>
      </c>
      <c r="K87" s="75">
        <f t="shared" si="45"/>
        <v>0</v>
      </c>
      <c r="L87" s="75">
        <f t="shared" si="45"/>
        <v>0</v>
      </c>
      <c r="M87" s="75">
        <f t="shared" si="45"/>
        <v>0</v>
      </c>
      <c r="N87" s="75">
        <f t="shared" si="45"/>
        <v>0</v>
      </c>
      <c r="O87" s="75">
        <f t="shared" si="45"/>
        <v>0</v>
      </c>
      <c r="P87" s="75">
        <f t="shared" si="45"/>
        <v>0</v>
      </c>
      <c r="Q87" s="75">
        <f t="shared" si="45"/>
        <v>0</v>
      </c>
      <c r="R87" s="75">
        <f t="shared" si="45"/>
        <v>0</v>
      </c>
      <c r="S87" s="75">
        <f t="shared" si="45"/>
        <v>0</v>
      </c>
      <c r="T87" s="75">
        <f t="shared" si="45"/>
        <v>0</v>
      </c>
      <c r="U87" s="75">
        <f t="shared" si="45"/>
        <v>0</v>
      </c>
      <c r="V87" s="75">
        <f t="shared" si="45"/>
        <v>0</v>
      </c>
      <c r="W87" s="75">
        <f t="shared" si="45"/>
        <v>0</v>
      </c>
      <c r="X87" s="75">
        <f t="shared" si="45"/>
        <v>0</v>
      </c>
      <c r="Y87" s="75">
        <f t="shared" si="45"/>
        <v>0</v>
      </c>
      <c r="Z87" s="75">
        <f t="shared" si="45"/>
        <v>0</v>
      </c>
      <c r="AA87" s="75">
        <f t="shared" si="45"/>
        <v>0</v>
      </c>
      <c r="AB87" s="75">
        <f t="shared" si="45"/>
        <v>0</v>
      </c>
      <c r="AC87" s="75">
        <f t="shared" si="45"/>
        <v>0</v>
      </c>
      <c r="AD87" s="75">
        <f t="shared" si="45"/>
        <v>0</v>
      </c>
      <c r="AE87" s="75">
        <f t="shared" si="45"/>
        <v>0</v>
      </c>
      <c r="AF87" s="75">
        <f t="shared" si="45"/>
        <v>0</v>
      </c>
      <c r="AG87" s="75">
        <f t="shared" si="45"/>
        <v>0</v>
      </c>
      <c r="AH87" s="75">
        <f t="shared" si="45"/>
        <v>0</v>
      </c>
      <c r="AI87" s="75">
        <f t="shared" si="45"/>
        <v>0</v>
      </c>
      <c r="AJ87" s="75">
        <f t="shared" si="45"/>
        <v>0</v>
      </c>
      <c r="AK87" s="75">
        <f t="shared" si="45"/>
        <v>0</v>
      </c>
      <c r="AL87" s="75">
        <f t="shared" si="45"/>
        <v>0</v>
      </c>
      <c r="AM87" s="75">
        <f t="shared" si="45"/>
        <v>0</v>
      </c>
      <c r="AN87" s="75">
        <f t="shared" si="45"/>
        <v>0</v>
      </c>
      <c r="AO87" s="75">
        <f t="shared" si="45"/>
        <v>0</v>
      </c>
      <c r="AP87" s="75">
        <f t="shared" si="45"/>
        <v>0</v>
      </c>
      <c r="AQ87" s="75">
        <f t="shared" si="45"/>
        <v>0</v>
      </c>
      <c r="AR87" s="75">
        <f t="shared" si="45"/>
        <v>0</v>
      </c>
      <c r="AS87" s="75">
        <f t="shared" si="45"/>
        <v>0</v>
      </c>
      <c r="AT87" s="75">
        <f t="shared" si="45"/>
        <v>0</v>
      </c>
      <c r="AU87" s="75">
        <f t="shared" si="45"/>
        <v>0</v>
      </c>
      <c r="AV87" s="75">
        <f t="shared" si="45"/>
        <v>0</v>
      </c>
      <c r="AW87" s="75">
        <f t="shared" si="45"/>
        <v>0</v>
      </c>
      <c r="AX87" s="75">
        <f t="shared" si="45"/>
        <v>0</v>
      </c>
      <c r="AY87" s="75">
        <f t="shared" si="45"/>
        <v>0</v>
      </c>
      <c r="AZ87" s="75">
        <f t="shared" si="45"/>
        <v>0</v>
      </c>
      <c r="BA87" s="75">
        <f t="shared" si="45"/>
        <v>0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3"/>
        <v>0</v>
      </c>
      <c r="BO87" s="335">
        <f>BN103*(1-0)</f>
        <v>0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6">$E$20*(1-$B$5)/$B$3</f>
        <v>0</v>
      </c>
      <c r="F88" s="75">
        <f t="shared" si="46"/>
        <v>0</v>
      </c>
      <c r="G88" s="75">
        <f t="shared" si="46"/>
        <v>0</v>
      </c>
      <c r="H88" s="75">
        <f t="shared" si="46"/>
        <v>0</v>
      </c>
      <c r="I88" s="75">
        <f t="shared" si="46"/>
        <v>0</v>
      </c>
      <c r="J88" s="75">
        <f t="shared" si="46"/>
        <v>0</v>
      </c>
      <c r="K88" s="75">
        <f t="shared" si="46"/>
        <v>0</v>
      </c>
      <c r="L88" s="75">
        <f t="shared" si="46"/>
        <v>0</v>
      </c>
      <c r="M88" s="75">
        <f t="shared" si="46"/>
        <v>0</v>
      </c>
      <c r="N88" s="75">
        <f t="shared" si="46"/>
        <v>0</v>
      </c>
      <c r="O88" s="75">
        <f t="shared" si="46"/>
        <v>0</v>
      </c>
      <c r="P88" s="75">
        <f t="shared" si="46"/>
        <v>0</v>
      </c>
      <c r="Q88" s="75">
        <f t="shared" si="46"/>
        <v>0</v>
      </c>
      <c r="R88" s="75">
        <f t="shared" si="46"/>
        <v>0</v>
      </c>
      <c r="S88" s="75">
        <f t="shared" si="46"/>
        <v>0</v>
      </c>
      <c r="T88" s="75">
        <f t="shared" si="46"/>
        <v>0</v>
      </c>
      <c r="U88" s="75">
        <f t="shared" si="46"/>
        <v>0</v>
      </c>
      <c r="V88" s="75">
        <f t="shared" si="46"/>
        <v>0</v>
      </c>
      <c r="W88" s="75">
        <f t="shared" si="46"/>
        <v>0</v>
      </c>
      <c r="X88" s="75">
        <f t="shared" si="46"/>
        <v>0</v>
      </c>
      <c r="Y88" s="75">
        <f t="shared" si="46"/>
        <v>0</v>
      </c>
      <c r="Z88" s="75">
        <f t="shared" si="46"/>
        <v>0</v>
      </c>
      <c r="AA88" s="75">
        <f t="shared" si="46"/>
        <v>0</v>
      </c>
      <c r="AB88" s="75">
        <f t="shared" si="46"/>
        <v>0</v>
      </c>
      <c r="AC88" s="75">
        <f t="shared" si="46"/>
        <v>0</v>
      </c>
      <c r="AD88" s="75">
        <f t="shared" si="46"/>
        <v>0</v>
      </c>
      <c r="AE88" s="75">
        <f t="shared" si="46"/>
        <v>0</v>
      </c>
      <c r="AF88" s="75">
        <f t="shared" si="46"/>
        <v>0</v>
      </c>
      <c r="AG88" s="75">
        <f t="shared" si="46"/>
        <v>0</v>
      </c>
      <c r="AH88" s="75">
        <f t="shared" si="46"/>
        <v>0</v>
      </c>
      <c r="AI88" s="75">
        <f t="shared" si="46"/>
        <v>0</v>
      </c>
      <c r="AJ88" s="75">
        <f t="shared" si="46"/>
        <v>0</v>
      </c>
      <c r="AK88" s="75">
        <f t="shared" si="46"/>
        <v>0</v>
      </c>
      <c r="AL88" s="75">
        <f t="shared" si="46"/>
        <v>0</v>
      </c>
      <c r="AM88" s="75">
        <f t="shared" si="46"/>
        <v>0</v>
      </c>
      <c r="AN88" s="75">
        <f t="shared" si="46"/>
        <v>0</v>
      </c>
      <c r="AO88" s="75">
        <f t="shared" si="46"/>
        <v>0</v>
      </c>
      <c r="AP88" s="75">
        <f t="shared" si="46"/>
        <v>0</v>
      </c>
      <c r="AQ88" s="75">
        <f t="shared" si="46"/>
        <v>0</v>
      </c>
      <c r="AR88" s="75">
        <f t="shared" si="46"/>
        <v>0</v>
      </c>
      <c r="AS88" s="75">
        <f t="shared" si="46"/>
        <v>0</v>
      </c>
      <c r="AT88" s="75">
        <f t="shared" si="46"/>
        <v>0</v>
      </c>
      <c r="AU88" s="75">
        <f t="shared" si="46"/>
        <v>0</v>
      </c>
      <c r="AV88" s="75">
        <f t="shared" si="46"/>
        <v>0</v>
      </c>
      <c r="AW88" s="75">
        <f t="shared" si="46"/>
        <v>0</v>
      </c>
      <c r="AX88" s="75">
        <f t="shared" si="46"/>
        <v>0</v>
      </c>
      <c r="AY88" s="75">
        <f t="shared" si="46"/>
        <v>0</v>
      </c>
      <c r="AZ88" s="75">
        <f t="shared" si="46"/>
        <v>0</v>
      </c>
      <c r="BA88" s="75">
        <f t="shared" si="46"/>
        <v>0</v>
      </c>
      <c r="BB88" s="75">
        <f t="shared" si="46"/>
        <v>0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3"/>
        <v>0</v>
      </c>
      <c r="BO88" s="335">
        <f>BN104*(1-0.025)</f>
        <v>0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C89" si="47">$F$20*(1-$B$5)/$B$3</f>
        <v>0</v>
      </c>
      <c r="G89" s="75">
        <f t="shared" si="47"/>
        <v>0</v>
      </c>
      <c r="H89" s="75">
        <f t="shared" si="47"/>
        <v>0</v>
      </c>
      <c r="I89" s="75">
        <f t="shared" si="47"/>
        <v>0</v>
      </c>
      <c r="J89" s="75">
        <f t="shared" si="47"/>
        <v>0</v>
      </c>
      <c r="K89" s="75">
        <f t="shared" si="47"/>
        <v>0</v>
      </c>
      <c r="L89" s="75">
        <f t="shared" si="47"/>
        <v>0</v>
      </c>
      <c r="M89" s="75">
        <f t="shared" si="47"/>
        <v>0</v>
      </c>
      <c r="N89" s="75">
        <f t="shared" si="47"/>
        <v>0</v>
      </c>
      <c r="O89" s="75">
        <f t="shared" si="47"/>
        <v>0</v>
      </c>
      <c r="P89" s="75">
        <f t="shared" si="47"/>
        <v>0</v>
      </c>
      <c r="Q89" s="75">
        <f t="shared" si="47"/>
        <v>0</v>
      </c>
      <c r="R89" s="75">
        <f t="shared" si="47"/>
        <v>0</v>
      </c>
      <c r="S89" s="75">
        <f t="shared" si="47"/>
        <v>0</v>
      </c>
      <c r="T89" s="75">
        <f t="shared" si="47"/>
        <v>0</v>
      </c>
      <c r="U89" s="75">
        <f t="shared" si="47"/>
        <v>0</v>
      </c>
      <c r="V89" s="75">
        <f t="shared" si="47"/>
        <v>0</v>
      </c>
      <c r="W89" s="75">
        <f t="shared" si="47"/>
        <v>0</v>
      </c>
      <c r="X89" s="75">
        <f t="shared" si="47"/>
        <v>0</v>
      </c>
      <c r="Y89" s="75">
        <f t="shared" si="47"/>
        <v>0</v>
      </c>
      <c r="Z89" s="75">
        <f t="shared" si="47"/>
        <v>0</v>
      </c>
      <c r="AA89" s="75">
        <f t="shared" si="47"/>
        <v>0</v>
      </c>
      <c r="AB89" s="75">
        <f t="shared" si="47"/>
        <v>0</v>
      </c>
      <c r="AC89" s="75">
        <f t="shared" si="47"/>
        <v>0</v>
      </c>
      <c r="AD89" s="75">
        <f t="shared" si="47"/>
        <v>0</v>
      </c>
      <c r="AE89" s="75">
        <f t="shared" si="47"/>
        <v>0</v>
      </c>
      <c r="AF89" s="75">
        <f t="shared" si="47"/>
        <v>0</v>
      </c>
      <c r="AG89" s="75">
        <f t="shared" si="47"/>
        <v>0</v>
      </c>
      <c r="AH89" s="75">
        <f t="shared" si="47"/>
        <v>0</v>
      </c>
      <c r="AI89" s="75">
        <f t="shared" si="47"/>
        <v>0</v>
      </c>
      <c r="AJ89" s="75">
        <f t="shared" si="47"/>
        <v>0</v>
      </c>
      <c r="AK89" s="75">
        <f t="shared" si="47"/>
        <v>0</v>
      </c>
      <c r="AL89" s="75">
        <f t="shared" si="47"/>
        <v>0</v>
      </c>
      <c r="AM89" s="75">
        <f t="shared" si="47"/>
        <v>0</v>
      </c>
      <c r="AN89" s="75">
        <f t="shared" si="47"/>
        <v>0</v>
      </c>
      <c r="AO89" s="75">
        <f t="shared" si="47"/>
        <v>0</v>
      </c>
      <c r="AP89" s="75">
        <f t="shared" si="47"/>
        <v>0</v>
      </c>
      <c r="AQ89" s="75">
        <f t="shared" si="47"/>
        <v>0</v>
      </c>
      <c r="AR89" s="75">
        <f t="shared" si="47"/>
        <v>0</v>
      </c>
      <c r="AS89" s="75">
        <f t="shared" si="47"/>
        <v>0</v>
      </c>
      <c r="AT89" s="75">
        <f t="shared" si="47"/>
        <v>0</v>
      </c>
      <c r="AU89" s="75">
        <f t="shared" si="47"/>
        <v>0</v>
      </c>
      <c r="AV89" s="75">
        <f t="shared" si="47"/>
        <v>0</v>
      </c>
      <c r="AW89" s="75">
        <f t="shared" si="47"/>
        <v>0</v>
      </c>
      <c r="AX89" s="75">
        <f t="shared" si="47"/>
        <v>0</v>
      </c>
      <c r="AY89" s="75">
        <f t="shared" si="47"/>
        <v>0</v>
      </c>
      <c r="AZ89" s="75">
        <f t="shared" si="47"/>
        <v>0</v>
      </c>
      <c r="BA89" s="75">
        <f t="shared" si="47"/>
        <v>0</v>
      </c>
      <c r="BB89" s="75">
        <f t="shared" si="47"/>
        <v>0</v>
      </c>
      <c r="BC89" s="75">
        <f t="shared" si="47"/>
        <v>0</v>
      </c>
      <c r="BD89" s="75"/>
      <c r="BE89" s="75"/>
      <c r="BF89" s="75"/>
      <c r="BG89" s="75"/>
      <c r="BH89" s="75"/>
      <c r="BI89" s="75"/>
      <c r="BJ89" s="75"/>
      <c r="BK89" s="75"/>
      <c r="BL89" s="75"/>
      <c r="BM89" s="37"/>
      <c r="BN89" s="75">
        <f t="shared" si="43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8">$G$20*(1-$B$5)/$B$3</f>
        <v>0</v>
      </c>
      <c r="H90" s="75">
        <f t="shared" si="48"/>
        <v>0</v>
      </c>
      <c r="I90" s="75">
        <f t="shared" si="48"/>
        <v>0</v>
      </c>
      <c r="J90" s="75">
        <f t="shared" si="48"/>
        <v>0</v>
      </c>
      <c r="K90" s="75">
        <f t="shared" si="48"/>
        <v>0</v>
      </c>
      <c r="L90" s="75">
        <f t="shared" si="48"/>
        <v>0</v>
      </c>
      <c r="M90" s="75">
        <f t="shared" si="48"/>
        <v>0</v>
      </c>
      <c r="N90" s="75">
        <f t="shared" si="48"/>
        <v>0</v>
      </c>
      <c r="O90" s="75">
        <f t="shared" si="48"/>
        <v>0</v>
      </c>
      <c r="P90" s="75">
        <f t="shared" si="48"/>
        <v>0</v>
      </c>
      <c r="Q90" s="75">
        <f t="shared" si="48"/>
        <v>0</v>
      </c>
      <c r="R90" s="75">
        <f t="shared" si="48"/>
        <v>0</v>
      </c>
      <c r="S90" s="75">
        <f t="shared" si="48"/>
        <v>0</v>
      </c>
      <c r="T90" s="75">
        <f t="shared" si="48"/>
        <v>0</v>
      </c>
      <c r="U90" s="75">
        <f t="shared" si="48"/>
        <v>0</v>
      </c>
      <c r="V90" s="75">
        <f t="shared" si="48"/>
        <v>0</v>
      </c>
      <c r="W90" s="75">
        <f t="shared" si="48"/>
        <v>0</v>
      </c>
      <c r="X90" s="75">
        <f t="shared" si="48"/>
        <v>0</v>
      </c>
      <c r="Y90" s="75">
        <f t="shared" si="48"/>
        <v>0</v>
      </c>
      <c r="Z90" s="75">
        <f t="shared" si="48"/>
        <v>0</v>
      </c>
      <c r="AA90" s="75">
        <f t="shared" si="48"/>
        <v>0</v>
      </c>
      <c r="AB90" s="75">
        <f t="shared" si="48"/>
        <v>0</v>
      </c>
      <c r="AC90" s="75">
        <f t="shared" si="48"/>
        <v>0</v>
      </c>
      <c r="AD90" s="75">
        <f t="shared" si="48"/>
        <v>0</v>
      </c>
      <c r="AE90" s="75">
        <f t="shared" si="48"/>
        <v>0</v>
      </c>
      <c r="AF90" s="75">
        <f t="shared" si="48"/>
        <v>0</v>
      </c>
      <c r="AG90" s="75">
        <f t="shared" si="48"/>
        <v>0</v>
      </c>
      <c r="AH90" s="75">
        <f t="shared" si="48"/>
        <v>0</v>
      </c>
      <c r="AI90" s="75">
        <f t="shared" si="48"/>
        <v>0</v>
      </c>
      <c r="AJ90" s="75">
        <f t="shared" si="48"/>
        <v>0</v>
      </c>
      <c r="AK90" s="75">
        <f t="shared" si="48"/>
        <v>0</v>
      </c>
      <c r="AL90" s="75">
        <f t="shared" si="48"/>
        <v>0</v>
      </c>
      <c r="AM90" s="75">
        <f t="shared" si="48"/>
        <v>0</v>
      </c>
      <c r="AN90" s="75">
        <f t="shared" si="48"/>
        <v>0</v>
      </c>
      <c r="AO90" s="75">
        <f t="shared" si="48"/>
        <v>0</v>
      </c>
      <c r="AP90" s="75">
        <f t="shared" si="48"/>
        <v>0</v>
      </c>
      <c r="AQ90" s="75">
        <f t="shared" si="48"/>
        <v>0</v>
      </c>
      <c r="AR90" s="75">
        <f t="shared" si="48"/>
        <v>0</v>
      </c>
      <c r="AS90" s="75">
        <f t="shared" si="48"/>
        <v>0</v>
      </c>
      <c r="AT90" s="75">
        <f t="shared" si="48"/>
        <v>0</v>
      </c>
      <c r="AU90" s="75">
        <f t="shared" si="48"/>
        <v>0</v>
      </c>
      <c r="AV90" s="75">
        <f t="shared" si="48"/>
        <v>0</v>
      </c>
      <c r="AW90" s="75">
        <f t="shared" si="48"/>
        <v>0</v>
      </c>
      <c r="AX90" s="75">
        <f t="shared" si="48"/>
        <v>0</v>
      </c>
      <c r="AY90" s="75">
        <f t="shared" si="48"/>
        <v>0</v>
      </c>
      <c r="AZ90" s="75">
        <f t="shared" si="48"/>
        <v>0</v>
      </c>
      <c r="BA90" s="75">
        <f t="shared" si="48"/>
        <v>0</v>
      </c>
      <c r="BB90" s="75">
        <f t="shared" si="48"/>
        <v>0</v>
      </c>
      <c r="BC90" s="75">
        <f t="shared" si="48"/>
        <v>0</v>
      </c>
      <c r="BD90" s="75">
        <f t="shared" si="48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3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E91" si="49">$H$20*(1-$B$5)/$B$3</f>
        <v>0</v>
      </c>
      <c r="I91" s="75">
        <f t="shared" si="49"/>
        <v>0</v>
      </c>
      <c r="J91" s="75">
        <f t="shared" si="49"/>
        <v>0</v>
      </c>
      <c r="K91" s="75">
        <f t="shared" si="49"/>
        <v>0</v>
      </c>
      <c r="L91" s="75">
        <f t="shared" si="49"/>
        <v>0</v>
      </c>
      <c r="M91" s="75">
        <f t="shared" si="49"/>
        <v>0</v>
      </c>
      <c r="N91" s="75">
        <f t="shared" si="49"/>
        <v>0</v>
      </c>
      <c r="O91" s="75">
        <f t="shared" si="49"/>
        <v>0</v>
      </c>
      <c r="P91" s="75">
        <f t="shared" si="49"/>
        <v>0</v>
      </c>
      <c r="Q91" s="75">
        <f t="shared" si="49"/>
        <v>0</v>
      </c>
      <c r="R91" s="75">
        <f t="shared" si="49"/>
        <v>0</v>
      </c>
      <c r="S91" s="75">
        <f t="shared" si="49"/>
        <v>0</v>
      </c>
      <c r="T91" s="75">
        <f t="shared" si="49"/>
        <v>0</v>
      </c>
      <c r="U91" s="75">
        <f t="shared" si="49"/>
        <v>0</v>
      </c>
      <c r="V91" s="75">
        <f t="shared" si="49"/>
        <v>0</v>
      </c>
      <c r="W91" s="75">
        <f t="shared" si="49"/>
        <v>0</v>
      </c>
      <c r="X91" s="75">
        <f t="shared" si="49"/>
        <v>0</v>
      </c>
      <c r="Y91" s="75">
        <f t="shared" si="49"/>
        <v>0</v>
      </c>
      <c r="Z91" s="75">
        <f t="shared" si="49"/>
        <v>0</v>
      </c>
      <c r="AA91" s="75">
        <f t="shared" si="49"/>
        <v>0</v>
      </c>
      <c r="AB91" s="75">
        <f t="shared" si="49"/>
        <v>0</v>
      </c>
      <c r="AC91" s="75">
        <f t="shared" si="49"/>
        <v>0</v>
      </c>
      <c r="AD91" s="75">
        <f t="shared" si="49"/>
        <v>0</v>
      </c>
      <c r="AE91" s="75">
        <f t="shared" si="49"/>
        <v>0</v>
      </c>
      <c r="AF91" s="75">
        <f t="shared" si="49"/>
        <v>0</v>
      </c>
      <c r="AG91" s="75">
        <f t="shared" si="49"/>
        <v>0</v>
      </c>
      <c r="AH91" s="75">
        <f t="shared" si="49"/>
        <v>0</v>
      </c>
      <c r="AI91" s="75">
        <f t="shared" si="49"/>
        <v>0</v>
      </c>
      <c r="AJ91" s="75">
        <f t="shared" si="49"/>
        <v>0</v>
      </c>
      <c r="AK91" s="75">
        <f t="shared" si="49"/>
        <v>0</v>
      </c>
      <c r="AL91" s="75">
        <f t="shared" si="49"/>
        <v>0</v>
      </c>
      <c r="AM91" s="75">
        <f t="shared" si="49"/>
        <v>0</v>
      </c>
      <c r="AN91" s="75">
        <f t="shared" si="49"/>
        <v>0</v>
      </c>
      <c r="AO91" s="75">
        <f t="shared" si="49"/>
        <v>0</v>
      </c>
      <c r="AP91" s="75">
        <f t="shared" si="49"/>
        <v>0</v>
      </c>
      <c r="AQ91" s="75">
        <f t="shared" si="49"/>
        <v>0</v>
      </c>
      <c r="AR91" s="75">
        <f t="shared" si="49"/>
        <v>0</v>
      </c>
      <c r="AS91" s="75">
        <f t="shared" si="49"/>
        <v>0</v>
      </c>
      <c r="AT91" s="75">
        <f t="shared" si="49"/>
        <v>0</v>
      </c>
      <c r="AU91" s="75">
        <f t="shared" si="49"/>
        <v>0</v>
      </c>
      <c r="AV91" s="75">
        <f t="shared" si="49"/>
        <v>0</v>
      </c>
      <c r="AW91" s="75">
        <f t="shared" si="49"/>
        <v>0</v>
      </c>
      <c r="AX91" s="75">
        <f t="shared" si="49"/>
        <v>0</v>
      </c>
      <c r="AY91" s="75">
        <f t="shared" si="49"/>
        <v>0</v>
      </c>
      <c r="AZ91" s="75">
        <f t="shared" si="49"/>
        <v>0</v>
      </c>
      <c r="BA91" s="75">
        <f t="shared" si="49"/>
        <v>0</v>
      </c>
      <c r="BB91" s="75">
        <f t="shared" si="49"/>
        <v>0</v>
      </c>
      <c r="BC91" s="75">
        <f t="shared" si="49"/>
        <v>0</v>
      </c>
      <c r="BD91" s="75">
        <f t="shared" si="49"/>
        <v>0</v>
      </c>
      <c r="BE91" s="75">
        <f t="shared" si="49"/>
        <v>0</v>
      </c>
      <c r="BF91" s="75"/>
      <c r="BG91" s="75"/>
      <c r="BH91" s="75"/>
      <c r="BI91" s="75"/>
      <c r="BJ91" s="75"/>
      <c r="BK91" s="75"/>
      <c r="BL91" s="75"/>
      <c r="BM91" s="37"/>
      <c r="BN91" s="75">
        <f t="shared" si="43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F92" si="50">$I$20*(1-$B$5)/$B$3</f>
        <v>0</v>
      </c>
      <c r="J92" s="75">
        <f t="shared" si="50"/>
        <v>0</v>
      </c>
      <c r="K92" s="75">
        <f t="shared" si="50"/>
        <v>0</v>
      </c>
      <c r="L92" s="75">
        <f t="shared" si="50"/>
        <v>0</v>
      </c>
      <c r="M92" s="75">
        <f t="shared" si="50"/>
        <v>0</v>
      </c>
      <c r="N92" s="75">
        <f t="shared" si="50"/>
        <v>0</v>
      </c>
      <c r="O92" s="75">
        <f t="shared" si="50"/>
        <v>0</v>
      </c>
      <c r="P92" s="75">
        <f t="shared" si="50"/>
        <v>0</v>
      </c>
      <c r="Q92" s="75">
        <f t="shared" si="50"/>
        <v>0</v>
      </c>
      <c r="R92" s="75">
        <f t="shared" si="50"/>
        <v>0</v>
      </c>
      <c r="S92" s="75">
        <f t="shared" si="50"/>
        <v>0</v>
      </c>
      <c r="T92" s="75">
        <f t="shared" si="50"/>
        <v>0</v>
      </c>
      <c r="U92" s="75">
        <f t="shared" si="50"/>
        <v>0</v>
      </c>
      <c r="V92" s="75">
        <f t="shared" si="50"/>
        <v>0</v>
      </c>
      <c r="W92" s="75">
        <f t="shared" si="50"/>
        <v>0</v>
      </c>
      <c r="X92" s="75">
        <f t="shared" si="50"/>
        <v>0</v>
      </c>
      <c r="Y92" s="75">
        <f t="shared" si="50"/>
        <v>0</v>
      </c>
      <c r="Z92" s="75">
        <f t="shared" si="50"/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</v>
      </c>
      <c r="AJ92" s="75">
        <f t="shared" si="50"/>
        <v>0</v>
      </c>
      <c r="AK92" s="75">
        <f t="shared" si="50"/>
        <v>0</v>
      </c>
      <c r="AL92" s="75">
        <f t="shared" si="50"/>
        <v>0</v>
      </c>
      <c r="AM92" s="75">
        <f t="shared" si="50"/>
        <v>0</v>
      </c>
      <c r="AN92" s="75">
        <f t="shared" si="50"/>
        <v>0</v>
      </c>
      <c r="AO92" s="75">
        <f t="shared" si="50"/>
        <v>0</v>
      </c>
      <c r="AP92" s="75">
        <f t="shared" si="50"/>
        <v>0</v>
      </c>
      <c r="AQ92" s="75">
        <f t="shared" si="50"/>
        <v>0</v>
      </c>
      <c r="AR92" s="75">
        <f t="shared" si="50"/>
        <v>0</v>
      </c>
      <c r="AS92" s="75">
        <f t="shared" si="50"/>
        <v>0</v>
      </c>
      <c r="AT92" s="75">
        <f t="shared" si="50"/>
        <v>0</v>
      </c>
      <c r="AU92" s="75">
        <f t="shared" si="50"/>
        <v>0</v>
      </c>
      <c r="AV92" s="75">
        <f t="shared" si="50"/>
        <v>0</v>
      </c>
      <c r="AW92" s="75">
        <f t="shared" si="50"/>
        <v>0</v>
      </c>
      <c r="AX92" s="75">
        <f t="shared" si="50"/>
        <v>0</v>
      </c>
      <c r="AY92" s="75">
        <f t="shared" si="50"/>
        <v>0</v>
      </c>
      <c r="AZ92" s="75">
        <f t="shared" si="50"/>
        <v>0</v>
      </c>
      <c r="BA92" s="75">
        <f t="shared" si="50"/>
        <v>0</v>
      </c>
      <c r="BB92" s="75">
        <f t="shared" si="50"/>
        <v>0</v>
      </c>
      <c r="BC92" s="75">
        <f t="shared" si="50"/>
        <v>0</v>
      </c>
      <c r="BD92" s="75">
        <f t="shared" si="50"/>
        <v>0</v>
      </c>
      <c r="BE92" s="75">
        <f t="shared" si="50"/>
        <v>0</v>
      </c>
      <c r="BF92" s="75">
        <f t="shared" si="50"/>
        <v>0</v>
      </c>
      <c r="BG92" s="75"/>
      <c r="BH92" s="75"/>
      <c r="BI92" s="75"/>
      <c r="BJ92" s="75"/>
      <c r="BK92" s="75"/>
      <c r="BL92" s="75"/>
      <c r="BM92" s="37"/>
      <c r="BN92" s="75">
        <f t="shared" si="43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G93" si="51">$J$20*(1-$B$5)/$B$3</f>
        <v>0</v>
      </c>
      <c r="P93" s="75">
        <f t="shared" si="51"/>
        <v>0</v>
      </c>
      <c r="Q93" s="75">
        <f t="shared" si="51"/>
        <v>0</v>
      </c>
      <c r="R93" s="75">
        <f t="shared" si="51"/>
        <v>0</v>
      </c>
      <c r="S93" s="75">
        <f t="shared" si="51"/>
        <v>0</v>
      </c>
      <c r="T93" s="75">
        <f t="shared" si="51"/>
        <v>0</v>
      </c>
      <c r="U93" s="75">
        <f t="shared" si="51"/>
        <v>0</v>
      </c>
      <c r="V93" s="75">
        <f t="shared" si="51"/>
        <v>0</v>
      </c>
      <c r="W93" s="75">
        <f t="shared" si="51"/>
        <v>0</v>
      </c>
      <c r="X93" s="75">
        <f t="shared" si="51"/>
        <v>0</v>
      </c>
      <c r="Y93" s="75">
        <f t="shared" si="51"/>
        <v>0</v>
      </c>
      <c r="Z93" s="75">
        <f t="shared" si="51"/>
        <v>0</v>
      </c>
      <c r="AA93" s="75">
        <f t="shared" si="51"/>
        <v>0</v>
      </c>
      <c r="AB93" s="75">
        <f t="shared" si="51"/>
        <v>0</v>
      </c>
      <c r="AC93" s="75">
        <f t="shared" si="51"/>
        <v>0</v>
      </c>
      <c r="AD93" s="75">
        <f t="shared" si="51"/>
        <v>0</v>
      </c>
      <c r="AE93" s="75">
        <f t="shared" si="51"/>
        <v>0</v>
      </c>
      <c r="AF93" s="75">
        <f t="shared" si="51"/>
        <v>0</v>
      </c>
      <c r="AG93" s="75">
        <f t="shared" si="51"/>
        <v>0</v>
      </c>
      <c r="AH93" s="75">
        <f t="shared" si="51"/>
        <v>0</v>
      </c>
      <c r="AI93" s="75">
        <f t="shared" si="51"/>
        <v>0</v>
      </c>
      <c r="AJ93" s="75">
        <f t="shared" si="51"/>
        <v>0</v>
      </c>
      <c r="AK93" s="75">
        <f t="shared" si="51"/>
        <v>0</v>
      </c>
      <c r="AL93" s="75">
        <f t="shared" si="51"/>
        <v>0</v>
      </c>
      <c r="AM93" s="75">
        <f t="shared" si="51"/>
        <v>0</v>
      </c>
      <c r="AN93" s="75">
        <f t="shared" si="51"/>
        <v>0</v>
      </c>
      <c r="AO93" s="75">
        <f t="shared" si="51"/>
        <v>0</v>
      </c>
      <c r="AP93" s="75">
        <f t="shared" si="51"/>
        <v>0</v>
      </c>
      <c r="AQ93" s="75">
        <f t="shared" si="51"/>
        <v>0</v>
      </c>
      <c r="AR93" s="75">
        <f t="shared" si="51"/>
        <v>0</v>
      </c>
      <c r="AS93" s="75">
        <f t="shared" si="51"/>
        <v>0</v>
      </c>
      <c r="AT93" s="75">
        <f t="shared" si="51"/>
        <v>0</v>
      </c>
      <c r="AU93" s="75">
        <f t="shared" si="51"/>
        <v>0</v>
      </c>
      <c r="AV93" s="75">
        <f t="shared" si="51"/>
        <v>0</v>
      </c>
      <c r="AW93" s="75">
        <f t="shared" si="51"/>
        <v>0</v>
      </c>
      <c r="AX93" s="75">
        <f t="shared" si="51"/>
        <v>0</v>
      </c>
      <c r="AY93" s="75">
        <f t="shared" si="51"/>
        <v>0</v>
      </c>
      <c r="AZ93" s="75">
        <f t="shared" si="51"/>
        <v>0</v>
      </c>
      <c r="BA93" s="75">
        <f t="shared" si="51"/>
        <v>0</v>
      </c>
      <c r="BB93" s="75">
        <f t="shared" si="51"/>
        <v>0</v>
      </c>
      <c r="BC93" s="75">
        <f t="shared" si="51"/>
        <v>0</v>
      </c>
      <c r="BD93" s="75">
        <f t="shared" si="51"/>
        <v>0</v>
      </c>
      <c r="BE93" s="75">
        <f t="shared" si="51"/>
        <v>0</v>
      </c>
      <c r="BF93" s="75">
        <f t="shared" si="51"/>
        <v>0</v>
      </c>
      <c r="BG93" s="75">
        <f t="shared" si="51"/>
        <v>0</v>
      </c>
      <c r="BH93" s="75"/>
      <c r="BI93" s="75"/>
      <c r="BJ93" s="75"/>
      <c r="BK93" s="75"/>
      <c r="BL93" s="75"/>
      <c r="BM93" s="37"/>
      <c r="BN93" s="75">
        <f t="shared" si="43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H94" si="52">$K$20*(1-$B$5)/$B$3</f>
        <v>0</v>
      </c>
      <c r="P94" s="75">
        <f t="shared" si="52"/>
        <v>0</v>
      </c>
      <c r="Q94" s="75">
        <f t="shared" si="52"/>
        <v>0</v>
      </c>
      <c r="R94" s="75">
        <f t="shared" si="52"/>
        <v>0</v>
      </c>
      <c r="S94" s="75">
        <f t="shared" si="52"/>
        <v>0</v>
      </c>
      <c r="T94" s="75">
        <f t="shared" si="52"/>
        <v>0</v>
      </c>
      <c r="U94" s="75">
        <f t="shared" si="52"/>
        <v>0</v>
      </c>
      <c r="V94" s="75">
        <f t="shared" si="52"/>
        <v>0</v>
      </c>
      <c r="W94" s="75">
        <f t="shared" si="52"/>
        <v>0</v>
      </c>
      <c r="X94" s="75">
        <f t="shared" si="52"/>
        <v>0</v>
      </c>
      <c r="Y94" s="75">
        <f t="shared" si="52"/>
        <v>0</v>
      </c>
      <c r="Z94" s="75">
        <f t="shared" si="52"/>
        <v>0</v>
      </c>
      <c r="AA94" s="75">
        <f t="shared" si="52"/>
        <v>0</v>
      </c>
      <c r="AB94" s="75">
        <f t="shared" si="52"/>
        <v>0</v>
      </c>
      <c r="AC94" s="75">
        <f t="shared" si="52"/>
        <v>0</v>
      </c>
      <c r="AD94" s="75">
        <f t="shared" si="52"/>
        <v>0</v>
      </c>
      <c r="AE94" s="75">
        <f t="shared" si="52"/>
        <v>0</v>
      </c>
      <c r="AF94" s="75">
        <f t="shared" si="52"/>
        <v>0</v>
      </c>
      <c r="AG94" s="75">
        <f t="shared" si="52"/>
        <v>0</v>
      </c>
      <c r="AH94" s="75">
        <f t="shared" si="52"/>
        <v>0</v>
      </c>
      <c r="AI94" s="75">
        <f t="shared" si="52"/>
        <v>0</v>
      </c>
      <c r="AJ94" s="75">
        <f t="shared" si="52"/>
        <v>0</v>
      </c>
      <c r="AK94" s="75">
        <f t="shared" si="52"/>
        <v>0</v>
      </c>
      <c r="AL94" s="75">
        <f t="shared" si="52"/>
        <v>0</v>
      </c>
      <c r="AM94" s="75">
        <f t="shared" si="52"/>
        <v>0</v>
      </c>
      <c r="AN94" s="75">
        <f t="shared" si="52"/>
        <v>0</v>
      </c>
      <c r="AO94" s="75">
        <f t="shared" si="52"/>
        <v>0</v>
      </c>
      <c r="AP94" s="75">
        <f t="shared" si="52"/>
        <v>0</v>
      </c>
      <c r="AQ94" s="75">
        <f t="shared" si="52"/>
        <v>0</v>
      </c>
      <c r="AR94" s="75">
        <f t="shared" si="52"/>
        <v>0</v>
      </c>
      <c r="AS94" s="75">
        <f t="shared" si="52"/>
        <v>0</v>
      </c>
      <c r="AT94" s="75">
        <f t="shared" si="52"/>
        <v>0</v>
      </c>
      <c r="AU94" s="75">
        <f t="shared" si="52"/>
        <v>0</v>
      </c>
      <c r="AV94" s="75">
        <f t="shared" si="52"/>
        <v>0</v>
      </c>
      <c r="AW94" s="75">
        <f t="shared" si="52"/>
        <v>0</v>
      </c>
      <c r="AX94" s="75">
        <f t="shared" si="52"/>
        <v>0</v>
      </c>
      <c r="AY94" s="75">
        <f t="shared" si="52"/>
        <v>0</v>
      </c>
      <c r="AZ94" s="75">
        <f t="shared" si="52"/>
        <v>0</v>
      </c>
      <c r="BA94" s="75">
        <f t="shared" si="52"/>
        <v>0</v>
      </c>
      <c r="BB94" s="75">
        <f t="shared" si="52"/>
        <v>0</v>
      </c>
      <c r="BC94" s="75">
        <f t="shared" si="52"/>
        <v>0</v>
      </c>
      <c r="BD94" s="75">
        <f t="shared" si="52"/>
        <v>0</v>
      </c>
      <c r="BE94" s="75">
        <f t="shared" si="52"/>
        <v>0</v>
      </c>
      <c r="BF94" s="75">
        <f t="shared" si="52"/>
        <v>0</v>
      </c>
      <c r="BG94" s="75">
        <f t="shared" si="52"/>
        <v>0</v>
      </c>
      <c r="BH94" s="75">
        <f t="shared" si="52"/>
        <v>0</v>
      </c>
      <c r="BI94" s="75"/>
      <c r="BJ94" s="75"/>
      <c r="BK94" s="75"/>
      <c r="BL94" s="75"/>
      <c r="BM94" s="37"/>
      <c r="BN94" s="75">
        <f t="shared" si="43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3">$L$20*(1-$B$5)/$B$3</f>
        <v>0</v>
      </c>
      <c r="P95" s="75">
        <f t="shared" si="53"/>
        <v>0</v>
      </c>
      <c r="Q95" s="75">
        <f t="shared" si="53"/>
        <v>0</v>
      </c>
      <c r="R95" s="75">
        <f t="shared" si="53"/>
        <v>0</v>
      </c>
      <c r="S95" s="75">
        <f t="shared" si="53"/>
        <v>0</v>
      </c>
      <c r="T95" s="75">
        <f t="shared" si="53"/>
        <v>0</v>
      </c>
      <c r="U95" s="75">
        <f t="shared" si="53"/>
        <v>0</v>
      </c>
      <c r="V95" s="75">
        <f t="shared" si="53"/>
        <v>0</v>
      </c>
      <c r="W95" s="75">
        <f t="shared" si="53"/>
        <v>0</v>
      </c>
      <c r="X95" s="75">
        <f t="shared" si="53"/>
        <v>0</v>
      </c>
      <c r="Y95" s="75">
        <f t="shared" si="53"/>
        <v>0</v>
      </c>
      <c r="Z95" s="75">
        <f t="shared" si="53"/>
        <v>0</v>
      </c>
      <c r="AA95" s="75">
        <f t="shared" si="53"/>
        <v>0</v>
      </c>
      <c r="AB95" s="75">
        <f t="shared" si="53"/>
        <v>0</v>
      </c>
      <c r="AC95" s="75">
        <f t="shared" si="53"/>
        <v>0</v>
      </c>
      <c r="AD95" s="75">
        <f t="shared" si="53"/>
        <v>0</v>
      </c>
      <c r="AE95" s="75">
        <f t="shared" si="53"/>
        <v>0</v>
      </c>
      <c r="AF95" s="75">
        <f t="shared" si="53"/>
        <v>0</v>
      </c>
      <c r="AG95" s="75">
        <f t="shared" si="53"/>
        <v>0</v>
      </c>
      <c r="AH95" s="75">
        <f t="shared" si="53"/>
        <v>0</v>
      </c>
      <c r="AI95" s="75">
        <f t="shared" si="53"/>
        <v>0</v>
      </c>
      <c r="AJ95" s="75">
        <f t="shared" si="53"/>
        <v>0</v>
      </c>
      <c r="AK95" s="75">
        <f t="shared" si="53"/>
        <v>0</v>
      </c>
      <c r="AL95" s="75">
        <f t="shared" si="53"/>
        <v>0</v>
      </c>
      <c r="AM95" s="75">
        <f t="shared" si="53"/>
        <v>0</v>
      </c>
      <c r="AN95" s="75">
        <f t="shared" si="53"/>
        <v>0</v>
      </c>
      <c r="AO95" s="75">
        <f t="shared" si="53"/>
        <v>0</v>
      </c>
      <c r="AP95" s="75">
        <f t="shared" si="53"/>
        <v>0</v>
      </c>
      <c r="AQ95" s="75">
        <f t="shared" si="53"/>
        <v>0</v>
      </c>
      <c r="AR95" s="75">
        <f t="shared" si="53"/>
        <v>0</v>
      </c>
      <c r="AS95" s="75">
        <f t="shared" si="53"/>
        <v>0</v>
      </c>
      <c r="AT95" s="75">
        <f t="shared" si="53"/>
        <v>0</v>
      </c>
      <c r="AU95" s="75">
        <f t="shared" si="53"/>
        <v>0</v>
      </c>
      <c r="AV95" s="75">
        <f t="shared" si="53"/>
        <v>0</v>
      </c>
      <c r="AW95" s="75">
        <f t="shared" si="53"/>
        <v>0</v>
      </c>
      <c r="AX95" s="75">
        <f t="shared" si="53"/>
        <v>0</v>
      </c>
      <c r="AY95" s="75">
        <f t="shared" si="53"/>
        <v>0</v>
      </c>
      <c r="AZ95" s="75">
        <f t="shared" si="53"/>
        <v>0</v>
      </c>
      <c r="BA95" s="75">
        <f t="shared" si="53"/>
        <v>0</v>
      </c>
      <c r="BB95" s="75">
        <f t="shared" si="53"/>
        <v>0</v>
      </c>
      <c r="BC95" s="75">
        <f t="shared" si="53"/>
        <v>0</v>
      </c>
      <c r="BD95" s="75">
        <f t="shared" si="53"/>
        <v>0</v>
      </c>
      <c r="BE95" s="75">
        <f t="shared" si="53"/>
        <v>0</v>
      </c>
      <c r="BF95" s="75">
        <f t="shared" si="53"/>
        <v>0</v>
      </c>
      <c r="BG95" s="75">
        <f t="shared" si="53"/>
        <v>0</v>
      </c>
      <c r="BH95" s="75">
        <f t="shared" si="53"/>
        <v>0</v>
      </c>
      <c r="BI95" s="75">
        <f t="shared" si="53"/>
        <v>0</v>
      </c>
      <c r="BJ95" s="75"/>
      <c r="BK95" s="75"/>
      <c r="BL95" s="75"/>
      <c r="BM95" s="37"/>
      <c r="BN95" s="75">
        <f t="shared" si="43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 t="shared" ref="N96:BJ96" si="54">$M$20*(1-$B$5)/$B$3</f>
        <v>0</v>
      </c>
      <c r="O96" s="75">
        <f t="shared" si="54"/>
        <v>0</v>
      </c>
      <c r="P96" s="75">
        <f t="shared" si="54"/>
        <v>0</v>
      </c>
      <c r="Q96" s="75">
        <f t="shared" si="54"/>
        <v>0</v>
      </c>
      <c r="R96" s="75">
        <f t="shared" si="54"/>
        <v>0</v>
      </c>
      <c r="S96" s="75">
        <f t="shared" si="54"/>
        <v>0</v>
      </c>
      <c r="T96" s="75">
        <f t="shared" si="54"/>
        <v>0</v>
      </c>
      <c r="U96" s="75">
        <f t="shared" si="54"/>
        <v>0</v>
      </c>
      <c r="V96" s="75">
        <f t="shared" si="54"/>
        <v>0</v>
      </c>
      <c r="W96" s="75">
        <f t="shared" si="54"/>
        <v>0</v>
      </c>
      <c r="X96" s="75">
        <f t="shared" si="54"/>
        <v>0</v>
      </c>
      <c r="Y96" s="75">
        <f t="shared" si="54"/>
        <v>0</v>
      </c>
      <c r="Z96" s="75">
        <f t="shared" si="54"/>
        <v>0</v>
      </c>
      <c r="AA96" s="75">
        <f t="shared" si="54"/>
        <v>0</v>
      </c>
      <c r="AB96" s="75">
        <f t="shared" si="54"/>
        <v>0</v>
      </c>
      <c r="AC96" s="75">
        <f t="shared" si="54"/>
        <v>0</v>
      </c>
      <c r="AD96" s="75">
        <f t="shared" si="54"/>
        <v>0</v>
      </c>
      <c r="AE96" s="75">
        <f t="shared" si="54"/>
        <v>0</v>
      </c>
      <c r="AF96" s="75">
        <f t="shared" si="54"/>
        <v>0</v>
      </c>
      <c r="AG96" s="75">
        <f t="shared" si="54"/>
        <v>0</v>
      </c>
      <c r="AH96" s="75">
        <f t="shared" si="54"/>
        <v>0</v>
      </c>
      <c r="AI96" s="75">
        <f t="shared" si="54"/>
        <v>0</v>
      </c>
      <c r="AJ96" s="75">
        <f t="shared" si="54"/>
        <v>0</v>
      </c>
      <c r="AK96" s="75">
        <f t="shared" si="54"/>
        <v>0</v>
      </c>
      <c r="AL96" s="75">
        <f t="shared" si="54"/>
        <v>0</v>
      </c>
      <c r="AM96" s="75">
        <f t="shared" si="54"/>
        <v>0</v>
      </c>
      <c r="AN96" s="75">
        <f t="shared" si="54"/>
        <v>0</v>
      </c>
      <c r="AO96" s="75">
        <f t="shared" si="54"/>
        <v>0</v>
      </c>
      <c r="AP96" s="75">
        <f t="shared" si="54"/>
        <v>0</v>
      </c>
      <c r="AQ96" s="75">
        <f t="shared" si="54"/>
        <v>0</v>
      </c>
      <c r="AR96" s="75">
        <f t="shared" si="54"/>
        <v>0</v>
      </c>
      <c r="AS96" s="75">
        <f t="shared" si="54"/>
        <v>0</v>
      </c>
      <c r="AT96" s="75">
        <f t="shared" si="54"/>
        <v>0</v>
      </c>
      <c r="AU96" s="75">
        <f t="shared" si="54"/>
        <v>0</v>
      </c>
      <c r="AV96" s="75">
        <f t="shared" si="54"/>
        <v>0</v>
      </c>
      <c r="AW96" s="75">
        <f t="shared" si="54"/>
        <v>0</v>
      </c>
      <c r="AX96" s="75">
        <f t="shared" si="54"/>
        <v>0</v>
      </c>
      <c r="AY96" s="75">
        <f t="shared" si="54"/>
        <v>0</v>
      </c>
      <c r="AZ96" s="75">
        <f t="shared" si="54"/>
        <v>0</v>
      </c>
      <c r="BA96" s="75">
        <f t="shared" si="54"/>
        <v>0</v>
      </c>
      <c r="BB96" s="75">
        <f t="shared" si="54"/>
        <v>0</v>
      </c>
      <c r="BC96" s="75">
        <f t="shared" si="54"/>
        <v>0</v>
      </c>
      <c r="BD96" s="75">
        <f t="shared" si="54"/>
        <v>0</v>
      </c>
      <c r="BE96" s="75">
        <f t="shared" si="54"/>
        <v>0</v>
      </c>
      <c r="BF96" s="75">
        <f t="shared" si="54"/>
        <v>0</v>
      </c>
      <c r="BG96" s="75">
        <f t="shared" si="54"/>
        <v>0</v>
      </c>
      <c r="BH96" s="75">
        <f t="shared" si="54"/>
        <v>0</v>
      </c>
      <c r="BI96" s="75">
        <f t="shared" si="54"/>
        <v>0</v>
      </c>
      <c r="BJ96" s="75">
        <f t="shared" si="54"/>
        <v>0</v>
      </c>
      <c r="BK96" s="75"/>
      <c r="BL96" s="75"/>
      <c r="BM96" s="37"/>
      <c r="BN96" s="75">
        <f t="shared" si="43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0</v>
      </c>
      <c r="O97" s="75">
        <f t="shared" ref="O97:BK97" si="55">$N$20*(1-$B$5)/$B$3</f>
        <v>0</v>
      </c>
      <c r="P97" s="75">
        <f t="shared" si="55"/>
        <v>0</v>
      </c>
      <c r="Q97" s="75">
        <f t="shared" si="55"/>
        <v>0</v>
      </c>
      <c r="R97" s="75">
        <f t="shared" si="55"/>
        <v>0</v>
      </c>
      <c r="S97" s="75">
        <f t="shared" si="55"/>
        <v>0</v>
      </c>
      <c r="T97" s="75">
        <f t="shared" si="55"/>
        <v>0</v>
      </c>
      <c r="U97" s="75">
        <f t="shared" si="55"/>
        <v>0</v>
      </c>
      <c r="V97" s="75">
        <f t="shared" si="55"/>
        <v>0</v>
      </c>
      <c r="W97" s="75">
        <f t="shared" si="55"/>
        <v>0</v>
      </c>
      <c r="X97" s="75">
        <f t="shared" si="55"/>
        <v>0</v>
      </c>
      <c r="Y97" s="75">
        <f t="shared" si="55"/>
        <v>0</v>
      </c>
      <c r="Z97" s="75">
        <f t="shared" si="55"/>
        <v>0</v>
      </c>
      <c r="AA97" s="75">
        <f t="shared" si="55"/>
        <v>0</v>
      </c>
      <c r="AB97" s="75">
        <f t="shared" si="55"/>
        <v>0</v>
      </c>
      <c r="AC97" s="75">
        <f t="shared" si="55"/>
        <v>0</v>
      </c>
      <c r="AD97" s="75">
        <f t="shared" si="55"/>
        <v>0</v>
      </c>
      <c r="AE97" s="75">
        <f t="shared" si="55"/>
        <v>0</v>
      </c>
      <c r="AF97" s="75">
        <f t="shared" si="55"/>
        <v>0</v>
      </c>
      <c r="AG97" s="75">
        <f t="shared" si="55"/>
        <v>0</v>
      </c>
      <c r="AH97" s="75">
        <f t="shared" si="55"/>
        <v>0</v>
      </c>
      <c r="AI97" s="75">
        <f t="shared" si="55"/>
        <v>0</v>
      </c>
      <c r="AJ97" s="75">
        <f t="shared" si="55"/>
        <v>0</v>
      </c>
      <c r="AK97" s="75">
        <f t="shared" si="55"/>
        <v>0</v>
      </c>
      <c r="AL97" s="75">
        <f t="shared" si="55"/>
        <v>0</v>
      </c>
      <c r="AM97" s="75">
        <f t="shared" si="55"/>
        <v>0</v>
      </c>
      <c r="AN97" s="75">
        <f t="shared" si="55"/>
        <v>0</v>
      </c>
      <c r="AO97" s="75">
        <f t="shared" si="55"/>
        <v>0</v>
      </c>
      <c r="AP97" s="75">
        <f t="shared" si="55"/>
        <v>0</v>
      </c>
      <c r="AQ97" s="75">
        <f t="shared" si="55"/>
        <v>0</v>
      </c>
      <c r="AR97" s="75">
        <f t="shared" si="55"/>
        <v>0</v>
      </c>
      <c r="AS97" s="75">
        <f t="shared" si="55"/>
        <v>0</v>
      </c>
      <c r="AT97" s="75">
        <f t="shared" si="55"/>
        <v>0</v>
      </c>
      <c r="AU97" s="75">
        <f t="shared" si="55"/>
        <v>0</v>
      </c>
      <c r="AV97" s="75">
        <f t="shared" si="55"/>
        <v>0</v>
      </c>
      <c r="AW97" s="75">
        <f t="shared" si="55"/>
        <v>0</v>
      </c>
      <c r="AX97" s="75">
        <f t="shared" si="55"/>
        <v>0</v>
      </c>
      <c r="AY97" s="75">
        <f t="shared" si="55"/>
        <v>0</v>
      </c>
      <c r="AZ97" s="75">
        <f t="shared" si="55"/>
        <v>0</v>
      </c>
      <c r="BA97" s="75">
        <f t="shared" si="55"/>
        <v>0</v>
      </c>
      <c r="BB97" s="75">
        <f t="shared" si="55"/>
        <v>0</v>
      </c>
      <c r="BC97" s="75">
        <f t="shared" si="55"/>
        <v>0</v>
      </c>
      <c r="BD97" s="75">
        <f t="shared" si="55"/>
        <v>0</v>
      </c>
      <c r="BE97" s="75">
        <f t="shared" si="55"/>
        <v>0</v>
      </c>
      <c r="BF97" s="75">
        <f t="shared" si="55"/>
        <v>0</v>
      </c>
      <c r="BG97" s="75">
        <f t="shared" si="55"/>
        <v>0</v>
      </c>
      <c r="BH97" s="75">
        <f t="shared" si="55"/>
        <v>0</v>
      </c>
      <c r="BI97" s="75">
        <f t="shared" si="55"/>
        <v>0</v>
      </c>
      <c r="BJ97" s="75">
        <f t="shared" si="55"/>
        <v>0</v>
      </c>
      <c r="BK97" s="75">
        <f t="shared" si="55"/>
        <v>0</v>
      </c>
      <c r="BL97" s="75"/>
      <c r="BM97" s="37"/>
      <c r="BN97" s="75">
        <f t="shared" si="43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6">SUM(C85:C97)</f>
        <v>0</v>
      </c>
      <c r="D98" s="104">
        <f t="shared" si="56"/>
        <v>0</v>
      </c>
      <c r="E98" s="104">
        <f t="shared" si="56"/>
        <v>0</v>
      </c>
      <c r="F98" s="104">
        <f t="shared" si="56"/>
        <v>0</v>
      </c>
      <c r="G98" s="104">
        <f t="shared" si="56"/>
        <v>0</v>
      </c>
      <c r="H98" s="104">
        <f t="shared" si="56"/>
        <v>0</v>
      </c>
      <c r="I98" s="104">
        <f t="shared" si="56"/>
        <v>0</v>
      </c>
      <c r="J98" s="104">
        <f t="shared" si="56"/>
        <v>0</v>
      </c>
      <c r="K98" s="104">
        <f t="shared" si="56"/>
        <v>0</v>
      </c>
      <c r="L98" s="104">
        <f t="shared" si="56"/>
        <v>0</v>
      </c>
      <c r="M98" s="104">
        <f t="shared" si="56"/>
        <v>0</v>
      </c>
      <c r="N98" s="104">
        <f t="shared" si="56"/>
        <v>0</v>
      </c>
      <c r="O98" s="104">
        <f t="shared" si="56"/>
        <v>0</v>
      </c>
      <c r="P98" s="104">
        <f t="shared" si="56"/>
        <v>0</v>
      </c>
      <c r="Q98" s="104">
        <f t="shared" si="56"/>
        <v>0</v>
      </c>
      <c r="R98" s="104">
        <f t="shared" si="56"/>
        <v>0</v>
      </c>
      <c r="S98" s="104">
        <f t="shared" si="56"/>
        <v>0</v>
      </c>
      <c r="T98" s="104">
        <f t="shared" si="56"/>
        <v>0</v>
      </c>
      <c r="U98" s="104">
        <f t="shared" si="56"/>
        <v>0</v>
      </c>
      <c r="V98" s="104">
        <f t="shared" si="56"/>
        <v>0</v>
      </c>
      <c r="W98" s="104">
        <f t="shared" si="56"/>
        <v>0</v>
      </c>
      <c r="X98" s="104">
        <f t="shared" si="56"/>
        <v>0</v>
      </c>
      <c r="Y98" s="104">
        <f t="shared" si="56"/>
        <v>0</v>
      </c>
      <c r="Z98" s="104">
        <f t="shared" si="56"/>
        <v>0</v>
      </c>
      <c r="AA98" s="104">
        <f t="shared" si="56"/>
        <v>0</v>
      </c>
      <c r="AB98" s="104">
        <f t="shared" si="56"/>
        <v>0</v>
      </c>
      <c r="AC98" s="104">
        <f t="shared" si="56"/>
        <v>0</v>
      </c>
      <c r="AD98" s="104">
        <f t="shared" si="56"/>
        <v>0</v>
      </c>
      <c r="AE98" s="104">
        <f t="shared" si="56"/>
        <v>0</v>
      </c>
      <c r="AF98" s="104">
        <f t="shared" si="56"/>
        <v>0</v>
      </c>
      <c r="AG98" s="104">
        <f t="shared" si="56"/>
        <v>0</v>
      </c>
      <c r="AH98" s="104">
        <f t="shared" si="56"/>
        <v>0</v>
      </c>
      <c r="AI98" s="104">
        <f t="shared" si="56"/>
        <v>0</v>
      </c>
      <c r="AJ98" s="104">
        <f t="shared" si="56"/>
        <v>0</v>
      </c>
      <c r="AK98" s="104">
        <f t="shared" si="56"/>
        <v>0</v>
      </c>
      <c r="AL98" s="104">
        <f t="shared" si="56"/>
        <v>0</v>
      </c>
      <c r="AM98" s="104">
        <f t="shared" si="56"/>
        <v>0</v>
      </c>
      <c r="AN98" s="104">
        <f t="shared" si="56"/>
        <v>0</v>
      </c>
      <c r="AO98" s="104">
        <f t="shared" si="56"/>
        <v>0</v>
      </c>
      <c r="AP98" s="104">
        <f t="shared" si="56"/>
        <v>0</v>
      </c>
      <c r="AQ98" s="104">
        <f t="shared" si="56"/>
        <v>0</v>
      </c>
      <c r="AR98" s="104">
        <f t="shared" si="56"/>
        <v>0</v>
      </c>
      <c r="AS98" s="104">
        <f t="shared" si="56"/>
        <v>0</v>
      </c>
      <c r="AT98" s="104">
        <f t="shared" si="56"/>
        <v>0</v>
      </c>
      <c r="AU98" s="104">
        <f t="shared" si="56"/>
        <v>0</v>
      </c>
      <c r="AV98" s="104">
        <f t="shared" si="56"/>
        <v>0</v>
      </c>
      <c r="AW98" s="104">
        <f t="shared" si="56"/>
        <v>0</v>
      </c>
      <c r="AX98" s="104">
        <f t="shared" si="56"/>
        <v>0</v>
      </c>
      <c r="AY98" s="104">
        <f t="shared" si="56"/>
        <v>0</v>
      </c>
      <c r="AZ98" s="104">
        <f t="shared" si="56"/>
        <v>0</v>
      </c>
      <c r="BA98" s="104">
        <f t="shared" si="56"/>
        <v>0</v>
      </c>
      <c r="BB98" s="104">
        <f t="shared" si="56"/>
        <v>0</v>
      </c>
      <c r="BC98" s="104">
        <f t="shared" si="56"/>
        <v>0</v>
      </c>
      <c r="BD98" s="104">
        <f t="shared" si="56"/>
        <v>0</v>
      </c>
      <c r="BE98" s="104">
        <f t="shared" si="56"/>
        <v>0</v>
      </c>
      <c r="BF98" s="104">
        <f t="shared" si="56"/>
        <v>0</v>
      </c>
      <c r="BG98" s="104">
        <f t="shared" si="56"/>
        <v>0</v>
      </c>
      <c r="BH98" s="104">
        <f t="shared" si="56"/>
        <v>0</v>
      </c>
      <c r="BI98" s="104">
        <f t="shared" si="56"/>
        <v>0</v>
      </c>
      <c r="BJ98" s="104">
        <f t="shared" si="56"/>
        <v>0</v>
      </c>
      <c r="BK98" s="104">
        <f t="shared" si="56"/>
        <v>0</v>
      </c>
      <c r="BL98" s="104">
        <f t="shared" si="56"/>
        <v>0</v>
      </c>
      <c r="BM98" s="344"/>
      <c r="BN98" s="58">
        <f>SUM(BN85:BN97)</f>
        <v>0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A101" si="57">$B$20/$B$3</f>
        <v>0</v>
      </c>
      <c r="C101" s="75">
        <f t="shared" si="57"/>
        <v>0</v>
      </c>
      <c r="D101" s="75">
        <f t="shared" si="57"/>
        <v>0</v>
      </c>
      <c r="E101" s="75">
        <f t="shared" si="57"/>
        <v>0</v>
      </c>
      <c r="F101" s="75">
        <f t="shared" si="57"/>
        <v>0</v>
      </c>
      <c r="G101" s="75">
        <f t="shared" si="57"/>
        <v>0</v>
      </c>
      <c r="H101" s="75">
        <f t="shared" si="57"/>
        <v>0</v>
      </c>
      <c r="I101" s="75">
        <f t="shared" si="57"/>
        <v>0</v>
      </c>
      <c r="J101" s="75">
        <f t="shared" si="57"/>
        <v>0</v>
      </c>
      <c r="K101" s="75">
        <f t="shared" si="57"/>
        <v>0</v>
      </c>
      <c r="L101" s="75">
        <f t="shared" si="57"/>
        <v>0</v>
      </c>
      <c r="M101" s="75">
        <f t="shared" si="57"/>
        <v>0</v>
      </c>
      <c r="N101" s="75">
        <f t="shared" si="57"/>
        <v>0</v>
      </c>
      <c r="O101" s="75">
        <f t="shared" si="57"/>
        <v>0</v>
      </c>
      <c r="P101" s="75">
        <f t="shared" si="57"/>
        <v>0</v>
      </c>
      <c r="Q101" s="75">
        <f t="shared" si="57"/>
        <v>0</v>
      </c>
      <c r="R101" s="75">
        <f t="shared" si="57"/>
        <v>0</v>
      </c>
      <c r="S101" s="75">
        <f t="shared" si="57"/>
        <v>0</v>
      </c>
      <c r="T101" s="75">
        <f t="shared" si="57"/>
        <v>0</v>
      </c>
      <c r="U101" s="75">
        <f t="shared" si="57"/>
        <v>0</v>
      </c>
      <c r="V101" s="75">
        <f t="shared" si="57"/>
        <v>0</v>
      </c>
      <c r="W101" s="75">
        <f t="shared" si="57"/>
        <v>0</v>
      </c>
      <c r="X101" s="75">
        <f t="shared" si="57"/>
        <v>0</v>
      </c>
      <c r="Y101" s="75">
        <f t="shared" si="57"/>
        <v>0</v>
      </c>
      <c r="Z101" s="75">
        <f t="shared" si="57"/>
        <v>0</v>
      </c>
      <c r="AA101" s="75"/>
      <c r="AB101" s="75"/>
      <c r="AC101" s="75">
        <f t="shared" si="57"/>
        <v>0</v>
      </c>
      <c r="AD101" s="75">
        <f t="shared" si="57"/>
        <v>0</v>
      </c>
      <c r="AE101" s="75">
        <f t="shared" si="57"/>
        <v>0</v>
      </c>
      <c r="AF101" s="75">
        <f t="shared" si="57"/>
        <v>0</v>
      </c>
      <c r="AG101" s="75">
        <f t="shared" si="57"/>
        <v>0</v>
      </c>
      <c r="AH101" s="75">
        <f t="shared" si="57"/>
        <v>0</v>
      </c>
      <c r="AI101" s="75">
        <f t="shared" si="57"/>
        <v>0</v>
      </c>
      <c r="AJ101" s="75">
        <f t="shared" si="57"/>
        <v>0</v>
      </c>
      <c r="AK101" s="75">
        <f t="shared" si="57"/>
        <v>0</v>
      </c>
      <c r="AL101" s="75">
        <f t="shared" si="57"/>
        <v>0</v>
      </c>
      <c r="AM101" s="75">
        <f t="shared" si="57"/>
        <v>0</v>
      </c>
      <c r="AN101" s="75">
        <f t="shared" si="57"/>
        <v>0</v>
      </c>
      <c r="AO101" s="75">
        <f t="shared" si="57"/>
        <v>0</v>
      </c>
      <c r="AP101" s="75">
        <f t="shared" si="57"/>
        <v>0</v>
      </c>
      <c r="AQ101" s="75">
        <f t="shared" si="57"/>
        <v>0</v>
      </c>
      <c r="AR101" s="75">
        <f t="shared" si="57"/>
        <v>0</v>
      </c>
      <c r="AS101" s="75">
        <f t="shared" si="57"/>
        <v>0</v>
      </c>
      <c r="AT101" s="75">
        <f t="shared" si="57"/>
        <v>0</v>
      </c>
      <c r="AU101" s="75">
        <f t="shared" si="57"/>
        <v>0</v>
      </c>
      <c r="AV101" s="75">
        <f t="shared" si="57"/>
        <v>0</v>
      </c>
      <c r="AW101" s="75">
        <f t="shared" si="57"/>
        <v>0</v>
      </c>
      <c r="AX101" s="75">
        <f t="shared" si="57"/>
        <v>0</v>
      </c>
      <c r="AY101" s="75">
        <f t="shared" si="57"/>
        <v>0</v>
      </c>
      <c r="AZ101" s="75">
        <f t="shared" si="57"/>
        <v>0</v>
      </c>
      <c r="BA101" s="75">
        <f t="shared" si="57"/>
        <v>0</v>
      </c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37"/>
      <c r="BN101" s="75">
        <f t="shared" ref="BN101:BN113" si="58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A102" si="59">$C$20/$B$3</f>
        <v>0</v>
      </c>
      <c r="D102" s="75">
        <f t="shared" si="59"/>
        <v>0</v>
      </c>
      <c r="E102" s="75">
        <f t="shared" si="59"/>
        <v>0</v>
      </c>
      <c r="F102" s="75">
        <f t="shared" si="59"/>
        <v>0</v>
      </c>
      <c r="G102" s="75">
        <f t="shared" si="59"/>
        <v>0</v>
      </c>
      <c r="H102" s="75">
        <f t="shared" si="59"/>
        <v>0</v>
      </c>
      <c r="I102" s="75">
        <f t="shared" si="59"/>
        <v>0</v>
      </c>
      <c r="J102" s="75">
        <f t="shared" si="59"/>
        <v>0</v>
      </c>
      <c r="K102" s="75">
        <f t="shared" si="59"/>
        <v>0</v>
      </c>
      <c r="L102" s="75">
        <f t="shared" si="59"/>
        <v>0</v>
      </c>
      <c r="M102" s="75">
        <f t="shared" si="59"/>
        <v>0</v>
      </c>
      <c r="N102" s="75">
        <f t="shared" si="59"/>
        <v>0</v>
      </c>
      <c r="O102" s="75">
        <f t="shared" si="59"/>
        <v>0</v>
      </c>
      <c r="P102" s="75">
        <f t="shared" si="59"/>
        <v>0</v>
      </c>
      <c r="Q102" s="75">
        <f t="shared" si="59"/>
        <v>0</v>
      </c>
      <c r="R102" s="75">
        <f t="shared" si="59"/>
        <v>0</v>
      </c>
      <c r="S102" s="75">
        <f t="shared" si="59"/>
        <v>0</v>
      </c>
      <c r="T102" s="75">
        <f t="shared" si="59"/>
        <v>0</v>
      </c>
      <c r="U102" s="75">
        <f t="shared" si="59"/>
        <v>0</v>
      </c>
      <c r="V102" s="75">
        <f t="shared" si="59"/>
        <v>0</v>
      </c>
      <c r="W102" s="75">
        <f t="shared" si="59"/>
        <v>0</v>
      </c>
      <c r="X102" s="75">
        <f t="shared" si="59"/>
        <v>0</v>
      </c>
      <c r="Y102" s="75">
        <f t="shared" si="59"/>
        <v>0</v>
      </c>
      <c r="Z102" s="75">
        <f t="shared" si="59"/>
        <v>0</v>
      </c>
      <c r="AA102" s="75">
        <f t="shared" si="59"/>
        <v>0</v>
      </c>
      <c r="AB102" s="75"/>
      <c r="AC102" s="75">
        <f t="shared" si="59"/>
        <v>0</v>
      </c>
      <c r="AD102" s="75">
        <f t="shared" si="59"/>
        <v>0</v>
      </c>
      <c r="AE102" s="75">
        <f t="shared" si="59"/>
        <v>0</v>
      </c>
      <c r="AF102" s="75">
        <f t="shared" si="59"/>
        <v>0</v>
      </c>
      <c r="AG102" s="75">
        <f t="shared" si="59"/>
        <v>0</v>
      </c>
      <c r="AH102" s="75">
        <f t="shared" si="59"/>
        <v>0</v>
      </c>
      <c r="AI102" s="75">
        <f t="shared" si="59"/>
        <v>0</v>
      </c>
      <c r="AJ102" s="75">
        <f t="shared" si="59"/>
        <v>0</v>
      </c>
      <c r="AK102" s="75">
        <f t="shared" si="59"/>
        <v>0</v>
      </c>
      <c r="AL102" s="75">
        <f t="shared" si="59"/>
        <v>0</v>
      </c>
      <c r="AM102" s="75">
        <f t="shared" si="59"/>
        <v>0</v>
      </c>
      <c r="AN102" s="75">
        <f t="shared" si="59"/>
        <v>0</v>
      </c>
      <c r="AO102" s="75">
        <f t="shared" si="59"/>
        <v>0</v>
      </c>
      <c r="AP102" s="75">
        <f t="shared" si="59"/>
        <v>0</v>
      </c>
      <c r="AQ102" s="75">
        <f t="shared" si="59"/>
        <v>0</v>
      </c>
      <c r="AR102" s="75">
        <f t="shared" si="59"/>
        <v>0</v>
      </c>
      <c r="AS102" s="75">
        <f t="shared" si="59"/>
        <v>0</v>
      </c>
      <c r="AT102" s="75">
        <f t="shared" si="59"/>
        <v>0</v>
      </c>
      <c r="AU102" s="75">
        <f t="shared" si="59"/>
        <v>0</v>
      </c>
      <c r="AV102" s="75">
        <f t="shared" si="59"/>
        <v>0</v>
      </c>
      <c r="AW102" s="75">
        <f t="shared" si="59"/>
        <v>0</v>
      </c>
      <c r="AX102" s="75">
        <f t="shared" si="59"/>
        <v>0</v>
      </c>
      <c r="AY102" s="75">
        <f t="shared" si="59"/>
        <v>0</v>
      </c>
      <c r="AZ102" s="75">
        <f t="shared" si="59"/>
        <v>0</v>
      </c>
      <c r="BA102" s="75">
        <f t="shared" si="59"/>
        <v>0</v>
      </c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8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60">$D$20/$B$3</f>
        <v>0</v>
      </c>
      <c r="E103" s="75">
        <f t="shared" si="60"/>
        <v>0</v>
      </c>
      <c r="F103" s="75">
        <f t="shared" si="60"/>
        <v>0</v>
      </c>
      <c r="G103" s="75">
        <f t="shared" si="60"/>
        <v>0</v>
      </c>
      <c r="H103" s="75">
        <f t="shared" si="60"/>
        <v>0</v>
      </c>
      <c r="I103" s="75">
        <f t="shared" si="60"/>
        <v>0</v>
      </c>
      <c r="J103" s="75">
        <f t="shared" si="60"/>
        <v>0</v>
      </c>
      <c r="K103" s="75">
        <f t="shared" si="60"/>
        <v>0</v>
      </c>
      <c r="L103" s="75">
        <f t="shared" si="60"/>
        <v>0</v>
      </c>
      <c r="M103" s="75">
        <f t="shared" si="60"/>
        <v>0</v>
      </c>
      <c r="N103" s="75">
        <f t="shared" si="60"/>
        <v>0</v>
      </c>
      <c r="O103" s="75">
        <f t="shared" si="60"/>
        <v>0</v>
      </c>
      <c r="P103" s="75">
        <f t="shared" si="60"/>
        <v>0</v>
      </c>
      <c r="Q103" s="75">
        <f t="shared" si="60"/>
        <v>0</v>
      </c>
      <c r="R103" s="75">
        <f t="shared" si="60"/>
        <v>0</v>
      </c>
      <c r="S103" s="75">
        <f t="shared" si="60"/>
        <v>0</v>
      </c>
      <c r="T103" s="75">
        <f t="shared" si="60"/>
        <v>0</v>
      </c>
      <c r="U103" s="75">
        <f t="shared" si="60"/>
        <v>0</v>
      </c>
      <c r="V103" s="75">
        <f t="shared" si="60"/>
        <v>0</v>
      </c>
      <c r="W103" s="75">
        <f t="shared" si="60"/>
        <v>0</v>
      </c>
      <c r="X103" s="75">
        <f t="shared" si="60"/>
        <v>0</v>
      </c>
      <c r="Y103" s="75">
        <f t="shared" si="60"/>
        <v>0</v>
      </c>
      <c r="Z103" s="75">
        <f t="shared" si="60"/>
        <v>0</v>
      </c>
      <c r="AA103" s="75">
        <f t="shared" si="60"/>
        <v>0</v>
      </c>
      <c r="AB103" s="75">
        <f t="shared" si="60"/>
        <v>0</v>
      </c>
      <c r="AC103" s="75">
        <f t="shared" si="60"/>
        <v>0</v>
      </c>
      <c r="AD103" s="75">
        <f t="shared" si="60"/>
        <v>0</v>
      </c>
      <c r="AE103" s="75">
        <f t="shared" si="60"/>
        <v>0</v>
      </c>
      <c r="AF103" s="75">
        <f t="shared" si="60"/>
        <v>0</v>
      </c>
      <c r="AG103" s="75">
        <f t="shared" si="60"/>
        <v>0</v>
      </c>
      <c r="AH103" s="75">
        <f t="shared" si="60"/>
        <v>0</v>
      </c>
      <c r="AI103" s="75">
        <f t="shared" si="60"/>
        <v>0</v>
      </c>
      <c r="AJ103" s="75">
        <f t="shared" si="60"/>
        <v>0</v>
      </c>
      <c r="AK103" s="75">
        <f t="shared" si="60"/>
        <v>0</v>
      </c>
      <c r="AL103" s="75">
        <f t="shared" si="60"/>
        <v>0</v>
      </c>
      <c r="AM103" s="75">
        <f t="shared" si="60"/>
        <v>0</v>
      </c>
      <c r="AN103" s="75">
        <f t="shared" si="60"/>
        <v>0</v>
      </c>
      <c r="AO103" s="75">
        <f t="shared" si="60"/>
        <v>0</v>
      </c>
      <c r="AP103" s="75">
        <f t="shared" si="60"/>
        <v>0</v>
      </c>
      <c r="AQ103" s="75">
        <f t="shared" si="60"/>
        <v>0</v>
      </c>
      <c r="AR103" s="75">
        <f t="shared" si="60"/>
        <v>0</v>
      </c>
      <c r="AS103" s="75">
        <f t="shared" si="60"/>
        <v>0</v>
      </c>
      <c r="AT103" s="75">
        <f t="shared" si="60"/>
        <v>0</v>
      </c>
      <c r="AU103" s="75">
        <f t="shared" si="60"/>
        <v>0</v>
      </c>
      <c r="AV103" s="75">
        <f t="shared" si="60"/>
        <v>0</v>
      </c>
      <c r="AW103" s="75">
        <f t="shared" si="60"/>
        <v>0</v>
      </c>
      <c r="AX103" s="75">
        <f t="shared" si="60"/>
        <v>0</v>
      </c>
      <c r="AY103" s="75">
        <f t="shared" si="60"/>
        <v>0</v>
      </c>
      <c r="AZ103" s="75">
        <f t="shared" si="60"/>
        <v>0</v>
      </c>
      <c r="BA103" s="75">
        <f t="shared" si="60"/>
        <v>0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8"/>
        <v>0</v>
      </c>
      <c r="BO103" s="335">
        <f>D20</f>
        <v>0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61">$E$20/$B$3</f>
        <v>0</v>
      </c>
      <c r="F104" s="75">
        <f t="shared" si="61"/>
        <v>0</v>
      </c>
      <c r="G104" s="75">
        <f t="shared" si="61"/>
        <v>0</v>
      </c>
      <c r="H104" s="75">
        <f t="shared" si="61"/>
        <v>0</v>
      </c>
      <c r="I104" s="75">
        <f t="shared" si="61"/>
        <v>0</v>
      </c>
      <c r="J104" s="75">
        <f t="shared" si="61"/>
        <v>0</v>
      </c>
      <c r="K104" s="75">
        <f t="shared" si="61"/>
        <v>0</v>
      </c>
      <c r="L104" s="75">
        <f t="shared" si="61"/>
        <v>0</v>
      </c>
      <c r="M104" s="75">
        <f t="shared" si="61"/>
        <v>0</v>
      </c>
      <c r="N104" s="75">
        <f t="shared" si="61"/>
        <v>0</v>
      </c>
      <c r="O104" s="75">
        <f t="shared" si="61"/>
        <v>0</v>
      </c>
      <c r="P104" s="75">
        <f t="shared" si="61"/>
        <v>0</v>
      </c>
      <c r="Q104" s="75">
        <f t="shared" si="61"/>
        <v>0</v>
      </c>
      <c r="R104" s="75">
        <f t="shared" si="61"/>
        <v>0</v>
      </c>
      <c r="S104" s="75">
        <f t="shared" si="61"/>
        <v>0</v>
      </c>
      <c r="T104" s="75">
        <f t="shared" si="61"/>
        <v>0</v>
      </c>
      <c r="U104" s="75">
        <f t="shared" si="61"/>
        <v>0</v>
      </c>
      <c r="V104" s="75">
        <f t="shared" si="61"/>
        <v>0</v>
      </c>
      <c r="W104" s="75">
        <f t="shared" si="61"/>
        <v>0</v>
      </c>
      <c r="X104" s="75">
        <f t="shared" si="61"/>
        <v>0</v>
      </c>
      <c r="Y104" s="75">
        <f t="shared" si="61"/>
        <v>0</v>
      </c>
      <c r="Z104" s="75">
        <f t="shared" si="61"/>
        <v>0</v>
      </c>
      <c r="AA104" s="75">
        <f t="shared" si="61"/>
        <v>0</v>
      </c>
      <c r="AB104" s="75">
        <f t="shared" si="61"/>
        <v>0</v>
      </c>
      <c r="AC104" s="75">
        <f t="shared" si="61"/>
        <v>0</v>
      </c>
      <c r="AD104" s="75">
        <f t="shared" si="61"/>
        <v>0</v>
      </c>
      <c r="AE104" s="75">
        <f t="shared" si="61"/>
        <v>0</v>
      </c>
      <c r="AF104" s="75">
        <f t="shared" si="61"/>
        <v>0</v>
      </c>
      <c r="AG104" s="75">
        <f t="shared" si="61"/>
        <v>0</v>
      </c>
      <c r="AH104" s="75">
        <f t="shared" si="61"/>
        <v>0</v>
      </c>
      <c r="AI104" s="75">
        <f t="shared" si="61"/>
        <v>0</v>
      </c>
      <c r="AJ104" s="75">
        <f t="shared" si="61"/>
        <v>0</v>
      </c>
      <c r="AK104" s="75">
        <f t="shared" si="61"/>
        <v>0</v>
      </c>
      <c r="AL104" s="75">
        <f t="shared" si="61"/>
        <v>0</v>
      </c>
      <c r="AM104" s="75">
        <f t="shared" si="61"/>
        <v>0</v>
      </c>
      <c r="AN104" s="75">
        <f t="shared" si="61"/>
        <v>0</v>
      </c>
      <c r="AO104" s="75">
        <f t="shared" si="61"/>
        <v>0</v>
      </c>
      <c r="AP104" s="75">
        <f t="shared" si="61"/>
        <v>0</v>
      </c>
      <c r="AQ104" s="75">
        <f t="shared" si="61"/>
        <v>0</v>
      </c>
      <c r="AR104" s="75">
        <f t="shared" si="61"/>
        <v>0</v>
      </c>
      <c r="AS104" s="75">
        <f t="shared" si="61"/>
        <v>0</v>
      </c>
      <c r="AT104" s="75">
        <f t="shared" si="61"/>
        <v>0</v>
      </c>
      <c r="AU104" s="75">
        <f t="shared" si="61"/>
        <v>0</v>
      </c>
      <c r="AV104" s="75">
        <f t="shared" si="61"/>
        <v>0</v>
      </c>
      <c r="AW104" s="75">
        <f t="shared" si="61"/>
        <v>0</v>
      </c>
      <c r="AX104" s="75">
        <f t="shared" si="61"/>
        <v>0</v>
      </c>
      <c r="AY104" s="75">
        <f t="shared" si="61"/>
        <v>0</v>
      </c>
      <c r="AZ104" s="75">
        <f t="shared" si="61"/>
        <v>0</v>
      </c>
      <c r="BA104" s="75">
        <f t="shared" si="61"/>
        <v>0</v>
      </c>
      <c r="BB104" s="75">
        <f t="shared" si="61"/>
        <v>0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8"/>
        <v>0</v>
      </c>
      <c r="BO104" s="335">
        <f>-E14</f>
        <v>0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C105" si="62">$F$20/$B$3</f>
        <v>0</v>
      </c>
      <c r="G105" s="75">
        <f t="shared" si="62"/>
        <v>0</v>
      </c>
      <c r="H105" s="75">
        <f t="shared" si="62"/>
        <v>0</v>
      </c>
      <c r="I105" s="75">
        <f t="shared" si="62"/>
        <v>0</v>
      </c>
      <c r="J105" s="75">
        <f t="shared" si="62"/>
        <v>0</v>
      </c>
      <c r="K105" s="75">
        <f t="shared" si="62"/>
        <v>0</v>
      </c>
      <c r="L105" s="75">
        <f t="shared" si="62"/>
        <v>0</v>
      </c>
      <c r="M105" s="75">
        <f t="shared" si="62"/>
        <v>0</v>
      </c>
      <c r="N105" s="75">
        <f t="shared" si="62"/>
        <v>0</v>
      </c>
      <c r="O105" s="75">
        <f t="shared" si="62"/>
        <v>0</v>
      </c>
      <c r="P105" s="75">
        <f t="shared" si="62"/>
        <v>0</v>
      </c>
      <c r="Q105" s="75">
        <f t="shared" si="62"/>
        <v>0</v>
      </c>
      <c r="R105" s="75">
        <f t="shared" si="62"/>
        <v>0</v>
      </c>
      <c r="S105" s="75">
        <f t="shared" si="62"/>
        <v>0</v>
      </c>
      <c r="T105" s="75">
        <f t="shared" si="62"/>
        <v>0</v>
      </c>
      <c r="U105" s="75">
        <f t="shared" si="62"/>
        <v>0</v>
      </c>
      <c r="V105" s="75">
        <f t="shared" si="62"/>
        <v>0</v>
      </c>
      <c r="W105" s="75">
        <f t="shared" si="62"/>
        <v>0</v>
      </c>
      <c r="X105" s="75">
        <f t="shared" si="62"/>
        <v>0</v>
      </c>
      <c r="Y105" s="75">
        <f t="shared" si="62"/>
        <v>0</v>
      </c>
      <c r="Z105" s="75">
        <f t="shared" si="62"/>
        <v>0</v>
      </c>
      <c r="AA105" s="75">
        <f t="shared" si="62"/>
        <v>0</v>
      </c>
      <c r="AB105" s="75">
        <f t="shared" si="62"/>
        <v>0</v>
      </c>
      <c r="AC105" s="75">
        <f t="shared" si="62"/>
        <v>0</v>
      </c>
      <c r="AD105" s="75">
        <f t="shared" si="62"/>
        <v>0</v>
      </c>
      <c r="AE105" s="75">
        <f t="shared" si="62"/>
        <v>0</v>
      </c>
      <c r="AF105" s="75">
        <f t="shared" si="62"/>
        <v>0</v>
      </c>
      <c r="AG105" s="75">
        <f t="shared" si="62"/>
        <v>0</v>
      </c>
      <c r="AH105" s="75">
        <f t="shared" si="62"/>
        <v>0</v>
      </c>
      <c r="AI105" s="75">
        <f t="shared" si="62"/>
        <v>0</v>
      </c>
      <c r="AJ105" s="75">
        <f t="shared" si="62"/>
        <v>0</v>
      </c>
      <c r="AK105" s="75">
        <f t="shared" si="62"/>
        <v>0</v>
      </c>
      <c r="AL105" s="75">
        <f t="shared" si="62"/>
        <v>0</v>
      </c>
      <c r="AM105" s="75">
        <f t="shared" si="62"/>
        <v>0</v>
      </c>
      <c r="AN105" s="75">
        <f t="shared" si="62"/>
        <v>0</v>
      </c>
      <c r="AO105" s="75">
        <f t="shared" si="62"/>
        <v>0</v>
      </c>
      <c r="AP105" s="75">
        <f t="shared" si="62"/>
        <v>0</v>
      </c>
      <c r="AQ105" s="75">
        <f t="shared" si="62"/>
        <v>0</v>
      </c>
      <c r="AR105" s="75">
        <f t="shared" si="62"/>
        <v>0</v>
      </c>
      <c r="AS105" s="75">
        <f t="shared" si="62"/>
        <v>0</v>
      </c>
      <c r="AT105" s="75">
        <f t="shared" si="62"/>
        <v>0</v>
      </c>
      <c r="AU105" s="75">
        <f t="shared" si="62"/>
        <v>0</v>
      </c>
      <c r="AV105" s="75">
        <f t="shared" si="62"/>
        <v>0</v>
      </c>
      <c r="AW105" s="75">
        <f t="shared" si="62"/>
        <v>0</v>
      </c>
      <c r="AX105" s="75">
        <f t="shared" si="62"/>
        <v>0</v>
      </c>
      <c r="AY105" s="75">
        <f t="shared" si="62"/>
        <v>0</v>
      </c>
      <c r="AZ105" s="75">
        <f t="shared" si="62"/>
        <v>0</v>
      </c>
      <c r="BA105" s="75">
        <f t="shared" si="62"/>
        <v>0</v>
      </c>
      <c r="BB105" s="75">
        <f t="shared" si="62"/>
        <v>0</v>
      </c>
      <c r="BC105" s="75">
        <f t="shared" si="62"/>
        <v>0</v>
      </c>
      <c r="BD105" s="75"/>
      <c r="BE105" s="75"/>
      <c r="BF105" s="75"/>
      <c r="BG105" s="75"/>
      <c r="BH105" s="75"/>
      <c r="BI105" s="75"/>
      <c r="BJ105" s="75"/>
      <c r="BK105" s="75"/>
      <c r="BL105" s="75"/>
      <c r="BM105" s="37"/>
      <c r="BN105" s="75">
        <f t="shared" si="58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3">$G$20/$B$3</f>
        <v>0</v>
      </c>
      <c r="H106" s="75">
        <f t="shared" si="63"/>
        <v>0</v>
      </c>
      <c r="I106" s="75">
        <f t="shared" si="63"/>
        <v>0</v>
      </c>
      <c r="J106" s="75">
        <f t="shared" si="63"/>
        <v>0</v>
      </c>
      <c r="K106" s="75">
        <f t="shared" si="63"/>
        <v>0</v>
      </c>
      <c r="L106" s="75">
        <f t="shared" si="63"/>
        <v>0</v>
      </c>
      <c r="M106" s="75">
        <f t="shared" si="63"/>
        <v>0</v>
      </c>
      <c r="N106" s="75">
        <f t="shared" si="63"/>
        <v>0</v>
      </c>
      <c r="O106" s="75">
        <f t="shared" si="63"/>
        <v>0</v>
      </c>
      <c r="P106" s="75">
        <f t="shared" si="63"/>
        <v>0</v>
      </c>
      <c r="Q106" s="75">
        <f t="shared" si="63"/>
        <v>0</v>
      </c>
      <c r="R106" s="75">
        <f t="shared" si="63"/>
        <v>0</v>
      </c>
      <c r="S106" s="75">
        <f t="shared" si="63"/>
        <v>0</v>
      </c>
      <c r="T106" s="75">
        <f t="shared" si="63"/>
        <v>0</v>
      </c>
      <c r="U106" s="75">
        <f t="shared" si="63"/>
        <v>0</v>
      </c>
      <c r="V106" s="75">
        <f t="shared" si="63"/>
        <v>0</v>
      </c>
      <c r="W106" s="75">
        <f t="shared" si="63"/>
        <v>0</v>
      </c>
      <c r="X106" s="75">
        <f t="shared" si="63"/>
        <v>0</v>
      </c>
      <c r="Y106" s="75">
        <f t="shared" si="63"/>
        <v>0</v>
      </c>
      <c r="Z106" s="75">
        <f t="shared" si="63"/>
        <v>0</v>
      </c>
      <c r="AA106" s="75">
        <f t="shared" si="63"/>
        <v>0</v>
      </c>
      <c r="AB106" s="75">
        <f t="shared" si="63"/>
        <v>0</v>
      </c>
      <c r="AC106" s="75">
        <f t="shared" si="63"/>
        <v>0</v>
      </c>
      <c r="AD106" s="75">
        <f t="shared" si="63"/>
        <v>0</v>
      </c>
      <c r="AE106" s="75">
        <f t="shared" si="63"/>
        <v>0</v>
      </c>
      <c r="AF106" s="75">
        <f t="shared" si="63"/>
        <v>0</v>
      </c>
      <c r="AG106" s="75">
        <f t="shared" si="63"/>
        <v>0</v>
      </c>
      <c r="AH106" s="75">
        <f t="shared" si="63"/>
        <v>0</v>
      </c>
      <c r="AI106" s="75">
        <f t="shared" si="63"/>
        <v>0</v>
      </c>
      <c r="AJ106" s="75">
        <f t="shared" si="63"/>
        <v>0</v>
      </c>
      <c r="AK106" s="75">
        <f t="shared" si="63"/>
        <v>0</v>
      </c>
      <c r="AL106" s="75">
        <f t="shared" si="63"/>
        <v>0</v>
      </c>
      <c r="AM106" s="75">
        <f t="shared" si="63"/>
        <v>0</v>
      </c>
      <c r="AN106" s="75">
        <f t="shared" si="63"/>
        <v>0</v>
      </c>
      <c r="AO106" s="75">
        <f t="shared" si="63"/>
        <v>0</v>
      </c>
      <c r="AP106" s="75">
        <f t="shared" si="63"/>
        <v>0</v>
      </c>
      <c r="AQ106" s="75">
        <f t="shared" si="63"/>
        <v>0</v>
      </c>
      <c r="AR106" s="75">
        <f t="shared" si="63"/>
        <v>0</v>
      </c>
      <c r="AS106" s="75">
        <f t="shared" si="63"/>
        <v>0</v>
      </c>
      <c r="AT106" s="75">
        <f t="shared" si="63"/>
        <v>0</v>
      </c>
      <c r="AU106" s="75">
        <f t="shared" si="63"/>
        <v>0</v>
      </c>
      <c r="AV106" s="75">
        <f t="shared" si="63"/>
        <v>0</v>
      </c>
      <c r="AW106" s="75">
        <f t="shared" si="63"/>
        <v>0</v>
      </c>
      <c r="AX106" s="75">
        <f t="shared" si="63"/>
        <v>0</v>
      </c>
      <c r="AY106" s="75">
        <f t="shared" si="63"/>
        <v>0</v>
      </c>
      <c r="AZ106" s="75">
        <f t="shared" si="63"/>
        <v>0</v>
      </c>
      <c r="BA106" s="75">
        <f t="shared" si="63"/>
        <v>0</v>
      </c>
      <c r="BB106" s="75">
        <f t="shared" si="63"/>
        <v>0</v>
      </c>
      <c r="BC106" s="75">
        <f t="shared" si="63"/>
        <v>0</v>
      </c>
      <c r="BD106" s="75">
        <f t="shared" si="63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8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E107" si="64">$H$20/$B$3</f>
        <v>0</v>
      </c>
      <c r="I107" s="75">
        <f t="shared" si="64"/>
        <v>0</v>
      </c>
      <c r="J107" s="75">
        <f t="shared" si="64"/>
        <v>0</v>
      </c>
      <c r="K107" s="75">
        <f t="shared" si="64"/>
        <v>0</v>
      </c>
      <c r="L107" s="75">
        <f t="shared" si="64"/>
        <v>0</v>
      </c>
      <c r="M107" s="75">
        <f t="shared" si="64"/>
        <v>0</v>
      </c>
      <c r="N107" s="75">
        <f t="shared" si="64"/>
        <v>0</v>
      </c>
      <c r="O107" s="75">
        <f t="shared" si="64"/>
        <v>0</v>
      </c>
      <c r="P107" s="75">
        <f t="shared" si="64"/>
        <v>0</v>
      </c>
      <c r="Q107" s="75">
        <f t="shared" si="64"/>
        <v>0</v>
      </c>
      <c r="R107" s="75">
        <f t="shared" si="64"/>
        <v>0</v>
      </c>
      <c r="S107" s="75">
        <f t="shared" si="64"/>
        <v>0</v>
      </c>
      <c r="T107" s="75">
        <f t="shared" si="64"/>
        <v>0</v>
      </c>
      <c r="U107" s="75">
        <f t="shared" si="64"/>
        <v>0</v>
      </c>
      <c r="V107" s="75">
        <f t="shared" si="64"/>
        <v>0</v>
      </c>
      <c r="W107" s="75">
        <f t="shared" si="64"/>
        <v>0</v>
      </c>
      <c r="X107" s="75">
        <f t="shared" si="64"/>
        <v>0</v>
      </c>
      <c r="Y107" s="75">
        <f t="shared" si="64"/>
        <v>0</v>
      </c>
      <c r="Z107" s="75">
        <f t="shared" si="64"/>
        <v>0</v>
      </c>
      <c r="AA107" s="75">
        <f t="shared" si="64"/>
        <v>0</v>
      </c>
      <c r="AB107" s="75">
        <f t="shared" si="64"/>
        <v>0</v>
      </c>
      <c r="AC107" s="75">
        <f t="shared" si="64"/>
        <v>0</v>
      </c>
      <c r="AD107" s="75">
        <f t="shared" si="64"/>
        <v>0</v>
      </c>
      <c r="AE107" s="75">
        <f t="shared" si="64"/>
        <v>0</v>
      </c>
      <c r="AF107" s="75">
        <f t="shared" si="64"/>
        <v>0</v>
      </c>
      <c r="AG107" s="75">
        <f t="shared" si="64"/>
        <v>0</v>
      </c>
      <c r="AH107" s="75">
        <f t="shared" si="64"/>
        <v>0</v>
      </c>
      <c r="AI107" s="75">
        <f t="shared" si="64"/>
        <v>0</v>
      </c>
      <c r="AJ107" s="75">
        <f t="shared" si="64"/>
        <v>0</v>
      </c>
      <c r="AK107" s="75">
        <f t="shared" si="64"/>
        <v>0</v>
      </c>
      <c r="AL107" s="75">
        <f t="shared" si="64"/>
        <v>0</v>
      </c>
      <c r="AM107" s="75">
        <f t="shared" si="64"/>
        <v>0</v>
      </c>
      <c r="AN107" s="75">
        <f t="shared" si="64"/>
        <v>0</v>
      </c>
      <c r="AO107" s="75">
        <f t="shared" si="64"/>
        <v>0</v>
      </c>
      <c r="AP107" s="75">
        <f t="shared" si="64"/>
        <v>0</v>
      </c>
      <c r="AQ107" s="75">
        <f t="shared" si="64"/>
        <v>0</v>
      </c>
      <c r="AR107" s="75">
        <f t="shared" si="64"/>
        <v>0</v>
      </c>
      <c r="AS107" s="75">
        <f t="shared" si="64"/>
        <v>0</v>
      </c>
      <c r="AT107" s="75">
        <f t="shared" si="64"/>
        <v>0</v>
      </c>
      <c r="AU107" s="75">
        <f t="shared" si="64"/>
        <v>0</v>
      </c>
      <c r="AV107" s="75">
        <f t="shared" si="64"/>
        <v>0</v>
      </c>
      <c r="AW107" s="75">
        <f t="shared" si="64"/>
        <v>0</v>
      </c>
      <c r="AX107" s="75">
        <f t="shared" si="64"/>
        <v>0</v>
      </c>
      <c r="AY107" s="75">
        <f t="shared" si="64"/>
        <v>0</v>
      </c>
      <c r="AZ107" s="75">
        <f t="shared" si="64"/>
        <v>0</v>
      </c>
      <c r="BA107" s="75">
        <f t="shared" si="64"/>
        <v>0</v>
      </c>
      <c r="BB107" s="75">
        <f t="shared" si="64"/>
        <v>0</v>
      </c>
      <c r="BC107" s="75">
        <f t="shared" si="64"/>
        <v>0</v>
      </c>
      <c r="BD107" s="75">
        <f t="shared" si="64"/>
        <v>0</v>
      </c>
      <c r="BE107" s="75">
        <f t="shared" si="64"/>
        <v>0</v>
      </c>
      <c r="BF107" s="75"/>
      <c r="BG107" s="75"/>
      <c r="BH107" s="75"/>
      <c r="BI107" s="75"/>
      <c r="BJ107" s="75"/>
      <c r="BK107" s="75"/>
      <c r="BL107" s="75"/>
      <c r="BM107" s="37"/>
      <c r="BN107" s="75">
        <f t="shared" si="58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F108" si="65">$I$20/$B$3</f>
        <v>0</v>
      </c>
      <c r="J108" s="75">
        <f t="shared" si="65"/>
        <v>0</v>
      </c>
      <c r="K108" s="75">
        <f t="shared" si="65"/>
        <v>0</v>
      </c>
      <c r="L108" s="75">
        <f t="shared" si="65"/>
        <v>0</v>
      </c>
      <c r="M108" s="75">
        <f t="shared" si="65"/>
        <v>0</v>
      </c>
      <c r="N108" s="75">
        <f t="shared" si="65"/>
        <v>0</v>
      </c>
      <c r="O108" s="75">
        <f t="shared" si="65"/>
        <v>0</v>
      </c>
      <c r="P108" s="75">
        <f t="shared" si="65"/>
        <v>0</v>
      </c>
      <c r="Q108" s="75">
        <f t="shared" si="65"/>
        <v>0</v>
      </c>
      <c r="R108" s="75">
        <f t="shared" si="65"/>
        <v>0</v>
      </c>
      <c r="S108" s="75">
        <f t="shared" si="65"/>
        <v>0</v>
      </c>
      <c r="T108" s="75">
        <f t="shared" si="65"/>
        <v>0</v>
      </c>
      <c r="U108" s="75">
        <f t="shared" si="65"/>
        <v>0</v>
      </c>
      <c r="V108" s="75">
        <f t="shared" si="65"/>
        <v>0</v>
      </c>
      <c r="W108" s="75">
        <f t="shared" si="65"/>
        <v>0</v>
      </c>
      <c r="X108" s="75">
        <f t="shared" si="65"/>
        <v>0</v>
      </c>
      <c r="Y108" s="75">
        <f t="shared" si="65"/>
        <v>0</v>
      </c>
      <c r="Z108" s="75">
        <f t="shared" si="65"/>
        <v>0</v>
      </c>
      <c r="AA108" s="75">
        <f t="shared" si="65"/>
        <v>0</v>
      </c>
      <c r="AB108" s="75">
        <f t="shared" si="65"/>
        <v>0</v>
      </c>
      <c r="AC108" s="75">
        <f t="shared" si="65"/>
        <v>0</v>
      </c>
      <c r="AD108" s="75">
        <f t="shared" si="65"/>
        <v>0</v>
      </c>
      <c r="AE108" s="75">
        <f t="shared" si="65"/>
        <v>0</v>
      </c>
      <c r="AF108" s="75">
        <f t="shared" si="65"/>
        <v>0</v>
      </c>
      <c r="AG108" s="75">
        <f t="shared" si="65"/>
        <v>0</v>
      </c>
      <c r="AH108" s="75">
        <f t="shared" si="65"/>
        <v>0</v>
      </c>
      <c r="AI108" s="75">
        <f t="shared" si="65"/>
        <v>0</v>
      </c>
      <c r="AJ108" s="75">
        <f t="shared" si="65"/>
        <v>0</v>
      </c>
      <c r="AK108" s="75">
        <f t="shared" si="65"/>
        <v>0</v>
      </c>
      <c r="AL108" s="75">
        <f t="shared" si="65"/>
        <v>0</v>
      </c>
      <c r="AM108" s="75">
        <f t="shared" si="65"/>
        <v>0</v>
      </c>
      <c r="AN108" s="75">
        <f t="shared" si="65"/>
        <v>0</v>
      </c>
      <c r="AO108" s="75">
        <f t="shared" si="65"/>
        <v>0</v>
      </c>
      <c r="AP108" s="75">
        <f t="shared" si="65"/>
        <v>0</v>
      </c>
      <c r="AQ108" s="75">
        <f t="shared" si="65"/>
        <v>0</v>
      </c>
      <c r="AR108" s="75">
        <f t="shared" si="65"/>
        <v>0</v>
      </c>
      <c r="AS108" s="75">
        <f t="shared" si="65"/>
        <v>0</v>
      </c>
      <c r="AT108" s="75">
        <f t="shared" si="65"/>
        <v>0</v>
      </c>
      <c r="AU108" s="75">
        <f t="shared" si="65"/>
        <v>0</v>
      </c>
      <c r="AV108" s="75">
        <f t="shared" si="65"/>
        <v>0</v>
      </c>
      <c r="AW108" s="75">
        <f t="shared" si="65"/>
        <v>0</v>
      </c>
      <c r="AX108" s="75">
        <f t="shared" si="65"/>
        <v>0</v>
      </c>
      <c r="AY108" s="75">
        <f t="shared" si="65"/>
        <v>0</v>
      </c>
      <c r="AZ108" s="75">
        <f t="shared" si="65"/>
        <v>0</v>
      </c>
      <c r="BA108" s="75">
        <f t="shared" si="65"/>
        <v>0</v>
      </c>
      <c r="BB108" s="75">
        <f t="shared" si="65"/>
        <v>0</v>
      </c>
      <c r="BC108" s="75">
        <f t="shared" si="65"/>
        <v>0</v>
      </c>
      <c r="BD108" s="75">
        <f t="shared" si="65"/>
        <v>0</v>
      </c>
      <c r="BE108" s="75">
        <f t="shared" si="65"/>
        <v>0</v>
      </c>
      <c r="BF108" s="75">
        <f t="shared" si="65"/>
        <v>0</v>
      </c>
      <c r="BG108" s="75"/>
      <c r="BH108" s="75"/>
      <c r="BI108" s="75"/>
      <c r="BJ108" s="75"/>
      <c r="BK108" s="75"/>
      <c r="BL108" s="75"/>
      <c r="BM108" s="37"/>
      <c r="BN108" s="75">
        <f t="shared" si="58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G109" si="66">$J$20/$B$3</f>
        <v>0</v>
      </c>
      <c r="P109" s="75">
        <f t="shared" si="66"/>
        <v>0</v>
      </c>
      <c r="Q109" s="75">
        <f t="shared" si="66"/>
        <v>0</v>
      </c>
      <c r="R109" s="75">
        <f t="shared" si="66"/>
        <v>0</v>
      </c>
      <c r="S109" s="75">
        <f t="shared" si="66"/>
        <v>0</v>
      </c>
      <c r="T109" s="75">
        <f t="shared" si="66"/>
        <v>0</v>
      </c>
      <c r="U109" s="75">
        <f t="shared" si="66"/>
        <v>0</v>
      </c>
      <c r="V109" s="75">
        <f t="shared" si="66"/>
        <v>0</v>
      </c>
      <c r="W109" s="75">
        <f t="shared" si="66"/>
        <v>0</v>
      </c>
      <c r="X109" s="75">
        <f t="shared" si="66"/>
        <v>0</v>
      </c>
      <c r="Y109" s="75">
        <f t="shared" si="66"/>
        <v>0</v>
      </c>
      <c r="Z109" s="75">
        <f t="shared" si="66"/>
        <v>0</v>
      </c>
      <c r="AA109" s="75">
        <f t="shared" si="66"/>
        <v>0</v>
      </c>
      <c r="AB109" s="75">
        <f t="shared" si="66"/>
        <v>0</v>
      </c>
      <c r="AC109" s="75">
        <f t="shared" si="66"/>
        <v>0</v>
      </c>
      <c r="AD109" s="75">
        <f t="shared" si="66"/>
        <v>0</v>
      </c>
      <c r="AE109" s="75">
        <f t="shared" si="66"/>
        <v>0</v>
      </c>
      <c r="AF109" s="75">
        <f t="shared" si="66"/>
        <v>0</v>
      </c>
      <c r="AG109" s="75">
        <f t="shared" si="66"/>
        <v>0</v>
      </c>
      <c r="AH109" s="75">
        <f t="shared" si="66"/>
        <v>0</v>
      </c>
      <c r="AI109" s="75">
        <f t="shared" si="66"/>
        <v>0</v>
      </c>
      <c r="AJ109" s="75">
        <f t="shared" si="66"/>
        <v>0</v>
      </c>
      <c r="AK109" s="75">
        <f t="shared" si="66"/>
        <v>0</v>
      </c>
      <c r="AL109" s="75">
        <f t="shared" si="66"/>
        <v>0</v>
      </c>
      <c r="AM109" s="75">
        <f t="shared" si="66"/>
        <v>0</v>
      </c>
      <c r="AN109" s="75">
        <f t="shared" si="66"/>
        <v>0</v>
      </c>
      <c r="AO109" s="75">
        <f t="shared" si="66"/>
        <v>0</v>
      </c>
      <c r="AP109" s="75">
        <f t="shared" si="66"/>
        <v>0</v>
      </c>
      <c r="AQ109" s="75">
        <f t="shared" si="66"/>
        <v>0</v>
      </c>
      <c r="AR109" s="75">
        <f t="shared" si="66"/>
        <v>0</v>
      </c>
      <c r="AS109" s="75">
        <f t="shared" si="66"/>
        <v>0</v>
      </c>
      <c r="AT109" s="75">
        <f t="shared" si="66"/>
        <v>0</v>
      </c>
      <c r="AU109" s="75">
        <f t="shared" si="66"/>
        <v>0</v>
      </c>
      <c r="AV109" s="75">
        <f t="shared" si="66"/>
        <v>0</v>
      </c>
      <c r="AW109" s="75">
        <f t="shared" si="66"/>
        <v>0</v>
      </c>
      <c r="AX109" s="75">
        <f t="shared" si="66"/>
        <v>0</v>
      </c>
      <c r="AY109" s="75">
        <f t="shared" si="66"/>
        <v>0</v>
      </c>
      <c r="AZ109" s="75">
        <f t="shared" si="66"/>
        <v>0</v>
      </c>
      <c r="BA109" s="75">
        <f t="shared" si="66"/>
        <v>0</v>
      </c>
      <c r="BB109" s="75">
        <f t="shared" si="66"/>
        <v>0</v>
      </c>
      <c r="BC109" s="75">
        <f t="shared" si="66"/>
        <v>0</v>
      </c>
      <c r="BD109" s="75">
        <f t="shared" si="66"/>
        <v>0</v>
      </c>
      <c r="BE109" s="75">
        <f t="shared" si="66"/>
        <v>0</v>
      </c>
      <c r="BF109" s="75">
        <f t="shared" si="66"/>
        <v>0</v>
      </c>
      <c r="BG109" s="75">
        <f t="shared" si="66"/>
        <v>0</v>
      </c>
      <c r="BH109" s="75"/>
      <c r="BI109" s="75"/>
      <c r="BJ109" s="75"/>
      <c r="BK109" s="75"/>
      <c r="BL109" s="75"/>
      <c r="BM109" s="37"/>
      <c r="BN109" s="75">
        <f t="shared" si="58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H110" si="67">$K$20/$B$3</f>
        <v>0</v>
      </c>
      <c r="P110" s="75">
        <f t="shared" si="67"/>
        <v>0</v>
      </c>
      <c r="Q110" s="75">
        <f t="shared" si="67"/>
        <v>0</v>
      </c>
      <c r="R110" s="75">
        <f t="shared" si="67"/>
        <v>0</v>
      </c>
      <c r="S110" s="75">
        <f t="shared" si="67"/>
        <v>0</v>
      </c>
      <c r="T110" s="75">
        <f t="shared" si="67"/>
        <v>0</v>
      </c>
      <c r="U110" s="75">
        <f t="shared" si="67"/>
        <v>0</v>
      </c>
      <c r="V110" s="75">
        <f t="shared" si="67"/>
        <v>0</v>
      </c>
      <c r="W110" s="75">
        <f t="shared" si="67"/>
        <v>0</v>
      </c>
      <c r="X110" s="75">
        <f t="shared" si="67"/>
        <v>0</v>
      </c>
      <c r="Y110" s="75">
        <f t="shared" si="67"/>
        <v>0</v>
      </c>
      <c r="Z110" s="75">
        <f t="shared" si="67"/>
        <v>0</v>
      </c>
      <c r="AA110" s="75">
        <f t="shared" si="67"/>
        <v>0</v>
      </c>
      <c r="AB110" s="75">
        <f t="shared" si="67"/>
        <v>0</v>
      </c>
      <c r="AC110" s="75">
        <f t="shared" si="67"/>
        <v>0</v>
      </c>
      <c r="AD110" s="75">
        <f t="shared" si="67"/>
        <v>0</v>
      </c>
      <c r="AE110" s="75">
        <f t="shared" si="67"/>
        <v>0</v>
      </c>
      <c r="AF110" s="75">
        <f t="shared" si="67"/>
        <v>0</v>
      </c>
      <c r="AG110" s="75">
        <f t="shared" si="67"/>
        <v>0</v>
      </c>
      <c r="AH110" s="75">
        <f t="shared" si="67"/>
        <v>0</v>
      </c>
      <c r="AI110" s="75">
        <f t="shared" si="67"/>
        <v>0</v>
      </c>
      <c r="AJ110" s="75">
        <f t="shared" si="67"/>
        <v>0</v>
      </c>
      <c r="AK110" s="75">
        <f t="shared" si="67"/>
        <v>0</v>
      </c>
      <c r="AL110" s="75">
        <f t="shared" si="67"/>
        <v>0</v>
      </c>
      <c r="AM110" s="75">
        <f t="shared" si="67"/>
        <v>0</v>
      </c>
      <c r="AN110" s="75">
        <f t="shared" si="67"/>
        <v>0</v>
      </c>
      <c r="AO110" s="75">
        <f t="shared" si="67"/>
        <v>0</v>
      </c>
      <c r="AP110" s="75">
        <f t="shared" si="67"/>
        <v>0</v>
      </c>
      <c r="AQ110" s="75">
        <f t="shared" si="67"/>
        <v>0</v>
      </c>
      <c r="AR110" s="75">
        <f t="shared" si="67"/>
        <v>0</v>
      </c>
      <c r="AS110" s="75">
        <f t="shared" si="67"/>
        <v>0</v>
      </c>
      <c r="AT110" s="75">
        <f t="shared" si="67"/>
        <v>0</v>
      </c>
      <c r="AU110" s="75">
        <f t="shared" si="67"/>
        <v>0</v>
      </c>
      <c r="AV110" s="75">
        <f t="shared" si="67"/>
        <v>0</v>
      </c>
      <c r="AW110" s="75">
        <f t="shared" si="67"/>
        <v>0</v>
      </c>
      <c r="AX110" s="75">
        <f t="shared" si="67"/>
        <v>0</v>
      </c>
      <c r="AY110" s="75">
        <f t="shared" si="67"/>
        <v>0</v>
      </c>
      <c r="AZ110" s="75">
        <f t="shared" si="67"/>
        <v>0</v>
      </c>
      <c r="BA110" s="75">
        <f t="shared" si="67"/>
        <v>0</v>
      </c>
      <c r="BB110" s="75">
        <f t="shared" si="67"/>
        <v>0</v>
      </c>
      <c r="BC110" s="75">
        <f t="shared" si="67"/>
        <v>0</v>
      </c>
      <c r="BD110" s="75">
        <f t="shared" si="67"/>
        <v>0</v>
      </c>
      <c r="BE110" s="75">
        <f t="shared" si="67"/>
        <v>0</v>
      </c>
      <c r="BF110" s="75">
        <f t="shared" si="67"/>
        <v>0</v>
      </c>
      <c r="BG110" s="75">
        <f t="shared" si="67"/>
        <v>0</v>
      </c>
      <c r="BH110" s="75">
        <f t="shared" si="67"/>
        <v>0</v>
      </c>
      <c r="BI110" s="75"/>
      <c r="BJ110" s="75"/>
      <c r="BK110" s="75"/>
      <c r="BL110" s="75"/>
      <c r="BM110" s="37"/>
      <c r="BN110" s="75">
        <f t="shared" si="58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8">$L$20/$B$3</f>
        <v>0</v>
      </c>
      <c r="P111" s="75">
        <f t="shared" si="68"/>
        <v>0</v>
      </c>
      <c r="Q111" s="75">
        <f t="shared" si="68"/>
        <v>0</v>
      </c>
      <c r="R111" s="75">
        <f t="shared" si="68"/>
        <v>0</v>
      </c>
      <c r="S111" s="75">
        <f t="shared" si="68"/>
        <v>0</v>
      </c>
      <c r="T111" s="75">
        <f t="shared" si="68"/>
        <v>0</v>
      </c>
      <c r="U111" s="75">
        <f t="shared" si="68"/>
        <v>0</v>
      </c>
      <c r="V111" s="75">
        <f t="shared" si="68"/>
        <v>0</v>
      </c>
      <c r="W111" s="75">
        <f t="shared" si="68"/>
        <v>0</v>
      </c>
      <c r="X111" s="75">
        <f t="shared" si="68"/>
        <v>0</v>
      </c>
      <c r="Y111" s="75">
        <f t="shared" si="68"/>
        <v>0</v>
      </c>
      <c r="Z111" s="75">
        <f t="shared" si="68"/>
        <v>0</v>
      </c>
      <c r="AA111" s="75">
        <f t="shared" si="68"/>
        <v>0</v>
      </c>
      <c r="AB111" s="75">
        <f t="shared" si="68"/>
        <v>0</v>
      </c>
      <c r="AC111" s="75">
        <f t="shared" si="68"/>
        <v>0</v>
      </c>
      <c r="AD111" s="75">
        <f t="shared" si="68"/>
        <v>0</v>
      </c>
      <c r="AE111" s="75">
        <f t="shared" si="68"/>
        <v>0</v>
      </c>
      <c r="AF111" s="75">
        <f t="shared" si="68"/>
        <v>0</v>
      </c>
      <c r="AG111" s="75">
        <f t="shared" si="68"/>
        <v>0</v>
      </c>
      <c r="AH111" s="75">
        <f t="shared" si="68"/>
        <v>0</v>
      </c>
      <c r="AI111" s="75">
        <f t="shared" si="68"/>
        <v>0</v>
      </c>
      <c r="AJ111" s="75">
        <f t="shared" si="68"/>
        <v>0</v>
      </c>
      <c r="AK111" s="75">
        <f t="shared" si="68"/>
        <v>0</v>
      </c>
      <c r="AL111" s="75">
        <f t="shared" si="68"/>
        <v>0</v>
      </c>
      <c r="AM111" s="75">
        <f t="shared" si="68"/>
        <v>0</v>
      </c>
      <c r="AN111" s="75">
        <f t="shared" si="68"/>
        <v>0</v>
      </c>
      <c r="AO111" s="75">
        <f t="shared" si="68"/>
        <v>0</v>
      </c>
      <c r="AP111" s="75">
        <f t="shared" si="68"/>
        <v>0</v>
      </c>
      <c r="AQ111" s="75">
        <f t="shared" si="68"/>
        <v>0</v>
      </c>
      <c r="AR111" s="75">
        <f t="shared" si="68"/>
        <v>0</v>
      </c>
      <c r="AS111" s="75">
        <f t="shared" si="68"/>
        <v>0</v>
      </c>
      <c r="AT111" s="75">
        <f t="shared" si="68"/>
        <v>0</v>
      </c>
      <c r="AU111" s="75">
        <f t="shared" si="68"/>
        <v>0</v>
      </c>
      <c r="AV111" s="75">
        <f t="shared" si="68"/>
        <v>0</v>
      </c>
      <c r="AW111" s="75">
        <f t="shared" si="68"/>
        <v>0</v>
      </c>
      <c r="AX111" s="75">
        <f t="shared" si="68"/>
        <v>0</v>
      </c>
      <c r="AY111" s="75">
        <f t="shared" si="68"/>
        <v>0</v>
      </c>
      <c r="AZ111" s="75">
        <f t="shared" si="68"/>
        <v>0</v>
      </c>
      <c r="BA111" s="75">
        <f t="shared" si="68"/>
        <v>0</v>
      </c>
      <c r="BB111" s="75">
        <f t="shared" si="68"/>
        <v>0</v>
      </c>
      <c r="BC111" s="75">
        <f t="shared" si="68"/>
        <v>0</v>
      </c>
      <c r="BD111" s="75">
        <f t="shared" si="68"/>
        <v>0</v>
      </c>
      <c r="BE111" s="75">
        <f t="shared" si="68"/>
        <v>0</v>
      </c>
      <c r="BF111" s="75">
        <f t="shared" si="68"/>
        <v>0</v>
      </c>
      <c r="BG111" s="75">
        <f t="shared" si="68"/>
        <v>0</v>
      </c>
      <c r="BH111" s="75">
        <f t="shared" si="68"/>
        <v>0</v>
      </c>
      <c r="BI111" s="75">
        <f t="shared" si="68"/>
        <v>0</v>
      </c>
      <c r="BJ111" s="75"/>
      <c r="BK111" s="75"/>
      <c r="BL111" s="75"/>
      <c r="BM111" s="37"/>
      <c r="BN111" s="75">
        <f t="shared" si="58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>$M$20/$B$3</f>
        <v>0</v>
      </c>
      <c r="N112" s="75">
        <f>$M$20/$B$3</f>
        <v>0</v>
      </c>
      <c r="O112" s="75">
        <f t="shared" ref="O112:BJ112" si="69">$M$20/$B$3</f>
        <v>0</v>
      </c>
      <c r="P112" s="75">
        <f t="shared" si="69"/>
        <v>0</v>
      </c>
      <c r="Q112" s="75">
        <f t="shared" si="69"/>
        <v>0</v>
      </c>
      <c r="R112" s="75">
        <f t="shared" si="69"/>
        <v>0</v>
      </c>
      <c r="S112" s="75">
        <f t="shared" si="69"/>
        <v>0</v>
      </c>
      <c r="T112" s="75">
        <f t="shared" si="69"/>
        <v>0</v>
      </c>
      <c r="U112" s="75">
        <f t="shared" si="69"/>
        <v>0</v>
      </c>
      <c r="V112" s="75">
        <f t="shared" si="69"/>
        <v>0</v>
      </c>
      <c r="W112" s="75">
        <f t="shared" si="69"/>
        <v>0</v>
      </c>
      <c r="X112" s="75">
        <f t="shared" si="69"/>
        <v>0</v>
      </c>
      <c r="Y112" s="75">
        <f t="shared" si="69"/>
        <v>0</v>
      </c>
      <c r="Z112" s="75">
        <f t="shared" si="69"/>
        <v>0</v>
      </c>
      <c r="AA112" s="75">
        <f t="shared" si="69"/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/>
      <c r="BL112" s="75"/>
      <c r="BM112" s="37"/>
      <c r="BN112" s="75">
        <f t="shared" si="58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>$N$20/$B$3</f>
        <v>0</v>
      </c>
      <c r="O113" s="75">
        <f t="shared" ref="O113:BK113" si="70">$N$20/$B$3</f>
        <v>0</v>
      </c>
      <c r="P113" s="75">
        <f t="shared" si="70"/>
        <v>0</v>
      </c>
      <c r="Q113" s="75">
        <f t="shared" si="70"/>
        <v>0</v>
      </c>
      <c r="R113" s="75">
        <f t="shared" si="70"/>
        <v>0</v>
      </c>
      <c r="S113" s="75">
        <f t="shared" si="70"/>
        <v>0</v>
      </c>
      <c r="T113" s="75">
        <f t="shared" si="70"/>
        <v>0</v>
      </c>
      <c r="U113" s="75">
        <f t="shared" si="70"/>
        <v>0</v>
      </c>
      <c r="V113" s="75">
        <f t="shared" si="70"/>
        <v>0</v>
      </c>
      <c r="W113" s="75">
        <f t="shared" si="70"/>
        <v>0</v>
      </c>
      <c r="X113" s="75">
        <f t="shared" si="70"/>
        <v>0</v>
      </c>
      <c r="Y113" s="75">
        <f t="shared" si="70"/>
        <v>0</v>
      </c>
      <c r="Z113" s="75">
        <f t="shared" si="70"/>
        <v>0</v>
      </c>
      <c r="AA113" s="75">
        <f t="shared" si="70"/>
        <v>0</v>
      </c>
      <c r="AB113" s="75">
        <f t="shared" si="70"/>
        <v>0</v>
      </c>
      <c r="AC113" s="75">
        <f t="shared" si="70"/>
        <v>0</v>
      </c>
      <c r="AD113" s="75">
        <f t="shared" si="70"/>
        <v>0</v>
      </c>
      <c r="AE113" s="75">
        <f t="shared" si="70"/>
        <v>0</v>
      </c>
      <c r="AF113" s="75">
        <f t="shared" si="70"/>
        <v>0</v>
      </c>
      <c r="AG113" s="75">
        <f t="shared" si="70"/>
        <v>0</v>
      </c>
      <c r="AH113" s="75">
        <f t="shared" si="70"/>
        <v>0</v>
      </c>
      <c r="AI113" s="75">
        <f t="shared" si="70"/>
        <v>0</v>
      </c>
      <c r="AJ113" s="75">
        <f t="shared" si="70"/>
        <v>0</v>
      </c>
      <c r="AK113" s="75">
        <f t="shared" si="70"/>
        <v>0</v>
      </c>
      <c r="AL113" s="75">
        <f t="shared" si="70"/>
        <v>0</v>
      </c>
      <c r="AM113" s="75">
        <f t="shared" si="70"/>
        <v>0</v>
      </c>
      <c r="AN113" s="75">
        <f t="shared" si="70"/>
        <v>0</v>
      </c>
      <c r="AO113" s="75">
        <f t="shared" si="70"/>
        <v>0</v>
      </c>
      <c r="AP113" s="75">
        <f t="shared" si="70"/>
        <v>0</v>
      </c>
      <c r="AQ113" s="75">
        <f t="shared" si="70"/>
        <v>0</v>
      </c>
      <c r="AR113" s="75">
        <f t="shared" si="70"/>
        <v>0</v>
      </c>
      <c r="AS113" s="75">
        <f t="shared" si="70"/>
        <v>0</v>
      </c>
      <c r="AT113" s="75">
        <f t="shared" si="70"/>
        <v>0</v>
      </c>
      <c r="AU113" s="75">
        <f t="shared" si="70"/>
        <v>0</v>
      </c>
      <c r="AV113" s="75">
        <f t="shared" si="70"/>
        <v>0</v>
      </c>
      <c r="AW113" s="75">
        <f t="shared" si="70"/>
        <v>0</v>
      </c>
      <c r="AX113" s="75">
        <f t="shared" si="70"/>
        <v>0</v>
      </c>
      <c r="AY113" s="75">
        <f t="shared" si="70"/>
        <v>0</v>
      </c>
      <c r="AZ113" s="75">
        <f t="shared" si="70"/>
        <v>0</v>
      </c>
      <c r="BA113" s="75">
        <f t="shared" si="70"/>
        <v>0</v>
      </c>
      <c r="BB113" s="75">
        <f t="shared" si="70"/>
        <v>0</v>
      </c>
      <c r="BC113" s="75">
        <f t="shared" si="70"/>
        <v>0</v>
      </c>
      <c r="BD113" s="75">
        <f t="shared" si="70"/>
        <v>0</v>
      </c>
      <c r="BE113" s="75">
        <f t="shared" si="70"/>
        <v>0</v>
      </c>
      <c r="BF113" s="75">
        <f t="shared" si="70"/>
        <v>0</v>
      </c>
      <c r="BG113" s="75">
        <f t="shared" si="70"/>
        <v>0</v>
      </c>
      <c r="BH113" s="75">
        <f t="shared" si="70"/>
        <v>0</v>
      </c>
      <c r="BI113" s="75">
        <f t="shared" si="70"/>
        <v>0</v>
      </c>
      <c r="BJ113" s="75">
        <f t="shared" si="70"/>
        <v>0</v>
      </c>
      <c r="BK113" s="75">
        <f t="shared" si="70"/>
        <v>0</v>
      </c>
      <c r="BL113" s="75"/>
      <c r="BM113" s="37"/>
      <c r="BN113" s="75">
        <f t="shared" si="58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1">SUM(C101:C113)</f>
        <v>0</v>
      </c>
      <c r="D114" s="69">
        <f t="shared" si="71"/>
        <v>0</v>
      </c>
      <c r="E114" s="69">
        <f t="shared" si="71"/>
        <v>0</v>
      </c>
      <c r="F114" s="69">
        <f t="shared" si="71"/>
        <v>0</v>
      </c>
      <c r="G114" s="69">
        <f t="shared" si="71"/>
        <v>0</v>
      </c>
      <c r="H114" s="69">
        <f t="shared" si="71"/>
        <v>0</v>
      </c>
      <c r="I114" s="69">
        <f t="shared" si="71"/>
        <v>0</v>
      </c>
      <c r="J114" s="69">
        <f t="shared" si="71"/>
        <v>0</v>
      </c>
      <c r="K114" s="69">
        <f t="shared" si="71"/>
        <v>0</v>
      </c>
      <c r="L114" s="69">
        <f t="shared" si="71"/>
        <v>0</v>
      </c>
      <c r="M114" s="69">
        <f t="shared" si="71"/>
        <v>0</v>
      </c>
      <c r="N114" s="69">
        <f t="shared" si="71"/>
        <v>0</v>
      </c>
      <c r="O114" s="69">
        <f t="shared" si="71"/>
        <v>0</v>
      </c>
      <c r="P114" s="69">
        <f t="shared" si="71"/>
        <v>0</v>
      </c>
      <c r="Q114" s="69">
        <f t="shared" si="71"/>
        <v>0</v>
      </c>
      <c r="R114" s="69">
        <f t="shared" si="71"/>
        <v>0</v>
      </c>
      <c r="S114" s="69">
        <f t="shared" si="71"/>
        <v>0</v>
      </c>
      <c r="T114" s="69">
        <f t="shared" si="71"/>
        <v>0</v>
      </c>
      <c r="U114" s="69">
        <f t="shared" si="71"/>
        <v>0</v>
      </c>
      <c r="V114" s="69">
        <f t="shared" si="71"/>
        <v>0</v>
      </c>
      <c r="W114" s="69">
        <f t="shared" si="71"/>
        <v>0</v>
      </c>
      <c r="X114" s="69">
        <f t="shared" si="71"/>
        <v>0</v>
      </c>
      <c r="Y114" s="69">
        <f t="shared" si="71"/>
        <v>0</v>
      </c>
      <c r="Z114" s="69">
        <f t="shared" si="71"/>
        <v>0</v>
      </c>
      <c r="AA114" s="69">
        <f t="shared" si="71"/>
        <v>0</v>
      </c>
      <c r="AB114" s="69">
        <f t="shared" si="71"/>
        <v>0</v>
      </c>
      <c r="AC114" s="69">
        <f t="shared" si="71"/>
        <v>0</v>
      </c>
      <c r="AD114" s="69">
        <f t="shared" si="71"/>
        <v>0</v>
      </c>
      <c r="AE114" s="69">
        <f t="shared" si="71"/>
        <v>0</v>
      </c>
      <c r="AF114" s="69">
        <f t="shared" si="71"/>
        <v>0</v>
      </c>
      <c r="AG114" s="69">
        <f t="shared" si="71"/>
        <v>0</v>
      </c>
      <c r="AH114" s="69">
        <f t="shared" si="71"/>
        <v>0</v>
      </c>
      <c r="AI114" s="69">
        <f t="shared" si="71"/>
        <v>0</v>
      </c>
      <c r="AJ114" s="69">
        <f t="shared" si="71"/>
        <v>0</v>
      </c>
      <c r="AK114" s="69">
        <f t="shared" si="71"/>
        <v>0</v>
      </c>
      <c r="AL114" s="69">
        <f t="shared" si="71"/>
        <v>0</v>
      </c>
      <c r="AM114" s="69">
        <f t="shared" si="71"/>
        <v>0</v>
      </c>
      <c r="AN114" s="69">
        <f t="shared" si="71"/>
        <v>0</v>
      </c>
      <c r="AO114" s="69">
        <f t="shared" si="71"/>
        <v>0</v>
      </c>
      <c r="AP114" s="69">
        <f t="shared" si="71"/>
        <v>0</v>
      </c>
      <c r="AQ114" s="69">
        <f t="shared" si="71"/>
        <v>0</v>
      </c>
      <c r="AR114" s="69">
        <f t="shared" si="71"/>
        <v>0</v>
      </c>
      <c r="AS114" s="69">
        <f t="shared" si="71"/>
        <v>0</v>
      </c>
      <c r="AT114" s="69">
        <f t="shared" si="71"/>
        <v>0</v>
      </c>
      <c r="AU114" s="69">
        <f t="shared" si="71"/>
        <v>0</v>
      </c>
      <c r="AV114" s="69">
        <f t="shared" si="71"/>
        <v>0</v>
      </c>
      <c r="AW114" s="69">
        <f t="shared" si="71"/>
        <v>0</v>
      </c>
      <c r="AX114" s="69">
        <f t="shared" si="71"/>
        <v>0</v>
      </c>
      <c r="AY114" s="69">
        <f t="shared" si="71"/>
        <v>0</v>
      </c>
      <c r="AZ114" s="69">
        <f t="shared" si="71"/>
        <v>0</v>
      </c>
      <c r="BA114" s="69">
        <f t="shared" si="71"/>
        <v>0</v>
      </c>
      <c r="BB114" s="69">
        <f t="shared" si="71"/>
        <v>0</v>
      </c>
      <c r="BC114" s="69">
        <f t="shared" si="71"/>
        <v>0</v>
      </c>
      <c r="BD114" s="69">
        <f t="shared" si="71"/>
        <v>0</v>
      </c>
      <c r="BE114" s="69">
        <f t="shared" si="71"/>
        <v>0</v>
      </c>
      <c r="BF114" s="69">
        <f t="shared" si="71"/>
        <v>0</v>
      </c>
      <c r="BG114" s="69">
        <f t="shared" si="71"/>
        <v>0</v>
      </c>
      <c r="BH114" s="69">
        <f t="shared" si="71"/>
        <v>0</v>
      </c>
      <c r="BI114" s="69">
        <f t="shared" si="71"/>
        <v>0</v>
      </c>
      <c r="BJ114" s="69">
        <f t="shared" si="71"/>
        <v>0</v>
      </c>
      <c r="BK114" s="69">
        <f t="shared" si="71"/>
        <v>0</v>
      </c>
      <c r="BL114" s="69">
        <f t="shared" si="71"/>
        <v>0</v>
      </c>
      <c r="BM114" s="37"/>
      <c r="BN114" s="58">
        <f>SUM(BN101:BN113)</f>
        <v>0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AZ57" activePane="bottomRight" state="frozen"/>
      <selection activeCell="N7" sqref="N7"/>
      <selection pane="topRight" activeCell="N7" sqref="N7"/>
      <selection pane="bottomLeft" activeCell="N7" sqref="N7"/>
      <selection pane="bottomRight" activeCell="BG14" sqref="BG14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329</v>
      </c>
    </row>
    <row r="2" spans="1:67" ht="15" customHeight="1">
      <c r="A2" s="60" t="s">
        <v>21</v>
      </c>
      <c r="B2" s="108" t="str">
        <f>VLOOKUP($B$1,'Assumptions (Inputs)'!$A$7:$F$24,2,FALSE)</f>
        <v>80 MWs from Brownsville to Glendale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2.5000000000000001E-2</v>
      </c>
    </row>
    <row r="6" spans="1:67" ht="15" customHeight="1">
      <c r="A6" s="60"/>
      <c r="B6" s="367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N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Y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0</v>
      </c>
      <c r="E11" s="57">
        <f t="shared" si="0"/>
        <v>0</v>
      </c>
      <c r="F11" s="57">
        <f t="shared" si="0"/>
        <v>35.086832798723989</v>
      </c>
      <c r="G11" s="57">
        <f t="shared" si="0"/>
        <v>95.705184263986126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(Escalated)'!E25</f>
        <v>0</v>
      </c>
      <c r="C13" s="129">
        <f>'CapEx (Escalated)'!F25</f>
        <v>0</v>
      </c>
      <c r="D13" s="129">
        <f>'CapEx (Escalated)'!G25</f>
        <v>0</v>
      </c>
      <c r="E13" s="129">
        <f>'CapEx (Escalated)'!H25</f>
        <v>35.086832798723989</v>
      </c>
      <c r="F13" s="129">
        <f>'CapEx (Escalated)'!I25</f>
        <v>60.618351465262144</v>
      </c>
      <c r="G13" s="129">
        <f>'CapEx (Escalated)'!J25</f>
        <v>25.134793251556292</v>
      </c>
      <c r="H13" s="129">
        <f>'CapEx (Escalated)'!K25</f>
        <v>0</v>
      </c>
      <c r="I13" s="129">
        <f>'CapEx (Escalated)'!L25</f>
        <v>0</v>
      </c>
      <c r="J13" s="129">
        <f>'CapEx (Escalated)'!M25</f>
        <v>0</v>
      </c>
      <c r="K13" s="129">
        <f>'CapEx (Escalated)'!N25</f>
        <v>0</v>
      </c>
      <c r="L13" s="129">
        <f>'CapEx (Escalated)'!O25</f>
        <v>0</v>
      </c>
      <c r="M13" s="129">
        <f>'CapEx (Escalated)'!P25</f>
        <v>0</v>
      </c>
      <c r="N13" s="129">
        <f>'CapEx (Escalated)'!Q25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120.83997751554242</v>
      </c>
      <c r="BO13" s="337"/>
    </row>
    <row r="14" spans="1:67" s="38" customFormat="1" ht="15" customHeight="1">
      <c r="A14" s="67" t="s">
        <v>27</v>
      </c>
      <c r="B14" s="129"/>
      <c r="C14" s="129"/>
      <c r="D14" s="129"/>
      <c r="E14" s="129"/>
      <c r="F14" s="129"/>
      <c r="G14" s="129">
        <f>-SUM(E13:G13)</f>
        <v>-120.83997751554242</v>
      </c>
      <c r="H14" s="129"/>
      <c r="I14" s="129"/>
      <c r="J14" s="129"/>
      <c r="K14" s="129"/>
      <c r="L14" s="129"/>
      <c r="M14" s="129"/>
      <c r="N14" s="129">
        <f>-SUM(L13:N13)</f>
        <v>0</v>
      </c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-120.83997751554242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0</v>
      </c>
      <c r="D15" s="68">
        <f t="shared" si="2"/>
        <v>0</v>
      </c>
      <c r="E15" s="68">
        <f>SUM(E11:E14)</f>
        <v>35.086832798723989</v>
      </c>
      <c r="F15" s="68">
        <f t="shared" si="2"/>
        <v>95.705184263986126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</v>
      </c>
      <c r="D16" s="69">
        <f t="shared" si="4"/>
        <v>0</v>
      </c>
      <c r="E16" s="69">
        <f t="shared" si="4"/>
        <v>17.543416399361995</v>
      </c>
      <c r="F16" s="69">
        <f t="shared" si="4"/>
        <v>65.396008531355051</v>
      </c>
      <c r="G16" s="69">
        <f t="shared" si="4"/>
        <v>47.852592131993063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0</v>
      </c>
      <c r="F19" s="75">
        <f t="shared" si="5"/>
        <v>0</v>
      </c>
      <c r="G19" s="75">
        <f t="shared" si="5"/>
        <v>0</v>
      </c>
      <c r="H19" s="75">
        <f t="shared" si="5"/>
        <v>120.83997751554242</v>
      </c>
      <c r="I19" s="75">
        <f t="shared" si="5"/>
        <v>120.83997751554242</v>
      </c>
      <c r="J19" s="75">
        <f t="shared" si="5"/>
        <v>120.83997751554242</v>
      </c>
      <c r="K19" s="75">
        <f t="shared" si="5"/>
        <v>120.83997751554242</v>
      </c>
      <c r="L19" s="75">
        <f t="shared" si="5"/>
        <v>120.83997751554242</v>
      </c>
      <c r="M19" s="75">
        <f t="shared" si="5"/>
        <v>120.83997751554242</v>
      </c>
      <c r="N19" s="75">
        <f t="shared" si="5"/>
        <v>120.83997751554242</v>
      </c>
      <c r="O19" s="75">
        <f t="shared" si="5"/>
        <v>120.83997751554242</v>
      </c>
      <c r="P19" s="75">
        <f t="shared" si="5"/>
        <v>120.83997751554242</v>
      </c>
      <c r="Q19" s="75">
        <f t="shared" si="5"/>
        <v>120.83997751554242</v>
      </c>
      <c r="R19" s="75">
        <f t="shared" si="5"/>
        <v>120.83997751554242</v>
      </c>
      <c r="S19" s="75">
        <f t="shared" si="5"/>
        <v>120.83997751554242</v>
      </c>
      <c r="T19" s="75">
        <f t="shared" si="5"/>
        <v>120.83997751554242</v>
      </c>
      <c r="U19" s="75">
        <f t="shared" si="5"/>
        <v>120.83997751554242</v>
      </c>
      <c r="V19" s="75">
        <f t="shared" si="5"/>
        <v>120.83997751554242</v>
      </c>
      <c r="W19" s="75">
        <f t="shared" si="5"/>
        <v>120.83997751554242</v>
      </c>
      <c r="X19" s="75">
        <f t="shared" si="5"/>
        <v>120.83997751554242</v>
      </c>
      <c r="Y19" s="75">
        <f t="shared" si="5"/>
        <v>120.83997751554242</v>
      </c>
      <c r="Z19" s="75">
        <f t="shared" si="5"/>
        <v>120.83997751554242</v>
      </c>
      <c r="AA19" s="75">
        <f t="shared" si="5"/>
        <v>120.83997751554242</v>
      </c>
      <c r="AB19" s="75">
        <f t="shared" si="5"/>
        <v>120.83997751554242</v>
      </c>
      <c r="AC19" s="75">
        <f t="shared" si="5"/>
        <v>120.83997751554242</v>
      </c>
      <c r="AD19" s="75">
        <f t="shared" si="5"/>
        <v>120.83997751554242</v>
      </c>
      <c r="AE19" s="75">
        <f t="shared" si="5"/>
        <v>120.83997751554242</v>
      </c>
      <c r="AF19" s="75">
        <f t="shared" si="5"/>
        <v>120.83997751554242</v>
      </c>
      <c r="AG19" s="75">
        <f t="shared" si="5"/>
        <v>120.83997751554242</v>
      </c>
      <c r="AH19" s="75">
        <f t="shared" si="5"/>
        <v>120.83997751554242</v>
      </c>
      <c r="AI19" s="75">
        <f t="shared" si="5"/>
        <v>120.83997751554242</v>
      </c>
      <c r="AJ19" s="75">
        <f t="shared" si="5"/>
        <v>120.83997751554242</v>
      </c>
      <c r="AK19" s="75">
        <f t="shared" si="5"/>
        <v>120.83997751554242</v>
      </c>
      <c r="AL19" s="75">
        <f t="shared" si="5"/>
        <v>120.83997751554242</v>
      </c>
      <c r="AM19" s="75">
        <f t="shared" si="5"/>
        <v>120.83997751554242</v>
      </c>
      <c r="AN19" s="75">
        <f t="shared" si="5"/>
        <v>120.83997751554242</v>
      </c>
      <c r="AO19" s="75">
        <f t="shared" si="5"/>
        <v>120.83997751554242</v>
      </c>
      <c r="AP19" s="75">
        <f t="shared" si="5"/>
        <v>120.83997751554242</v>
      </c>
      <c r="AQ19" s="75">
        <f t="shared" si="5"/>
        <v>120.83997751554242</v>
      </c>
      <c r="AR19" s="75">
        <f t="shared" si="5"/>
        <v>120.83997751554242</v>
      </c>
      <c r="AS19" s="75">
        <f t="shared" si="5"/>
        <v>120.83997751554242</v>
      </c>
      <c r="AT19" s="75">
        <f t="shared" si="5"/>
        <v>120.83997751554242</v>
      </c>
      <c r="AU19" s="75">
        <f t="shared" si="5"/>
        <v>120.83997751554242</v>
      </c>
      <c r="AV19" s="75">
        <f t="shared" si="5"/>
        <v>120.83997751554242</v>
      </c>
      <c r="AW19" s="75">
        <f t="shared" si="5"/>
        <v>120.83997751554242</v>
      </c>
      <c r="AX19" s="75">
        <f t="shared" si="5"/>
        <v>120.83997751554242</v>
      </c>
      <c r="AY19" s="75">
        <f t="shared" si="5"/>
        <v>120.83997751554242</v>
      </c>
      <c r="AZ19" s="75">
        <f t="shared" si="5"/>
        <v>120.83997751554242</v>
      </c>
      <c r="BA19" s="75">
        <f t="shared" si="5"/>
        <v>120.83997751554242</v>
      </c>
      <c r="BB19" s="75">
        <f t="shared" si="5"/>
        <v>120.83997751554242</v>
      </c>
      <c r="BC19" s="75">
        <f t="shared" si="5"/>
        <v>120.83997751554242</v>
      </c>
      <c r="BD19" s="75">
        <f t="shared" si="5"/>
        <v>120.83997751554242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67" customFormat="1" ht="15" customHeight="1">
      <c r="A20" s="362" t="s">
        <v>25</v>
      </c>
      <c r="B20" s="290">
        <f>-B14</f>
        <v>0</v>
      </c>
      <c r="C20" s="290">
        <f t="shared" ref="C20:D20" si="6">-C14</f>
        <v>0</v>
      </c>
      <c r="D20" s="290">
        <f t="shared" si="6"/>
        <v>0</v>
      </c>
      <c r="E20" s="290">
        <f>-E14</f>
        <v>0</v>
      </c>
      <c r="F20" s="290">
        <f t="shared" ref="F20:AX20" si="7">-F14</f>
        <v>0</v>
      </c>
      <c r="G20" s="290">
        <f t="shared" si="7"/>
        <v>120.83997751554242</v>
      </c>
      <c r="H20" s="290">
        <f t="shared" si="7"/>
        <v>0</v>
      </c>
      <c r="I20" s="290">
        <f t="shared" si="7"/>
        <v>0</v>
      </c>
      <c r="J20" s="290">
        <f t="shared" si="7"/>
        <v>0</v>
      </c>
      <c r="K20" s="290">
        <f t="shared" si="7"/>
        <v>0</v>
      </c>
      <c r="L20" s="290">
        <f t="shared" si="7"/>
        <v>0</v>
      </c>
      <c r="M20" s="290">
        <f t="shared" si="7"/>
        <v>0</v>
      </c>
      <c r="N20" s="290">
        <f t="shared" si="7"/>
        <v>0</v>
      </c>
      <c r="O20" s="290">
        <f t="shared" si="7"/>
        <v>0</v>
      </c>
      <c r="P20" s="290">
        <f t="shared" si="7"/>
        <v>0</v>
      </c>
      <c r="Q20" s="290">
        <f t="shared" si="7"/>
        <v>0</v>
      </c>
      <c r="R20" s="290">
        <f t="shared" si="7"/>
        <v>0</v>
      </c>
      <c r="S20" s="290">
        <f t="shared" si="7"/>
        <v>0</v>
      </c>
      <c r="T20" s="290">
        <f t="shared" si="7"/>
        <v>0</v>
      </c>
      <c r="U20" s="290">
        <f t="shared" si="7"/>
        <v>0</v>
      </c>
      <c r="V20" s="290">
        <f t="shared" si="7"/>
        <v>0</v>
      </c>
      <c r="W20" s="290">
        <f t="shared" si="7"/>
        <v>0</v>
      </c>
      <c r="X20" s="290">
        <f t="shared" si="7"/>
        <v>0</v>
      </c>
      <c r="Y20" s="290">
        <f t="shared" si="7"/>
        <v>0</v>
      </c>
      <c r="Z20" s="290">
        <f t="shared" si="7"/>
        <v>0</v>
      </c>
      <c r="AA20" s="290">
        <f t="shared" si="7"/>
        <v>0</v>
      </c>
      <c r="AB20" s="290">
        <f t="shared" si="7"/>
        <v>0</v>
      </c>
      <c r="AC20" s="290">
        <f t="shared" si="7"/>
        <v>0</v>
      </c>
      <c r="AD20" s="290">
        <f t="shared" si="7"/>
        <v>0</v>
      </c>
      <c r="AE20" s="290">
        <f t="shared" si="7"/>
        <v>0</v>
      </c>
      <c r="AF20" s="290">
        <f t="shared" si="7"/>
        <v>0</v>
      </c>
      <c r="AG20" s="290">
        <f t="shared" si="7"/>
        <v>0</v>
      </c>
      <c r="AH20" s="290">
        <f t="shared" si="7"/>
        <v>0</v>
      </c>
      <c r="AI20" s="290">
        <f t="shared" si="7"/>
        <v>0</v>
      </c>
      <c r="AJ20" s="290">
        <f t="shared" si="7"/>
        <v>0</v>
      </c>
      <c r="AK20" s="290">
        <f t="shared" si="7"/>
        <v>0</v>
      </c>
      <c r="AL20" s="290">
        <f t="shared" si="7"/>
        <v>0</v>
      </c>
      <c r="AM20" s="290">
        <f t="shared" si="7"/>
        <v>0</v>
      </c>
      <c r="AN20" s="290">
        <f t="shared" si="7"/>
        <v>0</v>
      </c>
      <c r="AO20" s="290">
        <f t="shared" si="7"/>
        <v>0</v>
      </c>
      <c r="AP20" s="290">
        <f t="shared" si="7"/>
        <v>0</v>
      </c>
      <c r="AQ20" s="290">
        <f t="shared" si="7"/>
        <v>0</v>
      </c>
      <c r="AR20" s="290">
        <f t="shared" si="7"/>
        <v>0</v>
      </c>
      <c r="AS20" s="290">
        <f t="shared" si="7"/>
        <v>0</v>
      </c>
      <c r="AT20" s="290">
        <f t="shared" si="7"/>
        <v>0</v>
      </c>
      <c r="AU20" s="290">
        <f t="shared" si="7"/>
        <v>0</v>
      </c>
      <c r="AV20" s="290">
        <f t="shared" si="7"/>
        <v>0</v>
      </c>
      <c r="AW20" s="290">
        <f t="shared" si="7"/>
        <v>0</v>
      </c>
      <c r="AX20" s="290">
        <f t="shared" si="7"/>
        <v>0</v>
      </c>
      <c r="AY20" s="290">
        <f t="shared" ref="AY20:BL20" si="8">-B20</f>
        <v>0</v>
      </c>
      <c r="AZ20" s="290">
        <f t="shared" si="8"/>
        <v>0</v>
      </c>
      <c r="BA20" s="290">
        <f t="shared" si="8"/>
        <v>0</v>
      </c>
      <c r="BB20" s="290">
        <f t="shared" si="8"/>
        <v>0</v>
      </c>
      <c r="BC20" s="290">
        <f t="shared" si="8"/>
        <v>0</v>
      </c>
      <c r="BD20" s="290">
        <f t="shared" si="8"/>
        <v>-120.83997751554242</v>
      </c>
      <c r="BE20" s="290">
        <f t="shared" si="8"/>
        <v>0</v>
      </c>
      <c r="BF20" s="290">
        <f t="shared" si="8"/>
        <v>0</v>
      </c>
      <c r="BG20" s="290">
        <f t="shared" si="8"/>
        <v>0</v>
      </c>
      <c r="BH20" s="290">
        <f t="shared" si="8"/>
        <v>0</v>
      </c>
      <c r="BI20" s="290">
        <f t="shared" si="8"/>
        <v>0</v>
      </c>
      <c r="BJ20" s="290">
        <f t="shared" si="8"/>
        <v>0</v>
      </c>
      <c r="BK20" s="290">
        <f t="shared" si="8"/>
        <v>0</v>
      </c>
      <c r="BL20" s="290">
        <f t="shared" si="8"/>
        <v>0</v>
      </c>
      <c r="BM20" s="292"/>
      <c r="BN20" s="290">
        <f>SUM(B20:BM20)</f>
        <v>0</v>
      </c>
      <c r="BO20" s="368"/>
    </row>
    <row r="21" spans="1:67" s="38" customFormat="1" ht="15" customHeight="1">
      <c r="A21" s="36" t="s">
        <v>28</v>
      </c>
      <c r="B21" s="75">
        <f t="shared" ref="B21:BL21" si="9">SUM(B19:B20)</f>
        <v>0</v>
      </c>
      <c r="C21" s="75">
        <f t="shared" si="9"/>
        <v>0</v>
      </c>
      <c r="D21" s="75">
        <f t="shared" si="9"/>
        <v>0</v>
      </c>
      <c r="E21" s="75">
        <f t="shared" si="9"/>
        <v>0</v>
      </c>
      <c r="F21" s="75">
        <f t="shared" si="9"/>
        <v>0</v>
      </c>
      <c r="G21" s="75">
        <f t="shared" si="9"/>
        <v>120.83997751554242</v>
      </c>
      <c r="H21" s="75">
        <f t="shared" si="9"/>
        <v>120.83997751554242</v>
      </c>
      <c r="I21" s="75">
        <f t="shared" si="9"/>
        <v>120.83997751554242</v>
      </c>
      <c r="J21" s="75">
        <f t="shared" si="9"/>
        <v>120.83997751554242</v>
      </c>
      <c r="K21" s="75">
        <f t="shared" si="9"/>
        <v>120.83997751554242</v>
      </c>
      <c r="L21" s="75">
        <f t="shared" si="9"/>
        <v>120.83997751554242</v>
      </c>
      <c r="M21" s="75">
        <f t="shared" si="9"/>
        <v>120.83997751554242</v>
      </c>
      <c r="N21" s="75">
        <f t="shared" si="9"/>
        <v>120.83997751554242</v>
      </c>
      <c r="O21" s="75">
        <f t="shared" si="9"/>
        <v>120.83997751554242</v>
      </c>
      <c r="P21" s="75">
        <f t="shared" si="9"/>
        <v>120.83997751554242</v>
      </c>
      <c r="Q21" s="75">
        <f t="shared" si="9"/>
        <v>120.83997751554242</v>
      </c>
      <c r="R21" s="75">
        <f t="shared" si="9"/>
        <v>120.83997751554242</v>
      </c>
      <c r="S21" s="75">
        <f t="shared" si="9"/>
        <v>120.83997751554242</v>
      </c>
      <c r="T21" s="75">
        <f t="shared" si="9"/>
        <v>120.83997751554242</v>
      </c>
      <c r="U21" s="75">
        <f t="shared" si="9"/>
        <v>120.83997751554242</v>
      </c>
      <c r="V21" s="75">
        <f t="shared" si="9"/>
        <v>120.83997751554242</v>
      </c>
      <c r="W21" s="75">
        <f t="shared" si="9"/>
        <v>120.83997751554242</v>
      </c>
      <c r="X21" s="75">
        <f t="shared" si="9"/>
        <v>120.83997751554242</v>
      </c>
      <c r="Y21" s="75">
        <f t="shared" si="9"/>
        <v>120.83997751554242</v>
      </c>
      <c r="Z21" s="75">
        <f t="shared" si="9"/>
        <v>120.83997751554242</v>
      </c>
      <c r="AA21" s="75">
        <f t="shared" si="9"/>
        <v>120.83997751554242</v>
      </c>
      <c r="AB21" s="75">
        <f t="shared" si="9"/>
        <v>120.83997751554242</v>
      </c>
      <c r="AC21" s="75">
        <f t="shared" si="9"/>
        <v>120.83997751554242</v>
      </c>
      <c r="AD21" s="75">
        <f t="shared" si="9"/>
        <v>120.83997751554242</v>
      </c>
      <c r="AE21" s="75">
        <f t="shared" si="9"/>
        <v>120.83997751554242</v>
      </c>
      <c r="AF21" s="75">
        <f t="shared" si="9"/>
        <v>120.83997751554242</v>
      </c>
      <c r="AG21" s="75">
        <f t="shared" si="9"/>
        <v>120.83997751554242</v>
      </c>
      <c r="AH21" s="75">
        <f t="shared" si="9"/>
        <v>120.83997751554242</v>
      </c>
      <c r="AI21" s="75">
        <f t="shared" si="9"/>
        <v>120.83997751554242</v>
      </c>
      <c r="AJ21" s="75">
        <f t="shared" si="9"/>
        <v>120.83997751554242</v>
      </c>
      <c r="AK21" s="75">
        <f t="shared" si="9"/>
        <v>120.83997751554242</v>
      </c>
      <c r="AL21" s="75">
        <f t="shared" si="9"/>
        <v>120.83997751554242</v>
      </c>
      <c r="AM21" s="75">
        <f t="shared" si="9"/>
        <v>120.83997751554242</v>
      </c>
      <c r="AN21" s="75">
        <f t="shared" si="9"/>
        <v>120.83997751554242</v>
      </c>
      <c r="AO21" s="75">
        <f t="shared" si="9"/>
        <v>120.83997751554242</v>
      </c>
      <c r="AP21" s="75">
        <f t="shared" si="9"/>
        <v>120.83997751554242</v>
      </c>
      <c r="AQ21" s="75">
        <f t="shared" si="9"/>
        <v>120.83997751554242</v>
      </c>
      <c r="AR21" s="75">
        <f t="shared" si="9"/>
        <v>120.83997751554242</v>
      </c>
      <c r="AS21" s="75">
        <f t="shared" si="9"/>
        <v>120.83997751554242</v>
      </c>
      <c r="AT21" s="75">
        <f t="shared" si="9"/>
        <v>120.83997751554242</v>
      </c>
      <c r="AU21" s="75">
        <f t="shared" si="9"/>
        <v>120.83997751554242</v>
      </c>
      <c r="AV21" s="75">
        <f t="shared" si="9"/>
        <v>120.83997751554242</v>
      </c>
      <c r="AW21" s="75">
        <f t="shared" si="9"/>
        <v>120.83997751554242</v>
      </c>
      <c r="AX21" s="75">
        <f t="shared" si="9"/>
        <v>120.83997751554242</v>
      </c>
      <c r="AY21" s="75">
        <f t="shared" si="9"/>
        <v>120.83997751554242</v>
      </c>
      <c r="AZ21" s="75">
        <f t="shared" si="9"/>
        <v>120.83997751554242</v>
      </c>
      <c r="BA21" s="75">
        <f t="shared" si="9"/>
        <v>120.83997751554242</v>
      </c>
      <c r="BB21" s="75">
        <f t="shared" si="9"/>
        <v>120.83997751554242</v>
      </c>
      <c r="BC21" s="75">
        <f t="shared" si="9"/>
        <v>120.83997751554242</v>
      </c>
      <c r="BD21" s="75">
        <f t="shared" si="9"/>
        <v>0</v>
      </c>
      <c r="BE21" s="75">
        <f t="shared" si="9"/>
        <v>0</v>
      </c>
      <c r="BF21" s="75">
        <f t="shared" si="9"/>
        <v>0</v>
      </c>
      <c r="BG21" s="75">
        <f t="shared" si="9"/>
        <v>0</v>
      </c>
      <c r="BH21" s="75">
        <f t="shared" si="9"/>
        <v>0</v>
      </c>
      <c r="BI21" s="75">
        <f t="shared" si="9"/>
        <v>0</v>
      </c>
      <c r="BJ21" s="75">
        <f t="shared" si="9"/>
        <v>0</v>
      </c>
      <c r="BK21" s="75">
        <f t="shared" si="9"/>
        <v>0</v>
      </c>
      <c r="BL21" s="75">
        <f t="shared" si="9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10">AVERAGE(B19,B21)</f>
        <v>0</v>
      </c>
      <c r="C22" s="69">
        <f t="shared" si="10"/>
        <v>0</v>
      </c>
      <c r="D22" s="69">
        <f t="shared" si="10"/>
        <v>0</v>
      </c>
      <c r="E22" s="69">
        <f t="shared" si="10"/>
        <v>0</v>
      </c>
      <c r="F22" s="69">
        <f t="shared" si="10"/>
        <v>0</v>
      </c>
      <c r="G22" s="69">
        <f t="shared" si="10"/>
        <v>60.419988757771208</v>
      </c>
      <c r="H22" s="69">
        <f t="shared" si="10"/>
        <v>120.83997751554242</v>
      </c>
      <c r="I22" s="69">
        <f t="shared" si="10"/>
        <v>120.83997751554242</v>
      </c>
      <c r="J22" s="69">
        <f t="shared" si="10"/>
        <v>120.83997751554242</v>
      </c>
      <c r="K22" s="69">
        <f t="shared" si="10"/>
        <v>120.83997751554242</v>
      </c>
      <c r="L22" s="69">
        <f t="shared" si="10"/>
        <v>120.83997751554242</v>
      </c>
      <c r="M22" s="69">
        <f t="shared" si="10"/>
        <v>120.83997751554242</v>
      </c>
      <c r="N22" s="69">
        <f t="shared" si="10"/>
        <v>120.83997751554242</v>
      </c>
      <c r="O22" s="69">
        <f t="shared" si="10"/>
        <v>120.83997751554242</v>
      </c>
      <c r="P22" s="69">
        <f t="shared" si="10"/>
        <v>120.83997751554242</v>
      </c>
      <c r="Q22" s="69">
        <f t="shared" si="10"/>
        <v>120.83997751554242</v>
      </c>
      <c r="R22" s="69">
        <f t="shared" si="10"/>
        <v>120.83997751554242</v>
      </c>
      <c r="S22" s="69">
        <f t="shared" si="10"/>
        <v>120.83997751554242</v>
      </c>
      <c r="T22" s="69">
        <f t="shared" si="10"/>
        <v>120.83997751554242</v>
      </c>
      <c r="U22" s="69">
        <f t="shared" si="10"/>
        <v>120.83997751554242</v>
      </c>
      <c r="V22" s="69">
        <f t="shared" si="10"/>
        <v>120.83997751554242</v>
      </c>
      <c r="W22" s="69">
        <f t="shared" si="10"/>
        <v>120.83997751554242</v>
      </c>
      <c r="X22" s="69">
        <f t="shared" si="10"/>
        <v>120.83997751554242</v>
      </c>
      <c r="Y22" s="69">
        <f t="shared" si="10"/>
        <v>120.83997751554242</v>
      </c>
      <c r="Z22" s="69">
        <f t="shared" si="10"/>
        <v>120.83997751554242</v>
      </c>
      <c r="AA22" s="69">
        <f t="shared" si="10"/>
        <v>120.83997751554242</v>
      </c>
      <c r="AB22" s="69">
        <f t="shared" si="10"/>
        <v>120.83997751554242</v>
      </c>
      <c r="AC22" s="69">
        <f t="shared" si="10"/>
        <v>120.83997751554242</v>
      </c>
      <c r="AD22" s="69">
        <f t="shared" si="10"/>
        <v>120.83997751554242</v>
      </c>
      <c r="AE22" s="69">
        <f t="shared" si="10"/>
        <v>120.83997751554242</v>
      </c>
      <c r="AF22" s="69">
        <f t="shared" si="10"/>
        <v>120.83997751554242</v>
      </c>
      <c r="AG22" s="69">
        <f t="shared" si="10"/>
        <v>120.83997751554242</v>
      </c>
      <c r="AH22" s="69">
        <f t="shared" si="10"/>
        <v>120.83997751554242</v>
      </c>
      <c r="AI22" s="69">
        <f t="shared" si="10"/>
        <v>120.83997751554242</v>
      </c>
      <c r="AJ22" s="69">
        <f t="shared" si="10"/>
        <v>120.83997751554242</v>
      </c>
      <c r="AK22" s="69">
        <f t="shared" si="10"/>
        <v>120.83997751554242</v>
      </c>
      <c r="AL22" s="69">
        <f t="shared" si="10"/>
        <v>120.83997751554242</v>
      </c>
      <c r="AM22" s="69">
        <f t="shared" si="10"/>
        <v>120.83997751554242</v>
      </c>
      <c r="AN22" s="69">
        <f t="shared" si="10"/>
        <v>120.83997751554242</v>
      </c>
      <c r="AO22" s="69">
        <f t="shared" si="10"/>
        <v>120.83997751554242</v>
      </c>
      <c r="AP22" s="69">
        <f t="shared" si="10"/>
        <v>120.83997751554242</v>
      </c>
      <c r="AQ22" s="69">
        <f t="shared" si="10"/>
        <v>120.83997751554242</v>
      </c>
      <c r="AR22" s="69">
        <f t="shared" si="10"/>
        <v>120.83997751554242</v>
      </c>
      <c r="AS22" s="69">
        <f t="shared" si="10"/>
        <v>120.83997751554242</v>
      </c>
      <c r="AT22" s="69">
        <f t="shared" si="10"/>
        <v>120.83997751554242</v>
      </c>
      <c r="AU22" s="69">
        <f t="shared" si="10"/>
        <v>120.83997751554242</v>
      </c>
      <c r="AV22" s="69">
        <f t="shared" si="10"/>
        <v>120.83997751554242</v>
      </c>
      <c r="AW22" s="69">
        <f t="shared" si="10"/>
        <v>120.83997751554242</v>
      </c>
      <c r="AX22" s="69">
        <f t="shared" si="10"/>
        <v>120.83997751554242</v>
      </c>
      <c r="AY22" s="69">
        <f t="shared" si="10"/>
        <v>120.83997751554242</v>
      </c>
      <c r="AZ22" s="69">
        <f t="shared" si="10"/>
        <v>120.83997751554242</v>
      </c>
      <c r="BA22" s="69">
        <f t="shared" si="10"/>
        <v>120.83997751554242</v>
      </c>
      <c r="BB22" s="69">
        <f t="shared" si="10"/>
        <v>120.83997751554242</v>
      </c>
      <c r="BC22" s="69">
        <f t="shared" si="10"/>
        <v>120.83997751554242</v>
      </c>
      <c r="BD22" s="69">
        <f t="shared" si="10"/>
        <v>60.419988757771208</v>
      </c>
      <c r="BE22" s="69">
        <f t="shared" si="10"/>
        <v>0</v>
      </c>
      <c r="BF22" s="69">
        <f t="shared" si="10"/>
        <v>0</v>
      </c>
      <c r="BG22" s="69">
        <f t="shared" si="10"/>
        <v>0</v>
      </c>
      <c r="BH22" s="69">
        <f t="shared" si="10"/>
        <v>0</v>
      </c>
      <c r="BI22" s="69">
        <f t="shared" si="10"/>
        <v>0</v>
      </c>
      <c r="BJ22" s="69">
        <f t="shared" si="10"/>
        <v>0</v>
      </c>
      <c r="BK22" s="69">
        <f t="shared" si="10"/>
        <v>0</v>
      </c>
      <c r="BL22" s="69">
        <f t="shared" si="10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1">B28</f>
        <v>0</v>
      </c>
      <c r="D25" s="75">
        <f t="shared" si="11"/>
        <v>0</v>
      </c>
      <c r="E25" s="75">
        <f t="shared" si="11"/>
        <v>0</v>
      </c>
      <c r="F25" s="75">
        <f t="shared" si="11"/>
        <v>0</v>
      </c>
      <c r="G25" s="75">
        <f t="shared" si="11"/>
        <v>0</v>
      </c>
      <c r="H25" s="75">
        <f t="shared" si="11"/>
        <v>9.0629983136656804</v>
      </c>
      <c r="I25" s="75">
        <f t="shared" si="11"/>
        <v>26.509874267359699</v>
      </c>
      <c r="J25" s="75">
        <f t="shared" si="11"/>
        <v>42.64684486478523</v>
      </c>
      <c r="K25" s="75">
        <f t="shared" si="11"/>
        <v>57.57541568705534</v>
      </c>
      <c r="L25" s="75">
        <f t="shared" si="11"/>
        <v>71.382591517981211</v>
      </c>
      <c r="M25" s="75">
        <f t="shared" si="11"/>
        <v>84.155377141374032</v>
      </c>
      <c r="N25" s="75">
        <f t="shared" si="11"/>
        <v>95.968693343293467</v>
      </c>
      <c r="O25" s="75">
        <f t="shared" si="11"/>
        <v>106.89746090979912</v>
      </c>
      <c r="P25" s="75">
        <f t="shared" si="11"/>
        <v>117.68122050328611</v>
      </c>
      <c r="Q25" s="75">
        <f t="shared" si="11"/>
        <v>128.4649800967731</v>
      </c>
      <c r="R25" s="75">
        <f t="shared" si="11"/>
        <v>139.24873969026009</v>
      </c>
      <c r="S25" s="75">
        <f t="shared" si="11"/>
        <v>150.03249928374709</v>
      </c>
      <c r="T25" s="75">
        <f t="shared" si="11"/>
        <v>160.81625887723408</v>
      </c>
      <c r="U25" s="75">
        <f t="shared" si="11"/>
        <v>171.60001847072107</v>
      </c>
      <c r="V25" s="75">
        <f t="shared" si="11"/>
        <v>182.38377806420806</v>
      </c>
      <c r="W25" s="75">
        <f t="shared" si="11"/>
        <v>193.16753765769505</v>
      </c>
      <c r="X25" s="75">
        <f t="shared" si="11"/>
        <v>203.95129725118204</v>
      </c>
      <c r="Y25" s="75">
        <f t="shared" si="11"/>
        <v>214.73505684466903</v>
      </c>
      <c r="Z25" s="75">
        <f t="shared" si="11"/>
        <v>225.51881643815602</v>
      </c>
      <c r="AA25" s="75">
        <f t="shared" si="11"/>
        <v>236.30257603164301</v>
      </c>
      <c r="AB25" s="75">
        <f t="shared" si="11"/>
        <v>241.69445582838654</v>
      </c>
      <c r="AC25" s="75">
        <f t="shared" si="11"/>
        <v>241.69445582838654</v>
      </c>
      <c r="AD25" s="75">
        <f t="shared" si="11"/>
        <v>241.69445582838654</v>
      </c>
      <c r="AE25" s="75">
        <f t="shared" si="11"/>
        <v>241.69445582838654</v>
      </c>
      <c r="AF25" s="75">
        <f t="shared" si="11"/>
        <v>241.69445582838654</v>
      </c>
      <c r="AG25" s="75">
        <f t="shared" si="11"/>
        <v>241.69445582838654</v>
      </c>
      <c r="AH25" s="75">
        <f t="shared" si="11"/>
        <v>241.69445582838654</v>
      </c>
      <c r="AI25" s="75">
        <f t="shared" si="11"/>
        <v>241.69445582838654</v>
      </c>
      <c r="AJ25" s="75">
        <f t="shared" si="11"/>
        <v>241.69445582838654</v>
      </c>
      <c r="AK25" s="75">
        <f t="shared" si="11"/>
        <v>241.69445582838654</v>
      </c>
      <c r="AL25" s="75">
        <f t="shared" si="11"/>
        <v>241.69445582838654</v>
      </c>
      <c r="AM25" s="75">
        <f t="shared" si="11"/>
        <v>241.69445582838654</v>
      </c>
      <c r="AN25" s="75">
        <f t="shared" si="11"/>
        <v>241.69445582838654</v>
      </c>
      <c r="AO25" s="75">
        <f t="shared" si="11"/>
        <v>241.69445582838654</v>
      </c>
      <c r="AP25" s="75">
        <f t="shared" si="11"/>
        <v>241.69445582838654</v>
      </c>
      <c r="AQ25" s="75">
        <f t="shared" si="11"/>
        <v>241.69445582838654</v>
      </c>
      <c r="AR25" s="75">
        <f t="shared" si="11"/>
        <v>241.69445582838654</v>
      </c>
      <c r="AS25" s="75">
        <f t="shared" si="11"/>
        <v>241.69445582838654</v>
      </c>
      <c r="AT25" s="75">
        <f t="shared" si="11"/>
        <v>241.69445582838654</v>
      </c>
      <c r="AU25" s="75">
        <f t="shared" si="11"/>
        <v>241.69445582838654</v>
      </c>
      <c r="AV25" s="75">
        <f t="shared" si="11"/>
        <v>241.69445582838654</v>
      </c>
      <c r="AW25" s="75">
        <f t="shared" si="11"/>
        <v>241.69445582838654</v>
      </c>
      <c r="AX25" s="75">
        <f t="shared" si="11"/>
        <v>241.69445582838654</v>
      </c>
      <c r="AY25" s="75">
        <f t="shared" si="11"/>
        <v>241.69445582838654</v>
      </c>
      <c r="AZ25" s="75">
        <f t="shared" si="11"/>
        <v>241.69445582838654</v>
      </c>
      <c r="BA25" s="75">
        <f t="shared" si="11"/>
        <v>241.69445582838654</v>
      </c>
      <c r="BB25" s="75">
        <f t="shared" si="11"/>
        <v>241.69445582838654</v>
      </c>
      <c r="BC25" s="75">
        <f t="shared" si="11"/>
        <v>241.69445582838654</v>
      </c>
      <c r="BD25" s="75">
        <f t="shared" si="11"/>
        <v>241.69445582838654</v>
      </c>
      <c r="BE25" s="75">
        <f t="shared" si="11"/>
        <v>241.69445582838654</v>
      </c>
      <c r="BF25" s="75">
        <f t="shared" si="11"/>
        <v>241.69445582838654</v>
      </c>
      <c r="BG25" s="75">
        <f t="shared" si="11"/>
        <v>241.69445582838654</v>
      </c>
      <c r="BH25" s="75">
        <f t="shared" si="11"/>
        <v>241.69445582838654</v>
      </c>
      <c r="BI25" s="75">
        <f t="shared" si="11"/>
        <v>241.69445582838654</v>
      </c>
      <c r="BJ25" s="75">
        <f t="shared" si="11"/>
        <v>241.69445582838654</v>
      </c>
      <c r="BK25" s="75">
        <f t="shared" si="11"/>
        <v>241.69445582838654</v>
      </c>
      <c r="BL25" s="75">
        <f t="shared" si="11"/>
        <v>241.69445582838654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2">C75</f>
        <v>0</v>
      </c>
      <c r="D26" s="75">
        <f t="shared" si="12"/>
        <v>0</v>
      </c>
      <c r="E26" s="75">
        <f t="shared" si="12"/>
        <v>0</v>
      </c>
      <c r="F26" s="75">
        <f t="shared" si="12"/>
        <v>0</v>
      </c>
      <c r="G26" s="75">
        <f t="shared" si="12"/>
        <v>4.5314991568328402</v>
      </c>
      <c r="H26" s="75">
        <f t="shared" si="12"/>
        <v>8.7234379768470074</v>
      </c>
      <c r="I26" s="75">
        <f t="shared" si="12"/>
        <v>8.0684852987127673</v>
      </c>
      <c r="J26" s="75">
        <f t="shared" si="12"/>
        <v>7.4642854111350552</v>
      </c>
      <c r="K26" s="75">
        <f t="shared" si="12"/>
        <v>6.9035879154629383</v>
      </c>
      <c r="L26" s="75">
        <f t="shared" si="12"/>
        <v>6.3863928116964166</v>
      </c>
      <c r="M26" s="75">
        <f t="shared" si="12"/>
        <v>5.9066581009597137</v>
      </c>
      <c r="N26" s="75">
        <f t="shared" si="12"/>
        <v>5.4643837832528286</v>
      </c>
      <c r="O26" s="75">
        <f t="shared" si="12"/>
        <v>5.3918797967435026</v>
      </c>
      <c r="P26" s="75">
        <f t="shared" si="12"/>
        <v>5.3918797967435026</v>
      </c>
      <c r="Q26" s="75">
        <f t="shared" si="12"/>
        <v>5.3918797967435026</v>
      </c>
      <c r="R26" s="75">
        <f t="shared" si="12"/>
        <v>5.3918797967435026</v>
      </c>
      <c r="S26" s="75">
        <f t="shared" si="12"/>
        <v>5.3918797967435026</v>
      </c>
      <c r="T26" s="75">
        <f t="shared" si="12"/>
        <v>5.3918797967435026</v>
      </c>
      <c r="U26" s="75">
        <f t="shared" si="12"/>
        <v>5.3918797967435026</v>
      </c>
      <c r="V26" s="75">
        <f t="shared" si="12"/>
        <v>5.3918797967435026</v>
      </c>
      <c r="W26" s="75">
        <f t="shared" si="12"/>
        <v>5.3918797967435026</v>
      </c>
      <c r="X26" s="75">
        <f t="shared" si="12"/>
        <v>5.3918797967435026</v>
      </c>
      <c r="Y26" s="75">
        <f t="shared" si="12"/>
        <v>5.3918797967435026</v>
      </c>
      <c r="Z26" s="75">
        <f t="shared" si="12"/>
        <v>5.3918797967435026</v>
      </c>
      <c r="AA26" s="75">
        <f t="shared" si="12"/>
        <v>2.6959398983717513</v>
      </c>
      <c r="AB26" s="75">
        <f t="shared" si="12"/>
        <v>0</v>
      </c>
      <c r="AC26" s="75">
        <f t="shared" si="12"/>
        <v>0</v>
      </c>
      <c r="AD26" s="75">
        <f t="shared" si="12"/>
        <v>0</v>
      </c>
      <c r="AE26" s="75">
        <f t="shared" si="12"/>
        <v>0</v>
      </c>
      <c r="AF26" s="75">
        <f t="shared" si="12"/>
        <v>0</v>
      </c>
      <c r="AG26" s="75">
        <f t="shared" si="12"/>
        <v>0</v>
      </c>
      <c r="AH26" s="75">
        <f t="shared" si="12"/>
        <v>0</v>
      </c>
      <c r="AI26" s="75">
        <f t="shared" si="12"/>
        <v>0</v>
      </c>
      <c r="AJ26" s="75">
        <f t="shared" si="12"/>
        <v>0</v>
      </c>
      <c r="AK26" s="75">
        <f t="shared" si="12"/>
        <v>0</v>
      </c>
      <c r="AL26" s="75">
        <f t="shared" si="12"/>
        <v>0</v>
      </c>
      <c r="AM26" s="75">
        <f t="shared" si="12"/>
        <v>0</v>
      </c>
      <c r="AN26" s="75">
        <f t="shared" si="12"/>
        <v>0</v>
      </c>
      <c r="AO26" s="75">
        <f t="shared" si="12"/>
        <v>0</v>
      </c>
      <c r="AP26" s="75">
        <f t="shared" si="12"/>
        <v>0</v>
      </c>
      <c r="AQ26" s="75">
        <f t="shared" si="12"/>
        <v>0</v>
      </c>
      <c r="AR26" s="75">
        <f t="shared" si="12"/>
        <v>0</v>
      </c>
      <c r="AS26" s="75">
        <f t="shared" si="12"/>
        <v>0</v>
      </c>
      <c r="AT26" s="75">
        <f t="shared" si="12"/>
        <v>0</v>
      </c>
      <c r="AU26" s="75">
        <f t="shared" si="12"/>
        <v>0</v>
      </c>
      <c r="AV26" s="75">
        <f t="shared" si="12"/>
        <v>0</v>
      </c>
      <c r="AW26" s="75">
        <f t="shared" si="12"/>
        <v>0</v>
      </c>
      <c r="AX26" s="75">
        <f t="shared" si="12"/>
        <v>0</v>
      </c>
      <c r="AY26" s="75">
        <f t="shared" si="12"/>
        <v>0</v>
      </c>
      <c r="AZ26" s="75">
        <f t="shared" si="12"/>
        <v>0</v>
      </c>
      <c r="BA26" s="75">
        <f t="shared" si="12"/>
        <v>0</v>
      </c>
      <c r="BB26" s="75">
        <f t="shared" si="12"/>
        <v>0</v>
      </c>
      <c r="BC26" s="75">
        <f t="shared" si="12"/>
        <v>0</v>
      </c>
      <c r="BD26" s="75">
        <f t="shared" si="12"/>
        <v>0</v>
      </c>
      <c r="BE26" s="75">
        <f t="shared" si="12"/>
        <v>0</v>
      </c>
      <c r="BF26" s="75">
        <f t="shared" si="12"/>
        <v>0</v>
      </c>
      <c r="BG26" s="75">
        <f t="shared" si="12"/>
        <v>0</v>
      </c>
      <c r="BH26" s="75">
        <f t="shared" si="12"/>
        <v>0</v>
      </c>
      <c r="BI26" s="75">
        <f t="shared" si="12"/>
        <v>0</v>
      </c>
      <c r="BJ26" s="75">
        <f t="shared" si="12"/>
        <v>0</v>
      </c>
      <c r="BK26" s="75">
        <f t="shared" si="12"/>
        <v>0</v>
      </c>
      <c r="BL26" s="75">
        <f t="shared" si="12"/>
        <v>0</v>
      </c>
      <c r="BM26" s="37"/>
      <c r="BN26" s="75">
        <f>SUM(B26:BM26)</f>
        <v>120.84722791419328</v>
      </c>
      <c r="BO26" s="337"/>
    </row>
    <row r="27" spans="1:67" s="38" customFormat="1" ht="15" customHeight="1">
      <c r="A27" s="36" t="s">
        <v>79</v>
      </c>
      <c r="B27" s="75">
        <f t="shared" ref="B27:BL27" si="13">B82</f>
        <v>0</v>
      </c>
      <c r="C27" s="75">
        <f t="shared" si="13"/>
        <v>0</v>
      </c>
      <c r="D27" s="75">
        <f t="shared" si="13"/>
        <v>0</v>
      </c>
      <c r="E27" s="75">
        <f t="shared" si="13"/>
        <v>0</v>
      </c>
      <c r="F27" s="75">
        <f t="shared" si="13"/>
        <v>0</v>
      </c>
      <c r="G27" s="75">
        <f t="shared" si="13"/>
        <v>4.5314991568328402</v>
      </c>
      <c r="H27" s="75">
        <f t="shared" si="13"/>
        <v>8.7234379768470074</v>
      </c>
      <c r="I27" s="75">
        <f t="shared" si="13"/>
        <v>8.0684852987127673</v>
      </c>
      <c r="J27" s="75">
        <f t="shared" si="13"/>
        <v>7.4642854111350552</v>
      </c>
      <c r="K27" s="75">
        <f t="shared" si="13"/>
        <v>6.9035879154629383</v>
      </c>
      <c r="L27" s="75">
        <f t="shared" si="13"/>
        <v>6.3863928116964166</v>
      </c>
      <c r="M27" s="75">
        <f t="shared" si="13"/>
        <v>5.9066581009597137</v>
      </c>
      <c r="N27" s="75">
        <f t="shared" si="13"/>
        <v>5.4643837832528286</v>
      </c>
      <c r="O27" s="75">
        <f t="shared" si="13"/>
        <v>5.3918797967435026</v>
      </c>
      <c r="P27" s="75">
        <f t="shared" si="13"/>
        <v>5.3918797967435026</v>
      </c>
      <c r="Q27" s="75">
        <f t="shared" si="13"/>
        <v>5.3918797967435026</v>
      </c>
      <c r="R27" s="75">
        <f t="shared" si="13"/>
        <v>5.3918797967435026</v>
      </c>
      <c r="S27" s="75">
        <f t="shared" si="13"/>
        <v>5.3918797967435026</v>
      </c>
      <c r="T27" s="75">
        <f t="shared" si="13"/>
        <v>5.3918797967435026</v>
      </c>
      <c r="U27" s="75">
        <f t="shared" si="13"/>
        <v>5.3918797967435026</v>
      </c>
      <c r="V27" s="75">
        <f t="shared" si="13"/>
        <v>5.3918797967435026</v>
      </c>
      <c r="W27" s="75">
        <f t="shared" si="13"/>
        <v>5.3918797967435026</v>
      </c>
      <c r="X27" s="75">
        <f t="shared" si="13"/>
        <v>5.3918797967435026</v>
      </c>
      <c r="Y27" s="75">
        <f t="shared" si="13"/>
        <v>5.3918797967435026</v>
      </c>
      <c r="Z27" s="75">
        <f t="shared" si="13"/>
        <v>5.3918797967435026</v>
      </c>
      <c r="AA27" s="75">
        <f t="shared" si="13"/>
        <v>2.6959398983717513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75">
        <f t="shared" si="13"/>
        <v>0</v>
      </c>
      <c r="AK27" s="75">
        <f t="shared" si="13"/>
        <v>0</v>
      </c>
      <c r="AL27" s="75">
        <f t="shared" si="13"/>
        <v>0</v>
      </c>
      <c r="AM27" s="75">
        <f t="shared" si="13"/>
        <v>0</v>
      </c>
      <c r="AN27" s="75">
        <f t="shared" si="13"/>
        <v>0</v>
      </c>
      <c r="AO27" s="75">
        <f t="shared" si="13"/>
        <v>0</v>
      </c>
      <c r="AP27" s="75">
        <f t="shared" si="13"/>
        <v>0</v>
      </c>
      <c r="AQ27" s="75">
        <f t="shared" si="13"/>
        <v>0</v>
      </c>
      <c r="AR27" s="75">
        <f t="shared" si="13"/>
        <v>0</v>
      </c>
      <c r="AS27" s="75">
        <f t="shared" si="13"/>
        <v>0</v>
      </c>
      <c r="AT27" s="75">
        <f t="shared" si="13"/>
        <v>0</v>
      </c>
      <c r="AU27" s="75">
        <f t="shared" si="13"/>
        <v>0</v>
      </c>
      <c r="AV27" s="75">
        <f t="shared" si="13"/>
        <v>0</v>
      </c>
      <c r="AW27" s="75">
        <f t="shared" si="13"/>
        <v>0</v>
      </c>
      <c r="AX27" s="75">
        <f t="shared" si="13"/>
        <v>0</v>
      </c>
      <c r="AY27" s="75">
        <f t="shared" si="13"/>
        <v>0</v>
      </c>
      <c r="AZ27" s="75">
        <f t="shared" si="13"/>
        <v>0</v>
      </c>
      <c r="BA27" s="75">
        <f t="shared" si="13"/>
        <v>0</v>
      </c>
      <c r="BB27" s="75">
        <f t="shared" si="13"/>
        <v>0</v>
      </c>
      <c r="BC27" s="75">
        <f t="shared" si="13"/>
        <v>0</v>
      </c>
      <c r="BD27" s="75">
        <f t="shared" si="13"/>
        <v>0</v>
      </c>
      <c r="BE27" s="75">
        <f t="shared" si="13"/>
        <v>0</v>
      </c>
      <c r="BF27" s="75">
        <f t="shared" si="13"/>
        <v>0</v>
      </c>
      <c r="BG27" s="75">
        <f t="shared" si="13"/>
        <v>0</v>
      </c>
      <c r="BH27" s="75">
        <f t="shared" si="13"/>
        <v>0</v>
      </c>
      <c r="BI27" s="75">
        <f t="shared" si="13"/>
        <v>0</v>
      </c>
      <c r="BJ27" s="75">
        <f t="shared" si="13"/>
        <v>0</v>
      </c>
      <c r="BK27" s="75">
        <f t="shared" si="13"/>
        <v>0</v>
      </c>
      <c r="BL27" s="75">
        <f t="shared" si="13"/>
        <v>0</v>
      </c>
      <c r="BM27" s="37"/>
      <c r="BN27" s="75">
        <f>SUM(B27:BM27)</f>
        <v>120.84722791419328</v>
      </c>
      <c r="BO27" s="337"/>
    </row>
    <row r="28" spans="1:67" s="38" customFormat="1" ht="15" customHeight="1">
      <c r="A28" s="36" t="s">
        <v>28</v>
      </c>
      <c r="B28" s="75">
        <f t="shared" ref="B28:BL28" si="14">SUM(B25:B27)</f>
        <v>0</v>
      </c>
      <c r="C28" s="75">
        <f t="shared" si="14"/>
        <v>0</v>
      </c>
      <c r="D28" s="75">
        <f t="shared" si="14"/>
        <v>0</v>
      </c>
      <c r="E28" s="75">
        <f t="shared" si="14"/>
        <v>0</v>
      </c>
      <c r="F28" s="75">
        <f t="shared" si="14"/>
        <v>0</v>
      </c>
      <c r="G28" s="75">
        <f t="shared" si="14"/>
        <v>9.0629983136656804</v>
      </c>
      <c r="H28" s="75">
        <f t="shared" si="14"/>
        <v>26.509874267359699</v>
      </c>
      <c r="I28" s="75">
        <f t="shared" si="14"/>
        <v>42.64684486478523</v>
      </c>
      <c r="J28" s="75">
        <f t="shared" si="14"/>
        <v>57.57541568705534</v>
      </c>
      <c r="K28" s="75">
        <f t="shared" si="14"/>
        <v>71.382591517981211</v>
      </c>
      <c r="L28" s="75">
        <f t="shared" si="14"/>
        <v>84.155377141374032</v>
      </c>
      <c r="M28" s="75">
        <f t="shared" si="14"/>
        <v>95.968693343293467</v>
      </c>
      <c r="N28" s="75">
        <f t="shared" si="14"/>
        <v>106.89746090979912</v>
      </c>
      <c r="O28" s="75">
        <f t="shared" si="14"/>
        <v>117.68122050328611</v>
      </c>
      <c r="P28" s="75">
        <f t="shared" si="14"/>
        <v>128.4649800967731</v>
      </c>
      <c r="Q28" s="75">
        <f t="shared" si="14"/>
        <v>139.24873969026009</v>
      </c>
      <c r="R28" s="75">
        <f t="shared" si="14"/>
        <v>150.03249928374709</v>
      </c>
      <c r="S28" s="75">
        <f t="shared" si="14"/>
        <v>160.81625887723408</v>
      </c>
      <c r="T28" s="75">
        <f t="shared" si="14"/>
        <v>171.60001847072107</v>
      </c>
      <c r="U28" s="75">
        <f t="shared" si="14"/>
        <v>182.38377806420806</v>
      </c>
      <c r="V28" s="75">
        <f t="shared" si="14"/>
        <v>193.16753765769505</v>
      </c>
      <c r="W28" s="75">
        <f t="shared" si="14"/>
        <v>203.95129725118204</v>
      </c>
      <c r="X28" s="75">
        <f t="shared" si="14"/>
        <v>214.73505684466903</v>
      </c>
      <c r="Y28" s="75">
        <f t="shared" si="14"/>
        <v>225.51881643815602</v>
      </c>
      <c r="Z28" s="75">
        <f t="shared" si="14"/>
        <v>236.30257603164301</v>
      </c>
      <c r="AA28" s="75">
        <f t="shared" si="14"/>
        <v>241.69445582838654</v>
      </c>
      <c r="AB28" s="75">
        <f t="shared" si="14"/>
        <v>241.69445582838654</v>
      </c>
      <c r="AC28" s="75">
        <f t="shared" si="14"/>
        <v>241.69445582838654</v>
      </c>
      <c r="AD28" s="75">
        <f t="shared" si="14"/>
        <v>241.69445582838654</v>
      </c>
      <c r="AE28" s="75">
        <f t="shared" si="14"/>
        <v>241.69445582838654</v>
      </c>
      <c r="AF28" s="75">
        <f t="shared" si="14"/>
        <v>241.69445582838654</v>
      </c>
      <c r="AG28" s="75">
        <f t="shared" si="14"/>
        <v>241.69445582838654</v>
      </c>
      <c r="AH28" s="75">
        <f t="shared" si="14"/>
        <v>241.69445582838654</v>
      </c>
      <c r="AI28" s="75">
        <f t="shared" si="14"/>
        <v>241.69445582838654</v>
      </c>
      <c r="AJ28" s="75">
        <f t="shared" si="14"/>
        <v>241.69445582838654</v>
      </c>
      <c r="AK28" s="75">
        <f t="shared" si="14"/>
        <v>241.69445582838654</v>
      </c>
      <c r="AL28" s="75">
        <f t="shared" si="14"/>
        <v>241.69445582838654</v>
      </c>
      <c r="AM28" s="75">
        <f t="shared" si="14"/>
        <v>241.69445582838654</v>
      </c>
      <c r="AN28" s="75">
        <f t="shared" si="14"/>
        <v>241.69445582838654</v>
      </c>
      <c r="AO28" s="75">
        <f t="shared" si="14"/>
        <v>241.69445582838654</v>
      </c>
      <c r="AP28" s="75">
        <f t="shared" si="14"/>
        <v>241.69445582838654</v>
      </c>
      <c r="AQ28" s="75">
        <f t="shared" si="14"/>
        <v>241.69445582838654</v>
      </c>
      <c r="AR28" s="75">
        <f t="shared" si="14"/>
        <v>241.69445582838654</v>
      </c>
      <c r="AS28" s="75">
        <f t="shared" si="14"/>
        <v>241.69445582838654</v>
      </c>
      <c r="AT28" s="75">
        <f t="shared" si="14"/>
        <v>241.69445582838654</v>
      </c>
      <c r="AU28" s="75">
        <f t="shared" si="14"/>
        <v>241.69445582838654</v>
      </c>
      <c r="AV28" s="75">
        <f t="shared" si="14"/>
        <v>241.69445582838654</v>
      </c>
      <c r="AW28" s="75">
        <f t="shared" si="14"/>
        <v>241.69445582838654</v>
      </c>
      <c r="AX28" s="75">
        <f t="shared" si="14"/>
        <v>241.69445582838654</v>
      </c>
      <c r="AY28" s="75">
        <f t="shared" si="14"/>
        <v>241.69445582838654</v>
      </c>
      <c r="AZ28" s="75">
        <f t="shared" si="14"/>
        <v>241.69445582838654</v>
      </c>
      <c r="BA28" s="75">
        <f t="shared" si="14"/>
        <v>241.69445582838654</v>
      </c>
      <c r="BB28" s="75">
        <f t="shared" si="14"/>
        <v>241.69445582838654</v>
      </c>
      <c r="BC28" s="75">
        <f t="shared" si="14"/>
        <v>241.69445582838654</v>
      </c>
      <c r="BD28" s="75">
        <f t="shared" si="14"/>
        <v>241.69445582838654</v>
      </c>
      <c r="BE28" s="75">
        <f t="shared" si="14"/>
        <v>241.69445582838654</v>
      </c>
      <c r="BF28" s="75">
        <f t="shared" si="14"/>
        <v>241.69445582838654</v>
      </c>
      <c r="BG28" s="75">
        <f t="shared" si="14"/>
        <v>241.69445582838654</v>
      </c>
      <c r="BH28" s="75">
        <f t="shared" si="14"/>
        <v>241.69445582838654</v>
      </c>
      <c r="BI28" s="75">
        <f t="shared" si="14"/>
        <v>241.69445582838654</v>
      </c>
      <c r="BJ28" s="75">
        <f t="shared" si="14"/>
        <v>241.69445582838654</v>
      </c>
      <c r="BK28" s="75">
        <f t="shared" si="14"/>
        <v>241.69445582838654</v>
      </c>
      <c r="BL28" s="75">
        <f t="shared" si="14"/>
        <v>241.69445582838654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5">AVERAGE(B25,B28)</f>
        <v>0</v>
      </c>
      <c r="C29" s="69">
        <f t="shared" si="15"/>
        <v>0</v>
      </c>
      <c r="D29" s="69">
        <f t="shared" si="15"/>
        <v>0</v>
      </c>
      <c r="E29" s="69">
        <f t="shared" si="15"/>
        <v>0</v>
      </c>
      <c r="F29" s="69">
        <f t="shared" si="15"/>
        <v>0</v>
      </c>
      <c r="G29" s="69">
        <f>AVERAGE(G25,G28)</f>
        <v>4.5314991568328402</v>
      </c>
      <c r="H29" s="69">
        <f t="shared" si="15"/>
        <v>17.78643629051269</v>
      </c>
      <c r="I29" s="69">
        <f t="shared" si="15"/>
        <v>34.578359566072464</v>
      </c>
      <c r="J29" s="69">
        <f t="shared" si="15"/>
        <v>50.111130275920289</v>
      </c>
      <c r="K29" s="69">
        <f t="shared" si="15"/>
        <v>64.479003602518276</v>
      </c>
      <c r="L29" s="69">
        <f t="shared" si="15"/>
        <v>77.768984329677622</v>
      </c>
      <c r="M29" s="69">
        <f t="shared" si="15"/>
        <v>90.062035242333749</v>
      </c>
      <c r="N29" s="69">
        <f t="shared" si="15"/>
        <v>101.43307712654629</v>
      </c>
      <c r="O29" s="69">
        <f t="shared" si="15"/>
        <v>112.28934070654262</v>
      </c>
      <c r="P29" s="69">
        <f t="shared" si="15"/>
        <v>123.07310030002961</v>
      </c>
      <c r="Q29" s="69">
        <f t="shared" si="15"/>
        <v>133.8568598935166</v>
      </c>
      <c r="R29" s="69">
        <f t="shared" si="15"/>
        <v>144.64061948700359</v>
      </c>
      <c r="S29" s="69">
        <f t="shared" si="15"/>
        <v>155.42437908049058</v>
      </c>
      <c r="T29" s="69">
        <f t="shared" si="15"/>
        <v>166.20813867397757</v>
      </c>
      <c r="U29" s="69">
        <f t="shared" si="15"/>
        <v>176.99189826746456</v>
      </c>
      <c r="V29" s="69">
        <f t="shared" si="15"/>
        <v>187.77565786095155</v>
      </c>
      <c r="W29" s="69">
        <f t="shared" si="15"/>
        <v>198.55941745443855</v>
      </c>
      <c r="X29" s="69">
        <f t="shared" si="15"/>
        <v>209.34317704792554</v>
      </c>
      <c r="Y29" s="69">
        <f t="shared" si="15"/>
        <v>220.12693664141253</v>
      </c>
      <c r="Z29" s="69">
        <f t="shared" si="15"/>
        <v>230.91069623489952</v>
      </c>
      <c r="AA29" s="69">
        <f t="shared" si="15"/>
        <v>238.99851593001478</v>
      </c>
      <c r="AB29" s="69">
        <f t="shared" si="15"/>
        <v>241.69445582838654</v>
      </c>
      <c r="AC29" s="69">
        <f t="shared" si="15"/>
        <v>241.69445582838654</v>
      </c>
      <c r="AD29" s="69">
        <f t="shared" si="15"/>
        <v>241.69445582838654</v>
      </c>
      <c r="AE29" s="69">
        <f t="shared" si="15"/>
        <v>241.69445582838654</v>
      </c>
      <c r="AF29" s="69">
        <f t="shared" si="15"/>
        <v>241.69445582838654</v>
      </c>
      <c r="AG29" s="69">
        <f t="shared" si="15"/>
        <v>241.69445582838654</v>
      </c>
      <c r="AH29" s="69">
        <f t="shared" si="15"/>
        <v>241.69445582838654</v>
      </c>
      <c r="AI29" s="69">
        <f t="shared" si="15"/>
        <v>241.69445582838654</v>
      </c>
      <c r="AJ29" s="69">
        <f t="shared" si="15"/>
        <v>241.69445582838654</v>
      </c>
      <c r="AK29" s="69">
        <f t="shared" si="15"/>
        <v>241.69445582838654</v>
      </c>
      <c r="AL29" s="69">
        <f t="shared" si="15"/>
        <v>241.69445582838654</v>
      </c>
      <c r="AM29" s="69">
        <f t="shared" si="15"/>
        <v>241.69445582838654</v>
      </c>
      <c r="AN29" s="69">
        <f t="shared" si="15"/>
        <v>241.69445582838654</v>
      </c>
      <c r="AO29" s="69">
        <f t="shared" si="15"/>
        <v>241.69445582838654</v>
      </c>
      <c r="AP29" s="69">
        <f t="shared" si="15"/>
        <v>241.69445582838654</v>
      </c>
      <c r="AQ29" s="69">
        <f t="shared" si="15"/>
        <v>241.69445582838654</v>
      </c>
      <c r="AR29" s="69">
        <f t="shared" si="15"/>
        <v>241.69445582838654</v>
      </c>
      <c r="AS29" s="69">
        <f t="shared" si="15"/>
        <v>241.69445582838654</v>
      </c>
      <c r="AT29" s="69">
        <f t="shared" si="15"/>
        <v>241.69445582838654</v>
      </c>
      <c r="AU29" s="69">
        <f t="shared" si="15"/>
        <v>241.69445582838654</v>
      </c>
      <c r="AV29" s="69">
        <f t="shared" si="15"/>
        <v>241.69445582838654</v>
      </c>
      <c r="AW29" s="69">
        <f t="shared" si="15"/>
        <v>241.69445582838654</v>
      </c>
      <c r="AX29" s="69">
        <f t="shared" si="15"/>
        <v>241.69445582838654</v>
      </c>
      <c r="AY29" s="69">
        <f t="shared" si="15"/>
        <v>241.69445582838654</v>
      </c>
      <c r="AZ29" s="69">
        <f t="shared" si="15"/>
        <v>241.69445582838654</v>
      </c>
      <c r="BA29" s="69">
        <f t="shared" si="15"/>
        <v>241.69445582838654</v>
      </c>
      <c r="BB29" s="69">
        <f t="shared" si="15"/>
        <v>241.69445582838654</v>
      </c>
      <c r="BC29" s="69">
        <f t="shared" si="15"/>
        <v>241.69445582838654</v>
      </c>
      <c r="BD29" s="69">
        <f t="shared" si="15"/>
        <v>241.69445582838654</v>
      </c>
      <c r="BE29" s="69">
        <f t="shared" si="15"/>
        <v>241.69445582838654</v>
      </c>
      <c r="BF29" s="69">
        <f t="shared" si="15"/>
        <v>241.69445582838654</v>
      </c>
      <c r="BG29" s="69">
        <f t="shared" si="15"/>
        <v>241.69445582838654</v>
      </c>
      <c r="BH29" s="69">
        <f t="shared" si="15"/>
        <v>241.69445582838654</v>
      </c>
      <c r="BI29" s="69">
        <f t="shared" si="15"/>
        <v>241.69445582838654</v>
      </c>
      <c r="BJ29" s="69">
        <f t="shared" si="15"/>
        <v>241.69445582838654</v>
      </c>
      <c r="BK29" s="69">
        <f t="shared" si="15"/>
        <v>241.69445582838654</v>
      </c>
      <c r="BL29" s="69">
        <f t="shared" si="15"/>
        <v>241.69445582838654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6">B35</f>
        <v>0</v>
      </c>
      <c r="D32" s="75">
        <f t="shared" si="16"/>
        <v>0</v>
      </c>
      <c r="E32" s="75">
        <f t="shared" si="16"/>
        <v>0</v>
      </c>
      <c r="F32" s="75">
        <f t="shared" si="16"/>
        <v>0</v>
      </c>
      <c r="G32" s="75">
        <f t="shared" si="16"/>
        <v>0</v>
      </c>
      <c r="H32" s="75">
        <f t="shared" si="16"/>
        <v>2.3563795615530769</v>
      </c>
      <c r="I32" s="75">
        <f t="shared" si="16"/>
        <v>4.7127591231061539</v>
      </c>
      <c r="J32" s="75">
        <f t="shared" si="16"/>
        <v>7.0691386846592312</v>
      </c>
      <c r="K32" s="75">
        <f t="shared" si="16"/>
        <v>9.4255182462123077</v>
      </c>
      <c r="L32" s="75">
        <f t="shared" si="16"/>
        <v>11.781897807765384</v>
      </c>
      <c r="M32" s="75">
        <f t="shared" si="16"/>
        <v>14.138277369318461</v>
      </c>
      <c r="N32" s="75">
        <f t="shared" si="16"/>
        <v>16.494656930871539</v>
      </c>
      <c r="O32" s="75">
        <f t="shared" si="16"/>
        <v>18.851036492424615</v>
      </c>
      <c r="P32" s="75">
        <f t="shared" si="16"/>
        <v>21.207416053977692</v>
      </c>
      <c r="Q32" s="75">
        <f t="shared" si="16"/>
        <v>23.563795615530768</v>
      </c>
      <c r="R32" s="75">
        <f t="shared" si="16"/>
        <v>25.920175177083845</v>
      </c>
      <c r="S32" s="75">
        <f t="shared" si="16"/>
        <v>28.276554738636921</v>
      </c>
      <c r="T32" s="75">
        <f t="shared" si="16"/>
        <v>30.632934300189998</v>
      </c>
      <c r="U32" s="75">
        <f t="shared" si="16"/>
        <v>32.989313861743078</v>
      </c>
      <c r="V32" s="75">
        <f t="shared" si="16"/>
        <v>35.345693423296154</v>
      </c>
      <c r="W32" s="75">
        <f t="shared" si="16"/>
        <v>37.702072984849231</v>
      </c>
      <c r="X32" s="75">
        <f t="shared" si="16"/>
        <v>40.058452546402307</v>
      </c>
      <c r="Y32" s="75">
        <f t="shared" si="16"/>
        <v>42.414832107955384</v>
      </c>
      <c r="Z32" s="75">
        <f t="shared" si="16"/>
        <v>44.77121166950846</v>
      </c>
      <c r="AA32" s="75">
        <f t="shared" si="16"/>
        <v>47.127591231061537</v>
      </c>
      <c r="AB32" s="75">
        <f t="shared" si="16"/>
        <v>49.483970792614613</v>
      </c>
      <c r="AC32" s="75">
        <f t="shared" si="16"/>
        <v>51.84035035416769</v>
      </c>
      <c r="AD32" s="75">
        <f t="shared" si="16"/>
        <v>54.196729915720766</v>
      </c>
      <c r="AE32" s="75">
        <f t="shared" si="16"/>
        <v>56.553109477273843</v>
      </c>
      <c r="AF32" s="75">
        <f t="shared" si="16"/>
        <v>58.909489038826919</v>
      </c>
      <c r="AG32" s="75">
        <f t="shared" si="16"/>
        <v>61.265868600379996</v>
      </c>
      <c r="AH32" s="75">
        <f t="shared" si="16"/>
        <v>63.622248161933072</v>
      </c>
      <c r="AI32" s="75">
        <f t="shared" si="16"/>
        <v>65.978627723486156</v>
      </c>
      <c r="AJ32" s="75">
        <f t="shared" si="16"/>
        <v>68.335007285039239</v>
      </c>
      <c r="AK32" s="75">
        <f t="shared" si="16"/>
        <v>70.691386846592323</v>
      </c>
      <c r="AL32" s="75">
        <f t="shared" si="16"/>
        <v>73.047766408145407</v>
      </c>
      <c r="AM32" s="75">
        <f t="shared" si="16"/>
        <v>75.40414596969849</v>
      </c>
      <c r="AN32" s="75">
        <f t="shared" si="16"/>
        <v>77.760525531251574</v>
      </c>
      <c r="AO32" s="75">
        <f t="shared" si="16"/>
        <v>80.116905092804657</v>
      </c>
      <c r="AP32" s="75">
        <f t="shared" si="16"/>
        <v>82.473284654357741</v>
      </c>
      <c r="AQ32" s="75">
        <f t="shared" si="16"/>
        <v>84.829664215910825</v>
      </c>
      <c r="AR32" s="75">
        <f t="shared" si="16"/>
        <v>87.186043777463908</v>
      </c>
      <c r="AS32" s="75">
        <f t="shared" si="16"/>
        <v>89.542423339016992</v>
      </c>
      <c r="AT32" s="75">
        <f t="shared" si="16"/>
        <v>91.898802900570075</v>
      </c>
      <c r="AU32" s="75">
        <f t="shared" si="16"/>
        <v>94.255182462123159</v>
      </c>
      <c r="AV32" s="75">
        <f t="shared" si="16"/>
        <v>96.611562023676242</v>
      </c>
      <c r="AW32" s="75">
        <f t="shared" si="16"/>
        <v>98.967941585229326</v>
      </c>
      <c r="AX32" s="75">
        <f t="shared" si="16"/>
        <v>101.32432114678241</v>
      </c>
      <c r="AY32" s="75">
        <f t="shared" si="16"/>
        <v>103.68070070833549</v>
      </c>
      <c r="AZ32" s="75">
        <f t="shared" si="16"/>
        <v>106.03708026988858</v>
      </c>
      <c r="BA32" s="75">
        <f t="shared" si="16"/>
        <v>108.39345983144166</v>
      </c>
      <c r="BB32" s="75">
        <f t="shared" si="16"/>
        <v>110.74983939299474</v>
      </c>
      <c r="BC32" s="75">
        <f t="shared" si="16"/>
        <v>113.10621895454783</v>
      </c>
      <c r="BD32" s="75">
        <f t="shared" si="16"/>
        <v>115.46259851610091</v>
      </c>
      <c r="BE32" s="75">
        <f t="shared" si="16"/>
        <v>0</v>
      </c>
      <c r="BF32" s="75">
        <f t="shared" si="16"/>
        <v>0</v>
      </c>
      <c r="BG32" s="75">
        <f t="shared" si="16"/>
        <v>0</v>
      </c>
      <c r="BH32" s="75">
        <f t="shared" si="16"/>
        <v>0</v>
      </c>
      <c r="BI32" s="75">
        <f t="shared" si="16"/>
        <v>0</v>
      </c>
      <c r="BJ32" s="75">
        <f t="shared" si="16"/>
        <v>0</v>
      </c>
      <c r="BK32" s="75">
        <f t="shared" si="16"/>
        <v>0</v>
      </c>
      <c r="BL32" s="75">
        <f t="shared" si="16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7">B98</f>
        <v>0</v>
      </c>
      <c r="C33" s="75">
        <f t="shared" si="17"/>
        <v>0</v>
      </c>
      <c r="D33" s="75">
        <f t="shared" si="17"/>
        <v>0</v>
      </c>
      <c r="E33" s="75">
        <f t="shared" si="17"/>
        <v>0</v>
      </c>
      <c r="F33" s="75">
        <f t="shared" si="17"/>
        <v>0</v>
      </c>
      <c r="G33" s="75">
        <f t="shared" si="17"/>
        <v>2.3563795615530769</v>
      </c>
      <c r="H33" s="75">
        <f t="shared" si="17"/>
        <v>2.3563795615530769</v>
      </c>
      <c r="I33" s="75">
        <f t="shared" si="17"/>
        <v>2.3563795615530769</v>
      </c>
      <c r="J33" s="75">
        <f t="shared" si="17"/>
        <v>2.3563795615530769</v>
      </c>
      <c r="K33" s="75">
        <f t="shared" si="17"/>
        <v>2.3563795615530769</v>
      </c>
      <c r="L33" s="75">
        <f t="shared" si="17"/>
        <v>2.3563795615530769</v>
      </c>
      <c r="M33" s="75">
        <f t="shared" si="17"/>
        <v>2.3563795615530769</v>
      </c>
      <c r="N33" s="75">
        <f t="shared" si="17"/>
        <v>2.3563795615530769</v>
      </c>
      <c r="O33" s="75">
        <f t="shared" si="17"/>
        <v>2.3563795615530769</v>
      </c>
      <c r="P33" s="75">
        <f t="shared" si="17"/>
        <v>2.3563795615530769</v>
      </c>
      <c r="Q33" s="75">
        <f t="shared" si="17"/>
        <v>2.3563795615530769</v>
      </c>
      <c r="R33" s="75">
        <f t="shared" si="17"/>
        <v>2.3563795615530769</v>
      </c>
      <c r="S33" s="75">
        <f t="shared" si="17"/>
        <v>2.3563795615530769</v>
      </c>
      <c r="T33" s="75">
        <f t="shared" si="17"/>
        <v>2.3563795615530769</v>
      </c>
      <c r="U33" s="75">
        <f t="shared" si="17"/>
        <v>2.3563795615530769</v>
      </c>
      <c r="V33" s="75">
        <f t="shared" si="17"/>
        <v>2.3563795615530769</v>
      </c>
      <c r="W33" s="75">
        <f t="shared" si="17"/>
        <v>2.3563795615530769</v>
      </c>
      <c r="X33" s="75">
        <f t="shared" si="17"/>
        <v>2.3563795615530769</v>
      </c>
      <c r="Y33" s="75">
        <f t="shared" si="17"/>
        <v>2.3563795615530769</v>
      </c>
      <c r="Z33" s="75">
        <f t="shared" si="17"/>
        <v>2.3563795615530769</v>
      </c>
      <c r="AA33" s="75">
        <f t="shared" si="17"/>
        <v>2.3563795615530769</v>
      </c>
      <c r="AB33" s="75">
        <f t="shared" si="17"/>
        <v>2.3563795615530769</v>
      </c>
      <c r="AC33" s="75">
        <f t="shared" si="17"/>
        <v>2.3563795615530769</v>
      </c>
      <c r="AD33" s="75">
        <f t="shared" si="17"/>
        <v>2.3563795615530769</v>
      </c>
      <c r="AE33" s="75">
        <f t="shared" si="17"/>
        <v>2.3563795615530769</v>
      </c>
      <c r="AF33" s="75">
        <f t="shared" si="17"/>
        <v>2.3563795615530769</v>
      </c>
      <c r="AG33" s="75">
        <f t="shared" si="17"/>
        <v>2.3563795615530769</v>
      </c>
      <c r="AH33" s="75">
        <f t="shared" si="17"/>
        <v>2.3563795615530769</v>
      </c>
      <c r="AI33" s="75">
        <f t="shared" si="17"/>
        <v>2.3563795615530769</v>
      </c>
      <c r="AJ33" s="75">
        <f t="shared" si="17"/>
        <v>2.3563795615530769</v>
      </c>
      <c r="AK33" s="75">
        <f t="shared" si="17"/>
        <v>2.3563795615530769</v>
      </c>
      <c r="AL33" s="75">
        <f t="shared" si="17"/>
        <v>2.3563795615530769</v>
      </c>
      <c r="AM33" s="75">
        <f t="shared" si="17"/>
        <v>2.3563795615530769</v>
      </c>
      <c r="AN33" s="75">
        <f t="shared" si="17"/>
        <v>2.3563795615530769</v>
      </c>
      <c r="AO33" s="75">
        <f t="shared" si="17"/>
        <v>2.3563795615530769</v>
      </c>
      <c r="AP33" s="75">
        <f t="shared" si="17"/>
        <v>2.3563795615530769</v>
      </c>
      <c r="AQ33" s="75">
        <f t="shared" si="17"/>
        <v>2.3563795615530769</v>
      </c>
      <c r="AR33" s="75">
        <f t="shared" si="17"/>
        <v>2.3563795615530769</v>
      </c>
      <c r="AS33" s="75">
        <f t="shared" si="17"/>
        <v>2.3563795615530769</v>
      </c>
      <c r="AT33" s="75">
        <f t="shared" si="17"/>
        <v>2.3563795615530769</v>
      </c>
      <c r="AU33" s="75">
        <f t="shared" si="17"/>
        <v>2.3563795615530769</v>
      </c>
      <c r="AV33" s="75">
        <f t="shared" si="17"/>
        <v>2.3563795615530769</v>
      </c>
      <c r="AW33" s="75">
        <f t="shared" si="17"/>
        <v>2.3563795615530769</v>
      </c>
      <c r="AX33" s="75">
        <f t="shared" si="17"/>
        <v>2.3563795615530769</v>
      </c>
      <c r="AY33" s="75">
        <f t="shared" si="17"/>
        <v>2.3563795615530769</v>
      </c>
      <c r="AZ33" s="75">
        <f t="shared" si="17"/>
        <v>2.3563795615530769</v>
      </c>
      <c r="BA33" s="75">
        <f t="shared" si="17"/>
        <v>2.3563795615530769</v>
      </c>
      <c r="BB33" s="75">
        <f t="shared" si="17"/>
        <v>2.3563795615530769</v>
      </c>
      <c r="BC33" s="75">
        <f t="shared" si="17"/>
        <v>2.3563795615530769</v>
      </c>
      <c r="BD33" s="75">
        <f t="shared" si="17"/>
        <v>2.3563795615530769</v>
      </c>
      <c r="BE33" s="75">
        <f t="shared" si="17"/>
        <v>0</v>
      </c>
      <c r="BF33" s="75">
        <f t="shared" si="17"/>
        <v>0</v>
      </c>
      <c r="BG33" s="75">
        <f t="shared" si="17"/>
        <v>0</v>
      </c>
      <c r="BH33" s="75">
        <f t="shared" si="17"/>
        <v>0</v>
      </c>
      <c r="BI33" s="75">
        <f t="shared" si="17"/>
        <v>0</v>
      </c>
      <c r="BJ33" s="75">
        <f t="shared" si="17"/>
        <v>0</v>
      </c>
      <c r="BK33" s="75">
        <f t="shared" si="17"/>
        <v>0</v>
      </c>
      <c r="BL33" s="75">
        <f t="shared" si="17"/>
        <v>0</v>
      </c>
      <c r="BM33" s="37"/>
      <c r="BN33" s="75">
        <f>SUM(B33:BM33)</f>
        <v>117.81897807765399</v>
      </c>
      <c r="BO33" s="337"/>
    </row>
    <row r="34" spans="1:107" s="67" customFormat="1" ht="15" customHeight="1">
      <c r="A34" s="362" t="s">
        <v>302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3"/>
      <c r="N34" s="293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>
        <f>-BN85</f>
        <v>0</v>
      </c>
      <c r="AZ34" s="290">
        <f>-BN86</f>
        <v>0</v>
      </c>
      <c r="BA34" s="290">
        <f>-BN87</f>
        <v>0</v>
      </c>
      <c r="BB34" s="290">
        <f>-BN88</f>
        <v>0</v>
      </c>
      <c r="BC34" s="290">
        <f>-BN89</f>
        <v>0</v>
      </c>
      <c r="BD34" s="293">
        <f>-BN90</f>
        <v>-117.81897807765399</v>
      </c>
      <c r="BE34" s="290">
        <f>-BN91</f>
        <v>0</v>
      </c>
      <c r="BF34" s="290">
        <f>-BN92</f>
        <v>0</v>
      </c>
      <c r="BG34" s="290">
        <f>-BN93</f>
        <v>0</v>
      </c>
      <c r="BH34" s="290">
        <f>-BN94</f>
        <v>0</v>
      </c>
      <c r="BI34" s="290">
        <f>-BN95</f>
        <v>0</v>
      </c>
      <c r="BJ34" s="290">
        <f>-BN96</f>
        <v>0</v>
      </c>
      <c r="BK34" s="293">
        <f>-BN97</f>
        <v>0</v>
      </c>
      <c r="BL34" s="290"/>
      <c r="BM34" s="292"/>
      <c r="BN34" s="290">
        <f>SUM(B34:BM34)</f>
        <v>-117.81897807765399</v>
      </c>
      <c r="BO34" s="368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8">SUM(C32:C34)</f>
        <v>0</v>
      </c>
      <c r="D35" s="75">
        <f t="shared" si="18"/>
        <v>0</v>
      </c>
      <c r="E35" s="75">
        <f t="shared" si="18"/>
        <v>0</v>
      </c>
      <c r="F35" s="75">
        <f t="shared" si="18"/>
        <v>0</v>
      </c>
      <c r="G35" s="75">
        <f t="shared" si="18"/>
        <v>2.3563795615530769</v>
      </c>
      <c r="H35" s="75">
        <f t="shared" si="18"/>
        <v>4.7127591231061539</v>
      </c>
      <c r="I35" s="75">
        <f t="shared" si="18"/>
        <v>7.0691386846592312</v>
      </c>
      <c r="J35" s="75">
        <f t="shared" si="18"/>
        <v>9.4255182462123077</v>
      </c>
      <c r="K35" s="75">
        <f t="shared" si="18"/>
        <v>11.781897807765384</v>
      </c>
      <c r="L35" s="75">
        <f t="shared" si="18"/>
        <v>14.138277369318461</v>
      </c>
      <c r="M35" s="75">
        <f t="shared" si="18"/>
        <v>16.494656930871539</v>
      </c>
      <c r="N35" s="75">
        <f t="shared" si="18"/>
        <v>18.851036492424615</v>
      </c>
      <c r="O35" s="75">
        <f t="shared" si="18"/>
        <v>21.207416053977692</v>
      </c>
      <c r="P35" s="75">
        <f t="shared" si="18"/>
        <v>23.563795615530768</v>
      </c>
      <c r="Q35" s="75">
        <f t="shared" si="18"/>
        <v>25.920175177083845</v>
      </c>
      <c r="R35" s="75">
        <f t="shared" si="18"/>
        <v>28.276554738636921</v>
      </c>
      <c r="S35" s="75">
        <f t="shared" si="18"/>
        <v>30.632934300189998</v>
      </c>
      <c r="T35" s="75">
        <f t="shared" si="18"/>
        <v>32.989313861743078</v>
      </c>
      <c r="U35" s="75">
        <f t="shared" si="18"/>
        <v>35.345693423296154</v>
      </c>
      <c r="V35" s="75">
        <f t="shared" si="18"/>
        <v>37.702072984849231</v>
      </c>
      <c r="W35" s="75">
        <f t="shared" si="18"/>
        <v>40.058452546402307</v>
      </c>
      <c r="X35" s="75">
        <f t="shared" si="18"/>
        <v>42.414832107955384</v>
      </c>
      <c r="Y35" s="75">
        <f t="shared" si="18"/>
        <v>44.77121166950846</v>
      </c>
      <c r="Z35" s="75">
        <f t="shared" si="18"/>
        <v>47.127591231061537</v>
      </c>
      <c r="AA35" s="75">
        <f t="shared" si="18"/>
        <v>49.483970792614613</v>
      </c>
      <c r="AB35" s="75">
        <f t="shared" si="18"/>
        <v>51.84035035416769</v>
      </c>
      <c r="AC35" s="75">
        <f t="shared" si="18"/>
        <v>54.196729915720766</v>
      </c>
      <c r="AD35" s="75">
        <f t="shared" si="18"/>
        <v>56.553109477273843</v>
      </c>
      <c r="AE35" s="75">
        <f t="shared" si="18"/>
        <v>58.909489038826919</v>
      </c>
      <c r="AF35" s="75">
        <f t="shared" si="18"/>
        <v>61.265868600379996</v>
      </c>
      <c r="AG35" s="75">
        <f t="shared" si="18"/>
        <v>63.622248161933072</v>
      </c>
      <c r="AH35" s="75">
        <f t="shared" si="18"/>
        <v>65.978627723486156</v>
      </c>
      <c r="AI35" s="75">
        <f t="shared" si="18"/>
        <v>68.335007285039239</v>
      </c>
      <c r="AJ35" s="75">
        <f t="shared" si="18"/>
        <v>70.691386846592323</v>
      </c>
      <c r="AK35" s="75">
        <f t="shared" si="18"/>
        <v>73.047766408145407</v>
      </c>
      <c r="AL35" s="75">
        <f t="shared" si="18"/>
        <v>75.40414596969849</v>
      </c>
      <c r="AM35" s="75">
        <f t="shared" si="18"/>
        <v>77.760525531251574</v>
      </c>
      <c r="AN35" s="75">
        <f t="shared" si="18"/>
        <v>80.116905092804657</v>
      </c>
      <c r="AO35" s="75">
        <f t="shared" si="18"/>
        <v>82.473284654357741</v>
      </c>
      <c r="AP35" s="75">
        <f t="shared" si="18"/>
        <v>84.829664215910825</v>
      </c>
      <c r="AQ35" s="75">
        <f t="shared" si="18"/>
        <v>87.186043777463908</v>
      </c>
      <c r="AR35" s="75">
        <f t="shared" si="18"/>
        <v>89.542423339016992</v>
      </c>
      <c r="AS35" s="75">
        <f t="shared" si="18"/>
        <v>91.898802900570075</v>
      </c>
      <c r="AT35" s="75">
        <f t="shared" si="18"/>
        <v>94.255182462123159</v>
      </c>
      <c r="AU35" s="75">
        <f t="shared" si="18"/>
        <v>96.611562023676242</v>
      </c>
      <c r="AV35" s="75">
        <f t="shared" si="18"/>
        <v>98.967941585229326</v>
      </c>
      <c r="AW35" s="75">
        <f t="shared" si="18"/>
        <v>101.32432114678241</v>
      </c>
      <c r="AX35" s="75">
        <f t="shared" si="18"/>
        <v>103.68070070833549</v>
      </c>
      <c r="AY35" s="75">
        <f t="shared" si="18"/>
        <v>106.03708026988858</v>
      </c>
      <c r="AZ35" s="75">
        <f t="shared" si="18"/>
        <v>108.39345983144166</v>
      </c>
      <c r="BA35" s="75">
        <f t="shared" si="18"/>
        <v>110.74983939299474</v>
      </c>
      <c r="BB35" s="75">
        <f t="shared" si="18"/>
        <v>113.10621895454783</v>
      </c>
      <c r="BC35" s="75">
        <f t="shared" si="18"/>
        <v>115.46259851610091</v>
      </c>
      <c r="BD35" s="75">
        <f t="shared" si="18"/>
        <v>0</v>
      </c>
      <c r="BE35" s="75">
        <f t="shared" si="18"/>
        <v>0</v>
      </c>
      <c r="BF35" s="75">
        <f t="shared" si="18"/>
        <v>0</v>
      </c>
      <c r="BG35" s="75">
        <f t="shared" si="18"/>
        <v>0</v>
      </c>
      <c r="BH35" s="75">
        <f t="shared" si="18"/>
        <v>0</v>
      </c>
      <c r="BI35" s="75">
        <f t="shared" si="18"/>
        <v>0</v>
      </c>
      <c r="BJ35" s="75">
        <f t="shared" si="18"/>
        <v>0</v>
      </c>
      <c r="BK35" s="75">
        <f t="shared" si="18"/>
        <v>0</v>
      </c>
      <c r="BL35" s="75">
        <f t="shared" si="18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9">AVERAGE(B32,B35)</f>
        <v>0</v>
      </c>
      <c r="C36" s="69">
        <f t="shared" si="19"/>
        <v>0</v>
      </c>
      <c r="D36" s="69">
        <f t="shared" si="19"/>
        <v>0</v>
      </c>
      <c r="E36" s="69">
        <f t="shared" si="19"/>
        <v>0</v>
      </c>
      <c r="F36" s="69">
        <f t="shared" si="19"/>
        <v>0</v>
      </c>
      <c r="G36" s="69">
        <f t="shared" si="19"/>
        <v>1.1781897807765385</v>
      </c>
      <c r="H36" s="69">
        <f t="shared" si="19"/>
        <v>3.5345693423296156</v>
      </c>
      <c r="I36" s="69">
        <f t="shared" si="19"/>
        <v>5.890948903882693</v>
      </c>
      <c r="J36" s="69">
        <f t="shared" si="19"/>
        <v>8.2473284654357695</v>
      </c>
      <c r="K36" s="69">
        <f t="shared" si="19"/>
        <v>10.603708026988846</v>
      </c>
      <c r="L36" s="69">
        <f t="shared" si="19"/>
        <v>12.960087588541922</v>
      </c>
      <c r="M36" s="69">
        <f t="shared" si="19"/>
        <v>15.316467150095001</v>
      </c>
      <c r="N36" s="69">
        <f t="shared" si="19"/>
        <v>17.672846711648077</v>
      </c>
      <c r="O36" s="69">
        <f t="shared" si="19"/>
        <v>20.029226273201154</v>
      </c>
      <c r="P36" s="69">
        <f t="shared" si="19"/>
        <v>22.38560583475423</v>
      </c>
      <c r="Q36" s="69">
        <f t="shared" si="19"/>
        <v>24.741985396307307</v>
      </c>
      <c r="R36" s="69">
        <f t="shared" si="19"/>
        <v>27.098364957860383</v>
      </c>
      <c r="S36" s="69">
        <f t="shared" si="19"/>
        <v>29.45474451941346</v>
      </c>
      <c r="T36" s="69">
        <f t="shared" si="19"/>
        <v>31.811124080966536</v>
      </c>
      <c r="U36" s="69">
        <f t="shared" si="19"/>
        <v>34.16750364251962</v>
      </c>
      <c r="V36" s="69">
        <f t="shared" si="19"/>
        <v>36.523883204072689</v>
      </c>
      <c r="W36" s="69">
        <f t="shared" si="19"/>
        <v>38.880262765625773</v>
      </c>
      <c r="X36" s="69">
        <f t="shared" si="19"/>
        <v>41.236642327178842</v>
      </c>
      <c r="Y36" s="69">
        <f t="shared" si="19"/>
        <v>43.593021888731926</v>
      </c>
      <c r="Z36" s="69">
        <f t="shared" si="19"/>
        <v>45.949401450284995</v>
      </c>
      <c r="AA36" s="69">
        <f t="shared" si="19"/>
        <v>48.305781011838079</v>
      </c>
      <c r="AB36" s="69">
        <f t="shared" si="19"/>
        <v>50.662160573391148</v>
      </c>
      <c r="AC36" s="69">
        <f t="shared" si="19"/>
        <v>53.018540134944232</v>
      </c>
      <c r="AD36" s="69">
        <f t="shared" si="19"/>
        <v>55.374919696497301</v>
      </c>
      <c r="AE36" s="69">
        <f t="shared" si="19"/>
        <v>57.731299258050385</v>
      </c>
      <c r="AF36" s="69">
        <f t="shared" si="19"/>
        <v>60.087678819603454</v>
      </c>
      <c r="AG36" s="69">
        <f t="shared" si="19"/>
        <v>62.444058381156538</v>
      </c>
      <c r="AH36" s="69">
        <f t="shared" si="19"/>
        <v>64.800437942709607</v>
      </c>
      <c r="AI36" s="69">
        <f t="shared" si="19"/>
        <v>67.156817504262705</v>
      </c>
      <c r="AJ36" s="69">
        <f t="shared" si="19"/>
        <v>69.513197065815774</v>
      </c>
      <c r="AK36" s="69">
        <f t="shared" si="19"/>
        <v>71.869576627368872</v>
      </c>
      <c r="AL36" s="69">
        <f t="shared" si="19"/>
        <v>74.225956188921941</v>
      </c>
      <c r="AM36" s="69">
        <f t="shared" si="19"/>
        <v>76.582335750475039</v>
      </c>
      <c r="AN36" s="69">
        <f t="shared" si="19"/>
        <v>78.938715312028108</v>
      </c>
      <c r="AO36" s="69">
        <f t="shared" si="19"/>
        <v>81.295094873581206</v>
      </c>
      <c r="AP36" s="69">
        <f t="shared" si="19"/>
        <v>83.651474435134276</v>
      </c>
      <c r="AQ36" s="69">
        <f t="shared" si="19"/>
        <v>86.007853996687373</v>
      </c>
      <c r="AR36" s="69">
        <f t="shared" si="19"/>
        <v>88.364233558240443</v>
      </c>
      <c r="AS36" s="69">
        <f t="shared" si="19"/>
        <v>90.720613119793541</v>
      </c>
      <c r="AT36" s="69">
        <f t="shared" si="19"/>
        <v>93.07699268134661</v>
      </c>
      <c r="AU36" s="69">
        <f t="shared" si="19"/>
        <v>95.433372242899708</v>
      </c>
      <c r="AV36" s="69">
        <f t="shared" si="19"/>
        <v>97.789751804452777</v>
      </c>
      <c r="AW36" s="69">
        <f t="shared" si="19"/>
        <v>100.14613136600587</v>
      </c>
      <c r="AX36" s="69">
        <f t="shared" si="19"/>
        <v>102.50251092755894</v>
      </c>
      <c r="AY36" s="69">
        <f t="shared" si="19"/>
        <v>104.85889048911204</v>
      </c>
      <c r="AZ36" s="69">
        <f t="shared" si="19"/>
        <v>107.21527005066511</v>
      </c>
      <c r="BA36" s="69">
        <f t="shared" si="19"/>
        <v>109.57164961221821</v>
      </c>
      <c r="BB36" s="69">
        <f t="shared" si="19"/>
        <v>111.92802917377128</v>
      </c>
      <c r="BC36" s="69">
        <f t="shared" si="19"/>
        <v>114.28440873532438</v>
      </c>
      <c r="BD36" s="69">
        <f t="shared" si="19"/>
        <v>57.731299258050456</v>
      </c>
      <c r="BE36" s="69">
        <f t="shared" si="19"/>
        <v>0</v>
      </c>
      <c r="BF36" s="69">
        <f t="shared" si="19"/>
        <v>0</v>
      </c>
      <c r="BG36" s="69">
        <f t="shared" si="19"/>
        <v>0</v>
      </c>
      <c r="BH36" s="69">
        <f t="shared" si="19"/>
        <v>0</v>
      </c>
      <c r="BI36" s="69">
        <f t="shared" si="19"/>
        <v>0</v>
      </c>
      <c r="BJ36" s="69">
        <f t="shared" si="19"/>
        <v>0</v>
      </c>
      <c r="BK36" s="69">
        <f t="shared" si="19"/>
        <v>0</v>
      </c>
      <c r="BL36" s="69">
        <f t="shared" si="19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20">B41</f>
        <v>0</v>
      </c>
      <c r="D39" s="75">
        <f t="shared" si="20"/>
        <v>0</v>
      </c>
      <c r="E39" s="75">
        <f t="shared" si="20"/>
        <v>0</v>
      </c>
      <c r="F39" s="75">
        <f t="shared" si="20"/>
        <v>0</v>
      </c>
      <c r="G39" s="75">
        <f t="shared" si="20"/>
        <v>0</v>
      </c>
      <c r="H39" s="75">
        <f t="shared" si="20"/>
        <v>0.74014486228269716</v>
      </c>
      <c r="I39" s="75">
        <f t="shared" si="20"/>
        <v>2.9474683115703524</v>
      </c>
      <c r="J39" s="75">
        <f t="shared" si="20"/>
        <v>4.9255583235110239</v>
      </c>
      <c r="K39" s="75">
        <f t="shared" si="20"/>
        <v>6.6921783747994965</v>
      </c>
      <c r="L39" s="75">
        <f t="shared" si="20"/>
        <v>8.2625543026027284</v>
      </c>
      <c r="M39" s="75">
        <f t="shared" si="20"/>
        <v>9.6519119440876775</v>
      </c>
      <c r="N39" s="75">
        <f t="shared" si="20"/>
        <v>10.87336243681478</v>
      </c>
      <c r="O39" s="75">
        <f t="shared" si="20"/>
        <v>11.940016918344472</v>
      </c>
      <c r="P39" s="75">
        <f t="shared" si="20"/>
        <v>12.981295004595902</v>
      </c>
      <c r="Q39" s="75">
        <f t="shared" si="20"/>
        <v>14.022573090847331</v>
      </c>
      <c r="R39" s="75">
        <f t="shared" si="20"/>
        <v>15.06385117709876</v>
      </c>
      <c r="S39" s="75">
        <f t="shared" si="20"/>
        <v>16.105129263350189</v>
      </c>
      <c r="T39" s="75">
        <f t="shared" si="20"/>
        <v>17.146407349601617</v>
      </c>
      <c r="U39" s="75">
        <f t="shared" si="20"/>
        <v>18.187685435853044</v>
      </c>
      <c r="V39" s="75">
        <f t="shared" si="20"/>
        <v>19.228963522104472</v>
      </c>
      <c r="W39" s="75">
        <f t="shared" si="20"/>
        <v>20.270241608355899</v>
      </c>
      <c r="X39" s="75">
        <f t="shared" si="20"/>
        <v>21.311519694607327</v>
      </c>
      <c r="Y39" s="75">
        <f t="shared" si="20"/>
        <v>22.352797780858754</v>
      </c>
      <c r="Z39" s="75">
        <f t="shared" si="20"/>
        <v>23.394075867110182</v>
      </c>
      <c r="AA39" s="75">
        <f t="shared" si="20"/>
        <v>24.435353953361609</v>
      </c>
      <c r="AB39" s="75">
        <f t="shared" si="20"/>
        <v>24.533053075182924</v>
      </c>
      <c r="AC39" s="75">
        <f t="shared" si="20"/>
        <v>23.687173232574128</v>
      </c>
      <c r="AD39" s="75">
        <f t="shared" si="20"/>
        <v>22.841293389965333</v>
      </c>
      <c r="AE39" s="75">
        <f t="shared" si="20"/>
        <v>21.995413547356538</v>
      </c>
      <c r="AF39" s="75">
        <f t="shared" si="20"/>
        <v>21.149533704747743</v>
      </c>
      <c r="AG39" s="75">
        <f t="shared" si="20"/>
        <v>20.303653862138948</v>
      </c>
      <c r="AH39" s="75">
        <f t="shared" si="20"/>
        <v>19.457774019530152</v>
      </c>
      <c r="AI39" s="75">
        <f t="shared" si="20"/>
        <v>18.611894176921357</v>
      </c>
      <c r="AJ39" s="75">
        <f t="shared" si="20"/>
        <v>17.766014334312562</v>
      </c>
      <c r="AK39" s="75">
        <f t="shared" si="20"/>
        <v>16.920134491703767</v>
      </c>
      <c r="AL39" s="75">
        <f t="shared" si="20"/>
        <v>16.074254649094971</v>
      </c>
      <c r="AM39" s="75">
        <f t="shared" si="20"/>
        <v>15.228374806486174</v>
      </c>
      <c r="AN39" s="75">
        <f t="shared" si="20"/>
        <v>14.382494963877377</v>
      </c>
      <c r="AO39" s="75">
        <f t="shared" si="20"/>
        <v>13.53661512126858</v>
      </c>
      <c r="AP39" s="75">
        <f t="shared" si="20"/>
        <v>12.690735278659783</v>
      </c>
      <c r="AQ39" s="75">
        <f t="shared" si="20"/>
        <v>11.844855436050986</v>
      </c>
      <c r="AR39" s="75">
        <f t="shared" si="20"/>
        <v>10.998975593442189</v>
      </c>
      <c r="AS39" s="75">
        <f t="shared" si="20"/>
        <v>10.153095750833392</v>
      </c>
      <c r="AT39" s="75">
        <f t="shared" si="20"/>
        <v>9.3072159082245953</v>
      </c>
      <c r="AU39" s="75">
        <f t="shared" si="20"/>
        <v>8.4613360656157983</v>
      </c>
      <c r="AV39" s="75">
        <f t="shared" si="20"/>
        <v>7.6154562230070013</v>
      </c>
      <c r="AW39" s="75">
        <f t="shared" si="20"/>
        <v>6.7695763803982043</v>
      </c>
      <c r="AX39" s="75">
        <f t="shared" si="20"/>
        <v>5.9236965377894073</v>
      </c>
      <c r="AY39" s="75">
        <f t="shared" si="20"/>
        <v>5.0778166951806103</v>
      </c>
      <c r="AZ39" s="75">
        <f t="shared" si="20"/>
        <v>4.2319368525718133</v>
      </c>
      <c r="BA39" s="75">
        <f t="shared" si="20"/>
        <v>3.3860570099630163</v>
      </c>
      <c r="BB39" s="75">
        <f t="shared" si="20"/>
        <v>2.5401771673542193</v>
      </c>
      <c r="BC39" s="75">
        <f t="shared" si="20"/>
        <v>1.6942973247454225</v>
      </c>
      <c r="BD39" s="75">
        <f t="shared" si="20"/>
        <v>0.84841748213662571</v>
      </c>
      <c r="BE39" s="75">
        <f t="shared" si="20"/>
        <v>2.5376395278289277E-3</v>
      </c>
      <c r="BF39" s="75">
        <f t="shared" si="20"/>
        <v>2.5376395278289277E-3</v>
      </c>
      <c r="BG39" s="75">
        <f t="shared" si="20"/>
        <v>2.5376395278289277E-3</v>
      </c>
      <c r="BH39" s="75">
        <f t="shared" si="20"/>
        <v>2.5376395278289277E-3</v>
      </c>
      <c r="BI39" s="75">
        <f t="shared" si="20"/>
        <v>2.5376395278289277E-3</v>
      </c>
      <c r="BJ39" s="75">
        <f t="shared" si="20"/>
        <v>2.5376395278289277E-3</v>
      </c>
      <c r="BK39" s="75">
        <f t="shared" si="20"/>
        <v>2.5376395278289277E-3</v>
      </c>
      <c r="BL39" s="75">
        <f t="shared" si="20"/>
        <v>2.5376395278289277E-3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0</v>
      </c>
      <c r="E40" s="77">
        <f>(E26-E114)*'Assumptions (Inputs)'!$C$29</f>
        <v>0</v>
      </c>
      <c r="F40" s="77">
        <f>(F26-F114)*'Assumptions (Inputs)'!$C$29</f>
        <v>0</v>
      </c>
      <c r="G40" s="77">
        <f>(G26-G114)*'Assumptions (Inputs)'!$C$29</f>
        <v>0.74014486228269716</v>
      </c>
      <c r="H40" s="77">
        <f>(H26-H114)*'Assumptions (Inputs)'!$C$29</f>
        <v>2.2073234492876552</v>
      </c>
      <c r="I40" s="77">
        <f>(I26-I114)*'Assumptions (Inputs)'!$C$29</f>
        <v>1.9780900119406715</v>
      </c>
      <c r="J40" s="77">
        <f>(J26-J114)*'Assumptions (Inputs)'!$C$29</f>
        <v>1.7666200512884722</v>
      </c>
      <c r="K40" s="77">
        <f>(K26-K114)*'Assumptions (Inputs)'!$C$29</f>
        <v>1.5703759278032317</v>
      </c>
      <c r="L40" s="77">
        <f>(L26-L114)*'Assumptions (Inputs)'!$C$29</f>
        <v>1.3893576414849489</v>
      </c>
      <c r="M40" s="77">
        <f>(M26-M114)*'Assumptions (Inputs)'!$C$29</f>
        <v>1.2214504927271028</v>
      </c>
      <c r="N40" s="77">
        <f>(N26-N114)*'Assumptions (Inputs)'!$C$29</f>
        <v>1.066654481529693</v>
      </c>
      <c r="O40" s="77">
        <f>(O26-O114)*'Assumptions (Inputs)'!$C$29</f>
        <v>1.041278086251429</v>
      </c>
      <c r="P40" s="77">
        <f>(P26-P114)*'Assumptions (Inputs)'!$C$29</f>
        <v>1.041278086251429</v>
      </c>
      <c r="Q40" s="77">
        <f>(Q26-Q114)*'Assumptions (Inputs)'!$C$29</f>
        <v>1.041278086251429</v>
      </c>
      <c r="R40" s="77">
        <f>(R26-R114)*'Assumptions (Inputs)'!$C$29</f>
        <v>1.041278086251429</v>
      </c>
      <c r="S40" s="77">
        <f>(S26-S114)*'Assumptions (Inputs)'!$C$29</f>
        <v>1.041278086251429</v>
      </c>
      <c r="T40" s="77">
        <f>(T26-T114)*'Assumptions (Inputs)'!$C$29</f>
        <v>1.041278086251429</v>
      </c>
      <c r="U40" s="77">
        <f>(U26-U114)*'Assumptions (Inputs)'!$C$29</f>
        <v>1.041278086251429</v>
      </c>
      <c r="V40" s="77">
        <f>(V26-V114)*'Assumptions (Inputs)'!$C$29</f>
        <v>1.041278086251429</v>
      </c>
      <c r="W40" s="77">
        <f>(W26-W114)*'Assumptions (Inputs)'!$C$29</f>
        <v>1.041278086251429</v>
      </c>
      <c r="X40" s="77">
        <f>(X26-X114)*'Assumptions (Inputs)'!$C$29</f>
        <v>1.041278086251429</v>
      </c>
      <c r="Y40" s="77">
        <f>(Y26-Y114)*'Assumptions (Inputs)'!$C$29</f>
        <v>1.041278086251429</v>
      </c>
      <c r="Z40" s="77">
        <f>(Z26-Z114)*'Assumptions (Inputs)'!$C$29</f>
        <v>1.041278086251429</v>
      </c>
      <c r="AA40" s="77">
        <f>(AA26-AA114)*'Assumptions (Inputs)'!$C$29</f>
        <v>9.7699121821316098E-2</v>
      </c>
      <c r="AB40" s="77">
        <f>(AB26-AB114)*'Assumptions (Inputs)'!$C$29</f>
        <v>-0.84587984260879678</v>
      </c>
      <c r="AC40" s="77">
        <f>(AC26-AC114)*'Assumptions (Inputs)'!$C$29</f>
        <v>-0.84587984260879678</v>
      </c>
      <c r="AD40" s="77">
        <f>(AD26-AD114)*'Assumptions (Inputs)'!$C$29</f>
        <v>-0.84587984260879678</v>
      </c>
      <c r="AE40" s="77">
        <f>(AE26-AE114)*'Assumptions (Inputs)'!$C$29</f>
        <v>-0.84587984260879678</v>
      </c>
      <c r="AF40" s="77">
        <f>(AF26-AF114)*'Assumptions (Inputs)'!$C$29</f>
        <v>-0.84587984260879678</v>
      </c>
      <c r="AG40" s="77">
        <f>(AG26-AG114)*'Assumptions (Inputs)'!$C$29</f>
        <v>-0.84587984260879678</v>
      </c>
      <c r="AH40" s="77">
        <f>(AH26-AH114)*'Assumptions (Inputs)'!$C$29</f>
        <v>-0.84587984260879678</v>
      </c>
      <c r="AI40" s="77">
        <f>(AI26-AI114)*'Assumptions (Inputs)'!$C$29</f>
        <v>-0.84587984260879678</v>
      </c>
      <c r="AJ40" s="77">
        <f>(AJ26-AJ114)*'Assumptions (Inputs)'!$C$29</f>
        <v>-0.84587984260879678</v>
      </c>
      <c r="AK40" s="77">
        <f>(AK26-AK114)*'Assumptions (Inputs)'!$C$29</f>
        <v>-0.84587984260879678</v>
      </c>
      <c r="AL40" s="77">
        <f>(AL26-AL114)*'Assumptions (Inputs)'!$C$29</f>
        <v>-0.84587984260879678</v>
      </c>
      <c r="AM40" s="77">
        <f>(AM26-AM114)*'Assumptions (Inputs)'!$C$29</f>
        <v>-0.84587984260879678</v>
      </c>
      <c r="AN40" s="77">
        <f>(AN26-AN114)*'Assumptions (Inputs)'!$C$29</f>
        <v>-0.84587984260879678</v>
      </c>
      <c r="AO40" s="77">
        <f>(AO26-AO114)*'Assumptions (Inputs)'!$C$29</f>
        <v>-0.84587984260879678</v>
      </c>
      <c r="AP40" s="77">
        <f>(AP26-AP114)*'Assumptions (Inputs)'!$C$29</f>
        <v>-0.84587984260879678</v>
      </c>
      <c r="AQ40" s="77">
        <f>(AQ26-AQ114)*'Assumptions (Inputs)'!$C$29</f>
        <v>-0.84587984260879678</v>
      </c>
      <c r="AR40" s="77">
        <f>(AR26-AR114)*'Assumptions (Inputs)'!$C$29</f>
        <v>-0.84587984260879678</v>
      </c>
      <c r="AS40" s="77">
        <f>(AS26-AS114)*'Assumptions (Inputs)'!$C$29</f>
        <v>-0.84587984260879678</v>
      </c>
      <c r="AT40" s="77">
        <f>(AT26-AT114)*'Assumptions (Inputs)'!$C$29</f>
        <v>-0.84587984260879678</v>
      </c>
      <c r="AU40" s="77">
        <f>(AU26-AU114)*'Assumptions (Inputs)'!$C$29</f>
        <v>-0.84587984260879678</v>
      </c>
      <c r="AV40" s="77">
        <f>(AV26-AV114)*'Assumptions (Inputs)'!$C$29</f>
        <v>-0.84587984260879678</v>
      </c>
      <c r="AW40" s="77">
        <f>(AW26-AW114)*'Assumptions (Inputs)'!$C$29</f>
        <v>-0.84587984260879678</v>
      </c>
      <c r="AX40" s="77">
        <f>(AX26-AX114)*'Assumptions (Inputs)'!$C$29</f>
        <v>-0.84587984260879678</v>
      </c>
      <c r="AY40" s="77">
        <f>(AY26-AY114)*'Assumptions (Inputs)'!$C$29</f>
        <v>-0.84587984260879678</v>
      </c>
      <c r="AZ40" s="77">
        <f>(AZ26-AZ114)*'Assumptions (Inputs)'!$C$29</f>
        <v>-0.84587984260879678</v>
      </c>
      <c r="BA40" s="77">
        <f>(BA26-BA114)*'Assumptions (Inputs)'!$C$29</f>
        <v>-0.84587984260879678</v>
      </c>
      <c r="BB40" s="77">
        <f>(BB26-BB114)*'Assumptions (Inputs)'!$C$29</f>
        <v>-0.84587984260879678</v>
      </c>
      <c r="BC40" s="77">
        <f>(BC26-BC114)*'Assumptions (Inputs)'!$C$29</f>
        <v>-0.84587984260879678</v>
      </c>
      <c r="BD40" s="77">
        <f>(BD26-BD114)*'Assumptions (Inputs)'!$C$29</f>
        <v>-0.84587984260879678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2.5376395278289277E-3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1">SUM(C39:C40)</f>
        <v>0</v>
      </c>
      <c r="D41" s="75">
        <f t="shared" si="21"/>
        <v>0</v>
      </c>
      <c r="E41" s="75">
        <f t="shared" si="21"/>
        <v>0</v>
      </c>
      <c r="F41" s="75">
        <f t="shared" si="21"/>
        <v>0</v>
      </c>
      <c r="G41" s="75">
        <f t="shared" si="21"/>
        <v>0.74014486228269716</v>
      </c>
      <c r="H41" s="75">
        <f t="shared" si="21"/>
        <v>2.9474683115703524</v>
      </c>
      <c r="I41" s="75">
        <f t="shared" si="21"/>
        <v>4.9255583235110239</v>
      </c>
      <c r="J41" s="75">
        <f t="shared" si="21"/>
        <v>6.6921783747994965</v>
      </c>
      <c r="K41" s="75">
        <f t="shared" si="21"/>
        <v>8.2625543026027284</v>
      </c>
      <c r="L41" s="75">
        <f t="shared" si="21"/>
        <v>9.6519119440876775</v>
      </c>
      <c r="M41" s="75">
        <f t="shared" si="21"/>
        <v>10.87336243681478</v>
      </c>
      <c r="N41" s="75">
        <f t="shared" si="21"/>
        <v>11.940016918344472</v>
      </c>
      <c r="O41" s="75">
        <f t="shared" si="21"/>
        <v>12.981295004595902</v>
      </c>
      <c r="P41" s="75">
        <f t="shared" si="21"/>
        <v>14.022573090847331</v>
      </c>
      <c r="Q41" s="75">
        <f t="shared" si="21"/>
        <v>15.06385117709876</v>
      </c>
      <c r="R41" s="75">
        <f t="shared" si="21"/>
        <v>16.105129263350189</v>
      </c>
      <c r="S41" s="75">
        <f t="shared" si="21"/>
        <v>17.146407349601617</v>
      </c>
      <c r="T41" s="75">
        <f t="shared" si="21"/>
        <v>18.187685435853044</v>
      </c>
      <c r="U41" s="75">
        <f t="shared" si="21"/>
        <v>19.228963522104472</v>
      </c>
      <c r="V41" s="75">
        <f t="shared" si="21"/>
        <v>20.270241608355899</v>
      </c>
      <c r="W41" s="75">
        <f t="shared" si="21"/>
        <v>21.311519694607327</v>
      </c>
      <c r="X41" s="75">
        <f t="shared" si="21"/>
        <v>22.352797780858754</v>
      </c>
      <c r="Y41" s="75">
        <f t="shared" si="21"/>
        <v>23.394075867110182</v>
      </c>
      <c r="Z41" s="75">
        <f t="shared" si="21"/>
        <v>24.435353953361609</v>
      </c>
      <c r="AA41" s="75">
        <f t="shared" si="21"/>
        <v>24.533053075182924</v>
      </c>
      <c r="AB41" s="75">
        <f t="shared" si="21"/>
        <v>23.687173232574128</v>
      </c>
      <c r="AC41" s="75">
        <f t="shared" si="21"/>
        <v>22.841293389965333</v>
      </c>
      <c r="AD41" s="75">
        <f t="shared" si="21"/>
        <v>21.995413547356538</v>
      </c>
      <c r="AE41" s="75">
        <f t="shared" si="21"/>
        <v>21.149533704747743</v>
      </c>
      <c r="AF41" s="75">
        <f t="shared" si="21"/>
        <v>20.303653862138948</v>
      </c>
      <c r="AG41" s="75">
        <f t="shared" si="21"/>
        <v>19.457774019530152</v>
      </c>
      <c r="AH41" s="75">
        <f t="shared" si="21"/>
        <v>18.611894176921357</v>
      </c>
      <c r="AI41" s="75">
        <f t="shared" si="21"/>
        <v>17.766014334312562</v>
      </c>
      <c r="AJ41" s="75">
        <f t="shared" si="21"/>
        <v>16.920134491703767</v>
      </c>
      <c r="AK41" s="75">
        <f t="shared" si="21"/>
        <v>16.074254649094971</v>
      </c>
      <c r="AL41" s="75">
        <f t="shared" si="21"/>
        <v>15.228374806486174</v>
      </c>
      <c r="AM41" s="75">
        <f t="shared" si="21"/>
        <v>14.382494963877377</v>
      </c>
      <c r="AN41" s="75">
        <f t="shared" si="21"/>
        <v>13.53661512126858</v>
      </c>
      <c r="AO41" s="75">
        <f t="shared" si="21"/>
        <v>12.690735278659783</v>
      </c>
      <c r="AP41" s="75">
        <f t="shared" si="21"/>
        <v>11.844855436050986</v>
      </c>
      <c r="AQ41" s="75">
        <f t="shared" si="21"/>
        <v>10.998975593442189</v>
      </c>
      <c r="AR41" s="75">
        <f t="shared" si="21"/>
        <v>10.153095750833392</v>
      </c>
      <c r="AS41" s="75">
        <f t="shared" si="21"/>
        <v>9.3072159082245953</v>
      </c>
      <c r="AT41" s="75">
        <f t="shared" si="21"/>
        <v>8.4613360656157983</v>
      </c>
      <c r="AU41" s="75">
        <f t="shared" si="21"/>
        <v>7.6154562230070013</v>
      </c>
      <c r="AV41" s="75">
        <f t="shared" si="21"/>
        <v>6.7695763803982043</v>
      </c>
      <c r="AW41" s="75">
        <f t="shared" si="21"/>
        <v>5.9236965377894073</v>
      </c>
      <c r="AX41" s="75">
        <f t="shared" si="21"/>
        <v>5.0778166951806103</v>
      </c>
      <c r="AY41" s="75">
        <f t="shared" si="21"/>
        <v>4.2319368525718133</v>
      </c>
      <c r="AZ41" s="75">
        <f t="shared" si="21"/>
        <v>3.3860570099630163</v>
      </c>
      <c r="BA41" s="75">
        <f t="shared" si="21"/>
        <v>2.5401771673542193</v>
      </c>
      <c r="BB41" s="75">
        <f t="shared" si="21"/>
        <v>1.6942973247454225</v>
      </c>
      <c r="BC41" s="75">
        <f t="shared" si="21"/>
        <v>0.84841748213662571</v>
      </c>
      <c r="BD41" s="75">
        <f t="shared" si="21"/>
        <v>2.5376395278289277E-3</v>
      </c>
      <c r="BE41" s="75">
        <f t="shared" si="21"/>
        <v>2.5376395278289277E-3</v>
      </c>
      <c r="BF41" s="75">
        <f t="shared" si="21"/>
        <v>2.5376395278289277E-3</v>
      </c>
      <c r="BG41" s="75">
        <f t="shared" si="21"/>
        <v>2.5376395278289277E-3</v>
      </c>
      <c r="BH41" s="75">
        <f t="shared" si="21"/>
        <v>2.5376395278289277E-3</v>
      </c>
      <c r="BI41" s="75">
        <f t="shared" si="21"/>
        <v>2.5376395278289277E-3</v>
      </c>
      <c r="BJ41" s="75">
        <f t="shared" si="21"/>
        <v>2.5376395278289277E-3</v>
      </c>
      <c r="BK41" s="75">
        <f t="shared" si="21"/>
        <v>2.5376395278289277E-3</v>
      </c>
      <c r="BL41" s="75">
        <f t="shared" si="21"/>
        <v>2.5376395278289277E-3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2">AVERAGE(C39,C41)</f>
        <v>0</v>
      </c>
      <c r="D42" s="69">
        <f t="shared" si="22"/>
        <v>0</v>
      </c>
      <c r="E42" s="69">
        <f t="shared" si="22"/>
        <v>0</v>
      </c>
      <c r="F42" s="69">
        <f>AVERAGE(F39,F41)</f>
        <v>0</v>
      </c>
      <c r="G42" s="69">
        <f t="shared" si="22"/>
        <v>0.37007243114134858</v>
      </c>
      <c r="H42" s="69">
        <f t="shared" si="22"/>
        <v>1.8438065869265248</v>
      </c>
      <c r="I42" s="69">
        <f t="shared" si="22"/>
        <v>3.9365133175406881</v>
      </c>
      <c r="J42" s="69">
        <f t="shared" si="22"/>
        <v>5.8088683491552597</v>
      </c>
      <c r="K42" s="69">
        <f t="shared" si="22"/>
        <v>7.4773663387011124</v>
      </c>
      <c r="L42" s="69">
        <f t="shared" si="22"/>
        <v>8.9572331233452029</v>
      </c>
      <c r="M42" s="69">
        <f t="shared" si="22"/>
        <v>10.26263719045123</v>
      </c>
      <c r="N42" s="69">
        <f t="shared" si="22"/>
        <v>11.406689677579626</v>
      </c>
      <c r="O42" s="69">
        <f t="shared" si="22"/>
        <v>12.460655961470188</v>
      </c>
      <c r="P42" s="69">
        <f t="shared" si="22"/>
        <v>13.501934047721615</v>
      </c>
      <c r="Q42" s="69">
        <f t="shared" si="22"/>
        <v>14.543212133973046</v>
      </c>
      <c r="R42" s="69">
        <f t="shared" si="22"/>
        <v>15.584490220224474</v>
      </c>
      <c r="S42" s="69">
        <f t="shared" si="22"/>
        <v>16.625768306475905</v>
      </c>
      <c r="T42" s="69">
        <f t="shared" si="22"/>
        <v>17.667046392727329</v>
      </c>
      <c r="U42" s="69">
        <f t="shared" si="22"/>
        <v>18.70832447897876</v>
      </c>
      <c r="V42" s="69">
        <f t="shared" si="22"/>
        <v>19.749602565230184</v>
      </c>
      <c r="W42" s="69">
        <f t="shared" si="22"/>
        <v>20.790880651481615</v>
      </c>
      <c r="X42" s="69">
        <f t="shared" si="22"/>
        <v>21.832158737733039</v>
      </c>
      <c r="Y42" s="69">
        <f t="shared" si="22"/>
        <v>22.87343682398447</v>
      </c>
      <c r="Z42" s="69">
        <f t="shared" si="22"/>
        <v>23.914714910235894</v>
      </c>
      <c r="AA42" s="69">
        <f t="shared" si="22"/>
        <v>24.484203514272266</v>
      </c>
      <c r="AB42" s="69">
        <f t="shared" si="22"/>
        <v>24.110113153878526</v>
      </c>
      <c r="AC42" s="69">
        <f t="shared" si="22"/>
        <v>23.264233311269731</v>
      </c>
      <c r="AD42" s="69">
        <f t="shared" si="22"/>
        <v>22.418353468660936</v>
      </c>
      <c r="AE42" s="69">
        <f t="shared" si="22"/>
        <v>21.57247362605214</v>
      </c>
      <c r="AF42" s="69">
        <f t="shared" si="22"/>
        <v>20.726593783443345</v>
      </c>
      <c r="AG42" s="69">
        <f t="shared" si="22"/>
        <v>19.88071394083455</v>
      </c>
      <c r="AH42" s="69">
        <f t="shared" si="22"/>
        <v>19.034834098225755</v>
      </c>
      <c r="AI42" s="69">
        <f t="shared" si="22"/>
        <v>18.188954255616959</v>
      </c>
      <c r="AJ42" s="69">
        <f t="shared" si="22"/>
        <v>17.343074413008164</v>
      </c>
      <c r="AK42" s="69">
        <f t="shared" si="22"/>
        <v>16.497194570399369</v>
      </c>
      <c r="AL42" s="69">
        <f t="shared" si="22"/>
        <v>15.651314727790574</v>
      </c>
      <c r="AM42" s="69">
        <f t="shared" si="22"/>
        <v>14.805434885181775</v>
      </c>
      <c r="AN42" s="69">
        <f t="shared" si="22"/>
        <v>13.95955504257298</v>
      </c>
      <c r="AO42" s="69">
        <f t="shared" si="22"/>
        <v>13.113675199964181</v>
      </c>
      <c r="AP42" s="69">
        <f t="shared" si="22"/>
        <v>12.267795357355386</v>
      </c>
      <c r="AQ42" s="69">
        <f t="shared" si="22"/>
        <v>11.421915514746587</v>
      </c>
      <c r="AR42" s="69">
        <f t="shared" si="22"/>
        <v>10.576035672137792</v>
      </c>
      <c r="AS42" s="69">
        <f t="shared" si="22"/>
        <v>9.7301558295289929</v>
      </c>
      <c r="AT42" s="69">
        <f t="shared" si="22"/>
        <v>8.8842759869201977</v>
      </c>
      <c r="AU42" s="69">
        <f t="shared" si="22"/>
        <v>8.0383961443113989</v>
      </c>
      <c r="AV42" s="69">
        <f t="shared" si="22"/>
        <v>7.1925163017026028</v>
      </c>
      <c r="AW42" s="69">
        <f t="shared" si="22"/>
        <v>6.3466364590938058</v>
      </c>
      <c r="AX42" s="69">
        <f t="shared" si="22"/>
        <v>5.5007566164850088</v>
      </c>
      <c r="AY42" s="69">
        <f t="shared" si="22"/>
        <v>4.6548767738762118</v>
      </c>
      <c r="AZ42" s="69">
        <f t="shared" si="22"/>
        <v>3.8089969312674148</v>
      </c>
      <c r="BA42" s="69">
        <f t="shared" si="22"/>
        <v>2.9631170886586178</v>
      </c>
      <c r="BB42" s="69">
        <f t="shared" si="22"/>
        <v>2.1172372460498208</v>
      </c>
      <c r="BC42" s="69">
        <f t="shared" si="22"/>
        <v>1.2713574034410242</v>
      </c>
      <c r="BD42" s="69">
        <f t="shared" si="22"/>
        <v>0.42547756083222732</v>
      </c>
      <c r="BE42" s="69">
        <f t="shared" si="22"/>
        <v>2.5376395278289277E-3</v>
      </c>
      <c r="BF42" s="69">
        <f t="shared" si="22"/>
        <v>2.5376395278289277E-3</v>
      </c>
      <c r="BG42" s="69">
        <f t="shared" si="22"/>
        <v>2.5376395278289277E-3</v>
      </c>
      <c r="BH42" s="69">
        <f t="shared" si="22"/>
        <v>2.5376395278289277E-3</v>
      </c>
      <c r="BI42" s="69">
        <f t="shared" si="22"/>
        <v>2.5376395278289277E-3</v>
      </c>
      <c r="BJ42" s="69">
        <f t="shared" si="22"/>
        <v>2.5376395278289277E-3</v>
      </c>
      <c r="BK42" s="69">
        <f t="shared" si="22"/>
        <v>2.5376395278289277E-3</v>
      </c>
      <c r="BL42" s="69">
        <f t="shared" si="22"/>
        <v>2.5376395278289277E-3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3">B47</f>
        <v>0</v>
      </c>
      <c r="D45" s="56">
        <f t="shared" si="23"/>
        <v>0</v>
      </c>
      <c r="E45" s="56">
        <f t="shared" si="23"/>
        <v>0</v>
      </c>
      <c r="F45" s="56">
        <f t="shared" si="23"/>
        <v>0</v>
      </c>
      <c r="G45" s="56">
        <f t="shared" si="23"/>
        <v>0</v>
      </c>
      <c r="H45" s="56">
        <f t="shared" si="23"/>
        <v>0.1374554744239295</v>
      </c>
      <c r="I45" s="56">
        <f t="shared" si="23"/>
        <v>0.54738697214877985</v>
      </c>
      <c r="J45" s="56">
        <f t="shared" si="23"/>
        <v>0.91474654579490455</v>
      </c>
      <c r="K45" s="56">
        <f t="shared" si="23"/>
        <v>1.242833126748478</v>
      </c>
      <c r="L45" s="56">
        <f t="shared" si="23"/>
        <v>1.5344743704833639</v>
      </c>
      <c r="M45" s="56">
        <f t="shared" si="23"/>
        <v>1.7924979324734258</v>
      </c>
      <c r="N45" s="56">
        <f t="shared" si="23"/>
        <v>2.0193387382656023</v>
      </c>
      <c r="O45" s="56">
        <f t="shared" si="23"/>
        <v>2.2174317134068309</v>
      </c>
      <c r="P45" s="56">
        <f t="shared" si="23"/>
        <v>2.4108119294249533</v>
      </c>
      <c r="Q45" s="56">
        <f t="shared" si="23"/>
        <v>2.6041921454430756</v>
      </c>
      <c r="R45" s="56">
        <f t="shared" si="23"/>
        <v>2.797572361461198</v>
      </c>
      <c r="S45" s="56">
        <f t="shared" si="23"/>
        <v>2.9909525774793204</v>
      </c>
      <c r="T45" s="56">
        <f t="shared" si="23"/>
        <v>3.1843327934974428</v>
      </c>
      <c r="U45" s="56">
        <f t="shared" si="23"/>
        <v>3.3777130095155652</v>
      </c>
      <c r="V45" s="56">
        <f t="shared" si="23"/>
        <v>3.5710932255336876</v>
      </c>
      <c r="W45" s="56">
        <f t="shared" si="23"/>
        <v>3.76447344155181</v>
      </c>
      <c r="X45" s="56">
        <f t="shared" si="23"/>
        <v>3.9578536575699323</v>
      </c>
      <c r="Y45" s="56">
        <f t="shared" si="23"/>
        <v>4.1512338735880547</v>
      </c>
      <c r="Z45" s="56">
        <f t="shared" si="23"/>
        <v>4.3446140896061776</v>
      </c>
      <c r="AA45" s="56">
        <f t="shared" si="23"/>
        <v>4.5379943056243004</v>
      </c>
      <c r="AB45" s="56">
        <f t="shared" si="23"/>
        <v>4.5561384282482589</v>
      </c>
      <c r="AC45" s="56">
        <f t="shared" si="23"/>
        <v>4.3990464574780539</v>
      </c>
      <c r="AD45" s="56">
        <f t="shared" si="23"/>
        <v>4.2419544867078489</v>
      </c>
      <c r="AE45" s="56">
        <f t="shared" si="23"/>
        <v>4.0848625159376439</v>
      </c>
      <c r="AF45" s="56">
        <f t="shared" si="23"/>
        <v>3.927770545167439</v>
      </c>
      <c r="AG45" s="56">
        <f t="shared" si="23"/>
        <v>3.770678574397234</v>
      </c>
      <c r="AH45" s="56">
        <f t="shared" si="23"/>
        <v>3.613586603627029</v>
      </c>
      <c r="AI45" s="56">
        <f t="shared" si="23"/>
        <v>3.456494632856824</v>
      </c>
      <c r="AJ45" s="56">
        <f t="shared" si="23"/>
        <v>3.299402662086619</v>
      </c>
      <c r="AK45" s="56">
        <f t="shared" si="23"/>
        <v>3.1423106913164141</v>
      </c>
      <c r="AL45" s="56">
        <f t="shared" si="23"/>
        <v>2.9852187205462091</v>
      </c>
      <c r="AM45" s="56">
        <f t="shared" si="23"/>
        <v>2.8281267497760041</v>
      </c>
      <c r="AN45" s="56">
        <f t="shared" si="23"/>
        <v>2.6710347790057991</v>
      </c>
      <c r="AO45" s="56">
        <f t="shared" si="23"/>
        <v>2.5139428082355941</v>
      </c>
      <c r="AP45" s="56">
        <f t="shared" si="23"/>
        <v>2.3568508374653891</v>
      </c>
      <c r="AQ45" s="56">
        <f t="shared" si="23"/>
        <v>2.1997588666951842</v>
      </c>
      <c r="AR45" s="56">
        <f t="shared" si="23"/>
        <v>2.0426668959249792</v>
      </c>
      <c r="AS45" s="56">
        <f t="shared" si="23"/>
        <v>1.885574925154774</v>
      </c>
      <c r="AT45" s="56">
        <f t="shared" si="23"/>
        <v>1.7284829543845688</v>
      </c>
      <c r="AU45" s="56">
        <f t="shared" si="23"/>
        <v>1.5713909836143636</v>
      </c>
      <c r="AV45" s="56">
        <f t="shared" si="23"/>
        <v>1.4142990128441584</v>
      </c>
      <c r="AW45" s="56">
        <f t="shared" si="23"/>
        <v>1.2572070420739532</v>
      </c>
      <c r="AX45" s="56">
        <f t="shared" si="23"/>
        <v>1.100115071303748</v>
      </c>
      <c r="AY45" s="56">
        <f t="shared" si="23"/>
        <v>0.94302310053354277</v>
      </c>
      <c r="AZ45" s="56">
        <f t="shared" si="23"/>
        <v>0.78593112976333757</v>
      </c>
      <c r="BA45" s="56">
        <f t="shared" si="23"/>
        <v>0.62883915899313236</v>
      </c>
      <c r="BB45" s="56">
        <f t="shared" si="23"/>
        <v>0.47174718822292722</v>
      </c>
      <c r="BC45" s="56">
        <f t="shared" si="23"/>
        <v>0.31465521745272207</v>
      </c>
      <c r="BD45" s="56">
        <f t="shared" si="23"/>
        <v>0.15756324668251692</v>
      </c>
      <c r="BE45" s="56">
        <f t="shared" si="23"/>
        <v>4.712759123117749E-4</v>
      </c>
      <c r="BF45" s="56">
        <f t="shared" si="23"/>
        <v>4.712759123117749E-4</v>
      </c>
      <c r="BG45" s="56">
        <f t="shared" si="23"/>
        <v>4.712759123117749E-4</v>
      </c>
      <c r="BH45" s="56">
        <f t="shared" si="23"/>
        <v>4.712759123117749E-4</v>
      </c>
      <c r="BI45" s="56">
        <f t="shared" si="23"/>
        <v>4.712759123117749E-4</v>
      </c>
      <c r="BJ45" s="56">
        <f t="shared" si="23"/>
        <v>4.712759123117749E-4</v>
      </c>
      <c r="BK45" s="56">
        <f t="shared" si="23"/>
        <v>4.712759123117749E-4</v>
      </c>
      <c r="BL45" s="56">
        <f t="shared" si="23"/>
        <v>4.712759123117749E-4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0</v>
      </c>
      <c r="E46" s="56">
        <f>(E27-E114)*'Assumptions (Inputs)'!$C$26</f>
        <v>0</v>
      </c>
      <c r="F46" s="56">
        <f>(F27-F114)*'Assumptions (Inputs)'!$C$26</f>
        <v>0</v>
      </c>
      <c r="G46" s="56">
        <f>(G27-G114)*'Assumptions (Inputs)'!$C$26</f>
        <v>0.1374554744239295</v>
      </c>
      <c r="H46" s="56">
        <f>(H27-H114)*'Assumptions (Inputs)'!$C$26</f>
        <v>0.40993149772485032</v>
      </c>
      <c r="I46" s="56">
        <f>(I27-I114)*'Assumptions (Inputs)'!$C$26</f>
        <v>0.3673595736461247</v>
      </c>
      <c r="J46" s="56">
        <f>(J27-J114)*'Assumptions (Inputs)'!$C$26</f>
        <v>0.32808658095357346</v>
      </c>
      <c r="K46" s="56">
        <f>(K27-K114)*'Assumptions (Inputs)'!$C$26</f>
        <v>0.29164124373488587</v>
      </c>
      <c r="L46" s="56">
        <f>(L27-L114)*'Assumptions (Inputs)'!$C$26</f>
        <v>0.25802356199006193</v>
      </c>
      <c r="M46" s="56">
        <f>(M27-M114)*'Assumptions (Inputs)'!$C$26</f>
        <v>0.22684080579217628</v>
      </c>
      <c r="N46" s="56">
        <f>(N27-N114)*'Assumptions (Inputs)'!$C$26</f>
        <v>0.19809297514122873</v>
      </c>
      <c r="O46" s="56">
        <f>(O27-O114)*'Assumptions (Inputs)'!$C$26</f>
        <v>0.19338021601812255</v>
      </c>
      <c r="P46" s="56">
        <f>(P27-P114)*'Assumptions (Inputs)'!$C$26</f>
        <v>0.19338021601812255</v>
      </c>
      <c r="Q46" s="56">
        <f>(Q27-Q114)*'Assumptions (Inputs)'!$C$26</f>
        <v>0.19338021601812255</v>
      </c>
      <c r="R46" s="56">
        <f>(R27-R114)*'Assumptions (Inputs)'!$C$26</f>
        <v>0.19338021601812255</v>
      </c>
      <c r="S46" s="56">
        <f>(S27-S114)*'Assumptions (Inputs)'!$C$26</f>
        <v>0.19338021601812255</v>
      </c>
      <c r="T46" s="56">
        <f>(T27-T114)*'Assumptions (Inputs)'!$C$26</f>
        <v>0.19338021601812255</v>
      </c>
      <c r="U46" s="56">
        <f>(U27-U114)*'Assumptions (Inputs)'!$C$26</f>
        <v>0.19338021601812255</v>
      </c>
      <c r="V46" s="56">
        <f>(V27-V114)*'Assumptions (Inputs)'!$C$26</f>
        <v>0.19338021601812255</v>
      </c>
      <c r="W46" s="56">
        <f>(W27-W114)*'Assumptions (Inputs)'!$C$26</f>
        <v>0.19338021601812255</v>
      </c>
      <c r="X46" s="56">
        <f>(X27-X114)*'Assumptions (Inputs)'!$C$26</f>
        <v>0.19338021601812255</v>
      </c>
      <c r="Y46" s="56">
        <f>(Y27-Y114)*'Assumptions (Inputs)'!$C$26</f>
        <v>0.19338021601812255</v>
      </c>
      <c r="Z46" s="56">
        <f>(Z27-Z114)*'Assumptions (Inputs)'!$C$26</f>
        <v>0.19338021601812255</v>
      </c>
      <c r="AA46" s="56">
        <f>(AA27-AA114)*'Assumptions (Inputs)'!$C$26</f>
        <v>1.8144122623958706E-2</v>
      </c>
      <c r="AB46" s="56">
        <f>(AB27-AB114)*'Assumptions (Inputs)'!$C$26</f>
        <v>-0.15709197077020515</v>
      </c>
      <c r="AC46" s="56">
        <f>(AC27-AC114)*'Assumptions (Inputs)'!$C$26</f>
        <v>-0.15709197077020515</v>
      </c>
      <c r="AD46" s="56">
        <f>(AD27-AD114)*'Assumptions (Inputs)'!$C$26</f>
        <v>-0.15709197077020515</v>
      </c>
      <c r="AE46" s="56">
        <f>(AE27-AE114)*'Assumptions (Inputs)'!$C$26</f>
        <v>-0.15709197077020515</v>
      </c>
      <c r="AF46" s="56">
        <f>(AF27-AF114)*'Assumptions (Inputs)'!$C$26</f>
        <v>-0.15709197077020515</v>
      </c>
      <c r="AG46" s="56">
        <f>(AG27-AG114)*'Assumptions (Inputs)'!$C$26</f>
        <v>-0.15709197077020515</v>
      </c>
      <c r="AH46" s="56">
        <f>(AH27-AH114)*'Assumptions (Inputs)'!$C$26</f>
        <v>-0.15709197077020515</v>
      </c>
      <c r="AI46" s="56">
        <f>(AI27-AI114)*'Assumptions (Inputs)'!$C$26</f>
        <v>-0.15709197077020515</v>
      </c>
      <c r="AJ46" s="56">
        <f>(AJ27-AJ114)*'Assumptions (Inputs)'!$C$26</f>
        <v>-0.15709197077020515</v>
      </c>
      <c r="AK46" s="56">
        <f>(AK27-AK114)*'Assumptions (Inputs)'!$C$26</f>
        <v>-0.15709197077020515</v>
      </c>
      <c r="AL46" s="56">
        <f>(AL27-AL114)*'Assumptions (Inputs)'!$C$26</f>
        <v>-0.15709197077020515</v>
      </c>
      <c r="AM46" s="56">
        <f>(AM27-AM114)*'Assumptions (Inputs)'!$C$26</f>
        <v>-0.15709197077020515</v>
      </c>
      <c r="AN46" s="56">
        <f>(AN27-AN114)*'Assumptions (Inputs)'!$C$26</f>
        <v>-0.15709197077020515</v>
      </c>
      <c r="AO46" s="56">
        <f>(AO27-AO114)*'Assumptions (Inputs)'!$C$26</f>
        <v>-0.15709197077020515</v>
      </c>
      <c r="AP46" s="56">
        <f>(AP27-AP114)*'Assumptions (Inputs)'!$C$26</f>
        <v>-0.15709197077020515</v>
      </c>
      <c r="AQ46" s="56">
        <f>(AQ27-AQ114)*'Assumptions (Inputs)'!$C$26</f>
        <v>-0.15709197077020515</v>
      </c>
      <c r="AR46" s="56">
        <f>(AR27-AR114)*'Assumptions (Inputs)'!$C$26</f>
        <v>-0.15709197077020515</v>
      </c>
      <c r="AS46" s="56">
        <f>(AS27-AS114)*'Assumptions (Inputs)'!$C$26</f>
        <v>-0.15709197077020515</v>
      </c>
      <c r="AT46" s="56">
        <f>(AT27-AT114)*'Assumptions (Inputs)'!$C$26</f>
        <v>-0.15709197077020515</v>
      </c>
      <c r="AU46" s="56">
        <f>(AU27-AU114)*'Assumptions (Inputs)'!$C$26</f>
        <v>-0.15709197077020515</v>
      </c>
      <c r="AV46" s="56">
        <f>(AV27-AV114)*'Assumptions (Inputs)'!$C$26</f>
        <v>-0.15709197077020515</v>
      </c>
      <c r="AW46" s="56">
        <f>(AW27-AW114)*'Assumptions (Inputs)'!$C$26</f>
        <v>-0.15709197077020515</v>
      </c>
      <c r="AX46" s="56">
        <f>(AX27-AX114)*'Assumptions (Inputs)'!$C$26</f>
        <v>-0.15709197077020515</v>
      </c>
      <c r="AY46" s="56">
        <f>(AY27-AY114)*'Assumptions (Inputs)'!$C$26</f>
        <v>-0.15709197077020515</v>
      </c>
      <c r="AZ46" s="56">
        <f>(AZ27-AZ114)*'Assumptions (Inputs)'!$C$26</f>
        <v>-0.15709197077020515</v>
      </c>
      <c r="BA46" s="56">
        <f>(BA27-BA114)*'Assumptions (Inputs)'!$C$26</f>
        <v>-0.15709197077020515</v>
      </c>
      <c r="BB46" s="56">
        <f>(BB27-BB114)*'Assumptions (Inputs)'!$C$26</f>
        <v>-0.15709197077020515</v>
      </c>
      <c r="BC46" s="56">
        <f>(BC27-BC114)*'Assumptions (Inputs)'!$C$26</f>
        <v>-0.15709197077020515</v>
      </c>
      <c r="BD46" s="56">
        <f>(BD27-BD114)*'Assumptions (Inputs)'!$C$26</f>
        <v>-0.15709197077020515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4.712759123117749E-4</v>
      </c>
      <c r="BO46" s="337"/>
    </row>
    <row r="47" spans="1:107" s="79" customFormat="1" ht="15" customHeight="1">
      <c r="A47" s="36" t="s">
        <v>28</v>
      </c>
      <c r="B47" s="78">
        <f t="shared" ref="B47:BL47" si="24">SUM(B45:B46)</f>
        <v>0</v>
      </c>
      <c r="C47" s="78">
        <f t="shared" si="24"/>
        <v>0</v>
      </c>
      <c r="D47" s="78">
        <f>SUM(D45:D46)</f>
        <v>0</v>
      </c>
      <c r="E47" s="78">
        <f>SUM(E45:E46)</f>
        <v>0</v>
      </c>
      <c r="F47" s="78">
        <f t="shared" si="24"/>
        <v>0</v>
      </c>
      <c r="G47" s="78">
        <f t="shared" si="24"/>
        <v>0.1374554744239295</v>
      </c>
      <c r="H47" s="78">
        <f t="shared" si="24"/>
        <v>0.54738697214877985</v>
      </c>
      <c r="I47" s="78">
        <f t="shared" si="24"/>
        <v>0.91474654579490455</v>
      </c>
      <c r="J47" s="78">
        <f t="shared" si="24"/>
        <v>1.242833126748478</v>
      </c>
      <c r="K47" s="78">
        <f t="shared" si="24"/>
        <v>1.5344743704833639</v>
      </c>
      <c r="L47" s="78">
        <f t="shared" si="24"/>
        <v>1.7924979324734258</v>
      </c>
      <c r="M47" s="78">
        <f t="shared" si="24"/>
        <v>2.0193387382656023</v>
      </c>
      <c r="N47" s="78">
        <f t="shared" si="24"/>
        <v>2.2174317134068309</v>
      </c>
      <c r="O47" s="78">
        <f t="shared" si="24"/>
        <v>2.4108119294249533</v>
      </c>
      <c r="P47" s="78">
        <f t="shared" si="24"/>
        <v>2.6041921454430756</v>
      </c>
      <c r="Q47" s="78">
        <f t="shared" si="24"/>
        <v>2.797572361461198</v>
      </c>
      <c r="R47" s="78">
        <f t="shared" si="24"/>
        <v>2.9909525774793204</v>
      </c>
      <c r="S47" s="78">
        <f t="shared" si="24"/>
        <v>3.1843327934974428</v>
      </c>
      <c r="T47" s="78">
        <f t="shared" si="24"/>
        <v>3.3777130095155652</v>
      </c>
      <c r="U47" s="78">
        <f t="shared" si="24"/>
        <v>3.5710932255336876</v>
      </c>
      <c r="V47" s="78">
        <f t="shared" si="24"/>
        <v>3.76447344155181</v>
      </c>
      <c r="W47" s="78">
        <f t="shared" si="24"/>
        <v>3.9578536575699323</v>
      </c>
      <c r="X47" s="78">
        <f t="shared" si="24"/>
        <v>4.1512338735880547</v>
      </c>
      <c r="Y47" s="78">
        <f t="shared" si="24"/>
        <v>4.3446140896061776</v>
      </c>
      <c r="Z47" s="78">
        <f t="shared" si="24"/>
        <v>4.5379943056243004</v>
      </c>
      <c r="AA47" s="78">
        <f t="shared" si="24"/>
        <v>4.5561384282482589</v>
      </c>
      <c r="AB47" s="78">
        <f t="shared" si="24"/>
        <v>4.3990464574780539</v>
      </c>
      <c r="AC47" s="78">
        <f t="shared" si="24"/>
        <v>4.2419544867078489</v>
      </c>
      <c r="AD47" s="78">
        <f t="shared" si="24"/>
        <v>4.0848625159376439</v>
      </c>
      <c r="AE47" s="78">
        <f t="shared" si="24"/>
        <v>3.927770545167439</v>
      </c>
      <c r="AF47" s="78">
        <f t="shared" si="24"/>
        <v>3.770678574397234</v>
      </c>
      <c r="AG47" s="78">
        <f t="shared" si="24"/>
        <v>3.613586603627029</v>
      </c>
      <c r="AH47" s="78">
        <f t="shared" si="24"/>
        <v>3.456494632856824</v>
      </c>
      <c r="AI47" s="78">
        <f t="shared" si="24"/>
        <v>3.299402662086619</v>
      </c>
      <c r="AJ47" s="78">
        <f t="shared" si="24"/>
        <v>3.1423106913164141</v>
      </c>
      <c r="AK47" s="78">
        <f t="shared" si="24"/>
        <v>2.9852187205462091</v>
      </c>
      <c r="AL47" s="78">
        <f t="shared" si="24"/>
        <v>2.8281267497760041</v>
      </c>
      <c r="AM47" s="78">
        <f t="shared" si="24"/>
        <v>2.6710347790057991</v>
      </c>
      <c r="AN47" s="78">
        <f t="shared" si="24"/>
        <v>2.5139428082355941</v>
      </c>
      <c r="AO47" s="78">
        <f t="shared" si="24"/>
        <v>2.3568508374653891</v>
      </c>
      <c r="AP47" s="78">
        <f t="shared" si="24"/>
        <v>2.1997588666951842</v>
      </c>
      <c r="AQ47" s="78">
        <f t="shared" si="24"/>
        <v>2.0426668959249792</v>
      </c>
      <c r="AR47" s="78">
        <f t="shared" si="24"/>
        <v>1.885574925154774</v>
      </c>
      <c r="AS47" s="78">
        <f t="shared" si="24"/>
        <v>1.7284829543845688</v>
      </c>
      <c r="AT47" s="78">
        <f t="shared" si="24"/>
        <v>1.5713909836143636</v>
      </c>
      <c r="AU47" s="78">
        <f t="shared" si="24"/>
        <v>1.4142990128441584</v>
      </c>
      <c r="AV47" s="78">
        <f t="shared" si="24"/>
        <v>1.2572070420739532</v>
      </c>
      <c r="AW47" s="78">
        <f t="shared" si="24"/>
        <v>1.100115071303748</v>
      </c>
      <c r="AX47" s="78">
        <f t="shared" si="24"/>
        <v>0.94302310053354277</v>
      </c>
      <c r="AY47" s="78">
        <f t="shared" si="24"/>
        <v>0.78593112976333757</v>
      </c>
      <c r="AZ47" s="78">
        <f t="shared" si="24"/>
        <v>0.62883915899313236</v>
      </c>
      <c r="BA47" s="78">
        <f t="shared" si="24"/>
        <v>0.47174718822292722</v>
      </c>
      <c r="BB47" s="78">
        <f t="shared" si="24"/>
        <v>0.31465521745272207</v>
      </c>
      <c r="BC47" s="78">
        <f t="shared" si="24"/>
        <v>0.15756324668251692</v>
      </c>
      <c r="BD47" s="78">
        <f t="shared" si="24"/>
        <v>4.712759123117749E-4</v>
      </c>
      <c r="BE47" s="78">
        <f t="shared" si="24"/>
        <v>4.712759123117749E-4</v>
      </c>
      <c r="BF47" s="78">
        <f t="shared" si="24"/>
        <v>4.712759123117749E-4</v>
      </c>
      <c r="BG47" s="78">
        <f t="shared" si="24"/>
        <v>4.712759123117749E-4</v>
      </c>
      <c r="BH47" s="78">
        <f t="shared" si="24"/>
        <v>4.712759123117749E-4</v>
      </c>
      <c r="BI47" s="78">
        <f t="shared" si="24"/>
        <v>4.712759123117749E-4</v>
      </c>
      <c r="BJ47" s="78">
        <f t="shared" si="24"/>
        <v>4.712759123117749E-4</v>
      </c>
      <c r="BK47" s="78">
        <f t="shared" si="24"/>
        <v>4.712759123117749E-4</v>
      </c>
      <c r="BL47" s="78">
        <f t="shared" si="24"/>
        <v>4.712759123117749E-4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5">AVERAGE(B45,B47)</f>
        <v>0</v>
      </c>
      <c r="C48" s="69">
        <f t="shared" si="25"/>
        <v>0</v>
      </c>
      <c r="D48" s="69">
        <f t="shared" si="25"/>
        <v>0</v>
      </c>
      <c r="E48" s="69">
        <f>AVERAGE(E45,E47)</f>
        <v>0</v>
      </c>
      <c r="F48" s="69">
        <f t="shared" si="25"/>
        <v>0</v>
      </c>
      <c r="G48" s="69">
        <f>AVERAGE(G45,G47)</f>
        <v>6.8727737211964748E-2</v>
      </c>
      <c r="H48" s="69">
        <f t="shared" si="25"/>
        <v>0.34242122328635466</v>
      </c>
      <c r="I48" s="69">
        <f t="shared" si="25"/>
        <v>0.73106675897184226</v>
      </c>
      <c r="J48" s="69">
        <f t="shared" si="25"/>
        <v>1.0787898362716912</v>
      </c>
      <c r="K48" s="69">
        <f t="shared" si="25"/>
        <v>1.3886537486159209</v>
      </c>
      <c r="L48" s="69">
        <f>AVERAGE(L45,L47)</f>
        <v>1.663486151478395</v>
      </c>
      <c r="M48" s="69">
        <f>AVERAGE(M45,M47)</f>
        <v>1.9059183353695142</v>
      </c>
      <c r="N48" s="69">
        <f>AVERAGE(N45,N47)</f>
        <v>2.1183852258362164</v>
      </c>
      <c r="O48" s="69">
        <f t="shared" ref="O48:BL48" si="26">AVERAGE(O45,O47)</f>
        <v>2.3141218214158918</v>
      </c>
      <c r="P48" s="69">
        <f t="shared" si="26"/>
        <v>2.5075020374340147</v>
      </c>
      <c r="Q48" s="69">
        <f t="shared" si="26"/>
        <v>2.7008822534521366</v>
      </c>
      <c r="R48" s="69">
        <f t="shared" si="26"/>
        <v>2.8942624694702594</v>
      </c>
      <c r="S48" s="69">
        <f t="shared" si="26"/>
        <v>3.0876426854883814</v>
      </c>
      <c r="T48" s="69">
        <f t="shared" si="26"/>
        <v>3.2810229015065042</v>
      </c>
      <c r="U48" s="69">
        <f t="shared" si="26"/>
        <v>3.4744031175246262</v>
      </c>
      <c r="V48" s="69">
        <f t="shared" si="26"/>
        <v>3.667783333542749</v>
      </c>
      <c r="W48" s="69">
        <f t="shared" si="26"/>
        <v>3.8611635495608709</v>
      </c>
      <c r="X48" s="69">
        <f t="shared" si="26"/>
        <v>4.0545437655789938</v>
      </c>
      <c r="Y48" s="69">
        <f t="shared" si="26"/>
        <v>4.2479239815971166</v>
      </c>
      <c r="Z48" s="69">
        <f t="shared" si="26"/>
        <v>4.4413041976152385</v>
      </c>
      <c r="AA48" s="69">
        <f t="shared" si="26"/>
        <v>4.5470663669362796</v>
      </c>
      <c r="AB48" s="69">
        <f t="shared" si="26"/>
        <v>4.4775924428631564</v>
      </c>
      <c r="AC48" s="69">
        <f t="shared" si="26"/>
        <v>4.3205004720929514</v>
      </c>
      <c r="AD48" s="69">
        <f t="shared" si="26"/>
        <v>4.1634085013227464</v>
      </c>
      <c r="AE48" s="69">
        <f t="shared" si="26"/>
        <v>4.0063165305525414</v>
      </c>
      <c r="AF48" s="69">
        <f t="shared" si="26"/>
        <v>3.8492245597823365</v>
      </c>
      <c r="AG48" s="69">
        <f t="shared" si="26"/>
        <v>3.6921325890121315</v>
      </c>
      <c r="AH48" s="69">
        <f t="shared" si="26"/>
        <v>3.5350406182419265</v>
      </c>
      <c r="AI48" s="69">
        <f t="shared" si="26"/>
        <v>3.3779486474717215</v>
      </c>
      <c r="AJ48" s="69">
        <f t="shared" si="26"/>
        <v>3.2208566767015165</v>
      </c>
      <c r="AK48" s="69">
        <f t="shared" si="26"/>
        <v>3.0637647059313116</v>
      </c>
      <c r="AL48" s="69">
        <f t="shared" si="26"/>
        <v>2.9066727351611066</v>
      </c>
      <c r="AM48" s="69">
        <f t="shared" si="26"/>
        <v>2.7495807643909016</v>
      </c>
      <c r="AN48" s="69">
        <f t="shared" si="26"/>
        <v>2.5924887936206966</v>
      </c>
      <c r="AO48" s="69">
        <f t="shared" si="26"/>
        <v>2.4353968228504916</v>
      </c>
      <c r="AP48" s="69">
        <f t="shared" si="26"/>
        <v>2.2783048520802867</v>
      </c>
      <c r="AQ48" s="69">
        <f t="shared" si="26"/>
        <v>2.1212128813100817</v>
      </c>
      <c r="AR48" s="69">
        <f t="shared" si="26"/>
        <v>1.9641209105398767</v>
      </c>
      <c r="AS48" s="69">
        <f t="shared" si="26"/>
        <v>1.8070289397696713</v>
      </c>
      <c r="AT48" s="69">
        <f t="shared" si="26"/>
        <v>1.6499369689994663</v>
      </c>
      <c r="AU48" s="69">
        <f t="shared" si="26"/>
        <v>1.4928449982292609</v>
      </c>
      <c r="AV48" s="69">
        <f t="shared" si="26"/>
        <v>1.3357530274590559</v>
      </c>
      <c r="AW48" s="69">
        <f t="shared" si="26"/>
        <v>1.1786610566888505</v>
      </c>
      <c r="AX48" s="69">
        <f t="shared" si="26"/>
        <v>1.0215690859186455</v>
      </c>
      <c r="AY48" s="69">
        <f t="shared" si="26"/>
        <v>0.86447711514844017</v>
      </c>
      <c r="AZ48" s="69">
        <f t="shared" si="26"/>
        <v>0.70738514437823496</v>
      </c>
      <c r="BA48" s="69">
        <f t="shared" si="26"/>
        <v>0.55029317360802976</v>
      </c>
      <c r="BB48" s="69">
        <f t="shared" si="26"/>
        <v>0.39320120283782467</v>
      </c>
      <c r="BC48" s="69">
        <f t="shared" si="26"/>
        <v>0.2361092320676195</v>
      </c>
      <c r="BD48" s="69">
        <f t="shared" si="26"/>
        <v>7.9017261297414348E-2</v>
      </c>
      <c r="BE48" s="69">
        <f t="shared" si="26"/>
        <v>4.712759123117749E-4</v>
      </c>
      <c r="BF48" s="69">
        <f t="shared" si="26"/>
        <v>4.712759123117749E-4</v>
      </c>
      <c r="BG48" s="69">
        <f t="shared" si="26"/>
        <v>4.712759123117749E-4</v>
      </c>
      <c r="BH48" s="69">
        <f t="shared" si="26"/>
        <v>4.712759123117749E-4</v>
      </c>
      <c r="BI48" s="69">
        <f t="shared" si="26"/>
        <v>4.712759123117749E-4</v>
      </c>
      <c r="BJ48" s="69">
        <f t="shared" si="26"/>
        <v>4.712759123117749E-4</v>
      </c>
      <c r="BK48" s="69">
        <f t="shared" si="26"/>
        <v>4.712759123117749E-4</v>
      </c>
      <c r="BL48" s="69">
        <f t="shared" si="26"/>
        <v>4.712759123117749E-4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7">C22-C36-C42-C48</f>
        <v>0</v>
      </c>
      <c r="D50" s="72">
        <f t="shared" si="27"/>
        <v>0</v>
      </c>
      <c r="E50" s="72">
        <f t="shared" si="27"/>
        <v>0</v>
      </c>
      <c r="F50" s="72">
        <f t="shared" si="27"/>
        <v>0</v>
      </c>
      <c r="G50" s="72">
        <f t="shared" si="27"/>
        <v>58.802998808641355</v>
      </c>
      <c r="H50" s="72">
        <f t="shared" si="27"/>
        <v>115.11918036299993</v>
      </c>
      <c r="I50" s="72">
        <f t="shared" si="27"/>
        <v>110.28144853514719</v>
      </c>
      <c r="J50" s="72">
        <f t="shared" si="27"/>
        <v>105.70499086467969</v>
      </c>
      <c r="K50" s="72">
        <f t="shared" si="27"/>
        <v>101.37024940123653</v>
      </c>
      <c r="L50" s="72">
        <f t="shared" si="27"/>
        <v>97.259170652176891</v>
      </c>
      <c r="M50" s="72">
        <f t="shared" si="27"/>
        <v>93.354954839626657</v>
      </c>
      <c r="N50" s="72">
        <f t="shared" si="27"/>
        <v>89.642055900478496</v>
      </c>
      <c r="O50" s="72">
        <f t="shared" si="27"/>
        <v>86.035973459455178</v>
      </c>
      <c r="P50" s="72">
        <f t="shared" si="27"/>
        <v>82.444935595632558</v>
      </c>
      <c r="Q50" s="72">
        <f t="shared" si="27"/>
        <v>78.853897731809923</v>
      </c>
      <c r="R50" s="72">
        <f t="shared" si="27"/>
        <v>75.262859867987302</v>
      </c>
      <c r="S50" s="72">
        <f t="shared" si="27"/>
        <v>71.671822004164682</v>
      </c>
      <c r="T50" s="72">
        <f t="shared" si="27"/>
        <v>68.080784140342047</v>
      </c>
      <c r="U50" s="72">
        <f t="shared" si="27"/>
        <v>64.489746276519398</v>
      </c>
      <c r="V50" s="72">
        <f t="shared" si="27"/>
        <v>60.898708412696784</v>
      </c>
      <c r="W50" s="72">
        <f t="shared" si="27"/>
        <v>57.307670548874157</v>
      </c>
      <c r="X50" s="72">
        <f t="shared" si="27"/>
        <v>53.716632685051543</v>
      </c>
      <c r="Y50" s="72">
        <f t="shared" si="27"/>
        <v>50.125594821228901</v>
      </c>
      <c r="Z50" s="72">
        <f t="shared" si="27"/>
        <v>46.534556957406288</v>
      </c>
      <c r="AA50" s="72">
        <f t="shared" si="27"/>
        <v>43.502926622495792</v>
      </c>
      <c r="AB50" s="72">
        <f t="shared" si="27"/>
        <v>41.590111345409582</v>
      </c>
      <c r="AC50" s="72">
        <f t="shared" si="27"/>
        <v>40.236703597235497</v>
      </c>
      <c r="AD50" s="72">
        <f t="shared" si="27"/>
        <v>38.883295849061426</v>
      </c>
      <c r="AE50" s="72">
        <f t="shared" si="27"/>
        <v>37.529888100887348</v>
      </c>
      <c r="AF50" s="72">
        <f t="shared" si="27"/>
        <v>36.176480352713277</v>
      </c>
      <c r="AG50" s="72">
        <f t="shared" si="27"/>
        <v>34.823072604539192</v>
      </c>
      <c r="AH50" s="72">
        <f t="shared" si="27"/>
        <v>33.469664856365121</v>
      </c>
      <c r="AI50" s="72">
        <f t="shared" si="27"/>
        <v>32.116257108191029</v>
      </c>
      <c r="AJ50" s="72">
        <f t="shared" si="27"/>
        <v>30.762849360016958</v>
      </c>
      <c r="AK50" s="72">
        <f t="shared" si="27"/>
        <v>29.409441611842858</v>
      </c>
      <c r="AL50" s="72">
        <f t="shared" si="27"/>
        <v>28.056033863668794</v>
      </c>
      <c r="AM50" s="72">
        <f t="shared" si="27"/>
        <v>26.702626115494699</v>
      </c>
      <c r="AN50" s="72">
        <f t="shared" si="27"/>
        <v>25.349218367320631</v>
      </c>
      <c r="AO50" s="72">
        <f t="shared" si="27"/>
        <v>23.995810619146535</v>
      </c>
      <c r="AP50" s="72">
        <f t="shared" si="27"/>
        <v>22.642402870972468</v>
      </c>
      <c r="AQ50" s="72">
        <f t="shared" si="27"/>
        <v>21.288995122798372</v>
      </c>
      <c r="AR50" s="72">
        <f t="shared" si="27"/>
        <v>19.935587374624305</v>
      </c>
      <c r="AS50" s="72">
        <f t="shared" si="27"/>
        <v>18.582179626450209</v>
      </c>
      <c r="AT50" s="72">
        <f t="shared" si="27"/>
        <v>17.228771878276142</v>
      </c>
      <c r="AU50" s="72">
        <f t="shared" si="27"/>
        <v>15.875364130102048</v>
      </c>
      <c r="AV50" s="72">
        <f t="shared" si="27"/>
        <v>14.521956381927978</v>
      </c>
      <c r="AW50" s="72">
        <f t="shared" si="27"/>
        <v>13.168548633753884</v>
      </c>
      <c r="AX50" s="72">
        <f t="shared" si="27"/>
        <v>11.815140885579815</v>
      </c>
      <c r="AY50" s="72">
        <f t="shared" si="27"/>
        <v>10.461733137405721</v>
      </c>
      <c r="AZ50" s="72">
        <f t="shared" si="27"/>
        <v>9.1083253892316538</v>
      </c>
      <c r="BA50" s="72">
        <f t="shared" si="27"/>
        <v>7.7549176410575589</v>
      </c>
      <c r="BB50" s="72">
        <f t="shared" si="27"/>
        <v>6.4015098928834906</v>
      </c>
      <c r="BC50" s="72">
        <f>BC22-BC36-BC42-BC48</f>
        <v>5.0481021447093948</v>
      </c>
      <c r="BD50" s="72">
        <f>BD22-BD36-BD42-BD48</f>
        <v>2.1841946775911105</v>
      </c>
      <c r="BE50" s="72">
        <f t="shared" si="27"/>
        <v>-3.0089154401407026E-3</v>
      </c>
      <c r="BF50" s="72">
        <f t="shared" si="27"/>
        <v>-3.0089154401407026E-3</v>
      </c>
      <c r="BG50" s="72">
        <f t="shared" si="27"/>
        <v>-3.0089154401407026E-3</v>
      </c>
      <c r="BH50" s="72">
        <f t="shared" si="27"/>
        <v>-3.0089154401407026E-3</v>
      </c>
      <c r="BI50" s="72">
        <f>BI22-BI36-BI42-BI48</f>
        <v>-3.0089154401407026E-3</v>
      </c>
      <c r="BJ50" s="72">
        <f>BJ22-BJ36-BJ42-BJ48</f>
        <v>-3.0089154401407026E-3</v>
      </c>
      <c r="BK50" s="72">
        <f>BK22-BK36-BK42-BK48</f>
        <v>-3.0089154401407026E-3</v>
      </c>
      <c r="BL50" s="72">
        <f>BL22-BL36-BL42-BL48</f>
        <v>-3.0089154401407026E-3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0</v>
      </c>
      <c r="E53" s="81">
        <f>(+E33-E114)*'Assumptions (Inputs)'!$D$31/'Assumptions (Inputs)'!$D$30</f>
        <v>0</v>
      </c>
      <c r="F53" s="81">
        <f>(+F33-F114)*'Assumptions (Inputs)'!$D$31/'Assumptions (Inputs)'!$D$30</f>
        <v>0</v>
      </c>
      <c r="G53" s="81">
        <f>(+G33-G114)*'Assumptions (Inputs)'!$D$31/'Assumptions (Inputs)'!$D$30</f>
        <v>-4.0786022561778545E-2</v>
      </c>
      <c r="H53" s="81">
        <f>(+H33-H114)*'Assumptions (Inputs)'!$D$31/'Assumptions (Inputs)'!$D$30</f>
        <v>-4.0786022561778545E-2</v>
      </c>
      <c r="I53" s="81">
        <f>(+I33-I114)*'Assumptions (Inputs)'!$D$31/'Assumptions (Inputs)'!$D$30</f>
        <v>-4.0786022561778545E-2</v>
      </c>
      <c r="J53" s="81">
        <f>(+J33-J114)*'Assumptions (Inputs)'!$D$31/'Assumptions (Inputs)'!$D$30</f>
        <v>-4.0786022561778545E-2</v>
      </c>
      <c r="K53" s="81">
        <f>(+K33-K114)*'Assumptions (Inputs)'!$D$31/'Assumptions (Inputs)'!$D$30</f>
        <v>-4.0786022561778545E-2</v>
      </c>
      <c r="L53" s="81">
        <f>(+L33-L114)*'Assumptions (Inputs)'!$D$31/'Assumptions (Inputs)'!$D$30</f>
        <v>-4.0786022561778545E-2</v>
      </c>
      <c r="M53" s="81">
        <f>(+M33-M114)*'Assumptions (Inputs)'!$D$31/'Assumptions (Inputs)'!$D$30</f>
        <v>-4.0786022561778545E-2</v>
      </c>
      <c r="N53" s="81">
        <f>(+N33-N114)*'Assumptions (Inputs)'!$D$31/'Assumptions (Inputs)'!$D$30</f>
        <v>-4.0786022561778545E-2</v>
      </c>
      <c r="O53" s="81">
        <f>(+O33-O114)*'Assumptions (Inputs)'!$D$31/'Assumptions (Inputs)'!$D$30</f>
        <v>-4.0786022561778545E-2</v>
      </c>
      <c r="P53" s="81">
        <f>(+P33-P114)*'Assumptions (Inputs)'!$D$31/'Assumptions (Inputs)'!$D$30</f>
        <v>-4.0786022561778545E-2</v>
      </c>
      <c r="Q53" s="81">
        <f>(+Q33-Q114)*'Assumptions (Inputs)'!$D$31/'Assumptions (Inputs)'!$D$30</f>
        <v>-4.0786022561778545E-2</v>
      </c>
      <c r="R53" s="81">
        <f>(+R33-R114)*'Assumptions (Inputs)'!$D$31/'Assumptions (Inputs)'!$D$30</f>
        <v>-4.0786022561778545E-2</v>
      </c>
      <c r="S53" s="81">
        <f>(+S33-S114)*'Assumptions (Inputs)'!$D$31/'Assumptions (Inputs)'!$D$30</f>
        <v>-4.0786022561778545E-2</v>
      </c>
      <c r="T53" s="81">
        <f>(+T33-T114)*'Assumptions (Inputs)'!$D$31/'Assumptions (Inputs)'!$D$30</f>
        <v>-4.0786022561778545E-2</v>
      </c>
      <c r="U53" s="81">
        <f>(+U33-U114)*'Assumptions (Inputs)'!$D$31/'Assumptions (Inputs)'!$D$30</f>
        <v>-4.0786022561778545E-2</v>
      </c>
      <c r="V53" s="81">
        <f>(+V33-V114)*'Assumptions (Inputs)'!$D$31/'Assumptions (Inputs)'!$D$30</f>
        <v>-4.0786022561778545E-2</v>
      </c>
      <c r="W53" s="81">
        <f>(+W33-W114)*'Assumptions (Inputs)'!$D$31/'Assumptions (Inputs)'!$D$30</f>
        <v>-4.0786022561778545E-2</v>
      </c>
      <c r="X53" s="81">
        <f>(+X33-X114)*'Assumptions (Inputs)'!$D$31/'Assumptions (Inputs)'!$D$30</f>
        <v>-4.0786022561778545E-2</v>
      </c>
      <c r="Y53" s="81">
        <f>(+Y33-Y114)*'Assumptions (Inputs)'!$D$31/'Assumptions (Inputs)'!$D$30</f>
        <v>-4.0786022561778545E-2</v>
      </c>
      <c r="Z53" s="81">
        <f>(+Z33-Z114)*'Assumptions (Inputs)'!$D$31/'Assumptions (Inputs)'!$D$30</f>
        <v>-4.0786022561778545E-2</v>
      </c>
      <c r="AA53" s="81">
        <f>(+AA33-AA114)*'Assumptions (Inputs)'!$D$31/'Assumptions (Inputs)'!$D$30</f>
        <v>-4.0786022561778545E-2</v>
      </c>
      <c r="AB53" s="81">
        <f>(+AB33-AB114)*'Assumptions (Inputs)'!$D$31/'Assumptions (Inputs)'!$D$30</f>
        <v>-4.0786022561778545E-2</v>
      </c>
      <c r="AC53" s="81">
        <f>(+AC33-AC114)*'Assumptions (Inputs)'!$D$31/'Assumptions (Inputs)'!$D$30</f>
        <v>-4.0786022561778545E-2</v>
      </c>
      <c r="AD53" s="81">
        <f>(+AD33-AD114)*'Assumptions (Inputs)'!$D$31/'Assumptions (Inputs)'!$D$30</f>
        <v>-4.0786022561778545E-2</v>
      </c>
      <c r="AE53" s="81">
        <f>(+AE33-AE114)*'Assumptions (Inputs)'!$D$31/'Assumptions (Inputs)'!$D$30</f>
        <v>-4.0786022561778545E-2</v>
      </c>
      <c r="AF53" s="81">
        <f>(+AF33-AF114)*'Assumptions (Inputs)'!$D$31/'Assumptions (Inputs)'!$D$30</f>
        <v>-4.0786022561778545E-2</v>
      </c>
      <c r="AG53" s="81">
        <f>(+AG33-AG114)*'Assumptions (Inputs)'!$D$31/'Assumptions (Inputs)'!$D$30</f>
        <v>-4.0786022561778545E-2</v>
      </c>
      <c r="AH53" s="81">
        <f>(+AH33-AH114)*'Assumptions (Inputs)'!$D$31/'Assumptions (Inputs)'!$D$30</f>
        <v>-4.0786022561778545E-2</v>
      </c>
      <c r="AI53" s="81">
        <f>(+AI33-AI114)*'Assumptions (Inputs)'!$D$31/'Assumptions (Inputs)'!$D$30</f>
        <v>-4.0786022561778545E-2</v>
      </c>
      <c r="AJ53" s="81">
        <f>(+AJ33-AJ114)*'Assumptions (Inputs)'!$D$31/'Assumptions (Inputs)'!$D$30</f>
        <v>-4.0786022561778545E-2</v>
      </c>
      <c r="AK53" s="81">
        <f>(+AK33-AK114)*'Assumptions (Inputs)'!$D$31/'Assumptions (Inputs)'!$D$30</f>
        <v>-4.0786022561778545E-2</v>
      </c>
      <c r="AL53" s="81">
        <f>(+AL33-AL114)*'Assumptions (Inputs)'!$D$31/'Assumptions (Inputs)'!$D$30</f>
        <v>-4.0786022561778545E-2</v>
      </c>
      <c r="AM53" s="81">
        <f>(+AM33-AM114)*'Assumptions (Inputs)'!$D$31/'Assumptions (Inputs)'!$D$30</f>
        <v>-4.0786022561778545E-2</v>
      </c>
      <c r="AN53" s="81">
        <f>(+AN33-AN114)*'Assumptions (Inputs)'!$D$31/'Assumptions (Inputs)'!$D$30</f>
        <v>-4.0786022561778545E-2</v>
      </c>
      <c r="AO53" s="81">
        <f>(+AO33-AO114)*'Assumptions (Inputs)'!$D$31/'Assumptions (Inputs)'!$D$30</f>
        <v>-4.0786022561778545E-2</v>
      </c>
      <c r="AP53" s="81">
        <f>(+AP33-AP114)*'Assumptions (Inputs)'!$D$31/'Assumptions (Inputs)'!$D$30</f>
        <v>-4.0786022561778545E-2</v>
      </c>
      <c r="AQ53" s="81">
        <f>(+AQ33-AQ114)*'Assumptions (Inputs)'!$D$31/'Assumptions (Inputs)'!$D$30</f>
        <v>-4.0786022561778545E-2</v>
      </c>
      <c r="AR53" s="81">
        <f>(+AR33-AR114)*'Assumptions (Inputs)'!$D$31/'Assumptions (Inputs)'!$D$30</f>
        <v>-4.0786022561778545E-2</v>
      </c>
      <c r="AS53" s="81">
        <f>(+AS33-AS114)*'Assumptions (Inputs)'!$D$31/'Assumptions (Inputs)'!$D$30</f>
        <v>-4.0786022561778545E-2</v>
      </c>
      <c r="AT53" s="81">
        <f>(+AT33-AT114)*'Assumptions (Inputs)'!$D$31/'Assumptions (Inputs)'!$D$30</f>
        <v>-4.0786022561778545E-2</v>
      </c>
      <c r="AU53" s="81">
        <f>(+AU33-AU114)*'Assumptions (Inputs)'!$D$31/'Assumptions (Inputs)'!$D$30</f>
        <v>-4.0786022561778545E-2</v>
      </c>
      <c r="AV53" s="81">
        <f>(+AV33-AV114)*'Assumptions (Inputs)'!$D$31/'Assumptions (Inputs)'!$D$30</f>
        <v>-4.0786022561778545E-2</v>
      </c>
      <c r="AW53" s="81">
        <f>(+AW33-AW114)*'Assumptions (Inputs)'!$D$31/'Assumptions (Inputs)'!$D$30</f>
        <v>-4.0786022561778545E-2</v>
      </c>
      <c r="AX53" s="81">
        <f>(+AX33-AX114)*'Assumptions (Inputs)'!$D$31/'Assumptions (Inputs)'!$D$30</f>
        <v>-4.0786022561778545E-2</v>
      </c>
      <c r="AY53" s="81">
        <f>(+AY33-AY114)*'Assumptions (Inputs)'!$D$31/'Assumptions (Inputs)'!$D$30</f>
        <v>-4.0786022561778545E-2</v>
      </c>
      <c r="AZ53" s="81">
        <f>(+AZ33-AZ114)*'Assumptions (Inputs)'!$D$31/'Assumptions (Inputs)'!$D$30</f>
        <v>-4.0786022561778545E-2</v>
      </c>
      <c r="BA53" s="81">
        <f>(+BA33-BA114)*'Assumptions (Inputs)'!$D$31/'Assumptions (Inputs)'!$D$30</f>
        <v>-4.0786022561778545E-2</v>
      </c>
      <c r="BB53" s="81">
        <f>(+BB33-BB114)*'Assumptions (Inputs)'!$D$31/'Assumptions (Inputs)'!$D$30</f>
        <v>-4.0786022561778545E-2</v>
      </c>
      <c r="BC53" s="81">
        <f>(+BC33-BC114)*'Assumptions (Inputs)'!$D$31/'Assumptions (Inputs)'!$D$30</f>
        <v>-4.0786022561778545E-2</v>
      </c>
      <c r="BD53" s="81">
        <f>(+BD33-BD114)*'Assumptions (Inputs)'!$D$31/'Assumptions (Inputs)'!$D$30</f>
        <v>-4.0786022561778545E-2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-2.0393011280889244</v>
      </c>
      <c r="BO53" s="343"/>
    </row>
    <row r="54" spans="1:107" s="38" customFormat="1" ht="15" customHeight="1">
      <c r="A54" s="36" t="s">
        <v>53</v>
      </c>
      <c r="B54" s="75">
        <f t="shared" ref="B54:BL54" si="28">B33</f>
        <v>0</v>
      </c>
      <c r="C54" s="75">
        <f t="shared" si="28"/>
        <v>0</v>
      </c>
      <c r="D54" s="75">
        <f t="shared" si="28"/>
        <v>0</v>
      </c>
      <c r="E54" s="75">
        <f t="shared" si="28"/>
        <v>0</v>
      </c>
      <c r="F54" s="75">
        <f t="shared" si="28"/>
        <v>0</v>
      </c>
      <c r="G54" s="75">
        <f t="shared" si="28"/>
        <v>2.3563795615530769</v>
      </c>
      <c r="H54" s="75">
        <f t="shared" si="28"/>
        <v>2.3563795615530769</v>
      </c>
      <c r="I54" s="75">
        <f t="shared" si="28"/>
        <v>2.3563795615530769</v>
      </c>
      <c r="J54" s="75">
        <f t="shared" si="28"/>
        <v>2.3563795615530769</v>
      </c>
      <c r="K54" s="75">
        <f t="shared" si="28"/>
        <v>2.3563795615530769</v>
      </c>
      <c r="L54" s="75">
        <f t="shared" si="28"/>
        <v>2.3563795615530769</v>
      </c>
      <c r="M54" s="75">
        <f t="shared" si="28"/>
        <v>2.3563795615530769</v>
      </c>
      <c r="N54" s="75">
        <f t="shared" si="28"/>
        <v>2.3563795615530769</v>
      </c>
      <c r="O54" s="75">
        <f t="shared" si="28"/>
        <v>2.3563795615530769</v>
      </c>
      <c r="P54" s="75">
        <f t="shared" si="28"/>
        <v>2.3563795615530769</v>
      </c>
      <c r="Q54" s="75">
        <f t="shared" si="28"/>
        <v>2.3563795615530769</v>
      </c>
      <c r="R54" s="75">
        <f t="shared" si="28"/>
        <v>2.3563795615530769</v>
      </c>
      <c r="S54" s="75">
        <f t="shared" si="28"/>
        <v>2.3563795615530769</v>
      </c>
      <c r="T54" s="75">
        <f t="shared" si="28"/>
        <v>2.3563795615530769</v>
      </c>
      <c r="U54" s="75">
        <f t="shared" si="28"/>
        <v>2.3563795615530769</v>
      </c>
      <c r="V54" s="75">
        <f t="shared" si="28"/>
        <v>2.3563795615530769</v>
      </c>
      <c r="W54" s="75">
        <f t="shared" si="28"/>
        <v>2.3563795615530769</v>
      </c>
      <c r="X54" s="75">
        <f t="shared" si="28"/>
        <v>2.3563795615530769</v>
      </c>
      <c r="Y54" s="75">
        <f t="shared" si="28"/>
        <v>2.3563795615530769</v>
      </c>
      <c r="Z54" s="75">
        <f t="shared" si="28"/>
        <v>2.3563795615530769</v>
      </c>
      <c r="AA54" s="75">
        <f t="shared" si="28"/>
        <v>2.3563795615530769</v>
      </c>
      <c r="AB54" s="75">
        <f t="shared" si="28"/>
        <v>2.3563795615530769</v>
      </c>
      <c r="AC54" s="75">
        <f t="shared" si="28"/>
        <v>2.3563795615530769</v>
      </c>
      <c r="AD54" s="75">
        <f t="shared" si="28"/>
        <v>2.3563795615530769</v>
      </c>
      <c r="AE54" s="75">
        <f t="shared" si="28"/>
        <v>2.3563795615530769</v>
      </c>
      <c r="AF54" s="75">
        <f t="shared" si="28"/>
        <v>2.3563795615530769</v>
      </c>
      <c r="AG54" s="75">
        <f t="shared" si="28"/>
        <v>2.3563795615530769</v>
      </c>
      <c r="AH54" s="75">
        <f t="shared" si="28"/>
        <v>2.3563795615530769</v>
      </c>
      <c r="AI54" s="75">
        <f t="shared" si="28"/>
        <v>2.3563795615530769</v>
      </c>
      <c r="AJ54" s="75">
        <f t="shared" si="28"/>
        <v>2.3563795615530769</v>
      </c>
      <c r="AK54" s="75">
        <f t="shared" si="28"/>
        <v>2.3563795615530769</v>
      </c>
      <c r="AL54" s="75">
        <f t="shared" si="28"/>
        <v>2.3563795615530769</v>
      </c>
      <c r="AM54" s="75">
        <f t="shared" si="28"/>
        <v>2.3563795615530769</v>
      </c>
      <c r="AN54" s="75">
        <f t="shared" si="28"/>
        <v>2.3563795615530769</v>
      </c>
      <c r="AO54" s="75">
        <f t="shared" si="28"/>
        <v>2.3563795615530769</v>
      </c>
      <c r="AP54" s="75">
        <f t="shared" si="28"/>
        <v>2.3563795615530769</v>
      </c>
      <c r="AQ54" s="75">
        <f t="shared" si="28"/>
        <v>2.3563795615530769</v>
      </c>
      <c r="AR54" s="75">
        <f t="shared" si="28"/>
        <v>2.3563795615530769</v>
      </c>
      <c r="AS54" s="75">
        <f t="shared" si="28"/>
        <v>2.3563795615530769</v>
      </c>
      <c r="AT54" s="75">
        <f t="shared" si="28"/>
        <v>2.3563795615530769</v>
      </c>
      <c r="AU54" s="75">
        <f t="shared" si="28"/>
        <v>2.3563795615530769</v>
      </c>
      <c r="AV54" s="75">
        <f t="shared" si="28"/>
        <v>2.3563795615530769</v>
      </c>
      <c r="AW54" s="75">
        <f t="shared" si="28"/>
        <v>2.3563795615530769</v>
      </c>
      <c r="AX54" s="75">
        <f t="shared" si="28"/>
        <v>2.3563795615530769</v>
      </c>
      <c r="AY54" s="75">
        <f t="shared" si="28"/>
        <v>2.3563795615530769</v>
      </c>
      <c r="AZ54" s="75">
        <f t="shared" si="28"/>
        <v>2.3563795615530769</v>
      </c>
      <c r="BA54" s="75">
        <f t="shared" si="28"/>
        <v>2.3563795615530769</v>
      </c>
      <c r="BB54" s="75">
        <f t="shared" si="28"/>
        <v>2.3563795615530769</v>
      </c>
      <c r="BC54" s="75">
        <f t="shared" si="28"/>
        <v>2.3563795615530769</v>
      </c>
      <c r="BD54" s="75">
        <f t="shared" si="28"/>
        <v>2.3563795615530769</v>
      </c>
      <c r="BE54" s="75">
        <f t="shared" si="28"/>
        <v>0</v>
      </c>
      <c r="BF54" s="75">
        <f t="shared" si="28"/>
        <v>0</v>
      </c>
      <c r="BG54" s="75">
        <f t="shared" si="28"/>
        <v>0</v>
      </c>
      <c r="BH54" s="75">
        <f t="shared" si="28"/>
        <v>0</v>
      </c>
      <c r="BI54" s="75">
        <f t="shared" si="28"/>
        <v>0</v>
      </c>
      <c r="BJ54" s="75">
        <f t="shared" si="28"/>
        <v>0</v>
      </c>
      <c r="BK54" s="75">
        <f t="shared" si="28"/>
        <v>0</v>
      </c>
      <c r="BL54" s="75">
        <f t="shared" si="28"/>
        <v>0</v>
      </c>
      <c r="BM54" s="37"/>
      <c r="BN54" s="75">
        <f>SUM(B54:BM54)</f>
        <v>117.81897807765399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</v>
      </c>
      <c r="E55" s="68">
        <f>E21*'Assumptions (Inputs)'!$C$42</f>
        <v>0</v>
      </c>
      <c r="F55" s="68">
        <f>F21*'Assumptions (Inputs)'!$C$42</f>
        <v>0</v>
      </c>
      <c r="G55" s="68">
        <f>G21*'Assumptions (Inputs)'!$C$42</f>
        <v>6.0419988757771215</v>
      </c>
      <c r="H55" s="68">
        <f>H21*'Assumptions (Inputs)'!$C$42</f>
        <v>6.0419988757771215</v>
      </c>
      <c r="I55" s="68">
        <f>I21*'Assumptions (Inputs)'!$C$42</f>
        <v>6.0419988757771215</v>
      </c>
      <c r="J55" s="68">
        <f>J21*'Assumptions (Inputs)'!$C$42</f>
        <v>6.0419988757771215</v>
      </c>
      <c r="K55" s="68">
        <f>K21*'Assumptions (Inputs)'!$C$42</f>
        <v>6.0419988757771215</v>
      </c>
      <c r="L55" s="68">
        <f>L21*'Assumptions (Inputs)'!$C$42</f>
        <v>6.0419988757771215</v>
      </c>
      <c r="M55" s="68">
        <f>M21*'Assumptions (Inputs)'!$C$42</f>
        <v>6.0419988757771215</v>
      </c>
      <c r="N55" s="68">
        <f>N21*'Assumptions (Inputs)'!$C$42</f>
        <v>6.0419988757771215</v>
      </c>
      <c r="O55" s="68">
        <f>O21*'Assumptions (Inputs)'!$C$42</f>
        <v>6.0419988757771215</v>
      </c>
      <c r="P55" s="68">
        <f>P21*'Assumptions (Inputs)'!$C$42</f>
        <v>6.0419988757771215</v>
      </c>
      <c r="Q55" s="68">
        <f>Q21*'Assumptions (Inputs)'!$C$42</f>
        <v>6.0419988757771215</v>
      </c>
      <c r="R55" s="68">
        <f>R21*'Assumptions (Inputs)'!$C$42</f>
        <v>6.0419988757771215</v>
      </c>
      <c r="S55" s="68">
        <f>S21*'Assumptions (Inputs)'!$C$42</f>
        <v>6.0419988757771215</v>
      </c>
      <c r="T55" s="68">
        <f>T21*'Assumptions (Inputs)'!$C$42</f>
        <v>6.0419988757771215</v>
      </c>
      <c r="U55" s="68">
        <f>U21*'Assumptions (Inputs)'!$C$42</f>
        <v>6.0419988757771215</v>
      </c>
      <c r="V55" s="68">
        <f>V21*'Assumptions (Inputs)'!$C$42</f>
        <v>6.0419988757771215</v>
      </c>
      <c r="W55" s="68">
        <f>W21*'Assumptions (Inputs)'!$C$42</f>
        <v>6.0419988757771215</v>
      </c>
      <c r="X55" s="68">
        <f>X21*'Assumptions (Inputs)'!$C$42</f>
        <v>6.0419988757771215</v>
      </c>
      <c r="Y55" s="68">
        <f>Y21*'Assumptions (Inputs)'!$C$42</f>
        <v>6.0419988757771215</v>
      </c>
      <c r="Z55" s="68">
        <f>Z21*'Assumptions (Inputs)'!$C$42</f>
        <v>6.0419988757771215</v>
      </c>
      <c r="AA55" s="68">
        <f>AA21*'Assumptions (Inputs)'!$C$42</f>
        <v>6.0419988757771215</v>
      </c>
      <c r="AB55" s="68">
        <f>AB21*'Assumptions (Inputs)'!$C$42</f>
        <v>6.0419988757771215</v>
      </c>
      <c r="AC55" s="68">
        <f>AC21*'Assumptions (Inputs)'!$C$42</f>
        <v>6.0419988757771215</v>
      </c>
      <c r="AD55" s="68">
        <f>AD21*'Assumptions (Inputs)'!$C$42</f>
        <v>6.0419988757771215</v>
      </c>
      <c r="AE55" s="68">
        <f>AE21*'Assumptions (Inputs)'!$C$42</f>
        <v>6.0419988757771215</v>
      </c>
      <c r="AF55" s="68">
        <f>AF21*'Assumptions (Inputs)'!$C$42</f>
        <v>6.0419988757771215</v>
      </c>
      <c r="AG55" s="68">
        <f>AG21*'Assumptions (Inputs)'!$C$42</f>
        <v>6.0419988757771215</v>
      </c>
      <c r="AH55" s="68">
        <f>AH21*'Assumptions (Inputs)'!$C$42</f>
        <v>6.0419988757771215</v>
      </c>
      <c r="AI55" s="68">
        <f>AI21*'Assumptions (Inputs)'!$C$42</f>
        <v>6.0419988757771215</v>
      </c>
      <c r="AJ55" s="68">
        <f>AJ21*'Assumptions (Inputs)'!$C$42</f>
        <v>6.0419988757771215</v>
      </c>
      <c r="AK55" s="68">
        <f>AK21*'Assumptions (Inputs)'!$C$42</f>
        <v>6.0419988757771215</v>
      </c>
      <c r="AL55" s="68">
        <f>AL21*'Assumptions (Inputs)'!$C$42</f>
        <v>6.0419988757771215</v>
      </c>
      <c r="AM55" s="68">
        <f>AM21*'Assumptions (Inputs)'!$C$42</f>
        <v>6.0419988757771215</v>
      </c>
      <c r="AN55" s="68">
        <f>AN21*'Assumptions (Inputs)'!$C$42</f>
        <v>6.0419988757771215</v>
      </c>
      <c r="AO55" s="68">
        <f>AO21*'Assumptions (Inputs)'!$C$42</f>
        <v>6.0419988757771215</v>
      </c>
      <c r="AP55" s="68">
        <f>AP21*'Assumptions (Inputs)'!$C$42</f>
        <v>6.0419988757771215</v>
      </c>
      <c r="AQ55" s="68">
        <f>AQ21*'Assumptions (Inputs)'!$C$42</f>
        <v>6.0419988757771215</v>
      </c>
      <c r="AR55" s="68">
        <f>AR21*'Assumptions (Inputs)'!$C$42</f>
        <v>6.0419988757771215</v>
      </c>
      <c r="AS55" s="68">
        <f>AS21*'Assumptions (Inputs)'!$C$42</f>
        <v>6.0419988757771215</v>
      </c>
      <c r="AT55" s="68">
        <f>AT21*'Assumptions (Inputs)'!$C$42</f>
        <v>6.0419988757771215</v>
      </c>
      <c r="AU55" s="68">
        <f>AU21*'Assumptions (Inputs)'!$C$42</f>
        <v>6.0419988757771215</v>
      </c>
      <c r="AV55" s="68">
        <f>AV21*'Assumptions (Inputs)'!$C$42</f>
        <v>6.0419988757771215</v>
      </c>
      <c r="AW55" s="68">
        <f>AW21*'Assumptions (Inputs)'!$C$42</f>
        <v>6.0419988757771215</v>
      </c>
      <c r="AX55" s="68">
        <f>AX21*'Assumptions (Inputs)'!$C$42</f>
        <v>6.0419988757771215</v>
      </c>
      <c r="AY55" s="68">
        <f>AY21*'Assumptions (Inputs)'!$C$42</f>
        <v>6.0419988757771215</v>
      </c>
      <c r="AZ55" s="68">
        <f>AZ21*'Assumptions (Inputs)'!$C$42</f>
        <v>6.0419988757771215</v>
      </c>
      <c r="BA55" s="68">
        <f>BA21*'Assumptions (Inputs)'!$C$42</f>
        <v>6.0419988757771215</v>
      </c>
      <c r="BB55" s="68">
        <f>BB21*'Assumptions (Inputs)'!$C$42</f>
        <v>6.0419988757771215</v>
      </c>
      <c r="BC55" s="68">
        <f>BC21*'Assumptions (Inputs)'!$C$42</f>
        <v>6.0419988757771215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296.05794491307893</v>
      </c>
      <c r="BO55" s="337"/>
    </row>
    <row r="56" spans="1:107" s="38" customFormat="1" ht="15" customHeight="1" thickBot="1">
      <c r="A56" s="36" t="s">
        <v>100</v>
      </c>
      <c r="B56" s="69">
        <f t="shared" ref="B56:BL56" si="29">SUM(B53:B55)</f>
        <v>0</v>
      </c>
      <c r="C56" s="69">
        <f t="shared" si="29"/>
        <v>0</v>
      </c>
      <c r="D56" s="69">
        <f t="shared" si="29"/>
        <v>0</v>
      </c>
      <c r="E56" s="69">
        <f t="shared" si="29"/>
        <v>0</v>
      </c>
      <c r="F56" s="69">
        <f t="shared" si="29"/>
        <v>0</v>
      </c>
      <c r="G56" s="69">
        <f t="shared" si="29"/>
        <v>8.3575924147684191</v>
      </c>
      <c r="H56" s="69">
        <f t="shared" si="29"/>
        <v>8.3575924147684191</v>
      </c>
      <c r="I56" s="69">
        <f t="shared" si="29"/>
        <v>8.3575924147684191</v>
      </c>
      <c r="J56" s="69">
        <f t="shared" si="29"/>
        <v>8.3575924147684191</v>
      </c>
      <c r="K56" s="69">
        <f t="shared" si="29"/>
        <v>8.3575924147684191</v>
      </c>
      <c r="L56" s="69">
        <f t="shared" si="29"/>
        <v>8.3575924147684191</v>
      </c>
      <c r="M56" s="69">
        <f t="shared" si="29"/>
        <v>8.3575924147684191</v>
      </c>
      <c r="N56" s="69">
        <f t="shared" si="29"/>
        <v>8.3575924147684191</v>
      </c>
      <c r="O56" s="69">
        <f t="shared" si="29"/>
        <v>8.3575924147684191</v>
      </c>
      <c r="P56" s="69">
        <f t="shared" si="29"/>
        <v>8.3575924147684191</v>
      </c>
      <c r="Q56" s="69">
        <f t="shared" si="29"/>
        <v>8.3575924147684191</v>
      </c>
      <c r="R56" s="69">
        <f t="shared" si="29"/>
        <v>8.3575924147684191</v>
      </c>
      <c r="S56" s="69">
        <f t="shared" si="29"/>
        <v>8.3575924147684191</v>
      </c>
      <c r="T56" s="69">
        <f t="shared" si="29"/>
        <v>8.3575924147684191</v>
      </c>
      <c r="U56" s="69">
        <f t="shared" si="29"/>
        <v>8.3575924147684191</v>
      </c>
      <c r="V56" s="69">
        <f t="shared" si="29"/>
        <v>8.3575924147684191</v>
      </c>
      <c r="W56" s="69">
        <f t="shared" si="29"/>
        <v>8.3575924147684191</v>
      </c>
      <c r="X56" s="69">
        <f t="shared" si="29"/>
        <v>8.3575924147684191</v>
      </c>
      <c r="Y56" s="69">
        <f t="shared" si="29"/>
        <v>8.3575924147684191</v>
      </c>
      <c r="Z56" s="69">
        <f t="shared" si="29"/>
        <v>8.3575924147684191</v>
      </c>
      <c r="AA56" s="69">
        <f t="shared" si="29"/>
        <v>8.3575924147684191</v>
      </c>
      <c r="AB56" s="69">
        <f t="shared" si="29"/>
        <v>8.3575924147684191</v>
      </c>
      <c r="AC56" s="69">
        <f t="shared" si="29"/>
        <v>8.3575924147684191</v>
      </c>
      <c r="AD56" s="69">
        <f t="shared" si="29"/>
        <v>8.3575924147684191</v>
      </c>
      <c r="AE56" s="69">
        <f t="shared" si="29"/>
        <v>8.3575924147684191</v>
      </c>
      <c r="AF56" s="69">
        <f t="shared" si="29"/>
        <v>8.3575924147684191</v>
      </c>
      <c r="AG56" s="69">
        <f t="shared" si="29"/>
        <v>8.3575924147684191</v>
      </c>
      <c r="AH56" s="69">
        <f t="shared" si="29"/>
        <v>8.3575924147684191</v>
      </c>
      <c r="AI56" s="69">
        <f t="shared" si="29"/>
        <v>8.3575924147684191</v>
      </c>
      <c r="AJ56" s="69">
        <f t="shared" si="29"/>
        <v>8.3575924147684191</v>
      </c>
      <c r="AK56" s="69">
        <f t="shared" si="29"/>
        <v>8.3575924147684191</v>
      </c>
      <c r="AL56" s="69">
        <f t="shared" si="29"/>
        <v>8.3575924147684191</v>
      </c>
      <c r="AM56" s="69">
        <f t="shared" si="29"/>
        <v>8.3575924147684191</v>
      </c>
      <c r="AN56" s="69">
        <f t="shared" si="29"/>
        <v>8.3575924147684191</v>
      </c>
      <c r="AO56" s="69">
        <f t="shared" si="29"/>
        <v>8.3575924147684191</v>
      </c>
      <c r="AP56" s="69">
        <f t="shared" si="29"/>
        <v>8.3575924147684191</v>
      </c>
      <c r="AQ56" s="69">
        <f t="shared" si="29"/>
        <v>8.3575924147684191</v>
      </c>
      <c r="AR56" s="69">
        <f t="shared" si="29"/>
        <v>8.3575924147684191</v>
      </c>
      <c r="AS56" s="69">
        <f t="shared" si="29"/>
        <v>8.3575924147684191</v>
      </c>
      <c r="AT56" s="69">
        <f t="shared" si="29"/>
        <v>8.3575924147684191</v>
      </c>
      <c r="AU56" s="69">
        <f t="shared" si="29"/>
        <v>8.3575924147684191</v>
      </c>
      <c r="AV56" s="69">
        <f t="shared" si="29"/>
        <v>8.3575924147684191</v>
      </c>
      <c r="AW56" s="69">
        <f t="shared" si="29"/>
        <v>8.3575924147684191</v>
      </c>
      <c r="AX56" s="69">
        <f t="shared" si="29"/>
        <v>8.3575924147684191</v>
      </c>
      <c r="AY56" s="69">
        <f t="shared" si="29"/>
        <v>8.3575924147684191</v>
      </c>
      <c r="AZ56" s="69">
        <f t="shared" si="29"/>
        <v>8.3575924147684191</v>
      </c>
      <c r="BA56" s="69">
        <f t="shared" si="29"/>
        <v>8.3575924147684191</v>
      </c>
      <c r="BB56" s="69">
        <f t="shared" si="29"/>
        <v>8.3575924147684191</v>
      </c>
      <c r="BC56" s="69">
        <f t="shared" si="29"/>
        <v>8.3575924147684191</v>
      </c>
      <c r="BD56" s="69">
        <f t="shared" si="29"/>
        <v>2.3155935389912985</v>
      </c>
      <c r="BE56" s="69">
        <f t="shared" si="29"/>
        <v>0</v>
      </c>
      <c r="BF56" s="69">
        <f t="shared" si="29"/>
        <v>0</v>
      </c>
      <c r="BG56" s="69">
        <f t="shared" si="29"/>
        <v>0</v>
      </c>
      <c r="BH56" s="69">
        <f t="shared" si="29"/>
        <v>0</v>
      </c>
      <c r="BI56" s="69">
        <f t="shared" si="29"/>
        <v>0</v>
      </c>
      <c r="BJ56" s="69">
        <f t="shared" si="29"/>
        <v>0</v>
      </c>
      <c r="BK56" s="69">
        <f t="shared" si="29"/>
        <v>0</v>
      </c>
      <c r="BL56" s="69">
        <f t="shared" si="29"/>
        <v>0</v>
      </c>
      <c r="BM56" s="37"/>
      <c r="BN56" s="75">
        <f>SUM(B56:BM56)</f>
        <v>411.83762186264386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30">B50</f>
        <v>0</v>
      </c>
      <c r="C59" s="75">
        <f t="shared" si="30"/>
        <v>0</v>
      </c>
      <c r="D59" s="75">
        <f t="shared" si="30"/>
        <v>0</v>
      </c>
      <c r="E59" s="75">
        <f t="shared" si="30"/>
        <v>0</v>
      </c>
      <c r="F59" s="75">
        <f t="shared" si="30"/>
        <v>0</v>
      </c>
      <c r="G59" s="75">
        <f t="shared" si="30"/>
        <v>58.802998808641355</v>
      </c>
      <c r="H59" s="75">
        <f t="shared" si="30"/>
        <v>115.11918036299993</v>
      </c>
      <c r="I59" s="75">
        <f t="shared" si="30"/>
        <v>110.28144853514719</v>
      </c>
      <c r="J59" s="75">
        <f t="shared" si="30"/>
        <v>105.70499086467969</v>
      </c>
      <c r="K59" s="75">
        <f t="shared" si="30"/>
        <v>101.37024940123653</v>
      </c>
      <c r="L59" s="75">
        <f t="shared" si="30"/>
        <v>97.259170652176891</v>
      </c>
      <c r="M59" s="75">
        <f t="shared" si="30"/>
        <v>93.354954839626657</v>
      </c>
      <c r="N59" s="75">
        <f t="shared" si="30"/>
        <v>89.642055900478496</v>
      </c>
      <c r="O59" s="75">
        <f t="shared" si="30"/>
        <v>86.035973459455178</v>
      </c>
      <c r="P59" s="75">
        <f t="shared" si="30"/>
        <v>82.444935595632558</v>
      </c>
      <c r="Q59" s="75">
        <f t="shared" si="30"/>
        <v>78.853897731809923</v>
      </c>
      <c r="R59" s="75">
        <f t="shared" si="30"/>
        <v>75.262859867987302</v>
      </c>
      <c r="S59" s="75">
        <f t="shared" si="30"/>
        <v>71.671822004164682</v>
      </c>
      <c r="T59" s="75">
        <f t="shared" si="30"/>
        <v>68.080784140342047</v>
      </c>
      <c r="U59" s="75">
        <f t="shared" si="30"/>
        <v>64.489746276519398</v>
      </c>
      <c r="V59" s="75">
        <f t="shared" si="30"/>
        <v>60.898708412696784</v>
      </c>
      <c r="W59" s="75">
        <f t="shared" si="30"/>
        <v>57.307670548874157</v>
      </c>
      <c r="X59" s="75">
        <f t="shared" si="30"/>
        <v>53.716632685051543</v>
      </c>
      <c r="Y59" s="75">
        <f t="shared" si="30"/>
        <v>50.125594821228901</v>
      </c>
      <c r="Z59" s="75">
        <f t="shared" si="30"/>
        <v>46.534556957406288</v>
      </c>
      <c r="AA59" s="75">
        <f t="shared" si="30"/>
        <v>43.502926622495792</v>
      </c>
      <c r="AB59" s="75">
        <f t="shared" si="30"/>
        <v>41.590111345409582</v>
      </c>
      <c r="AC59" s="75">
        <f t="shared" si="30"/>
        <v>40.236703597235497</v>
      </c>
      <c r="AD59" s="75">
        <f t="shared" si="30"/>
        <v>38.883295849061426</v>
      </c>
      <c r="AE59" s="75">
        <f t="shared" si="30"/>
        <v>37.529888100887348</v>
      </c>
      <c r="AF59" s="75">
        <f t="shared" si="30"/>
        <v>36.176480352713277</v>
      </c>
      <c r="AG59" s="75">
        <f t="shared" si="30"/>
        <v>34.823072604539192</v>
      </c>
      <c r="AH59" s="75">
        <f t="shared" si="30"/>
        <v>33.469664856365121</v>
      </c>
      <c r="AI59" s="75">
        <f t="shared" si="30"/>
        <v>32.116257108191029</v>
      </c>
      <c r="AJ59" s="75">
        <f t="shared" si="30"/>
        <v>30.762849360016958</v>
      </c>
      <c r="AK59" s="75">
        <f t="shared" si="30"/>
        <v>29.409441611842858</v>
      </c>
      <c r="AL59" s="75">
        <f t="shared" si="30"/>
        <v>28.056033863668794</v>
      </c>
      <c r="AM59" s="75">
        <f t="shared" si="30"/>
        <v>26.702626115494699</v>
      </c>
      <c r="AN59" s="75">
        <f t="shared" si="30"/>
        <v>25.349218367320631</v>
      </c>
      <c r="AO59" s="75">
        <f t="shared" si="30"/>
        <v>23.995810619146535</v>
      </c>
      <c r="AP59" s="75">
        <f t="shared" si="30"/>
        <v>22.642402870972468</v>
      </c>
      <c r="AQ59" s="75">
        <f t="shared" si="30"/>
        <v>21.288995122798372</v>
      </c>
      <c r="AR59" s="75">
        <f t="shared" si="30"/>
        <v>19.935587374624305</v>
      </c>
      <c r="AS59" s="75">
        <f t="shared" si="30"/>
        <v>18.582179626450209</v>
      </c>
      <c r="AT59" s="75">
        <f t="shared" si="30"/>
        <v>17.228771878276142</v>
      </c>
      <c r="AU59" s="75">
        <f t="shared" si="30"/>
        <v>15.875364130102048</v>
      </c>
      <c r="AV59" s="75">
        <f t="shared" si="30"/>
        <v>14.521956381927978</v>
      </c>
      <c r="AW59" s="75">
        <f t="shared" si="30"/>
        <v>13.168548633753884</v>
      </c>
      <c r="AX59" s="75">
        <f t="shared" si="30"/>
        <v>11.815140885579815</v>
      </c>
      <c r="AY59" s="75">
        <f t="shared" si="30"/>
        <v>10.461733137405721</v>
      </c>
      <c r="AZ59" s="75">
        <f t="shared" si="30"/>
        <v>9.1083253892316538</v>
      </c>
      <c r="BA59" s="75">
        <f t="shared" si="30"/>
        <v>7.7549176410575589</v>
      </c>
      <c r="BB59" s="75">
        <f t="shared" si="30"/>
        <v>6.4015098928834906</v>
      </c>
      <c r="BC59" s="75">
        <f t="shared" si="30"/>
        <v>5.0481021447093948</v>
      </c>
      <c r="BD59" s="75">
        <f t="shared" si="30"/>
        <v>2.1841946775911105</v>
      </c>
      <c r="BE59" s="75">
        <f t="shared" si="30"/>
        <v>-3.0089154401407026E-3</v>
      </c>
      <c r="BF59" s="75">
        <f t="shared" si="30"/>
        <v>-3.0089154401407026E-3</v>
      </c>
      <c r="BG59" s="75">
        <f t="shared" si="30"/>
        <v>-3.0089154401407026E-3</v>
      </c>
      <c r="BH59" s="75">
        <f t="shared" si="30"/>
        <v>-3.0089154401407026E-3</v>
      </c>
      <c r="BI59" s="75">
        <f t="shared" si="30"/>
        <v>-3.0089154401407026E-3</v>
      </c>
      <c r="BJ59" s="75">
        <f t="shared" si="30"/>
        <v>-3.0089154401407026E-3</v>
      </c>
      <c r="BK59" s="75">
        <f t="shared" si="30"/>
        <v>-3.0089154401407026E-3</v>
      </c>
      <c r="BL59" s="75">
        <f t="shared" si="30"/>
        <v>-3.0089154401407026E-3</v>
      </c>
      <c r="BM59" s="37"/>
      <c r="BN59" s="75">
        <f>SUM(B59:BM59)</f>
        <v>2265.5562707043869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1">E60</f>
        <v>9.7000000000000003E-2</v>
      </c>
      <c r="G60" s="369">
        <f t="shared" si="31"/>
        <v>9.7000000000000003E-2</v>
      </c>
      <c r="H60" s="369">
        <f t="shared" si="31"/>
        <v>9.7000000000000003E-2</v>
      </c>
      <c r="I60" s="369">
        <f t="shared" si="31"/>
        <v>9.7000000000000003E-2</v>
      </c>
      <c r="J60" s="369">
        <f t="shared" si="31"/>
        <v>9.7000000000000003E-2</v>
      </c>
      <c r="K60" s="369">
        <f t="shared" si="31"/>
        <v>9.7000000000000003E-2</v>
      </c>
      <c r="L60" s="369">
        <f t="shared" si="31"/>
        <v>9.7000000000000003E-2</v>
      </c>
      <c r="M60" s="369">
        <f t="shared" si="31"/>
        <v>9.7000000000000003E-2</v>
      </c>
      <c r="N60" s="369">
        <f t="shared" si="31"/>
        <v>9.7000000000000003E-2</v>
      </c>
      <c r="O60" s="369">
        <f t="shared" si="31"/>
        <v>9.7000000000000003E-2</v>
      </c>
      <c r="P60" s="369">
        <f t="shared" si="31"/>
        <v>9.7000000000000003E-2</v>
      </c>
      <c r="Q60" s="369">
        <f t="shared" si="31"/>
        <v>9.7000000000000003E-2</v>
      </c>
      <c r="R60" s="369">
        <f t="shared" si="31"/>
        <v>9.7000000000000003E-2</v>
      </c>
      <c r="S60" s="369">
        <f t="shared" si="31"/>
        <v>9.7000000000000003E-2</v>
      </c>
      <c r="T60" s="369">
        <f t="shared" si="31"/>
        <v>9.7000000000000003E-2</v>
      </c>
      <c r="U60" s="369">
        <f t="shared" si="31"/>
        <v>9.7000000000000003E-2</v>
      </c>
      <c r="V60" s="369">
        <f t="shared" si="31"/>
        <v>9.7000000000000003E-2</v>
      </c>
      <c r="W60" s="369">
        <f t="shared" si="31"/>
        <v>9.7000000000000003E-2</v>
      </c>
      <c r="X60" s="369">
        <f t="shared" si="31"/>
        <v>9.7000000000000003E-2</v>
      </c>
      <c r="Y60" s="369">
        <f t="shared" si="31"/>
        <v>9.7000000000000003E-2</v>
      </c>
      <c r="Z60" s="369">
        <f t="shared" si="31"/>
        <v>9.7000000000000003E-2</v>
      </c>
      <c r="AA60" s="369">
        <f t="shared" si="31"/>
        <v>9.7000000000000003E-2</v>
      </c>
      <c r="AB60" s="369">
        <f t="shared" si="31"/>
        <v>9.7000000000000003E-2</v>
      </c>
      <c r="AC60" s="369">
        <f t="shared" si="31"/>
        <v>9.7000000000000003E-2</v>
      </c>
      <c r="AD60" s="369">
        <f t="shared" si="31"/>
        <v>9.7000000000000003E-2</v>
      </c>
      <c r="AE60" s="369">
        <f t="shared" si="31"/>
        <v>9.7000000000000003E-2</v>
      </c>
      <c r="AF60" s="369">
        <f t="shared" si="31"/>
        <v>9.7000000000000003E-2</v>
      </c>
      <c r="AG60" s="369">
        <f t="shared" si="31"/>
        <v>9.7000000000000003E-2</v>
      </c>
      <c r="AH60" s="369">
        <f t="shared" si="31"/>
        <v>9.7000000000000003E-2</v>
      </c>
      <c r="AI60" s="369">
        <f t="shared" si="31"/>
        <v>9.7000000000000003E-2</v>
      </c>
      <c r="AJ60" s="369">
        <f t="shared" si="31"/>
        <v>9.7000000000000003E-2</v>
      </c>
      <c r="AK60" s="369">
        <f t="shared" si="31"/>
        <v>9.7000000000000003E-2</v>
      </c>
      <c r="AL60" s="369">
        <f t="shared" si="31"/>
        <v>9.7000000000000003E-2</v>
      </c>
      <c r="AM60" s="369">
        <f t="shared" si="31"/>
        <v>9.7000000000000003E-2</v>
      </c>
      <c r="AN60" s="369">
        <f t="shared" si="31"/>
        <v>9.7000000000000003E-2</v>
      </c>
      <c r="AO60" s="369">
        <f t="shared" si="31"/>
        <v>9.7000000000000003E-2</v>
      </c>
      <c r="AP60" s="369">
        <f t="shared" si="31"/>
        <v>9.7000000000000003E-2</v>
      </c>
      <c r="AQ60" s="369">
        <f t="shared" si="31"/>
        <v>9.7000000000000003E-2</v>
      </c>
      <c r="AR60" s="369">
        <f t="shared" si="31"/>
        <v>9.7000000000000003E-2</v>
      </c>
      <c r="AS60" s="369">
        <f t="shared" si="31"/>
        <v>9.7000000000000003E-2</v>
      </c>
      <c r="AT60" s="369">
        <f t="shared" si="31"/>
        <v>9.7000000000000003E-2</v>
      </c>
      <c r="AU60" s="369">
        <f t="shared" si="31"/>
        <v>9.7000000000000003E-2</v>
      </c>
      <c r="AV60" s="369">
        <f t="shared" si="31"/>
        <v>9.7000000000000003E-2</v>
      </c>
      <c r="AW60" s="369">
        <f t="shared" si="31"/>
        <v>9.7000000000000003E-2</v>
      </c>
      <c r="AX60" s="369">
        <f t="shared" si="31"/>
        <v>9.7000000000000003E-2</v>
      </c>
      <c r="AY60" s="369">
        <f t="shared" si="31"/>
        <v>9.7000000000000003E-2</v>
      </c>
      <c r="AZ60" s="369">
        <f t="shared" si="31"/>
        <v>9.7000000000000003E-2</v>
      </c>
      <c r="BA60" s="369">
        <f t="shared" si="31"/>
        <v>9.7000000000000003E-2</v>
      </c>
      <c r="BB60" s="369">
        <f t="shared" si="31"/>
        <v>9.7000000000000003E-2</v>
      </c>
      <c r="BC60" s="369">
        <f t="shared" si="31"/>
        <v>9.7000000000000003E-2</v>
      </c>
      <c r="BD60" s="369">
        <f t="shared" si="31"/>
        <v>9.7000000000000003E-2</v>
      </c>
      <c r="BE60" s="369">
        <f t="shared" si="31"/>
        <v>9.7000000000000003E-2</v>
      </c>
      <c r="BF60" s="369">
        <f t="shared" si="31"/>
        <v>9.7000000000000003E-2</v>
      </c>
      <c r="BG60" s="369">
        <f t="shared" si="31"/>
        <v>9.7000000000000003E-2</v>
      </c>
      <c r="BH60" s="369">
        <f t="shared" si="31"/>
        <v>9.7000000000000003E-2</v>
      </c>
      <c r="BI60" s="369">
        <f t="shared" si="31"/>
        <v>9.7000000000000003E-2</v>
      </c>
      <c r="BJ60" s="369">
        <f t="shared" si="31"/>
        <v>9.7000000000000003E-2</v>
      </c>
      <c r="BK60" s="369">
        <f t="shared" si="31"/>
        <v>9.7000000000000003E-2</v>
      </c>
      <c r="BL60" s="369">
        <f t="shared" si="31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2">+B59*B60</f>
        <v>0</v>
      </c>
      <c r="C61" s="75">
        <f t="shared" si="32"/>
        <v>0</v>
      </c>
      <c r="D61" s="75">
        <f t="shared" si="32"/>
        <v>0</v>
      </c>
      <c r="E61" s="75">
        <f t="shared" si="32"/>
        <v>0</v>
      </c>
      <c r="F61" s="75">
        <f>+F59*F60</f>
        <v>0</v>
      </c>
      <c r="G61" s="75">
        <f t="shared" ref="G61:BL61" si="33">+G59*G60</f>
        <v>5.7038908844382119</v>
      </c>
      <c r="H61" s="75">
        <f t="shared" si="33"/>
        <v>11.166560495210993</v>
      </c>
      <c r="I61" s="75">
        <f t="shared" si="33"/>
        <v>10.697300507909278</v>
      </c>
      <c r="J61" s="75">
        <f t="shared" si="33"/>
        <v>10.253384113873929</v>
      </c>
      <c r="K61" s="75">
        <f t="shared" si="33"/>
        <v>9.8329141919199436</v>
      </c>
      <c r="L61" s="75">
        <f t="shared" si="33"/>
        <v>9.4341395532611596</v>
      </c>
      <c r="M61" s="75">
        <f t="shared" si="33"/>
        <v>9.0554306194437864</v>
      </c>
      <c r="N61" s="75">
        <f t="shared" si="33"/>
        <v>8.6952794223464149</v>
      </c>
      <c r="O61" s="75">
        <f t="shared" si="33"/>
        <v>8.3454894255671519</v>
      </c>
      <c r="P61" s="75">
        <f t="shared" si="33"/>
        <v>7.9971587527763583</v>
      </c>
      <c r="Q61" s="75">
        <f t="shared" si="33"/>
        <v>7.648828079985563</v>
      </c>
      <c r="R61" s="75">
        <f t="shared" si="33"/>
        <v>7.3004974071947686</v>
      </c>
      <c r="S61" s="75">
        <f t="shared" si="33"/>
        <v>6.9521667344039741</v>
      </c>
      <c r="T61" s="75">
        <f t="shared" si="33"/>
        <v>6.6038360616131788</v>
      </c>
      <c r="U61" s="75">
        <f t="shared" si="33"/>
        <v>6.2555053888223817</v>
      </c>
      <c r="V61" s="75">
        <f t="shared" si="33"/>
        <v>5.9071747160315882</v>
      </c>
      <c r="W61" s="75">
        <f t="shared" si="33"/>
        <v>5.5588440432407937</v>
      </c>
      <c r="X61" s="75">
        <f t="shared" si="33"/>
        <v>5.2105133704500002</v>
      </c>
      <c r="Y61" s="75">
        <f t="shared" si="33"/>
        <v>4.862182697659204</v>
      </c>
      <c r="Z61" s="75">
        <f t="shared" si="33"/>
        <v>4.5138520248684104</v>
      </c>
      <c r="AA61" s="75">
        <f t="shared" si="33"/>
        <v>4.2197838823820923</v>
      </c>
      <c r="AB61" s="75">
        <f t="shared" si="33"/>
        <v>4.0342408005047297</v>
      </c>
      <c r="AC61" s="75">
        <f t="shared" si="33"/>
        <v>3.9029602489318433</v>
      </c>
      <c r="AD61" s="75">
        <f t="shared" si="33"/>
        <v>3.7716796973589584</v>
      </c>
      <c r="AE61" s="75">
        <f t="shared" si="33"/>
        <v>3.6403991457860729</v>
      </c>
      <c r="AF61" s="75">
        <f t="shared" si="33"/>
        <v>3.5091185942131879</v>
      </c>
      <c r="AG61" s="75">
        <f t="shared" si="33"/>
        <v>3.3778380426403016</v>
      </c>
      <c r="AH61" s="75">
        <f t="shared" si="33"/>
        <v>3.2465574910674166</v>
      </c>
      <c r="AI61" s="75">
        <f t="shared" si="33"/>
        <v>3.1152769394945299</v>
      </c>
      <c r="AJ61" s="75">
        <f t="shared" si="33"/>
        <v>2.9839963879216449</v>
      </c>
      <c r="AK61" s="75">
        <f t="shared" si="33"/>
        <v>2.8527158363487573</v>
      </c>
      <c r="AL61" s="75">
        <f t="shared" si="33"/>
        <v>2.7214352847758732</v>
      </c>
      <c r="AM61" s="75">
        <f t="shared" si="33"/>
        <v>2.5901547332029859</v>
      </c>
      <c r="AN61" s="75">
        <f t="shared" si="33"/>
        <v>2.4588741816301014</v>
      </c>
      <c r="AO61" s="75">
        <f t="shared" si="33"/>
        <v>2.3275936300572142</v>
      </c>
      <c r="AP61" s="75">
        <f t="shared" si="33"/>
        <v>2.1963130784843297</v>
      </c>
      <c r="AQ61" s="75">
        <f t="shared" si="33"/>
        <v>2.065032526911442</v>
      </c>
      <c r="AR61" s="75">
        <f t="shared" si="33"/>
        <v>1.9337519753385577</v>
      </c>
      <c r="AS61" s="75">
        <f t="shared" si="33"/>
        <v>1.8024714237656703</v>
      </c>
      <c r="AT61" s="75">
        <f t="shared" si="33"/>
        <v>1.6711908721927857</v>
      </c>
      <c r="AU61" s="75">
        <f t="shared" si="33"/>
        <v>1.5399103206198987</v>
      </c>
      <c r="AV61" s="75">
        <f t="shared" si="33"/>
        <v>1.408629769047014</v>
      </c>
      <c r="AW61" s="75">
        <f t="shared" si="33"/>
        <v>1.2773492174741268</v>
      </c>
      <c r="AX61" s="75">
        <f t="shared" si="33"/>
        <v>1.146068665901242</v>
      </c>
      <c r="AY61" s="75">
        <f t="shared" si="33"/>
        <v>1.014788114328355</v>
      </c>
      <c r="AZ61" s="75">
        <f t="shared" si="33"/>
        <v>0.88350756275547049</v>
      </c>
      <c r="BA61" s="75">
        <f t="shared" si="33"/>
        <v>0.75222701118258328</v>
      </c>
      <c r="BB61" s="75">
        <f t="shared" si="33"/>
        <v>0.62094645960969863</v>
      </c>
      <c r="BC61" s="75">
        <f t="shared" si="33"/>
        <v>0.48966590803681131</v>
      </c>
      <c r="BD61" s="75">
        <f t="shared" si="33"/>
        <v>0.21186688372633772</v>
      </c>
      <c r="BE61" s="75">
        <f t="shared" si="33"/>
        <v>-2.9186479769364814E-4</v>
      </c>
      <c r="BF61" s="75">
        <f t="shared" si="33"/>
        <v>-2.9186479769364814E-4</v>
      </c>
      <c r="BG61" s="75">
        <f t="shared" si="33"/>
        <v>-2.9186479769364814E-4</v>
      </c>
      <c r="BH61" s="75">
        <f t="shared" si="33"/>
        <v>-2.9186479769364814E-4</v>
      </c>
      <c r="BI61" s="75">
        <f t="shared" si="33"/>
        <v>-2.9186479769364814E-4</v>
      </c>
      <c r="BJ61" s="75">
        <f t="shared" si="33"/>
        <v>-2.9186479769364814E-4</v>
      </c>
      <c r="BK61" s="75">
        <f t="shared" si="33"/>
        <v>-2.9186479769364814E-4</v>
      </c>
      <c r="BL61" s="75">
        <f t="shared" si="33"/>
        <v>-2.9186479769364814E-4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4">B56</f>
        <v>0</v>
      </c>
      <c r="C62" s="68">
        <f t="shared" si="34"/>
        <v>0</v>
      </c>
      <c r="D62" s="68">
        <f t="shared" si="34"/>
        <v>0</v>
      </c>
      <c r="E62" s="68">
        <f t="shared" si="34"/>
        <v>0</v>
      </c>
      <c r="F62" s="68">
        <f t="shared" si="34"/>
        <v>0</v>
      </c>
      <c r="G62" s="68">
        <f t="shared" si="34"/>
        <v>8.3575924147684191</v>
      </c>
      <c r="H62" s="68">
        <f t="shared" si="34"/>
        <v>8.3575924147684191</v>
      </c>
      <c r="I62" s="68">
        <f t="shared" si="34"/>
        <v>8.3575924147684191</v>
      </c>
      <c r="J62" s="68">
        <f t="shared" si="34"/>
        <v>8.3575924147684191</v>
      </c>
      <c r="K62" s="68">
        <f t="shared" si="34"/>
        <v>8.3575924147684191</v>
      </c>
      <c r="L62" s="68">
        <f t="shared" si="34"/>
        <v>8.3575924147684191</v>
      </c>
      <c r="M62" s="68">
        <f t="shared" si="34"/>
        <v>8.3575924147684191</v>
      </c>
      <c r="N62" s="68">
        <f t="shared" si="34"/>
        <v>8.3575924147684191</v>
      </c>
      <c r="O62" s="68">
        <f t="shared" si="34"/>
        <v>8.3575924147684191</v>
      </c>
      <c r="P62" s="68">
        <f t="shared" si="34"/>
        <v>8.3575924147684191</v>
      </c>
      <c r="Q62" s="68">
        <f t="shared" si="34"/>
        <v>8.3575924147684191</v>
      </c>
      <c r="R62" s="68">
        <f t="shared" si="34"/>
        <v>8.3575924147684191</v>
      </c>
      <c r="S62" s="68">
        <f t="shared" si="34"/>
        <v>8.3575924147684191</v>
      </c>
      <c r="T62" s="68">
        <f t="shared" si="34"/>
        <v>8.3575924147684191</v>
      </c>
      <c r="U62" s="68">
        <f t="shared" si="34"/>
        <v>8.3575924147684191</v>
      </c>
      <c r="V62" s="68">
        <f t="shared" si="34"/>
        <v>8.3575924147684191</v>
      </c>
      <c r="W62" s="68">
        <f t="shared" si="34"/>
        <v>8.3575924147684191</v>
      </c>
      <c r="X62" s="68">
        <f t="shared" si="34"/>
        <v>8.3575924147684191</v>
      </c>
      <c r="Y62" s="68">
        <f t="shared" si="34"/>
        <v>8.3575924147684191</v>
      </c>
      <c r="Z62" s="68">
        <f t="shared" si="34"/>
        <v>8.3575924147684191</v>
      </c>
      <c r="AA62" s="68">
        <f t="shared" si="34"/>
        <v>8.3575924147684191</v>
      </c>
      <c r="AB62" s="68">
        <f t="shared" si="34"/>
        <v>8.3575924147684191</v>
      </c>
      <c r="AC62" s="68">
        <f t="shared" si="34"/>
        <v>8.3575924147684191</v>
      </c>
      <c r="AD62" s="68">
        <f t="shared" si="34"/>
        <v>8.3575924147684191</v>
      </c>
      <c r="AE62" s="68">
        <f t="shared" si="34"/>
        <v>8.3575924147684191</v>
      </c>
      <c r="AF62" s="68">
        <f t="shared" si="34"/>
        <v>8.3575924147684191</v>
      </c>
      <c r="AG62" s="68">
        <f t="shared" si="34"/>
        <v>8.3575924147684191</v>
      </c>
      <c r="AH62" s="68">
        <f t="shared" si="34"/>
        <v>8.3575924147684191</v>
      </c>
      <c r="AI62" s="68">
        <f t="shared" si="34"/>
        <v>8.3575924147684191</v>
      </c>
      <c r="AJ62" s="68">
        <f t="shared" si="34"/>
        <v>8.3575924147684191</v>
      </c>
      <c r="AK62" s="68">
        <f t="shared" si="34"/>
        <v>8.3575924147684191</v>
      </c>
      <c r="AL62" s="68">
        <f t="shared" si="34"/>
        <v>8.3575924147684191</v>
      </c>
      <c r="AM62" s="68">
        <f t="shared" si="34"/>
        <v>8.3575924147684191</v>
      </c>
      <c r="AN62" s="68">
        <f t="shared" si="34"/>
        <v>8.3575924147684191</v>
      </c>
      <c r="AO62" s="68">
        <f t="shared" si="34"/>
        <v>8.3575924147684191</v>
      </c>
      <c r="AP62" s="68">
        <f t="shared" si="34"/>
        <v>8.3575924147684191</v>
      </c>
      <c r="AQ62" s="68">
        <f t="shared" si="34"/>
        <v>8.3575924147684191</v>
      </c>
      <c r="AR62" s="68">
        <f t="shared" si="34"/>
        <v>8.3575924147684191</v>
      </c>
      <c r="AS62" s="68">
        <f t="shared" si="34"/>
        <v>8.3575924147684191</v>
      </c>
      <c r="AT62" s="68">
        <f t="shared" si="34"/>
        <v>8.3575924147684191</v>
      </c>
      <c r="AU62" s="68">
        <f t="shared" si="34"/>
        <v>8.3575924147684191</v>
      </c>
      <c r="AV62" s="68">
        <f t="shared" si="34"/>
        <v>8.3575924147684191</v>
      </c>
      <c r="AW62" s="68">
        <f t="shared" si="34"/>
        <v>8.3575924147684191</v>
      </c>
      <c r="AX62" s="68">
        <f t="shared" si="34"/>
        <v>8.3575924147684191</v>
      </c>
      <c r="AY62" s="68">
        <f t="shared" si="34"/>
        <v>8.3575924147684191</v>
      </c>
      <c r="AZ62" s="68">
        <f t="shared" si="34"/>
        <v>8.3575924147684191</v>
      </c>
      <c r="BA62" s="68">
        <f t="shared" si="34"/>
        <v>8.3575924147684191</v>
      </c>
      <c r="BB62" s="68">
        <f t="shared" si="34"/>
        <v>8.3575924147684191</v>
      </c>
      <c r="BC62" s="68">
        <f t="shared" si="34"/>
        <v>8.3575924147684191</v>
      </c>
      <c r="BD62" s="68">
        <f t="shared" si="34"/>
        <v>2.3155935389912985</v>
      </c>
      <c r="BE62" s="68">
        <f t="shared" si="34"/>
        <v>0</v>
      </c>
      <c r="BF62" s="68">
        <f t="shared" si="34"/>
        <v>0</v>
      </c>
      <c r="BG62" s="68">
        <f t="shared" si="34"/>
        <v>0</v>
      </c>
      <c r="BH62" s="68">
        <f t="shared" si="34"/>
        <v>0</v>
      </c>
      <c r="BI62" s="68">
        <f t="shared" si="34"/>
        <v>0</v>
      </c>
      <c r="BJ62" s="68">
        <f t="shared" si="34"/>
        <v>0</v>
      </c>
      <c r="BK62" s="68">
        <f t="shared" si="34"/>
        <v>0</v>
      </c>
      <c r="BL62" s="68">
        <f t="shared" si="34"/>
        <v>0</v>
      </c>
      <c r="BM62" s="37"/>
      <c r="BN62" s="75">
        <f>SUM(B62:BM62)</f>
        <v>411.83762186264386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5">SUM(C61:C62)</f>
        <v>0</v>
      </c>
      <c r="D63" s="75">
        <f t="shared" si="35"/>
        <v>0</v>
      </c>
      <c r="E63" s="75">
        <f t="shared" si="35"/>
        <v>0</v>
      </c>
      <c r="F63" s="75">
        <f t="shared" si="35"/>
        <v>0</v>
      </c>
      <c r="G63" s="75">
        <f t="shared" si="35"/>
        <v>14.061483299206632</v>
      </c>
      <c r="H63" s="75">
        <f t="shared" si="35"/>
        <v>19.524152909979414</v>
      </c>
      <c r="I63" s="75">
        <f t="shared" si="35"/>
        <v>19.054892922677695</v>
      </c>
      <c r="J63" s="75">
        <f t="shared" si="35"/>
        <v>18.610976528642347</v>
      </c>
      <c r="K63" s="75">
        <f t="shared" si="35"/>
        <v>18.190506606688363</v>
      </c>
      <c r="L63" s="75">
        <f t="shared" si="35"/>
        <v>17.79173196802958</v>
      </c>
      <c r="M63" s="75">
        <f t="shared" si="35"/>
        <v>17.413023034212205</v>
      </c>
      <c r="N63" s="75">
        <f t="shared" si="35"/>
        <v>17.052871837114836</v>
      </c>
      <c r="O63" s="75">
        <f t="shared" si="35"/>
        <v>16.703081840335571</v>
      </c>
      <c r="P63" s="75">
        <f t="shared" si="35"/>
        <v>16.354751167544777</v>
      </c>
      <c r="Q63" s="75">
        <f t="shared" si="35"/>
        <v>16.006420494753982</v>
      </c>
      <c r="R63" s="75">
        <f t="shared" si="35"/>
        <v>15.658089821963188</v>
      </c>
      <c r="S63" s="75">
        <f t="shared" si="35"/>
        <v>15.309759149172393</v>
      </c>
      <c r="T63" s="75">
        <f t="shared" si="35"/>
        <v>14.961428476381599</v>
      </c>
      <c r="U63" s="75">
        <f t="shared" si="35"/>
        <v>14.613097803590801</v>
      </c>
      <c r="V63" s="75">
        <f t="shared" si="35"/>
        <v>14.264767130800006</v>
      </c>
      <c r="W63" s="75">
        <f t="shared" si="35"/>
        <v>13.916436458009212</v>
      </c>
      <c r="X63" s="75">
        <f t="shared" si="35"/>
        <v>13.568105785218419</v>
      </c>
      <c r="Y63" s="75">
        <f t="shared" si="35"/>
        <v>13.219775112427623</v>
      </c>
      <c r="Z63" s="75">
        <f t="shared" si="35"/>
        <v>12.871444439636829</v>
      </c>
      <c r="AA63" s="75">
        <f t="shared" si="35"/>
        <v>12.577376297150511</v>
      </c>
      <c r="AB63" s="75">
        <f t="shared" si="35"/>
        <v>12.391833215273149</v>
      </c>
      <c r="AC63" s="75">
        <f t="shared" si="35"/>
        <v>12.260552663700263</v>
      </c>
      <c r="AD63" s="75">
        <f t="shared" si="35"/>
        <v>12.129272112127378</v>
      </c>
      <c r="AE63" s="75">
        <f t="shared" si="35"/>
        <v>11.997991560554492</v>
      </c>
      <c r="AF63" s="75">
        <f t="shared" si="35"/>
        <v>11.866711008981607</v>
      </c>
      <c r="AG63" s="75">
        <f t="shared" si="35"/>
        <v>11.735430457408722</v>
      </c>
      <c r="AH63" s="75">
        <f t="shared" si="35"/>
        <v>11.604149905835836</v>
      </c>
      <c r="AI63" s="75">
        <f t="shared" si="35"/>
        <v>11.472869354262949</v>
      </c>
      <c r="AJ63" s="75">
        <f t="shared" si="35"/>
        <v>11.341588802690064</v>
      </c>
      <c r="AK63" s="75">
        <f t="shared" si="35"/>
        <v>11.210308251117176</v>
      </c>
      <c r="AL63" s="75">
        <f t="shared" si="35"/>
        <v>11.079027699544293</v>
      </c>
      <c r="AM63" s="75">
        <f t="shared" si="35"/>
        <v>10.947747147971405</v>
      </c>
      <c r="AN63" s="75">
        <f t="shared" si="35"/>
        <v>10.81646659639852</v>
      </c>
      <c r="AO63" s="75">
        <f t="shared" si="35"/>
        <v>10.685186044825633</v>
      </c>
      <c r="AP63" s="75">
        <f t="shared" si="35"/>
        <v>10.553905493252749</v>
      </c>
      <c r="AQ63" s="75">
        <f t="shared" si="35"/>
        <v>10.42262494167986</v>
      </c>
      <c r="AR63" s="75">
        <f t="shared" si="35"/>
        <v>10.291344390106977</v>
      </c>
      <c r="AS63" s="75">
        <f t="shared" si="35"/>
        <v>10.160063838534089</v>
      </c>
      <c r="AT63" s="75">
        <f t="shared" si="35"/>
        <v>10.028783286961204</v>
      </c>
      <c r="AU63" s="75">
        <f t="shared" si="35"/>
        <v>9.8975027353883185</v>
      </c>
      <c r="AV63" s="75">
        <f t="shared" si="35"/>
        <v>9.7662221838154331</v>
      </c>
      <c r="AW63" s="75">
        <f t="shared" si="35"/>
        <v>9.6349416322425459</v>
      </c>
      <c r="AX63" s="75">
        <f t="shared" si="35"/>
        <v>9.5036610806696604</v>
      </c>
      <c r="AY63" s="75">
        <f t="shared" si="35"/>
        <v>9.3723805290967732</v>
      </c>
      <c r="AZ63" s="75">
        <f t="shared" si="35"/>
        <v>9.2410999775238896</v>
      </c>
      <c r="BA63" s="75">
        <f t="shared" si="35"/>
        <v>9.1098194259510024</v>
      </c>
      <c r="BB63" s="75">
        <f t="shared" si="35"/>
        <v>8.9785388743781169</v>
      </c>
      <c r="BC63" s="75">
        <f t="shared" si="35"/>
        <v>8.8472583228052297</v>
      </c>
      <c r="BD63" s="75">
        <f t="shared" si="35"/>
        <v>2.527460422717636</v>
      </c>
      <c r="BE63" s="75">
        <f t="shared" si="35"/>
        <v>-2.9186479769364814E-4</v>
      </c>
      <c r="BF63" s="75">
        <f t="shared" si="35"/>
        <v>-2.9186479769364814E-4</v>
      </c>
      <c r="BG63" s="75">
        <f t="shared" si="35"/>
        <v>-2.9186479769364814E-4</v>
      </c>
      <c r="BH63" s="75">
        <f t="shared" si="35"/>
        <v>-2.9186479769364814E-4</v>
      </c>
      <c r="BI63" s="75">
        <f t="shared" si="35"/>
        <v>-2.9186479769364814E-4</v>
      </c>
      <c r="BJ63" s="75">
        <f t="shared" si="35"/>
        <v>-2.9186479769364814E-4</v>
      </c>
      <c r="BK63" s="75">
        <f t="shared" si="35"/>
        <v>-2.9186479769364814E-4</v>
      </c>
      <c r="BL63" s="75">
        <f t="shared" si="35"/>
        <v>-2.9186479769364814E-4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6">C63*C64</f>
        <v>0</v>
      </c>
      <c r="D65" s="119">
        <f t="shared" si="36"/>
        <v>0</v>
      </c>
      <c r="E65" s="119">
        <f t="shared" si="36"/>
        <v>0</v>
      </c>
      <c r="F65" s="119">
        <f t="shared" si="36"/>
        <v>0</v>
      </c>
      <c r="G65" s="119">
        <f t="shared" si="36"/>
        <v>14.558661592593706</v>
      </c>
      <c r="H65" s="119">
        <f t="shared" si="36"/>
        <v>20.21447731012001</v>
      </c>
      <c r="I65" s="119">
        <f t="shared" si="36"/>
        <v>19.728625482919391</v>
      </c>
      <c r="J65" s="119">
        <f t="shared" si="36"/>
        <v>19.269013333998391</v>
      </c>
      <c r="K65" s="119">
        <f t="shared" si="36"/>
        <v>18.833676664790975</v>
      </c>
      <c r="L65" s="119">
        <f t="shared" si="36"/>
        <v>18.420802368928488</v>
      </c>
      <c r="M65" s="119">
        <f t="shared" si="36"/>
        <v>18.028703250206764</v>
      </c>
      <c r="N65" s="119">
        <f t="shared" si="36"/>
        <v>17.655818022586153</v>
      </c>
      <c r="O65" s="119">
        <f t="shared" si="36"/>
        <v>17.29366034098004</v>
      </c>
      <c r="P65" s="119">
        <f t="shared" si="36"/>
        <v>16.933013581347804</v>
      </c>
      <c r="Q65" s="119">
        <f t="shared" si="36"/>
        <v>16.572366821715569</v>
      </c>
      <c r="R65" s="119">
        <f t="shared" si="36"/>
        <v>16.211720062083334</v>
      </c>
      <c r="S65" s="119">
        <f t="shared" si="36"/>
        <v>15.851073302451097</v>
      </c>
      <c r="T65" s="119">
        <f t="shared" si="36"/>
        <v>15.490426542818863</v>
      </c>
      <c r="U65" s="119">
        <f t="shared" si="36"/>
        <v>15.129779783186624</v>
      </c>
      <c r="V65" s="119">
        <f t="shared" si="36"/>
        <v>14.769133023554389</v>
      </c>
      <c r="W65" s="119">
        <f t="shared" si="36"/>
        <v>14.408486263922153</v>
      </c>
      <c r="X65" s="119">
        <f t="shared" si="36"/>
        <v>14.04783950428992</v>
      </c>
      <c r="Y65" s="119">
        <f t="shared" si="36"/>
        <v>13.687192744657683</v>
      </c>
      <c r="Z65" s="119">
        <f t="shared" si="36"/>
        <v>13.326545985025447</v>
      </c>
      <c r="AA65" s="119">
        <f t="shared" si="36"/>
        <v>13.022080340788436</v>
      </c>
      <c r="AB65" s="119">
        <f t="shared" si="36"/>
        <v>12.829976927341873</v>
      </c>
      <c r="AC65" s="119">
        <f t="shared" si="36"/>
        <v>12.694054629290534</v>
      </c>
      <c r="AD65" s="119">
        <f t="shared" si="36"/>
        <v>12.558132331239197</v>
      </c>
      <c r="AE65" s="119">
        <f t="shared" si="36"/>
        <v>12.422210033187858</v>
      </c>
      <c r="AF65" s="119">
        <f t="shared" si="36"/>
        <v>12.286287735136519</v>
      </c>
      <c r="AG65" s="119">
        <f t="shared" si="36"/>
        <v>12.150365437085179</v>
      </c>
      <c r="AH65" s="119">
        <f t="shared" si="36"/>
        <v>12.01444313903384</v>
      </c>
      <c r="AI65" s="119">
        <f t="shared" si="36"/>
        <v>11.878520840982501</v>
      </c>
      <c r="AJ65" s="119">
        <f t="shared" si="36"/>
        <v>11.742598542931162</v>
      </c>
      <c r="AK65" s="119">
        <f t="shared" si="36"/>
        <v>11.606676244879822</v>
      </c>
      <c r="AL65" s="119">
        <f t="shared" si="36"/>
        <v>11.470753946828484</v>
      </c>
      <c r="AM65" s="119">
        <f t="shared" si="36"/>
        <v>11.334831648777145</v>
      </c>
      <c r="AN65" s="119">
        <f t="shared" si="36"/>
        <v>11.198909350725806</v>
      </c>
      <c r="AO65" s="119">
        <f t="shared" si="36"/>
        <v>11.062987052674465</v>
      </c>
      <c r="AP65" s="119">
        <f t="shared" si="36"/>
        <v>10.927064754623128</v>
      </c>
      <c r="AQ65" s="119">
        <f t="shared" si="36"/>
        <v>10.791142456571786</v>
      </c>
      <c r="AR65" s="119">
        <f t="shared" si="36"/>
        <v>10.65522015852045</v>
      </c>
      <c r="AS65" s="119">
        <f t="shared" si="36"/>
        <v>10.519297860469109</v>
      </c>
      <c r="AT65" s="119">
        <f t="shared" si="36"/>
        <v>10.38337556241777</v>
      </c>
      <c r="AU65" s="119">
        <f t="shared" si="36"/>
        <v>10.247453264366431</v>
      </c>
      <c r="AV65" s="119">
        <f t="shared" si="36"/>
        <v>10.111530966315094</v>
      </c>
      <c r="AW65" s="119">
        <f t="shared" si="36"/>
        <v>9.975608668263753</v>
      </c>
      <c r="AX65" s="119">
        <f t="shared" si="36"/>
        <v>9.839686370212414</v>
      </c>
      <c r="AY65" s="119">
        <f t="shared" si="36"/>
        <v>9.7037640721610732</v>
      </c>
      <c r="AZ65" s="119">
        <f t="shared" si="36"/>
        <v>9.5678417741097359</v>
      </c>
      <c r="BA65" s="119">
        <f t="shared" si="36"/>
        <v>9.4319194760583969</v>
      </c>
      <c r="BB65" s="119">
        <f t="shared" si="36"/>
        <v>9.2959971780070578</v>
      </c>
      <c r="BC65" s="119">
        <f t="shared" si="36"/>
        <v>9.160074879955717</v>
      </c>
      <c r="BD65" s="119">
        <f t="shared" si="36"/>
        <v>2.6168249963427406</v>
      </c>
      <c r="BE65" s="119">
        <f t="shared" si="36"/>
        <v>-3.0218439477522194E-4</v>
      </c>
      <c r="BF65" s="119">
        <f t="shared" si="36"/>
        <v>-3.0218439477522194E-4</v>
      </c>
      <c r="BG65" s="119">
        <f t="shared" si="36"/>
        <v>-3.0218439477522194E-4</v>
      </c>
      <c r="BH65" s="119">
        <f t="shared" si="36"/>
        <v>-3.0218439477522194E-4</v>
      </c>
      <c r="BI65" s="119">
        <f t="shared" si="36"/>
        <v>-3.0218439477522194E-4</v>
      </c>
      <c r="BJ65" s="119">
        <f t="shared" si="36"/>
        <v>-3.0218439477522194E-4</v>
      </c>
      <c r="BK65" s="119">
        <f t="shared" si="36"/>
        <v>-3.0218439477522194E-4</v>
      </c>
      <c r="BL65" s="119">
        <f t="shared" si="36"/>
        <v>-3.0218439477522194E-4</v>
      </c>
      <c r="BM65" s="113"/>
      <c r="BN65" s="316">
        <f>SUM(B65:BM65)</f>
        <v>653.92822914631643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7">B20</f>
        <v>0</v>
      </c>
      <c r="C71" s="87">
        <f t="shared" si="37"/>
        <v>0</v>
      </c>
      <c r="D71" s="87">
        <f t="shared" si="37"/>
        <v>0</v>
      </c>
      <c r="E71" s="87">
        <f t="shared" si="37"/>
        <v>0</v>
      </c>
      <c r="F71" s="87">
        <f t="shared" si="37"/>
        <v>0</v>
      </c>
      <c r="G71" s="87">
        <f t="shared" si="37"/>
        <v>120.83997751554242</v>
      </c>
      <c r="H71" s="87">
        <f t="shared" si="37"/>
        <v>0</v>
      </c>
      <c r="I71" s="87">
        <f t="shared" si="37"/>
        <v>0</v>
      </c>
      <c r="J71" s="87">
        <f t="shared" si="37"/>
        <v>0</v>
      </c>
      <c r="K71" s="87">
        <f t="shared" si="37"/>
        <v>0</v>
      </c>
      <c r="L71" s="87">
        <f t="shared" si="37"/>
        <v>0</v>
      </c>
      <c r="M71" s="87">
        <f t="shared" si="37"/>
        <v>0</v>
      </c>
      <c r="N71" s="87">
        <f t="shared" si="37"/>
        <v>0</v>
      </c>
      <c r="O71" s="87">
        <f t="shared" si="37"/>
        <v>0</v>
      </c>
      <c r="P71" s="87">
        <f t="shared" si="37"/>
        <v>0</v>
      </c>
      <c r="Q71" s="87">
        <f t="shared" si="37"/>
        <v>0</v>
      </c>
      <c r="R71" s="87">
        <f t="shared" si="37"/>
        <v>0</v>
      </c>
      <c r="S71" s="87">
        <f t="shared" si="37"/>
        <v>0</v>
      </c>
      <c r="T71" s="87">
        <f t="shared" si="37"/>
        <v>0</v>
      </c>
      <c r="U71" s="87">
        <f t="shared" si="37"/>
        <v>0</v>
      </c>
      <c r="V71" s="87">
        <f t="shared" si="37"/>
        <v>0</v>
      </c>
      <c r="W71" s="87">
        <f t="shared" si="37"/>
        <v>0</v>
      </c>
      <c r="X71" s="87">
        <f t="shared" si="37"/>
        <v>0</v>
      </c>
      <c r="Y71" s="87">
        <f t="shared" si="37"/>
        <v>0</v>
      </c>
      <c r="Z71" s="87">
        <f t="shared" si="37"/>
        <v>0</v>
      </c>
      <c r="AA71" s="87">
        <f t="shared" si="37"/>
        <v>0</v>
      </c>
      <c r="AB71" s="87">
        <f t="shared" si="37"/>
        <v>0</v>
      </c>
      <c r="AC71" s="87">
        <f t="shared" si="37"/>
        <v>0</v>
      </c>
      <c r="AD71" s="87">
        <f t="shared" si="37"/>
        <v>0</v>
      </c>
      <c r="AE71" s="87">
        <f t="shared" si="37"/>
        <v>0</v>
      </c>
      <c r="AF71" s="87">
        <f t="shared" si="37"/>
        <v>0</v>
      </c>
      <c r="AG71" s="87">
        <f t="shared" si="37"/>
        <v>0</v>
      </c>
      <c r="AH71" s="87">
        <f t="shared" si="37"/>
        <v>0</v>
      </c>
      <c r="AI71" s="87">
        <f t="shared" si="37"/>
        <v>0</v>
      </c>
      <c r="AJ71" s="87">
        <f t="shared" si="37"/>
        <v>0</v>
      </c>
      <c r="AK71" s="87">
        <f t="shared" si="37"/>
        <v>0</v>
      </c>
      <c r="AL71" s="87">
        <f t="shared" si="37"/>
        <v>0</v>
      </c>
      <c r="AM71" s="87">
        <f t="shared" si="37"/>
        <v>0</v>
      </c>
      <c r="AN71" s="87">
        <f t="shared" si="37"/>
        <v>0</v>
      </c>
      <c r="AO71" s="87">
        <f t="shared" si="37"/>
        <v>0</v>
      </c>
      <c r="AP71" s="87">
        <f t="shared" si="37"/>
        <v>0</v>
      </c>
      <c r="AQ71" s="87">
        <f t="shared" si="37"/>
        <v>0</v>
      </c>
      <c r="AR71" s="87">
        <f t="shared" si="37"/>
        <v>0</v>
      </c>
      <c r="AS71" s="87">
        <f t="shared" si="37"/>
        <v>0</v>
      </c>
      <c r="AT71" s="87">
        <f t="shared" si="37"/>
        <v>0</v>
      </c>
      <c r="AU71" s="87">
        <f t="shared" si="37"/>
        <v>0</v>
      </c>
      <c r="AV71" s="87">
        <f t="shared" si="37"/>
        <v>0</v>
      </c>
      <c r="AW71" s="87">
        <f t="shared" si="37"/>
        <v>0</v>
      </c>
      <c r="AX71" s="87">
        <f t="shared" si="37"/>
        <v>0</v>
      </c>
      <c r="AY71" s="87">
        <f t="shared" si="37"/>
        <v>0</v>
      </c>
      <c r="AZ71" s="87">
        <f t="shared" si="37"/>
        <v>0</v>
      </c>
      <c r="BA71" s="87">
        <f t="shared" si="37"/>
        <v>0</v>
      </c>
      <c r="BB71" s="87">
        <f t="shared" si="37"/>
        <v>0</v>
      </c>
      <c r="BC71" s="87">
        <f t="shared" si="37"/>
        <v>0</v>
      </c>
      <c r="BD71" s="87">
        <f t="shared" si="37"/>
        <v>-120.83997751554242</v>
      </c>
      <c r="BE71" s="87">
        <f t="shared" si="37"/>
        <v>0</v>
      </c>
      <c r="BF71" s="87">
        <f t="shared" si="37"/>
        <v>0</v>
      </c>
      <c r="BG71" s="87">
        <f t="shared" si="37"/>
        <v>0</v>
      </c>
      <c r="BH71" s="87">
        <f t="shared" si="37"/>
        <v>0</v>
      </c>
      <c r="BI71" s="87">
        <f t="shared" si="37"/>
        <v>0</v>
      </c>
      <c r="BJ71" s="87">
        <f t="shared" si="37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0</v>
      </c>
      <c r="E73" s="87">
        <f>SUM($B$71:E71)-SUM($B$72:E72)</f>
        <v>0</v>
      </c>
      <c r="F73" s="87">
        <f>SUM($B$71:F71)-SUM($B$72:F72)</f>
        <v>0</v>
      </c>
      <c r="G73" s="87">
        <f>SUM($B$71:G71)-SUM($B$72:G72)</f>
        <v>120.83997751554242</v>
      </c>
      <c r="H73" s="87">
        <f>SUM($B$71:H71)-SUM($B$72:H72)</f>
        <v>120.83997751554242</v>
      </c>
      <c r="I73" s="87">
        <f>SUM($B$71:I71)-SUM($B$72:I72)</f>
        <v>120.83997751554242</v>
      </c>
      <c r="J73" s="87">
        <f>SUM($B$71:J71)-SUM($B$72:J72)</f>
        <v>120.83997751554242</v>
      </c>
      <c r="K73" s="87">
        <f>SUM($B$71:K71)-SUM($B$72:K72)</f>
        <v>120.83997751554242</v>
      </c>
      <c r="L73" s="87">
        <f>SUM($B$71:L71)-SUM($B$72:L72)</f>
        <v>120.83997751554242</v>
      </c>
      <c r="M73" s="87">
        <f>SUM($B$71:M71)-SUM($B$72:M72)</f>
        <v>120.83997751554242</v>
      </c>
      <c r="N73" s="87">
        <f>SUM($B$71:N71)-SUM($B$72:N72)</f>
        <v>120.83997751554242</v>
      </c>
      <c r="O73" s="87">
        <f>SUM($B$71:O71)-SUM($B$72:O72)</f>
        <v>120.83997751554242</v>
      </c>
      <c r="P73" s="87">
        <f>SUM($B$71:P71)-SUM($B$72:P72)</f>
        <v>120.83997751554242</v>
      </c>
      <c r="Q73" s="87">
        <f>SUM($B$71:Q71)-SUM($B$72:Q72)</f>
        <v>120.83997751554242</v>
      </c>
      <c r="R73" s="87">
        <f>SUM($B$71:R71)-SUM($B$72:R72)</f>
        <v>120.83997751554242</v>
      </c>
      <c r="S73" s="87">
        <f>SUM($B$71:S71)-SUM($B$72:S72)</f>
        <v>120.83997751554242</v>
      </c>
      <c r="T73" s="87">
        <f>SUM($B$71:T71)-SUM($B$72:T72)</f>
        <v>120.83997751554242</v>
      </c>
      <c r="U73" s="87">
        <f>SUM($B$71:U71)-SUM($B$72:U72)</f>
        <v>120.83997751554242</v>
      </c>
      <c r="V73" s="87">
        <f>SUM($B$71:V71)-SUM($B$72:V72)</f>
        <v>120.83997751554242</v>
      </c>
      <c r="W73" s="87">
        <f>SUM($B$71:W71)-SUM($B$72:W72)</f>
        <v>120.83997751554242</v>
      </c>
      <c r="X73" s="87">
        <f>SUM($B$71:X71)-SUM($B$72:X72)</f>
        <v>120.83997751554242</v>
      </c>
      <c r="Y73" s="87">
        <f>SUM($B$71:Y71)-SUM($B$72:Y72)</f>
        <v>120.83997751554242</v>
      </c>
      <c r="Z73" s="87">
        <f>SUM($B$71:Z71)-SUM($B$72:Z72)</f>
        <v>120.83997751554242</v>
      </c>
      <c r="AA73" s="87">
        <f>SUM($B$71:AA71)-SUM($B$72:AA72)</f>
        <v>120.83997751554242</v>
      </c>
      <c r="AB73" s="87">
        <f>SUM($B$71:AB71)-SUM($B$72:AB72)</f>
        <v>120.83997751554242</v>
      </c>
      <c r="AC73" s="87">
        <f>SUM($B$71:AC71)-SUM($B$72:AC72)</f>
        <v>120.83997751554242</v>
      </c>
      <c r="AD73" s="87">
        <f>SUM($B$71:AD71)-SUM($B$72:AD72)</f>
        <v>120.83997751554242</v>
      </c>
      <c r="AE73" s="87">
        <f>SUM($B$71:AE71)-SUM($B$72:AE72)</f>
        <v>120.83997751554242</v>
      </c>
      <c r="AF73" s="87">
        <f>SUM($B$71:AF71)-SUM($B$72:AF72)</f>
        <v>120.83997751554242</v>
      </c>
      <c r="AG73" s="87">
        <f>SUM($B$71:AG71)-SUM($B$72:AG72)</f>
        <v>120.83997751554242</v>
      </c>
      <c r="AH73" s="87">
        <f>SUM($B$71:AH71)-SUM($B$72:AH72)</f>
        <v>120.83997751554242</v>
      </c>
      <c r="AI73" s="87">
        <f>SUM($B$71:AI71)-SUM($B$72:AI72)</f>
        <v>120.83997751554242</v>
      </c>
      <c r="AJ73" s="87">
        <f>SUM($B$71:AJ71)-SUM($B$72:AJ72)</f>
        <v>120.83997751554242</v>
      </c>
      <c r="AK73" s="87">
        <f>SUM($B$71:AK71)-SUM($B$72:AK72)</f>
        <v>120.83997751554242</v>
      </c>
      <c r="AL73" s="87">
        <f>SUM($B$71:AL71)-SUM($B$72:AL72)</f>
        <v>120.83997751554242</v>
      </c>
      <c r="AM73" s="87">
        <f>SUM($B$71:AM71)-SUM($B$72:AM72)</f>
        <v>120.83997751554242</v>
      </c>
      <c r="AN73" s="87">
        <f>SUM($B$71:AN71)-SUM($B$72:AN72)</f>
        <v>120.83997751554242</v>
      </c>
      <c r="AO73" s="87">
        <f>SUM($B$71:AO71)-SUM($B$72:AO72)</f>
        <v>120.83997751554242</v>
      </c>
      <c r="AP73" s="87">
        <f>SUM($B$71:AP71)-SUM($B$72:AP72)</f>
        <v>120.83997751554242</v>
      </c>
      <c r="AQ73" s="87">
        <f>SUM($B$71:AQ71)-SUM($B$72:AQ72)</f>
        <v>120.83997751554242</v>
      </c>
      <c r="AR73" s="87">
        <f>SUM($B$71:AR71)-SUM($B$72:AR72)</f>
        <v>120.83997751554242</v>
      </c>
      <c r="AS73" s="87">
        <f>SUM($B$71:AS71)-SUM($B$72:AS72)</f>
        <v>120.83997751554242</v>
      </c>
      <c r="AT73" s="87">
        <f>SUM($B$71:AT71)-SUM($B$72:AT72)</f>
        <v>120.83997751554242</v>
      </c>
      <c r="AU73" s="87">
        <f>SUM($B$71:AU71)-SUM($B$72:AU72)</f>
        <v>120.83997751554242</v>
      </c>
      <c r="AV73" s="87">
        <f>SUM($B$71:AV71)-SUM($B$72:AV72)</f>
        <v>120.83997751554242</v>
      </c>
      <c r="AW73" s="87">
        <f>SUM($B$71:AW71)-SUM($B$72:AW72)</f>
        <v>120.83997751554242</v>
      </c>
      <c r="AX73" s="87">
        <f>SUM($B$71:AX71)-SUM($B$72:AX72)</f>
        <v>120.83997751554242</v>
      </c>
      <c r="AY73" s="87">
        <f>SUM($B$71:AY71)-SUM($B$72:AY72)</f>
        <v>120.83997751554242</v>
      </c>
      <c r="AZ73" s="87">
        <f>SUM($B$71:AZ71)-SUM($B$72:AZ72)</f>
        <v>120.83997751554242</v>
      </c>
      <c r="BA73" s="87">
        <f>SUM($B$71:BA71)-SUM($B$72:BA72)</f>
        <v>120.83997751554242</v>
      </c>
      <c r="BB73" s="87">
        <f>SUM($B$71:BB71)-SUM($B$72:BB72)</f>
        <v>120.83997751554242</v>
      </c>
      <c r="BC73" s="87">
        <f>SUM($B$71:BC71)-SUM($B$72:BC72)</f>
        <v>120.83997751554242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/>
      <c r="C74" s="128"/>
      <c r="D74" s="331"/>
      <c r="E74" s="331"/>
      <c r="F74" s="331"/>
      <c r="G74" s="331">
        <f>($G$71*TaxDepr!B$33)</f>
        <v>4.5314991568328402</v>
      </c>
      <c r="H74" s="331">
        <f>($G$71*TaxDepr!C$33)</f>
        <v>8.7234379768470074</v>
      </c>
      <c r="I74" s="331">
        <f>($G$71*TaxDepr!D$33)</f>
        <v>8.0684852987127673</v>
      </c>
      <c r="J74" s="331">
        <f>($G$71*TaxDepr!E$33)</f>
        <v>7.4642854111350552</v>
      </c>
      <c r="K74" s="331">
        <f>($G$71*TaxDepr!F$33)</f>
        <v>6.9035879154629383</v>
      </c>
      <c r="L74" s="331">
        <f>($G$71*TaxDepr!G$33)</f>
        <v>6.3863928116964166</v>
      </c>
      <c r="M74" s="331">
        <f>($G$71*TaxDepr!H$33)</f>
        <v>5.9066581009597137</v>
      </c>
      <c r="N74" s="331">
        <f>($G$71*TaxDepr!I$33)</f>
        <v>5.4643837832528286</v>
      </c>
      <c r="O74" s="331">
        <f>($G$71*TaxDepr!J$33)</f>
        <v>5.3918797967435026</v>
      </c>
      <c r="P74" s="331">
        <f>($G$71*TaxDepr!K$33)</f>
        <v>5.3918797967435026</v>
      </c>
      <c r="Q74" s="331">
        <f>($G$71*TaxDepr!L$33)</f>
        <v>5.3918797967435026</v>
      </c>
      <c r="R74" s="331">
        <f>($G$71*TaxDepr!M$33)</f>
        <v>5.3918797967435026</v>
      </c>
      <c r="S74" s="331">
        <f>($G$71*TaxDepr!N$33)</f>
        <v>5.3918797967435026</v>
      </c>
      <c r="T74" s="331">
        <f>($G$71*TaxDepr!O$33)</f>
        <v>5.3918797967435026</v>
      </c>
      <c r="U74" s="331">
        <f>($G$71*TaxDepr!P$33)</f>
        <v>5.3918797967435026</v>
      </c>
      <c r="V74" s="331">
        <f>($G$71*TaxDepr!Q$33)</f>
        <v>5.3918797967435026</v>
      </c>
      <c r="W74" s="331">
        <f>($G$71*TaxDepr!R$33)</f>
        <v>5.3918797967435026</v>
      </c>
      <c r="X74" s="331">
        <f>($G$71*TaxDepr!S$33)</f>
        <v>5.3918797967435026</v>
      </c>
      <c r="Y74" s="331">
        <f>($G$71*TaxDepr!T$33)</f>
        <v>5.3918797967435026</v>
      </c>
      <c r="Z74" s="331">
        <f>($G$71*TaxDepr!U$33)</f>
        <v>5.3918797967435026</v>
      </c>
      <c r="AA74" s="331">
        <f>($G$71*TaxDepr!V$33)</f>
        <v>2.6959398983717513</v>
      </c>
      <c r="AB74" s="331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120.84722791419328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8">C72+C74</f>
        <v>0</v>
      </c>
      <c r="D75" s="95">
        <f t="shared" si="38"/>
        <v>0</v>
      </c>
      <c r="E75" s="95">
        <f t="shared" si="38"/>
        <v>0</v>
      </c>
      <c r="F75" s="95">
        <f t="shared" si="38"/>
        <v>0</v>
      </c>
      <c r="G75" s="95">
        <f t="shared" si="38"/>
        <v>4.5314991568328402</v>
      </c>
      <c r="H75" s="95">
        <f t="shared" si="38"/>
        <v>8.7234379768470074</v>
      </c>
      <c r="I75" s="95">
        <f t="shared" si="38"/>
        <v>8.0684852987127673</v>
      </c>
      <c r="J75" s="95">
        <f t="shared" si="38"/>
        <v>7.4642854111350552</v>
      </c>
      <c r="K75" s="95">
        <f t="shared" si="38"/>
        <v>6.9035879154629383</v>
      </c>
      <c r="L75" s="95">
        <f t="shared" si="38"/>
        <v>6.3863928116964166</v>
      </c>
      <c r="M75" s="95">
        <f t="shared" si="38"/>
        <v>5.9066581009597137</v>
      </c>
      <c r="N75" s="95">
        <f t="shared" si="38"/>
        <v>5.4643837832528286</v>
      </c>
      <c r="O75" s="95">
        <f t="shared" si="38"/>
        <v>5.3918797967435026</v>
      </c>
      <c r="P75" s="95">
        <f t="shared" si="38"/>
        <v>5.3918797967435026</v>
      </c>
      <c r="Q75" s="95">
        <f t="shared" si="38"/>
        <v>5.3918797967435026</v>
      </c>
      <c r="R75" s="95">
        <f t="shared" si="38"/>
        <v>5.3918797967435026</v>
      </c>
      <c r="S75" s="95">
        <f t="shared" si="38"/>
        <v>5.3918797967435026</v>
      </c>
      <c r="T75" s="95">
        <f t="shared" si="38"/>
        <v>5.3918797967435026</v>
      </c>
      <c r="U75" s="95">
        <f t="shared" si="38"/>
        <v>5.3918797967435026</v>
      </c>
      <c r="V75" s="95">
        <f t="shared" si="38"/>
        <v>5.3918797967435026</v>
      </c>
      <c r="W75" s="95">
        <f t="shared" si="38"/>
        <v>5.3918797967435026</v>
      </c>
      <c r="X75" s="95">
        <f t="shared" si="38"/>
        <v>5.3918797967435026</v>
      </c>
      <c r="Y75" s="95">
        <f t="shared" si="38"/>
        <v>5.3918797967435026</v>
      </c>
      <c r="Z75" s="95">
        <f t="shared" si="38"/>
        <v>5.3918797967435026</v>
      </c>
      <c r="AA75" s="95">
        <f t="shared" si="38"/>
        <v>2.6959398983717513</v>
      </c>
      <c r="AB75" s="95">
        <f t="shared" si="38"/>
        <v>0</v>
      </c>
      <c r="AC75" s="95">
        <f t="shared" si="38"/>
        <v>0</v>
      </c>
      <c r="AD75" s="95">
        <f t="shared" si="38"/>
        <v>0</v>
      </c>
      <c r="AE75" s="95">
        <f t="shared" si="38"/>
        <v>0</v>
      </c>
      <c r="AF75" s="95">
        <f t="shared" si="38"/>
        <v>0</v>
      </c>
      <c r="AG75" s="95">
        <f t="shared" si="38"/>
        <v>0</v>
      </c>
      <c r="AH75" s="95">
        <f t="shared" si="38"/>
        <v>0</v>
      </c>
      <c r="AI75" s="95">
        <f t="shared" si="38"/>
        <v>0</v>
      </c>
      <c r="AJ75" s="95">
        <f t="shared" si="38"/>
        <v>0</v>
      </c>
      <c r="AK75" s="95">
        <f t="shared" si="38"/>
        <v>0</v>
      </c>
      <c r="AL75" s="95">
        <f t="shared" si="38"/>
        <v>0</v>
      </c>
      <c r="AM75" s="95">
        <f t="shared" si="38"/>
        <v>0</v>
      </c>
      <c r="AN75" s="95">
        <f t="shared" si="38"/>
        <v>0</v>
      </c>
      <c r="AO75" s="95">
        <f t="shared" si="38"/>
        <v>0</v>
      </c>
      <c r="AP75" s="95">
        <f t="shared" si="38"/>
        <v>0</v>
      </c>
      <c r="AQ75" s="95">
        <f t="shared" si="38"/>
        <v>0</v>
      </c>
      <c r="AR75" s="95">
        <f t="shared" si="38"/>
        <v>0</v>
      </c>
      <c r="AS75" s="95">
        <f t="shared" si="38"/>
        <v>0</v>
      </c>
      <c r="AT75" s="95">
        <f t="shared" si="38"/>
        <v>0</v>
      </c>
      <c r="AU75" s="95">
        <f t="shared" si="38"/>
        <v>0</v>
      </c>
      <c r="AV75" s="95">
        <f t="shared" si="38"/>
        <v>0</v>
      </c>
      <c r="AW75" s="95">
        <f t="shared" si="38"/>
        <v>0</v>
      </c>
      <c r="AX75" s="95">
        <f t="shared" si="38"/>
        <v>0</v>
      </c>
      <c r="AY75" s="95">
        <f t="shared" si="38"/>
        <v>0</v>
      </c>
      <c r="AZ75" s="95">
        <f t="shared" si="38"/>
        <v>0</v>
      </c>
      <c r="BA75" s="95">
        <f t="shared" si="38"/>
        <v>0</v>
      </c>
      <c r="BB75" s="95">
        <f t="shared" si="38"/>
        <v>0</v>
      </c>
      <c r="BC75" s="95">
        <f t="shared" si="38"/>
        <v>0</v>
      </c>
      <c r="BD75" s="95">
        <f t="shared" si="38"/>
        <v>0</v>
      </c>
      <c r="BE75" s="95">
        <f t="shared" si="38"/>
        <v>0</v>
      </c>
      <c r="BF75" s="95">
        <f t="shared" si="38"/>
        <v>0</v>
      </c>
      <c r="BG75" s="95">
        <f t="shared" si="38"/>
        <v>0</v>
      </c>
      <c r="BH75" s="95">
        <f t="shared" si="38"/>
        <v>0</v>
      </c>
      <c r="BI75" s="95">
        <f t="shared" si="38"/>
        <v>0</v>
      </c>
      <c r="BJ75" s="95">
        <f t="shared" si="38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9">B20</f>
        <v>0</v>
      </c>
      <c r="C78" s="87">
        <f t="shared" si="39"/>
        <v>0</v>
      </c>
      <c r="D78" s="87">
        <f t="shared" si="39"/>
        <v>0</v>
      </c>
      <c r="E78" s="87">
        <f t="shared" si="39"/>
        <v>0</v>
      </c>
      <c r="F78" s="87">
        <f t="shared" si="39"/>
        <v>0</v>
      </c>
      <c r="G78" s="87">
        <f t="shared" si="39"/>
        <v>120.83997751554242</v>
      </c>
      <c r="H78" s="87">
        <f t="shared" si="39"/>
        <v>0</v>
      </c>
      <c r="I78" s="87">
        <f t="shared" si="39"/>
        <v>0</v>
      </c>
      <c r="J78" s="87">
        <f t="shared" si="39"/>
        <v>0</v>
      </c>
      <c r="K78" s="87">
        <f t="shared" si="39"/>
        <v>0</v>
      </c>
      <c r="L78" s="87">
        <f t="shared" si="39"/>
        <v>0</v>
      </c>
      <c r="M78" s="87">
        <f t="shared" si="39"/>
        <v>0</v>
      </c>
      <c r="N78" s="87">
        <f t="shared" si="39"/>
        <v>0</v>
      </c>
      <c r="O78" s="87">
        <f t="shared" si="39"/>
        <v>0</v>
      </c>
      <c r="P78" s="87">
        <f t="shared" si="39"/>
        <v>0</v>
      </c>
      <c r="Q78" s="87">
        <f t="shared" si="39"/>
        <v>0</v>
      </c>
      <c r="R78" s="87">
        <f t="shared" si="39"/>
        <v>0</v>
      </c>
      <c r="S78" s="87">
        <f t="shared" si="39"/>
        <v>0</v>
      </c>
      <c r="T78" s="87">
        <f t="shared" si="39"/>
        <v>0</v>
      </c>
      <c r="U78" s="87">
        <f t="shared" si="39"/>
        <v>0</v>
      </c>
      <c r="V78" s="87">
        <f t="shared" si="39"/>
        <v>0</v>
      </c>
      <c r="W78" s="87">
        <f t="shared" si="39"/>
        <v>0</v>
      </c>
      <c r="X78" s="87">
        <f t="shared" si="39"/>
        <v>0</v>
      </c>
      <c r="Y78" s="87">
        <f t="shared" si="39"/>
        <v>0</v>
      </c>
      <c r="Z78" s="87">
        <f t="shared" si="39"/>
        <v>0</v>
      </c>
      <c r="AA78" s="87">
        <f t="shared" si="39"/>
        <v>0</v>
      </c>
      <c r="AB78" s="87">
        <f t="shared" si="39"/>
        <v>0</v>
      </c>
      <c r="AC78" s="87">
        <f t="shared" si="39"/>
        <v>0</v>
      </c>
      <c r="AD78" s="87">
        <f t="shared" si="39"/>
        <v>0</v>
      </c>
      <c r="AE78" s="87">
        <f t="shared" si="39"/>
        <v>0</v>
      </c>
      <c r="AF78" s="87">
        <f t="shared" si="39"/>
        <v>0</v>
      </c>
      <c r="AG78" s="87">
        <f t="shared" si="39"/>
        <v>0</v>
      </c>
      <c r="AH78" s="87">
        <f t="shared" si="39"/>
        <v>0</v>
      </c>
      <c r="AI78" s="87">
        <f t="shared" si="39"/>
        <v>0</v>
      </c>
      <c r="AJ78" s="87">
        <f t="shared" si="39"/>
        <v>0</v>
      </c>
      <c r="AK78" s="87">
        <f t="shared" si="39"/>
        <v>0</v>
      </c>
      <c r="AL78" s="87">
        <f t="shared" si="39"/>
        <v>0</v>
      </c>
      <c r="AM78" s="87">
        <f t="shared" si="39"/>
        <v>0</v>
      </c>
      <c r="AN78" s="87">
        <f t="shared" si="39"/>
        <v>0</v>
      </c>
      <c r="AO78" s="87">
        <f t="shared" si="39"/>
        <v>0</v>
      </c>
      <c r="AP78" s="87">
        <f t="shared" si="39"/>
        <v>0</v>
      </c>
      <c r="AQ78" s="87">
        <f t="shared" si="39"/>
        <v>0</v>
      </c>
      <c r="AR78" s="87">
        <f t="shared" si="39"/>
        <v>0</v>
      </c>
      <c r="AS78" s="87">
        <f t="shared" si="39"/>
        <v>0</v>
      </c>
      <c r="AT78" s="87">
        <f t="shared" si="39"/>
        <v>0</v>
      </c>
      <c r="AU78" s="87">
        <f t="shared" si="39"/>
        <v>0</v>
      </c>
      <c r="AV78" s="87">
        <f t="shared" si="39"/>
        <v>0</v>
      </c>
      <c r="AW78" s="87">
        <f t="shared" si="39"/>
        <v>0</v>
      </c>
      <c r="AX78" s="87">
        <f t="shared" si="39"/>
        <v>0</v>
      </c>
      <c r="AY78" s="87">
        <f t="shared" si="39"/>
        <v>0</v>
      </c>
      <c r="AZ78" s="87">
        <f t="shared" si="39"/>
        <v>0</v>
      </c>
      <c r="BA78" s="87">
        <f t="shared" si="39"/>
        <v>0</v>
      </c>
      <c r="BB78" s="87">
        <f t="shared" si="39"/>
        <v>0</v>
      </c>
      <c r="BC78" s="87">
        <f t="shared" si="39"/>
        <v>0</v>
      </c>
      <c r="BD78" s="87">
        <f t="shared" si="39"/>
        <v>-120.83997751554242</v>
      </c>
      <c r="BE78" s="87">
        <f t="shared" si="39"/>
        <v>0</v>
      </c>
      <c r="BF78" s="87">
        <f t="shared" si="39"/>
        <v>0</v>
      </c>
      <c r="BG78" s="87">
        <f t="shared" si="39"/>
        <v>0</v>
      </c>
      <c r="BH78" s="87">
        <f t="shared" si="39"/>
        <v>0</v>
      </c>
      <c r="BI78" s="87">
        <f t="shared" si="39"/>
        <v>0</v>
      </c>
      <c r="BJ78" s="87">
        <f t="shared" si="39"/>
        <v>0</v>
      </c>
      <c r="BK78" s="87">
        <f t="shared" si="39"/>
        <v>0</v>
      </c>
      <c r="BL78" s="87">
        <f t="shared" si="39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0</v>
      </c>
      <c r="E80" s="87">
        <f>SUM($B$78:E78)</f>
        <v>0</v>
      </c>
      <c r="F80" s="87">
        <f>SUM($B$78:F78)</f>
        <v>0</v>
      </c>
      <c r="G80" s="87">
        <f>SUM($B$78:G78)</f>
        <v>120.83997751554242</v>
      </c>
      <c r="H80" s="87">
        <f>SUM($B$78:H78)</f>
        <v>120.83997751554242</v>
      </c>
      <c r="I80" s="87">
        <f>SUM($B$78:I78)</f>
        <v>120.83997751554242</v>
      </c>
      <c r="J80" s="87">
        <f>SUM($B$78:J78)</f>
        <v>120.83997751554242</v>
      </c>
      <c r="K80" s="87">
        <f>SUM($B$78:K78)</f>
        <v>120.83997751554242</v>
      </c>
      <c r="L80" s="87">
        <f>SUM($B$78:L78)</f>
        <v>120.83997751554242</v>
      </c>
      <c r="M80" s="87">
        <f>SUM($B$78:M78)</f>
        <v>120.83997751554242</v>
      </c>
      <c r="N80" s="87">
        <f>SUM($B$78:N78)</f>
        <v>120.83997751554242</v>
      </c>
      <c r="O80" s="87">
        <f>SUM($B$78:O78)</f>
        <v>120.83997751554242</v>
      </c>
      <c r="P80" s="87">
        <f>SUM($B$78:P78)</f>
        <v>120.83997751554242</v>
      </c>
      <c r="Q80" s="87">
        <f>SUM($B$78:Q78)</f>
        <v>120.83997751554242</v>
      </c>
      <c r="R80" s="87">
        <f>SUM($B$78:R78)</f>
        <v>120.83997751554242</v>
      </c>
      <c r="S80" s="87">
        <f>SUM($B$78:S78)</f>
        <v>120.83997751554242</v>
      </c>
      <c r="T80" s="87">
        <f>SUM($B$78:T78)</f>
        <v>120.83997751554242</v>
      </c>
      <c r="U80" s="87">
        <f>SUM($B$78:U78)</f>
        <v>120.83997751554242</v>
      </c>
      <c r="V80" s="87">
        <f>SUM($B$78:V78)</f>
        <v>120.83997751554242</v>
      </c>
      <c r="W80" s="87">
        <f>SUM($B$78:W78)</f>
        <v>120.83997751554242</v>
      </c>
      <c r="X80" s="87">
        <f>SUM($B$78:X78)</f>
        <v>120.83997751554242</v>
      </c>
      <c r="Y80" s="87">
        <f>SUM($B$78:Y78)</f>
        <v>120.83997751554242</v>
      </c>
      <c r="Z80" s="87">
        <f>SUM($B$78:Z78)</f>
        <v>120.83997751554242</v>
      </c>
      <c r="AA80" s="87">
        <f>SUM($B$78:AA78)</f>
        <v>120.83997751554242</v>
      </c>
      <c r="AB80" s="87">
        <f>SUM($B$78:AB78)</f>
        <v>120.83997751554242</v>
      </c>
      <c r="AC80" s="87">
        <f>SUM($B$78:AC78)</f>
        <v>120.83997751554242</v>
      </c>
      <c r="AD80" s="87">
        <f>SUM($B$78:AD78)</f>
        <v>120.83997751554242</v>
      </c>
      <c r="AE80" s="87">
        <f>SUM($B$78:AE78)</f>
        <v>120.83997751554242</v>
      </c>
      <c r="AF80" s="87">
        <f>SUM($B$78:AF78)</f>
        <v>120.83997751554242</v>
      </c>
      <c r="AG80" s="87">
        <f>SUM($B$78:AG78)</f>
        <v>120.83997751554242</v>
      </c>
      <c r="AH80" s="87">
        <f>SUM($B$78:AH78)</f>
        <v>120.83997751554242</v>
      </c>
      <c r="AI80" s="87">
        <f>SUM($B$78:AI78)</f>
        <v>120.83997751554242</v>
      </c>
      <c r="AJ80" s="87">
        <f>SUM($B$78:AJ78)</f>
        <v>120.83997751554242</v>
      </c>
      <c r="AK80" s="87">
        <f>SUM($B$78:AK78)</f>
        <v>120.83997751554242</v>
      </c>
      <c r="AL80" s="87">
        <f>SUM($B$78:AL78)</f>
        <v>120.83997751554242</v>
      </c>
      <c r="AM80" s="87">
        <f>SUM($B$78:AM78)</f>
        <v>120.83997751554242</v>
      </c>
      <c r="AN80" s="87">
        <f>SUM($B$78:AN78)</f>
        <v>120.83997751554242</v>
      </c>
      <c r="AO80" s="87">
        <f>SUM($B$78:AO78)</f>
        <v>120.83997751554242</v>
      </c>
      <c r="AP80" s="87">
        <f>SUM($B$78:AP78)</f>
        <v>120.83997751554242</v>
      </c>
      <c r="AQ80" s="87">
        <f>SUM($B$78:AQ78)</f>
        <v>120.83997751554242</v>
      </c>
      <c r="AR80" s="87">
        <f>SUM($B$78:AR78)</f>
        <v>120.83997751554242</v>
      </c>
      <c r="AS80" s="87">
        <f>SUM($B$78:AS78)</f>
        <v>120.83997751554242</v>
      </c>
      <c r="AT80" s="87">
        <f>SUM($B$78:AT78)</f>
        <v>120.83997751554242</v>
      </c>
      <c r="AU80" s="87">
        <f>SUM($B$78:AU78)</f>
        <v>120.83997751554242</v>
      </c>
      <c r="AV80" s="87">
        <f>SUM($B$78:AV78)</f>
        <v>120.83997751554242</v>
      </c>
      <c r="AW80" s="87">
        <f>SUM($B$78:AW78)</f>
        <v>120.83997751554242</v>
      </c>
      <c r="AX80" s="87">
        <f>SUM($B$78:AX78)</f>
        <v>120.83997751554242</v>
      </c>
      <c r="AY80" s="87">
        <f>SUM($B$78:AY78)</f>
        <v>120.83997751554242</v>
      </c>
      <c r="AZ80" s="87">
        <f>SUM($B$78:AZ78)</f>
        <v>120.83997751554242</v>
      </c>
      <c r="BA80" s="87">
        <f>SUM($B$78:BA78)</f>
        <v>120.83997751554242</v>
      </c>
      <c r="BB80" s="87">
        <f>SUM($B$78:BB78)</f>
        <v>120.83997751554242</v>
      </c>
      <c r="BC80" s="87">
        <f>SUM($B$78:BC78)</f>
        <v>120.83997751554242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0</v>
      </c>
      <c r="E81" s="330">
        <f t="shared" ref="E81:BL81" si="40">E74</f>
        <v>0</v>
      </c>
      <c r="F81" s="330">
        <f t="shared" si="40"/>
        <v>0</v>
      </c>
      <c r="G81" s="330">
        <f t="shared" si="40"/>
        <v>4.5314991568328402</v>
      </c>
      <c r="H81" s="330">
        <f t="shared" si="40"/>
        <v>8.7234379768470074</v>
      </c>
      <c r="I81" s="330">
        <f t="shared" si="40"/>
        <v>8.0684852987127673</v>
      </c>
      <c r="J81" s="330">
        <f t="shared" si="40"/>
        <v>7.4642854111350552</v>
      </c>
      <c r="K81" s="330">
        <f t="shared" si="40"/>
        <v>6.9035879154629383</v>
      </c>
      <c r="L81" s="330">
        <f t="shared" si="40"/>
        <v>6.3863928116964166</v>
      </c>
      <c r="M81" s="330">
        <f t="shared" si="40"/>
        <v>5.9066581009597137</v>
      </c>
      <c r="N81" s="330">
        <f t="shared" si="40"/>
        <v>5.4643837832528286</v>
      </c>
      <c r="O81" s="330">
        <f t="shared" si="40"/>
        <v>5.3918797967435026</v>
      </c>
      <c r="P81" s="330">
        <f t="shared" si="40"/>
        <v>5.3918797967435026</v>
      </c>
      <c r="Q81" s="330">
        <f t="shared" si="40"/>
        <v>5.3918797967435026</v>
      </c>
      <c r="R81" s="330">
        <f t="shared" si="40"/>
        <v>5.3918797967435026</v>
      </c>
      <c r="S81" s="330">
        <f t="shared" si="40"/>
        <v>5.3918797967435026</v>
      </c>
      <c r="T81" s="330">
        <f t="shared" si="40"/>
        <v>5.3918797967435026</v>
      </c>
      <c r="U81" s="330">
        <f t="shared" si="40"/>
        <v>5.3918797967435026</v>
      </c>
      <c r="V81" s="330">
        <f t="shared" si="40"/>
        <v>5.3918797967435026</v>
      </c>
      <c r="W81" s="330">
        <f t="shared" si="40"/>
        <v>5.3918797967435026</v>
      </c>
      <c r="X81" s="330">
        <f t="shared" si="40"/>
        <v>5.3918797967435026</v>
      </c>
      <c r="Y81" s="330">
        <f t="shared" si="40"/>
        <v>5.3918797967435026</v>
      </c>
      <c r="Z81" s="330">
        <f t="shared" si="40"/>
        <v>5.3918797967435026</v>
      </c>
      <c r="AA81" s="330">
        <f t="shared" si="40"/>
        <v>2.6959398983717513</v>
      </c>
      <c r="AB81" s="330">
        <f t="shared" si="40"/>
        <v>0</v>
      </c>
      <c r="AC81" s="330">
        <f t="shared" si="40"/>
        <v>0</v>
      </c>
      <c r="AD81" s="330">
        <f t="shared" si="40"/>
        <v>0</v>
      </c>
      <c r="AE81" s="330">
        <f t="shared" si="40"/>
        <v>0</v>
      </c>
      <c r="AF81" s="330">
        <f t="shared" si="40"/>
        <v>0</v>
      </c>
      <c r="AG81" s="330">
        <f t="shared" si="40"/>
        <v>0</v>
      </c>
      <c r="AH81" s="330">
        <f t="shared" si="40"/>
        <v>0</v>
      </c>
      <c r="AI81" s="330">
        <f t="shared" si="40"/>
        <v>0</v>
      </c>
      <c r="AJ81" s="330">
        <f t="shared" si="40"/>
        <v>0</v>
      </c>
      <c r="AK81" s="330">
        <f t="shared" si="40"/>
        <v>0</v>
      </c>
      <c r="AL81" s="330">
        <f t="shared" si="40"/>
        <v>0</v>
      </c>
      <c r="AM81" s="330">
        <f t="shared" si="40"/>
        <v>0</v>
      </c>
      <c r="AN81" s="330">
        <f t="shared" si="40"/>
        <v>0</v>
      </c>
      <c r="AO81" s="330">
        <f t="shared" si="40"/>
        <v>0</v>
      </c>
      <c r="AP81" s="330">
        <f t="shared" si="40"/>
        <v>0</v>
      </c>
      <c r="AQ81" s="330">
        <f t="shared" si="40"/>
        <v>0</v>
      </c>
      <c r="AR81" s="330">
        <f t="shared" si="40"/>
        <v>0</v>
      </c>
      <c r="AS81" s="330">
        <f t="shared" si="40"/>
        <v>0</v>
      </c>
      <c r="AT81" s="330">
        <f t="shared" si="40"/>
        <v>0</v>
      </c>
      <c r="AU81" s="330">
        <f t="shared" si="40"/>
        <v>0</v>
      </c>
      <c r="AV81" s="330">
        <f t="shared" si="40"/>
        <v>0</v>
      </c>
      <c r="AW81" s="330">
        <f t="shared" si="40"/>
        <v>0</v>
      </c>
      <c r="AX81" s="330">
        <f t="shared" si="40"/>
        <v>0</v>
      </c>
      <c r="AY81" s="330">
        <f t="shared" si="40"/>
        <v>0</v>
      </c>
      <c r="AZ81" s="330">
        <f t="shared" si="40"/>
        <v>0</v>
      </c>
      <c r="BA81" s="330">
        <f t="shared" si="40"/>
        <v>0</v>
      </c>
      <c r="BB81" s="330">
        <f t="shared" si="40"/>
        <v>0</v>
      </c>
      <c r="BC81" s="330">
        <f t="shared" si="40"/>
        <v>0</v>
      </c>
      <c r="BD81" s="330">
        <f t="shared" si="40"/>
        <v>0</v>
      </c>
      <c r="BE81" s="330">
        <f t="shared" si="40"/>
        <v>0</v>
      </c>
      <c r="BF81" s="330">
        <f t="shared" si="40"/>
        <v>0</v>
      </c>
      <c r="BG81" s="330">
        <f t="shared" si="40"/>
        <v>0</v>
      </c>
      <c r="BH81" s="330">
        <f t="shared" si="40"/>
        <v>0</v>
      </c>
      <c r="BI81" s="330">
        <f t="shared" si="40"/>
        <v>0</v>
      </c>
      <c r="BJ81" s="330">
        <f t="shared" si="40"/>
        <v>0</v>
      </c>
      <c r="BK81" s="330">
        <f t="shared" si="40"/>
        <v>0</v>
      </c>
      <c r="BL81" s="330">
        <f t="shared" si="40"/>
        <v>0</v>
      </c>
      <c r="BM81" s="37"/>
      <c r="BN81" s="75">
        <f>SUM(B81:BM81)</f>
        <v>120.84722791419328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1">C79+C81</f>
        <v>0</v>
      </c>
      <c r="D82" s="95">
        <f t="shared" si="41"/>
        <v>0</v>
      </c>
      <c r="E82" s="95">
        <f t="shared" si="41"/>
        <v>0</v>
      </c>
      <c r="F82" s="95">
        <f t="shared" si="41"/>
        <v>0</v>
      </c>
      <c r="G82" s="95">
        <f t="shared" si="41"/>
        <v>4.5314991568328402</v>
      </c>
      <c r="H82" s="95">
        <f t="shared" si="41"/>
        <v>8.7234379768470074</v>
      </c>
      <c r="I82" s="95">
        <f t="shared" si="41"/>
        <v>8.0684852987127673</v>
      </c>
      <c r="J82" s="95">
        <f t="shared" si="41"/>
        <v>7.4642854111350552</v>
      </c>
      <c r="K82" s="95">
        <f t="shared" si="41"/>
        <v>6.9035879154629383</v>
      </c>
      <c r="L82" s="95">
        <f t="shared" si="41"/>
        <v>6.3863928116964166</v>
      </c>
      <c r="M82" s="95">
        <f t="shared" si="41"/>
        <v>5.9066581009597137</v>
      </c>
      <c r="N82" s="95">
        <f t="shared" si="41"/>
        <v>5.4643837832528286</v>
      </c>
      <c r="O82" s="95">
        <f t="shared" si="41"/>
        <v>5.3918797967435026</v>
      </c>
      <c r="P82" s="95">
        <f t="shared" si="41"/>
        <v>5.3918797967435026</v>
      </c>
      <c r="Q82" s="95">
        <f t="shared" si="41"/>
        <v>5.3918797967435026</v>
      </c>
      <c r="R82" s="95">
        <f t="shared" si="41"/>
        <v>5.3918797967435026</v>
      </c>
      <c r="S82" s="95">
        <f t="shared" si="41"/>
        <v>5.3918797967435026</v>
      </c>
      <c r="T82" s="95">
        <f t="shared" si="41"/>
        <v>5.3918797967435026</v>
      </c>
      <c r="U82" s="95">
        <f t="shared" si="41"/>
        <v>5.3918797967435026</v>
      </c>
      <c r="V82" s="95">
        <f t="shared" si="41"/>
        <v>5.3918797967435026</v>
      </c>
      <c r="W82" s="95">
        <f t="shared" si="41"/>
        <v>5.3918797967435026</v>
      </c>
      <c r="X82" s="95">
        <f t="shared" si="41"/>
        <v>5.3918797967435026</v>
      </c>
      <c r="Y82" s="95">
        <f t="shared" si="41"/>
        <v>5.3918797967435026</v>
      </c>
      <c r="Z82" s="95">
        <f t="shared" si="41"/>
        <v>5.3918797967435026</v>
      </c>
      <c r="AA82" s="95">
        <f t="shared" si="41"/>
        <v>2.6959398983717513</v>
      </c>
      <c r="AB82" s="95">
        <f t="shared" si="41"/>
        <v>0</v>
      </c>
      <c r="AC82" s="95">
        <f t="shared" si="41"/>
        <v>0</v>
      </c>
      <c r="AD82" s="95">
        <f t="shared" si="41"/>
        <v>0</v>
      </c>
      <c r="AE82" s="95">
        <f t="shared" si="41"/>
        <v>0</v>
      </c>
      <c r="AF82" s="95">
        <f t="shared" si="41"/>
        <v>0</v>
      </c>
      <c r="AG82" s="95">
        <f t="shared" si="41"/>
        <v>0</v>
      </c>
      <c r="AH82" s="95">
        <f t="shared" si="41"/>
        <v>0</v>
      </c>
      <c r="AI82" s="95">
        <f t="shared" si="41"/>
        <v>0</v>
      </c>
      <c r="AJ82" s="95">
        <f t="shared" si="41"/>
        <v>0</v>
      </c>
      <c r="AK82" s="95">
        <f t="shared" si="41"/>
        <v>0</v>
      </c>
      <c r="AL82" s="95">
        <f t="shared" si="41"/>
        <v>0</v>
      </c>
      <c r="AM82" s="95">
        <f t="shared" si="41"/>
        <v>0</v>
      </c>
      <c r="AN82" s="95">
        <f t="shared" si="41"/>
        <v>0</v>
      </c>
      <c r="AO82" s="95">
        <f t="shared" si="41"/>
        <v>0</v>
      </c>
      <c r="AP82" s="95">
        <f t="shared" si="41"/>
        <v>0</v>
      </c>
      <c r="AQ82" s="95">
        <f t="shared" si="41"/>
        <v>0</v>
      </c>
      <c r="AR82" s="95">
        <f t="shared" si="41"/>
        <v>0</v>
      </c>
      <c r="AS82" s="95">
        <f t="shared" si="41"/>
        <v>0</v>
      </c>
      <c r="AT82" s="95">
        <f t="shared" si="41"/>
        <v>0</v>
      </c>
      <c r="AU82" s="95">
        <f t="shared" si="41"/>
        <v>0</v>
      </c>
      <c r="AV82" s="95">
        <f t="shared" si="41"/>
        <v>0</v>
      </c>
      <c r="AW82" s="95">
        <f t="shared" si="41"/>
        <v>0</v>
      </c>
      <c r="AX82" s="95">
        <f t="shared" si="41"/>
        <v>0</v>
      </c>
      <c r="AY82" s="95">
        <f t="shared" si="41"/>
        <v>0</v>
      </c>
      <c r="AZ82" s="95">
        <f t="shared" si="41"/>
        <v>0</v>
      </c>
      <c r="BA82" s="95">
        <f t="shared" si="41"/>
        <v>0</v>
      </c>
      <c r="BB82" s="95">
        <f t="shared" si="41"/>
        <v>0</v>
      </c>
      <c r="BC82" s="95">
        <f t="shared" si="41"/>
        <v>0</v>
      </c>
      <c r="BD82" s="95">
        <f t="shared" si="41"/>
        <v>0</v>
      </c>
      <c r="BE82" s="95">
        <f t="shared" si="41"/>
        <v>0</v>
      </c>
      <c r="BF82" s="95">
        <f t="shared" si="41"/>
        <v>0</v>
      </c>
      <c r="BG82" s="95">
        <f t="shared" si="41"/>
        <v>0</v>
      </c>
      <c r="BH82" s="95">
        <f t="shared" si="41"/>
        <v>0</v>
      </c>
      <c r="BI82" s="95">
        <f t="shared" si="41"/>
        <v>0</v>
      </c>
      <c r="BJ82" s="95">
        <f t="shared" si="41"/>
        <v>0</v>
      </c>
      <c r="BK82" s="95">
        <f t="shared" si="41"/>
        <v>0</v>
      </c>
      <c r="BL82" s="95">
        <f t="shared" si="41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AY85" si="42">$B$20*(1-$B$5)/$B$3</f>
        <v>0</v>
      </c>
      <c r="C85" s="75">
        <f t="shared" si="42"/>
        <v>0</v>
      </c>
      <c r="D85" s="75">
        <f t="shared" si="42"/>
        <v>0</v>
      </c>
      <c r="E85" s="75">
        <f t="shared" si="42"/>
        <v>0</v>
      </c>
      <c r="F85" s="75">
        <f t="shared" si="42"/>
        <v>0</v>
      </c>
      <c r="G85" s="75">
        <f t="shared" si="42"/>
        <v>0</v>
      </c>
      <c r="H85" s="75">
        <f t="shared" si="42"/>
        <v>0</v>
      </c>
      <c r="I85" s="75">
        <f t="shared" si="42"/>
        <v>0</v>
      </c>
      <c r="J85" s="75">
        <f t="shared" si="42"/>
        <v>0</v>
      </c>
      <c r="K85" s="75">
        <f t="shared" si="42"/>
        <v>0</v>
      </c>
      <c r="L85" s="75">
        <f t="shared" si="42"/>
        <v>0</v>
      </c>
      <c r="M85" s="75">
        <f t="shared" si="42"/>
        <v>0</v>
      </c>
      <c r="N85" s="75">
        <f t="shared" si="42"/>
        <v>0</v>
      </c>
      <c r="O85" s="75">
        <f t="shared" si="42"/>
        <v>0</v>
      </c>
      <c r="P85" s="75">
        <f t="shared" si="42"/>
        <v>0</v>
      </c>
      <c r="Q85" s="75">
        <f t="shared" si="42"/>
        <v>0</v>
      </c>
      <c r="R85" s="75">
        <f t="shared" si="42"/>
        <v>0</v>
      </c>
      <c r="S85" s="75">
        <f t="shared" si="42"/>
        <v>0</v>
      </c>
      <c r="T85" s="75">
        <f t="shared" si="42"/>
        <v>0</v>
      </c>
      <c r="U85" s="75">
        <f t="shared" si="42"/>
        <v>0</v>
      </c>
      <c r="V85" s="75">
        <f t="shared" si="42"/>
        <v>0</v>
      </c>
      <c r="W85" s="75">
        <f t="shared" si="42"/>
        <v>0</v>
      </c>
      <c r="X85" s="75">
        <f t="shared" si="42"/>
        <v>0</v>
      </c>
      <c r="Y85" s="75">
        <f t="shared" si="42"/>
        <v>0</v>
      </c>
      <c r="Z85" s="75">
        <f t="shared" si="42"/>
        <v>0</v>
      </c>
      <c r="AA85" s="75">
        <f t="shared" si="42"/>
        <v>0</v>
      </c>
      <c r="AB85" s="75">
        <f t="shared" si="42"/>
        <v>0</v>
      </c>
      <c r="AC85" s="75">
        <f t="shared" si="42"/>
        <v>0</v>
      </c>
      <c r="AD85" s="75">
        <f t="shared" si="42"/>
        <v>0</v>
      </c>
      <c r="AE85" s="75">
        <f t="shared" si="42"/>
        <v>0</v>
      </c>
      <c r="AF85" s="75">
        <f t="shared" si="42"/>
        <v>0</v>
      </c>
      <c r="AG85" s="75">
        <f t="shared" si="42"/>
        <v>0</v>
      </c>
      <c r="AH85" s="75">
        <f t="shared" si="42"/>
        <v>0</v>
      </c>
      <c r="AI85" s="75">
        <f t="shared" si="42"/>
        <v>0</v>
      </c>
      <c r="AJ85" s="75">
        <f t="shared" si="42"/>
        <v>0</v>
      </c>
      <c r="AK85" s="75">
        <f t="shared" si="42"/>
        <v>0</v>
      </c>
      <c r="AL85" s="75">
        <f t="shared" si="42"/>
        <v>0</v>
      </c>
      <c r="AM85" s="75">
        <f t="shared" si="42"/>
        <v>0</v>
      </c>
      <c r="AN85" s="75">
        <f t="shared" si="42"/>
        <v>0</v>
      </c>
      <c r="AO85" s="75">
        <f t="shared" si="42"/>
        <v>0</v>
      </c>
      <c r="AP85" s="75">
        <f t="shared" si="42"/>
        <v>0</v>
      </c>
      <c r="AQ85" s="75">
        <f t="shared" si="42"/>
        <v>0</v>
      </c>
      <c r="AR85" s="75">
        <f t="shared" si="42"/>
        <v>0</v>
      </c>
      <c r="AS85" s="75">
        <f t="shared" si="42"/>
        <v>0</v>
      </c>
      <c r="AT85" s="75">
        <f t="shared" si="42"/>
        <v>0</v>
      </c>
      <c r="AU85" s="75">
        <f t="shared" si="42"/>
        <v>0</v>
      </c>
      <c r="AV85" s="75">
        <f t="shared" si="42"/>
        <v>0</v>
      </c>
      <c r="AW85" s="75">
        <f t="shared" si="42"/>
        <v>0</v>
      </c>
      <c r="AX85" s="75">
        <f t="shared" si="42"/>
        <v>0</v>
      </c>
      <c r="AY85" s="75">
        <f t="shared" si="42"/>
        <v>0</v>
      </c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37"/>
      <c r="BN85" s="75">
        <f t="shared" ref="BN85:BN97" si="43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AZ86" si="44">$C$20*(1-$B$5)/$B$3</f>
        <v>0</v>
      </c>
      <c r="D86" s="75">
        <f t="shared" si="44"/>
        <v>0</v>
      </c>
      <c r="E86" s="75">
        <f t="shared" si="44"/>
        <v>0</v>
      </c>
      <c r="F86" s="75">
        <f t="shared" si="44"/>
        <v>0</v>
      </c>
      <c r="G86" s="75">
        <f t="shared" si="44"/>
        <v>0</v>
      </c>
      <c r="H86" s="75">
        <f t="shared" si="44"/>
        <v>0</v>
      </c>
      <c r="I86" s="75">
        <f t="shared" si="44"/>
        <v>0</v>
      </c>
      <c r="J86" s="75">
        <f t="shared" si="44"/>
        <v>0</v>
      </c>
      <c r="K86" s="75">
        <f t="shared" si="44"/>
        <v>0</v>
      </c>
      <c r="L86" s="75">
        <f t="shared" si="44"/>
        <v>0</v>
      </c>
      <c r="M86" s="75">
        <f t="shared" si="44"/>
        <v>0</v>
      </c>
      <c r="N86" s="75">
        <f t="shared" si="44"/>
        <v>0</v>
      </c>
      <c r="O86" s="75">
        <f t="shared" si="44"/>
        <v>0</v>
      </c>
      <c r="P86" s="75">
        <f t="shared" si="44"/>
        <v>0</v>
      </c>
      <c r="Q86" s="75">
        <f t="shared" si="44"/>
        <v>0</v>
      </c>
      <c r="R86" s="75">
        <f t="shared" si="44"/>
        <v>0</v>
      </c>
      <c r="S86" s="75">
        <f t="shared" si="44"/>
        <v>0</v>
      </c>
      <c r="T86" s="75">
        <f t="shared" si="44"/>
        <v>0</v>
      </c>
      <c r="U86" s="75">
        <f t="shared" si="44"/>
        <v>0</v>
      </c>
      <c r="V86" s="75">
        <f t="shared" si="44"/>
        <v>0</v>
      </c>
      <c r="W86" s="75">
        <f t="shared" si="44"/>
        <v>0</v>
      </c>
      <c r="X86" s="75">
        <f t="shared" si="44"/>
        <v>0</v>
      </c>
      <c r="Y86" s="75">
        <f t="shared" si="44"/>
        <v>0</v>
      </c>
      <c r="Z86" s="75">
        <f t="shared" si="44"/>
        <v>0</v>
      </c>
      <c r="AA86" s="75">
        <f t="shared" si="44"/>
        <v>0</v>
      </c>
      <c r="AB86" s="75">
        <f t="shared" si="44"/>
        <v>0</v>
      </c>
      <c r="AC86" s="75">
        <f t="shared" si="44"/>
        <v>0</v>
      </c>
      <c r="AD86" s="75">
        <f t="shared" si="44"/>
        <v>0</v>
      </c>
      <c r="AE86" s="75">
        <f t="shared" si="44"/>
        <v>0</v>
      </c>
      <c r="AF86" s="75">
        <f t="shared" si="44"/>
        <v>0</v>
      </c>
      <c r="AG86" s="75">
        <f t="shared" si="44"/>
        <v>0</v>
      </c>
      <c r="AH86" s="75">
        <f t="shared" si="44"/>
        <v>0</v>
      </c>
      <c r="AI86" s="75">
        <f t="shared" si="44"/>
        <v>0</v>
      </c>
      <c r="AJ86" s="75">
        <f t="shared" si="44"/>
        <v>0</v>
      </c>
      <c r="AK86" s="75">
        <f t="shared" si="44"/>
        <v>0</v>
      </c>
      <c r="AL86" s="75">
        <f t="shared" si="44"/>
        <v>0</v>
      </c>
      <c r="AM86" s="75">
        <f t="shared" si="44"/>
        <v>0</v>
      </c>
      <c r="AN86" s="75">
        <f t="shared" si="44"/>
        <v>0</v>
      </c>
      <c r="AO86" s="75">
        <f t="shared" si="44"/>
        <v>0</v>
      </c>
      <c r="AP86" s="75">
        <f t="shared" si="44"/>
        <v>0</v>
      </c>
      <c r="AQ86" s="75">
        <f t="shared" si="44"/>
        <v>0</v>
      </c>
      <c r="AR86" s="75">
        <f t="shared" si="44"/>
        <v>0</v>
      </c>
      <c r="AS86" s="75">
        <f t="shared" si="44"/>
        <v>0</v>
      </c>
      <c r="AT86" s="75">
        <f t="shared" si="44"/>
        <v>0</v>
      </c>
      <c r="AU86" s="75">
        <f t="shared" si="44"/>
        <v>0</v>
      </c>
      <c r="AV86" s="75">
        <f t="shared" si="44"/>
        <v>0</v>
      </c>
      <c r="AW86" s="75">
        <f t="shared" si="44"/>
        <v>0</v>
      </c>
      <c r="AX86" s="75">
        <f t="shared" si="44"/>
        <v>0</v>
      </c>
      <c r="AY86" s="75">
        <f t="shared" si="44"/>
        <v>0</v>
      </c>
      <c r="AZ86" s="75">
        <f t="shared" si="44"/>
        <v>0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3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0</v>
      </c>
      <c r="E87" s="75">
        <f t="shared" ref="E87:BA87" si="45">$D$20*(1-$B$5)/$B$3</f>
        <v>0</v>
      </c>
      <c r="F87" s="75">
        <f t="shared" si="45"/>
        <v>0</v>
      </c>
      <c r="G87" s="75">
        <f t="shared" si="45"/>
        <v>0</v>
      </c>
      <c r="H87" s="75">
        <f t="shared" si="45"/>
        <v>0</v>
      </c>
      <c r="I87" s="75">
        <f t="shared" si="45"/>
        <v>0</v>
      </c>
      <c r="J87" s="75">
        <f t="shared" si="45"/>
        <v>0</v>
      </c>
      <c r="K87" s="75">
        <f t="shared" si="45"/>
        <v>0</v>
      </c>
      <c r="L87" s="75">
        <f t="shared" si="45"/>
        <v>0</v>
      </c>
      <c r="M87" s="75">
        <f t="shared" si="45"/>
        <v>0</v>
      </c>
      <c r="N87" s="75">
        <f t="shared" si="45"/>
        <v>0</v>
      </c>
      <c r="O87" s="75">
        <f t="shared" si="45"/>
        <v>0</v>
      </c>
      <c r="P87" s="75">
        <f t="shared" si="45"/>
        <v>0</v>
      </c>
      <c r="Q87" s="75">
        <f t="shared" si="45"/>
        <v>0</v>
      </c>
      <c r="R87" s="75">
        <f t="shared" si="45"/>
        <v>0</v>
      </c>
      <c r="S87" s="75">
        <f t="shared" si="45"/>
        <v>0</v>
      </c>
      <c r="T87" s="75">
        <f t="shared" si="45"/>
        <v>0</v>
      </c>
      <c r="U87" s="75">
        <f t="shared" si="45"/>
        <v>0</v>
      </c>
      <c r="V87" s="75">
        <f t="shared" si="45"/>
        <v>0</v>
      </c>
      <c r="W87" s="75">
        <f t="shared" si="45"/>
        <v>0</v>
      </c>
      <c r="X87" s="75">
        <f t="shared" si="45"/>
        <v>0</v>
      </c>
      <c r="Y87" s="75">
        <f t="shared" si="45"/>
        <v>0</v>
      </c>
      <c r="Z87" s="75">
        <f t="shared" si="45"/>
        <v>0</v>
      </c>
      <c r="AA87" s="75">
        <f t="shared" si="45"/>
        <v>0</v>
      </c>
      <c r="AB87" s="75">
        <f t="shared" si="45"/>
        <v>0</v>
      </c>
      <c r="AC87" s="75">
        <f t="shared" si="45"/>
        <v>0</v>
      </c>
      <c r="AD87" s="75">
        <f t="shared" si="45"/>
        <v>0</v>
      </c>
      <c r="AE87" s="75">
        <f t="shared" si="45"/>
        <v>0</v>
      </c>
      <c r="AF87" s="75">
        <f t="shared" si="45"/>
        <v>0</v>
      </c>
      <c r="AG87" s="75">
        <f t="shared" si="45"/>
        <v>0</v>
      </c>
      <c r="AH87" s="75">
        <f t="shared" si="45"/>
        <v>0</v>
      </c>
      <c r="AI87" s="75">
        <f t="shared" si="45"/>
        <v>0</v>
      </c>
      <c r="AJ87" s="75">
        <f t="shared" si="45"/>
        <v>0</v>
      </c>
      <c r="AK87" s="75">
        <f t="shared" si="45"/>
        <v>0</v>
      </c>
      <c r="AL87" s="75">
        <f t="shared" si="45"/>
        <v>0</v>
      </c>
      <c r="AM87" s="75">
        <f t="shared" si="45"/>
        <v>0</v>
      </c>
      <c r="AN87" s="75">
        <f t="shared" si="45"/>
        <v>0</v>
      </c>
      <c r="AO87" s="75">
        <f t="shared" si="45"/>
        <v>0</v>
      </c>
      <c r="AP87" s="75">
        <f t="shared" si="45"/>
        <v>0</v>
      </c>
      <c r="AQ87" s="75">
        <f t="shared" si="45"/>
        <v>0</v>
      </c>
      <c r="AR87" s="75">
        <f t="shared" si="45"/>
        <v>0</v>
      </c>
      <c r="AS87" s="75">
        <f t="shared" si="45"/>
        <v>0</v>
      </c>
      <c r="AT87" s="75">
        <f t="shared" si="45"/>
        <v>0</v>
      </c>
      <c r="AU87" s="75">
        <f t="shared" si="45"/>
        <v>0</v>
      </c>
      <c r="AV87" s="75">
        <f t="shared" si="45"/>
        <v>0</v>
      </c>
      <c r="AW87" s="75">
        <f t="shared" si="45"/>
        <v>0</v>
      </c>
      <c r="AX87" s="75">
        <f t="shared" si="45"/>
        <v>0</v>
      </c>
      <c r="AY87" s="75">
        <f t="shared" si="45"/>
        <v>0</v>
      </c>
      <c r="AZ87" s="75">
        <f t="shared" si="45"/>
        <v>0</v>
      </c>
      <c r="BA87" s="75">
        <f t="shared" si="45"/>
        <v>0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3"/>
        <v>0</v>
      </c>
      <c r="BO87" s="335">
        <f>BN103*(1-0)</f>
        <v>0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6">$E$20*(1-$B$5)/$B$3</f>
        <v>0</v>
      </c>
      <c r="F88" s="75">
        <f t="shared" si="46"/>
        <v>0</v>
      </c>
      <c r="G88" s="75">
        <f t="shared" si="46"/>
        <v>0</v>
      </c>
      <c r="H88" s="75">
        <f t="shared" si="46"/>
        <v>0</v>
      </c>
      <c r="I88" s="75">
        <f t="shared" si="46"/>
        <v>0</v>
      </c>
      <c r="J88" s="75">
        <f t="shared" si="46"/>
        <v>0</v>
      </c>
      <c r="K88" s="75">
        <f t="shared" si="46"/>
        <v>0</v>
      </c>
      <c r="L88" s="75">
        <f t="shared" si="46"/>
        <v>0</v>
      </c>
      <c r="M88" s="75">
        <f t="shared" si="46"/>
        <v>0</v>
      </c>
      <c r="N88" s="75">
        <f t="shared" si="46"/>
        <v>0</v>
      </c>
      <c r="O88" s="75">
        <f t="shared" si="46"/>
        <v>0</v>
      </c>
      <c r="P88" s="75">
        <f t="shared" si="46"/>
        <v>0</v>
      </c>
      <c r="Q88" s="75">
        <f t="shared" si="46"/>
        <v>0</v>
      </c>
      <c r="R88" s="75">
        <f t="shared" si="46"/>
        <v>0</v>
      </c>
      <c r="S88" s="75">
        <f t="shared" si="46"/>
        <v>0</v>
      </c>
      <c r="T88" s="75">
        <f t="shared" si="46"/>
        <v>0</v>
      </c>
      <c r="U88" s="75">
        <f t="shared" si="46"/>
        <v>0</v>
      </c>
      <c r="V88" s="75">
        <f t="shared" si="46"/>
        <v>0</v>
      </c>
      <c r="W88" s="75">
        <f t="shared" si="46"/>
        <v>0</v>
      </c>
      <c r="X88" s="75">
        <f t="shared" si="46"/>
        <v>0</v>
      </c>
      <c r="Y88" s="75">
        <f t="shared" si="46"/>
        <v>0</v>
      </c>
      <c r="Z88" s="75">
        <f t="shared" si="46"/>
        <v>0</v>
      </c>
      <c r="AA88" s="75">
        <f t="shared" si="46"/>
        <v>0</v>
      </c>
      <c r="AB88" s="75">
        <f t="shared" si="46"/>
        <v>0</v>
      </c>
      <c r="AC88" s="75">
        <f t="shared" si="46"/>
        <v>0</v>
      </c>
      <c r="AD88" s="75">
        <f t="shared" si="46"/>
        <v>0</v>
      </c>
      <c r="AE88" s="75">
        <f t="shared" si="46"/>
        <v>0</v>
      </c>
      <c r="AF88" s="75">
        <f t="shared" si="46"/>
        <v>0</v>
      </c>
      <c r="AG88" s="75">
        <f t="shared" si="46"/>
        <v>0</v>
      </c>
      <c r="AH88" s="75">
        <f t="shared" si="46"/>
        <v>0</v>
      </c>
      <c r="AI88" s="75">
        <f t="shared" si="46"/>
        <v>0</v>
      </c>
      <c r="AJ88" s="75">
        <f t="shared" si="46"/>
        <v>0</v>
      </c>
      <c r="AK88" s="75">
        <f t="shared" si="46"/>
        <v>0</v>
      </c>
      <c r="AL88" s="75">
        <f t="shared" si="46"/>
        <v>0</v>
      </c>
      <c r="AM88" s="75">
        <f t="shared" si="46"/>
        <v>0</v>
      </c>
      <c r="AN88" s="75">
        <f t="shared" si="46"/>
        <v>0</v>
      </c>
      <c r="AO88" s="75">
        <f t="shared" si="46"/>
        <v>0</v>
      </c>
      <c r="AP88" s="75">
        <f t="shared" si="46"/>
        <v>0</v>
      </c>
      <c r="AQ88" s="75">
        <f t="shared" si="46"/>
        <v>0</v>
      </c>
      <c r="AR88" s="75">
        <f t="shared" si="46"/>
        <v>0</v>
      </c>
      <c r="AS88" s="75">
        <f t="shared" si="46"/>
        <v>0</v>
      </c>
      <c r="AT88" s="75">
        <f t="shared" si="46"/>
        <v>0</v>
      </c>
      <c r="AU88" s="75">
        <f t="shared" si="46"/>
        <v>0</v>
      </c>
      <c r="AV88" s="75">
        <f t="shared" si="46"/>
        <v>0</v>
      </c>
      <c r="AW88" s="75">
        <f t="shared" si="46"/>
        <v>0</v>
      </c>
      <c r="AX88" s="75">
        <f t="shared" si="46"/>
        <v>0</v>
      </c>
      <c r="AY88" s="75">
        <f t="shared" si="46"/>
        <v>0</v>
      </c>
      <c r="AZ88" s="75">
        <f t="shared" si="46"/>
        <v>0</v>
      </c>
      <c r="BA88" s="75">
        <f t="shared" si="46"/>
        <v>0</v>
      </c>
      <c r="BB88" s="75">
        <f t="shared" si="46"/>
        <v>0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3"/>
        <v>0</v>
      </c>
      <c r="BO88" s="335">
        <f>BN104*(1-0.025)</f>
        <v>0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C89" si="47">$F$20*(1-$B$5)/$B$3</f>
        <v>0</v>
      </c>
      <c r="G89" s="75">
        <f t="shared" si="47"/>
        <v>0</v>
      </c>
      <c r="H89" s="75">
        <f t="shared" si="47"/>
        <v>0</v>
      </c>
      <c r="I89" s="75">
        <f t="shared" si="47"/>
        <v>0</v>
      </c>
      <c r="J89" s="75">
        <f t="shared" si="47"/>
        <v>0</v>
      </c>
      <c r="K89" s="75">
        <f t="shared" si="47"/>
        <v>0</v>
      </c>
      <c r="L89" s="75">
        <f t="shared" si="47"/>
        <v>0</v>
      </c>
      <c r="M89" s="75">
        <f t="shared" si="47"/>
        <v>0</v>
      </c>
      <c r="N89" s="75">
        <f t="shared" si="47"/>
        <v>0</v>
      </c>
      <c r="O89" s="75">
        <f t="shared" si="47"/>
        <v>0</v>
      </c>
      <c r="P89" s="75">
        <f t="shared" si="47"/>
        <v>0</v>
      </c>
      <c r="Q89" s="75">
        <f t="shared" si="47"/>
        <v>0</v>
      </c>
      <c r="R89" s="75">
        <f t="shared" si="47"/>
        <v>0</v>
      </c>
      <c r="S89" s="75">
        <f t="shared" si="47"/>
        <v>0</v>
      </c>
      <c r="T89" s="75">
        <f t="shared" si="47"/>
        <v>0</v>
      </c>
      <c r="U89" s="75">
        <f t="shared" si="47"/>
        <v>0</v>
      </c>
      <c r="V89" s="75">
        <f t="shared" si="47"/>
        <v>0</v>
      </c>
      <c r="W89" s="75">
        <f t="shared" si="47"/>
        <v>0</v>
      </c>
      <c r="X89" s="75">
        <f t="shared" si="47"/>
        <v>0</v>
      </c>
      <c r="Y89" s="75">
        <f t="shared" si="47"/>
        <v>0</v>
      </c>
      <c r="Z89" s="75">
        <f t="shared" si="47"/>
        <v>0</v>
      </c>
      <c r="AA89" s="75">
        <f t="shared" si="47"/>
        <v>0</v>
      </c>
      <c r="AB89" s="75">
        <f t="shared" si="47"/>
        <v>0</v>
      </c>
      <c r="AC89" s="75">
        <f t="shared" si="47"/>
        <v>0</v>
      </c>
      <c r="AD89" s="75">
        <f t="shared" si="47"/>
        <v>0</v>
      </c>
      <c r="AE89" s="75">
        <f t="shared" si="47"/>
        <v>0</v>
      </c>
      <c r="AF89" s="75">
        <f t="shared" si="47"/>
        <v>0</v>
      </c>
      <c r="AG89" s="75">
        <f t="shared" si="47"/>
        <v>0</v>
      </c>
      <c r="AH89" s="75">
        <f t="shared" si="47"/>
        <v>0</v>
      </c>
      <c r="AI89" s="75">
        <f t="shared" si="47"/>
        <v>0</v>
      </c>
      <c r="AJ89" s="75">
        <f t="shared" si="47"/>
        <v>0</v>
      </c>
      <c r="AK89" s="75">
        <f t="shared" si="47"/>
        <v>0</v>
      </c>
      <c r="AL89" s="75">
        <f t="shared" si="47"/>
        <v>0</v>
      </c>
      <c r="AM89" s="75">
        <f t="shared" si="47"/>
        <v>0</v>
      </c>
      <c r="AN89" s="75">
        <f t="shared" si="47"/>
        <v>0</v>
      </c>
      <c r="AO89" s="75">
        <f t="shared" si="47"/>
        <v>0</v>
      </c>
      <c r="AP89" s="75">
        <f t="shared" si="47"/>
        <v>0</v>
      </c>
      <c r="AQ89" s="75">
        <f t="shared" si="47"/>
        <v>0</v>
      </c>
      <c r="AR89" s="75">
        <f t="shared" si="47"/>
        <v>0</v>
      </c>
      <c r="AS89" s="75">
        <f t="shared" si="47"/>
        <v>0</v>
      </c>
      <c r="AT89" s="75">
        <f t="shared" si="47"/>
        <v>0</v>
      </c>
      <c r="AU89" s="75">
        <f t="shared" si="47"/>
        <v>0</v>
      </c>
      <c r="AV89" s="75">
        <f t="shared" si="47"/>
        <v>0</v>
      </c>
      <c r="AW89" s="75">
        <f t="shared" si="47"/>
        <v>0</v>
      </c>
      <c r="AX89" s="75">
        <f t="shared" si="47"/>
        <v>0</v>
      </c>
      <c r="AY89" s="75">
        <f t="shared" si="47"/>
        <v>0</v>
      </c>
      <c r="AZ89" s="75">
        <f t="shared" si="47"/>
        <v>0</v>
      </c>
      <c r="BA89" s="75">
        <f t="shared" si="47"/>
        <v>0</v>
      </c>
      <c r="BB89" s="75">
        <f t="shared" si="47"/>
        <v>0</v>
      </c>
      <c r="BC89" s="75">
        <f t="shared" si="47"/>
        <v>0</v>
      </c>
      <c r="BD89" s="75"/>
      <c r="BE89" s="75"/>
      <c r="BF89" s="75"/>
      <c r="BG89" s="75"/>
      <c r="BH89" s="75"/>
      <c r="BI89" s="75"/>
      <c r="BJ89" s="75"/>
      <c r="BK89" s="75"/>
      <c r="BL89" s="75"/>
      <c r="BM89" s="37"/>
      <c r="BN89" s="75">
        <f t="shared" si="43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8">$G$20*(1-$B$5)/$B$3</f>
        <v>2.3563795615530769</v>
      </c>
      <c r="H90" s="75">
        <f t="shared" si="48"/>
        <v>2.3563795615530769</v>
      </c>
      <c r="I90" s="75">
        <f t="shared" si="48"/>
        <v>2.3563795615530769</v>
      </c>
      <c r="J90" s="75">
        <f t="shared" si="48"/>
        <v>2.3563795615530769</v>
      </c>
      <c r="K90" s="75">
        <f t="shared" si="48"/>
        <v>2.3563795615530769</v>
      </c>
      <c r="L90" s="75">
        <f t="shared" si="48"/>
        <v>2.3563795615530769</v>
      </c>
      <c r="M90" s="75">
        <f t="shared" si="48"/>
        <v>2.3563795615530769</v>
      </c>
      <c r="N90" s="75">
        <f t="shared" si="48"/>
        <v>2.3563795615530769</v>
      </c>
      <c r="O90" s="75">
        <f t="shared" si="48"/>
        <v>2.3563795615530769</v>
      </c>
      <c r="P90" s="75">
        <f t="shared" si="48"/>
        <v>2.3563795615530769</v>
      </c>
      <c r="Q90" s="75">
        <f t="shared" si="48"/>
        <v>2.3563795615530769</v>
      </c>
      <c r="R90" s="75">
        <f t="shared" si="48"/>
        <v>2.3563795615530769</v>
      </c>
      <c r="S90" s="75">
        <f t="shared" si="48"/>
        <v>2.3563795615530769</v>
      </c>
      <c r="T90" s="75">
        <f t="shared" si="48"/>
        <v>2.3563795615530769</v>
      </c>
      <c r="U90" s="75">
        <f t="shared" si="48"/>
        <v>2.3563795615530769</v>
      </c>
      <c r="V90" s="75">
        <f t="shared" si="48"/>
        <v>2.3563795615530769</v>
      </c>
      <c r="W90" s="75">
        <f t="shared" si="48"/>
        <v>2.3563795615530769</v>
      </c>
      <c r="X90" s="75">
        <f t="shared" si="48"/>
        <v>2.3563795615530769</v>
      </c>
      <c r="Y90" s="75">
        <f t="shared" si="48"/>
        <v>2.3563795615530769</v>
      </c>
      <c r="Z90" s="75">
        <f t="shared" si="48"/>
        <v>2.3563795615530769</v>
      </c>
      <c r="AA90" s="75">
        <f t="shared" si="48"/>
        <v>2.3563795615530769</v>
      </c>
      <c r="AB90" s="75">
        <f t="shared" si="48"/>
        <v>2.3563795615530769</v>
      </c>
      <c r="AC90" s="75">
        <f t="shared" si="48"/>
        <v>2.3563795615530769</v>
      </c>
      <c r="AD90" s="75">
        <f t="shared" si="48"/>
        <v>2.3563795615530769</v>
      </c>
      <c r="AE90" s="75">
        <f t="shared" si="48"/>
        <v>2.3563795615530769</v>
      </c>
      <c r="AF90" s="75">
        <f t="shared" si="48"/>
        <v>2.3563795615530769</v>
      </c>
      <c r="AG90" s="75">
        <f t="shared" si="48"/>
        <v>2.3563795615530769</v>
      </c>
      <c r="AH90" s="75">
        <f t="shared" si="48"/>
        <v>2.3563795615530769</v>
      </c>
      <c r="AI90" s="75">
        <f t="shared" si="48"/>
        <v>2.3563795615530769</v>
      </c>
      <c r="AJ90" s="75">
        <f t="shared" si="48"/>
        <v>2.3563795615530769</v>
      </c>
      <c r="AK90" s="75">
        <f t="shared" si="48"/>
        <v>2.3563795615530769</v>
      </c>
      <c r="AL90" s="75">
        <f t="shared" si="48"/>
        <v>2.3563795615530769</v>
      </c>
      <c r="AM90" s="75">
        <f t="shared" si="48"/>
        <v>2.3563795615530769</v>
      </c>
      <c r="AN90" s="75">
        <f t="shared" si="48"/>
        <v>2.3563795615530769</v>
      </c>
      <c r="AO90" s="75">
        <f t="shared" si="48"/>
        <v>2.3563795615530769</v>
      </c>
      <c r="AP90" s="75">
        <f t="shared" si="48"/>
        <v>2.3563795615530769</v>
      </c>
      <c r="AQ90" s="75">
        <f t="shared" si="48"/>
        <v>2.3563795615530769</v>
      </c>
      <c r="AR90" s="75">
        <f t="shared" si="48"/>
        <v>2.3563795615530769</v>
      </c>
      <c r="AS90" s="75">
        <f t="shared" si="48"/>
        <v>2.3563795615530769</v>
      </c>
      <c r="AT90" s="75">
        <f t="shared" si="48"/>
        <v>2.3563795615530769</v>
      </c>
      <c r="AU90" s="75">
        <f t="shared" si="48"/>
        <v>2.3563795615530769</v>
      </c>
      <c r="AV90" s="75">
        <f t="shared" si="48"/>
        <v>2.3563795615530769</v>
      </c>
      <c r="AW90" s="75">
        <f t="shared" si="48"/>
        <v>2.3563795615530769</v>
      </c>
      <c r="AX90" s="75">
        <f t="shared" si="48"/>
        <v>2.3563795615530769</v>
      </c>
      <c r="AY90" s="75">
        <f t="shared" si="48"/>
        <v>2.3563795615530769</v>
      </c>
      <c r="AZ90" s="75">
        <f t="shared" si="48"/>
        <v>2.3563795615530769</v>
      </c>
      <c r="BA90" s="75">
        <f t="shared" si="48"/>
        <v>2.3563795615530769</v>
      </c>
      <c r="BB90" s="75">
        <f t="shared" si="48"/>
        <v>2.3563795615530769</v>
      </c>
      <c r="BC90" s="75">
        <f t="shared" si="48"/>
        <v>2.3563795615530769</v>
      </c>
      <c r="BD90" s="75">
        <f t="shared" si="48"/>
        <v>2.3563795615530769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3"/>
        <v>117.81897807765399</v>
      </c>
      <c r="BO90" s="335">
        <f>BN106*(1-0.025)</f>
        <v>117.8189780776537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E91" si="49">$H$20*(1-$B$5)/$B$3</f>
        <v>0</v>
      </c>
      <c r="I91" s="75">
        <f t="shared" si="49"/>
        <v>0</v>
      </c>
      <c r="J91" s="75">
        <f t="shared" si="49"/>
        <v>0</v>
      </c>
      <c r="K91" s="75">
        <f t="shared" si="49"/>
        <v>0</v>
      </c>
      <c r="L91" s="75">
        <f t="shared" si="49"/>
        <v>0</v>
      </c>
      <c r="M91" s="75">
        <f t="shared" si="49"/>
        <v>0</v>
      </c>
      <c r="N91" s="75">
        <f t="shared" si="49"/>
        <v>0</v>
      </c>
      <c r="O91" s="75">
        <f t="shared" si="49"/>
        <v>0</v>
      </c>
      <c r="P91" s="75">
        <f t="shared" si="49"/>
        <v>0</v>
      </c>
      <c r="Q91" s="75">
        <f t="shared" si="49"/>
        <v>0</v>
      </c>
      <c r="R91" s="75">
        <f t="shared" si="49"/>
        <v>0</v>
      </c>
      <c r="S91" s="75">
        <f t="shared" si="49"/>
        <v>0</v>
      </c>
      <c r="T91" s="75">
        <f t="shared" si="49"/>
        <v>0</v>
      </c>
      <c r="U91" s="75">
        <f t="shared" si="49"/>
        <v>0</v>
      </c>
      <c r="V91" s="75">
        <f t="shared" si="49"/>
        <v>0</v>
      </c>
      <c r="W91" s="75">
        <f t="shared" si="49"/>
        <v>0</v>
      </c>
      <c r="X91" s="75">
        <f t="shared" si="49"/>
        <v>0</v>
      </c>
      <c r="Y91" s="75">
        <f t="shared" si="49"/>
        <v>0</v>
      </c>
      <c r="Z91" s="75">
        <f t="shared" si="49"/>
        <v>0</v>
      </c>
      <c r="AA91" s="75">
        <f t="shared" si="49"/>
        <v>0</v>
      </c>
      <c r="AB91" s="75">
        <f t="shared" si="49"/>
        <v>0</v>
      </c>
      <c r="AC91" s="75">
        <f t="shared" si="49"/>
        <v>0</v>
      </c>
      <c r="AD91" s="75">
        <f t="shared" si="49"/>
        <v>0</v>
      </c>
      <c r="AE91" s="75">
        <f t="shared" si="49"/>
        <v>0</v>
      </c>
      <c r="AF91" s="75">
        <f t="shared" si="49"/>
        <v>0</v>
      </c>
      <c r="AG91" s="75">
        <f t="shared" si="49"/>
        <v>0</v>
      </c>
      <c r="AH91" s="75">
        <f t="shared" si="49"/>
        <v>0</v>
      </c>
      <c r="AI91" s="75">
        <f t="shared" si="49"/>
        <v>0</v>
      </c>
      <c r="AJ91" s="75">
        <f t="shared" si="49"/>
        <v>0</v>
      </c>
      <c r="AK91" s="75">
        <f t="shared" si="49"/>
        <v>0</v>
      </c>
      <c r="AL91" s="75">
        <f t="shared" si="49"/>
        <v>0</v>
      </c>
      <c r="AM91" s="75">
        <f t="shared" si="49"/>
        <v>0</v>
      </c>
      <c r="AN91" s="75">
        <f t="shared" si="49"/>
        <v>0</v>
      </c>
      <c r="AO91" s="75">
        <f t="shared" si="49"/>
        <v>0</v>
      </c>
      <c r="AP91" s="75">
        <f t="shared" si="49"/>
        <v>0</v>
      </c>
      <c r="AQ91" s="75">
        <f t="shared" si="49"/>
        <v>0</v>
      </c>
      <c r="AR91" s="75">
        <f t="shared" si="49"/>
        <v>0</v>
      </c>
      <c r="AS91" s="75">
        <f t="shared" si="49"/>
        <v>0</v>
      </c>
      <c r="AT91" s="75">
        <f t="shared" si="49"/>
        <v>0</v>
      </c>
      <c r="AU91" s="75">
        <f t="shared" si="49"/>
        <v>0</v>
      </c>
      <c r="AV91" s="75">
        <f t="shared" si="49"/>
        <v>0</v>
      </c>
      <c r="AW91" s="75">
        <f t="shared" si="49"/>
        <v>0</v>
      </c>
      <c r="AX91" s="75">
        <f t="shared" si="49"/>
        <v>0</v>
      </c>
      <c r="AY91" s="75">
        <f t="shared" si="49"/>
        <v>0</v>
      </c>
      <c r="AZ91" s="75">
        <f t="shared" si="49"/>
        <v>0</v>
      </c>
      <c r="BA91" s="75">
        <f t="shared" si="49"/>
        <v>0</v>
      </c>
      <c r="BB91" s="75">
        <f t="shared" si="49"/>
        <v>0</v>
      </c>
      <c r="BC91" s="75">
        <f t="shared" si="49"/>
        <v>0</v>
      </c>
      <c r="BD91" s="75">
        <f t="shared" si="49"/>
        <v>0</v>
      </c>
      <c r="BE91" s="75">
        <f t="shared" si="49"/>
        <v>0</v>
      </c>
      <c r="BF91" s="75"/>
      <c r="BG91" s="75"/>
      <c r="BH91" s="75"/>
      <c r="BI91" s="75"/>
      <c r="BJ91" s="75"/>
      <c r="BK91" s="75"/>
      <c r="BL91" s="75"/>
      <c r="BM91" s="37"/>
      <c r="BN91" s="75">
        <f t="shared" si="43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F92" si="50">$I$20*(1-$B$5)/$B$3</f>
        <v>0</v>
      </c>
      <c r="J92" s="75">
        <f t="shared" si="50"/>
        <v>0</v>
      </c>
      <c r="K92" s="75">
        <f t="shared" si="50"/>
        <v>0</v>
      </c>
      <c r="L92" s="75">
        <f t="shared" si="50"/>
        <v>0</v>
      </c>
      <c r="M92" s="75">
        <f t="shared" si="50"/>
        <v>0</v>
      </c>
      <c r="N92" s="75">
        <f t="shared" si="50"/>
        <v>0</v>
      </c>
      <c r="O92" s="75">
        <f t="shared" si="50"/>
        <v>0</v>
      </c>
      <c r="P92" s="75">
        <f t="shared" si="50"/>
        <v>0</v>
      </c>
      <c r="Q92" s="75">
        <f t="shared" si="50"/>
        <v>0</v>
      </c>
      <c r="R92" s="75">
        <f t="shared" si="50"/>
        <v>0</v>
      </c>
      <c r="S92" s="75">
        <f t="shared" si="50"/>
        <v>0</v>
      </c>
      <c r="T92" s="75">
        <f t="shared" si="50"/>
        <v>0</v>
      </c>
      <c r="U92" s="75">
        <f t="shared" si="50"/>
        <v>0</v>
      </c>
      <c r="V92" s="75">
        <f t="shared" si="50"/>
        <v>0</v>
      </c>
      <c r="W92" s="75">
        <f t="shared" si="50"/>
        <v>0</v>
      </c>
      <c r="X92" s="75">
        <f t="shared" si="50"/>
        <v>0</v>
      </c>
      <c r="Y92" s="75">
        <f t="shared" si="50"/>
        <v>0</v>
      </c>
      <c r="Z92" s="75">
        <f t="shared" si="50"/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</v>
      </c>
      <c r="AJ92" s="75">
        <f t="shared" si="50"/>
        <v>0</v>
      </c>
      <c r="AK92" s="75">
        <f t="shared" si="50"/>
        <v>0</v>
      </c>
      <c r="AL92" s="75">
        <f t="shared" si="50"/>
        <v>0</v>
      </c>
      <c r="AM92" s="75">
        <f t="shared" si="50"/>
        <v>0</v>
      </c>
      <c r="AN92" s="75">
        <f t="shared" si="50"/>
        <v>0</v>
      </c>
      <c r="AO92" s="75">
        <f t="shared" si="50"/>
        <v>0</v>
      </c>
      <c r="AP92" s="75">
        <f t="shared" si="50"/>
        <v>0</v>
      </c>
      <c r="AQ92" s="75">
        <f t="shared" si="50"/>
        <v>0</v>
      </c>
      <c r="AR92" s="75">
        <f t="shared" si="50"/>
        <v>0</v>
      </c>
      <c r="AS92" s="75">
        <f t="shared" si="50"/>
        <v>0</v>
      </c>
      <c r="AT92" s="75">
        <f t="shared" si="50"/>
        <v>0</v>
      </c>
      <c r="AU92" s="75">
        <f t="shared" si="50"/>
        <v>0</v>
      </c>
      <c r="AV92" s="75">
        <f t="shared" si="50"/>
        <v>0</v>
      </c>
      <c r="AW92" s="75">
        <f t="shared" si="50"/>
        <v>0</v>
      </c>
      <c r="AX92" s="75">
        <f t="shared" si="50"/>
        <v>0</v>
      </c>
      <c r="AY92" s="75">
        <f t="shared" si="50"/>
        <v>0</v>
      </c>
      <c r="AZ92" s="75">
        <f t="shared" si="50"/>
        <v>0</v>
      </c>
      <c r="BA92" s="75">
        <f t="shared" si="50"/>
        <v>0</v>
      </c>
      <c r="BB92" s="75">
        <f t="shared" si="50"/>
        <v>0</v>
      </c>
      <c r="BC92" s="75">
        <f t="shared" si="50"/>
        <v>0</v>
      </c>
      <c r="BD92" s="75">
        <f t="shared" si="50"/>
        <v>0</v>
      </c>
      <c r="BE92" s="75">
        <f t="shared" si="50"/>
        <v>0</v>
      </c>
      <c r="BF92" s="75">
        <f t="shared" si="50"/>
        <v>0</v>
      </c>
      <c r="BG92" s="75"/>
      <c r="BH92" s="75"/>
      <c r="BI92" s="75"/>
      <c r="BJ92" s="75"/>
      <c r="BK92" s="75"/>
      <c r="BL92" s="75"/>
      <c r="BM92" s="37"/>
      <c r="BN92" s="75">
        <f t="shared" si="43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G93" si="51">$J$20*(1-$B$5)/$B$3</f>
        <v>0</v>
      </c>
      <c r="P93" s="75">
        <f t="shared" si="51"/>
        <v>0</v>
      </c>
      <c r="Q93" s="75">
        <f t="shared" si="51"/>
        <v>0</v>
      </c>
      <c r="R93" s="75">
        <f t="shared" si="51"/>
        <v>0</v>
      </c>
      <c r="S93" s="75">
        <f t="shared" si="51"/>
        <v>0</v>
      </c>
      <c r="T93" s="75">
        <f t="shared" si="51"/>
        <v>0</v>
      </c>
      <c r="U93" s="75">
        <f t="shared" si="51"/>
        <v>0</v>
      </c>
      <c r="V93" s="75">
        <f t="shared" si="51"/>
        <v>0</v>
      </c>
      <c r="W93" s="75">
        <f t="shared" si="51"/>
        <v>0</v>
      </c>
      <c r="X93" s="75">
        <f t="shared" si="51"/>
        <v>0</v>
      </c>
      <c r="Y93" s="75">
        <f t="shared" si="51"/>
        <v>0</v>
      </c>
      <c r="Z93" s="75">
        <f t="shared" si="51"/>
        <v>0</v>
      </c>
      <c r="AA93" s="75">
        <f t="shared" si="51"/>
        <v>0</v>
      </c>
      <c r="AB93" s="75">
        <f t="shared" si="51"/>
        <v>0</v>
      </c>
      <c r="AC93" s="75">
        <f t="shared" si="51"/>
        <v>0</v>
      </c>
      <c r="AD93" s="75">
        <f t="shared" si="51"/>
        <v>0</v>
      </c>
      <c r="AE93" s="75">
        <f t="shared" si="51"/>
        <v>0</v>
      </c>
      <c r="AF93" s="75">
        <f t="shared" si="51"/>
        <v>0</v>
      </c>
      <c r="AG93" s="75">
        <f t="shared" si="51"/>
        <v>0</v>
      </c>
      <c r="AH93" s="75">
        <f t="shared" si="51"/>
        <v>0</v>
      </c>
      <c r="AI93" s="75">
        <f t="shared" si="51"/>
        <v>0</v>
      </c>
      <c r="AJ93" s="75">
        <f t="shared" si="51"/>
        <v>0</v>
      </c>
      <c r="AK93" s="75">
        <f t="shared" si="51"/>
        <v>0</v>
      </c>
      <c r="AL93" s="75">
        <f t="shared" si="51"/>
        <v>0</v>
      </c>
      <c r="AM93" s="75">
        <f t="shared" si="51"/>
        <v>0</v>
      </c>
      <c r="AN93" s="75">
        <f t="shared" si="51"/>
        <v>0</v>
      </c>
      <c r="AO93" s="75">
        <f t="shared" si="51"/>
        <v>0</v>
      </c>
      <c r="AP93" s="75">
        <f t="shared" si="51"/>
        <v>0</v>
      </c>
      <c r="AQ93" s="75">
        <f t="shared" si="51"/>
        <v>0</v>
      </c>
      <c r="AR93" s="75">
        <f t="shared" si="51"/>
        <v>0</v>
      </c>
      <c r="AS93" s="75">
        <f t="shared" si="51"/>
        <v>0</v>
      </c>
      <c r="AT93" s="75">
        <f t="shared" si="51"/>
        <v>0</v>
      </c>
      <c r="AU93" s="75">
        <f t="shared" si="51"/>
        <v>0</v>
      </c>
      <c r="AV93" s="75">
        <f t="shared" si="51"/>
        <v>0</v>
      </c>
      <c r="AW93" s="75">
        <f t="shared" si="51"/>
        <v>0</v>
      </c>
      <c r="AX93" s="75">
        <f t="shared" si="51"/>
        <v>0</v>
      </c>
      <c r="AY93" s="75">
        <f t="shared" si="51"/>
        <v>0</v>
      </c>
      <c r="AZ93" s="75">
        <f t="shared" si="51"/>
        <v>0</v>
      </c>
      <c r="BA93" s="75">
        <f t="shared" si="51"/>
        <v>0</v>
      </c>
      <c r="BB93" s="75">
        <f t="shared" si="51"/>
        <v>0</v>
      </c>
      <c r="BC93" s="75">
        <f t="shared" si="51"/>
        <v>0</v>
      </c>
      <c r="BD93" s="75">
        <f t="shared" si="51"/>
        <v>0</v>
      </c>
      <c r="BE93" s="75">
        <f t="shared" si="51"/>
        <v>0</v>
      </c>
      <c r="BF93" s="75">
        <f t="shared" si="51"/>
        <v>0</v>
      </c>
      <c r="BG93" s="75">
        <f t="shared" si="51"/>
        <v>0</v>
      </c>
      <c r="BH93" s="75"/>
      <c r="BI93" s="75"/>
      <c r="BJ93" s="75"/>
      <c r="BK93" s="75"/>
      <c r="BL93" s="75"/>
      <c r="BM93" s="37"/>
      <c r="BN93" s="75">
        <f t="shared" si="43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H94" si="52">$K$20*(1-$B$5)/$B$3</f>
        <v>0</v>
      </c>
      <c r="P94" s="75">
        <f t="shared" si="52"/>
        <v>0</v>
      </c>
      <c r="Q94" s="75">
        <f t="shared" si="52"/>
        <v>0</v>
      </c>
      <c r="R94" s="75">
        <f t="shared" si="52"/>
        <v>0</v>
      </c>
      <c r="S94" s="75">
        <f t="shared" si="52"/>
        <v>0</v>
      </c>
      <c r="T94" s="75">
        <f t="shared" si="52"/>
        <v>0</v>
      </c>
      <c r="U94" s="75">
        <f t="shared" si="52"/>
        <v>0</v>
      </c>
      <c r="V94" s="75">
        <f t="shared" si="52"/>
        <v>0</v>
      </c>
      <c r="W94" s="75">
        <f t="shared" si="52"/>
        <v>0</v>
      </c>
      <c r="X94" s="75">
        <f t="shared" si="52"/>
        <v>0</v>
      </c>
      <c r="Y94" s="75">
        <f t="shared" si="52"/>
        <v>0</v>
      </c>
      <c r="Z94" s="75">
        <f t="shared" si="52"/>
        <v>0</v>
      </c>
      <c r="AA94" s="75">
        <f t="shared" si="52"/>
        <v>0</v>
      </c>
      <c r="AB94" s="75">
        <f t="shared" si="52"/>
        <v>0</v>
      </c>
      <c r="AC94" s="75">
        <f t="shared" si="52"/>
        <v>0</v>
      </c>
      <c r="AD94" s="75">
        <f t="shared" si="52"/>
        <v>0</v>
      </c>
      <c r="AE94" s="75">
        <f t="shared" si="52"/>
        <v>0</v>
      </c>
      <c r="AF94" s="75">
        <f t="shared" si="52"/>
        <v>0</v>
      </c>
      <c r="AG94" s="75">
        <f t="shared" si="52"/>
        <v>0</v>
      </c>
      <c r="AH94" s="75">
        <f t="shared" si="52"/>
        <v>0</v>
      </c>
      <c r="AI94" s="75">
        <f t="shared" si="52"/>
        <v>0</v>
      </c>
      <c r="AJ94" s="75">
        <f t="shared" si="52"/>
        <v>0</v>
      </c>
      <c r="AK94" s="75">
        <f t="shared" si="52"/>
        <v>0</v>
      </c>
      <c r="AL94" s="75">
        <f t="shared" si="52"/>
        <v>0</v>
      </c>
      <c r="AM94" s="75">
        <f t="shared" si="52"/>
        <v>0</v>
      </c>
      <c r="AN94" s="75">
        <f t="shared" si="52"/>
        <v>0</v>
      </c>
      <c r="AO94" s="75">
        <f t="shared" si="52"/>
        <v>0</v>
      </c>
      <c r="AP94" s="75">
        <f t="shared" si="52"/>
        <v>0</v>
      </c>
      <c r="AQ94" s="75">
        <f t="shared" si="52"/>
        <v>0</v>
      </c>
      <c r="AR94" s="75">
        <f t="shared" si="52"/>
        <v>0</v>
      </c>
      <c r="AS94" s="75">
        <f t="shared" si="52"/>
        <v>0</v>
      </c>
      <c r="AT94" s="75">
        <f t="shared" si="52"/>
        <v>0</v>
      </c>
      <c r="AU94" s="75">
        <f t="shared" si="52"/>
        <v>0</v>
      </c>
      <c r="AV94" s="75">
        <f t="shared" si="52"/>
        <v>0</v>
      </c>
      <c r="AW94" s="75">
        <f t="shared" si="52"/>
        <v>0</v>
      </c>
      <c r="AX94" s="75">
        <f t="shared" si="52"/>
        <v>0</v>
      </c>
      <c r="AY94" s="75">
        <f t="shared" si="52"/>
        <v>0</v>
      </c>
      <c r="AZ94" s="75">
        <f t="shared" si="52"/>
        <v>0</v>
      </c>
      <c r="BA94" s="75">
        <f t="shared" si="52"/>
        <v>0</v>
      </c>
      <c r="BB94" s="75">
        <f t="shared" si="52"/>
        <v>0</v>
      </c>
      <c r="BC94" s="75">
        <f t="shared" si="52"/>
        <v>0</v>
      </c>
      <c r="BD94" s="75">
        <f t="shared" si="52"/>
        <v>0</v>
      </c>
      <c r="BE94" s="75">
        <f t="shared" si="52"/>
        <v>0</v>
      </c>
      <c r="BF94" s="75">
        <f t="shared" si="52"/>
        <v>0</v>
      </c>
      <c r="BG94" s="75">
        <f t="shared" si="52"/>
        <v>0</v>
      </c>
      <c r="BH94" s="75">
        <f t="shared" si="52"/>
        <v>0</v>
      </c>
      <c r="BI94" s="75"/>
      <c r="BJ94" s="75"/>
      <c r="BK94" s="75"/>
      <c r="BL94" s="75"/>
      <c r="BM94" s="37"/>
      <c r="BN94" s="75">
        <f t="shared" si="43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3">$L$20*(1-$B$5)/$B$3</f>
        <v>0</v>
      </c>
      <c r="P95" s="75">
        <f t="shared" si="53"/>
        <v>0</v>
      </c>
      <c r="Q95" s="75">
        <f t="shared" si="53"/>
        <v>0</v>
      </c>
      <c r="R95" s="75">
        <f t="shared" si="53"/>
        <v>0</v>
      </c>
      <c r="S95" s="75">
        <f t="shared" si="53"/>
        <v>0</v>
      </c>
      <c r="T95" s="75">
        <f t="shared" si="53"/>
        <v>0</v>
      </c>
      <c r="U95" s="75">
        <f t="shared" si="53"/>
        <v>0</v>
      </c>
      <c r="V95" s="75">
        <f t="shared" si="53"/>
        <v>0</v>
      </c>
      <c r="W95" s="75">
        <f t="shared" si="53"/>
        <v>0</v>
      </c>
      <c r="X95" s="75">
        <f t="shared" si="53"/>
        <v>0</v>
      </c>
      <c r="Y95" s="75">
        <f t="shared" si="53"/>
        <v>0</v>
      </c>
      <c r="Z95" s="75">
        <f t="shared" si="53"/>
        <v>0</v>
      </c>
      <c r="AA95" s="75">
        <f t="shared" si="53"/>
        <v>0</v>
      </c>
      <c r="AB95" s="75">
        <f t="shared" si="53"/>
        <v>0</v>
      </c>
      <c r="AC95" s="75">
        <f t="shared" si="53"/>
        <v>0</v>
      </c>
      <c r="AD95" s="75">
        <f t="shared" si="53"/>
        <v>0</v>
      </c>
      <c r="AE95" s="75">
        <f t="shared" si="53"/>
        <v>0</v>
      </c>
      <c r="AF95" s="75">
        <f t="shared" si="53"/>
        <v>0</v>
      </c>
      <c r="AG95" s="75">
        <f t="shared" si="53"/>
        <v>0</v>
      </c>
      <c r="AH95" s="75">
        <f t="shared" si="53"/>
        <v>0</v>
      </c>
      <c r="AI95" s="75">
        <f t="shared" si="53"/>
        <v>0</v>
      </c>
      <c r="AJ95" s="75">
        <f t="shared" si="53"/>
        <v>0</v>
      </c>
      <c r="AK95" s="75">
        <f t="shared" si="53"/>
        <v>0</v>
      </c>
      <c r="AL95" s="75">
        <f t="shared" si="53"/>
        <v>0</v>
      </c>
      <c r="AM95" s="75">
        <f t="shared" si="53"/>
        <v>0</v>
      </c>
      <c r="AN95" s="75">
        <f t="shared" si="53"/>
        <v>0</v>
      </c>
      <c r="AO95" s="75">
        <f t="shared" si="53"/>
        <v>0</v>
      </c>
      <c r="AP95" s="75">
        <f t="shared" si="53"/>
        <v>0</v>
      </c>
      <c r="AQ95" s="75">
        <f t="shared" si="53"/>
        <v>0</v>
      </c>
      <c r="AR95" s="75">
        <f t="shared" si="53"/>
        <v>0</v>
      </c>
      <c r="AS95" s="75">
        <f t="shared" si="53"/>
        <v>0</v>
      </c>
      <c r="AT95" s="75">
        <f t="shared" si="53"/>
        <v>0</v>
      </c>
      <c r="AU95" s="75">
        <f t="shared" si="53"/>
        <v>0</v>
      </c>
      <c r="AV95" s="75">
        <f t="shared" si="53"/>
        <v>0</v>
      </c>
      <c r="AW95" s="75">
        <f t="shared" si="53"/>
        <v>0</v>
      </c>
      <c r="AX95" s="75">
        <f t="shared" si="53"/>
        <v>0</v>
      </c>
      <c r="AY95" s="75">
        <f t="shared" si="53"/>
        <v>0</v>
      </c>
      <c r="AZ95" s="75">
        <f t="shared" si="53"/>
        <v>0</v>
      </c>
      <c r="BA95" s="75">
        <f t="shared" si="53"/>
        <v>0</v>
      </c>
      <c r="BB95" s="75">
        <f t="shared" si="53"/>
        <v>0</v>
      </c>
      <c r="BC95" s="75">
        <f t="shared" si="53"/>
        <v>0</v>
      </c>
      <c r="BD95" s="75">
        <f t="shared" si="53"/>
        <v>0</v>
      </c>
      <c r="BE95" s="75">
        <f t="shared" si="53"/>
        <v>0</v>
      </c>
      <c r="BF95" s="75">
        <f t="shared" si="53"/>
        <v>0</v>
      </c>
      <c r="BG95" s="75">
        <f t="shared" si="53"/>
        <v>0</v>
      </c>
      <c r="BH95" s="75">
        <f t="shared" si="53"/>
        <v>0</v>
      </c>
      <c r="BI95" s="75">
        <f t="shared" si="53"/>
        <v>0</v>
      </c>
      <c r="BJ95" s="75"/>
      <c r="BK95" s="75"/>
      <c r="BL95" s="75"/>
      <c r="BM95" s="37"/>
      <c r="BN95" s="75">
        <f t="shared" si="43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 t="shared" ref="N96:BJ96" si="54">$M$20*(1-$B$5)/$B$3</f>
        <v>0</v>
      </c>
      <c r="O96" s="75">
        <f t="shared" si="54"/>
        <v>0</v>
      </c>
      <c r="P96" s="75">
        <f t="shared" si="54"/>
        <v>0</v>
      </c>
      <c r="Q96" s="75">
        <f t="shared" si="54"/>
        <v>0</v>
      </c>
      <c r="R96" s="75">
        <f t="shared" si="54"/>
        <v>0</v>
      </c>
      <c r="S96" s="75">
        <f t="shared" si="54"/>
        <v>0</v>
      </c>
      <c r="T96" s="75">
        <f t="shared" si="54"/>
        <v>0</v>
      </c>
      <c r="U96" s="75">
        <f t="shared" si="54"/>
        <v>0</v>
      </c>
      <c r="V96" s="75">
        <f t="shared" si="54"/>
        <v>0</v>
      </c>
      <c r="W96" s="75">
        <f t="shared" si="54"/>
        <v>0</v>
      </c>
      <c r="X96" s="75">
        <f t="shared" si="54"/>
        <v>0</v>
      </c>
      <c r="Y96" s="75">
        <f t="shared" si="54"/>
        <v>0</v>
      </c>
      <c r="Z96" s="75">
        <f t="shared" si="54"/>
        <v>0</v>
      </c>
      <c r="AA96" s="75">
        <f t="shared" si="54"/>
        <v>0</v>
      </c>
      <c r="AB96" s="75">
        <f t="shared" si="54"/>
        <v>0</v>
      </c>
      <c r="AC96" s="75">
        <f t="shared" si="54"/>
        <v>0</v>
      </c>
      <c r="AD96" s="75">
        <f t="shared" si="54"/>
        <v>0</v>
      </c>
      <c r="AE96" s="75">
        <f t="shared" si="54"/>
        <v>0</v>
      </c>
      <c r="AF96" s="75">
        <f t="shared" si="54"/>
        <v>0</v>
      </c>
      <c r="AG96" s="75">
        <f t="shared" si="54"/>
        <v>0</v>
      </c>
      <c r="AH96" s="75">
        <f t="shared" si="54"/>
        <v>0</v>
      </c>
      <c r="AI96" s="75">
        <f t="shared" si="54"/>
        <v>0</v>
      </c>
      <c r="AJ96" s="75">
        <f t="shared" si="54"/>
        <v>0</v>
      </c>
      <c r="AK96" s="75">
        <f t="shared" si="54"/>
        <v>0</v>
      </c>
      <c r="AL96" s="75">
        <f t="shared" si="54"/>
        <v>0</v>
      </c>
      <c r="AM96" s="75">
        <f t="shared" si="54"/>
        <v>0</v>
      </c>
      <c r="AN96" s="75">
        <f t="shared" si="54"/>
        <v>0</v>
      </c>
      <c r="AO96" s="75">
        <f t="shared" si="54"/>
        <v>0</v>
      </c>
      <c r="AP96" s="75">
        <f t="shared" si="54"/>
        <v>0</v>
      </c>
      <c r="AQ96" s="75">
        <f t="shared" si="54"/>
        <v>0</v>
      </c>
      <c r="AR96" s="75">
        <f t="shared" si="54"/>
        <v>0</v>
      </c>
      <c r="AS96" s="75">
        <f t="shared" si="54"/>
        <v>0</v>
      </c>
      <c r="AT96" s="75">
        <f t="shared" si="54"/>
        <v>0</v>
      </c>
      <c r="AU96" s="75">
        <f t="shared" si="54"/>
        <v>0</v>
      </c>
      <c r="AV96" s="75">
        <f t="shared" si="54"/>
        <v>0</v>
      </c>
      <c r="AW96" s="75">
        <f t="shared" si="54"/>
        <v>0</v>
      </c>
      <c r="AX96" s="75">
        <f t="shared" si="54"/>
        <v>0</v>
      </c>
      <c r="AY96" s="75">
        <f t="shared" si="54"/>
        <v>0</v>
      </c>
      <c r="AZ96" s="75">
        <f t="shared" si="54"/>
        <v>0</v>
      </c>
      <c r="BA96" s="75">
        <f t="shared" si="54"/>
        <v>0</v>
      </c>
      <c r="BB96" s="75">
        <f t="shared" si="54"/>
        <v>0</v>
      </c>
      <c r="BC96" s="75">
        <f t="shared" si="54"/>
        <v>0</v>
      </c>
      <c r="BD96" s="75">
        <f t="shared" si="54"/>
        <v>0</v>
      </c>
      <c r="BE96" s="75">
        <f t="shared" si="54"/>
        <v>0</v>
      </c>
      <c r="BF96" s="75">
        <f t="shared" si="54"/>
        <v>0</v>
      </c>
      <c r="BG96" s="75">
        <f t="shared" si="54"/>
        <v>0</v>
      </c>
      <c r="BH96" s="75">
        <f t="shared" si="54"/>
        <v>0</v>
      </c>
      <c r="BI96" s="75">
        <f t="shared" si="54"/>
        <v>0</v>
      </c>
      <c r="BJ96" s="75">
        <f t="shared" si="54"/>
        <v>0</v>
      </c>
      <c r="BK96" s="75"/>
      <c r="BL96" s="75"/>
      <c r="BM96" s="37"/>
      <c r="BN96" s="75">
        <f t="shared" si="43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0</v>
      </c>
      <c r="O97" s="75">
        <f t="shared" ref="O97:BK97" si="55">$N$20*(1-$B$5)/$B$3</f>
        <v>0</v>
      </c>
      <c r="P97" s="75">
        <f t="shared" si="55"/>
        <v>0</v>
      </c>
      <c r="Q97" s="75">
        <f t="shared" si="55"/>
        <v>0</v>
      </c>
      <c r="R97" s="75">
        <f t="shared" si="55"/>
        <v>0</v>
      </c>
      <c r="S97" s="75">
        <f t="shared" si="55"/>
        <v>0</v>
      </c>
      <c r="T97" s="75">
        <f t="shared" si="55"/>
        <v>0</v>
      </c>
      <c r="U97" s="75">
        <f t="shared" si="55"/>
        <v>0</v>
      </c>
      <c r="V97" s="75">
        <f t="shared" si="55"/>
        <v>0</v>
      </c>
      <c r="W97" s="75">
        <f t="shared" si="55"/>
        <v>0</v>
      </c>
      <c r="X97" s="75">
        <f t="shared" si="55"/>
        <v>0</v>
      </c>
      <c r="Y97" s="75">
        <f t="shared" si="55"/>
        <v>0</v>
      </c>
      <c r="Z97" s="75">
        <f t="shared" si="55"/>
        <v>0</v>
      </c>
      <c r="AA97" s="75">
        <f t="shared" si="55"/>
        <v>0</v>
      </c>
      <c r="AB97" s="75">
        <f t="shared" si="55"/>
        <v>0</v>
      </c>
      <c r="AC97" s="75">
        <f t="shared" si="55"/>
        <v>0</v>
      </c>
      <c r="AD97" s="75">
        <f t="shared" si="55"/>
        <v>0</v>
      </c>
      <c r="AE97" s="75">
        <f t="shared" si="55"/>
        <v>0</v>
      </c>
      <c r="AF97" s="75">
        <f t="shared" si="55"/>
        <v>0</v>
      </c>
      <c r="AG97" s="75">
        <f t="shared" si="55"/>
        <v>0</v>
      </c>
      <c r="AH97" s="75">
        <f t="shared" si="55"/>
        <v>0</v>
      </c>
      <c r="AI97" s="75">
        <f t="shared" si="55"/>
        <v>0</v>
      </c>
      <c r="AJ97" s="75">
        <f t="shared" si="55"/>
        <v>0</v>
      </c>
      <c r="AK97" s="75">
        <f t="shared" si="55"/>
        <v>0</v>
      </c>
      <c r="AL97" s="75">
        <f t="shared" si="55"/>
        <v>0</v>
      </c>
      <c r="AM97" s="75">
        <f t="shared" si="55"/>
        <v>0</v>
      </c>
      <c r="AN97" s="75">
        <f t="shared" si="55"/>
        <v>0</v>
      </c>
      <c r="AO97" s="75">
        <f t="shared" si="55"/>
        <v>0</v>
      </c>
      <c r="AP97" s="75">
        <f t="shared" si="55"/>
        <v>0</v>
      </c>
      <c r="AQ97" s="75">
        <f t="shared" si="55"/>
        <v>0</v>
      </c>
      <c r="AR97" s="75">
        <f t="shared" si="55"/>
        <v>0</v>
      </c>
      <c r="AS97" s="75">
        <f t="shared" si="55"/>
        <v>0</v>
      </c>
      <c r="AT97" s="75">
        <f t="shared" si="55"/>
        <v>0</v>
      </c>
      <c r="AU97" s="75">
        <f t="shared" si="55"/>
        <v>0</v>
      </c>
      <c r="AV97" s="75">
        <f t="shared" si="55"/>
        <v>0</v>
      </c>
      <c r="AW97" s="75">
        <f t="shared" si="55"/>
        <v>0</v>
      </c>
      <c r="AX97" s="75">
        <f t="shared" si="55"/>
        <v>0</v>
      </c>
      <c r="AY97" s="75">
        <f t="shared" si="55"/>
        <v>0</v>
      </c>
      <c r="AZ97" s="75">
        <f t="shared" si="55"/>
        <v>0</v>
      </c>
      <c r="BA97" s="75">
        <f t="shared" si="55"/>
        <v>0</v>
      </c>
      <c r="BB97" s="75">
        <f t="shared" si="55"/>
        <v>0</v>
      </c>
      <c r="BC97" s="75">
        <f t="shared" si="55"/>
        <v>0</v>
      </c>
      <c r="BD97" s="75">
        <f t="shared" si="55"/>
        <v>0</v>
      </c>
      <c r="BE97" s="75">
        <f t="shared" si="55"/>
        <v>0</v>
      </c>
      <c r="BF97" s="75">
        <f t="shared" si="55"/>
        <v>0</v>
      </c>
      <c r="BG97" s="75">
        <f t="shared" si="55"/>
        <v>0</v>
      </c>
      <c r="BH97" s="75">
        <f t="shared" si="55"/>
        <v>0</v>
      </c>
      <c r="BI97" s="75">
        <f t="shared" si="55"/>
        <v>0</v>
      </c>
      <c r="BJ97" s="75">
        <f t="shared" si="55"/>
        <v>0</v>
      </c>
      <c r="BK97" s="75">
        <f t="shared" si="55"/>
        <v>0</v>
      </c>
      <c r="BL97" s="75"/>
      <c r="BM97" s="37"/>
      <c r="BN97" s="75">
        <f t="shared" si="43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6">SUM(C85:C97)</f>
        <v>0</v>
      </c>
      <c r="D98" s="104">
        <f t="shared" si="56"/>
        <v>0</v>
      </c>
      <c r="E98" s="104">
        <f t="shared" si="56"/>
        <v>0</v>
      </c>
      <c r="F98" s="104">
        <f t="shared" si="56"/>
        <v>0</v>
      </c>
      <c r="G98" s="104">
        <f t="shared" si="56"/>
        <v>2.3563795615530769</v>
      </c>
      <c r="H98" s="104">
        <f t="shared" si="56"/>
        <v>2.3563795615530769</v>
      </c>
      <c r="I98" s="104">
        <f t="shared" si="56"/>
        <v>2.3563795615530769</v>
      </c>
      <c r="J98" s="104">
        <f t="shared" si="56"/>
        <v>2.3563795615530769</v>
      </c>
      <c r="K98" s="104">
        <f t="shared" si="56"/>
        <v>2.3563795615530769</v>
      </c>
      <c r="L98" s="104">
        <f t="shared" si="56"/>
        <v>2.3563795615530769</v>
      </c>
      <c r="M98" s="104">
        <f t="shared" si="56"/>
        <v>2.3563795615530769</v>
      </c>
      <c r="N98" s="104">
        <f t="shared" si="56"/>
        <v>2.3563795615530769</v>
      </c>
      <c r="O98" s="104">
        <f t="shared" si="56"/>
        <v>2.3563795615530769</v>
      </c>
      <c r="P98" s="104">
        <f t="shared" si="56"/>
        <v>2.3563795615530769</v>
      </c>
      <c r="Q98" s="104">
        <f t="shared" si="56"/>
        <v>2.3563795615530769</v>
      </c>
      <c r="R98" s="104">
        <f t="shared" si="56"/>
        <v>2.3563795615530769</v>
      </c>
      <c r="S98" s="104">
        <f t="shared" si="56"/>
        <v>2.3563795615530769</v>
      </c>
      <c r="T98" s="104">
        <f t="shared" si="56"/>
        <v>2.3563795615530769</v>
      </c>
      <c r="U98" s="104">
        <f t="shared" si="56"/>
        <v>2.3563795615530769</v>
      </c>
      <c r="V98" s="104">
        <f t="shared" si="56"/>
        <v>2.3563795615530769</v>
      </c>
      <c r="W98" s="104">
        <f t="shared" si="56"/>
        <v>2.3563795615530769</v>
      </c>
      <c r="X98" s="104">
        <f t="shared" si="56"/>
        <v>2.3563795615530769</v>
      </c>
      <c r="Y98" s="104">
        <f t="shared" si="56"/>
        <v>2.3563795615530769</v>
      </c>
      <c r="Z98" s="104">
        <f t="shared" si="56"/>
        <v>2.3563795615530769</v>
      </c>
      <c r="AA98" s="104">
        <f t="shared" si="56"/>
        <v>2.3563795615530769</v>
      </c>
      <c r="AB98" s="104">
        <f t="shared" si="56"/>
        <v>2.3563795615530769</v>
      </c>
      <c r="AC98" s="104">
        <f t="shared" si="56"/>
        <v>2.3563795615530769</v>
      </c>
      <c r="AD98" s="104">
        <f t="shared" si="56"/>
        <v>2.3563795615530769</v>
      </c>
      <c r="AE98" s="104">
        <f t="shared" si="56"/>
        <v>2.3563795615530769</v>
      </c>
      <c r="AF98" s="104">
        <f t="shared" si="56"/>
        <v>2.3563795615530769</v>
      </c>
      <c r="AG98" s="104">
        <f t="shared" si="56"/>
        <v>2.3563795615530769</v>
      </c>
      <c r="AH98" s="104">
        <f t="shared" si="56"/>
        <v>2.3563795615530769</v>
      </c>
      <c r="AI98" s="104">
        <f t="shared" si="56"/>
        <v>2.3563795615530769</v>
      </c>
      <c r="AJ98" s="104">
        <f t="shared" si="56"/>
        <v>2.3563795615530769</v>
      </c>
      <c r="AK98" s="104">
        <f t="shared" si="56"/>
        <v>2.3563795615530769</v>
      </c>
      <c r="AL98" s="104">
        <f t="shared" si="56"/>
        <v>2.3563795615530769</v>
      </c>
      <c r="AM98" s="104">
        <f t="shared" si="56"/>
        <v>2.3563795615530769</v>
      </c>
      <c r="AN98" s="104">
        <f t="shared" si="56"/>
        <v>2.3563795615530769</v>
      </c>
      <c r="AO98" s="104">
        <f t="shared" si="56"/>
        <v>2.3563795615530769</v>
      </c>
      <c r="AP98" s="104">
        <f t="shared" si="56"/>
        <v>2.3563795615530769</v>
      </c>
      <c r="AQ98" s="104">
        <f t="shared" si="56"/>
        <v>2.3563795615530769</v>
      </c>
      <c r="AR98" s="104">
        <f t="shared" si="56"/>
        <v>2.3563795615530769</v>
      </c>
      <c r="AS98" s="104">
        <f t="shared" si="56"/>
        <v>2.3563795615530769</v>
      </c>
      <c r="AT98" s="104">
        <f t="shared" si="56"/>
        <v>2.3563795615530769</v>
      </c>
      <c r="AU98" s="104">
        <f t="shared" si="56"/>
        <v>2.3563795615530769</v>
      </c>
      <c r="AV98" s="104">
        <f t="shared" si="56"/>
        <v>2.3563795615530769</v>
      </c>
      <c r="AW98" s="104">
        <f t="shared" si="56"/>
        <v>2.3563795615530769</v>
      </c>
      <c r="AX98" s="104">
        <f t="shared" si="56"/>
        <v>2.3563795615530769</v>
      </c>
      <c r="AY98" s="104">
        <f t="shared" si="56"/>
        <v>2.3563795615530769</v>
      </c>
      <c r="AZ98" s="104">
        <f t="shared" si="56"/>
        <v>2.3563795615530769</v>
      </c>
      <c r="BA98" s="104">
        <f t="shared" si="56"/>
        <v>2.3563795615530769</v>
      </c>
      <c r="BB98" s="104">
        <f t="shared" si="56"/>
        <v>2.3563795615530769</v>
      </c>
      <c r="BC98" s="104">
        <f t="shared" si="56"/>
        <v>2.3563795615530769</v>
      </c>
      <c r="BD98" s="104">
        <f t="shared" si="56"/>
        <v>2.3563795615530769</v>
      </c>
      <c r="BE98" s="104">
        <f t="shared" si="56"/>
        <v>0</v>
      </c>
      <c r="BF98" s="104">
        <f t="shared" si="56"/>
        <v>0</v>
      </c>
      <c r="BG98" s="104">
        <f t="shared" si="56"/>
        <v>0</v>
      </c>
      <c r="BH98" s="104">
        <f t="shared" si="56"/>
        <v>0</v>
      </c>
      <c r="BI98" s="104">
        <f t="shared" si="56"/>
        <v>0</v>
      </c>
      <c r="BJ98" s="104">
        <f t="shared" si="56"/>
        <v>0</v>
      </c>
      <c r="BK98" s="104">
        <f t="shared" si="56"/>
        <v>0</v>
      </c>
      <c r="BL98" s="104">
        <f t="shared" si="56"/>
        <v>0</v>
      </c>
      <c r="BM98" s="344"/>
      <c r="BN98" s="58">
        <f>SUM(BN85:BN97)</f>
        <v>117.81897807765399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A101" si="57">$B$20/$B$3</f>
        <v>0</v>
      </c>
      <c r="C101" s="75">
        <f t="shared" si="57"/>
        <v>0</v>
      </c>
      <c r="D101" s="75">
        <f t="shared" si="57"/>
        <v>0</v>
      </c>
      <c r="E101" s="75">
        <f t="shared" si="57"/>
        <v>0</v>
      </c>
      <c r="F101" s="75">
        <f t="shared" si="57"/>
        <v>0</v>
      </c>
      <c r="G101" s="75">
        <f t="shared" si="57"/>
        <v>0</v>
      </c>
      <c r="H101" s="75">
        <f t="shared" si="57"/>
        <v>0</v>
      </c>
      <c r="I101" s="75">
        <f t="shared" si="57"/>
        <v>0</v>
      </c>
      <c r="J101" s="75">
        <f t="shared" si="57"/>
        <v>0</v>
      </c>
      <c r="K101" s="75">
        <f t="shared" si="57"/>
        <v>0</v>
      </c>
      <c r="L101" s="75">
        <f t="shared" si="57"/>
        <v>0</v>
      </c>
      <c r="M101" s="75">
        <f t="shared" si="57"/>
        <v>0</v>
      </c>
      <c r="N101" s="75">
        <f t="shared" si="57"/>
        <v>0</v>
      </c>
      <c r="O101" s="75">
        <f t="shared" si="57"/>
        <v>0</v>
      </c>
      <c r="P101" s="75">
        <f t="shared" si="57"/>
        <v>0</v>
      </c>
      <c r="Q101" s="75">
        <f t="shared" si="57"/>
        <v>0</v>
      </c>
      <c r="R101" s="75">
        <f t="shared" si="57"/>
        <v>0</v>
      </c>
      <c r="S101" s="75">
        <f t="shared" si="57"/>
        <v>0</v>
      </c>
      <c r="T101" s="75">
        <f t="shared" si="57"/>
        <v>0</v>
      </c>
      <c r="U101" s="75">
        <f t="shared" si="57"/>
        <v>0</v>
      </c>
      <c r="V101" s="75">
        <f t="shared" si="57"/>
        <v>0</v>
      </c>
      <c r="W101" s="75">
        <f t="shared" si="57"/>
        <v>0</v>
      </c>
      <c r="X101" s="75">
        <f t="shared" si="57"/>
        <v>0</v>
      </c>
      <c r="Y101" s="75">
        <f t="shared" si="57"/>
        <v>0</v>
      </c>
      <c r="Z101" s="75">
        <f t="shared" si="57"/>
        <v>0</v>
      </c>
      <c r="AA101" s="75"/>
      <c r="AB101" s="75"/>
      <c r="AC101" s="75">
        <f t="shared" si="57"/>
        <v>0</v>
      </c>
      <c r="AD101" s="75">
        <f t="shared" si="57"/>
        <v>0</v>
      </c>
      <c r="AE101" s="75">
        <f t="shared" si="57"/>
        <v>0</v>
      </c>
      <c r="AF101" s="75">
        <f t="shared" si="57"/>
        <v>0</v>
      </c>
      <c r="AG101" s="75">
        <f t="shared" si="57"/>
        <v>0</v>
      </c>
      <c r="AH101" s="75">
        <f t="shared" si="57"/>
        <v>0</v>
      </c>
      <c r="AI101" s="75">
        <f t="shared" si="57"/>
        <v>0</v>
      </c>
      <c r="AJ101" s="75">
        <f t="shared" si="57"/>
        <v>0</v>
      </c>
      <c r="AK101" s="75">
        <f t="shared" si="57"/>
        <v>0</v>
      </c>
      <c r="AL101" s="75">
        <f t="shared" si="57"/>
        <v>0</v>
      </c>
      <c r="AM101" s="75">
        <f t="shared" si="57"/>
        <v>0</v>
      </c>
      <c r="AN101" s="75">
        <f t="shared" si="57"/>
        <v>0</v>
      </c>
      <c r="AO101" s="75">
        <f t="shared" si="57"/>
        <v>0</v>
      </c>
      <c r="AP101" s="75">
        <f t="shared" si="57"/>
        <v>0</v>
      </c>
      <c r="AQ101" s="75">
        <f t="shared" si="57"/>
        <v>0</v>
      </c>
      <c r="AR101" s="75">
        <f t="shared" si="57"/>
        <v>0</v>
      </c>
      <c r="AS101" s="75">
        <f t="shared" si="57"/>
        <v>0</v>
      </c>
      <c r="AT101" s="75">
        <f t="shared" si="57"/>
        <v>0</v>
      </c>
      <c r="AU101" s="75">
        <f t="shared" si="57"/>
        <v>0</v>
      </c>
      <c r="AV101" s="75">
        <f t="shared" si="57"/>
        <v>0</v>
      </c>
      <c r="AW101" s="75">
        <f t="shared" si="57"/>
        <v>0</v>
      </c>
      <c r="AX101" s="75">
        <f t="shared" si="57"/>
        <v>0</v>
      </c>
      <c r="AY101" s="75">
        <f t="shared" si="57"/>
        <v>0</v>
      </c>
      <c r="AZ101" s="75">
        <f t="shared" si="57"/>
        <v>0</v>
      </c>
      <c r="BA101" s="75">
        <f t="shared" si="57"/>
        <v>0</v>
      </c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37"/>
      <c r="BN101" s="75">
        <f t="shared" ref="BN101:BN113" si="58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A102" si="59">$C$20/$B$3</f>
        <v>0</v>
      </c>
      <c r="D102" s="75">
        <f t="shared" si="59"/>
        <v>0</v>
      </c>
      <c r="E102" s="75">
        <f t="shared" si="59"/>
        <v>0</v>
      </c>
      <c r="F102" s="75">
        <f t="shared" si="59"/>
        <v>0</v>
      </c>
      <c r="G102" s="75">
        <f t="shared" si="59"/>
        <v>0</v>
      </c>
      <c r="H102" s="75">
        <f t="shared" si="59"/>
        <v>0</v>
      </c>
      <c r="I102" s="75">
        <f t="shared" si="59"/>
        <v>0</v>
      </c>
      <c r="J102" s="75">
        <f t="shared" si="59"/>
        <v>0</v>
      </c>
      <c r="K102" s="75">
        <f t="shared" si="59"/>
        <v>0</v>
      </c>
      <c r="L102" s="75">
        <f t="shared" si="59"/>
        <v>0</v>
      </c>
      <c r="M102" s="75">
        <f t="shared" si="59"/>
        <v>0</v>
      </c>
      <c r="N102" s="75">
        <f t="shared" si="59"/>
        <v>0</v>
      </c>
      <c r="O102" s="75">
        <f t="shared" si="59"/>
        <v>0</v>
      </c>
      <c r="P102" s="75">
        <f t="shared" si="59"/>
        <v>0</v>
      </c>
      <c r="Q102" s="75">
        <f t="shared" si="59"/>
        <v>0</v>
      </c>
      <c r="R102" s="75">
        <f t="shared" si="59"/>
        <v>0</v>
      </c>
      <c r="S102" s="75">
        <f t="shared" si="59"/>
        <v>0</v>
      </c>
      <c r="T102" s="75">
        <f t="shared" si="59"/>
        <v>0</v>
      </c>
      <c r="U102" s="75">
        <f t="shared" si="59"/>
        <v>0</v>
      </c>
      <c r="V102" s="75">
        <f t="shared" si="59"/>
        <v>0</v>
      </c>
      <c r="W102" s="75">
        <f t="shared" si="59"/>
        <v>0</v>
      </c>
      <c r="X102" s="75">
        <f t="shared" si="59"/>
        <v>0</v>
      </c>
      <c r="Y102" s="75">
        <f t="shared" si="59"/>
        <v>0</v>
      </c>
      <c r="Z102" s="75">
        <f t="shared" si="59"/>
        <v>0</v>
      </c>
      <c r="AA102" s="75">
        <f t="shared" si="59"/>
        <v>0</v>
      </c>
      <c r="AB102" s="75"/>
      <c r="AC102" s="75">
        <f t="shared" si="59"/>
        <v>0</v>
      </c>
      <c r="AD102" s="75">
        <f t="shared" si="59"/>
        <v>0</v>
      </c>
      <c r="AE102" s="75">
        <f t="shared" si="59"/>
        <v>0</v>
      </c>
      <c r="AF102" s="75">
        <f t="shared" si="59"/>
        <v>0</v>
      </c>
      <c r="AG102" s="75">
        <f t="shared" si="59"/>
        <v>0</v>
      </c>
      <c r="AH102" s="75">
        <f t="shared" si="59"/>
        <v>0</v>
      </c>
      <c r="AI102" s="75">
        <f t="shared" si="59"/>
        <v>0</v>
      </c>
      <c r="AJ102" s="75">
        <f t="shared" si="59"/>
        <v>0</v>
      </c>
      <c r="AK102" s="75">
        <f t="shared" si="59"/>
        <v>0</v>
      </c>
      <c r="AL102" s="75">
        <f t="shared" si="59"/>
        <v>0</v>
      </c>
      <c r="AM102" s="75">
        <f t="shared" si="59"/>
        <v>0</v>
      </c>
      <c r="AN102" s="75">
        <f t="shared" si="59"/>
        <v>0</v>
      </c>
      <c r="AO102" s="75">
        <f t="shared" si="59"/>
        <v>0</v>
      </c>
      <c r="AP102" s="75">
        <f t="shared" si="59"/>
        <v>0</v>
      </c>
      <c r="AQ102" s="75">
        <f t="shared" si="59"/>
        <v>0</v>
      </c>
      <c r="AR102" s="75">
        <f t="shared" si="59"/>
        <v>0</v>
      </c>
      <c r="AS102" s="75">
        <f t="shared" si="59"/>
        <v>0</v>
      </c>
      <c r="AT102" s="75">
        <f t="shared" si="59"/>
        <v>0</v>
      </c>
      <c r="AU102" s="75">
        <f t="shared" si="59"/>
        <v>0</v>
      </c>
      <c r="AV102" s="75">
        <f t="shared" si="59"/>
        <v>0</v>
      </c>
      <c r="AW102" s="75">
        <f t="shared" si="59"/>
        <v>0</v>
      </c>
      <c r="AX102" s="75">
        <f t="shared" si="59"/>
        <v>0</v>
      </c>
      <c r="AY102" s="75">
        <f t="shared" si="59"/>
        <v>0</v>
      </c>
      <c r="AZ102" s="75">
        <f t="shared" si="59"/>
        <v>0</v>
      </c>
      <c r="BA102" s="75">
        <f t="shared" si="59"/>
        <v>0</v>
      </c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8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60">$D$20/$B$3</f>
        <v>0</v>
      </c>
      <c r="E103" s="75">
        <f t="shared" si="60"/>
        <v>0</v>
      </c>
      <c r="F103" s="75">
        <f t="shared" si="60"/>
        <v>0</v>
      </c>
      <c r="G103" s="75">
        <f t="shared" si="60"/>
        <v>0</v>
      </c>
      <c r="H103" s="75">
        <f t="shared" si="60"/>
        <v>0</v>
      </c>
      <c r="I103" s="75">
        <f t="shared" si="60"/>
        <v>0</v>
      </c>
      <c r="J103" s="75">
        <f t="shared" si="60"/>
        <v>0</v>
      </c>
      <c r="K103" s="75">
        <f t="shared" si="60"/>
        <v>0</v>
      </c>
      <c r="L103" s="75">
        <f t="shared" si="60"/>
        <v>0</v>
      </c>
      <c r="M103" s="75">
        <f t="shared" si="60"/>
        <v>0</v>
      </c>
      <c r="N103" s="75">
        <f t="shared" si="60"/>
        <v>0</v>
      </c>
      <c r="O103" s="75">
        <f t="shared" si="60"/>
        <v>0</v>
      </c>
      <c r="P103" s="75">
        <f t="shared" si="60"/>
        <v>0</v>
      </c>
      <c r="Q103" s="75">
        <f t="shared" si="60"/>
        <v>0</v>
      </c>
      <c r="R103" s="75">
        <f t="shared" si="60"/>
        <v>0</v>
      </c>
      <c r="S103" s="75">
        <f t="shared" si="60"/>
        <v>0</v>
      </c>
      <c r="T103" s="75">
        <f t="shared" si="60"/>
        <v>0</v>
      </c>
      <c r="U103" s="75">
        <f t="shared" si="60"/>
        <v>0</v>
      </c>
      <c r="V103" s="75">
        <f t="shared" si="60"/>
        <v>0</v>
      </c>
      <c r="W103" s="75">
        <f t="shared" si="60"/>
        <v>0</v>
      </c>
      <c r="X103" s="75">
        <f t="shared" si="60"/>
        <v>0</v>
      </c>
      <c r="Y103" s="75">
        <f t="shared" si="60"/>
        <v>0</v>
      </c>
      <c r="Z103" s="75">
        <f t="shared" si="60"/>
        <v>0</v>
      </c>
      <c r="AA103" s="75">
        <f t="shared" si="60"/>
        <v>0</v>
      </c>
      <c r="AB103" s="75">
        <f t="shared" si="60"/>
        <v>0</v>
      </c>
      <c r="AC103" s="75">
        <f t="shared" si="60"/>
        <v>0</v>
      </c>
      <c r="AD103" s="75">
        <f t="shared" si="60"/>
        <v>0</v>
      </c>
      <c r="AE103" s="75">
        <f t="shared" si="60"/>
        <v>0</v>
      </c>
      <c r="AF103" s="75">
        <f t="shared" si="60"/>
        <v>0</v>
      </c>
      <c r="AG103" s="75">
        <f t="shared" si="60"/>
        <v>0</v>
      </c>
      <c r="AH103" s="75">
        <f t="shared" si="60"/>
        <v>0</v>
      </c>
      <c r="AI103" s="75">
        <f t="shared" si="60"/>
        <v>0</v>
      </c>
      <c r="AJ103" s="75">
        <f t="shared" si="60"/>
        <v>0</v>
      </c>
      <c r="AK103" s="75">
        <f t="shared" si="60"/>
        <v>0</v>
      </c>
      <c r="AL103" s="75">
        <f t="shared" si="60"/>
        <v>0</v>
      </c>
      <c r="AM103" s="75">
        <f t="shared" si="60"/>
        <v>0</v>
      </c>
      <c r="AN103" s="75">
        <f t="shared" si="60"/>
        <v>0</v>
      </c>
      <c r="AO103" s="75">
        <f t="shared" si="60"/>
        <v>0</v>
      </c>
      <c r="AP103" s="75">
        <f t="shared" si="60"/>
        <v>0</v>
      </c>
      <c r="AQ103" s="75">
        <f t="shared" si="60"/>
        <v>0</v>
      </c>
      <c r="AR103" s="75">
        <f t="shared" si="60"/>
        <v>0</v>
      </c>
      <c r="AS103" s="75">
        <f t="shared" si="60"/>
        <v>0</v>
      </c>
      <c r="AT103" s="75">
        <f t="shared" si="60"/>
        <v>0</v>
      </c>
      <c r="AU103" s="75">
        <f t="shared" si="60"/>
        <v>0</v>
      </c>
      <c r="AV103" s="75">
        <f t="shared" si="60"/>
        <v>0</v>
      </c>
      <c r="AW103" s="75">
        <f t="shared" si="60"/>
        <v>0</v>
      </c>
      <c r="AX103" s="75">
        <f t="shared" si="60"/>
        <v>0</v>
      </c>
      <c r="AY103" s="75">
        <f t="shared" si="60"/>
        <v>0</v>
      </c>
      <c r="AZ103" s="75">
        <f t="shared" si="60"/>
        <v>0</v>
      </c>
      <c r="BA103" s="75">
        <f t="shared" si="60"/>
        <v>0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8"/>
        <v>0</v>
      </c>
      <c r="BO103" s="335">
        <f>D20</f>
        <v>0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61">$E$20/$B$3</f>
        <v>0</v>
      </c>
      <c r="F104" s="75">
        <f t="shared" si="61"/>
        <v>0</v>
      </c>
      <c r="G104" s="75">
        <f t="shared" si="61"/>
        <v>0</v>
      </c>
      <c r="H104" s="75">
        <f t="shared" si="61"/>
        <v>0</v>
      </c>
      <c r="I104" s="75">
        <f t="shared" si="61"/>
        <v>0</v>
      </c>
      <c r="J104" s="75">
        <f t="shared" si="61"/>
        <v>0</v>
      </c>
      <c r="K104" s="75">
        <f t="shared" si="61"/>
        <v>0</v>
      </c>
      <c r="L104" s="75">
        <f t="shared" si="61"/>
        <v>0</v>
      </c>
      <c r="M104" s="75">
        <f t="shared" si="61"/>
        <v>0</v>
      </c>
      <c r="N104" s="75">
        <f t="shared" si="61"/>
        <v>0</v>
      </c>
      <c r="O104" s="75">
        <f t="shared" si="61"/>
        <v>0</v>
      </c>
      <c r="P104" s="75">
        <f t="shared" si="61"/>
        <v>0</v>
      </c>
      <c r="Q104" s="75">
        <f t="shared" si="61"/>
        <v>0</v>
      </c>
      <c r="R104" s="75">
        <f t="shared" si="61"/>
        <v>0</v>
      </c>
      <c r="S104" s="75">
        <f t="shared" si="61"/>
        <v>0</v>
      </c>
      <c r="T104" s="75">
        <f t="shared" si="61"/>
        <v>0</v>
      </c>
      <c r="U104" s="75">
        <f t="shared" si="61"/>
        <v>0</v>
      </c>
      <c r="V104" s="75">
        <f t="shared" si="61"/>
        <v>0</v>
      </c>
      <c r="W104" s="75">
        <f t="shared" si="61"/>
        <v>0</v>
      </c>
      <c r="X104" s="75">
        <f t="shared" si="61"/>
        <v>0</v>
      </c>
      <c r="Y104" s="75">
        <f t="shared" si="61"/>
        <v>0</v>
      </c>
      <c r="Z104" s="75">
        <f t="shared" si="61"/>
        <v>0</v>
      </c>
      <c r="AA104" s="75">
        <f t="shared" si="61"/>
        <v>0</v>
      </c>
      <c r="AB104" s="75">
        <f t="shared" si="61"/>
        <v>0</v>
      </c>
      <c r="AC104" s="75">
        <f t="shared" si="61"/>
        <v>0</v>
      </c>
      <c r="AD104" s="75">
        <f t="shared" si="61"/>
        <v>0</v>
      </c>
      <c r="AE104" s="75">
        <f t="shared" si="61"/>
        <v>0</v>
      </c>
      <c r="AF104" s="75">
        <f t="shared" si="61"/>
        <v>0</v>
      </c>
      <c r="AG104" s="75">
        <f t="shared" si="61"/>
        <v>0</v>
      </c>
      <c r="AH104" s="75">
        <f t="shared" si="61"/>
        <v>0</v>
      </c>
      <c r="AI104" s="75">
        <f t="shared" si="61"/>
        <v>0</v>
      </c>
      <c r="AJ104" s="75">
        <f t="shared" si="61"/>
        <v>0</v>
      </c>
      <c r="AK104" s="75">
        <f t="shared" si="61"/>
        <v>0</v>
      </c>
      <c r="AL104" s="75">
        <f t="shared" si="61"/>
        <v>0</v>
      </c>
      <c r="AM104" s="75">
        <f t="shared" si="61"/>
        <v>0</v>
      </c>
      <c r="AN104" s="75">
        <f t="shared" si="61"/>
        <v>0</v>
      </c>
      <c r="AO104" s="75">
        <f t="shared" si="61"/>
        <v>0</v>
      </c>
      <c r="AP104" s="75">
        <f t="shared" si="61"/>
        <v>0</v>
      </c>
      <c r="AQ104" s="75">
        <f t="shared" si="61"/>
        <v>0</v>
      </c>
      <c r="AR104" s="75">
        <f t="shared" si="61"/>
        <v>0</v>
      </c>
      <c r="AS104" s="75">
        <f t="shared" si="61"/>
        <v>0</v>
      </c>
      <c r="AT104" s="75">
        <f t="shared" si="61"/>
        <v>0</v>
      </c>
      <c r="AU104" s="75">
        <f t="shared" si="61"/>
        <v>0</v>
      </c>
      <c r="AV104" s="75">
        <f t="shared" si="61"/>
        <v>0</v>
      </c>
      <c r="AW104" s="75">
        <f t="shared" si="61"/>
        <v>0</v>
      </c>
      <c r="AX104" s="75">
        <f t="shared" si="61"/>
        <v>0</v>
      </c>
      <c r="AY104" s="75">
        <f t="shared" si="61"/>
        <v>0</v>
      </c>
      <c r="AZ104" s="75">
        <f t="shared" si="61"/>
        <v>0</v>
      </c>
      <c r="BA104" s="75">
        <f t="shared" si="61"/>
        <v>0</v>
      </c>
      <c r="BB104" s="75">
        <f t="shared" si="61"/>
        <v>0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8"/>
        <v>0</v>
      </c>
      <c r="BO104" s="335">
        <f>-E14</f>
        <v>0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C105" si="62">$F$20/$B$3</f>
        <v>0</v>
      </c>
      <c r="G105" s="75">
        <f t="shared" si="62"/>
        <v>0</v>
      </c>
      <c r="H105" s="75">
        <f t="shared" si="62"/>
        <v>0</v>
      </c>
      <c r="I105" s="75">
        <f t="shared" si="62"/>
        <v>0</v>
      </c>
      <c r="J105" s="75">
        <f t="shared" si="62"/>
        <v>0</v>
      </c>
      <c r="K105" s="75">
        <f t="shared" si="62"/>
        <v>0</v>
      </c>
      <c r="L105" s="75">
        <f t="shared" si="62"/>
        <v>0</v>
      </c>
      <c r="M105" s="75">
        <f t="shared" si="62"/>
        <v>0</v>
      </c>
      <c r="N105" s="75">
        <f t="shared" si="62"/>
        <v>0</v>
      </c>
      <c r="O105" s="75">
        <f t="shared" si="62"/>
        <v>0</v>
      </c>
      <c r="P105" s="75">
        <f t="shared" si="62"/>
        <v>0</v>
      </c>
      <c r="Q105" s="75">
        <f t="shared" si="62"/>
        <v>0</v>
      </c>
      <c r="R105" s="75">
        <f t="shared" si="62"/>
        <v>0</v>
      </c>
      <c r="S105" s="75">
        <f t="shared" si="62"/>
        <v>0</v>
      </c>
      <c r="T105" s="75">
        <f t="shared" si="62"/>
        <v>0</v>
      </c>
      <c r="U105" s="75">
        <f t="shared" si="62"/>
        <v>0</v>
      </c>
      <c r="V105" s="75">
        <f t="shared" si="62"/>
        <v>0</v>
      </c>
      <c r="W105" s="75">
        <f t="shared" si="62"/>
        <v>0</v>
      </c>
      <c r="X105" s="75">
        <f t="shared" si="62"/>
        <v>0</v>
      </c>
      <c r="Y105" s="75">
        <f t="shared" si="62"/>
        <v>0</v>
      </c>
      <c r="Z105" s="75">
        <f t="shared" si="62"/>
        <v>0</v>
      </c>
      <c r="AA105" s="75">
        <f t="shared" si="62"/>
        <v>0</v>
      </c>
      <c r="AB105" s="75">
        <f t="shared" si="62"/>
        <v>0</v>
      </c>
      <c r="AC105" s="75">
        <f t="shared" si="62"/>
        <v>0</v>
      </c>
      <c r="AD105" s="75">
        <f t="shared" si="62"/>
        <v>0</v>
      </c>
      <c r="AE105" s="75">
        <f t="shared" si="62"/>
        <v>0</v>
      </c>
      <c r="AF105" s="75">
        <f t="shared" si="62"/>
        <v>0</v>
      </c>
      <c r="AG105" s="75">
        <f t="shared" si="62"/>
        <v>0</v>
      </c>
      <c r="AH105" s="75">
        <f t="shared" si="62"/>
        <v>0</v>
      </c>
      <c r="AI105" s="75">
        <f t="shared" si="62"/>
        <v>0</v>
      </c>
      <c r="AJ105" s="75">
        <f t="shared" si="62"/>
        <v>0</v>
      </c>
      <c r="AK105" s="75">
        <f t="shared" si="62"/>
        <v>0</v>
      </c>
      <c r="AL105" s="75">
        <f t="shared" si="62"/>
        <v>0</v>
      </c>
      <c r="AM105" s="75">
        <f t="shared" si="62"/>
        <v>0</v>
      </c>
      <c r="AN105" s="75">
        <f t="shared" si="62"/>
        <v>0</v>
      </c>
      <c r="AO105" s="75">
        <f t="shared" si="62"/>
        <v>0</v>
      </c>
      <c r="AP105" s="75">
        <f t="shared" si="62"/>
        <v>0</v>
      </c>
      <c r="AQ105" s="75">
        <f t="shared" si="62"/>
        <v>0</v>
      </c>
      <c r="AR105" s="75">
        <f t="shared" si="62"/>
        <v>0</v>
      </c>
      <c r="AS105" s="75">
        <f t="shared" si="62"/>
        <v>0</v>
      </c>
      <c r="AT105" s="75">
        <f t="shared" si="62"/>
        <v>0</v>
      </c>
      <c r="AU105" s="75">
        <f t="shared" si="62"/>
        <v>0</v>
      </c>
      <c r="AV105" s="75">
        <f t="shared" si="62"/>
        <v>0</v>
      </c>
      <c r="AW105" s="75">
        <f t="shared" si="62"/>
        <v>0</v>
      </c>
      <c r="AX105" s="75">
        <f t="shared" si="62"/>
        <v>0</v>
      </c>
      <c r="AY105" s="75">
        <f t="shared" si="62"/>
        <v>0</v>
      </c>
      <c r="AZ105" s="75">
        <f t="shared" si="62"/>
        <v>0</v>
      </c>
      <c r="BA105" s="75">
        <f t="shared" si="62"/>
        <v>0</v>
      </c>
      <c r="BB105" s="75">
        <f t="shared" si="62"/>
        <v>0</v>
      </c>
      <c r="BC105" s="75">
        <f t="shared" si="62"/>
        <v>0</v>
      </c>
      <c r="BD105" s="75"/>
      <c r="BE105" s="75"/>
      <c r="BF105" s="75"/>
      <c r="BG105" s="75"/>
      <c r="BH105" s="75"/>
      <c r="BI105" s="75"/>
      <c r="BJ105" s="75"/>
      <c r="BK105" s="75"/>
      <c r="BL105" s="75"/>
      <c r="BM105" s="37"/>
      <c r="BN105" s="75">
        <f t="shared" si="58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3">$G$20/$B$3</f>
        <v>2.4167995503108481</v>
      </c>
      <c r="H106" s="75">
        <f t="shared" si="63"/>
        <v>2.4167995503108481</v>
      </c>
      <c r="I106" s="75">
        <f t="shared" si="63"/>
        <v>2.4167995503108481</v>
      </c>
      <c r="J106" s="75">
        <f t="shared" si="63"/>
        <v>2.4167995503108481</v>
      </c>
      <c r="K106" s="75">
        <f t="shared" si="63"/>
        <v>2.4167995503108481</v>
      </c>
      <c r="L106" s="75">
        <f t="shared" si="63"/>
        <v>2.4167995503108481</v>
      </c>
      <c r="M106" s="75">
        <f t="shared" si="63"/>
        <v>2.4167995503108481</v>
      </c>
      <c r="N106" s="75">
        <f t="shared" si="63"/>
        <v>2.4167995503108481</v>
      </c>
      <c r="O106" s="75">
        <f t="shared" si="63"/>
        <v>2.4167995503108481</v>
      </c>
      <c r="P106" s="75">
        <f t="shared" si="63"/>
        <v>2.4167995503108481</v>
      </c>
      <c r="Q106" s="75">
        <f t="shared" si="63"/>
        <v>2.4167995503108481</v>
      </c>
      <c r="R106" s="75">
        <f t="shared" si="63"/>
        <v>2.4167995503108481</v>
      </c>
      <c r="S106" s="75">
        <f t="shared" si="63"/>
        <v>2.4167995503108481</v>
      </c>
      <c r="T106" s="75">
        <f t="shared" si="63"/>
        <v>2.4167995503108481</v>
      </c>
      <c r="U106" s="75">
        <f t="shared" si="63"/>
        <v>2.4167995503108481</v>
      </c>
      <c r="V106" s="75">
        <f t="shared" si="63"/>
        <v>2.4167995503108481</v>
      </c>
      <c r="W106" s="75">
        <f t="shared" si="63"/>
        <v>2.4167995503108481</v>
      </c>
      <c r="X106" s="75">
        <f t="shared" si="63"/>
        <v>2.4167995503108481</v>
      </c>
      <c r="Y106" s="75">
        <f t="shared" si="63"/>
        <v>2.4167995503108481</v>
      </c>
      <c r="Z106" s="75">
        <f t="shared" si="63"/>
        <v>2.4167995503108481</v>
      </c>
      <c r="AA106" s="75">
        <f t="shared" si="63"/>
        <v>2.4167995503108481</v>
      </c>
      <c r="AB106" s="75">
        <f t="shared" si="63"/>
        <v>2.4167995503108481</v>
      </c>
      <c r="AC106" s="75">
        <f t="shared" si="63"/>
        <v>2.4167995503108481</v>
      </c>
      <c r="AD106" s="75">
        <f t="shared" si="63"/>
        <v>2.4167995503108481</v>
      </c>
      <c r="AE106" s="75">
        <f t="shared" si="63"/>
        <v>2.4167995503108481</v>
      </c>
      <c r="AF106" s="75">
        <f t="shared" si="63"/>
        <v>2.4167995503108481</v>
      </c>
      <c r="AG106" s="75">
        <f t="shared" si="63"/>
        <v>2.4167995503108481</v>
      </c>
      <c r="AH106" s="75">
        <f t="shared" si="63"/>
        <v>2.4167995503108481</v>
      </c>
      <c r="AI106" s="75">
        <f t="shared" si="63"/>
        <v>2.4167995503108481</v>
      </c>
      <c r="AJ106" s="75">
        <f t="shared" si="63"/>
        <v>2.4167995503108481</v>
      </c>
      <c r="AK106" s="75">
        <f t="shared" si="63"/>
        <v>2.4167995503108481</v>
      </c>
      <c r="AL106" s="75">
        <f t="shared" si="63"/>
        <v>2.4167995503108481</v>
      </c>
      <c r="AM106" s="75">
        <f t="shared" si="63"/>
        <v>2.4167995503108481</v>
      </c>
      <c r="AN106" s="75">
        <f t="shared" si="63"/>
        <v>2.4167995503108481</v>
      </c>
      <c r="AO106" s="75">
        <f t="shared" si="63"/>
        <v>2.4167995503108481</v>
      </c>
      <c r="AP106" s="75">
        <f t="shared" si="63"/>
        <v>2.4167995503108481</v>
      </c>
      <c r="AQ106" s="75">
        <f t="shared" si="63"/>
        <v>2.4167995503108481</v>
      </c>
      <c r="AR106" s="75">
        <f t="shared" si="63"/>
        <v>2.4167995503108481</v>
      </c>
      <c r="AS106" s="75">
        <f t="shared" si="63"/>
        <v>2.4167995503108481</v>
      </c>
      <c r="AT106" s="75">
        <f t="shared" si="63"/>
        <v>2.4167995503108481</v>
      </c>
      <c r="AU106" s="75">
        <f t="shared" si="63"/>
        <v>2.4167995503108481</v>
      </c>
      <c r="AV106" s="75">
        <f t="shared" si="63"/>
        <v>2.4167995503108481</v>
      </c>
      <c r="AW106" s="75">
        <f t="shared" si="63"/>
        <v>2.4167995503108481</v>
      </c>
      <c r="AX106" s="75">
        <f t="shared" si="63"/>
        <v>2.4167995503108481</v>
      </c>
      <c r="AY106" s="75">
        <f t="shared" si="63"/>
        <v>2.4167995503108481</v>
      </c>
      <c r="AZ106" s="75">
        <f t="shared" si="63"/>
        <v>2.4167995503108481</v>
      </c>
      <c r="BA106" s="75">
        <f t="shared" si="63"/>
        <v>2.4167995503108481</v>
      </c>
      <c r="BB106" s="75">
        <f t="shared" si="63"/>
        <v>2.4167995503108481</v>
      </c>
      <c r="BC106" s="75">
        <f t="shared" si="63"/>
        <v>2.4167995503108481</v>
      </c>
      <c r="BD106" s="75">
        <f t="shared" si="63"/>
        <v>2.4167995503108481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8"/>
        <v>120.83997751554226</v>
      </c>
      <c r="BO106" s="335">
        <f>G20</f>
        <v>120.83997751554242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E107" si="64">$H$20/$B$3</f>
        <v>0</v>
      </c>
      <c r="I107" s="75">
        <f t="shared" si="64"/>
        <v>0</v>
      </c>
      <c r="J107" s="75">
        <f t="shared" si="64"/>
        <v>0</v>
      </c>
      <c r="K107" s="75">
        <f t="shared" si="64"/>
        <v>0</v>
      </c>
      <c r="L107" s="75">
        <f t="shared" si="64"/>
        <v>0</v>
      </c>
      <c r="M107" s="75">
        <f t="shared" si="64"/>
        <v>0</v>
      </c>
      <c r="N107" s="75">
        <f t="shared" si="64"/>
        <v>0</v>
      </c>
      <c r="O107" s="75">
        <f t="shared" si="64"/>
        <v>0</v>
      </c>
      <c r="P107" s="75">
        <f t="shared" si="64"/>
        <v>0</v>
      </c>
      <c r="Q107" s="75">
        <f t="shared" si="64"/>
        <v>0</v>
      </c>
      <c r="R107" s="75">
        <f t="shared" si="64"/>
        <v>0</v>
      </c>
      <c r="S107" s="75">
        <f t="shared" si="64"/>
        <v>0</v>
      </c>
      <c r="T107" s="75">
        <f t="shared" si="64"/>
        <v>0</v>
      </c>
      <c r="U107" s="75">
        <f t="shared" si="64"/>
        <v>0</v>
      </c>
      <c r="V107" s="75">
        <f t="shared" si="64"/>
        <v>0</v>
      </c>
      <c r="W107" s="75">
        <f t="shared" si="64"/>
        <v>0</v>
      </c>
      <c r="X107" s="75">
        <f t="shared" si="64"/>
        <v>0</v>
      </c>
      <c r="Y107" s="75">
        <f t="shared" si="64"/>
        <v>0</v>
      </c>
      <c r="Z107" s="75">
        <f t="shared" si="64"/>
        <v>0</v>
      </c>
      <c r="AA107" s="75">
        <f t="shared" si="64"/>
        <v>0</v>
      </c>
      <c r="AB107" s="75">
        <f t="shared" si="64"/>
        <v>0</v>
      </c>
      <c r="AC107" s="75">
        <f t="shared" si="64"/>
        <v>0</v>
      </c>
      <c r="AD107" s="75">
        <f t="shared" si="64"/>
        <v>0</v>
      </c>
      <c r="AE107" s="75">
        <f t="shared" si="64"/>
        <v>0</v>
      </c>
      <c r="AF107" s="75">
        <f t="shared" si="64"/>
        <v>0</v>
      </c>
      <c r="AG107" s="75">
        <f t="shared" si="64"/>
        <v>0</v>
      </c>
      <c r="AH107" s="75">
        <f t="shared" si="64"/>
        <v>0</v>
      </c>
      <c r="AI107" s="75">
        <f t="shared" si="64"/>
        <v>0</v>
      </c>
      <c r="AJ107" s="75">
        <f t="shared" si="64"/>
        <v>0</v>
      </c>
      <c r="AK107" s="75">
        <f t="shared" si="64"/>
        <v>0</v>
      </c>
      <c r="AL107" s="75">
        <f t="shared" si="64"/>
        <v>0</v>
      </c>
      <c r="AM107" s="75">
        <f t="shared" si="64"/>
        <v>0</v>
      </c>
      <c r="AN107" s="75">
        <f t="shared" si="64"/>
        <v>0</v>
      </c>
      <c r="AO107" s="75">
        <f t="shared" si="64"/>
        <v>0</v>
      </c>
      <c r="AP107" s="75">
        <f t="shared" si="64"/>
        <v>0</v>
      </c>
      <c r="AQ107" s="75">
        <f t="shared" si="64"/>
        <v>0</v>
      </c>
      <c r="AR107" s="75">
        <f t="shared" si="64"/>
        <v>0</v>
      </c>
      <c r="AS107" s="75">
        <f t="shared" si="64"/>
        <v>0</v>
      </c>
      <c r="AT107" s="75">
        <f t="shared" si="64"/>
        <v>0</v>
      </c>
      <c r="AU107" s="75">
        <f t="shared" si="64"/>
        <v>0</v>
      </c>
      <c r="AV107" s="75">
        <f t="shared" si="64"/>
        <v>0</v>
      </c>
      <c r="AW107" s="75">
        <f t="shared" si="64"/>
        <v>0</v>
      </c>
      <c r="AX107" s="75">
        <f t="shared" si="64"/>
        <v>0</v>
      </c>
      <c r="AY107" s="75">
        <f t="shared" si="64"/>
        <v>0</v>
      </c>
      <c r="AZ107" s="75">
        <f t="shared" si="64"/>
        <v>0</v>
      </c>
      <c r="BA107" s="75">
        <f t="shared" si="64"/>
        <v>0</v>
      </c>
      <c r="BB107" s="75">
        <f t="shared" si="64"/>
        <v>0</v>
      </c>
      <c r="BC107" s="75">
        <f t="shared" si="64"/>
        <v>0</v>
      </c>
      <c r="BD107" s="75">
        <f t="shared" si="64"/>
        <v>0</v>
      </c>
      <c r="BE107" s="75">
        <f t="shared" si="64"/>
        <v>0</v>
      </c>
      <c r="BF107" s="75"/>
      <c r="BG107" s="75"/>
      <c r="BH107" s="75"/>
      <c r="BI107" s="75"/>
      <c r="BJ107" s="75"/>
      <c r="BK107" s="75"/>
      <c r="BL107" s="75"/>
      <c r="BM107" s="37"/>
      <c r="BN107" s="75">
        <f t="shared" si="58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F108" si="65">$I$20/$B$3</f>
        <v>0</v>
      </c>
      <c r="J108" s="75">
        <f t="shared" si="65"/>
        <v>0</v>
      </c>
      <c r="K108" s="75">
        <f t="shared" si="65"/>
        <v>0</v>
      </c>
      <c r="L108" s="75">
        <f t="shared" si="65"/>
        <v>0</v>
      </c>
      <c r="M108" s="75">
        <f t="shared" si="65"/>
        <v>0</v>
      </c>
      <c r="N108" s="75">
        <f t="shared" si="65"/>
        <v>0</v>
      </c>
      <c r="O108" s="75">
        <f t="shared" si="65"/>
        <v>0</v>
      </c>
      <c r="P108" s="75">
        <f t="shared" si="65"/>
        <v>0</v>
      </c>
      <c r="Q108" s="75">
        <f t="shared" si="65"/>
        <v>0</v>
      </c>
      <c r="R108" s="75">
        <f t="shared" si="65"/>
        <v>0</v>
      </c>
      <c r="S108" s="75">
        <f t="shared" si="65"/>
        <v>0</v>
      </c>
      <c r="T108" s="75">
        <f t="shared" si="65"/>
        <v>0</v>
      </c>
      <c r="U108" s="75">
        <f t="shared" si="65"/>
        <v>0</v>
      </c>
      <c r="V108" s="75">
        <f t="shared" si="65"/>
        <v>0</v>
      </c>
      <c r="W108" s="75">
        <f t="shared" si="65"/>
        <v>0</v>
      </c>
      <c r="X108" s="75">
        <f t="shared" si="65"/>
        <v>0</v>
      </c>
      <c r="Y108" s="75">
        <f t="shared" si="65"/>
        <v>0</v>
      </c>
      <c r="Z108" s="75">
        <f t="shared" si="65"/>
        <v>0</v>
      </c>
      <c r="AA108" s="75">
        <f t="shared" si="65"/>
        <v>0</v>
      </c>
      <c r="AB108" s="75">
        <f t="shared" si="65"/>
        <v>0</v>
      </c>
      <c r="AC108" s="75">
        <f t="shared" si="65"/>
        <v>0</v>
      </c>
      <c r="AD108" s="75">
        <f t="shared" si="65"/>
        <v>0</v>
      </c>
      <c r="AE108" s="75">
        <f t="shared" si="65"/>
        <v>0</v>
      </c>
      <c r="AF108" s="75">
        <f t="shared" si="65"/>
        <v>0</v>
      </c>
      <c r="AG108" s="75">
        <f t="shared" si="65"/>
        <v>0</v>
      </c>
      <c r="AH108" s="75">
        <f t="shared" si="65"/>
        <v>0</v>
      </c>
      <c r="AI108" s="75">
        <f t="shared" si="65"/>
        <v>0</v>
      </c>
      <c r="AJ108" s="75">
        <f t="shared" si="65"/>
        <v>0</v>
      </c>
      <c r="AK108" s="75">
        <f t="shared" si="65"/>
        <v>0</v>
      </c>
      <c r="AL108" s="75">
        <f t="shared" si="65"/>
        <v>0</v>
      </c>
      <c r="AM108" s="75">
        <f t="shared" si="65"/>
        <v>0</v>
      </c>
      <c r="AN108" s="75">
        <f t="shared" si="65"/>
        <v>0</v>
      </c>
      <c r="AO108" s="75">
        <f t="shared" si="65"/>
        <v>0</v>
      </c>
      <c r="AP108" s="75">
        <f t="shared" si="65"/>
        <v>0</v>
      </c>
      <c r="AQ108" s="75">
        <f t="shared" si="65"/>
        <v>0</v>
      </c>
      <c r="AR108" s="75">
        <f t="shared" si="65"/>
        <v>0</v>
      </c>
      <c r="AS108" s="75">
        <f t="shared" si="65"/>
        <v>0</v>
      </c>
      <c r="AT108" s="75">
        <f t="shared" si="65"/>
        <v>0</v>
      </c>
      <c r="AU108" s="75">
        <f t="shared" si="65"/>
        <v>0</v>
      </c>
      <c r="AV108" s="75">
        <f t="shared" si="65"/>
        <v>0</v>
      </c>
      <c r="AW108" s="75">
        <f t="shared" si="65"/>
        <v>0</v>
      </c>
      <c r="AX108" s="75">
        <f t="shared" si="65"/>
        <v>0</v>
      </c>
      <c r="AY108" s="75">
        <f t="shared" si="65"/>
        <v>0</v>
      </c>
      <c r="AZ108" s="75">
        <f t="shared" si="65"/>
        <v>0</v>
      </c>
      <c r="BA108" s="75">
        <f t="shared" si="65"/>
        <v>0</v>
      </c>
      <c r="BB108" s="75">
        <f t="shared" si="65"/>
        <v>0</v>
      </c>
      <c r="BC108" s="75">
        <f t="shared" si="65"/>
        <v>0</v>
      </c>
      <c r="BD108" s="75">
        <f t="shared" si="65"/>
        <v>0</v>
      </c>
      <c r="BE108" s="75">
        <f t="shared" si="65"/>
        <v>0</v>
      </c>
      <c r="BF108" s="75">
        <f t="shared" si="65"/>
        <v>0</v>
      </c>
      <c r="BG108" s="75"/>
      <c r="BH108" s="75"/>
      <c r="BI108" s="75"/>
      <c r="BJ108" s="75"/>
      <c r="BK108" s="75"/>
      <c r="BL108" s="75"/>
      <c r="BM108" s="37"/>
      <c r="BN108" s="75">
        <f t="shared" si="58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G109" si="66">$J$20/$B$3</f>
        <v>0</v>
      </c>
      <c r="P109" s="75">
        <f t="shared" si="66"/>
        <v>0</v>
      </c>
      <c r="Q109" s="75">
        <f t="shared" si="66"/>
        <v>0</v>
      </c>
      <c r="R109" s="75">
        <f t="shared" si="66"/>
        <v>0</v>
      </c>
      <c r="S109" s="75">
        <f t="shared" si="66"/>
        <v>0</v>
      </c>
      <c r="T109" s="75">
        <f t="shared" si="66"/>
        <v>0</v>
      </c>
      <c r="U109" s="75">
        <f t="shared" si="66"/>
        <v>0</v>
      </c>
      <c r="V109" s="75">
        <f t="shared" si="66"/>
        <v>0</v>
      </c>
      <c r="W109" s="75">
        <f t="shared" si="66"/>
        <v>0</v>
      </c>
      <c r="X109" s="75">
        <f t="shared" si="66"/>
        <v>0</v>
      </c>
      <c r="Y109" s="75">
        <f t="shared" si="66"/>
        <v>0</v>
      </c>
      <c r="Z109" s="75">
        <f t="shared" si="66"/>
        <v>0</v>
      </c>
      <c r="AA109" s="75">
        <f t="shared" si="66"/>
        <v>0</v>
      </c>
      <c r="AB109" s="75">
        <f t="shared" si="66"/>
        <v>0</v>
      </c>
      <c r="AC109" s="75">
        <f t="shared" si="66"/>
        <v>0</v>
      </c>
      <c r="AD109" s="75">
        <f t="shared" si="66"/>
        <v>0</v>
      </c>
      <c r="AE109" s="75">
        <f t="shared" si="66"/>
        <v>0</v>
      </c>
      <c r="AF109" s="75">
        <f t="shared" si="66"/>
        <v>0</v>
      </c>
      <c r="AG109" s="75">
        <f t="shared" si="66"/>
        <v>0</v>
      </c>
      <c r="AH109" s="75">
        <f t="shared" si="66"/>
        <v>0</v>
      </c>
      <c r="AI109" s="75">
        <f t="shared" si="66"/>
        <v>0</v>
      </c>
      <c r="AJ109" s="75">
        <f t="shared" si="66"/>
        <v>0</v>
      </c>
      <c r="AK109" s="75">
        <f t="shared" si="66"/>
        <v>0</v>
      </c>
      <c r="AL109" s="75">
        <f t="shared" si="66"/>
        <v>0</v>
      </c>
      <c r="AM109" s="75">
        <f t="shared" si="66"/>
        <v>0</v>
      </c>
      <c r="AN109" s="75">
        <f t="shared" si="66"/>
        <v>0</v>
      </c>
      <c r="AO109" s="75">
        <f t="shared" si="66"/>
        <v>0</v>
      </c>
      <c r="AP109" s="75">
        <f t="shared" si="66"/>
        <v>0</v>
      </c>
      <c r="AQ109" s="75">
        <f t="shared" si="66"/>
        <v>0</v>
      </c>
      <c r="AR109" s="75">
        <f t="shared" si="66"/>
        <v>0</v>
      </c>
      <c r="AS109" s="75">
        <f t="shared" si="66"/>
        <v>0</v>
      </c>
      <c r="AT109" s="75">
        <f t="shared" si="66"/>
        <v>0</v>
      </c>
      <c r="AU109" s="75">
        <f t="shared" si="66"/>
        <v>0</v>
      </c>
      <c r="AV109" s="75">
        <f t="shared" si="66"/>
        <v>0</v>
      </c>
      <c r="AW109" s="75">
        <f t="shared" si="66"/>
        <v>0</v>
      </c>
      <c r="AX109" s="75">
        <f t="shared" si="66"/>
        <v>0</v>
      </c>
      <c r="AY109" s="75">
        <f t="shared" si="66"/>
        <v>0</v>
      </c>
      <c r="AZ109" s="75">
        <f t="shared" si="66"/>
        <v>0</v>
      </c>
      <c r="BA109" s="75">
        <f t="shared" si="66"/>
        <v>0</v>
      </c>
      <c r="BB109" s="75">
        <f t="shared" si="66"/>
        <v>0</v>
      </c>
      <c r="BC109" s="75">
        <f t="shared" si="66"/>
        <v>0</v>
      </c>
      <c r="BD109" s="75">
        <f t="shared" si="66"/>
        <v>0</v>
      </c>
      <c r="BE109" s="75">
        <f t="shared" si="66"/>
        <v>0</v>
      </c>
      <c r="BF109" s="75">
        <f t="shared" si="66"/>
        <v>0</v>
      </c>
      <c r="BG109" s="75">
        <f t="shared" si="66"/>
        <v>0</v>
      </c>
      <c r="BH109" s="75"/>
      <c r="BI109" s="75"/>
      <c r="BJ109" s="75"/>
      <c r="BK109" s="75"/>
      <c r="BL109" s="75"/>
      <c r="BM109" s="37"/>
      <c r="BN109" s="75">
        <f t="shared" si="58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H110" si="67">$K$20/$B$3</f>
        <v>0</v>
      </c>
      <c r="P110" s="75">
        <f t="shared" si="67"/>
        <v>0</v>
      </c>
      <c r="Q110" s="75">
        <f t="shared" si="67"/>
        <v>0</v>
      </c>
      <c r="R110" s="75">
        <f t="shared" si="67"/>
        <v>0</v>
      </c>
      <c r="S110" s="75">
        <f t="shared" si="67"/>
        <v>0</v>
      </c>
      <c r="T110" s="75">
        <f t="shared" si="67"/>
        <v>0</v>
      </c>
      <c r="U110" s="75">
        <f t="shared" si="67"/>
        <v>0</v>
      </c>
      <c r="V110" s="75">
        <f t="shared" si="67"/>
        <v>0</v>
      </c>
      <c r="W110" s="75">
        <f t="shared" si="67"/>
        <v>0</v>
      </c>
      <c r="X110" s="75">
        <f t="shared" si="67"/>
        <v>0</v>
      </c>
      <c r="Y110" s="75">
        <f t="shared" si="67"/>
        <v>0</v>
      </c>
      <c r="Z110" s="75">
        <f t="shared" si="67"/>
        <v>0</v>
      </c>
      <c r="AA110" s="75">
        <f t="shared" si="67"/>
        <v>0</v>
      </c>
      <c r="AB110" s="75">
        <f t="shared" si="67"/>
        <v>0</v>
      </c>
      <c r="AC110" s="75">
        <f t="shared" si="67"/>
        <v>0</v>
      </c>
      <c r="AD110" s="75">
        <f t="shared" si="67"/>
        <v>0</v>
      </c>
      <c r="AE110" s="75">
        <f t="shared" si="67"/>
        <v>0</v>
      </c>
      <c r="AF110" s="75">
        <f t="shared" si="67"/>
        <v>0</v>
      </c>
      <c r="AG110" s="75">
        <f t="shared" si="67"/>
        <v>0</v>
      </c>
      <c r="AH110" s="75">
        <f t="shared" si="67"/>
        <v>0</v>
      </c>
      <c r="AI110" s="75">
        <f t="shared" si="67"/>
        <v>0</v>
      </c>
      <c r="AJ110" s="75">
        <f t="shared" si="67"/>
        <v>0</v>
      </c>
      <c r="AK110" s="75">
        <f t="shared" si="67"/>
        <v>0</v>
      </c>
      <c r="AL110" s="75">
        <f t="shared" si="67"/>
        <v>0</v>
      </c>
      <c r="AM110" s="75">
        <f t="shared" si="67"/>
        <v>0</v>
      </c>
      <c r="AN110" s="75">
        <f t="shared" si="67"/>
        <v>0</v>
      </c>
      <c r="AO110" s="75">
        <f t="shared" si="67"/>
        <v>0</v>
      </c>
      <c r="AP110" s="75">
        <f t="shared" si="67"/>
        <v>0</v>
      </c>
      <c r="AQ110" s="75">
        <f t="shared" si="67"/>
        <v>0</v>
      </c>
      <c r="AR110" s="75">
        <f t="shared" si="67"/>
        <v>0</v>
      </c>
      <c r="AS110" s="75">
        <f t="shared" si="67"/>
        <v>0</v>
      </c>
      <c r="AT110" s="75">
        <f t="shared" si="67"/>
        <v>0</v>
      </c>
      <c r="AU110" s="75">
        <f t="shared" si="67"/>
        <v>0</v>
      </c>
      <c r="AV110" s="75">
        <f t="shared" si="67"/>
        <v>0</v>
      </c>
      <c r="AW110" s="75">
        <f t="shared" si="67"/>
        <v>0</v>
      </c>
      <c r="AX110" s="75">
        <f t="shared" si="67"/>
        <v>0</v>
      </c>
      <c r="AY110" s="75">
        <f t="shared" si="67"/>
        <v>0</v>
      </c>
      <c r="AZ110" s="75">
        <f t="shared" si="67"/>
        <v>0</v>
      </c>
      <c r="BA110" s="75">
        <f t="shared" si="67"/>
        <v>0</v>
      </c>
      <c r="BB110" s="75">
        <f t="shared" si="67"/>
        <v>0</v>
      </c>
      <c r="BC110" s="75">
        <f t="shared" si="67"/>
        <v>0</v>
      </c>
      <c r="BD110" s="75">
        <f t="shared" si="67"/>
        <v>0</v>
      </c>
      <c r="BE110" s="75">
        <f t="shared" si="67"/>
        <v>0</v>
      </c>
      <c r="BF110" s="75">
        <f t="shared" si="67"/>
        <v>0</v>
      </c>
      <c r="BG110" s="75">
        <f t="shared" si="67"/>
        <v>0</v>
      </c>
      <c r="BH110" s="75">
        <f t="shared" si="67"/>
        <v>0</v>
      </c>
      <c r="BI110" s="75"/>
      <c r="BJ110" s="75"/>
      <c r="BK110" s="75"/>
      <c r="BL110" s="75"/>
      <c r="BM110" s="37"/>
      <c r="BN110" s="75">
        <f t="shared" si="58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8">$L$20/$B$3</f>
        <v>0</v>
      </c>
      <c r="P111" s="75">
        <f t="shared" si="68"/>
        <v>0</v>
      </c>
      <c r="Q111" s="75">
        <f t="shared" si="68"/>
        <v>0</v>
      </c>
      <c r="R111" s="75">
        <f t="shared" si="68"/>
        <v>0</v>
      </c>
      <c r="S111" s="75">
        <f t="shared" si="68"/>
        <v>0</v>
      </c>
      <c r="T111" s="75">
        <f t="shared" si="68"/>
        <v>0</v>
      </c>
      <c r="U111" s="75">
        <f t="shared" si="68"/>
        <v>0</v>
      </c>
      <c r="V111" s="75">
        <f t="shared" si="68"/>
        <v>0</v>
      </c>
      <c r="W111" s="75">
        <f t="shared" si="68"/>
        <v>0</v>
      </c>
      <c r="X111" s="75">
        <f t="shared" si="68"/>
        <v>0</v>
      </c>
      <c r="Y111" s="75">
        <f t="shared" si="68"/>
        <v>0</v>
      </c>
      <c r="Z111" s="75">
        <f t="shared" si="68"/>
        <v>0</v>
      </c>
      <c r="AA111" s="75">
        <f t="shared" si="68"/>
        <v>0</v>
      </c>
      <c r="AB111" s="75">
        <f t="shared" si="68"/>
        <v>0</v>
      </c>
      <c r="AC111" s="75">
        <f t="shared" si="68"/>
        <v>0</v>
      </c>
      <c r="AD111" s="75">
        <f t="shared" si="68"/>
        <v>0</v>
      </c>
      <c r="AE111" s="75">
        <f t="shared" si="68"/>
        <v>0</v>
      </c>
      <c r="AF111" s="75">
        <f t="shared" si="68"/>
        <v>0</v>
      </c>
      <c r="AG111" s="75">
        <f t="shared" si="68"/>
        <v>0</v>
      </c>
      <c r="AH111" s="75">
        <f t="shared" si="68"/>
        <v>0</v>
      </c>
      <c r="AI111" s="75">
        <f t="shared" si="68"/>
        <v>0</v>
      </c>
      <c r="AJ111" s="75">
        <f t="shared" si="68"/>
        <v>0</v>
      </c>
      <c r="AK111" s="75">
        <f t="shared" si="68"/>
        <v>0</v>
      </c>
      <c r="AL111" s="75">
        <f t="shared" si="68"/>
        <v>0</v>
      </c>
      <c r="AM111" s="75">
        <f t="shared" si="68"/>
        <v>0</v>
      </c>
      <c r="AN111" s="75">
        <f t="shared" si="68"/>
        <v>0</v>
      </c>
      <c r="AO111" s="75">
        <f t="shared" si="68"/>
        <v>0</v>
      </c>
      <c r="AP111" s="75">
        <f t="shared" si="68"/>
        <v>0</v>
      </c>
      <c r="AQ111" s="75">
        <f t="shared" si="68"/>
        <v>0</v>
      </c>
      <c r="AR111" s="75">
        <f t="shared" si="68"/>
        <v>0</v>
      </c>
      <c r="AS111" s="75">
        <f t="shared" si="68"/>
        <v>0</v>
      </c>
      <c r="AT111" s="75">
        <f t="shared" si="68"/>
        <v>0</v>
      </c>
      <c r="AU111" s="75">
        <f t="shared" si="68"/>
        <v>0</v>
      </c>
      <c r="AV111" s="75">
        <f t="shared" si="68"/>
        <v>0</v>
      </c>
      <c r="AW111" s="75">
        <f t="shared" si="68"/>
        <v>0</v>
      </c>
      <c r="AX111" s="75">
        <f t="shared" si="68"/>
        <v>0</v>
      </c>
      <c r="AY111" s="75">
        <f t="shared" si="68"/>
        <v>0</v>
      </c>
      <c r="AZ111" s="75">
        <f t="shared" si="68"/>
        <v>0</v>
      </c>
      <c r="BA111" s="75">
        <f t="shared" si="68"/>
        <v>0</v>
      </c>
      <c r="BB111" s="75">
        <f t="shared" si="68"/>
        <v>0</v>
      </c>
      <c r="BC111" s="75">
        <f t="shared" si="68"/>
        <v>0</v>
      </c>
      <c r="BD111" s="75">
        <f t="shared" si="68"/>
        <v>0</v>
      </c>
      <c r="BE111" s="75">
        <f t="shared" si="68"/>
        <v>0</v>
      </c>
      <c r="BF111" s="75">
        <f t="shared" si="68"/>
        <v>0</v>
      </c>
      <c r="BG111" s="75">
        <f t="shared" si="68"/>
        <v>0</v>
      </c>
      <c r="BH111" s="75">
        <f t="shared" si="68"/>
        <v>0</v>
      </c>
      <c r="BI111" s="75">
        <f t="shared" si="68"/>
        <v>0</v>
      </c>
      <c r="BJ111" s="75"/>
      <c r="BK111" s="75"/>
      <c r="BL111" s="75"/>
      <c r="BM111" s="37"/>
      <c r="BN111" s="75">
        <f t="shared" si="58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>$M$20/$B$3</f>
        <v>0</v>
      </c>
      <c r="N112" s="75">
        <f>$M$20/$B$3</f>
        <v>0</v>
      </c>
      <c r="O112" s="75">
        <f t="shared" ref="O112:BJ112" si="69">$M$20/$B$3</f>
        <v>0</v>
      </c>
      <c r="P112" s="75">
        <f t="shared" si="69"/>
        <v>0</v>
      </c>
      <c r="Q112" s="75">
        <f t="shared" si="69"/>
        <v>0</v>
      </c>
      <c r="R112" s="75">
        <f t="shared" si="69"/>
        <v>0</v>
      </c>
      <c r="S112" s="75">
        <f t="shared" si="69"/>
        <v>0</v>
      </c>
      <c r="T112" s="75">
        <f t="shared" si="69"/>
        <v>0</v>
      </c>
      <c r="U112" s="75">
        <f t="shared" si="69"/>
        <v>0</v>
      </c>
      <c r="V112" s="75">
        <f t="shared" si="69"/>
        <v>0</v>
      </c>
      <c r="W112" s="75">
        <f t="shared" si="69"/>
        <v>0</v>
      </c>
      <c r="X112" s="75">
        <f t="shared" si="69"/>
        <v>0</v>
      </c>
      <c r="Y112" s="75">
        <f t="shared" si="69"/>
        <v>0</v>
      </c>
      <c r="Z112" s="75">
        <f t="shared" si="69"/>
        <v>0</v>
      </c>
      <c r="AA112" s="75">
        <f t="shared" si="69"/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/>
      <c r="BL112" s="75"/>
      <c r="BM112" s="37"/>
      <c r="BN112" s="75">
        <f t="shared" si="58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>$N$20/$B$3</f>
        <v>0</v>
      </c>
      <c r="O113" s="75">
        <f t="shared" ref="O113:BK113" si="70">$N$20/$B$3</f>
        <v>0</v>
      </c>
      <c r="P113" s="75">
        <f t="shared" si="70"/>
        <v>0</v>
      </c>
      <c r="Q113" s="75">
        <f t="shared" si="70"/>
        <v>0</v>
      </c>
      <c r="R113" s="75">
        <f t="shared" si="70"/>
        <v>0</v>
      </c>
      <c r="S113" s="75">
        <f t="shared" si="70"/>
        <v>0</v>
      </c>
      <c r="T113" s="75">
        <f t="shared" si="70"/>
        <v>0</v>
      </c>
      <c r="U113" s="75">
        <f t="shared" si="70"/>
        <v>0</v>
      </c>
      <c r="V113" s="75">
        <f t="shared" si="70"/>
        <v>0</v>
      </c>
      <c r="W113" s="75">
        <f t="shared" si="70"/>
        <v>0</v>
      </c>
      <c r="X113" s="75">
        <f t="shared" si="70"/>
        <v>0</v>
      </c>
      <c r="Y113" s="75">
        <f t="shared" si="70"/>
        <v>0</v>
      </c>
      <c r="Z113" s="75">
        <f t="shared" si="70"/>
        <v>0</v>
      </c>
      <c r="AA113" s="75">
        <f t="shared" si="70"/>
        <v>0</v>
      </c>
      <c r="AB113" s="75">
        <f t="shared" si="70"/>
        <v>0</v>
      </c>
      <c r="AC113" s="75">
        <f t="shared" si="70"/>
        <v>0</v>
      </c>
      <c r="AD113" s="75">
        <f t="shared" si="70"/>
        <v>0</v>
      </c>
      <c r="AE113" s="75">
        <f t="shared" si="70"/>
        <v>0</v>
      </c>
      <c r="AF113" s="75">
        <f t="shared" si="70"/>
        <v>0</v>
      </c>
      <c r="AG113" s="75">
        <f t="shared" si="70"/>
        <v>0</v>
      </c>
      <c r="AH113" s="75">
        <f t="shared" si="70"/>
        <v>0</v>
      </c>
      <c r="AI113" s="75">
        <f t="shared" si="70"/>
        <v>0</v>
      </c>
      <c r="AJ113" s="75">
        <f t="shared" si="70"/>
        <v>0</v>
      </c>
      <c r="AK113" s="75">
        <f t="shared" si="70"/>
        <v>0</v>
      </c>
      <c r="AL113" s="75">
        <f t="shared" si="70"/>
        <v>0</v>
      </c>
      <c r="AM113" s="75">
        <f t="shared" si="70"/>
        <v>0</v>
      </c>
      <c r="AN113" s="75">
        <f t="shared" si="70"/>
        <v>0</v>
      </c>
      <c r="AO113" s="75">
        <f t="shared" si="70"/>
        <v>0</v>
      </c>
      <c r="AP113" s="75">
        <f t="shared" si="70"/>
        <v>0</v>
      </c>
      <c r="AQ113" s="75">
        <f t="shared" si="70"/>
        <v>0</v>
      </c>
      <c r="AR113" s="75">
        <f t="shared" si="70"/>
        <v>0</v>
      </c>
      <c r="AS113" s="75">
        <f t="shared" si="70"/>
        <v>0</v>
      </c>
      <c r="AT113" s="75">
        <f t="shared" si="70"/>
        <v>0</v>
      </c>
      <c r="AU113" s="75">
        <f t="shared" si="70"/>
        <v>0</v>
      </c>
      <c r="AV113" s="75">
        <f t="shared" si="70"/>
        <v>0</v>
      </c>
      <c r="AW113" s="75">
        <f t="shared" si="70"/>
        <v>0</v>
      </c>
      <c r="AX113" s="75">
        <f t="shared" si="70"/>
        <v>0</v>
      </c>
      <c r="AY113" s="75">
        <f t="shared" si="70"/>
        <v>0</v>
      </c>
      <c r="AZ113" s="75">
        <f t="shared" si="70"/>
        <v>0</v>
      </c>
      <c r="BA113" s="75">
        <f t="shared" si="70"/>
        <v>0</v>
      </c>
      <c r="BB113" s="75">
        <f t="shared" si="70"/>
        <v>0</v>
      </c>
      <c r="BC113" s="75">
        <f t="shared" si="70"/>
        <v>0</v>
      </c>
      <c r="BD113" s="75">
        <f t="shared" si="70"/>
        <v>0</v>
      </c>
      <c r="BE113" s="75">
        <f t="shared" si="70"/>
        <v>0</v>
      </c>
      <c r="BF113" s="75">
        <f t="shared" si="70"/>
        <v>0</v>
      </c>
      <c r="BG113" s="75">
        <f t="shared" si="70"/>
        <v>0</v>
      </c>
      <c r="BH113" s="75">
        <f t="shared" si="70"/>
        <v>0</v>
      </c>
      <c r="BI113" s="75">
        <f t="shared" si="70"/>
        <v>0</v>
      </c>
      <c r="BJ113" s="75">
        <f t="shared" si="70"/>
        <v>0</v>
      </c>
      <c r="BK113" s="75">
        <f t="shared" si="70"/>
        <v>0</v>
      </c>
      <c r="BL113" s="75"/>
      <c r="BM113" s="37"/>
      <c r="BN113" s="75">
        <f t="shared" si="58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1">SUM(C101:C113)</f>
        <v>0</v>
      </c>
      <c r="D114" s="69">
        <f t="shared" si="71"/>
        <v>0</v>
      </c>
      <c r="E114" s="69">
        <f t="shared" si="71"/>
        <v>0</v>
      </c>
      <c r="F114" s="69">
        <f t="shared" si="71"/>
        <v>0</v>
      </c>
      <c r="G114" s="69">
        <f t="shared" si="71"/>
        <v>2.4167995503108481</v>
      </c>
      <c r="H114" s="69">
        <f t="shared" si="71"/>
        <v>2.4167995503108481</v>
      </c>
      <c r="I114" s="69">
        <f t="shared" si="71"/>
        <v>2.4167995503108481</v>
      </c>
      <c r="J114" s="69">
        <f t="shared" si="71"/>
        <v>2.4167995503108481</v>
      </c>
      <c r="K114" s="69">
        <f t="shared" si="71"/>
        <v>2.4167995503108481</v>
      </c>
      <c r="L114" s="69">
        <f t="shared" si="71"/>
        <v>2.4167995503108481</v>
      </c>
      <c r="M114" s="69">
        <f t="shared" si="71"/>
        <v>2.4167995503108481</v>
      </c>
      <c r="N114" s="69">
        <f t="shared" si="71"/>
        <v>2.4167995503108481</v>
      </c>
      <c r="O114" s="69">
        <f t="shared" si="71"/>
        <v>2.4167995503108481</v>
      </c>
      <c r="P114" s="69">
        <f t="shared" si="71"/>
        <v>2.4167995503108481</v>
      </c>
      <c r="Q114" s="69">
        <f t="shared" si="71"/>
        <v>2.4167995503108481</v>
      </c>
      <c r="R114" s="69">
        <f t="shared" si="71"/>
        <v>2.4167995503108481</v>
      </c>
      <c r="S114" s="69">
        <f t="shared" si="71"/>
        <v>2.4167995503108481</v>
      </c>
      <c r="T114" s="69">
        <f t="shared" si="71"/>
        <v>2.4167995503108481</v>
      </c>
      <c r="U114" s="69">
        <f t="shared" si="71"/>
        <v>2.4167995503108481</v>
      </c>
      <c r="V114" s="69">
        <f t="shared" si="71"/>
        <v>2.4167995503108481</v>
      </c>
      <c r="W114" s="69">
        <f t="shared" si="71"/>
        <v>2.4167995503108481</v>
      </c>
      <c r="X114" s="69">
        <f t="shared" si="71"/>
        <v>2.4167995503108481</v>
      </c>
      <c r="Y114" s="69">
        <f t="shared" si="71"/>
        <v>2.4167995503108481</v>
      </c>
      <c r="Z114" s="69">
        <f t="shared" si="71"/>
        <v>2.4167995503108481</v>
      </c>
      <c r="AA114" s="69">
        <f t="shared" si="71"/>
        <v>2.4167995503108481</v>
      </c>
      <c r="AB114" s="69">
        <f t="shared" si="71"/>
        <v>2.4167995503108481</v>
      </c>
      <c r="AC114" s="69">
        <f t="shared" si="71"/>
        <v>2.4167995503108481</v>
      </c>
      <c r="AD114" s="69">
        <f t="shared" si="71"/>
        <v>2.4167995503108481</v>
      </c>
      <c r="AE114" s="69">
        <f t="shared" si="71"/>
        <v>2.4167995503108481</v>
      </c>
      <c r="AF114" s="69">
        <f t="shared" si="71"/>
        <v>2.4167995503108481</v>
      </c>
      <c r="AG114" s="69">
        <f t="shared" si="71"/>
        <v>2.4167995503108481</v>
      </c>
      <c r="AH114" s="69">
        <f t="shared" si="71"/>
        <v>2.4167995503108481</v>
      </c>
      <c r="AI114" s="69">
        <f t="shared" si="71"/>
        <v>2.4167995503108481</v>
      </c>
      <c r="AJ114" s="69">
        <f t="shared" si="71"/>
        <v>2.4167995503108481</v>
      </c>
      <c r="AK114" s="69">
        <f t="shared" si="71"/>
        <v>2.4167995503108481</v>
      </c>
      <c r="AL114" s="69">
        <f t="shared" si="71"/>
        <v>2.4167995503108481</v>
      </c>
      <c r="AM114" s="69">
        <f t="shared" si="71"/>
        <v>2.4167995503108481</v>
      </c>
      <c r="AN114" s="69">
        <f t="shared" si="71"/>
        <v>2.4167995503108481</v>
      </c>
      <c r="AO114" s="69">
        <f t="shared" si="71"/>
        <v>2.4167995503108481</v>
      </c>
      <c r="AP114" s="69">
        <f t="shared" si="71"/>
        <v>2.4167995503108481</v>
      </c>
      <c r="AQ114" s="69">
        <f t="shared" si="71"/>
        <v>2.4167995503108481</v>
      </c>
      <c r="AR114" s="69">
        <f t="shared" si="71"/>
        <v>2.4167995503108481</v>
      </c>
      <c r="AS114" s="69">
        <f t="shared" si="71"/>
        <v>2.4167995503108481</v>
      </c>
      <c r="AT114" s="69">
        <f t="shared" si="71"/>
        <v>2.4167995503108481</v>
      </c>
      <c r="AU114" s="69">
        <f t="shared" si="71"/>
        <v>2.4167995503108481</v>
      </c>
      <c r="AV114" s="69">
        <f t="shared" si="71"/>
        <v>2.4167995503108481</v>
      </c>
      <c r="AW114" s="69">
        <f t="shared" si="71"/>
        <v>2.4167995503108481</v>
      </c>
      <c r="AX114" s="69">
        <f t="shared" si="71"/>
        <v>2.4167995503108481</v>
      </c>
      <c r="AY114" s="69">
        <f t="shared" si="71"/>
        <v>2.4167995503108481</v>
      </c>
      <c r="AZ114" s="69">
        <f t="shared" si="71"/>
        <v>2.4167995503108481</v>
      </c>
      <c r="BA114" s="69">
        <f t="shared" si="71"/>
        <v>2.4167995503108481</v>
      </c>
      <c r="BB114" s="69">
        <f t="shared" si="71"/>
        <v>2.4167995503108481</v>
      </c>
      <c r="BC114" s="69">
        <f t="shared" si="71"/>
        <v>2.4167995503108481</v>
      </c>
      <c r="BD114" s="69">
        <f t="shared" si="71"/>
        <v>2.4167995503108481</v>
      </c>
      <c r="BE114" s="69">
        <f t="shared" si="71"/>
        <v>0</v>
      </c>
      <c r="BF114" s="69">
        <f t="shared" si="71"/>
        <v>0</v>
      </c>
      <c r="BG114" s="69">
        <f t="shared" si="71"/>
        <v>0</v>
      </c>
      <c r="BH114" s="69">
        <f t="shared" si="71"/>
        <v>0</v>
      </c>
      <c r="BI114" s="69">
        <f t="shared" si="71"/>
        <v>0</v>
      </c>
      <c r="BJ114" s="69">
        <f t="shared" si="71"/>
        <v>0</v>
      </c>
      <c r="BK114" s="69">
        <f t="shared" si="71"/>
        <v>0</v>
      </c>
      <c r="BL114" s="69">
        <f t="shared" si="71"/>
        <v>0</v>
      </c>
      <c r="BM114" s="37"/>
      <c r="BN114" s="58">
        <f>SUM(BN101:BN113)</f>
        <v>120.83997751554226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H57" activePane="bottomRight" state="frozen"/>
      <selection activeCell="N7" sqref="N7"/>
      <selection pane="topRight" activeCell="N7" sqref="N7"/>
      <selection pane="bottomLeft" activeCell="N7" sqref="N7"/>
      <selection pane="bottomRight" activeCell="BV15" sqref="BV15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330</v>
      </c>
    </row>
    <row r="2" spans="1:67" ht="15" customHeight="1">
      <c r="A2" s="60" t="s">
        <v>21</v>
      </c>
      <c r="B2" s="108" t="str">
        <f>VLOOKUP($B$1,'Assumptions (Inputs)'!$A$7:$F$24,2,FALSE)</f>
        <v>Capacitor Installation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2.5000000000000001E-2</v>
      </c>
    </row>
    <row r="6" spans="1:67" ht="15" customHeight="1">
      <c r="A6" s="60"/>
      <c r="B6" s="367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Y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1.86588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(Escalated)'!E27</f>
        <v>0</v>
      </c>
      <c r="C13" s="129">
        <f>'CapEx (Escalated)'!F27</f>
        <v>1.86588</v>
      </c>
      <c r="D13" s="129">
        <f>'CapEx (Escalated)'!G27</f>
        <v>1.9341712079999998</v>
      </c>
      <c r="E13" s="129">
        <f>'CapEx (Escalated)'!H27</f>
        <v>0</v>
      </c>
      <c r="F13" s="129">
        <f>'CapEx (Escalated)'!I27</f>
        <v>0</v>
      </c>
      <c r="G13" s="129">
        <f>'CapEx (Escalated)'!J27</f>
        <v>0</v>
      </c>
      <c r="H13" s="129">
        <f>'CapEx (Escalated)'!K27</f>
        <v>0</v>
      </c>
      <c r="I13" s="129">
        <f>'CapEx (Escalated)'!L27</f>
        <v>0</v>
      </c>
      <c r="J13" s="129">
        <f>'CapEx (Escalated)'!M27</f>
        <v>0</v>
      </c>
      <c r="K13" s="129">
        <f>'CapEx (Escalated)'!N27</f>
        <v>0</v>
      </c>
      <c r="L13" s="129">
        <f>'CapEx (Escalated)'!O27</f>
        <v>0</v>
      </c>
      <c r="M13" s="129">
        <f>'CapEx (Escalated)'!P27</f>
        <v>0</v>
      </c>
      <c r="N13" s="129">
        <f>'CapEx (Escalated)'!Q27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3.8000512079999997</v>
      </c>
      <c r="BO13" s="337"/>
    </row>
    <row r="14" spans="1:67" s="38" customFormat="1" ht="15" customHeight="1">
      <c r="A14" s="67" t="s">
        <v>27</v>
      </c>
      <c r="B14" s="129"/>
      <c r="C14" s="129"/>
      <c r="D14" s="129">
        <f>-SUM(C13:D13)</f>
        <v>-3.8000512079999997</v>
      </c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-3.8000512079999997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1.86588</v>
      </c>
      <c r="D15" s="68">
        <f t="shared" si="2"/>
        <v>0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0.93293999999999999</v>
      </c>
      <c r="D16" s="69">
        <f t="shared" si="4"/>
        <v>0.93293999999999999</v>
      </c>
      <c r="E16" s="69">
        <f t="shared" si="4"/>
        <v>0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3.8000512079999997</v>
      </c>
      <c r="F19" s="75">
        <f t="shared" si="5"/>
        <v>3.8000512079999997</v>
      </c>
      <c r="G19" s="75">
        <f t="shared" si="5"/>
        <v>3.8000512079999997</v>
      </c>
      <c r="H19" s="75">
        <f t="shared" si="5"/>
        <v>3.8000512079999997</v>
      </c>
      <c r="I19" s="75">
        <f t="shared" si="5"/>
        <v>3.8000512079999997</v>
      </c>
      <c r="J19" s="75">
        <f t="shared" si="5"/>
        <v>3.8000512079999997</v>
      </c>
      <c r="K19" s="75">
        <f t="shared" si="5"/>
        <v>3.8000512079999997</v>
      </c>
      <c r="L19" s="75">
        <f t="shared" si="5"/>
        <v>3.8000512079999997</v>
      </c>
      <c r="M19" s="75">
        <f t="shared" si="5"/>
        <v>3.8000512079999997</v>
      </c>
      <c r="N19" s="75">
        <f t="shared" si="5"/>
        <v>3.8000512079999997</v>
      </c>
      <c r="O19" s="75">
        <f t="shared" si="5"/>
        <v>3.8000512079999997</v>
      </c>
      <c r="P19" s="75">
        <f t="shared" si="5"/>
        <v>3.8000512079999997</v>
      </c>
      <c r="Q19" s="75">
        <f t="shared" si="5"/>
        <v>3.8000512079999997</v>
      </c>
      <c r="R19" s="75">
        <f t="shared" si="5"/>
        <v>3.8000512079999997</v>
      </c>
      <c r="S19" s="75">
        <f t="shared" si="5"/>
        <v>3.8000512079999997</v>
      </c>
      <c r="T19" s="75">
        <f t="shared" si="5"/>
        <v>3.8000512079999997</v>
      </c>
      <c r="U19" s="75">
        <f t="shared" si="5"/>
        <v>3.8000512079999997</v>
      </c>
      <c r="V19" s="75">
        <f t="shared" si="5"/>
        <v>3.8000512079999997</v>
      </c>
      <c r="W19" s="75">
        <f t="shared" si="5"/>
        <v>3.8000512079999997</v>
      </c>
      <c r="X19" s="75">
        <f t="shared" si="5"/>
        <v>3.8000512079999997</v>
      </c>
      <c r="Y19" s="75">
        <f t="shared" si="5"/>
        <v>3.8000512079999997</v>
      </c>
      <c r="Z19" s="75">
        <f t="shared" si="5"/>
        <v>3.8000512079999997</v>
      </c>
      <c r="AA19" s="75">
        <f t="shared" si="5"/>
        <v>3.8000512079999997</v>
      </c>
      <c r="AB19" s="75">
        <f t="shared" si="5"/>
        <v>3.8000512079999997</v>
      </c>
      <c r="AC19" s="75">
        <f t="shared" si="5"/>
        <v>3.8000512079999997</v>
      </c>
      <c r="AD19" s="75">
        <f t="shared" si="5"/>
        <v>3.8000512079999997</v>
      </c>
      <c r="AE19" s="75">
        <f t="shared" si="5"/>
        <v>3.8000512079999997</v>
      </c>
      <c r="AF19" s="75">
        <f t="shared" si="5"/>
        <v>3.8000512079999997</v>
      </c>
      <c r="AG19" s="75">
        <f t="shared" si="5"/>
        <v>3.8000512079999997</v>
      </c>
      <c r="AH19" s="75">
        <f t="shared" si="5"/>
        <v>3.8000512079999997</v>
      </c>
      <c r="AI19" s="75">
        <f t="shared" si="5"/>
        <v>3.8000512079999997</v>
      </c>
      <c r="AJ19" s="75">
        <f t="shared" si="5"/>
        <v>3.8000512079999997</v>
      </c>
      <c r="AK19" s="75">
        <f t="shared" si="5"/>
        <v>3.8000512079999997</v>
      </c>
      <c r="AL19" s="75">
        <f t="shared" si="5"/>
        <v>3.8000512079999997</v>
      </c>
      <c r="AM19" s="75">
        <f t="shared" si="5"/>
        <v>3.8000512079999997</v>
      </c>
      <c r="AN19" s="75">
        <f t="shared" si="5"/>
        <v>3.8000512079999997</v>
      </c>
      <c r="AO19" s="75">
        <f t="shared" si="5"/>
        <v>3.8000512079999997</v>
      </c>
      <c r="AP19" s="75">
        <f t="shared" si="5"/>
        <v>3.8000512079999997</v>
      </c>
      <c r="AQ19" s="75">
        <f t="shared" si="5"/>
        <v>3.8000512079999997</v>
      </c>
      <c r="AR19" s="75">
        <f t="shared" si="5"/>
        <v>3.8000512079999997</v>
      </c>
      <c r="AS19" s="75">
        <f t="shared" si="5"/>
        <v>3.8000512079999997</v>
      </c>
      <c r="AT19" s="75">
        <f t="shared" si="5"/>
        <v>3.8000512079999997</v>
      </c>
      <c r="AU19" s="75">
        <f t="shared" si="5"/>
        <v>3.8000512079999997</v>
      </c>
      <c r="AV19" s="75">
        <f t="shared" si="5"/>
        <v>3.8000512079999997</v>
      </c>
      <c r="AW19" s="75">
        <f t="shared" si="5"/>
        <v>3.8000512079999997</v>
      </c>
      <c r="AX19" s="75">
        <f t="shared" si="5"/>
        <v>3.8000512079999997</v>
      </c>
      <c r="AY19" s="75">
        <f t="shared" si="5"/>
        <v>3.8000512079999997</v>
      </c>
      <c r="AZ19" s="75">
        <f t="shared" si="5"/>
        <v>3.8000512079999997</v>
      </c>
      <c r="BA19" s="75">
        <f t="shared" si="5"/>
        <v>3.8000512079999997</v>
      </c>
      <c r="BB19" s="75">
        <f t="shared" si="5"/>
        <v>0</v>
      </c>
      <c r="BC19" s="75">
        <f t="shared" si="5"/>
        <v>0</v>
      </c>
      <c r="BD19" s="75">
        <f t="shared" si="5"/>
        <v>0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67" customFormat="1" ht="15" customHeight="1">
      <c r="A20" s="362" t="s">
        <v>25</v>
      </c>
      <c r="B20" s="290">
        <f>-B14</f>
        <v>0</v>
      </c>
      <c r="C20" s="290">
        <f t="shared" ref="C20:D20" si="6">-C14</f>
        <v>0</v>
      </c>
      <c r="D20" s="290">
        <f t="shared" si="6"/>
        <v>3.8000512079999997</v>
      </c>
      <c r="E20" s="290">
        <f>-E14</f>
        <v>0</v>
      </c>
      <c r="F20" s="290">
        <f t="shared" ref="F20:AX20" si="7">-F14</f>
        <v>0</v>
      </c>
      <c r="G20" s="290">
        <f t="shared" si="7"/>
        <v>0</v>
      </c>
      <c r="H20" s="290">
        <f t="shared" si="7"/>
        <v>0</v>
      </c>
      <c r="I20" s="290">
        <f t="shared" si="7"/>
        <v>0</v>
      </c>
      <c r="J20" s="290">
        <f t="shared" si="7"/>
        <v>0</v>
      </c>
      <c r="K20" s="290">
        <f t="shared" si="7"/>
        <v>0</v>
      </c>
      <c r="L20" s="290">
        <f t="shared" si="7"/>
        <v>0</v>
      </c>
      <c r="M20" s="290">
        <f t="shared" si="7"/>
        <v>0</v>
      </c>
      <c r="N20" s="290">
        <f t="shared" si="7"/>
        <v>0</v>
      </c>
      <c r="O20" s="290">
        <f t="shared" si="7"/>
        <v>0</v>
      </c>
      <c r="P20" s="290">
        <f t="shared" si="7"/>
        <v>0</v>
      </c>
      <c r="Q20" s="290">
        <f t="shared" si="7"/>
        <v>0</v>
      </c>
      <c r="R20" s="290">
        <f t="shared" si="7"/>
        <v>0</v>
      </c>
      <c r="S20" s="290">
        <f t="shared" si="7"/>
        <v>0</v>
      </c>
      <c r="T20" s="290">
        <f t="shared" si="7"/>
        <v>0</v>
      </c>
      <c r="U20" s="290">
        <f t="shared" si="7"/>
        <v>0</v>
      </c>
      <c r="V20" s="290">
        <f t="shared" si="7"/>
        <v>0</v>
      </c>
      <c r="W20" s="290">
        <f t="shared" si="7"/>
        <v>0</v>
      </c>
      <c r="X20" s="290">
        <f t="shared" si="7"/>
        <v>0</v>
      </c>
      <c r="Y20" s="290">
        <f t="shared" si="7"/>
        <v>0</v>
      </c>
      <c r="Z20" s="290">
        <f t="shared" si="7"/>
        <v>0</v>
      </c>
      <c r="AA20" s="290">
        <f t="shared" si="7"/>
        <v>0</v>
      </c>
      <c r="AB20" s="290">
        <f t="shared" si="7"/>
        <v>0</v>
      </c>
      <c r="AC20" s="290">
        <f t="shared" si="7"/>
        <v>0</v>
      </c>
      <c r="AD20" s="290">
        <f t="shared" si="7"/>
        <v>0</v>
      </c>
      <c r="AE20" s="290">
        <f t="shared" si="7"/>
        <v>0</v>
      </c>
      <c r="AF20" s="290">
        <f t="shared" si="7"/>
        <v>0</v>
      </c>
      <c r="AG20" s="290">
        <f t="shared" si="7"/>
        <v>0</v>
      </c>
      <c r="AH20" s="290">
        <f t="shared" si="7"/>
        <v>0</v>
      </c>
      <c r="AI20" s="290">
        <f t="shared" si="7"/>
        <v>0</v>
      </c>
      <c r="AJ20" s="290">
        <f t="shared" si="7"/>
        <v>0</v>
      </c>
      <c r="AK20" s="290">
        <f t="shared" si="7"/>
        <v>0</v>
      </c>
      <c r="AL20" s="290">
        <f t="shared" si="7"/>
        <v>0</v>
      </c>
      <c r="AM20" s="290">
        <f t="shared" si="7"/>
        <v>0</v>
      </c>
      <c r="AN20" s="290">
        <f t="shared" si="7"/>
        <v>0</v>
      </c>
      <c r="AO20" s="290">
        <f t="shared" si="7"/>
        <v>0</v>
      </c>
      <c r="AP20" s="290">
        <f t="shared" si="7"/>
        <v>0</v>
      </c>
      <c r="AQ20" s="290">
        <f t="shared" si="7"/>
        <v>0</v>
      </c>
      <c r="AR20" s="290">
        <f t="shared" si="7"/>
        <v>0</v>
      </c>
      <c r="AS20" s="290">
        <f t="shared" si="7"/>
        <v>0</v>
      </c>
      <c r="AT20" s="290">
        <f t="shared" si="7"/>
        <v>0</v>
      </c>
      <c r="AU20" s="290">
        <f t="shared" si="7"/>
        <v>0</v>
      </c>
      <c r="AV20" s="290">
        <f t="shared" si="7"/>
        <v>0</v>
      </c>
      <c r="AW20" s="290">
        <f t="shared" si="7"/>
        <v>0</v>
      </c>
      <c r="AX20" s="290">
        <f t="shared" si="7"/>
        <v>0</v>
      </c>
      <c r="AY20" s="290">
        <f t="shared" ref="AY20:BL20" si="8">-B20</f>
        <v>0</v>
      </c>
      <c r="AZ20" s="290">
        <f t="shared" si="8"/>
        <v>0</v>
      </c>
      <c r="BA20" s="290">
        <f t="shared" si="8"/>
        <v>-3.8000512079999997</v>
      </c>
      <c r="BB20" s="290">
        <f t="shared" si="8"/>
        <v>0</v>
      </c>
      <c r="BC20" s="290">
        <f t="shared" si="8"/>
        <v>0</v>
      </c>
      <c r="BD20" s="290">
        <f t="shared" si="8"/>
        <v>0</v>
      </c>
      <c r="BE20" s="290">
        <f t="shared" si="8"/>
        <v>0</v>
      </c>
      <c r="BF20" s="290">
        <f t="shared" si="8"/>
        <v>0</v>
      </c>
      <c r="BG20" s="290">
        <f t="shared" si="8"/>
        <v>0</v>
      </c>
      <c r="BH20" s="290">
        <f t="shared" si="8"/>
        <v>0</v>
      </c>
      <c r="BI20" s="290">
        <f t="shared" si="8"/>
        <v>0</v>
      </c>
      <c r="BJ20" s="290">
        <f t="shared" si="8"/>
        <v>0</v>
      </c>
      <c r="BK20" s="290">
        <f t="shared" si="8"/>
        <v>0</v>
      </c>
      <c r="BL20" s="290">
        <f t="shared" si="8"/>
        <v>0</v>
      </c>
      <c r="BM20" s="292"/>
      <c r="BN20" s="290">
        <f>SUM(B20:BM20)</f>
        <v>0</v>
      </c>
      <c r="BO20" s="368"/>
    </row>
    <row r="21" spans="1:67" s="38" customFormat="1" ht="15" customHeight="1">
      <c r="A21" s="36" t="s">
        <v>28</v>
      </c>
      <c r="B21" s="75">
        <f t="shared" ref="B21:BL21" si="9">SUM(B19:B20)</f>
        <v>0</v>
      </c>
      <c r="C21" s="75">
        <f t="shared" si="9"/>
        <v>0</v>
      </c>
      <c r="D21" s="75">
        <f t="shared" si="9"/>
        <v>3.8000512079999997</v>
      </c>
      <c r="E21" s="75">
        <f t="shared" si="9"/>
        <v>3.8000512079999997</v>
      </c>
      <c r="F21" s="75">
        <f t="shared" si="9"/>
        <v>3.8000512079999997</v>
      </c>
      <c r="G21" s="75">
        <f t="shared" si="9"/>
        <v>3.8000512079999997</v>
      </c>
      <c r="H21" s="75">
        <f t="shared" si="9"/>
        <v>3.8000512079999997</v>
      </c>
      <c r="I21" s="75">
        <f t="shared" si="9"/>
        <v>3.8000512079999997</v>
      </c>
      <c r="J21" s="75">
        <f t="shared" si="9"/>
        <v>3.8000512079999997</v>
      </c>
      <c r="K21" s="75">
        <f t="shared" si="9"/>
        <v>3.8000512079999997</v>
      </c>
      <c r="L21" s="75">
        <f t="shared" si="9"/>
        <v>3.8000512079999997</v>
      </c>
      <c r="M21" s="75">
        <f t="shared" si="9"/>
        <v>3.8000512079999997</v>
      </c>
      <c r="N21" s="75">
        <f t="shared" si="9"/>
        <v>3.8000512079999997</v>
      </c>
      <c r="O21" s="75">
        <f t="shared" si="9"/>
        <v>3.8000512079999997</v>
      </c>
      <c r="P21" s="75">
        <f t="shared" si="9"/>
        <v>3.8000512079999997</v>
      </c>
      <c r="Q21" s="75">
        <f t="shared" si="9"/>
        <v>3.8000512079999997</v>
      </c>
      <c r="R21" s="75">
        <f t="shared" si="9"/>
        <v>3.8000512079999997</v>
      </c>
      <c r="S21" s="75">
        <f t="shared" si="9"/>
        <v>3.8000512079999997</v>
      </c>
      <c r="T21" s="75">
        <f t="shared" si="9"/>
        <v>3.8000512079999997</v>
      </c>
      <c r="U21" s="75">
        <f t="shared" si="9"/>
        <v>3.8000512079999997</v>
      </c>
      <c r="V21" s="75">
        <f t="shared" si="9"/>
        <v>3.8000512079999997</v>
      </c>
      <c r="W21" s="75">
        <f t="shared" si="9"/>
        <v>3.8000512079999997</v>
      </c>
      <c r="X21" s="75">
        <f t="shared" si="9"/>
        <v>3.8000512079999997</v>
      </c>
      <c r="Y21" s="75">
        <f t="shared" si="9"/>
        <v>3.8000512079999997</v>
      </c>
      <c r="Z21" s="75">
        <f t="shared" si="9"/>
        <v>3.8000512079999997</v>
      </c>
      <c r="AA21" s="75">
        <f t="shared" si="9"/>
        <v>3.8000512079999997</v>
      </c>
      <c r="AB21" s="75">
        <f t="shared" si="9"/>
        <v>3.8000512079999997</v>
      </c>
      <c r="AC21" s="75">
        <f t="shared" si="9"/>
        <v>3.8000512079999997</v>
      </c>
      <c r="AD21" s="75">
        <f t="shared" si="9"/>
        <v>3.8000512079999997</v>
      </c>
      <c r="AE21" s="75">
        <f t="shared" si="9"/>
        <v>3.8000512079999997</v>
      </c>
      <c r="AF21" s="75">
        <f t="shared" si="9"/>
        <v>3.8000512079999997</v>
      </c>
      <c r="AG21" s="75">
        <f t="shared" si="9"/>
        <v>3.8000512079999997</v>
      </c>
      <c r="AH21" s="75">
        <f t="shared" si="9"/>
        <v>3.8000512079999997</v>
      </c>
      <c r="AI21" s="75">
        <f t="shared" si="9"/>
        <v>3.8000512079999997</v>
      </c>
      <c r="AJ21" s="75">
        <f t="shared" si="9"/>
        <v>3.8000512079999997</v>
      </c>
      <c r="AK21" s="75">
        <f t="shared" si="9"/>
        <v>3.8000512079999997</v>
      </c>
      <c r="AL21" s="75">
        <f t="shared" si="9"/>
        <v>3.8000512079999997</v>
      </c>
      <c r="AM21" s="75">
        <f t="shared" si="9"/>
        <v>3.8000512079999997</v>
      </c>
      <c r="AN21" s="75">
        <f t="shared" si="9"/>
        <v>3.8000512079999997</v>
      </c>
      <c r="AO21" s="75">
        <f t="shared" si="9"/>
        <v>3.8000512079999997</v>
      </c>
      <c r="AP21" s="75">
        <f t="shared" si="9"/>
        <v>3.8000512079999997</v>
      </c>
      <c r="AQ21" s="75">
        <f t="shared" si="9"/>
        <v>3.8000512079999997</v>
      </c>
      <c r="AR21" s="75">
        <f t="shared" si="9"/>
        <v>3.8000512079999997</v>
      </c>
      <c r="AS21" s="75">
        <f t="shared" si="9"/>
        <v>3.8000512079999997</v>
      </c>
      <c r="AT21" s="75">
        <f t="shared" si="9"/>
        <v>3.8000512079999997</v>
      </c>
      <c r="AU21" s="75">
        <f t="shared" si="9"/>
        <v>3.8000512079999997</v>
      </c>
      <c r="AV21" s="75">
        <f t="shared" si="9"/>
        <v>3.8000512079999997</v>
      </c>
      <c r="AW21" s="75">
        <f t="shared" si="9"/>
        <v>3.8000512079999997</v>
      </c>
      <c r="AX21" s="75">
        <f t="shared" si="9"/>
        <v>3.8000512079999997</v>
      </c>
      <c r="AY21" s="75">
        <f t="shared" si="9"/>
        <v>3.8000512079999997</v>
      </c>
      <c r="AZ21" s="75">
        <f t="shared" si="9"/>
        <v>3.8000512079999997</v>
      </c>
      <c r="BA21" s="75">
        <f t="shared" si="9"/>
        <v>0</v>
      </c>
      <c r="BB21" s="75">
        <f t="shared" si="9"/>
        <v>0</v>
      </c>
      <c r="BC21" s="75">
        <f t="shared" si="9"/>
        <v>0</v>
      </c>
      <c r="BD21" s="75">
        <f t="shared" si="9"/>
        <v>0</v>
      </c>
      <c r="BE21" s="75">
        <f t="shared" si="9"/>
        <v>0</v>
      </c>
      <c r="BF21" s="75">
        <f t="shared" si="9"/>
        <v>0</v>
      </c>
      <c r="BG21" s="75">
        <f t="shared" si="9"/>
        <v>0</v>
      </c>
      <c r="BH21" s="75">
        <f t="shared" si="9"/>
        <v>0</v>
      </c>
      <c r="BI21" s="75">
        <f t="shared" si="9"/>
        <v>0</v>
      </c>
      <c r="BJ21" s="75">
        <f t="shared" si="9"/>
        <v>0</v>
      </c>
      <c r="BK21" s="75">
        <f t="shared" si="9"/>
        <v>0</v>
      </c>
      <c r="BL21" s="75">
        <f t="shared" si="9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10">AVERAGE(B19,B21)</f>
        <v>0</v>
      </c>
      <c r="C22" s="69">
        <f t="shared" si="10"/>
        <v>0</v>
      </c>
      <c r="D22" s="69">
        <f t="shared" si="10"/>
        <v>1.9000256039999999</v>
      </c>
      <c r="E22" s="69">
        <f t="shared" si="10"/>
        <v>3.8000512079999997</v>
      </c>
      <c r="F22" s="69">
        <f t="shared" si="10"/>
        <v>3.8000512079999997</v>
      </c>
      <c r="G22" s="69">
        <f t="shared" si="10"/>
        <v>3.8000512079999997</v>
      </c>
      <c r="H22" s="69">
        <f t="shared" si="10"/>
        <v>3.8000512079999997</v>
      </c>
      <c r="I22" s="69">
        <f t="shared" si="10"/>
        <v>3.8000512079999997</v>
      </c>
      <c r="J22" s="69">
        <f t="shared" si="10"/>
        <v>3.8000512079999997</v>
      </c>
      <c r="K22" s="69">
        <f t="shared" si="10"/>
        <v>3.8000512079999997</v>
      </c>
      <c r="L22" s="69">
        <f t="shared" si="10"/>
        <v>3.8000512079999997</v>
      </c>
      <c r="M22" s="69">
        <f t="shared" si="10"/>
        <v>3.8000512079999997</v>
      </c>
      <c r="N22" s="69">
        <f t="shared" si="10"/>
        <v>3.8000512079999997</v>
      </c>
      <c r="O22" s="69">
        <f t="shared" si="10"/>
        <v>3.8000512079999997</v>
      </c>
      <c r="P22" s="69">
        <f t="shared" si="10"/>
        <v>3.8000512079999997</v>
      </c>
      <c r="Q22" s="69">
        <f t="shared" si="10"/>
        <v>3.8000512079999997</v>
      </c>
      <c r="R22" s="69">
        <f t="shared" si="10"/>
        <v>3.8000512079999997</v>
      </c>
      <c r="S22" s="69">
        <f t="shared" si="10"/>
        <v>3.8000512079999997</v>
      </c>
      <c r="T22" s="69">
        <f t="shared" si="10"/>
        <v>3.8000512079999997</v>
      </c>
      <c r="U22" s="69">
        <f t="shared" si="10"/>
        <v>3.8000512079999997</v>
      </c>
      <c r="V22" s="69">
        <f t="shared" si="10"/>
        <v>3.8000512079999997</v>
      </c>
      <c r="W22" s="69">
        <f t="shared" si="10"/>
        <v>3.8000512079999997</v>
      </c>
      <c r="X22" s="69">
        <f t="shared" si="10"/>
        <v>3.8000512079999997</v>
      </c>
      <c r="Y22" s="69">
        <f t="shared" si="10"/>
        <v>3.8000512079999997</v>
      </c>
      <c r="Z22" s="69">
        <f t="shared" si="10"/>
        <v>3.8000512079999997</v>
      </c>
      <c r="AA22" s="69">
        <f t="shared" si="10"/>
        <v>3.8000512079999997</v>
      </c>
      <c r="AB22" s="69">
        <f t="shared" si="10"/>
        <v>3.8000512079999997</v>
      </c>
      <c r="AC22" s="69">
        <f t="shared" si="10"/>
        <v>3.8000512079999997</v>
      </c>
      <c r="AD22" s="69">
        <f t="shared" si="10"/>
        <v>3.8000512079999997</v>
      </c>
      <c r="AE22" s="69">
        <f t="shared" si="10"/>
        <v>3.8000512079999997</v>
      </c>
      <c r="AF22" s="69">
        <f t="shared" si="10"/>
        <v>3.8000512079999997</v>
      </c>
      <c r="AG22" s="69">
        <f t="shared" si="10"/>
        <v>3.8000512079999997</v>
      </c>
      <c r="AH22" s="69">
        <f t="shared" si="10"/>
        <v>3.8000512079999997</v>
      </c>
      <c r="AI22" s="69">
        <f t="shared" si="10"/>
        <v>3.8000512079999997</v>
      </c>
      <c r="AJ22" s="69">
        <f t="shared" si="10"/>
        <v>3.8000512079999997</v>
      </c>
      <c r="AK22" s="69">
        <f t="shared" si="10"/>
        <v>3.8000512079999997</v>
      </c>
      <c r="AL22" s="69">
        <f t="shared" si="10"/>
        <v>3.8000512079999997</v>
      </c>
      <c r="AM22" s="69">
        <f t="shared" si="10"/>
        <v>3.8000512079999997</v>
      </c>
      <c r="AN22" s="69">
        <f t="shared" si="10"/>
        <v>3.8000512079999997</v>
      </c>
      <c r="AO22" s="69">
        <f t="shared" si="10"/>
        <v>3.8000512079999997</v>
      </c>
      <c r="AP22" s="69">
        <f t="shared" si="10"/>
        <v>3.8000512079999997</v>
      </c>
      <c r="AQ22" s="69">
        <f t="shared" si="10"/>
        <v>3.8000512079999997</v>
      </c>
      <c r="AR22" s="69">
        <f t="shared" si="10"/>
        <v>3.8000512079999997</v>
      </c>
      <c r="AS22" s="69">
        <f t="shared" si="10"/>
        <v>3.8000512079999997</v>
      </c>
      <c r="AT22" s="69">
        <f t="shared" si="10"/>
        <v>3.8000512079999997</v>
      </c>
      <c r="AU22" s="69">
        <f t="shared" si="10"/>
        <v>3.8000512079999997</v>
      </c>
      <c r="AV22" s="69">
        <f t="shared" si="10"/>
        <v>3.8000512079999997</v>
      </c>
      <c r="AW22" s="69">
        <f t="shared" si="10"/>
        <v>3.8000512079999997</v>
      </c>
      <c r="AX22" s="69">
        <f t="shared" si="10"/>
        <v>3.8000512079999997</v>
      </c>
      <c r="AY22" s="69">
        <f t="shared" si="10"/>
        <v>3.8000512079999997</v>
      </c>
      <c r="AZ22" s="69">
        <f t="shared" si="10"/>
        <v>3.8000512079999997</v>
      </c>
      <c r="BA22" s="69">
        <f t="shared" si="10"/>
        <v>1.9000256039999999</v>
      </c>
      <c r="BB22" s="69">
        <f t="shared" si="10"/>
        <v>0</v>
      </c>
      <c r="BC22" s="69">
        <f t="shared" si="10"/>
        <v>0</v>
      </c>
      <c r="BD22" s="69">
        <f t="shared" si="10"/>
        <v>0</v>
      </c>
      <c r="BE22" s="69">
        <f t="shared" si="10"/>
        <v>0</v>
      </c>
      <c r="BF22" s="69">
        <f t="shared" si="10"/>
        <v>0</v>
      </c>
      <c r="BG22" s="69">
        <f t="shared" si="10"/>
        <v>0</v>
      </c>
      <c r="BH22" s="69">
        <f t="shared" si="10"/>
        <v>0</v>
      </c>
      <c r="BI22" s="69">
        <f t="shared" si="10"/>
        <v>0</v>
      </c>
      <c r="BJ22" s="69">
        <f t="shared" si="10"/>
        <v>0</v>
      </c>
      <c r="BK22" s="69">
        <f t="shared" si="10"/>
        <v>0</v>
      </c>
      <c r="BL22" s="69">
        <f t="shared" si="10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1">B28</f>
        <v>0</v>
      </c>
      <c r="D25" s="75">
        <f t="shared" si="11"/>
        <v>0</v>
      </c>
      <c r="E25" s="75">
        <f t="shared" si="11"/>
        <v>0.28500384059999995</v>
      </c>
      <c r="F25" s="75">
        <f t="shared" si="11"/>
        <v>0.83365523401103991</v>
      </c>
      <c r="G25" s="75">
        <f t="shared" si="11"/>
        <v>1.3411140723273598</v>
      </c>
      <c r="H25" s="75">
        <f t="shared" si="11"/>
        <v>1.8105723985636799</v>
      </c>
      <c r="I25" s="75">
        <f t="shared" si="11"/>
        <v>2.2447662495897602</v>
      </c>
      <c r="J25" s="75">
        <f t="shared" si="11"/>
        <v>2.6464316622753601</v>
      </c>
      <c r="K25" s="75">
        <f t="shared" si="11"/>
        <v>3.0179246683694401</v>
      </c>
      <c r="L25" s="75">
        <f t="shared" si="11"/>
        <v>3.3616012996209599</v>
      </c>
      <c r="M25" s="75">
        <f t="shared" si="11"/>
        <v>3.7007178694228799</v>
      </c>
      <c r="N25" s="75">
        <f t="shared" si="11"/>
        <v>4.0398344392247996</v>
      </c>
      <c r="O25" s="75">
        <f t="shared" si="11"/>
        <v>4.3789510090267196</v>
      </c>
      <c r="P25" s="75">
        <f t="shared" si="11"/>
        <v>4.7180675788286397</v>
      </c>
      <c r="Q25" s="75">
        <f t="shared" si="11"/>
        <v>5.0571841486305598</v>
      </c>
      <c r="R25" s="75">
        <f t="shared" si="11"/>
        <v>5.3963007184324798</v>
      </c>
      <c r="S25" s="75">
        <f t="shared" si="11"/>
        <v>5.7354172882343999</v>
      </c>
      <c r="T25" s="75">
        <f t="shared" si="11"/>
        <v>6.07453385803632</v>
      </c>
      <c r="U25" s="75">
        <f t="shared" si="11"/>
        <v>6.41365042783824</v>
      </c>
      <c r="V25" s="75">
        <f t="shared" si="11"/>
        <v>6.7527669976401601</v>
      </c>
      <c r="W25" s="75">
        <f t="shared" si="11"/>
        <v>7.0918835674420801</v>
      </c>
      <c r="X25" s="75">
        <f t="shared" si="11"/>
        <v>7.4310001372440002</v>
      </c>
      <c r="Y25" s="75">
        <f t="shared" si="11"/>
        <v>7.6005584221449602</v>
      </c>
      <c r="Z25" s="75">
        <f t="shared" si="11"/>
        <v>7.6005584221449602</v>
      </c>
      <c r="AA25" s="75">
        <f t="shared" si="11"/>
        <v>7.6005584221449602</v>
      </c>
      <c r="AB25" s="75">
        <f t="shared" si="11"/>
        <v>7.6005584221449602</v>
      </c>
      <c r="AC25" s="75">
        <f t="shared" si="11"/>
        <v>7.6005584221449602</v>
      </c>
      <c r="AD25" s="75">
        <f t="shared" si="11"/>
        <v>7.6005584221449602</v>
      </c>
      <c r="AE25" s="75">
        <f t="shared" si="11"/>
        <v>7.6005584221449602</v>
      </c>
      <c r="AF25" s="75">
        <f t="shared" si="11"/>
        <v>7.6005584221449602</v>
      </c>
      <c r="AG25" s="75">
        <f t="shared" si="11"/>
        <v>7.6005584221449602</v>
      </c>
      <c r="AH25" s="75">
        <f t="shared" si="11"/>
        <v>7.6005584221449602</v>
      </c>
      <c r="AI25" s="75">
        <f t="shared" si="11"/>
        <v>7.6005584221449602</v>
      </c>
      <c r="AJ25" s="75">
        <f t="shared" si="11"/>
        <v>7.6005584221449602</v>
      </c>
      <c r="AK25" s="75">
        <f t="shared" si="11"/>
        <v>7.6005584221449602</v>
      </c>
      <c r="AL25" s="75">
        <f t="shared" si="11"/>
        <v>7.6005584221449602</v>
      </c>
      <c r="AM25" s="75">
        <f t="shared" si="11"/>
        <v>7.6005584221449602</v>
      </c>
      <c r="AN25" s="75">
        <f t="shared" si="11"/>
        <v>7.6005584221449602</v>
      </c>
      <c r="AO25" s="75">
        <f t="shared" si="11"/>
        <v>7.6005584221449602</v>
      </c>
      <c r="AP25" s="75">
        <f t="shared" si="11"/>
        <v>7.6005584221449602</v>
      </c>
      <c r="AQ25" s="75">
        <f t="shared" si="11"/>
        <v>7.6005584221449602</v>
      </c>
      <c r="AR25" s="75">
        <f t="shared" si="11"/>
        <v>7.6005584221449602</v>
      </c>
      <c r="AS25" s="75">
        <f t="shared" si="11"/>
        <v>7.6005584221449602</v>
      </c>
      <c r="AT25" s="75">
        <f t="shared" si="11"/>
        <v>7.6005584221449602</v>
      </c>
      <c r="AU25" s="75">
        <f t="shared" si="11"/>
        <v>7.6005584221449602</v>
      </c>
      <c r="AV25" s="75">
        <f t="shared" si="11"/>
        <v>7.6005584221449602</v>
      </c>
      <c r="AW25" s="75">
        <f t="shared" si="11"/>
        <v>7.6005584221449602</v>
      </c>
      <c r="AX25" s="75">
        <f t="shared" si="11"/>
        <v>7.6005584221449602</v>
      </c>
      <c r="AY25" s="75">
        <f t="shared" si="11"/>
        <v>7.6005584221449602</v>
      </c>
      <c r="AZ25" s="75">
        <f t="shared" si="11"/>
        <v>7.6005584221449602</v>
      </c>
      <c r="BA25" s="75">
        <f t="shared" si="11"/>
        <v>7.6005584221449602</v>
      </c>
      <c r="BB25" s="75">
        <f t="shared" si="11"/>
        <v>7.6005584221449602</v>
      </c>
      <c r="BC25" s="75">
        <f t="shared" si="11"/>
        <v>7.6005584221449602</v>
      </c>
      <c r="BD25" s="75">
        <f t="shared" si="11"/>
        <v>7.6005584221449602</v>
      </c>
      <c r="BE25" s="75">
        <f t="shared" si="11"/>
        <v>7.6005584221449602</v>
      </c>
      <c r="BF25" s="75">
        <f t="shared" si="11"/>
        <v>7.6005584221449602</v>
      </c>
      <c r="BG25" s="75">
        <f t="shared" si="11"/>
        <v>7.6005584221449602</v>
      </c>
      <c r="BH25" s="75">
        <f t="shared" si="11"/>
        <v>7.6005584221449602</v>
      </c>
      <c r="BI25" s="75">
        <f t="shared" si="11"/>
        <v>7.6005584221449602</v>
      </c>
      <c r="BJ25" s="75">
        <f t="shared" si="11"/>
        <v>7.6005584221449602</v>
      </c>
      <c r="BK25" s="75">
        <f t="shared" si="11"/>
        <v>7.6005584221449602</v>
      </c>
      <c r="BL25" s="75">
        <f t="shared" si="11"/>
        <v>7.6005584221449602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2">C75</f>
        <v>0</v>
      </c>
      <c r="D26" s="75">
        <f t="shared" si="12"/>
        <v>0.14250192029999997</v>
      </c>
      <c r="E26" s="75">
        <f t="shared" si="12"/>
        <v>0.27432569670551998</v>
      </c>
      <c r="F26" s="75">
        <f t="shared" si="12"/>
        <v>0.25372941915815994</v>
      </c>
      <c r="G26" s="75">
        <f t="shared" si="12"/>
        <v>0.23472916311815997</v>
      </c>
      <c r="H26" s="75">
        <f t="shared" si="12"/>
        <v>0.21709692551304</v>
      </c>
      <c r="I26" s="75">
        <f t="shared" si="12"/>
        <v>0.20083270634279998</v>
      </c>
      <c r="J26" s="75">
        <f t="shared" si="12"/>
        <v>0.18574650304703999</v>
      </c>
      <c r="K26" s="75">
        <f t="shared" si="12"/>
        <v>0.17183831562575999</v>
      </c>
      <c r="L26" s="75">
        <f t="shared" si="12"/>
        <v>0.16955828490095998</v>
      </c>
      <c r="M26" s="75">
        <f t="shared" si="12"/>
        <v>0.16955828490095998</v>
      </c>
      <c r="N26" s="75">
        <f t="shared" si="12"/>
        <v>0.16955828490095998</v>
      </c>
      <c r="O26" s="75">
        <f t="shared" si="12"/>
        <v>0.16955828490095998</v>
      </c>
      <c r="P26" s="75">
        <f t="shared" si="12"/>
        <v>0.16955828490095998</v>
      </c>
      <c r="Q26" s="75">
        <f t="shared" si="12"/>
        <v>0.16955828490095998</v>
      </c>
      <c r="R26" s="75">
        <f t="shared" si="12"/>
        <v>0.16955828490095998</v>
      </c>
      <c r="S26" s="75">
        <f t="shared" si="12"/>
        <v>0.16955828490095998</v>
      </c>
      <c r="T26" s="75">
        <f t="shared" si="12"/>
        <v>0.16955828490095998</v>
      </c>
      <c r="U26" s="75">
        <f t="shared" si="12"/>
        <v>0.16955828490095998</v>
      </c>
      <c r="V26" s="75">
        <f t="shared" si="12"/>
        <v>0.16955828490095998</v>
      </c>
      <c r="W26" s="75">
        <f t="shared" si="12"/>
        <v>0.16955828490095998</v>
      </c>
      <c r="X26" s="75">
        <f t="shared" si="12"/>
        <v>8.4779142450479988E-2</v>
      </c>
      <c r="Y26" s="75">
        <f t="shared" si="12"/>
        <v>0</v>
      </c>
      <c r="Z26" s="75">
        <f t="shared" si="12"/>
        <v>0</v>
      </c>
      <c r="AA26" s="75">
        <f t="shared" si="12"/>
        <v>0</v>
      </c>
      <c r="AB26" s="75">
        <f t="shared" si="12"/>
        <v>0</v>
      </c>
      <c r="AC26" s="75">
        <f t="shared" si="12"/>
        <v>0</v>
      </c>
      <c r="AD26" s="75">
        <f t="shared" si="12"/>
        <v>0</v>
      </c>
      <c r="AE26" s="75">
        <f t="shared" si="12"/>
        <v>0</v>
      </c>
      <c r="AF26" s="75">
        <f t="shared" si="12"/>
        <v>0</v>
      </c>
      <c r="AG26" s="75">
        <f t="shared" si="12"/>
        <v>0</v>
      </c>
      <c r="AH26" s="75">
        <f t="shared" si="12"/>
        <v>0</v>
      </c>
      <c r="AI26" s="75">
        <f t="shared" si="12"/>
        <v>0</v>
      </c>
      <c r="AJ26" s="75">
        <f t="shared" si="12"/>
        <v>0</v>
      </c>
      <c r="AK26" s="75">
        <f t="shared" si="12"/>
        <v>0</v>
      </c>
      <c r="AL26" s="75">
        <f t="shared" si="12"/>
        <v>0</v>
      </c>
      <c r="AM26" s="75">
        <f t="shared" si="12"/>
        <v>0</v>
      </c>
      <c r="AN26" s="75">
        <f t="shared" si="12"/>
        <v>0</v>
      </c>
      <c r="AO26" s="75">
        <f t="shared" si="12"/>
        <v>0</v>
      </c>
      <c r="AP26" s="75">
        <f t="shared" si="12"/>
        <v>0</v>
      </c>
      <c r="AQ26" s="75">
        <f t="shared" si="12"/>
        <v>0</v>
      </c>
      <c r="AR26" s="75">
        <f t="shared" si="12"/>
        <v>0</v>
      </c>
      <c r="AS26" s="75">
        <f t="shared" si="12"/>
        <v>0</v>
      </c>
      <c r="AT26" s="75">
        <f t="shared" si="12"/>
        <v>0</v>
      </c>
      <c r="AU26" s="75">
        <f t="shared" si="12"/>
        <v>0</v>
      </c>
      <c r="AV26" s="75">
        <f t="shared" si="12"/>
        <v>0</v>
      </c>
      <c r="AW26" s="75">
        <f t="shared" si="12"/>
        <v>0</v>
      </c>
      <c r="AX26" s="75">
        <f t="shared" si="12"/>
        <v>0</v>
      </c>
      <c r="AY26" s="75">
        <f t="shared" si="12"/>
        <v>0</v>
      </c>
      <c r="AZ26" s="75">
        <f t="shared" si="12"/>
        <v>0</v>
      </c>
      <c r="BA26" s="75">
        <f t="shared" si="12"/>
        <v>0</v>
      </c>
      <c r="BB26" s="75">
        <f t="shared" si="12"/>
        <v>0</v>
      </c>
      <c r="BC26" s="75">
        <f t="shared" si="12"/>
        <v>0</v>
      </c>
      <c r="BD26" s="75">
        <f t="shared" si="12"/>
        <v>0</v>
      </c>
      <c r="BE26" s="75">
        <f t="shared" si="12"/>
        <v>0</v>
      </c>
      <c r="BF26" s="75">
        <f t="shared" si="12"/>
        <v>0</v>
      </c>
      <c r="BG26" s="75">
        <f t="shared" si="12"/>
        <v>0</v>
      </c>
      <c r="BH26" s="75">
        <f t="shared" si="12"/>
        <v>0</v>
      </c>
      <c r="BI26" s="75">
        <f t="shared" si="12"/>
        <v>0</v>
      </c>
      <c r="BJ26" s="75">
        <f t="shared" si="12"/>
        <v>0</v>
      </c>
      <c r="BK26" s="75">
        <f t="shared" si="12"/>
        <v>0</v>
      </c>
      <c r="BL26" s="75">
        <f t="shared" si="12"/>
        <v>0</v>
      </c>
      <c r="BM26" s="37"/>
      <c r="BN26" s="75">
        <f>SUM(B26:BM26)</f>
        <v>3.8002792110724801</v>
      </c>
      <c r="BO26" s="337"/>
    </row>
    <row r="27" spans="1:67" s="38" customFormat="1" ht="15" customHeight="1">
      <c r="A27" s="36" t="s">
        <v>79</v>
      </c>
      <c r="B27" s="75">
        <f t="shared" ref="B27:BL27" si="13">B82</f>
        <v>0</v>
      </c>
      <c r="C27" s="75">
        <f t="shared" si="13"/>
        <v>0</v>
      </c>
      <c r="D27" s="75">
        <f t="shared" si="13"/>
        <v>0.14250192029999997</v>
      </c>
      <c r="E27" s="75">
        <f t="shared" si="13"/>
        <v>0.27432569670551998</v>
      </c>
      <c r="F27" s="75">
        <f t="shared" si="13"/>
        <v>0.25372941915815994</v>
      </c>
      <c r="G27" s="75">
        <f t="shared" si="13"/>
        <v>0.23472916311815997</v>
      </c>
      <c r="H27" s="75">
        <f t="shared" si="13"/>
        <v>0.21709692551304</v>
      </c>
      <c r="I27" s="75">
        <f t="shared" si="13"/>
        <v>0.20083270634279998</v>
      </c>
      <c r="J27" s="75">
        <f t="shared" si="13"/>
        <v>0.18574650304703999</v>
      </c>
      <c r="K27" s="75">
        <f t="shared" si="13"/>
        <v>0.17183831562575999</v>
      </c>
      <c r="L27" s="75">
        <f t="shared" si="13"/>
        <v>0.16955828490095998</v>
      </c>
      <c r="M27" s="75">
        <f t="shared" si="13"/>
        <v>0.16955828490095998</v>
      </c>
      <c r="N27" s="75">
        <f t="shared" si="13"/>
        <v>0.16955828490095998</v>
      </c>
      <c r="O27" s="75">
        <f t="shared" si="13"/>
        <v>0.16955828490095998</v>
      </c>
      <c r="P27" s="75">
        <f t="shared" si="13"/>
        <v>0.16955828490095998</v>
      </c>
      <c r="Q27" s="75">
        <f t="shared" si="13"/>
        <v>0.16955828490095998</v>
      </c>
      <c r="R27" s="75">
        <f t="shared" si="13"/>
        <v>0.16955828490095998</v>
      </c>
      <c r="S27" s="75">
        <f t="shared" si="13"/>
        <v>0.16955828490095998</v>
      </c>
      <c r="T27" s="75">
        <f t="shared" si="13"/>
        <v>0.16955828490095998</v>
      </c>
      <c r="U27" s="75">
        <f t="shared" si="13"/>
        <v>0.16955828490095998</v>
      </c>
      <c r="V27" s="75">
        <f t="shared" si="13"/>
        <v>0.16955828490095998</v>
      </c>
      <c r="W27" s="75">
        <f t="shared" si="13"/>
        <v>0.16955828490095998</v>
      </c>
      <c r="X27" s="75">
        <f t="shared" si="13"/>
        <v>8.4779142450479988E-2</v>
      </c>
      <c r="Y27" s="75">
        <f t="shared" si="13"/>
        <v>0</v>
      </c>
      <c r="Z27" s="75">
        <f t="shared" si="13"/>
        <v>0</v>
      </c>
      <c r="AA27" s="75">
        <f t="shared" si="13"/>
        <v>0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75">
        <f t="shared" si="13"/>
        <v>0</v>
      </c>
      <c r="AK27" s="75">
        <f t="shared" si="13"/>
        <v>0</v>
      </c>
      <c r="AL27" s="75">
        <f t="shared" si="13"/>
        <v>0</v>
      </c>
      <c r="AM27" s="75">
        <f t="shared" si="13"/>
        <v>0</v>
      </c>
      <c r="AN27" s="75">
        <f t="shared" si="13"/>
        <v>0</v>
      </c>
      <c r="AO27" s="75">
        <f t="shared" si="13"/>
        <v>0</v>
      </c>
      <c r="AP27" s="75">
        <f t="shared" si="13"/>
        <v>0</v>
      </c>
      <c r="AQ27" s="75">
        <f t="shared" si="13"/>
        <v>0</v>
      </c>
      <c r="AR27" s="75">
        <f t="shared" si="13"/>
        <v>0</v>
      </c>
      <c r="AS27" s="75">
        <f t="shared" si="13"/>
        <v>0</v>
      </c>
      <c r="AT27" s="75">
        <f t="shared" si="13"/>
        <v>0</v>
      </c>
      <c r="AU27" s="75">
        <f t="shared" si="13"/>
        <v>0</v>
      </c>
      <c r="AV27" s="75">
        <f t="shared" si="13"/>
        <v>0</v>
      </c>
      <c r="AW27" s="75">
        <f t="shared" si="13"/>
        <v>0</v>
      </c>
      <c r="AX27" s="75">
        <f t="shared" si="13"/>
        <v>0</v>
      </c>
      <c r="AY27" s="75">
        <f t="shared" si="13"/>
        <v>0</v>
      </c>
      <c r="AZ27" s="75">
        <f t="shared" si="13"/>
        <v>0</v>
      </c>
      <c r="BA27" s="75">
        <f t="shared" si="13"/>
        <v>0</v>
      </c>
      <c r="BB27" s="75">
        <f t="shared" si="13"/>
        <v>0</v>
      </c>
      <c r="BC27" s="75">
        <f t="shared" si="13"/>
        <v>0</v>
      </c>
      <c r="BD27" s="75">
        <f t="shared" si="13"/>
        <v>0</v>
      </c>
      <c r="BE27" s="75">
        <f t="shared" si="13"/>
        <v>0</v>
      </c>
      <c r="BF27" s="75">
        <f t="shared" si="13"/>
        <v>0</v>
      </c>
      <c r="BG27" s="75">
        <f t="shared" si="13"/>
        <v>0</v>
      </c>
      <c r="BH27" s="75">
        <f t="shared" si="13"/>
        <v>0</v>
      </c>
      <c r="BI27" s="75">
        <f t="shared" si="13"/>
        <v>0</v>
      </c>
      <c r="BJ27" s="75">
        <f t="shared" si="13"/>
        <v>0</v>
      </c>
      <c r="BK27" s="75">
        <f t="shared" si="13"/>
        <v>0</v>
      </c>
      <c r="BL27" s="75">
        <f t="shared" si="13"/>
        <v>0</v>
      </c>
      <c r="BM27" s="37"/>
      <c r="BN27" s="75">
        <f>SUM(B27:BM27)</f>
        <v>3.8002792110724801</v>
      </c>
      <c r="BO27" s="337"/>
    </row>
    <row r="28" spans="1:67" s="38" customFormat="1" ht="15" customHeight="1">
      <c r="A28" s="36" t="s">
        <v>28</v>
      </c>
      <c r="B28" s="75">
        <f t="shared" ref="B28:BL28" si="14">SUM(B25:B27)</f>
        <v>0</v>
      </c>
      <c r="C28" s="75">
        <f t="shared" si="14"/>
        <v>0</v>
      </c>
      <c r="D28" s="75">
        <f t="shared" si="14"/>
        <v>0.28500384059999995</v>
      </c>
      <c r="E28" s="75">
        <f t="shared" si="14"/>
        <v>0.83365523401103991</v>
      </c>
      <c r="F28" s="75">
        <f t="shared" si="14"/>
        <v>1.3411140723273598</v>
      </c>
      <c r="G28" s="75">
        <f t="shared" si="14"/>
        <v>1.8105723985636799</v>
      </c>
      <c r="H28" s="75">
        <f t="shared" si="14"/>
        <v>2.2447662495897602</v>
      </c>
      <c r="I28" s="75">
        <f t="shared" si="14"/>
        <v>2.6464316622753601</v>
      </c>
      <c r="J28" s="75">
        <f t="shared" si="14"/>
        <v>3.0179246683694401</v>
      </c>
      <c r="K28" s="75">
        <f t="shared" si="14"/>
        <v>3.3616012996209599</v>
      </c>
      <c r="L28" s="75">
        <f t="shared" si="14"/>
        <v>3.7007178694228799</v>
      </c>
      <c r="M28" s="75">
        <f t="shared" si="14"/>
        <v>4.0398344392247996</v>
      </c>
      <c r="N28" s="75">
        <f t="shared" si="14"/>
        <v>4.3789510090267196</v>
      </c>
      <c r="O28" s="75">
        <f t="shared" si="14"/>
        <v>4.7180675788286397</v>
      </c>
      <c r="P28" s="75">
        <f t="shared" si="14"/>
        <v>5.0571841486305598</v>
      </c>
      <c r="Q28" s="75">
        <f t="shared" si="14"/>
        <v>5.3963007184324798</v>
      </c>
      <c r="R28" s="75">
        <f t="shared" si="14"/>
        <v>5.7354172882343999</v>
      </c>
      <c r="S28" s="75">
        <f t="shared" si="14"/>
        <v>6.07453385803632</v>
      </c>
      <c r="T28" s="75">
        <f t="shared" si="14"/>
        <v>6.41365042783824</v>
      </c>
      <c r="U28" s="75">
        <f t="shared" si="14"/>
        <v>6.7527669976401601</v>
      </c>
      <c r="V28" s="75">
        <f t="shared" si="14"/>
        <v>7.0918835674420801</v>
      </c>
      <c r="W28" s="75">
        <f t="shared" si="14"/>
        <v>7.4310001372440002</v>
      </c>
      <c r="X28" s="75">
        <f t="shared" si="14"/>
        <v>7.6005584221449602</v>
      </c>
      <c r="Y28" s="75">
        <f t="shared" si="14"/>
        <v>7.6005584221449602</v>
      </c>
      <c r="Z28" s="75">
        <f t="shared" si="14"/>
        <v>7.6005584221449602</v>
      </c>
      <c r="AA28" s="75">
        <f t="shared" si="14"/>
        <v>7.6005584221449602</v>
      </c>
      <c r="AB28" s="75">
        <f t="shared" si="14"/>
        <v>7.6005584221449602</v>
      </c>
      <c r="AC28" s="75">
        <f t="shared" si="14"/>
        <v>7.6005584221449602</v>
      </c>
      <c r="AD28" s="75">
        <f t="shared" si="14"/>
        <v>7.6005584221449602</v>
      </c>
      <c r="AE28" s="75">
        <f t="shared" si="14"/>
        <v>7.6005584221449602</v>
      </c>
      <c r="AF28" s="75">
        <f t="shared" si="14"/>
        <v>7.6005584221449602</v>
      </c>
      <c r="AG28" s="75">
        <f t="shared" si="14"/>
        <v>7.6005584221449602</v>
      </c>
      <c r="AH28" s="75">
        <f t="shared" si="14"/>
        <v>7.6005584221449602</v>
      </c>
      <c r="AI28" s="75">
        <f t="shared" si="14"/>
        <v>7.6005584221449602</v>
      </c>
      <c r="AJ28" s="75">
        <f t="shared" si="14"/>
        <v>7.6005584221449602</v>
      </c>
      <c r="AK28" s="75">
        <f t="shared" si="14"/>
        <v>7.6005584221449602</v>
      </c>
      <c r="AL28" s="75">
        <f t="shared" si="14"/>
        <v>7.6005584221449602</v>
      </c>
      <c r="AM28" s="75">
        <f t="shared" si="14"/>
        <v>7.6005584221449602</v>
      </c>
      <c r="AN28" s="75">
        <f t="shared" si="14"/>
        <v>7.6005584221449602</v>
      </c>
      <c r="AO28" s="75">
        <f t="shared" si="14"/>
        <v>7.6005584221449602</v>
      </c>
      <c r="AP28" s="75">
        <f t="shared" si="14"/>
        <v>7.6005584221449602</v>
      </c>
      <c r="AQ28" s="75">
        <f t="shared" si="14"/>
        <v>7.6005584221449602</v>
      </c>
      <c r="AR28" s="75">
        <f t="shared" si="14"/>
        <v>7.6005584221449602</v>
      </c>
      <c r="AS28" s="75">
        <f t="shared" si="14"/>
        <v>7.6005584221449602</v>
      </c>
      <c r="AT28" s="75">
        <f t="shared" si="14"/>
        <v>7.6005584221449602</v>
      </c>
      <c r="AU28" s="75">
        <f t="shared" si="14"/>
        <v>7.6005584221449602</v>
      </c>
      <c r="AV28" s="75">
        <f t="shared" si="14"/>
        <v>7.6005584221449602</v>
      </c>
      <c r="AW28" s="75">
        <f t="shared" si="14"/>
        <v>7.6005584221449602</v>
      </c>
      <c r="AX28" s="75">
        <f t="shared" si="14"/>
        <v>7.6005584221449602</v>
      </c>
      <c r="AY28" s="75">
        <f t="shared" si="14"/>
        <v>7.6005584221449602</v>
      </c>
      <c r="AZ28" s="75">
        <f t="shared" si="14"/>
        <v>7.6005584221449602</v>
      </c>
      <c r="BA28" s="75">
        <f t="shared" si="14"/>
        <v>7.6005584221449602</v>
      </c>
      <c r="BB28" s="75">
        <f t="shared" si="14"/>
        <v>7.6005584221449602</v>
      </c>
      <c r="BC28" s="75">
        <f t="shared" si="14"/>
        <v>7.6005584221449602</v>
      </c>
      <c r="BD28" s="75">
        <f t="shared" si="14"/>
        <v>7.6005584221449602</v>
      </c>
      <c r="BE28" s="75">
        <f t="shared" si="14"/>
        <v>7.6005584221449602</v>
      </c>
      <c r="BF28" s="75">
        <f t="shared" si="14"/>
        <v>7.6005584221449602</v>
      </c>
      <c r="BG28" s="75">
        <f t="shared" si="14"/>
        <v>7.6005584221449602</v>
      </c>
      <c r="BH28" s="75">
        <f t="shared" si="14"/>
        <v>7.6005584221449602</v>
      </c>
      <c r="BI28" s="75">
        <f t="shared" si="14"/>
        <v>7.6005584221449602</v>
      </c>
      <c r="BJ28" s="75">
        <f t="shared" si="14"/>
        <v>7.6005584221449602</v>
      </c>
      <c r="BK28" s="75">
        <f t="shared" si="14"/>
        <v>7.6005584221449602</v>
      </c>
      <c r="BL28" s="75">
        <f t="shared" si="14"/>
        <v>7.6005584221449602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5">AVERAGE(B25,B28)</f>
        <v>0</v>
      </c>
      <c r="C29" s="69">
        <f t="shared" si="15"/>
        <v>0</v>
      </c>
      <c r="D29" s="69">
        <f t="shared" si="15"/>
        <v>0.14250192029999997</v>
      </c>
      <c r="E29" s="69">
        <f t="shared" si="15"/>
        <v>0.55932953730551993</v>
      </c>
      <c r="F29" s="69">
        <f t="shared" si="15"/>
        <v>1.0873846531691997</v>
      </c>
      <c r="G29" s="69">
        <f>AVERAGE(G25,G28)</f>
        <v>1.5758432354455199</v>
      </c>
      <c r="H29" s="69">
        <f t="shared" si="15"/>
        <v>2.0276693240767201</v>
      </c>
      <c r="I29" s="69">
        <f t="shared" si="15"/>
        <v>2.4455989559325602</v>
      </c>
      <c r="J29" s="69">
        <f t="shared" si="15"/>
        <v>2.8321781653224001</v>
      </c>
      <c r="K29" s="69">
        <f t="shared" si="15"/>
        <v>3.1897629839952</v>
      </c>
      <c r="L29" s="69">
        <f t="shared" si="15"/>
        <v>3.5311595845219199</v>
      </c>
      <c r="M29" s="69">
        <f t="shared" si="15"/>
        <v>3.8702761543238395</v>
      </c>
      <c r="N29" s="69">
        <f t="shared" si="15"/>
        <v>4.2093927241257596</v>
      </c>
      <c r="O29" s="69">
        <f t="shared" si="15"/>
        <v>4.5485092939276797</v>
      </c>
      <c r="P29" s="69">
        <f t="shared" si="15"/>
        <v>4.8876258637295997</v>
      </c>
      <c r="Q29" s="69">
        <f t="shared" si="15"/>
        <v>5.2267424335315198</v>
      </c>
      <c r="R29" s="69">
        <f t="shared" si="15"/>
        <v>5.5658590033334399</v>
      </c>
      <c r="S29" s="69">
        <f t="shared" si="15"/>
        <v>5.9049755731353599</v>
      </c>
      <c r="T29" s="69">
        <f t="shared" si="15"/>
        <v>6.24409214293728</v>
      </c>
      <c r="U29" s="69">
        <f t="shared" si="15"/>
        <v>6.5832087127392001</v>
      </c>
      <c r="V29" s="69">
        <f t="shared" si="15"/>
        <v>6.9223252825411201</v>
      </c>
      <c r="W29" s="69">
        <f t="shared" si="15"/>
        <v>7.2614418523430402</v>
      </c>
      <c r="X29" s="69">
        <f t="shared" si="15"/>
        <v>7.5157792796944802</v>
      </c>
      <c r="Y29" s="69">
        <f t="shared" si="15"/>
        <v>7.6005584221449602</v>
      </c>
      <c r="Z29" s="69">
        <f t="shared" si="15"/>
        <v>7.6005584221449602</v>
      </c>
      <c r="AA29" s="69">
        <f t="shared" si="15"/>
        <v>7.6005584221449602</v>
      </c>
      <c r="AB29" s="69">
        <f t="shared" si="15"/>
        <v>7.6005584221449602</v>
      </c>
      <c r="AC29" s="69">
        <f t="shared" si="15"/>
        <v>7.6005584221449602</v>
      </c>
      <c r="AD29" s="69">
        <f t="shared" si="15"/>
        <v>7.6005584221449602</v>
      </c>
      <c r="AE29" s="69">
        <f t="shared" si="15"/>
        <v>7.6005584221449602</v>
      </c>
      <c r="AF29" s="69">
        <f t="shared" si="15"/>
        <v>7.6005584221449602</v>
      </c>
      <c r="AG29" s="69">
        <f t="shared" si="15"/>
        <v>7.6005584221449602</v>
      </c>
      <c r="AH29" s="69">
        <f t="shared" si="15"/>
        <v>7.6005584221449602</v>
      </c>
      <c r="AI29" s="69">
        <f t="shared" si="15"/>
        <v>7.6005584221449602</v>
      </c>
      <c r="AJ29" s="69">
        <f t="shared" si="15"/>
        <v>7.6005584221449602</v>
      </c>
      <c r="AK29" s="69">
        <f t="shared" si="15"/>
        <v>7.6005584221449602</v>
      </c>
      <c r="AL29" s="69">
        <f t="shared" si="15"/>
        <v>7.6005584221449602</v>
      </c>
      <c r="AM29" s="69">
        <f t="shared" si="15"/>
        <v>7.6005584221449602</v>
      </c>
      <c r="AN29" s="69">
        <f t="shared" si="15"/>
        <v>7.6005584221449602</v>
      </c>
      <c r="AO29" s="69">
        <f t="shared" si="15"/>
        <v>7.6005584221449602</v>
      </c>
      <c r="AP29" s="69">
        <f t="shared" si="15"/>
        <v>7.6005584221449602</v>
      </c>
      <c r="AQ29" s="69">
        <f t="shared" si="15"/>
        <v>7.6005584221449602</v>
      </c>
      <c r="AR29" s="69">
        <f t="shared" si="15"/>
        <v>7.6005584221449602</v>
      </c>
      <c r="AS29" s="69">
        <f t="shared" si="15"/>
        <v>7.6005584221449602</v>
      </c>
      <c r="AT29" s="69">
        <f t="shared" si="15"/>
        <v>7.6005584221449602</v>
      </c>
      <c r="AU29" s="69">
        <f t="shared" si="15"/>
        <v>7.6005584221449602</v>
      </c>
      <c r="AV29" s="69">
        <f t="shared" si="15"/>
        <v>7.6005584221449602</v>
      </c>
      <c r="AW29" s="69">
        <f t="shared" si="15"/>
        <v>7.6005584221449602</v>
      </c>
      <c r="AX29" s="69">
        <f t="shared" si="15"/>
        <v>7.6005584221449602</v>
      </c>
      <c r="AY29" s="69">
        <f t="shared" si="15"/>
        <v>7.6005584221449602</v>
      </c>
      <c r="AZ29" s="69">
        <f t="shared" si="15"/>
        <v>7.6005584221449602</v>
      </c>
      <c r="BA29" s="69">
        <f t="shared" si="15"/>
        <v>7.6005584221449602</v>
      </c>
      <c r="BB29" s="69">
        <f t="shared" si="15"/>
        <v>7.6005584221449602</v>
      </c>
      <c r="BC29" s="69">
        <f t="shared" si="15"/>
        <v>7.6005584221449602</v>
      </c>
      <c r="BD29" s="69">
        <f t="shared" si="15"/>
        <v>7.6005584221449602</v>
      </c>
      <c r="BE29" s="69">
        <f t="shared" si="15"/>
        <v>7.6005584221449602</v>
      </c>
      <c r="BF29" s="69">
        <f t="shared" si="15"/>
        <v>7.6005584221449602</v>
      </c>
      <c r="BG29" s="69">
        <f t="shared" si="15"/>
        <v>7.6005584221449602</v>
      </c>
      <c r="BH29" s="69">
        <f t="shared" si="15"/>
        <v>7.6005584221449602</v>
      </c>
      <c r="BI29" s="69">
        <f t="shared" si="15"/>
        <v>7.6005584221449602</v>
      </c>
      <c r="BJ29" s="69">
        <f t="shared" si="15"/>
        <v>7.6005584221449602</v>
      </c>
      <c r="BK29" s="69">
        <f t="shared" si="15"/>
        <v>7.6005584221449602</v>
      </c>
      <c r="BL29" s="69">
        <f t="shared" si="15"/>
        <v>7.6005584221449602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6">B35</f>
        <v>0</v>
      </c>
      <c r="D32" s="75">
        <f t="shared" si="16"/>
        <v>0</v>
      </c>
      <c r="E32" s="75">
        <f t="shared" si="16"/>
        <v>7.4100998555999997E-2</v>
      </c>
      <c r="F32" s="75">
        <f t="shared" si="16"/>
        <v>0.14820199711199999</v>
      </c>
      <c r="G32" s="75">
        <f t="shared" si="16"/>
        <v>0.22230299566799999</v>
      </c>
      <c r="H32" s="75">
        <f t="shared" si="16"/>
        <v>0.29640399422399999</v>
      </c>
      <c r="I32" s="75">
        <f t="shared" si="16"/>
        <v>0.37050499277999999</v>
      </c>
      <c r="J32" s="75">
        <f t="shared" si="16"/>
        <v>0.44460599133599998</v>
      </c>
      <c r="K32" s="75">
        <f t="shared" si="16"/>
        <v>0.51870698989200004</v>
      </c>
      <c r="L32" s="75">
        <f t="shared" si="16"/>
        <v>0.59280798844799998</v>
      </c>
      <c r="M32" s="75">
        <f t="shared" si="16"/>
        <v>0.66690898700399992</v>
      </c>
      <c r="N32" s="75">
        <f t="shared" si="16"/>
        <v>0.74100998555999986</v>
      </c>
      <c r="O32" s="75">
        <f t="shared" si="16"/>
        <v>0.8151109841159998</v>
      </c>
      <c r="P32" s="75">
        <f t="shared" si="16"/>
        <v>0.88921198267199975</v>
      </c>
      <c r="Q32" s="75">
        <f t="shared" si="16"/>
        <v>0.96331298122799969</v>
      </c>
      <c r="R32" s="75">
        <f t="shared" si="16"/>
        <v>1.0374139797839996</v>
      </c>
      <c r="S32" s="75">
        <f t="shared" si="16"/>
        <v>1.1115149783399996</v>
      </c>
      <c r="T32" s="75">
        <f t="shared" si="16"/>
        <v>1.1856159768959995</v>
      </c>
      <c r="U32" s="75">
        <f t="shared" si="16"/>
        <v>1.2597169754519995</v>
      </c>
      <c r="V32" s="75">
        <f t="shared" si="16"/>
        <v>1.3338179740079994</v>
      </c>
      <c r="W32" s="75">
        <f t="shared" si="16"/>
        <v>1.4079189725639993</v>
      </c>
      <c r="X32" s="75">
        <f t="shared" si="16"/>
        <v>1.4820199711199993</v>
      </c>
      <c r="Y32" s="75">
        <f t="shared" si="16"/>
        <v>1.5561209696759992</v>
      </c>
      <c r="Z32" s="75">
        <f t="shared" si="16"/>
        <v>1.6302219682319992</v>
      </c>
      <c r="AA32" s="75">
        <f t="shared" si="16"/>
        <v>1.7043229667879991</v>
      </c>
      <c r="AB32" s="75">
        <f t="shared" si="16"/>
        <v>1.778423965343999</v>
      </c>
      <c r="AC32" s="75">
        <f t="shared" si="16"/>
        <v>1.852524963899999</v>
      </c>
      <c r="AD32" s="75">
        <f t="shared" si="16"/>
        <v>1.9266259624559989</v>
      </c>
      <c r="AE32" s="75">
        <f t="shared" si="16"/>
        <v>2.0007269610119991</v>
      </c>
      <c r="AF32" s="75">
        <f t="shared" si="16"/>
        <v>2.0748279595679993</v>
      </c>
      <c r="AG32" s="75">
        <f t="shared" si="16"/>
        <v>2.1489289581239994</v>
      </c>
      <c r="AH32" s="75">
        <f t="shared" si="16"/>
        <v>2.2230299566799996</v>
      </c>
      <c r="AI32" s="75">
        <f t="shared" si="16"/>
        <v>2.2971309552359997</v>
      </c>
      <c r="AJ32" s="75">
        <f t="shared" si="16"/>
        <v>2.3712319537919999</v>
      </c>
      <c r="AK32" s="75">
        <f t="shared" si="16"/>
        <v>2.4453329523480001</v>
      </c>
      <c r="AL32" s="75">
        <f t="shared" si="16"/>
        <v>2.5194339509040002</v>
      </c>
      <c r="AM32" s="75">
        <f t="shared" si="16"/>
        <v>2.5935349494600004</v>
      </c>
      <c r="AN32" s="75">
        <f t="shared" si="16"/>
        <v>2.6676359480160006</v>
      </c>
      <c r="AO32" s="75">
        <f t="shared" si="16"/>
        <v>2.7417369465720007</v>
      </c>
      <c r="AP32" s="75">
        <f t="shared" si="16"/>
        <v>2.8158379451280009</v>
      </c>
      <c r="AQ32" s="75">
        <f t="shared" si="16"/>
        <v>2.8899389436840011</v>
      </c>
      <c r="AR32" s="75">
        <f t="shared" si="16"/>
        <v>2.9640399422400012</v>
      </c>
      <c r="AS32" s="75">
        <f t="shared" si="16"/>
        <v>3.0381409407960014</v>
      </c>
      <c r="AT32" s="75">
        <f t="shared" si="16"/>
        <v>3.1122419393520016</v>
      </c>
      <c r="AU32" s="75">
        <f t="shared" si="16"/>
        <v>3.1863429379080017</v>
      </c>
      <c r="AV32" s="75">
        <f t="shared" si="16"/>
        <v>3.2604439364640019</v>
      </c>
      <c r="AW32" s="75">
        <f t="shared" si="16"/>
        <v>3.334544935020002</v>
      </c>
      <c r="AX32" s="75">
        <f t="shared" si="16"/>
        <v>3.4086459335760022</v>
      </c>
      <c r="AY32" s="75">
        <f t="shared" si="16"/>
        <v>3.4827469321320024</v>
      </c>
      <c r="AZ32" s="75">
        <f t="shared" si="16"/>
        <v>3.5568479306880025</v>
      </c>
      <c r="BA32" s="75">
        <f t="shared" si="16"/>
        <v>3.6309489292440027</v>
      </c>
      <c r="BB32" s="75">
        <f t="shared" si="16"/>
        <v>0</v>
      </c>
      <c r="BC32" s="75">
        <f t="shared" si="16"/>
        <v>0</v>
      </c>
      <c r="BD32" s="75">
        <f t="shared" si="16"/>
        <v>0</v>
      </c>
      <c r="BE32" s="75">
        <f t="shared" si="16"/>
        <v>0</v>
      </c>
      <c r="BF32" s="75">
        <f t="shared" si="16"/>
        <v>0</v>
      </c>
      <c r="BG32" s="75">
        <f t="shared" si="16"/>
        <v>0</v>
      </c>
      <c r="BH32" s="75">
        <f t="shared" si="16"/>
        <v>0</v>
      </c>
      <c r="BI32" s="75">
        <f t="shared" si="16"/>
        <v>0</v>
      </c>
      <c r="BJ32" s="75">
        <f t="shared" si="16"/>
        <v>0</v>
      </c>
      <c r="BK32" s="75">
        <f t="shared" si="16"/>
        <v>0</v>
      </c>
      <c r="BL32" s="75">
        <f t="shared" si="16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7">B98</f>
        <v>0</v>
      </c>
      <c r="C33" s="75">
        <f t="shared" si="17"/>
        <v>0</v>
      </c>
      <c r="D33" s="75">
        <f t="shared" si="17"/>
        <v>7.4100998555999997E-2</v>
      </c>
      <c r="E33" s="75">
        <f t="shared" si="17"/>
        <v>7.4100998555999997E-2</v>
      </c>
      <c r="F33" s="75">
        <f t="shared" si="17"/>
        <v>7.4100998555999997E-2</v>
      </c>
      <c r="G33" s="75">
        <f t="shared" si="17"/>
        <v>7.4100998555999997E-2</v>
      </c>
      <c r="H33" s="75">
        <f t="shared" si="17"/>
        <v>7.4100998555999997E-2</v>
      </c>
      <c r="I33" s="75">
        <f t="shared" si="17"/>
        <v>7.4100998555999997E-2</v>
      </c>
      <c r="J33" s="75">
        <f t="shared" si="17"/>
        <v>7.4100998555999997E-2</v>
      </c>
      <c r="K33" s="75">
        <f t="shared" si="17"/>
        <v>7.4100998555999997E-2</v>
      </c>
      <c r="L33" s="75">
        <f t="shared" si="17"/>
        <v>7.4100998555999997E-2</v>
      </c>
      <c r="M33" s="75">
        <f t="shared" si="17"/>
        <v>7.4100998555999997E-2</v>
      </c>
      <c r="N33" s="75">
        <f t="shared" si="17"/>
        <v>7.4100998555999997E-2</v>
      </c>
      <c r="O33" s="75">
        <f t="shared" si="17"/>
        <v>7.4100998555999997E-2</v>
      </c>
      <c r="P33" s="75">
        <f t="shared" si="17"/>
        <v>7.4100998555999997E-2</v>
      </c>
      <c r="Q33" s="75">
        <f t="shared" si="17"/>
        <v>7.4100998555999997E-2</v>
      </c>
      <c r="R33" s="75">
        <f t="shared" si="17"/>
        <v>7.4100998555999997E-2</v>
      </c>
      <c r="S33" s="75">
        <f t="shared" si="17"/>
        <v>7.4100998555999997E-2</v>
      </c>
      <c r="T33" s="75">
        <f t="shared" si="17"/>
        <v>7.4100998555999997E-2</v>
      </c>
      <c r="U33" s="75">
        <f t="shared" si="17"/>
        <v>7.4100998555999997E-2</v>
      </c>
      <c r="V33" s="75">
        <f t="shared" si="17"/>
        <v>7.4100998555999997E-2</v>
      </c>
      <c r="W33" s="75">
        <f t="shared" si="17"/>
        <v>7.4100998555999997E-2</v>
      </c>
      <c r="X33" s="75">
        <f t="shared" si="17"/>
        <v>7.4100998555999997E-2</v>
      </c>
      <c r="Y33" s="75">
        <f t="shared" si="17"/>
        <v>7.4100998555999997E-2</v>
      </c>
      <c r="Z33" s="75">
        <f t="shared" si="17"/>
        <v>7.4100998555999997E-2</v>
      </c>
      <c r="AA33" s="75">
        <f t="shared" si="17"/>
        <v>7.4100998555999997E-2</v>
      </c>
      <c r="AB33" s="75">
        <f t="shared" si="17"/>
        <v>7.4100998555999997E-2</v>
      </c>
      <c r="AC33" s="75">
        <f t="shared" si="17"/>
        <v>7.4100998555999997E-2</v>
      </c>
      <c r="AD33" s="75">
        <f t="shared" si="17"/>
        <v>7.4100998555999997E-2</v>
      </c>
      <c r="AE33" s="75">
        <f t="shared" si="17"/>
        <v>7.4100998555999997E-2</v>
      </c>
      <c r="AF33" s="75">
        <f t="shared" si="17"/>
        <v>7.4100998555999997E-2</v>
      </c>
      <c r="AG33" s="75">
        <f t="shared" si="17"/>
        <v>7.4100998555999997E-2</v>
      </c>
      <c r="AH33" s="75">
        <f t="shared" si="17"/>
        <v>7.4100998555999997E-2</v>
      </c>
      <c r="AI33" s="75">
        <f t="shared" si="17"/>
        <v>7.4100998555999997E-2</v>
      </c>
      <c r="AJ33" s="75">
        <f t="shared" si="17"/>
        <v>7.4100998555999997E-2</v>
      </c>
      <c r="AK33" s="75">
        <f t="shared" si="17"/>
        <v>7.4100998555999997E-2</v>
      </c>
      <c r="AL33" s="75">
        <f t="shared" si="17"/>
        <v>7.4100998555999997E-2</v>
      </c>
      <c r="AM33" s="75">
        <f t="shared" si="17"/>
        <v>7.4100998555999997E-2</v>
      </c>
      <c r="AN33" s="75">
        <f t="shared" si="17"/>
        <v>7.4100998555999997E-2</v>
      </c>
      <c r="AO33" s="75">
        <f t="shared" si="17"/>
        <v>7.4100998555999997E-2</v>
      </c>
      <c r="AP33" s="75">
        <f t="shared" si="17"/>
        <v>7.4100998555999997E-2</v>
      </c>
      <c r="AQ33" s="75">
        <f t="shared" si="17"/>
        <v>7.4100998555999997E-2</v>
      </c>
      <c r="AR33" s="75">
        <f t="shared" si="17"/>
        <v>7.4100998555999997E-2</v>
      </c>
      <c r="AS33" s="75">
        <f t="shared" si="17"/>
        <v>7.4100998555999997E-2</v>
      </c>
      <c r="AT33" s="75">
        <f t="shared" si="17"/>
        <v>7.4100998555999997E-2</v>
      </c>
      <c r="AU33" s="75">
        <f t="shared" si="17"/>
        <v>7.4100998555999997E-2</v>
      </c>
      <c r="AV33" s="75">
        <f t="shared" si="17"/>
        <v>7.4100998555999997E-2</v>
      </c>
      <c r="AW33" s="75">
        <f t="shared" si="17"/>
        <v>7.4100998555999997E-2</v>
      </c>
      <c r="AX33" s="75">
        <f t="shared" si="17"/>
        <v>7.4100998555999997E-2</v>
      </c>
      <c r="AY33" s="75">
        <f t="shared" si="17"/>
        <v>7.4100998555999997E-2</v>
      </c>
      <c r="AZ33" s="75">
        <f t="shared" si="17"/>
        <v>7.4100998555999997E-2</v>
      </c>
      <c r="BA33" s="75">
        <f t="shared" si="17"/>
        <v>7.4100998555999997E-2</v>
      </c>
      <c r="BB33" s="75">
        <f t="shared" si="17"/>
        <v>0</v>
      </c>
      <c r="BC33" s="75">
        <f t="shared" si="17"/>
        <v>0</v>
      </c>
      <c r="BD33" s="75">
        <f t="shared" si="17"/>
        <v>0</v>
      </c>
      <c r="BE33" s="75">
        <f t="shared" si="17"/>
        <v>0</v>
      </c>
      <c r="BF33" s="75">
        <f t="shared" si="17"/>
        <v>0</v>
      </c>
      <c r="BG33" s="75">
        <f t="shared" si="17"/>
        <v>0</v>
      </c>
      <c r="BH33" s="75">
        <f t="shared" si="17"/>
        <v>0</v>
      </c>
      <c r="BI33" s="75">
        <f t="shared" si="17"/>
        <v>0</v>
      </c>
      <c r="BJ33" s="75">
        <f t="shared" si="17"/>
        <v>0</v>
      </c>
      <c r="BK33" s="75">
        <f t="shared" si="17"/>
        <v>0</v>
      </c>
      <c r="BL33" s="75">
        <f t="shared" si="17"/>
        <v>0</v>
      </c>
      <c r="BM33" s="37"/>
      <c r="BN33" s="75">
        <f>SUM(B33:BM33)</f>
        <v>3.7050499278000029</v>
      </c>
      <c r="BO33" s="337"/>
    </row>
    <row r="34" spans="1:107" s="67" customFormat="1" ht="15" customHeight="1">
      <c r="A34" s="362" t="s">
        <v>302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3"/>
      <c r="N34" s="293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>
        <f>-BN85</f>
        <v>0</v>
      </c>
      <c r="AZ34" s="290">
        <f>-BN86</f>
        <v>0</v>
      </c>
      <c r="BA34" s="290">
        <f>-BN87</f>
        <v>-3.7050499278000029</v>
      </c>
      <c r="BB34" s="290">
        <f>-BN88</f>
        <v>0</v>
      </c>
      <c r="BC34" s="290">
        <f>-BN89</f>
        <v>0</v>
      </c>
      <c r="BD34" s="293">
        <f>-BN90</f>
        <v>0</v>
      </c>
      <c r="BE34" s="290">
        <f>-BN91</f>
        <v>0</v>
      </c>
      <c r="BF34" s="290">
        <f>-BN92</f>
        <v>0</v>
      </c>
      <c r="BG34" s="290">
        <f>-BN93</f>
        <v>0</v>
      </c>
      <c r="BH34" s="290">
        <f>-BN94</f>
        <v>0</v>
      </c>
      <c r="BI34" s="290">
        <f>-BN95</f>
        <v>0</v>
      </c>
      <c r="BJ34" s="290">
        <f>-BN96</f>
        <v>0</v>
      </c>
      <c r="BK34" s="293">
        <f>-BN97</f>
        <v>0</v>
      </c>
      <c r="BL34" s="290"/>
      <c r="BM34" s="292"/>
      <c r="BN34" s="290">
        <f>SUM(B34:BM34)</f>
        <v>-3.7050499278000029</v>
      </c>
      <c r="BO34" s="368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8">SUM(C32:C34)</f>
        <v>0</v>
      </c>
      <c r="D35" s="75">
        <f t="shared" si="18"/>
        <v>7.4100998555999997E-2</v>
      </c>
      <c r="E35" s="75">
        <f t="shared" si="18"/>
        <v>0.14820199711199999</v>
      </c>
      <c r="F35" s="75">
        <f t="shared" si="18"/>
        <v>0.22230299566799999</v>
      </c>
      <c r="G35" s="75">
        <f t="shared" si="18"/>
        <v>0.29640399422399999</v>
      </c>
      <c r="H35" s="75">
        <f t="shared" si="18"/>
        <v>0.37050499277999999</v>
      </c>
      <c r="I35" s="75">
        <f t="shared" si="18"/>
        <v>0.44460599133599998</v>
      </c>
      <c r="J35" s="75">
        <f t="shared" si="18"/>
        <v>0.51870698989200004</v>
      </c>
      <c r="K35" s="75">
        <f t="shared" si="18"/>
        <v>0.59280798844799998</v>
      </c>
      <c r="L35" s="75">
        <f t="shared" si="18"/>
        <v>0.66690898700399992</v>
      </c>
      <c r="M35" s="75">
        <f t="shared" si="18"/>
        <v>0.74100998555999986</v>
      </c>
      <c r="N35" s="75">
        <f t="shared" si="18"/>
        <v>0.8151109841159998</v>
      </c>
      <c r="O35" s="75">
        <f t="shared" si="18"/>
        <v>0.88921198267199975</v>
      </c>
      <c r="P35" s="75">
        <f t="shared" si="18"/>
        <v>0.96331298122799969</v>
      </c>
      <c r="Q35" s="75">
        <f t="shared" si="18"/>
        <v>1.0374139797839996</v>
      </c>
      <c r="R35" s="75">
        <f t="shared" si="18"/>
        <v>1.1115149783399996</v>
      </c>
      <c r="S35" s="75">
        <f t="shared" si="18"/>
        <v>1.1856159768959995</v>
      </c>
      <c r="T35" s="75">
        <f t="shared" si="18"/>
        <v>1.2597169754519995</v>
      </c>
      <c r="U35" s="75">
        <f t="shared" si="18"/>
        <v>1.3338179740079994</v>
      </c>
      <c r="V35" s="75">
        <f t="shared" si="18"/>
        <v>1.4079189725639993</v>
      </c>
      <c r="W35" s="75">
        <f t="shared" si="18"/>
        <v>1.4820199711199993</v>
      </c>
      <c r="X35" s="75">
        <f t="shared" si="18"/>
        <v>1.5561209696759992</v>
      </c>
      <c r="Y35" s="75">
        <f t="shared" si="18"/>
        <v>1.6302219682319992</v>
      </c>
      <c r="Z35" s="75">
        <f t="shared" si="18"/>
        <v>1.7043229667879991</v>
      </c>
      <c r="AA35" s="75">
        <f t="shared" si="18"/>
        <v>1.778423965343999</v>
      </c>
      <c r="AB35" s="75">
        <f t="shared" si="18"/>
        <v>1.852524963899999</v>
      </c>
      <c r="AC35" s="75">
        <f t="shared" si="18"/>
        <v>1.9266259624559989</v>
      </c>
      <c r="AD35" s="75">
        <f t="shared" si="18"/>
        <v>2.0007269610119991</v>
      </c>
      <c r="AE35" s="75">
        <f t="shared" si="18"/>
        <v>2.0748279595679993</v>
      </c>
      <c r="AF35" s="75">
        <f t="shared" si="18"/>
        <v>2.1489289581239994</v>
      </c>
      <c r="AG35" s="75">
        <f t="shared" si="18"/>
        <v>2.2230299566799996</v>
      </c>
      <c r="AH35" s="75">
        <f t="shared" si="18"/>
        <v>2.2971309552359997</v>
      </c>
      <c r="AI35" s="75">
        <f t="shared" si="18"/>
        <v>2.3712319537919999</v>
      </c>
      <c r="AJ35" s="75">
        <f t="shared" si="18"/>
        <v>2.4453329523480001</v>
      </c>
      <c r="AK35" s="75">
        <f t="shared" si="18"/>
        <v>2.5194339509040002</v>
      </c>
      <c r="AL35" s="75">
        <f t="shared" si="18"/>
        <v>2.5935349494600004</v>
      </c>
      <c r="AM35" s="75">
        <f t="shared" si="18"/>
        <v>2.6676359480160006</v>
      </c>
      <c r="AN35" s="75">
        <f t="shared" si="18"/>
        <v>2.7417369465720007</v>
      </c>
      <c r="AO35" s="75">
        <f t="shared" si="18"/>
        <v>2.8158379451280009</v>
      </c>
      <c r="AP35" s="75">
        <f t="shared" si="18"/>
        <v>2.8899389436840011</v>
      </c>
      <c r="AQ35" s="75">
        <f t="shared" si="18"/>
        <v>2.9640399422400012</v>
      </c>
      <c r="AR35" s="75">
        <f t="shared" si="18"/>
        <v>3.0381409407960014</v>
      </c>
      <c r="AS35" s="75">
        <f t="shared" si="18"/>
        <v>3.1122419393520016</v>
      </c>
      <c r="AT35" s="75">
        <f t="shared" si="18"/>
        <v>3.1863429379080017</v>
      </c>
      <c r="AU35" s="75">
        <f t="shared" si="18"/>
        <v>3.2604439364640019</v>
      </c>
      <c r="AV35" s="75">
        <f t="shared" si="18"/>
        <v>3.334544935020002</v>
      </c>
      <c r="AW35" s="75">
        <f t="shared" si="18"/>
        <v>3.4086459335760022</v>
      </c>
      <c r="AX35" s="75">
        <f t="shared" si="18"/>
        <v>3.4827469321320024</v>
      </c>
      <c r="AY35" s="75">
        <f t="shared" si="18"/>
        <v>3.5568479306880025</v>
      </c>
      <c r="AZ35" s="75">
        <f t="shared" si="18"/>
        <v>3.6309489292440027</v>
      </c>
      <c r="BA35" s="75">
        <f t="shared" si="18"/>
        <v>0</v>
      </c>
      <c r="BB35" s="75">
        <f t="shared" si="18"/>
        <v>0</v>
      </c>
      <c r="BC35" s="75">
        <f t="shared" si="18"/>
        <v>0</v>
      </c>
      <c r="BD35" s="75">
        <f t="shared" si="18"/>
        <v>0</v>
      </c>
      <c r="BE35" s="75">
        <f t="shared" si="18"/>
        <v>0</v>
      </c>
      <c r="BF35" s="75">
        <f t="shared" si="18"/>
        <v>0</v>
      </c>
      <c r="BG35" s="75">
        <f t="shared" si="18"/>
        <v>0</v>
      </c>
      <c r="BH35" s="75">
        <f t="shared" si="18"/>
        <v>0</v>
      </c>
      <c r="BI35" s="75">
        <f t="shared" si="18"/>
        <v>0</v>
      </c>
      <c r="BJ35" s="75">
        <f t="shared" si="18"/>
        <v>0</v>
      </c>
      <c r="BK35" s="75">
        <f t="shared" si="18"/>
        <v>0</v>
      </c>
      <c r="BL35" s="75">
        <f t="shared" si="18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9">AVERAGE(B32,B35)</f>
        <v>0</v>
      </c>
      <c r="C36" s="69">
        <f t="shared" si="19"/>
        <v>0</v>
      </c>
      <c r="D36" s="69">
        <f t="shared" si="19"/>
        <v>3.7050499277999999E-2</v>
      </c>
      <c r="E36" s="69">
        <f t="shared" si="19"/>
        <v>0.111151497834</v>
      </c>
      <c r="F36" s="69">
        <f t="shared" si="19"/>
        <v>0.18525249638999999</v>
      </c>
      <c r="G36" s="69">
        <f t="shared" si="19"/>
        <v>0.25935349494600002</v>
      </c>
      <c r="H36" s="69">
        <f t="shared" si="19"/>
        <v>0.33345449350199996</v>
      </c>
      <c r="I36" s="69">
        <f t="shared" si="19"/>
        <v>0.40755549205800001</v>
      </c>
      <c r="J36" s="69">
        <f t="shared" si="19"/>
        <v>0.48165649061400001</v>
      </c>
      <c r="K36" s="69">
        <f t="shared" si="19"/>
        <v>0.55575748917000001</v>
      </c>
      <c r="L36" s="69">
        <f t="shared" si="19"/>
        <v>0.62985848772599995</v>
      </c>
      <c r="M36" s="69">
        <f t="shared" si="19"/>
        <v>0.70395948628199989</v>
      </c>
      <c r="N36" s="69">
        <f t="shared" si="19"/>
        <v>0.77806048483799983</v>
      </c>
      <c r="O36" s="69">
        <f t="shared" si="19"/>
        <v>0.85216148339399977</v>
      </c>
      <c r="P36" s="69">
        <f t="shared" si="19"/>
        <v>0.92626248194999972</v>
      </c>
      <c r="Q36" s="69">
        <f t="shared" si="19"/>
        <v>1.0003634805059995</v>
      </c>
      <c r="R36" s="69">
        <f t="shared" si="19"/>
        <v>1.0744644790619997</v>
      </c>
      <c r="S36" s="69">
        <f t="shared" si="19"/>
        <v>1.1485654776179994</v>
      </c>
      <c r="T36" s="69">
        <f t="shared" si="19"/>
        <v>1.2226664761739996</v>
      </c>
      <c r="U36" s="69">
        <f t="shared" si="19"/>
        <v>1.2967674747299993</v>
      </c>
      <c r="V36" s="69">
        <f t="shared" si="19"/>
        <v>1.3708684732859995</v>
      </c>
      <c r="W36" s="69">
        <f t="shared" si="19"/>
        <v>1.4449694718419992</v>
      </c>
      <c r="X36" s="69">
        <f t="shared" si="19"/>
        <v>1.5190704703979994</v>
      </c>
      <c r="Y36" s="69">
        <f t="shared" si="19"/>
        <v>1.5931714689539991</v>
      </c>
      <c r="Z36" s="69">
        <f t="shared" si="19"/>
        <v>1.6672724675099992</v>
      </c>
      <c r="AA36" s="69">
        <f t="shared" si="19"/>
        <v>1.741373466065999</v>
      </c>
      <c r="AB36" s="69">
        <f t="shared" si="19"/>
        <v>1.8154744646219991</v>
      </c>
      <c r="AC36" s="69">
        <f t="shared" si="19"/>
        <v>1.8895754631779988</v>
      </c>
      <c r="AD36" s="69">
        <f t="shared" si="19"/>
        <v>1.963676461733999</v>
      </c>
      <c r="AE36" s="69">
        <f t="shared" si="19"/>
        <v>2.0377774602899992</v>
      </c>
      <c r="AF36" s="69">
        <f t="shared" si="19"/>
        <v>2.1118784588459993</v>
      </c>
      <c r="AG36" s="69">
        <f t="shared" si="19"/>
        <v>2.1859794574019995</v>
      </c>
      <c r="AH36" s="69">
        <f t="shared" si="19"/>
        <v>2.2600804559579997</v>
      </c>
      <c r="AI36" s="69">
        <f t="shared" si="19"/>
        <v>2.3341814545139998</v>
      </c>
      <c r="AJ36" s="69">
        <f t="shared" si="19"/>
        <v>2.40828245307</v>
      </c>
      <c r="AK36" s="69">
        <f t="shared" si="19"/>
        <v>2.4823834516260002</v>
      </c>
      <c r="AL36" s="69">
        <f t="shared" si="19"/>
        <v>2.5564844501820003</v>
      </c>
      <c r="AM36" s="69">
        <f t="shared" si="19"/>
        <v>2.6305854487380005</v>
      </c>
      <c r="AN36" s="69">
        <f t="shared" si="19"/>
        <v>2.7046864472940007</v>
      </c>
      <c r="AO36" s="69">
        <f t="shared" si="19"/>
        <v>2.7787874458500008</v>
      </c>
      <c r="AP36" s="69">
        <f t="shared" si="19"/>
        <v>2.852888444406001</v>
      </c>
      <c r="AQ36" s="69">
        <f t="shared" si="19"/>
        <v>2.9269894429620011</v>
      </c>
      <c r="AR36" s="69">
        <f t="shared" si="19"/>
        <v>3.0010904415180013</v>
      </c>
      <c r="AS36" s="69">
        <f t="shared" si="19"/>
        <v>3.0751914400740015</v>
      </c>
      <c r="AT36" s="69">
        <f t="shared" si="19"/>
        <v>3.1492924386300016</v>
      </c>
      <c r="AU36" s="69">
        <f t="shared" si="19"/>
        <v>3.2233934371860018</v>
      </c>
      <c r="AV36" s="69">
        <f t="shared" si="19"/>
        <v>3.297494435742002</v>
      </c>
      <c r="AW36" s="69">
        <f t="shared" si="19"/>
        <v>3.3715954342980021</v>
      </c>
      <c r="AX36" s="69">
        <f t="shared" si="19"/>
        <v>3.4456964328540023</v>
      </c>
      <c r="AY36" s="69">
        <f t="shared" si="19"/>
        <v>3.5197974314100025</v>
      </c>
      <c r="AZ36" s="69">
        <f t="shared" si="19"/>
        <v>3.5938984299660026</v>
      </c>
      <c r="BA36" s="69">
        <f t="shared" si="19"/>
        <v>1.8154744646220013</v>
      </c>
      <c r="BB36" s="69">
        <f t="shared" si="19"/>
        <v>0</v>
      </c>
      <c r="BC36" s="69">
        <f t="shared" si="19"/>
        <v>0</v>
      </c>
      <c r="BD36" s="69">
        <f t="shared" si="19"/>
        <v>0</v>
      </c>
      <c r="BE36" s="69">
        <f t="shared" si="19"/>
        <v>0</v>
      </c>
      <c r="BF36" s="69">
        <f t="shared" si="19"/>
        <v>0</v>
      </c>
      <c r="BG36" s="69">
        <f t="shared" si="19"/>
        <v>0</v>
      </c>
      <c r="BH36" s="69">
        <f t="shared" si="19"/>
        <v>0</v>
      </c>
      <c r="BI36" s="69">
        <f t="shared" si="19"/>
        <v>0</v>
      </c>
      <c r="BJ36" s="69">
        <f t="shared" si="19"/>
        <v>0</v>
      </c>
      <c r="BK36" s="69">
        <f t="shared" si="19"/>
        <v>0</v>
      </c>
      <c r="BL36" s="69">
        <f t="shared" si="19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20">B41</f>
        <v>0</v>
      </c>
      <c r="D39" s="75">
        <f t="shared" si="20"/>
        <v>0</v>
      </c>
      <c r="E39" s="75">
        <f t="shared" si="20"/>
        <v>2.3275313648999988E-2</v>
      </c>
      <c r="F39" s="75">
        <f t="shared" si="20"/>
        <v>9.2688949039931981E-2</v>
      </c>
      <c r="G39" s="75">
        <f t="shared" si="20"/>
        <v>0.15489388728928796</v>
      </c>
      <c r="H39" s="75">
        <f t="shared" si="20"/>
        <v>0.21044873592464394</v>
      </c>
      <c r="I39" s="75">
        <f t="shared" si="20"/>
        <v>0.25983230139820795</v>
      </c>
      <c r="J39" s="75">
        <f t="shared" si="20"/>
        <v>0.30352339016218793</v>
      </c>
      <c r="K39" s="75">
        <f t="shared" si="20"/>
        <v>0.34193430777265194</v>
      </c>
      <c r="L39" s="75">
        <f t="shared" si="20"/>
        <v>0.37547735978566793</v>
      </c>
      <c r="M39" s="75">
        <f t="shared" si="20"/>
        <v>0.4082224010450039</v>
      </c>
      <c r="N39" s="75">
        <f t="shared" si="20"/>
        <v>0.44096744230433987</v>
      </c>
      <c r="O39" s="75">
        <f t="shared" si="20"/>
        <v>0.47371248356367585</v>
      </c>
      <c r="P39" s="75">
        <f t="shared" si="20"/>
        <v>0.50645752482301187</v>
      </c>
      <c r="Q39" s="75">
        <f t="shared" si="20"/>
        <v>0.53920256608234785</v>
      </c>
      <c r="R39" s="75">
        <f t="shared" si="20"/>
        <v>0.57194760734168382</v>
      </c>
      <c r="S39" s="75">
        <f t="shared" si="20"/>
        <v>0.60469264860101979</v>
      </c>
      <c r="T39" s="75">
        <f t="shared" si="20"/>
        <v>0.63743768986035576</v>
      </c>
      <c r="U39" s="75">
        <f t="shared" si="20"/>
        <v>0.67018273111969173</v>
      </c>
      <c r="V39" s="75">
        <f t="shared" si="20"/>
        <v>0.7029277723790277</v>
      </c>
      <c r="W39" s="75">
        <f t="shared" si="20"/>
        <v>0.73567281363836368</v>
      </c>
      <c r="X39" s="75">
        <f t="shared" si="20"/>
        <v>0.76841785489769965</v>
      </c>
      <c r="Y39" s="75">
        <f t="shared" si="20"/>
        <v>0.77149019629936766</v>
      </c>
      <c r="Z39" s="75">
        <f t="shared" si="20"/>
        <v>0.74488983784336771</v>
      </c>
      <c r="AA39" s="75">
        <f t="shared" si="20"/>
        <v>0.71828947938736776</v>
      </c>
      <c r="AB39" s="75">
        <f t="shared" si="20"/>
        <v>0.69168912093136781</v>
      </c>
      <c r="AC39" s="75">
        <f t="shared" si="20"/>
        <v>0.66508876247536786</v>
      </c>
      <c r="AD39" s="75">
        <f t="shared" si="20"/>
        <v>0.63848840401936791</v>
      </c>
      <c r="AE39" s="75">
        <f t="shared" si="20"/>
        <v>0.61188804556336795</v>
      </c>
      <c r="AF39" s="75">
        <f t="shared" si="20"/>
        <v>0.585287687107368</v>
      </c>
      <c r="AG39" s="75">
        <f t="shared" si="20"/>
        <v>0.55868732865136805</v>
      </c>
      <c r="AH39" s="75">
        <f t="shared" si="20"/>
        <v>0.5320869701953681</v>
      </c>
      <c r="AI39" s="75">
        <f t="shared" si="20"/>
        <v>0.50548661173936815</v>
      </c>
      <c r="AJ39" s="75">
        <f t="shared" si="20"/>
        <v>0.47888625328336815</v>
      </c>
      <c r="AK39" s="75">
        <f t="shared" si="20"/>
        <v>0.45228589482736814</v>
      </c>
      <c r="AL39" s="75">
        <f t="shared" si="20"/>
        <v>0.42568553637136813</v>
      </c>
      <c r="AM39" s="75">
        <f t="shared" si="20"/>
        <v>0.39908517791536813</v>
      </c>
      <c r="AN39" s="75">
        <f t="shared" si="20"/>
        <v>0.37248481945936812</v>
      </c>
      <c r="AO39" s="75">
        <f t="shared" si="20"/>
        <v>0.34588446100336812</v>
      </c>
      <c r="AP39" s="75">
        <f t="shared" si="20"/>
        <v>0.31928410254736811</v>
      </c>
      <c r="AQ39" s="75">
        <f t="shared" si="20"/>
        <v>0.2926837440913681</v>
      </c>
      <c r="AR39" s="75">
        <f t="shared" si="20"/>
        <v>0.2660833856353681</v>
      </c>
      <c r="AS39" s="75">
        <f t="shared" si="20"/>
        <v>0.23948302717936809</v>
      </c>
      <c r="AT39" s="75">
        <f t="shared" si="20"/>
        <v>0.21288266872336808</v>
      </c>
      <c r="AU39" s="75">
        <f t="shared" si="20"/>
        <v>0.18628231026736808</v>
      </c>
      <c r="AV39" s="75">
        <f t="shared" si="20"/>
        <v>0.15968195181136807</v>
      </c>
      <c r="AW39" s="75">
        <f t="shared" si="20"/>
        <v>0.13308159335536807</v>
      </c>
      <c r="AX39" s="75">
        <f t="shared" si="20"/>
        <v>0.10648123489936806</v>
      </c>
      <c r="AY39" s="75">
        <f t="shared" si="20"/>
        <v>7.9880876443368054E-2</v>
      </c>
      <c r="AZ39" s="75">
        <f t="shared" si="20"/>
        <v>5.3280517987368055E-2</v>
      </c>
      <c r="BA39" s="75">
        <f t="shared" si="20"/>
        <v>2.6680159531368056E-2</v>
      </c>
      <c r="BB39" s="75">
        <f t="shared" si="20"/>
        <v>7.9801075368056418E-5</v>
      </c>
      <c r="BC39" s="75">
        <f t="shared" si="20"/>
        <v>7.9801075368056418E-5</v>
      </c>
      <c r="BD39" s="75">
        <f t="shared" si="20"/>
        <v>7.9801075368056418E-5</v>
      </c>
      <c r="BE39" s="75">
        <f t="shared" si="20"/>
        <v>7.9801075368056418E-5</v>
      </c>
      <c r="BF39" s="75">
        <f t="shared" si="20"/>
        <v>7.9801075368056418E-5</v>
      </c>
      <c r="BG39" s="75">
        <f t="shared" si="20"/>
        <v>7.9801075368056418E-5</v>
      </c>
      <c r="BH39" s="75">
        <f t="shared" si="20"/>
        <v>7.9801075368056418E-5</v>
      </c>
      <c r="BI39" s="75">
        <f t="shared" si="20"/>
        <v>7.9801075368056418E-5</v>
      </c>
      <c r="BJ39" s="75">
        <f t="shared" si="20"/>
        <v>7.9801075368056418E-5</v>
      </c>
      <c r="BK39" s="75">
        <f t="shared" si="20"/>
        <v>7.9801075368056418E-5</v>
      </c>
      <c r="BL39" s="75">
        <f t="shared" si="20"/>
        <v>7.9801075368056418E-5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2.3275313648999988E-2</v>
      </c>
      <c r="E40" s="77">
        <f>(E26-E114)*'Assumptions (Inputs)'!$C$29</f>
        <v>6.9413635390931996E-2</v>
      </c>
      <c r="F40" s="77">
        <f>(F26-F114)*'Assumptions (Inputs)'!$C$29</f>
        <v>6.2204938249355982E-2</v>
      </c>
      <c r="G40" s="77">
        <f>(G26-G114)*'Assumptions (Inputs)'!$C$29</f>
        <v>5.555484863535598E-2</v>
      </c>
      <c r="H40" s="77">
        <f>(H26-H114)*'Assumptions (Inputs)'!$C$29</f>
        <v>4.9383565473563998E-2</v>
      </c>
      <c r="I40" s="77">
        <f>(I26-I114)*'Assumptions (Inputs)'!$C$29</f>
        <v>4.3691088763979993E-2</v>
      </c>
      <c r="J40" s="77">
        <f>(J26-J114)*'Assumptions (Inputs)'!$C$29</f>
        <v>3.8410917610463995E-2</v>
      </c>
      <c r="K40" s="77">
        <f>(K26-K114)*'Assumptions (Inputs)'!$C$29</f>
        <v>3.3543052013015995E-2</v>
      </c>
      <c r="L40" s="77">
        <f>(L26-L114)*'Assumptions (Inputs)'!$C$29</f>
        <v>3.2745041259335993E-2</v>
      </c>
      <c r="M40" s="77">
        <f>(M26-M114)*'Assumptions (Inputs)'!$C$29</f>
        <v>3.2745041259335993E-2</v>
      </c>
      <c r="N40" s="77">
        <f>(N26-N114)*'Assumptions (Inputs)'!$C$29</f>
        <v>3.2745041259335993E-2</v>
      </c>
      <c r="O40" s="77">
        <f>(O26-O114)*'Assumptions (Inputs)'!$C$29</f>
        <v>3.2745041259335993E-2</v>
      </c>
      <c r="P40" s="77">
        <f>(P26-P114)*'Assumptions (Inputs)'!$C$29</f>
        <v>3.2745041259335993E-2</v>
      </c>
      <c r="Q40" s="77">
        <f>(Q26-Q114)*'Assumptions (Inputs)'!$C$29</f>
        <v>3.2745041259335993E-2</v>
      </c>
      <c r="R40" s="77">
        <f>(R26-R114)*'Assumptions (Inputs)'!$C$29</f>
        <v>3.2745041259335993E-2</v>
      </c>
      <c r="S40" s="77">
        <f>(S26-S114)*'Assumptions (Inputs)'!$C$29</f>
        <v>3.2745041259335993E-2</v>
      </c>
      <c r="T40" s="77">
        <f>(T26-T114)*'Assumptions (Inputs)'!$C$29</f>
        <v>3.2745041259335993E-2</v>
      </c>
      <c r="U40" s="77">
        <f>(U26-U114)*'Assumptions (Inputs)'!$C$29</f>
        <v>3.2745041259335993E-2</v>
      </c>
      <c r="V40" s="77">
        <f>(V26-V114)*'Assumptions (Inputs)'!$C$29</f>
        <v>3.2745041259335993E-2</v>
      </c>
      <c r="W40" s="77">
        <f>(W26-W114)*'Assumptions (Inputs)'!$C$29</f>
        <v>3.2745041259335993E-2</v>
      </c>
      <c r="X40" s="77">
        <f>(X26-X114)*'Assumptions (Inputs)'!$C$29</f>
        <v>3.0723414016679959E-3</v>
      </c>
      <c r="Y40" s="77">
        <f>(Y26-Y114)*'Assumptions (Inputs)'!$C$29</f>
        <v>-2.6600358455999999E-2</v>
      </c>
      <c r="Z40" s="77">
        <f>(Z26-Z114)*'Assumptions (Inputs)'!$C$29</f>
        <v>-2.6600358455999999E-2</v>
      </c>
      <c r="AA40" s="77">
        <f>(AA26-AA114)*'Assumptions (Inputs)'!$C$29</f>
        <v>-2.6600358455999999E-2</v>
      </c>
      <c r="AB40" s="77">
        <f>(AB26-AB114)*'Assumptions (Inputs)'!$C$29</f>
        <v>-2.6600358455999999E-2</v>
      </c>
      <c r="AC40" s="77">
        <f>(AC26-AC114)*'Assumptions (Inputs)'!$C$29</f>
        <v>-2.6600358455999999E-2</v>
      </c>
      <c r="AD40" s="77">
        <f>(AD26-AD114)*'Assumptions (Inputs)'!$C$29</f>
        <v>-2.6600358455999999E-2</v>
      </c>
      <c r="AE40" s="77">
        <f>(AE26-AE114)*'Assumptions (Inputs)'!$C$29</f>
        <v>-2.6600358455999999E-2</v>
      </c>
      <c r="AF40" s="77">
        <f>(AF26-AF114)*'Assumptions (Inputs)'!$C$29</f>
        <v>-2.6600358455999999E-2</v>
      </c>
      <c r="AG40" s="77">
        <f>(AG26-AG114)*'Assumptions (Inputs)'!$C$29</f>
        <v>-2.6600358455999999E-2</v>
      </c>
      <c r="AH40" s="77">
        <f>(AH26-AH114)*'Assumptions (Inputs)'!$C$29</f>
        <v>-2.6600358455999999E-2</v>
      </c>
      <c r="AI40" s="77">
        <f>(AI26-AI114)*'Assumptions (Inputs)'!$C$29</f>
        <v>-2.6600358455999999E-2</v>
      </c>
      <c r="AJ40" s="77">
        <f>(AJ26-AJ114)*'Assumptions (Inputs)'!$C$29</f>
        <v>-2.6600358455999999E-2</v>
      </c>
      <c r="AK40" s="77">
        <f>(AK26-AK114)*'Assumptions (Inputs)'!$C$29</f>
        <v>-2.6600358455999999E-2</v>
      </c>
      <c r="AL40" s="77">
        <f>(AL26-AL114)*'Assumptions (Inputs)'!$C$29</f>
        <v>-2.6600358455999999E-2</v>
      </c>
      <c r="AM40" s="77">
        <f>(AM26-AM114)*'Assumptions (Inputs)'!$C$29</f>
        <v>-2.6600358455999999E-2</v>
      </c>
      <c r="AN40" s="77">
        <f>(AN26-AN114)*'Assumptions (Inputs)'!$C$29</f>
        <v>-2.6600358455999999E-2</v>
      </c>
      <c r="AO40" s="77">
        <f>(AO26-AO114)*'Assumptions (Inputs)'!$C$29</f>
        <v>-2.6600358455999999E-2</v>
      </c>
      <c r="AP40" s="77">
        <f>(AP26-AP114)*'Assumptions (Inputs)'!$C$29</f>
        <v>-2.6600358455999999E-2</v>
      </c>
      <c r="AQ40" s="77">
        <f>(AQ26-AQ114)*'Assumptions (Inputs)'!$C$29</f>
        <v>-2.6600358455999999E-2</v>
      </c>
      <c r="AR40" s="77">
        <f>(AR26-AR114)*'Assumptions (Inputs)'!$C$29</f>
        <v>-2.6600358455999999E-2</v>
      </c>
      <c r="AS40" s="77">
        <f>(AS26-AS114)*'Assumptions (Inputs)'!$C$29</f>
        <v>-2.6600358455999999E-2</v>
      </c>
      <c r="AT40" s="77">
        <f>(AT26-AT114)*'Assumptions (Inputs)'!$C$29</f>
        <v>-2.6600358455999999E-2</v>
      </c>
      <c r="AU40" s="77">
        <f>(AU26-AU114)*'Assumptions (Inputs)'!$C$29</f>
        <v>-2.6600358455999999E-2</v>
      </c>
      <c r="AV40" s="77">
        <f>(AV26-AV114)*'Assumptions (Inputs)'!$C$29</f>
        <v>-2.6600358455999999E-2</v>
      </c>
      <c r="AW40" s="77">
        <f>(AW26-AW114)*'Assumptions (Inputs)'!$C$29</f>
        <v>-2.6600358455999999E-2</v>
      </c>
      <c r="AX40" s="77">
        <f>(AX26-AX114)*'Assumptions (Inputs)'!$C$29</f>
        <v>-2.6600358455999999E-2</v>
      </c>
      <c r="AY40" s="77">
        <f>(AY26-AY114)*'Assumptions (Inputs)'!$C$29</f>
        <v>-2.6600358455999999E-2</v>
      </c>
      <c r="AZ40" s="77">
        <f>(AZ26-AZ114)*'Assumptions (Inputs)'!$C$29</f>
        <v>-2.6600358455999999E-2</v>
      </c>
      <c r="BA40" s="77">
        <f>(BA26-BA114)*'Assumptions (Inputs)'!$C$29</f>
        <v>-2.6600358455999999E-2</v>
      </c>
      <c r="BB40" s="77">
        <f>(BB26-BB114)*'Assumptions (Inputs)'!$C$29</f>
        <v>0</v>
      </c>
      <c r="BC40" s="77">
        <f>(BC26-BC114)*'Assumptions (Inputs)'!$C$29</f>
        <v>0</v>
      </c>
      <c r="BD40" s="77">
        <f>(BD26-BD114)*'Assumptions (Inputs)'!$C$29</f>
        <v>0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7.9801075368056418E-5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1">SUM(C39:C40)</f>
        <v>0</v>
      </c>
      <c r="D41" s="75">
        <f t="shared" si="21"/>
        <v>2.3275313648999988E-2</v>
      </c>
      <c r="E41" s="75">
        <f t="shared" si="21"/>
        <v>9.2688949039931981E-2</v>
      </c>
      <c r="F41" s="75">
        <f t="shared" si="21"/>
        <v>0.15489388728928796</v>
      </c>
      <c r="G41" s="75">
        <f t="shared" si="21"/>
        <v>0.21044873592464394</v>
      </c>
      <c r="H41" s="75">
        <f t="shared" si="21"/>
        <v>0.25983230139820795</v>
      </c>
      <c r="I41" s="75">
        <f t="shared" si="21"/>
        <v>0.30352339016218793</v>
      </c>
      <c r="J41" s="75">
        <f t="shared" si="21"/>
        <v>0.34193430777265194</v>
      </c>
      <c r="K41" s="75">
        <f t="shared" si="21"/>
        <v>0.37547735978566793</v>
      </c>
      <c r="L41" s="75">
        <f t="shared" si="21"/>
        <v>0.4082224010450039</v>
      </c>
      <c r="M41" s="75">
        <f t="shared" si="21"/>
        <v>0.44096744230433987</v>
      </c>
      <c r="N41" s="75">
        <f t="shared" si="21"/>
        <v>0.47371248356367585</v>
      </c>
      <c r="O41" s="75">
        <f t="shared" si="21"/>
        <v>0.50645752482301187</v>
      </c>
      <c r="P41" s="75">
        <f t="shared" si="21"/>
        <v>0.53920256608234785</v>
      </c>
      <c r="Q41" s="75">
        <f t="shared" si="21"/>
        <v>0.57194760734168382</v>
      </c>
      <c r="R41" s="75">
        <f t="shared" si="21"/>
        <v>0.60469264860101979</v>
      </c>
      <c r="S41" s="75">
        <f t="shared" si="21"/>
        <v>0.63743768986035576</v>
      </c>
      <c r="T41" s="75">
        <f t="shared" si="21"/>
        <v>0.67018273111969173</v>
      </c>
      <c r="U41" s="75">
        <f t="shared" si="21"/>
        <v>0.7029277723790277</v>
      </c>
      <c r="V41" s="75">
        <f t="shared" si="21"/>
        <v>0.73567281363836368</v>
      </c>
      <c r="W41" s="75">
        <f t="shared" si="21"/>
        <v>0.76841785489769965</v>
      </c>
      <c r="X41" s="75">
        <f t="shared" si="21"/>
        <v>0.77149019629936766</v>
      </c>
      <c r="Y41" s="75">
        <f t="shared" si="21"/>
        <v>0.74488983784336771</v>
      </c>
      <c r="Z41" s="75">
        <f t="shared" si="21"/>
        <v>0.71828947938736776</v>
      </c>
      <c r="AA41" s="75">
        <f t="shared" si="21"/>
        <v>0.69168912093136781</v>
      </c>
      <c r="AB41" s="75">
        <f t="shared" si="21"/>
        <v>0.66508876247536786</v>
      </c>
      <c r="AC41" s="75">
        <f t="shared" si="21"/>
        <v>0.63848840401936791</v>
      </c>
      <c r="AD41" s="75">
        <f t="shared" si="21"/>
        <v>0.61188804556336795</v>
      </c>
      <c r="AE41" s="75">
        <f t="shared" si="21"/>
        <v>0.585287687107368</v>
      </c>
      <c r="AF41" s="75">
        <f t="shared" si="21"/>
        <v>0.55868732865136805</v>
      </c>
      <c r="AG41" s="75">
        <f t="shared" si="21"/>
        <v>0.5320869701953681</v>
      </c>
      <c r="AH41" s="75">
        <f t="shared" si="21"/>
        <v>0.50548661173936815</v>
      </c>
      <c r="AI41" s="75">
        <f t="shared" si="21"/>
        <v>0.47888625328336815</v>
      </c>
      <c r="AJ41" s="75">
        <f t="shared" si="21"/>
        <v>0.45228589482736814</v>
      </c>
      <c r="AK41" s="75">
        <f t="shared" si="21"/>
        <v>0.42568553637136813</v>
      </c>
      <c r="AL41" s="75">
        <f t="shared" si="21"/>
        <v>0.39908517791536813</v>
      </c>
      <c r="AM41" s="75">
        <f t="shared" si="21"/>
        <v>0.37248481945936812</v>
      </c>
      <c r="AN41" s="75">
        <f t="shared" si="21"/>
        <v>0.34588446100336812</v>
      </c>
      <c r="AO41" s="75">
        <f t="shared" si="21"/>
        <v>0.31928410254736811</v>
      </c>
      <c r="AP41" s="75">
        <f t="shared" si="21"/>
        <v>0.2926837440913681</v>
      </c>
      <c r="AQ41" s="75">
        <f t="shared" si="21"/>
        <v>0.2660833856353681</v>
      </c>
      <c r="AR41" s="75">
        <f t="shared" si="21"/>
        <v>0.23948302717936809</v>
      </c>
      <c r="AS41" s="75">
        <f t="shared" si="21"/>
        <v>0.21288266872336808</v>
      </c>
      <c r="AT41" s="75">
        <f t="shared" si="21"/>
        <v>0.18628231026736808</v>
      </c>
      <c r="AU41" s="75">
        <f t="shared" si="21"/>
        <v>0.15968195181136807</v>
      </c>
      <c r="AV41" s="75">
        <f t="shared" si="21"/>
        <v>0.13308159335536807</v>
      </c>
      <c r="AW41" s="75">
        <f t="shared" si="21"/>
        <v>0.10648123489936806</v>
      </c>
      <c r="AX41" s="75">
        <f t="shared" si="21"/>
        <v>7.9880876443368054E-2</v>
      </c>
      <c r="AY41" s="75">
        <f t="shared" si="21"/>
        <v>5.3280517987368055E-2</v>
      </c>
      <c r="AZ41" s="75">
        <f t="shared" si="21"/>
        <v>2.6680159531368056E-2</v>
      </c>
      <c r="BA41" s="75">
        <f t="shared" si="21"/>
        <v>7.9801075368056418E-5</v>
      </c>
      <c r="BB41" s="75">
        <f t="shared" si="21"/>
        <v>7.9801075368056418E-5</v>
      </c>
      <c r="BC41" s="75">
        <f t="shared" si="21"/>
        <v>7.9801075368056418E-5</v>
      </c>
      <c r="BD41" s="75">
        <f t="shared" si="21"/>
        <v>7.9801075368056418E-5</v>
      </c>
      <c r="BE41" s="75">
        <f t="shared" si="21"/>
        <v>7.9801075368056418E-5</v>
      </c>
      <c r="BF41" s="75">
        <f t="shared" si="21"/>
        <v>7.9801075368056418E-5</v>
      </c>
      <c r="BG41" s="75">
        <f t="shared" si="21"/>
        <v>7.9801075368056418E-5</v>
      </c>
      <c r="BH41" s="75">
        <f t="shared" si="21"/>
        <v>7.9801075368056418E-5</v>
      </c>
      <c r="BI41" s="75">
        <f t="shared" si="21"/>
        <v>7.9801075368056418E-5</v>
      </c>
      <c r="BJ41" s="75">
        <f t="shared" si="21"/>
        <v>7.9801075368056418E-5</v>
      </c>
      <c r="BK41" s="75">
        <f t="shared" si="21"/>
        <v>7.9801075368056418E-5</v>
      </c>
      <c r="BL41" s="75">
        <f t="shared" si="21"/>
        <v>7.9801075368056418E-5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2">AVERAGE(C39,C41)</f>
        <v>0</v>
      </c>
      <c r="D42" s="69">
        <f t="shared" si="22"/>
        <v>1.1637656824499994E-2</v>
      </c>
      <c r="E42" s="69">
        <f t="shared" si="22"/>
        <v>5.7982131344465983E-2</v>
      </c>
      <c r="F42" s="69">
        <f>AVERAGE(F39,F41)</f>
        <v>0.12379141816460998</v>
      </c>
      <c r="G42" s="69">
        <f t="shared" si="22"/>
        <v>0.18267131160696595</v>
      </c>
      <c r="H42" s="69">
        <f t="shared" si="22"/>
        <v>0.23514051866142593</v>
      </c>
      <c r="I42" s="69">
        <f t="shared" si="22"/>
        <v>0.28167784578019794</v>
      </c>
      <c r="J42" s="69">
        <f t="shared" si="22"/>
        <v>0.32272884896741993</v>
      </c>
      <c r="K42" s="69">
        <f t="shared" si="22"/>
        <v>0.35870583377915993</v>
      </c>
      <c r="L42" s="69">
        <f t="shared" si="22"/>
        <v>0.39184988041533592</v>
      </c>
      <c r="M42" s="69">
        <f t="shared" si="22"/>
        <v>0.42459492167467189</v>
      </c>
      <c r="N42" s="69">
        <f t="shared" si="22"/>
        <v>0.45733996293400786</v>
      </c>
      <c r="O42" s="69">
        <f t="shared" si="22"/>
        <v>0.49008500419334389</v>
      </c>
      <c r="P42" s="69">
        <f t="shared" si="22"/>
        <v>0.52283004545267986</v>
      </c>
      <c r="Q42" s="69">
        <f t="shared" si="22"/>
        <v>0.55557508671201583</v>
      </c>
      <c r="R42" s="69">
        <f t="shared" si="22"/>
        <v>0.5883201279713518</v>
      </c>
      <c r="S42" s="69">
        <f t="shared" si="22"/>
        <v>0.62106516923068777</v>
      </c>
      <c r="T42" s="69">
        <f t="shared" si="22"/>
        <v>0.65381021049002375</v>
      </c>
      <c r="U42" s="69">
        <f t="shared" si="22"/>
        <v>0.68655525174935972</v>
      </c>
      <c r="V42" s="69">
        <f t="shared" si="22"/>
        <v>0.71930029300869569</v>
      </c>
      <c r="W42" s="69">
        <f t="shared" si="22"/>
        <v>0.75204533426803166</v>
      </c>
      <c r="X42" s="69">
        <f t="shared" si="22"/>
        <v>0.76995402559853365</v>
      </c>
      <c r="Y42" s="69">
        <f t="shared" si="22"/>
        <v>0.75819001707136768</v>
      </c>
      <c r="Z42" s="69">
        <f t="shared" si="22"/>
        <v>0.73158965861536773</v>
      </c>
      <c r="AA42" s="69">
        <f t="shared" si="22"/>
        <v>0.70498930015936778</v>
      </c>
      <c r="AB42" s="69">
        <f t="shared" si="22"/>
        <v>0.67838894170336783</v>
      </c>
      <c r="AC42" s="69">
        <f t="shared" si="22"/>
        <v>0.65178858324736788</v>
      </c>
      <c r="AD42" s="69">
        <f t="shared" si="22"/>
        <v>0.62518822479136793</v>
      </c>
      <c r="AE42" s="69">
        <f t="shared" si="22"/>
        <v>0.59858786633536798</v>
      </c>
      <c r="AF42" s="69">
        <f t="shared" si="22"/>
        <v>0.57198750787936803</v>
      </c>
      <c r="AG42" s="69">
        <f t="shared" si="22"/>
        <v>0.54538714942336808</v>
      </c>
      <c r="AH42" s="69">
        <f t="shared" si="22"/>
        <v>0.51878679096736813</v>
      </c>
      <c r="AI42" s="69">
        <f t="shared" si="22"/>
        <v>0.49218643251136818</v>
      </c>
      <c r="AJ42" s="69">
        <f t="shared" si="22"/>
        <v>0.46558607405536812</v>
      </c>
      <c r="AK42" s="69">
        <f t="shared" si="22"/>
        <v>0.43898571559936816</v>
      </c>
      <c r="AL42" s="69">
        <f t="shared" si="22"/>
        <v>0.4123853571433681</v>
      </c>
      <c r="AM42" s="69">
        <f t="shared" si="22"/>
        <v>0.38578499868736815</v>
      </c>
      <c r="AN42" s="69">
        <f t="shared" si="22"/>
        <v>0.35918464023136809</v>
      </c>
      <c r="AO42" s="69">
        <f t="shared" si="22"/>
        <v>0.33258428177536814</v>
      </c>
      <c r="AP42" s="69">
        <f t="shared" si="22"/>
        <v>0.30598392331936808</v>
      </c>
      <c r="AQ42" s="69">
        <f t="shared" si="22"/>
        <v>0.27938356486336813</v>
      </c>
      <c r="AR42" s="69">
        <f t="shared" si="22"/>
        <v>0.25278320640736807</v>
      </c>
      <c r="AS42" s="69">
        <f t="shared" si="22"/>
        <v>0.22618284795136809</v>
      </c>
      <c r="AT42" s="69">
        <f t="shared" si="22"/>
        <v>0.19958248949536808</v>
      </c>
      <c r="AU42" s="69">
        <f t="shared" si="22"/>
        <v>0.17298213103936808</v>
      </c>
      <c r="AV42" s="69">
        <f t="shared" si="22"/>
        <v>0.14638177258336807</v>
      </c>
      <c r="AW42" s="69">
        <f t="shared" si="22"/>
        <v>0.11978141412736806</v>
      </c>
      <c r="AX42" s="69">
        <f t="shared" si="22"/>
        <v>9.3181055671368057E-2</v>
      </c>
      <c r="AY42" s="69">
        <f t="shared" si="22"/>
        <v>6.6580697215368051E-2</v>
      </c>
      <c r="AZ42" s="69">
        <f t="shared" si="22"/>
        <v>3.9980338759368059E-2</v>
      </c>
      <c r="BA42" s="69">
        <f t="shared" si="22"/>
        <v>1.3379980303368056E-2</v>
      </c>
      <c r="BB42" s="69">
        <f t="shared" si="22"/>
        <v>7.9801075368056418E-5</v>
      </c>
      <c r="BC42" s="69">
        <f t="shared" si="22"/>
        <v>7.9801075368056418E-5</v>
      </c>
      <c r="BD42" s="69">
        <f t="shared" si="22"/>
        <v>7.9801075368056418E-5</v>
      </c>
      <c r="BE42" s="69">
        <f t="shared" si="22"/>
        <v>7.9801075368056418E-5</v>
      </c>
      <c r="BF42" s="69">
        <f t="shared" si="22"/>
        <v>7.9801075368056418E-5</v>
      </c>
      <c r="BG42" s="69">
        <f t="shared" si="22"/>
        <v>7.9801075368056418E-5</v>
      </c>
      <c r="BH42" s="69">
        <f t="shared" si="22"/>
        <v>7.9801075368056418E-5</v>
      </c>
      <c r="BI42" s="69">
        <f t="shared" si="22"/>
        <v>7.9801075368056418E-5</v>
      </c>
      <c r="BJ42" s="69">
        <f t="shared" si="22"/>
        <v>7.9801075368056418E-5</v>
      </c>
      <c r="BK42" s="69">
        <f t="shared" si="22"/>
        <v>7.9801075368056418E-5</v>
      </c>
      <c r="BL42" s="69">
        <f t="shared" si="22"/>
        <v>7.9801075368056418E-5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3">B47</f>
        <v>0</v>
      </c>
      <c r="D45" s="56">
        <f t="shared" si="23"/>
        <v>0</v>
      </c>
      <c r="E45" s="56">
        <f t="shared" si="23"/>
        <v>4.3225582490999982E-3</v>
      </c>
      <c r="F45" s="56">
        <f t="shared" si="23"/>
        <v>1.7213661964558799E-2</v>
      </c>
      <c r="G45" s="56">
        <f t="shared" si="23"/>
        <v>2.8766007639439196E-2</v>
      </c>
      <c r="H45" s="56">
        <f t="shared" si="23"/>
        <v>3.9083336671719593E-2</v>
      </c>
      <c r="I45" s="56">
        <f t="shared" si="23"/>
        <v>4.8254570259667194E-2</v>
      </c>
      <c r="J45" s="56">
        <f t="shared" si="23"/>
        <v>5.6368629601549196E-2</v>
      </c>
      <c r="K45" s="56">
        <f t="shared" si="23"/>
        <v>6.3502085729206792E-2</v>
      </c>
      <c r="L45" s="56">
        <f t="shared" si="23"/>
        <v>6.973150967448119E-2</v>
      </c>
      <c r="M45" s="56">
        <f t="shared" si="23"/>
        <v>7.5812731622643584E-2</v>
      </c>
      <c r="N45" s="56">
        <f t="shared" si="23"/>
        <v>8.1893953570805977E-2</v>
      </c>
      <c r="O45" s="56">
        <f t="shared" si="23"/>
        <v>8.7975175518968371E-2</v>
      </c>
      <c r="P45" s="56">
        <f t="shared" si="23"/>
        <v>9.4056397467130765E-2</v>
      </c>
      <c r="Q45" s="56">
        <f t="shared" si="23"/>
        <v>0.10013761941529316</v>
      </c>
      <c r="R45" s="56">
        <f t="shared" si="23"/>
        <v>0.10621884136345555</v>
      </c>
      <c r="S45" s="56">
        <f t="shared" si="23"/>
        <v>0.11230006331161795</v>
      </c>
      <c r="T45" s="56">
        <f t="shared" si="23"/>
        <v>0.11838128525978034</v>
      </c>
      <c r="U45" s="56">
        <f t="shared" si="23"/>
        <v>0.12446250720794273</v>
      </c>
      <c r="V45" s="56">
        <f t="shared" si="23"/>
        <v>0.13054372915610513</v>
      </c>
      <c r="W45" s="56">
        <f t="shared" si="23"/>
        <v>0.13662495110426753</v>
      </c>
      <c r="X45" s="56">
        <f t="shared" si="23"/>
        <v>0.14270617305242994</v>
      </c>
      <c r="Y45" s="56">
        <f t="shared" si="23"/>
        <v>0.14327675074131113</v>
      </c>
      <c r="Z45" s="56">
        <f t="shared" si="23"/>
        <v>0.13833668417091113</v>
      </c>
      <c r="AA45" s="56">
        <f t="shared" si="23"/>
        <v>0.13339661760051114</v>
      </c>
      <c r="AB45" s="56">
        <f t="shared" si="23"/>
        <v>0.12845655103011114</v>
      </c>
      <c r="AC45" s="56">
        <f t="shared" si="23"/>
        <v>0.12351648445971114</v>
      </c>
      <c r="AD45" s="56">
        <f t="shared" si="23"/>
        <v>0.11857641788931114</v>
      </c>
      <c r="AE45" s="56">
        <f t="shared" si="23"/>
        <v>0.11363635131891114</v>
      </c>
      <c r="AF45" s="56">
        <f t="shared" si="23"/>
        <v>0.10869628474851115</v>
      </c>
      <c r="AG45" s="56">
        <f t="shared" si="23"/>
        <v>0.10375621817811115</v>
      </c>
      <c r="AH45" s="56">
        <f t="shared" si="23"/>
        <v>9.881615160771115E-2</v>
      </c>
      <c r="AI45" s="56">
        <f t="shared" si="23"/>
        <v>9.3876085037311152E-2</v>
      </c>
      <c r="AJ45" s="56">
        <f t="shared" si="23"/>
        <v>8.8936018466911154E-2</v>
      </c>
      <c r="AK45" s="56">
        <f t="shared" si="23"/>
        <v>8.3995951896511156E-2</v>
      </c>
      <c r="AL45" s="56">
        <f t="shared" si="23"/>
        <v>7.9055885326111158E-2</v>
      </c>
      <c r="AM45" s="56">
        <f t="shared" si="23"/>
        <v>7.411581875571116E-2</v>
      </c>
      <c r="AN45" s="56">
        <f t="shared" si="23"/>
        <v>6.9175752185311162E-2</v>
      </c>
      <c r="AO45" s="56">
        <f t="shared" si="23"/>
        <v>6.4235685614911164E-2</v>
      </c>
      <c r="AP45" s="56">
        <f t="shared" si="23"/>
        <v>5.9295619044511166E-2</v>
      </c>
      <c r="AQ45" s="56">
        <f t="shared" si="23"/>
        <v>5.4355552474111168E-2</v>
      </c>
      <c r="AR45" s="56">
        <f t="shared" si="23"/>
        <v>4.941548590371117E-2</v>
      </c>
      <c r="AS45" s="56">
        <f t="shared" si="23"/>
        <v>4.4475419333311172E-2</v>
      </c>
      <c r="AT45" s="56">
        <f t="shared" si="23"/>
        <v>3.9535352762911175E-2</v>
      </c>
      <c r="AU45" s="56">
        <f t="shared" si="23"/>
        <v>3.4595286192511177E-2</v>
      </c>
      <c r="AV45" s="56">
        <f t="shared" si="23"/>
        <v>2.9655219622111175E-2</v>
      </c>
      <c r="AW45" s="56">
        <f t="shared" si="23"/>
        <v>2.4715153051711174E-2</v>
      </c>
      <c r="AX45" s="56">
        <f t="shared" si="23"/>
        <v>1.9775086481311172E-2</v>
      </c>
      <c r="AY45" s="56">
        <f t="shared" si="23"/>
        <v>1.4835019910911171E-2</v>
      </c>
      <c r="AZ45" s="56">
        <f t="shared" si="23"/>
        <v>9.8949533405111693E-3</v>
      </c>
      <c r="BA45" s="56">
        <f t="shared" si="23"/>
        <v>4.9548867701111688E-3</v>
      </c>
      <c r="BB45" s="56">
        <f t="shared" si="23"/>
        <v>1.48201997111682E-5</v>
      </c>
      <c r="BC45" s="56">
        <f t="shared" si="23"/>
        <v>1.48201997111682E-5</v>
      </c>
      <c r="BD45" s="56">
        <f t="shared" si="23"/>
        <v>1.48201997111682E-5</v>
      </c>
      <c r="BE45" s="56">
        <f t="shared" si="23"/>
        <v>1.48201997111682E-5</v>
      </c>
      <c r="BF45" s="56">
        <f t="shared" si="23"/>
        <v>1.48201997111682E-5</v>
      </c>
      <c r="BG45" s="56">
        <f t="shared" si="23"/>
        <v>1.48201997111682E-5</v>
      </c>
      <c r="BH45" s="56">
        <f t="shared" si="23"/>
        <v>1.48201997111682E-5</v>
      </c>
      <c r="BI45" s="56">
        <f t="shared" si="23"/>
        <v>1.48201997111682E-5</v>
      </c>
      <c r="BJ45" s="56">
        <f t="shared" si="23"/>
        <v>1.48201997111682E-5</v>
      </c>
      <c r="BK45" s="56">
        <f t="shared" si="23"/>
        <v>1.48201997111682E-5</v>
      </c>
      <c r="BL45" s="56">
        <f t="shared" si="23"/>
        <v>1.48201997111682E-5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4.3225582490999982E-3</v>
      </c>
      <c r="E46" s="56">
        <f>(E27-E114)*'Assumptions (Inputs)'!$C$26</f>
        <v>1.2891103715458801E-2</v>
      </c>
      <c r="F46" s="56">
        <f>(F27-F114)*'Assumptions (Inputs)'!$C$26</f>
        <v>1.1552345674880397E-2</v>
      </c>
      <c r="G46" s="56">
        <f>(G27-G114)*'Assumptions (Inputs)'!$C$26</f>
        <v>1.0317329032280397E-2</v>
      </c>
      <c r="H46" s="56">
        <f>(H27-H114)*'Assumptions (Inputs)'!$C$26</f>
        <v>9.1712335879476012E-3</v>
      </c>
      <c r="I46" s="56">
        <f>(I27-I114)*'Assumptions (Inputs)'!$C$26</f>
        <v>8.114059341882E-3</v>
      </c>
      <c r="J46" s="56">
        <f>(J27-J114)*'Assumptions (Inputs)'!$C$26</f>
        <v>7.1334561276575996E-3</v>
      </c>
      <c r="K46" s="56">
        <f>(K27-K114)*'Assumptions (Inputs)'!$C$26</f>
        <v>6.2294239452744E-3</v>
      </c>
      <c r="L46" s="56">
        <f>(L27-L114)*'Assumptions (Inputs)'!$C$26</f>
        <v>6.0812219481623988E-3</v>
      </c>
      <c r="M46" s="56">
        <f>(M27-M114)*'Assumptions (Inputs)'!$C$26</f>
        <v>6.0812219481623988E-3</v>
      </c>
      <c r="N46" s="56">
        <f>(N27-N114)*'Assumptions (Inputs)'!$C$26</f>
        <v>6.0812219481623988E-3</v>
      </c>
      <c r="O46" s="56">
        <f>(O27-O114)*'Assumptions (Inputs)'!$C$26</f>
        <v>6.0812219481623988E-3</v>
      </c>
      <c r="P46" s="56">
        <f>(P27-P114)*'Assumptions (Inputs)'!$C$26</f>
        <v>6.0812219481623988E-3</v>
      </c>
      <c r="Q46" s="56">
        <f>(Q27-Q114)*'Assumptions (Inputs)'!$C$26</f>
        <v>6.0812219481623988E-3</v>
      </c>
      <c r="R46" s="56">
        <f>(R27-R114)*'Assumptions (Inputs)'!$C$26</f>
        <v>6.0812219481623988E-3</v>
      </c>
      <c r="S46" s="56">
        <f>(S27-S114)*'Assumptions (Inputs)'!$C$26</f>
        <v>6.0812219481623988E-3</v>
      </c>
      <c r="T46" s="56">
        <f>(T27-T114)*'Assumptions (Inputs)'!$C$26</f>
        <v>6.0812219481623988E-3</v>
      </c>
      <c r="U46" s="56">
        <f>(U27-U114)*'Assumptions (Inputs)'!$C$26</f>
        <v>6.0812219481623988E-3</v>
      </c>
      <c r="V46" s="56">
        <f>(V27-V114)*'Assumptions (Inputs)'!$C$26</f>
        <v>6.0812219481623988E-3</v>
      </c>
      <c r="W46" s="56">
        <f>(W27-W114)*'Assumptions (Inputs)'!$C$26</f>
        <v>6.0812219481623988E-3</v>
      </c>
      <c r="X46" s="56">
        <f>(X27-X114)*'Assumptions (Inputs)'!$C$26</f>
        <v>5.7057768888119933E-4</v>
      </c>
      <c r="Y46" s="56">
        <f>(Y27-Y114)*'Assumptions (Inputs)'!$C$26</f>
        <v>-4.9400665704000006E-3</v>
      </c>
      <c r="Z46" s="56">
        <f>(Z27-Z114)*'Assumptions (Inputs)'!$C$26</f>
        <v>-4.9400665704000006E-3</v>
      </c>
      <c r="AA46" s="56">
        <f>(AA27-AA114)*'Assumptions (Inputs)'!$C$26</f>
        <v>-4.9400665704000006E-3</v>
      </c>
      <c r="AB46" s="56">
        <f>(AB27-AB114)*'Assumptions (Inputs)'!$C$26</f>
        <v>-4.9400665704000006E-3</v>
      </c>
      <c r="AC46" s="56">
        <f>(AC27-AC114)*'Assumptions (Inputs)'!$C$26</f>
        <v>-4.9400665704000006E-3</v>
      </c>
      <c r="AD46" s="56">
        <f>(AD27-AD114)*'Assumptions (Inputs)'!$C$26</f>
        <v>-4.9400665704000006E-3</v>
      </c>
      <c r="AE46" s="56">
        <f>(AE27-AE114)*'Assumptions (Inputs)'!$C$26</f>
        <v>-4.9400665704000006E-3</v>
      </c>
      <c r="AF46" s="56">
        <f>(AF27-AF114)*'Assumptions (Inputs)'!$C$26</f>
        <v>-4.9400665704000006E-3</v>
      </c>
      <c r="AG46" s="56">
        <f>(AG27-AG114)*'Assumptions (Inputs)'!$C$26</f>
        <v>-4.9400665704000006E-3</v>
      </c>
      <c r="AH46" s="56">
        <f>(AH27-AH114)*'Assumptions (Inputs)'!$C$26</f>
        <v>-4.9400665704000006E-3</v>
      </c>
      <c r="AI46" s="56">
        <f>(AI27-AI114)*'Assumptions (Inputs)'!$C$26</f>
        <v>-4.9400665704000006E-3</v>
      </c>
      <c r="AJ46" s="56">
        <f>(AJ27-AJ114)*'Assumptions (Inputs)'!$C$26</f>
        <v>-4.9400665704000006E-3</v>
      </c>
      <c r="AK46" s="56">
        <f>(AK27-AK114)*'Assumptions (Inputs)'!$C$26</f>
        <v>-4.9400665704000006E-3</v>
      </c>
      <c r="AL46" s="56">
        <f>(AL27-AL114)*'Assumptions (Inputs)'!$C$26</f>
        <v>-4.9400665704000006E-3</v>
      </c>
      <c r="AM46" s="56">
        <f>(AM27-AM114)*'Assumptions (Inputs)'!$C$26</f>
        <v>-4.9400665704000006E-3</v>
      </c>
      <c r="AN46" s="56">
        <f>(AN27-AN114)*'Assumptions (Inputs)'!$C$26</f>
        <v>-4.9400665704000006E-3</v>
      </c>
      <c r="AO46" s="56">
        <f>(AO27-AO114)*'Assumptions (Inputs)'!$C$26</f>
        <v>-4.9400665704000006E-3</v>
      </c>
      <c r="AP46" s="56">
        <f>(AP27-AP114)*'Assumptions (Inputs)'!$C$26</f>
        <v>-4.9400665704000006E-3</v>
      </c>
      <c r="AQ46" s="56">
        <f>(AQ27-AQ114)*'Assumptions (Inputs)'!$C$26</f>
        <v>-4.9400665704000006E-3</v>
      </c>
      <c r="AR46" s="56">
        <f>(AR27-AR114)*'Assumptions (Inputs)'!$C$26</f>
        <v>-4.9400665704000006E-3</v>
      </c>
      <c r="AS46" s="56">
        <f>(AS27-AS114)*'Assumptions (Inputs)'!$C$26</f>
        <v>-4.9400665704000006E-3</v>
      </c>
      <c r="AT46" s="56">
        <f>(AT27-AT114)*'Assumptions (Inputs)'!$C$26</f>
        <v>-4.9400665704000006E-3</v>
      </c>
      <c r="AU46" s="56">
        <f>(AU27-AU114)*'Assumptions (Inputs)'!$C$26</f>
        <v>-4.9400665704000006E-3</v>
      </c>
      <c r="AV46" s="56">
        <f>(AV27-AV114)*'Assumptions (Inputs)'!$C$26</f>
        <v>-4.9400665704000006E-3</v>
      </c>
      <c r="AW46" s="56">
        <f>(AW27-AW114)*'Assumptions (Inputs)'!$C$26</f>
        <v>-4.9400665704000006E-3</v>
      </c>
      <c r="AX46" s="56">
        <f>(AX27-AX114)*'Assumptions (Inputs)'!$C$26</f>
        <v>-4.9400665704000006E-3</v>
      </c>
      <c r="AY46" s="56">
        <f>(AY27-AY114)*'Assumptions (Inputs)'!$C$26</f>
        <v>-4.9400665704000006E-3</v>
      </c>
      <c r="AZ46" s="56">
        <f>(AZ27-AZ114)*'Assumptions (Inputs)'!$C$26</f>
        <v>-4.9400665704000006E-3</v>
      </c>
      <c r="BA46" s="56">
        <f>(BA27-BA114)*'Assumptions (Inputs)'!$C$26</f>
        <v>-4.9400665704000006E-3</v>
      </c>
      <c r="BB46" s="56">
        <f>(BB27-BB114)*'Assumptions (Inputs)'!$C$26</f>
        <v>0</v>
      </c>
      <c r="BC46" s="56">
        <f>(BC27-BC114)*'Assumptions (Inputs)'!$C$26</f>
        <v>0</v>
      </c>
      <c r="BD46" s="56">
        <f>(BD27-BD114)*'Assumptions (Inputs)'!$C$26</f>
        <v>0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1.48201997111682E-5</v>
      </c>
      <c r="BO46" s="337"/>
    </row>
    <row r="47" spans="1:107" s="79" customFormat="1" ht="15" customHeight="1">
      <c r="A47" s="36" t="s">
        <v>28</v>
      </c>
      <c r="B47" s="78">
        <f t="shared" ref="B47:BL47" si="24">SUM(B45:B46)</f>
        <v>0</v>
      </c>
      <c r="C47" s="78">
        <f t="shared" si="24"/>
        <v>0</v>
      </c>
      <c r="D47" s="78">
        <f>SUM(D45:D46)</f>
        <v>4.3225582490999982E-3</v>
      </c>
      <c r="E47" s="78">
        <f>SUM(E45:E46)</f>
        <v>1.7213661964558799E-2</v>
      </c>
      <c r="F47" s="78">
        <f t="shared" si="24"/>
        <v>2.8766007639439196E-2</v>
      </c>
      <c r="G47" s="78">
        <f t="shared" si="24"/>
        <v>3.9083336671719593E-2</v>
      </c>
      <c r="H47" s="78">
        <f t="shared" si="24"/>
        <v>4.8254570259667194E-2</v>
      </c>
      <c r="I47" s="78">
        <f t="shared" si="24"/>
        <v>5.6368629601549196E-2</v>
      </c>
      <c r="J47" s="78">
        <f t="shared" si="24"/>
        <v>6.3502085729206792E-2</v>
      </c>
      <c r="K47" s="78">
        <f t="shared" si="24"/>
        <v>6.973150967448119E-2</v>
      </c>
      <c r="L47" s="78">
        <f t="shared" si="24"/>
        <v>7.5812731622643584E-2</v>
      </c>
      <c r="M47" s="78">
        <f t="shared" si="24"/>
        <v>8.1893953570805977E-2</v>
      </c>
      <c r="N47" s="78">
        <f t="shared" si="24"/>
        <v>8.7975175518968371E-2</v>
      </c>
      <c r="O47" s="78">
        <f t="shared" si="24"/>
        <v>9.4056397467130765E-2</v>
      </c>
      <c r="P47" s="78">
        <f t="shared" si="24"/>
        <v>0.10013761941529316</v>
      </c>
      <c r="Q47" s="78">
        <f t="shared" si="24"/>
        <v>0.10621884136345555</v>
      </c>
      <c r="R47" s="78">
        <f t="shared" si="24"/>
        <v>0.11230006331161795</v>
      </c>
      <c r="S47" s="78">
        <f t="shared" si="24"/>
        <v>0.11838128525978034</v>
      </c>
      <c r="T47" s="78">
        <f t="shared" si="24"/>
        <v>0.12446250720794273</v>
      </c>
      <c r="U47" s="78">
        <f t="shared" si="24"/>
        <v>0.13054372915610513</v>
      </c>
      <c r="V47" s="78">
        <f t="shared" si="24"/>
        <v>0.13662495110426753</v>
      </c>
      <c r="W47" s="78">
        <f t="shared" si="24"/>
        <v>0.14270617305242994</v>
      </c>
      <c r="X47" s="78">
        <f t="shared" si="24"/>
        <v>0.14327675074131113</v>
      </c>
      <c r="Y47" s="78">
        <f t="shared" si="24"/>
        <v>0.13833668417091113</v>
      </c>
      <c r="Z47" s="78">
        <f t="shared" si="24"/>
        <v>0.13339661760051114</v>
      </c>
      <c r="AA47" s="78">
        <f t="shared" si="24"/>
        <v>0.12845655103011114</v>
      </c>
      <c r="AB47" s="78">
        <f t="shared" si="24"/>
        <v>0.12351648445971114</v>
      </c>
      <c r="AC47" s="78">
        <f t="shared" si="24"/>
        <v>0.11857641788931114</v>
      </c>
      <c r="AD47" s="78">
        <f t="shared" si="24"/>
        <v>0.11363635131891114</v>
      </c>
      <c r="AE47" s="78">
        <f t="shared" si="24"/>
        <v>0.10869628474851115</v>
      </c>
      <c r="AF47" s="78">
        <f t="shared" si="24"/>
        <v>0.10375621817811115</v>
      </c>
      <c r="AG47" s="78">
        <f t="shared" si="24"/>
        <v>9.881615160771115E-2</v>
      </c>
      <c r="AH47" s="78">
        <f t="shared" si="24"/>
        <v>9.3876085037311152E-2</v>
      </c>
      <c r="AI47" s="78">
        <f t="shared" si="24"/>
        <v>8.8936018466911154E-2</v>
      </c>
      <c r="AJ47" s="78">
        <f t="shared" si="24"/>
        <v>8.3995951896511156E-2</v>
      </c>
      <c r="AK47" s="78">
        <f t="shared" si="24"/>
        <v>7.9055885326111158E-2</v>
      </c>
      <c r="AL47" s="78">
        <f t="shared" si="24"/>
        <v>7.411581875571116E-2</v>
      </c>
      <c r="AM47" s="78">
        <f t="shared" si="24"/>
        <v>6.9175752185311162E-2</v>
      </c>
      <c r="AN47" s="78">
        <f t="shared" si="24"/>
        <v>6.4235685614911164E-2</v>
      </c>
      <c r="AO47" s="78">
        <f t="shared" si="24"/>
        <v>5.9295619044511166E-2</v>
      </c>
      <c r="AP47" s="78">
        <f t="shared" si="24"/>
        <v>5.4355552474111168E-2</v>
      </c>
      <c r="AQ47" s="78">
        <f t="shared" si="24"/>
        <v>4.941548590371117E-2</v>
      </c>
      <c r="AR47" s="78">
        <f t="shared" si="24"/>
        <v>4.4475419333311172E-2</v>
      </c>
      <c r="AS47" s="78">
        <f t="shared" si="24"/>
        <v>3.9535352762911175E-2</v>
      </c>
      <c r="AT47" s="78">
        <f t="shared" si="24"/>
        <v>3.4595286192511177E-2</v>
      </c>
      <c r="AU47" s="78">
        <f t="shared" si="24"/>
        <v>2.9655219622111175E-2</v>
      </c>
      <c r="AV47" s="78">
        <f t="shared" si="24"/>
        <v>2.4715153051711174E-2</v>
      </c>
      <c r="AW47" s="78">
        <f t="shared" si="24"/>
        <v>1.9775086481311172E-2</v>
      </c>
      <c r="AX47" s="78">
        <f t="shared" si="24"/>
        <v>1.4835019910911171E-2</v>
      </c>
      <c r="AY47" s="78">
        <f t="shared" si="24"/>
        <v>9.8949533405111693E-3</v>
      </c>
      <c r="AZ47" s="78">
        <f t="shared" si="24"/>
        <v>4.9548867701111688E-3</v>
      </c>
      <c r="BA47" s="78">
        <f t="shared" si="24"/>
        <v>1.48201997111682E-5</v>
      </c>
      <c r="BB47" s="78">
        <f t="shared" si="24"/>
        <v>1.48201997111682E-5</v>
      </c>
      <c r="BC47" s="78">
        <f t="shared" si="24"/>
        <v>1.48201997111682E-5</v>
      </c>
      <c r="BD47" s="78">
        <f t="shared" si="24"/>
        <v>1.48201997111682E-5</v>
      </c>
      <c r="BE47" s="78">
        <f t="shared" si="24"/>
        <v>1.48201997111682E-5</v>
      </c>
      <c r="BF47" s="78">
        <f t="shared" si="24"/>
        <v>1.48201997111682E-5</v>
      </c>
      <c r="BG47" s="78">
        <f t="shared" si="24"/>
        <v>1.48201997111682E-5</v>
      </c>
      <c r="BH47" s="78">
        <f t="shared" si="24"/>
        <v>1.48201997111682E-5</v>
      </c>
      <c r="BI47" s="78">
        <f t="shared" si="24"/>
        <v>1.48201997111682E-5</v>
      </c>
      <c r="BJ47" s="78">
        <f t="shared" si="24"/>
        <v>1.48201997111682E-5</v>
      </c>
      <c r="BK47" s="78">
        <f t="shared" si="24"/>
        <v>1.48201997111682E-5</v>
      </c>
      <c r="BL47" s="78">
        <f t="shared" si="24"/>
        <v>1.48201997111682E-5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5">AVERAGE(B45,B47)</f>
        <v>0</v>
      </c>
      <c r="C48" s="69">
        <f t="shared" si="25"/>
        <v>0</v>
      </c>
      <c r="D48" s="69">
        <f t="shared" si="25"/>
        <v>2.1612791245499991E-3</v>
      </c>
      <c r="E48" s="69">
        <f>AVERAGE(E45,E47)</f>
        <v>1.0768110106829399E-2</v>
      </c>
      <c r="F48" s="69">
        <f t="shared" si="25"/>
        <v>2.2989834801998996E-2</v>
      </c>
      <c r="G48" s="69">
        <f>AVERAGE(G45,G47)</f>
        <v>3.3924672155579393E-2</v>
      </c>
      <c r="H48" s="69">
        <f t="shared" si="25"/>
        <v>4.3668953465693397E-2</v>
      </c>
      <c r="I48" s="69">
        <f t="shared" si="25"/>
        <v>5.2311599930608195E-2</v>
      </c>
      <c r="J48" s="69">
        <f t="shared" si="25"/>
        <v>5.9935357665377997E-2</v>
      </c>
      <c r="K48" s="69">
        <f t="shared" si="25"/>
        <v>6.6616797701843991E-2</v>
      </c>
      <c r="L48" s="69">
        <f>AVERAGE(L45,L47)</f>
        <v>7.2772120648562394E-2</v>
      </c>
      <c r="M48" s="69">
        <f>AVERAGE(M45,M47)</f>
        <v>7.8853342596724774E-2</v>
      </c>
      <c r="N48" s="69">
        <f>AVERAGE(N45,N47)</f>
        <v>8.4934564544887181E-2</v>
      </c>
      <c r="O48" s="69">
        <f t="shared" ref="O48:BL48" si="26">AVERAGE(O45,O47)</f>
        <v>9.1015786493049561E-2</v>
      </c>
      <c r="P48" s="69">
        <f t="shared" si="26"/>
        <v>9.7097008441211968E-2</v>
      </c>
      <c r="Q48" s="69">
        <f t="shared" si="26"/>
        <v>0.10317823038937435</v>
      </c>
      <c r="R48" s="69">
        <f t="shared" si="26"/>
        <v>0.10925945233753676</v>
      </c>
      <c r="S48" s="69">
        <f t="shared" si="26"/>
        <v>0.11534067428569914</v>
      </c>
      <c r="T48" s="69">
        <f t="shared" si="26"/>
        <v>0.12142189623386154</v>
      </c>
      <c r="U48" s="69">
        <f t="shared" si="26"/>
        <v>0.12750311818202392</v>
      </c>
      <c r="V48" s="69">
        <f t="shared" si="26"/>
        <v>0.13358434013018633</v>
      </c>
      <c r="W48" s="69">
        <f t="shared" si="26"/>
        <v>0.13966556207834874</v>
      </c>
      <c r="X48" s="69">
        <f t="shared" si="26"/>
        <v>0.14299146189687054</v>
      </c>
      <c r="Y48" s="69">
        <f t="shared" si="26"/>
        <v>0.14080671745611112</v>
      </c>
      <c r="Z48" s="69">
        <f t="shared" si="26"/>
        <v>0.13586665088571115</v>
      </c>
      <c r="AA48" s="69">
        <f t="shared" si="26"/>
        <v>0.13092658431531112</v>
      </c>
      <c r="AB48" s="69">
        <f t="shared" si="26"/>
        <v>0.12598651774491115</v>
      </c>
      <c r="AC48" s="69">
        <f t="shared" si="26"/>
        <v>0.12104645117451114</v>
      </c>
      <c r="AD48" s="69">
        <f t="shared" si="26"/>
        <v>0.11610638460411114</v>
      </c>
      <c r="AE48" s="69">
        <f t="shared" si="26"/>
        <v>0.11116631803371115</v>
      </c>
      <c r="AF48" s="69">
        <f t="shared" si="26"/>
        <v>0.10622625146331115</v>
      </c>
      <c r="AG48" s="69">
        <f t="shared" si="26"/>
        <v>0.10128618489291115</v>
      </c>
      <c r="AH48" s="69">
        <f t="shared" si="26"/>
        <v>9.6346118322511151E-2</v>
      </c>
      <c r="AI48" s="69">
        <f t="shared" si="26"/>
        <v>9.1406051752111153E-2</v>
      </c>
      <c r="AJ48" s="69">
        <f t="shared" si="26"/>
        <v>8.6465985181711155E-2</v>
      </c>
      <c r="AK48" s="69">
        <f t="shared" si="26"/>
        <v>8.1525918611311157E-2</v>
      </c>
      <c r="AL48" s="69">
        <f t="shared" si="26"/>
        <v>7.6585852040911159E-2</v>
      </c>
      <c r="AM48" s="69">
        <f t="shared" si="26"/>
        <v>7.1645785470511161E-2</v>
      </c>
      <c r="AN48" s="69">
        <f t="shared" si="26"/>
        <v>6.6705718900111163E-2</v>
      </c>
      <c r="AO48" s="69">
        <f t="shared" si="26"/>
        <v>6.1765652329711165E-2</v>
      </c>
      <c r="AP48" s="69">
        <f t="shared" si="26"/>
        <v>5.6825585759311167E-2</v>
      </c>
      <c r="AQ48" s="69">
        <f t="shared" si="26"/>
        <v>5.1885519188911169E-2</v>
      </c>
      <c r="AR48" s="69">
        <f t="shared" si="26"/>
        <v>4.6945452618511171E-2</v>
      </c>
      <c r="AS48" s="69">
        <f t="shared" si="26"/>
        <v>4.2005386048111173E-2</v>
      </c>
      <c r="AT48" s="69">
        <f t="shared" si="26"/>
        <v>3.7065319477711176E-2</v>
      </c>
      <c r="AU48" s="69">
        <f t="shared" si="26"/>
        <v>3.2125252907311178E-2</v>
      </c>
      <c r="AV48" s="69">
        <f t="shared" si="26"/>
        <v>2.7185186336911173E-2</v>
      </c>
      <c r="AW48" s="69">
        <f t="shared" si="26"/>
        <v>2.2245119766511175E-2</v>
      </c>
      <c r="AX48" s="69">
        <f t="shared" si="26"/>
        <v>1.730505319611117E-2</v>
      </c>
      <c r="AY48" s="69">
        <f t="shared" si="26"/>
        <v>1.236498662571117E-2</v>
      </c>
      <c r="AZ48" s="69">
        <f t="shared" si="26"/>
        <v>7.4249200553111686E-3</v>
      </c>
      <c r="BA48" s="69">
        <f t="shared" si="26"/>
        <v>2.4848534849111685E-3</v>
      </c>
      <c r="BB48" s="69">
        <f t="shared" si="26"/>
        <v>1.48201997111682E-5</v>
      </c>
      <c r="BC48" s="69">
        <f t="shared" si="26"/>
        <v>1.48201997111682E-5</v>
      </c>
      <c r="BD48" s="69">
        <f t="shared" si="26"/>
        <v>1.48201997111682E-5</v>
      </c>
      <c r="BE48" s="69">
        <f t="shared" si="26"/>
        <v>1.48201997111682E-5</v>
      </c>
      <c r="BF48" s="69">
        <f t="shared" si="26"/>
        <v>1.48201997111682E-5</v>
      </c>
      <c r="BG48" s="69">
        <f t="shared" si="26"/>
        <v>1.48201997111682E-5</v>
      </c>
      <c r="BH48" s="69">
        <f t="shared" si="26"/>
        <v>1.48201997111682E-5</v>
      </c>
      <c r="BI48" s="69">
        <f t="shared" si="26"/>
        <v>1.48201997111682E-5</v>
      </c>
      <c r="BJ48" s="69">
        <f t="shared" si="26"/>
        <v>1.48201997111682E-5</v>
      </c>
      <c r="BK48" s="69">
        <f t="shared" si="26"/>
        <v>1.48201997111682E-5</v>
      </c>
      <c r="BL48" s="69">
        <f t="shared" si="26"/>
        <v>1.48201997111682E-5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7">C22-C36-C42-C48</f>
        <v>0</v>
      </c>
      <c r="D50" s="72">
        <f t="shared" si="27"/>
        <v>1.8491761687729498</v>
      </c>
      <c r="E50" s="72">
        <f t="shared" si="27"/>
        <v>3.6201494687147044</v>
      </c>
      <c r="F50" s="72">
        <f t="shared" si="27"/>
        <v>3.4680174586433909</v>
      </c>
      <c r="G50" s="72">
        <f t="shared" si="27"/>
        <v>3.3241017292914541</v>
      </c>
      <c r="H50" s="72">
        <f t="shared" si="27"/>
        <v>3.1877872423708808</v>
      </c>
      <c r="I50" s="72">
        <f t="shared" si="27"/>
        <v>3.0585062702311934</v>
      </c>
      <c r="J50" s="72">
        <f t="shared" si="27"/>
        <v>2.9357305107532015</v>
      </c>
      <c r="K50" s="72">
        <f t="shared" si="27"/>
        <v>2.8189710873489959</v>
      </c>
      <c r="L50" s="72">
        <f t="shared" si="27"/>
        <v>2.7055707192101015</v>
      </c>
      <c r="M50" s="72">
        <f t="shared" si="27"/>
        <v>2.5926434574466031</v>
      </c>
      <c r="N50" s="72">
        <f t="shared" si="27"/>
        <v>2.4797161956831046</v>
      </c>
      <c r="O50" s="72">
        <f t="shared" si="27"/>
        <v>2.3667889339196067</v>
      </c>
      <c r="P50" s="72">
        <f t="shared" si="27"/>
        <v>2.2538616721561082</v>
      </c>
      <c r="Q50" s="72">
        <f t="shared" si="27"/>
        <v>2.1409344103926098</v>
      </c>
      <c r="R50" s="72">
        <f t="shared" si="27"/>
        <v>2.0280071486291114</v>
      </c>
      <c r="S50" s="72">
        <f t="shared" si="27"/>
        <v>1.9150798868656134</v>
      </c>
      <c r="T50" s="72">
        <f t="shared" si="27"/>
        <v>1.8021526251021149</v>
      </c>
      <c r="U50" s="72">
        <f t="shared" si="27"/>
        <v>1.6892253633386167</v>
      </c>
      <c r="V50" s="72">
        <f t="shared" si="27"/>
        <v>1.5762981015751183</v>
      </c>
      <c r="W50" s="72">
        <f t="shared" si="27"/>
        <v>1.4633708398116201</v>
      </c>
      <c r="X50" s="72">
        <f t="shared" si="27"/>
        <v>1.368035250106596</v>
      </c>
      <c r="Y50" s="72">
        <f t="shared" si="27"/>
        <v>1.3078830045185217</v>
      </c>
      <c r="Z50" s="72">
        <f t="shared" si="27"/>
        <v>1.2653224309889217</v>
      </c>
      <c r="AA50" s="72">
        <f t="shared" si="27"/>
        <v>1.2227618574593218</v>
      </c>
      <c r="AB50" s="72">
        <f t="shared" si="27"/>
        <v>1.1802012839297218</v>
      </c>
      <c r="AC50" s="72">
        <f t="shared" si="27"/>
        <v>1.1376407104001218</v>
      </c>
      <c r="AD50" s="72">
        <f t="shared" si="27"/>
        <v>1.0950801368705219</v>
      </c>
      <c r="AE50" s="72">
        <f t="shared" si="27"/>
        <v>1.0525195633409212</v>
      </c>
      <c r="AF50" s="72">
        <f t="shared" si="27"/>
        <v>1.0099589898113213</v>
      </c>
      <c r="AG50" s="72">
        <f t="shared" si="27"/>
        <v>0.96739841628172085</v>
      </c>
      <c r="AH50" s="72">
        <f t="shared" si="27"/>
        <v>0.92483784275212089</v>
      </c>
      <c r="AI50" s="72">
        <f t="shared" si="27"/>
        <v>0.88227726922252059</v>
      </c>
      <c r="AJ50" s="72">
        <f t="shared" si="27"/>
        <v>0.83971669569292051</v>
      </c>
      <c r="AK50" s="72">
        <f t="shared" si="27"/>
        <v>0.79715612216332021</v>
      </c>
      <c r="AL50" s="72">
        <f t="shared" si="27"/>
        <v>0.75459554863372014</v>
      </c>
      <c r="AM50" s="72">
        <f t="shared" si="27"/>
        <v>0.71203497510411995</v>
      </c>
      <c r="AN50" s="72">
        <f t="shared" si="27"/>
        <v>0.66947440157451987</v>
      </c>
      <c r="AO50" s="72">
        <f t="shared" si="27"/>
        <v>0.62691382804491957</v>
      </c>
      <c r="AP50" s="72">
        <f t="shared" si="27"/>
        <v>0.5843532545153195</v>
      </c>
      <c r="AQ50" s="72">
        <f t="shared" si="27"/>
        <v>0.54179268098571931</v>
      </c>
      <c r="AR50" s="72">
        <f t="shared" si="27"/>
        <v>0.49923210745611918</v>
      </c>
      <c r="AS50" s="72">
        <f t="shared" si="27"/>
        <v>0.45667153392651899</v>
      </c>
      <c r="AT50" s="72">
        <f t="shared" si="27"/>
        <v>0.41411096039691886</v>
      </c>
      <c r="AU50" s="72">
        <f t="shared" si="27"/>
        <v>0.37155038686731867</v>
      </c>
      <c r="AV50" s="72">
        <f t="shared" si="27"/>
        <v>0.32898981333771854</v>
      </c>
      <c r="AW50" s="72">
        <f t="shared" si="27"/>
        <v>0.28642923980811835</v>
      </c>
      <c r="AX50" s="72">
        <f t="shared" si="27"/>
        <v>0.24386866627851825</v>
      </c>
      <c r="AY50" s="72">
        <f t="shared" si="27"/>
        <v>0.20130809274891806</v>
      </c>
      <c r="AZ50" s="72">
        <f t="shared" si="27"/>
        <v>0.15874751921931787</v>
      </c>
      <c r="BA50" s="72">
        <f t="shared" si="27"/>
        <v>6.8686305589719304E-2</v>
      </c>
      <c r="BB50" s="72">
        <f t="shared" si="27"/>
        <v>-9.4621275079224618E-5</v>
      </c>
      <c r="BC50" s="72">
        <f>BC22-BC36-BC42-BC48</f>
        <v>-9.4621275079224618E-5</v>
      </c>
      <c r="BD50" s="72">
        <f>BD22-BD36-BD42-BD48</f>
        <v>-9.4621275079224618E-5</v>
      </c>
      <c r="BE50" s="72">
        <f t="shared" si="27"/>
        <v>-9.4621275079224618E-5</v>
      </c>
      <c r="BF50" s="72">
        <f t="shared" si="27"/>
        <v>-9.4621275079224618E-5</v>
      </c>
      <c r="BG50" s="72">
        <f t="shared" si="27"/>
        <v>-9.4621275079224618E-5</v>
      </c>
      <c r="BH50" s="72">
        <f t="shared" si="27"/>
        <v>-9.4621275079224618E-5</v>
      </c>
      <c r="BI50" s="72">
        <f>BI22-BI36-BI42-BI48</f>
        <v>-9.4621275079224618E-5</v>
      </c>
      <c r="BJ50" s="72">
        <f>BJ22-BJ36-BJ42-BJ48</f>
        <v>-9.4621275079224618E-5</v>
      </c>
      <c r="BK50" s="72">
        <f>BK22-BK36-BK42-BK48</f>
        <v>-9.4621275079224618E-5</v>
      </c>
      <c r="BL50" s="72">
        <f>BL22-BL36-BL42-BL48</f>
        <v>-9.4621275079224618E-5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-1.2825968482613078E-3</v>
      </c>
      <c r="E53" s="81">
        <f>(+E33-E114)*'Assumptions (Inputs)'!$D$31/'Assumptions (Inputs)'!$D$30</f>
        <v>-1.2825968482613078E-3</v>
      </c>
      <c r="F53" s="81">
        <f>(+F33-F114)*'Assumptions (Inputs)'!$D$31/'Assumptions (Inputs)'!$D$30</f>
        <v>-1.2825968482613078E-3</v>
      </c>
      <c r="G53" s="81">
        <f>(+G33-G114)*'Assumptions (Inputs)'!$D$31/'Assumptions (Inputs)'!$D$30</f>
        <v>-1.2825968482613078E-3</v>
      </c>
      <c r="H53" s="81">
        <f>(+H33-H114)*'Assumptions (Inputs)'!$D$31/'Assumptions (Inputs)'!$D$30</f>
        <v>-1.2825968482613078E-3</v>
      </c>
      <c r="I53" s="81">
        <f>(+I33-I114)*'Assumptions (Inputs)'!$D$31/'Assumptions (Inputs)'!$D$30</f>
        <v>-1.2825968482613078E-3</v>
      </c>
      <c r="J53" s="81">
        <f>(+J33-J114)*'Assumptions (Inputs)'!$D$31/'Assumptions (Inputs)'!$D$30</f>
        <v>-1.2825968482613078E-3</v>
      </c>
      <c r="K53" s="81">
        <f>(+K33-K114)*'Assumptions (Inputs)'!$D$31/'Assumptions (Inputs)'!$D$30</f>
        <v>-1.2825968482613078E-3</v>
      </c>
      <c r="L53" s="81">
        <f>(+L33-L114)*'Assumptions (Inputs)'!$D$31/'Assumptions (Inputs)'!$D$30</f>
        <v>-1.2825968482613078E-3</v>
      </c>
      <c r="M53" s="81">
        <f>(+M33-M114)*'Assumptions (Inputs)'!$D$31/'Assumptions (Inputs)'!$D$30</f>
        <v>-1.2825968482613078E-3</v>
      </c>
      <c r="N53" s="81">
        <f>(+N33-N114)*'Assumptions (Inputs)'!$D$31/'Assumptions (Inputs)'!$D$30</f>
        <v>-1.2825968482613078E-3</v>
      </c>
      <c r="O53" s="81">
        <f>(+O33-O114)*'Assumptions (Inputs)'!$D$31/'Assumptions (Inputs)'!$D$30</f>
        <v>-1.2825968482613078E-3</v>
      </c>
      <c r="P53" s="81">
        <f>(+P33-P114)*'Assumptions (Inputs)'!$D$31/'Assumptions (Inputs)'!$D$30</f>
        <v>-1.2825968482613078E-3</v>
      </c>
      <c r="Q53" s="81">
        <f>(+Q33-Q114)*'Assumptions (Inputs)'!$D$31/'Assumptions (Inputs)'!$D$30</f>
        <v>-1.2825968482613078E-3</v>
      </c>
      <c r="R53" s="81">
        <f>(+R33-R114)*'Assumptions (Inputs)'!$D$31/'Assumptions (Inputs)'!$D$30</f>
        <v>-1.2825968482613078E-3</v>
      </c>
      <c r="S53" s="81">
        <f>(+S33-S114)*'Assumptions (Inputs)'!$D$31/'Assumptions (Inputs)'!$D$30</f>
        <v>-1.2825968482613078E-3</v>
      </c>
      <c r="T53" s="81">
        <f>(+T33-T114)*'Assumptions (Inputs)'!$D$31/'Assumptions (Inputs)'!$D$30</f>
        <v>-1.2825968482613078E-3</v>
      </c>
      <c r="U53" s="81">
        <f>(+U33-U114)*'Assumptions (Inputs)'!$D$31/'Assumptions (Inputs)'!$D$30</f>
        <v>-1.2825968482613078E-3</v>
      </c>
      <c r="V53" s="81">
        <f>(+V33-V114)*'Assumptions (Inputs)'!$D$31/'Assumptions (Inputs)'!$D$30</f>
        <v>-1.2825968482613078E-3</v>
      </c>
      <c r="W53" s="81">
        <f>(+W33-W114)*'Assumptions (Inputs)'!$D$31/'Assumptions (Inputs)'!$D$30</f>
        <v>-1.2825968482613078E-3</v>
      </c>
      <c r="X53" s="81">
        <f>(+X33-X114)*'Assumptions (Inputs)'!$D$31/'Assumptions (Inputs)'!$D$30</f>
        <v>-1.2825968482613078E-3</v>
      </c>
      <c r="Y53" s="81">
        <f>(+Y33-Y114)*'Assumptions (Inputs)'!$D$31/'Assumptions (Inputs)'!$D$30</f>
        <v>-1.2825968482613078E-3</v>
      </c>
      <c r="Z53" s="81">
        <f>(+Z33-Z114)*'Assumptions (Inputs)'!$D$31/'Assumptions (Inputs)'!$D$30</f>
        <v>-1.2825968482613078E-3</v>
      </c>
      <c r="AA53" s="81">
        <f>(+AA33-AA114)*'Assumptions (Inputs)'!$D$31/'Assumptions (Inputs)'!$D$30</f>
        <v>-1.2825968482613078E-3</v>
      </c>
      <c r="AB53" s="81">
        <f>(+AB33-AB114)*'Assumptions (Inputs)'!$D$31/'Assumptions (Inputs)'!$D$30</f>
        <v>-1.2825968482613078E-3</v>
      </c>
      <c r="AC53" s="81">
        <f>(+AC33-AC114)*'Assumptions (Inputs)'!$D$31/'Assumptions (Inputs)'!$D$30</f>
        <v>-1.2825968482613078E-3</v>
      </c>
      <c r="AD53" s="81">
        <f>(+AD33-AD114)*'Assumptions (Inputs)'!$D$31/'Assumptions (Inputs)'!$D$30</f>
        <v>-1.2825968482613078E-3</v>
      </c>
      <c r="AE53" s="81">
        <f>(+AE33-AE114)*'Assumptions (Inputs)'!$D$31/'Assumptions (Inputs)'!$D$30</f>
        <v>-1.2825968482613078E-3</v>
      </c>
      <c r="AF53" s="81">
        <f>(+AF33-AF114)*'Assumptions (Inputs)'!$D$31/'Assumptions (Inputs)'!$D$30</f>
        <v>-1.2825968482613078E-3</v>
      </c>
      <c r="AG53" s="81">
        <f>(+AG33-AG114)*'Assumptions (Inputs)'!$D$31/'Assumptions (Inputs)'!$D$30</f>
        <v>-1.2825968482613078E-3</v>
      </c>
      <c r="AH53" s="81">
        <f>(+AH33-AH114)*'Assumptions (Inputs)'!$D$31/'Assumptions (Inputs)'!$D$30</f>
        <v>-1.2825968482613078E-3</v>
      </c>
      <c r="AI53" s="81">
        <f>(+AI33-AI114)*'Assumptions (Inputs)'!$D$31/'Assumptions (Inputs)'!$D$30</f>
        <v>-1.2825968482613078E-3</v>
      </c>
      <c r="AJ53" s="81">
        <f>(+AJ33-AJ114)*'Assumptions (Inputs)'!$D$31/'Assumptions (Inputs)'!$D$30</f>
        <v>-1.2825968482613078E-3</v>
      </c>
      <c r="AK53" s="81">
        <f>(+AK33-AK114)*'Assumptions (Inputs)'!$D$31/'Assumptions (Inputs)'!$D$30</f>
        <v>-1.2825968482613078E-3</v>
      </c>
      <c r="AL53" s="81">
        <f>(+AL33-AL114)*'Assumptions (Inputs)'!$D$31/'Assumptions (Inputs)'!$D$30</f>
        <v>-1.2825968482613078E-3</v>
      </c>
      <c r="AM53" s="81">
        <f>(+AM33-AM114)*'Assumptions (Inputs)'!$D$31/'Assumptions (Inputs)'!$D$30</f>
        <v>-1.2825968482613078E-3</v>
      </c>
      <c r="AN53" s="81">
        <f>(+AN33-AN114)*'Assumptions (Inputs)'!$D$31/'Assumptions (Inputs)'!$D$30</f>
        <v>-1.2825968482613078E-3</v>
      </c>
      <c r="AO53" s="81">
        <f>(+AO33-AO114)*'Assumptions (Inputs)'!$D$31/'Assumptions (Inputs)'!$D$30</f>
        <v>-1.2825968482613078E-3</v>
      </c>
      <c r="AP53" s="81">
        <f>(+AP33-AP114)*'Assumptions (Inputs)'!$D$31/'Assumptions (Inputs)'!$D$30</f>
        <v>-1.2825968482613078E-3</v>
      </c>
      <c r="AQ53" s="81">
        <f>(+AQ33-AQ114)*'Assumptions (Inputs)'!$D$31/'Assumptions (Inputs)'!$D$30</f>
        <v>-1.2825968482613078E-3</v>
      </c>
      <c r="AR53" s="81">
        <f>(+AR33-AR114)*'Assumptions (Inputs)'!$D$31/'Assumptions (Inputs)'!$D$30</f>
        <v>-1.2825968482613078E-3</v>
      </c>
      <c r="AS53" s="81">
        <f>(+AS33-AS114)*'Assumptions (Inputs)'!$D$31/'Assumptions (Inputs)'!$D$30</f>
        <v>-1.2825968482613078E-3</v>
      </c>
      <c r="AT53" s="81">
        <f>(+AT33-AT114)*'Assumptions (Inputs)'!$D$31/'Assumptions (Inputs)'!$D$30</f>
        <v>-1.2825968482613078E-3</v>
      </c>
      <c r="AU53" s="81">
        <f>(+AU33-AU114)*'Assumptions (Inputs)'!$D$31/'Assumptions (Inputs)'!$D$30</f>
        <v>-1.2825968482613078E-3</v>
      </c>
      <c r="AV53" s="81">
        <f>(+AV33-AV114)*'Assumptions (Inputs)'!$D$31/'Assumptions (Inputs)'!$D$30</f>
        <v>-1.2825968482613078E-3</v>
      </c>
      <c r="AW53" s="81">
        <f>(+AW33-AW114)*'Assumptions (Inputs)'!$D$31/'Assumptions (Inputs)'!$D$30</f>
        <v>-1.2825968482613078E-3</v>
      </c>
      <c r="AX53" s="81">
        <f>(+AX33-AX114)*'Assumptions (Inputs)'!$D$31/'Assumptions (Inputs)'!$D$30</f>
        <v>-1.2825968482613078E-3</v>
      </c>
      <c r="AY53" s="81">
        <f>(+AY33-AY114)*'Assumptions (Inputs)'!$D$31/'Assumptions (Inputs)'!$D$30</f>
        <v>-1.2825968482613078E-3</v>
      </c>
      <c r="AZ53" s="81">
        <f>(+AZ33-AZ114)*'Assumptions (Inputs)'!$D$31/'Assumptions (Inputs)'!$D$30</f>
        <v>-1.2825968482613078E-3</v>
      </c>
      <c r="BA53" s="81">
        <f>(+BA33-BA114)*'Assumptions (Inputs)'!$D$31/'Assumptions (Inputs)'!$D$30</f>
        <v>-1.2825968482613078E-3</v>
      </c>
      <c r="BB53" s="81">
        <f>(+BB33-BB114)*'Assumptions (Inputs)'!$D$31/'Assumptions (Inputs)'!$D$30</f>
        <v>0</v>
      </c>
      <c r="BC53" s="81">
        <f>(+BC33-BC114)*'Assumptions (Inputs)'!$D$31/'Assumptions (Inputs)'!$D$30</f>
        <v>0</v>
      </c>
      <c r="BD53" s="81">
        <f>(+BD33-BD114)*'Assumptions (Inputs)'!$D$31/'Assumptions (Inputs)'!$D$30</f>
        <v>0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-6.4129842413065338E-2</v>
      </c>
      <c r="BO53" s="343"/>
    </row>
    <row r="54" spans="1:107" s="38" customFormat="1" ht="15" customHeight="1">
      <c r="A54" s="36" t="s">
        <v>53</v>
      </c>
      <c r="B54" s="75">
        <f t="shared" ref="B54:BL54" si="28">B33</f>
        <v>0</v>
      </c>
      <c r="C54" s="75">
        <f t="shared" si="28"/>
        <v>0</v>
      </c>
      <c r="D54" s="75">
        <f t="shared" si="28"/>
        <v>7.4100998555999997E-2</v>
      </c>
      <c r="E54" s="75">
        <f t="shared" si="28"/>
        <v>7.4100998555999997E-2</v>
      </c>
      <c r="F54" s="75">
        <f t="shared" si="28"/>
        <v>7.4100998555999997E-2</v>
      </c>
      <c r="G54" s="75">
        <f t="shared" si="28"/>
        <v>7.4100998555999997E-2</v>
      </c>
      <c r="H54" s="75">
        <f t="shared" si="28"/>
        <v>7.4100998555999997E-2</v>
      </c>
      <c r="I54" s="75">
        <f t="shared" si="28"/>
        <v>7.4100998555999997E-2</v>
      </c>
      <c r="J54" s="75">
        <f t="shared" si="28"/>
        <v>7.4100998555999997E-2</v>
      </c>
      <c r="K54" s="75">
        <f t="shared" si="28"/>
        <v>7.4100998555999997E-2</v>
      </c>
      <c r="L54" s="75">
        <f t="shared" si="28"/>
        <v>7.4100998555999997E-2</v>
      </c>
      <c r="M54" s="75">
        <f t="shared" si="28"/>
        <v>7.4100998555999997E-2</v>
      </c>
      <c r="N54" s="75">
        <f t="shared" si="28"/>
        <v>7.4100998555999997E-2</v>
      </c>
      <c r="O54" s="75">
        <f t="shared" si="28"/>
        <v>7.4100998555999997E-2</v>
      </c>
      <c r="P54" s="75">
        <f t="shared" si="28"/>
        <v>7.4100998555999997E-2</v>
      </c>
      <c r="Q54" s="75">
        <f t="shared" si="28"/>
        <v>7.4100998555999997E-2</v>
      </c>
      <c r="R54" s="75">
        <f t="shared" si="28"/>
        <v>7.4100998555999997E-2</v>
      </c>
      <c r="S54" s="75">
        <f t="shared" si="28"/>
        <v>7.4100998555999997E-2</v>
      </c>
      <c r="T54" s="75">
        <f t="shared" si="28"/>
        <v>7.4100998555999997E-2</v>
      </c>
      <c r="U54" s="75">
        <f t="shared" si="28"/>
        <v>7.4100998555999997E-2</v>
      </c>
      <c r="V54" s="75">
        <f t="shared" si="28"/>
        <v>7.4100998555999997E-2</v>
      </c>
      <c r="W54" s="75">
        <f t="shared" si="28"/>
        <v>7.4100998555999997E-2</v>
      </c>
      <c r="X54" s="75">
        <f t="shared" si="28"/>
        <v>7.4100998555999997E-2</v>
      </c>
      <c r="Y54" s="75">
        <f t="shared" si="28"/>
        <v>7.4100998555999997E-2</v>
      </c>
      <c r="Z54" s="75">
        <f t="shared" si="28"/>
        <v>7.4100998555999997E-2</v>
      </c>
      <c r="AA54" s="75">
        <f t="shared" si="28"/>
        <v>7.4100998555999997E-2</v>
      </c>
      <c r="AB54" s="75">
        <f t="shared" si="28"/>
        <v>7.4100998555999997E-2</v>
      </c>
      <c r="AC54" s="75">
        <f t="shared" si="28"/>
        <v>7.4100998555999997E-2</v>
      </c>
      <c r="AD54" s="75">
        <f t="shared" si="28"/>
        <v>7.4100998555999997E-2</v>
      </c>
      <c r="AE54" s="75">
        <f t="shared" si="28"/>
        <v>7.4100998555999997E-2</v>
      </c>
      <c r="AF54" s="75">
        <f t="shared" si="28"/>
        <v>7.4100998555999997E-2</v>
      </c>
      <c r="AG54" s="75">
        <f t="shared" si="28"/>
        <v>7.4100998555999997E-2</v>
      </c>
      <c r="AH54" s="75">
        <f t="shared" si="28"/>
        <v>7.4100998555999997E-2</v>
      </c>
      <c r="AI54" s="75">
        <f t="shared" si="28"/>
        <v>7.4100998555999997E-2</v>
      </c>
      <c r="AJ54" s="75">
        <f t="shared" si="28"/>
        <v>7.4100998555999997E-2</v>
      </c>
      <c r="AK54" s="75">
        <f t="shared" si="28"/>
        <v>7.4100998555999997E-2</v>
      </c>
      <c r="AL54" s="75">
        <f t="shared" si="28"/>
        <v>7.4100998555999997E-2</v>
      </c>
      <c r="AM54" s="75">
        <f t="shared" si="28"/>
        <v>7.4100998555999997E-2</v>
      </c>
      <c r="AN54" s="75">
        <f t="shared" si="28"/>
        <v>7.4100998555999997E-2</v>
      </c>
      <c r="AO54" s="75">
        <f t="shared" si="28"/>
        <v>7.4100998555999997E-2</v>
      </c>
      <c r="AP54" s="75">
        <f t="shared" si="28"/>
        <v>7.4100998555999997E-2</v>
      </c>
      <c r="AQ54" s="75">
        <f t="shared" si="28"/>
        <v>7.4100998555999997E-2</v>
      </c>
      <c r="AR54" s="75">
        <f t="shared" si="28"/>
        <v>7.4100998555999997E-2</v>
      </c>
      <c r="AS54" s="75">
        <f t="shared" si="28"/>
        <v>7.4100998555999997E-2</v>
      </c>
      <c r="AT54" s="75">
        <f t="shared" si="28"/>
        <v>7.4100998555999997E-2</v>
      </c>
      <c r="AU54" s="75">
        <f t="shared" si="28"/>
        <v>7.4100998555999997E-2</v>
      </c>
      <c r="AV54" s="75">
        <f t="shared" si="28"/>
        <v>7.4100998555999997E-2</v>
      </c>
      <c r="AW54" s="75">
        <f t="shared" si="28"/>
        <v>7.4100998555999997E-2</v>
      </c>
      <c r="AX54" s="75">
        <f t="shared" si="28"/>
        <v>7.4100998555999997E-2</v>
      </c>
      <c r="AY54" s="75">
        <f t="shared" si="28"/>
        <v>7.4100998555999997E-2</v>
      </c>
      <c r="AZ54" s="75">
        <f t="shared" si="28"/>
        <v>7.4100998555999997E-2</v>
      </c>
      <c r="BA54" s="75">
        <f t="shared" si="28"/>
        <v>7.4100998555999997E-2</v>
      </c>
      <c r="BB54" s="75">
        <f t="shared" si="28"/>
        <v>0</v>
      </c>
      <c r="BC54" s="75">
        <f t="shared" si="28"/>
        <v>0</v>
      </c>
      <c r="BD54" s="75">
        <f t="shared" si="28"/>
        <v>0</v>
      </c>
      <c r="BE54" s="75">
        <f t="shared" si="28"/>
        <v>0</v>
      </c>
      <c r="BF54" s="75">
        <f t="shared" si="28"/>
        <v>0</v>
      </c>
      <c r="BG54" s="75">
        <f t="shared" si="28"/>
        <v>0</v>
      </c>
      <c r="BH54" s="75">
        <f t="shared" si="28"/>
        <v>0</v>
      </c>
      <c r="BI54" s="75">
        <f t="shared" si="28"/>
        <v>0</v>
      </c>
      <c r="BJ54" s="75">
        <f t="shared" si="28"/>
        <v>0</v>
      </c>
      <c r="BK54" s="75">
        <f t="shared" si="28"/>
        <v>0</v>
      </c>
      <c r="BL54" s="75">
        <f t="shared" si="28"/>
        <v>0</v>
      </c>
      <c r="BM54" s="37"/>
      <c r="BN54" s="75">
        <f>SUM(B54:BM54)</f>
        <v>3.7050499278000029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0.19000256039999999</v>
      </c>
      <c r="E55" s="68">
        <f>E21*'Assumptions (Inputs)'!$C$42</f>
        <v>0.19000256039999999</v>
      </c>
      <c r="F55" s="68">
        <f>F21*'Assumptions (Inputs)'!$C$42</f>
        <v>0.19000256039999999</v>
      </c>
      <c r="G55" s="68">
        <f>G21*'Assumptions (Inputs)'!$C$42</f>
        <v>0.19000256039999999</v>
      </c>
      <c r="H55" s="68">
        <f>H21*'Assumptions (Inputs)'!$C$42</f>
        <v>0.19000256039999999</v>
      </c>
      <c r="I55" s="68">
        <f>I21*'Assumptions (Inputs)'!$C$42</f>
        <v>0.19000256039999999</v>
      </c>
      <c r="J55" s="68">
        <f>J21*'Assumptions (Inputs)'!$C$42</f>
        <v>0.19000256039999999</v>
      </c>
      <c r="K55" s="68">
        <f>K21*'Assumptions (Inputs)'!$C$42</f>
        <v>0.19000256039999999</v>
      </c>
      <c r="L55" s="68">
        <f>L21*'Assumptions (Inputs)'!$C$42</f>
        <v>0.19000256039999999</v>
      </c>
      <c r="M55" s="68">
        <f>M21*'Assumptions (Inputs)'!$C$42</f>
        <v>0.19000256039999999</v>
      </c>
      <c r="N55" s="68">
        <f>N21*'Assumptions (Inputs)'!$C$42</f>
        <v>0.19000256039999999</v>
      </c>
      <c r="O55" s="68">
        <f>O21*'Assumptions (Inputs)'!$C$42</f>
        <v>0.19000256039999999</v>
      </c>
      <c r="P55" s="68">
        <f>P21*'Assumptions (Inputs)'!$C$42</f>
        <v>0.19000256039999999</v>
      </c>
      <c r="Q55" s="68">
        <f>Q21*'Assumptions (Inputs)'!$C$42</f>
        <v>0.19000256039999999</v>
      </c>
      <c r="R55" s="68">
        <f>R21*'Assumptions (Inputs)'!$C$42</f>
        <v>0.19000256039999999</v>
      </c>
      <c r="S55" s="68">
        <f>S21*'Assumptions (Inputs)'!$C$42</f>
        <v>0.19000256039999999</v>
      </c>
      <c r="T55" s="68">
        <f>T21*'Assumptions (Inputs)'!$C$42</f>
        <v>0.19000256039999999</v>
      </c>
      <c r="U55" s="68">
        <f>U21*'Assumptions (Inputs)'!$C$42</f>
        <v>0.19000256039999999</v>
      </c>
      <c r="V55" s="68">
        <f>V21*'Assumptions (Inputs)'!$C$42</f>
        <v>0.19000256039999999</v>
      </c>
      <c r="W55" s="68">
        <f>W21*'Assumptions (Inputs)'!$C$42</f>
        <v>0.19000256039999999</v>
      </c>
      <c r="X55" s="68">
        <f>X21*'Assumptions (Inputs)'!$C$42</f>
        <v>0.19000256039999999</v>
      </c>
      <c r="Y55" s="68">
        <f>Y21*'Assumptions (Inputs)'!$C$42</f>
        <v>0.19000256039999999</v>
      </c>
      <c r="Z55" s="68">
        <f>Z21*'Assumptions (Inputs)'!$C$42</f>
        <v>0.19000256039999999</v>
      </c>
      <c r="AA55" s="68">
        <f>AA21*'Assumptions (Inputs)'!$C$42</f>
        <v>0.19000256039999999</v>
      </c>
      <c r="AB55" s="68">
        <f>AB21*'Assumptions (Inputs)'!$C$42</f>
        <v>0.19000256039999999</v>
      </c>
      <c r="AC55" s="68">
        <f>AC21*'Assumptions (Inputs)'!$C$42</f>
        <v>0.19000256039999999</v>
      </c>
      <c r="AD55" s="68">
        <f>AD21*'Assumptions (Inputs)'!$C$42</f>
        <v>0.19000256039999999</v>
      </c>
      <c r="AE55" s="68">
        <f>AE21*'Assumptions (Inputs)'!$C$42</f>
        <v>0.19000256039999999</v>
      </c>
      <c r="AF55" s="68">
        <f>AF21*'Assumptions (Inputs)'!$C$42</f>
        <v>0.19000256039999999</v>
      </c>
      <c r="AG55" s="68">
        <f>AG21*'Assumptions (Inputs)'!$C$42</f>
        <v>0.19000256039999999</v>
      </c>
      <c r="AH55" s="68">
        <f>AH21*'Assumptions (Inputs)'!$C$42</f>
        <v>0.19000256039999999</v>
      </c>
      <c r="AI55" s="68">
        <f>AI21*'Assumptions (Inputs)'!$C$42</f>
        <v>0.19000256039999999</v>
      </c>
      <c r="AJ55" s="68">
        <f>AJ21*'Assumptions (Inputs)'!$C$42</f>
        <v>0.19000256039999999</v>
      </c>
      <c r="AK55" s="68">
        <f>AK21*'Assumptions (Inputs)'!$C$42</f>
        <v>0.19000256039999999</v>
      </c>
      <c r="AL55" s="68">
        <f>AL21*'Assumptions (Inputs)'!$C$42</f>
        <v>0.19000256039999999</v>
      </c>
      <c r="AM55" s="68">
        <f>AM21*'Assumptions (Inputs)'!$C$42</f>
        <v>0.19000256039999999</v>
      </c>
      <c r="AN55" s="68">
        <f>AN21*'Assumptions (Inputs)'!$C$42</f>
        <v>0.19000256039999999</v>
      </c>
      <c r="AO55" s="68">
        <f>AO21*'Assumptions (Inputs)'!$C$42</f>
        <v>0.19000256039999999</v>
      </c>
      <c r="AP55" s="68">
        <f>AP21*'Assumptions (Inputs)'!$C$42</f>
        <v>0.19000256039999999</v>
      </c>
      <c r="AQ55" s="68">
        <f>AQ21*'Assumptions (Inputs)'!$C$42</f>
        <v>0.19000256039999999</v>
      </c>
      <c r="AR55" s="68">
        <f>AR21*'Assumptions (Inputs)'!$C$42</f>
        <v>0.19000256039999999</v>
      </c>
      <c r="AS55" s="68">
        <f>AS21*'Assumptions (Inputs)'!$C$42</f>
        <v>0.19000256039999999</v>
      </c>
      <c r="AT55" s="68">
        <f>AT21*'Assumptions (Inputs)'!$C$42</f>
        <v>0.19000256039999999</v>
      </c>
      <c r="AU55" s="68">
        <f>AU21*'Assumptions (Inputs)'!$C$42</f>
        <v>0.19000256039999999</v>
      </c>
      <c r="AV55" s="68">
        <f>AV21*'Assumptions (Inputs)'!$C$42</f>
        <v>0.19000256039999999</v>
      </c>
      <c r="AW55" s="68">
        <f>AW21*'Assumptions (Inputs)'!$C$42</f>
        <v>0.19000256039999999</v>
      </c>
      <c r="AX55" s="68">
        <f>AX21*'Assumptions (Inputs)'!$C$42</f>
        <v>0.19000256039999999</v>
      </c>
      <c r="AY55" s="68">
        <f>AY21*'Assumptions (Inputs)'!$C$42</f>
        <v>0.19000256039999999</v>
      </c>
      <c r="AZ55" s="68">
        <f>AZ21*'Assumptions (Inputs)'!$C$42</f>
        <v>0.19000256039999999</v>
      </c>
      <c r="BA55" s="68">
        <f>BA21*'Assumptions (Inputs)'!$C$42</f>
        <v>0</v>
      </c>
      <c r="BB55" s="68">
        <f>BB21*'Assumptions (Inputs)'!$C$42</f>
        <v>0</v>
      </c>
      <c r="BC55" s="68">
        <f>BC21*'Assumptions (Inputs)'!$C$42</f>
        <v>0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9.3101254596</v>
      </c>
      <c r="BO55" s="337"/>
    </row>
    <row r="56" spans="1:107" s="38" customFormat="1" ht="15" customHeight="1" thickBot="1">
      <c r="A56" s="36" t="s">
        <v>100</v>
      </c>
      <c r="B56" s="69">
        <f t="shared" ref="B56:BL56" si="29">SUM(B53:B55)</f>
        <v>0</v>
      </c>
      <c r="C56" s="69">
        <f t="shared" si="29"/>
        <v>0</v>
      </c>
      <c r="D56" s="69">
        <f t="shared" si="29"/>
        <v>0.2628209621077387</v>
      </c>
      <c r="E56" s="69">
        <f t="shared" si="29"/>
        <v>0.2628209621077387</v>
      </c>
      <c r="F56" s="69">
        <f t="shared" si="29"/>
        <v>0.2628209621077387</v>
      </c>
      <c r="G56" s="69">
        <f t="shared" si="29"/>
        <v>0.2628209621077387</v>
      </c>
      <c r="H56" s="69">
        <f t="shared" si="29"/>
        <v>0.2628209621077387</v>
      </c>
      <c r="I56" s="69">
        <f t="shared" si="29"/>
        <v>0.2628209621077387</v>
      </c>
      <c r="J56" s="69">
        <f t="shared" si="29"/>
        <v>0.2628209621077387</v>
      </c>
      <c r="K56" s="69">
        <f t="shared" si="29"/>
        <v>0.2628209621077387</v>
      </c>
      <c r="L56" s="69">
        <f t="shared" si="29"/>
        <v>0.2628209621077387</v>
      </c>
      <c r="M56" s="69">
        <f t="shared" si="29"/>
        <v>0.2628209621077387</v>
      </c>
      <c r="N56" s="69">
        <f t="shared" si="29"/>
        <v>0.2628209621077387</v>
      </c>
      <c r="O56" s="69">
        <f t="shared" si="29"/>
        <v>0.2628209621077387</v>
      </c>
      <c r="P56" s="69">
        <f t="shared" si="29"/>
        <v>0.2628209621077387</v>
      </c>
      <c r="Q56" s="69">
        <f t="shared" si="29"/>
        <v>0.2628209621077387</v>
      </c>
      <c r="R56" s="69">
        <f t="shared" si="29"/>
        <v>0.2628209621077387</v>
      </c>
      <c r="S56" s="69">
        <f t="shared" si="29"/>
        <v>0.2628209621077387</v>
      </c>
      <c r="T56" s="69">
        <f t="shared" si="29"/>
        <v>0.2628209621077387</v>
      </c>
      <c r="U56" s="69">
        <f t="shared" si="29"/>
        <v>0.2628209621077387</v>
      </c>
      <c r="V56" s="69">
        <f t="shared" si="29"/>
        <v>0.2628209621077387</v>
      </c>
      <c r="W56" s="69">
        <f t="shared" si="29"/>
        <v>0.2628209621077387</v>
      </c>
      <c r="X56" s="69">
        <f t="shared" si="29"/>
        <v>0.2628209621077387</v>
      </c>
      <c r="Y56" s="69">
        <f t="shared" si="29"/>
        <v>0.2628209621077387</v>
      </c>
      <c r="Z56" s="69">
        <f t="shared" si="29"/>
        <v>0.2628209621077387</v>
      </c>
      <c r="AA56" s="69">
        <f t="shared" si="29"/>
        <v>0.2628209621077387</v>
      </c>
      <c r="AB56" s="69">
        <f t="shared" si="29"/>
        <v>0.2628209621077387</v>
      </c>
      <c r="AC56" s="69">
        <f t="shared" si="29"/>
        <v>0.2628209621077387</v>
      </c>
      <c r="AD56" s="69">
        <f t="shared" si="29"/>
        <v>0.2628209621077387</v>
      </c>
      <c r="AE56" s="69">
        <f t="shared" si="29"/>
        <v>0.2628209621077387</v>
      </c>
      <c r="AF56" s="69">
        <f t="shared" si="29"/>
        <v>0.2628209621077387</v>
      </c>
      <c r="AG56" s="69">
        <f t="shared" si="29"/>
        <v>0.2628209621077387</v>
      </c>
      <c r="AH56" s="69">
        <f t="shared" si="29"/>
        <v>0.2628209621077387</v>
      </c>
      <c r="AI56" s="69">
        <f t="shared" si="29"/>
        <v>0.2628209621077387</v>
      </c>
      <c r="AJ56" s="69">
        <f t="shared" si="29"/>
        <v>0.2628209621077387</v>
      </c>
      <c r="AK56" s="69">
        <f t="shared" si="29"/>
        <v>0.2628209621077387</v>
      </c>
      <c r="AL56" s="69">
        <f t="shared" si="29"/>
        <v>0.2628209621077387</v>
      </c>
      <c r="AM56" s="69">
        <f t="shared" si="29"/>
        <v>0.2628209621077387</v>
      </c>
      <c r="AN56" s="69">
        <f t="shared" si="29"/>
        <v>0.2628209621077387</v>
      </c>
      <c r="AO56" s="69">
        <f t="shared" si="29"/>
        <v>0.2628209621077387</v>
      </c>
      <c r="AP56" s="69">
        <f t="shared" si="29"/>
        <v>0.2628209621077387</v>
      </c>
      <c r="AQ56" s="69">
        <f t="shared" si="29"/>
        <v>0.2628209621077387</v>
      </c>
      <c r="AR56" s="69">
        <f t="shared" si="29"/>
        <v>0.2628209621077387</v>
      </c>
      <c r="AS56" s="69">
        <f t="shared" si="29"/>
        <v>0.2628209621077387</v>
      </c>
      <c r="AT56" s="69">
        <f t="shared" si="29"/>
        <v>0.2628209621077387</v>
      </c>
      <c r="AU56" s="69">
        <f t="shared" si="29"/>
        <v>0.2628209621077387</v>
      </c>
      <c r="AV56" s="69">
        <f t="shared" si="29"/>
        <v>0.2628209621077387</v>
      </c>
      <c r="AW56" s="69">
        <f t="shared" si="29"/>
        <v>0.2628209621077387</v>
      </c>
      <c r="AX56" s="69">
        <f t="shared" si="29"/>
        <v>0.2628209621077387</v>
      </c>
      <c r="AY56" s="69">
        <f t="shared" si="29"/>
        <v>0.2628209621077387</v>
      </c>
      <c r="AZ56" s="69">
        <f t="shared" si="29"/>
        <v>0.2628209621077387</v>
      </c>
      <c r="BA56" s="69">
        <f t="shared" si="29"/>
        <v>7.2818401707738692E-2</v>
      </c>
      <c r="BB56" s="69">
        <f t="shared" si="29"/>
        <v>0</v>
      </c>
      <c r="BC56" s="69">
        <f t="shared" si="29"/>
        <v>0</v>
      </c>
      <c r="BD56" s="69">
        <f t="shared" si="29"/>
        <v>0</v>
      </c>
      <c r="BE56" s="69">
        <f t="shared" si="29"/>
        <v>0</v>
      </c>
      <c r="BF56" s="69">
        <f t="shared" si="29"/>
        <v>0</v>
      </c>
      <c r="BG56" s="69">
        <f t="shared" si="29"/>
        <v>0</v>
      </c>
      <c r="BH56" s="69">
        <f t="shared" si="29"/>
        <v>0</v>
      </c>
      <c r="BI56" s="69">
        <f t="shared" si="29"/>
        <v>0</v>
      </c>
      <c r="BJ56" s="69">
        <f t="shared" si="29"/>
        <v>0</v>
      </c>
      <c r="BK56" s="69">
        <f t="shared" si="29"/>
        <v>0</v>
      </c>
      <c r="BL56" s="69">
        <f t="shared" si="29"/>
        <v>0</v>
      </c>
      <c r="BM56" s="37"/>
      <c r="BN56" s="75">
        <f>SUM(B56:BM56)</f>
        <v>12.951045544986941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30">B50</f>
        <v>0</v>
      </c>
      <c r="C59" s="75">
        <f t="shared" si="30"/>
        <v>0</v>
      </c>
      <c r="D59" s="75">
        <f t="shared" si="30"/>
        <v>1.8491761687729498</v>
      </c>
      <c r="E59" s="75">
        <f t="shared" si="30"/>
        <v>3.6201494687147044</v>
      </c>
      <c r="F59" s="75">
        <f t="shared" si="30"/>
        <v>3.4680174586433909</v>
      </c>
      <c r="G59" s="75">
        <f t="shared" si="30"/>
        <v>3.3241017292914541</v>
      </c>
      <c r="H59" s="75">
        <f t="shared" si="30"/>
        <v>3.1877872423708808</v>
      </c>
      <c r="I59" s="75">
        <f t="shared" si="30"/>
        <v>3.0585062702311934</v>
      </c>
      <c r="J59" s="75">
        <f t="shared" si="30"/>
        <v>2.9357305107532015</v>
      </c>
      <c r="K59" s="75">
        <f t="shared" si="30"/>
        <v>2.8189710873489959</v>
      </c>
      <c r="L59" s="75">
        <f t="shared" si="30"/>
        <v>2.7055707192101015</v>
      </c>
      <c r="M59" s="75">
        <f t="shared" si="30"/>
        <v>2.5926434574466031</v>
      </c>
      <c r="N59" s="75">
        <f t="shared" si="30"/>
        <v>2.4797161956831046</v>
      </c>
      <c r="O59" s="75">
        <f t="shared" si="30"/>
        <v>2.3667889339196067</v>
      </c>
      <c r="P59" s="75">
        <f t="shared" si="30"/>
        <v>2.2538616721561082</v>
      </c>
      <c r="Q59" s="75">
        <f t="shared" si="30"/>
        <v>2.1409344103926098</v>
      </c>
      <c r="R59" s="75">
        <f t="shared" si="30"/>
        <v>2.0280071486291114</v>
      </c>
      <c r="S59" s="75">
        <f t="shared" si="30"/>
        <v>1.9150798868656134</v>
      </c>
      <c r="T59" s="75">
        <f t="shared" si="30"/>
        <v>1.8021526251021149</v>
      </c>
      <c r="U59" s="75">
        <f t="shared" si="30"/>
        <v>1.6892253633386167</v>
      </c>
      <c r="V59" s="75">
        <f t="shared" si="30"/>
        <v>1.5762981015751183</v>
      </c>
      <c r="W59" s="75">
        <f t="shared" si="30"/>
        <v>1.4633708398116201</v>
      </c>
      <c r="X59" s="75">
        <f t="shared" si="30"/>
        <v>1.368035250106596</v>
      </c>
      <c r="Y59" s="75">
        <f t="shared" si="30"/>
        <v>1.3078830045185217</v>
      </c>
      <c r="Z59" s="75">
        <f t="shared" si="30"/>
        <v>1.2653224309889217</v>
      </c>
      <c r="AA59" s="75">
        <f t="shared" si="30"/>
        <v>1.2227618574593218</v>
      </c>
      <c r="AB59" s="75">
        <f t="shared" si="30"/>
        <v>1.1802012839297218</v>
      </c>
      <c r="AC59" s="75">
        <f t="shared" si="30"/>
        <v>1.1376407104001218</v>
      </c>
      <c r="AD59" s="75">
        <f t="shared" si="30"/>
        <v>1.0950801368705219</v>
      </c>
      <c r="AE59" s="75">
        <f t="shared" si="30"/>
        <v>1.0525195633409212</v>
      </c>
      <c r="AF59" s="75">
        <f t="shared" si="30"/>
        <v>1.0099589898113213</v>
      </c>
      <c r="AG59" s="75">
        <f t="shared" si="30"/>
        <v>0.96739841628172085</v>
      </c>
      <c r="AH59" s="75">
        <f t="shared" si="30"/>
        <v>0.92483784275212089</v>
      </c>
      <c r="AI59" s="75">
        <f t="shared" si="30"/>
        <v>0.88227726922252059</v>
      </c>
      <c r="AJ59" s="75">
        <f t="shared" si="30"/>
        <v>0.83971669569292051</v>
      </c>
      <c r="AK59" s="75">
        <f t="shared" si="30"/>
        <v>0.79715612216332021</v>
      </c>
      <c r="AL59" s="75">
        <f t="shared" si="30"/>
        <v>0.75459554863372014</v>
      </c>
      <c r="AM59" s="75">
        <f t="shared" si="30"/>
        <v>0.71203497510411995</v>
      </c>
      <c r="AN59" s="75">
        <f t="shared" si="30"/>
        <v>0.66947440157451987</v>
      </c>
      <c r="AO59" s="75">
        <f t="shared" si="30"/>
        <v>0.62691382804491957</v>
      </c>
      <c r="AP59" s="75">
        <f t="shared" si="30"/>
        <v>0.5843532545153195</v>
      </c>
      <c r="AQ59" s="75">
        <f t="shared" si="30"/>
        <v>0.54179268098571931</v>
      </c>
      <c r="AR59" s="75">
        <f t="shared" si="30"/>
        <v>0.49923210745611918</v>
      </c>
      <c r="AS59" s="75">
        <f t="shared" si="30"/>
        <v>0.45667153392651899</v>
      </c>
      <c r="AT59" s="75">
        <f t="shared" si="30"/>
        <v>0.41411096039691886</v>
      </c>
      <c r="AU59" s="75">
        <f t="shared" si="30"/>
        <v>0.37155038686731867</v>
      </c>
      <c r="AV59" s="75">
        <f t="shared" si="30"/>
        <v>0.32898981333771854</v>
      </c>
      <c r="AW59" s="75">
        <f t="shared" si="30"/>
        <v>0.28642923980811835</v>
      </c>
      <c r="AX59" s="75">
        <f t="shared" si="30"/>
        <v>0.24386866627851825</v>
      </c>
      <c r="AY59" s="75">
        <f t="shared" si="30"/>
        <v>0.20130809274891806</v>
      </c>
      <c r="AZ59" s="75">
        <f t="shared" si="30"/>
        <v>0.15874751921931787</v>
      </c>
      <c r="BA59" s="75">
        <f t="shared" si="30"/>
        <v>6.8686305589719304E-2</v>
      </c>
      <c r="BB59" s="75">
        <f t="shared" si="30"/>
        <v>-9.4621275079224618E-5</v>
      </c>
      <c r="BC59" s="75">
        <f t="shared" si="30"/>
        <v>-9.4621275079224618E-5</v>
      </c>
      <c r="BD59" s="75">
        <f t="shared" si="30"/>
        <v>-9.4621275079224618E-5</v>
      </c>
      <c r="BE59" s="75">
        <f t="shared" si="30"/>
        <v>-9.4621275079224618E-5</v>
      </c>
      <c r="BF59" s="75">
        <f t="shared" si="30"/>
        <v>-9.4621275079224618E-5</v>
      </c>
      <c r="BG59" s="75">
        <f t="shared" si="30"/>
        <v>-9.4621275079224618E-5</v>
      </c>
      <c r="BH59" s="75">
        <f t="shared" si="30"/>
        <v>-9.4621275079224618E-5</v>
      </c>
      <c r="BI59" s="75">
        <f t="shared" si="30"/>
        <v>-9.4621275079224618E-5</v>
      </c>
      <c r="BJ59" s="75">
        <f t="shared" si="30"/>
        <v>-9.4621275079224618E-5</v>
      </c>
      <c r="BK59" s="75">
        <f t="shared" si="30"/>
        <v>-9.4621275079224618E-5</v>
      </c>
      <c r="BL59" s="75">
        <f t="shared" si="30"/>
        <v>-9.4621275079224618E-5</v>
      </c>
      <c r="BM59" s="37"/>
      <c r="BN59" s="75">
        <f>SUM(B59:BM59)</f>
        <v>71.244597344257258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1">E60</f>
        <v>9.7000000000000003E-2</v>
      </c>
      <c r="G60" s="369">
        <f t="shared" si="31"/>
        <v>9.7000000000000003E-2</v>
      </c>
      <c r="H60" s="369">
        <f t="shared" si="31"/>
        <v>9.7000000000000003E-2</v>
      </c>
      <c r="I60" s="369">
        <f t="shared" si="31"/>
        <v>9.7000000000000003E-2</v>
      </c>
      <c r="J60" s="369">
        <f t="shared" si="31"/>
        <v>9.7000000000000003E-2</v>
      </c>
      <c r="K60" s="369">
        <f t="shared" si="31"/>
        <v>9.7000000000000003E-2</v>
      </c>
      <c r="L60" s="369">
        <f t="shared" si="31"/>
        <v>9.7000000000000003E-2</v>
      </c>
      <c r="M60" s="369">
        <f t="shared" si="31"/>
        <v>9.7000000000000003E-2</v>
      </c>
      <c r="N60" s="369">
        <f t="shared" si="31"/>
        <v>9.7000000000000003E-2</v>
      </c>
      <c r="O60" s="369">
        <f t="shared" si="31"/>
        <v>9.7000000000000003E-2</v>
      </c>
      <c r="P60" s="369">
        <f t="shared" si="31"/>
        <v>9.7000000000000003E-2</v>
      </c>
      <c r="Q60" s="369">
        <f t="shared" si="31"/>
        <v>9.7000000000000003E-2</v>
      </c>
      <c r="R60" s="369">
        <f t="shared" si="31"/>
        <v>9.7000000000000003E-2</v>
      </c>
      <c r="S60" s="369">
        <f t="shared" si="31"/>
        <v>9.7000000000000003E-2</v>
      </c>
      <c r="T60" s="369">
        <f t="shared" si="31"/>
        <v>9.7000000000000003E-2</v>
      </c>
      <c r="U60" s="369">
        <f t="shared" si="31"/>
        <v>9.7000000000000003E-2</v>
      </c>
      <c r="V60" s="369">
        <f t="shared" si="31"/>
        <v>9.7000000000000003E-2</v>
      </c>
      <c r="W60" s="369">
        <f t="shared" si="31"/>
        <v>9.7000000000000003E-2</v>
      </c>
      <c r="X60" s="369">
        <f t="shared" si="31"/>
        <v>9.7000000000000003E-2</v>
      </c>
      <c r="Y60" s="369">
        <f t="shared" si="31"/>
        <v>9.7000000000000003E-2</v>
      </c>
      <c r="Z60" s="369">
        <f t="shared" si="31"/>
        <v>9.7000000000000003E-2</v>
      </c>
      <c r="AA60" s="369">
        <f t="shared" si="31"/>
        <v>9.7000000000000003E-2</v>
      </c>
      <c r="AB60" s="369">
        <f t="shared" si="31"/>
        <v>9.7000000000000003E-2</v>
      </c>
      <c r="AC60" s="369">
        <f t="shared" si="31"/>
        <v>9.7000000000000003E-2</v>
      </c>
      <c r="AD60" s="369">
        <f t="shared" si="31"/>
        <v>9.7000000000000003E-2</v>
      </c>
      <c r="AE60" s="369">
        <f t="shared" si="31"/>
        <v>9.7000000000000003E-2</v>
      </c>
      <c r="AF60" s="369">
        <f t="shared" si="31"/>
        <v>9.7000000000000003E-2</v>
      </c>
      <c r="AG60" s="369">
        <f t="shared" si="31"/>
        <v>9.7000000000000003E-2</v>
      </c>
      <c r="AH60" s="369">
        <f t="shared" si="31"/>
        <v>9.7000000000000003E-2</v>
      </c>
      <c r="AI60" s="369">
        <f t="shared" si="31"/>
        <v>9.7000000000000003E-2</v>
      </c>
      <c r="AJ60" s="369">
        <f t="shared" si="31"/>
        <v>9.7000000000000003E-2</v>
      </c>
      <c r="AK60" s="369">
        <f t="shared" si="31"/>
        <v>9.7000000000000003E-2</v>
      </c>
      <c r="AL60" s="369">
        <f t="shared" si="31"/>
        <v>9.7000000000000003E-2</v>
      </c>
      <c r="AM60" s="369">
        <f t="shared" si="31"/>
        <v>9.7000000000000003E-2</v>
      </c>
      <c r="AN60" s="369">
        <f t="shared" si="31"/>
        <v>9.7000000000000003E-2</v>
      </c>
      <c r="AO60" s="369">
        <f t="shared" si="31"/>
        <v>9.7000000000000003E-2</v>
      </c>
      <c r="AP60" s="369">
        <f t="shared" si="31"/>
        <v>9.7000000000000003E-2</v>
      </c>
      <c r="AQ60" s="369">
        <f t="shared" si="31"/>
        <v>9.7000000000000003E-2</v>
      </c>
      <c r="AR60" s="369">
        <f t="shared" si="31"/>
        <v>9.7000000000000003E-2</v>
      </c>
      <c r="AS60" s="369">
        <f t="shared" si="31"/>
        <v>9.7000000000000003E-2</v>
      </c>
      <c r="AT60" s="369">
        <f t="shared" si="31"/>
        <v>9.7000000000000003E-2</v>
      </c>
      <c r="AU60" s="369">
        <f t="shared" si="31"/>
        <v>9.7000000000000003E-2</v>
      </c>
      <c r="AV60" s="369">
        <f t="shared" si="31"/>
        <v>9.7000000000000003E-2</v>
      </c>
      <c r="AW60" s="369">
        <f t="shared" si="31"/>
        <v>9.7000000000000003E-2</v>
      </c>
      <c r="AX60" s="369">
        <f t="shared" si="31"/>
        <v>9.7000000000000003E-2</v>
      </c>
      <c r="AY60" s="369">
        <f t="shared" si="31"/>
        <v>9.7000000000000003E-2</v>
      </c>
      <c r="AZ60" s="369">
        <f t="shared" si="31"/>
        <v>9.7000000000000003E-2</v>
      </c>
      <c r="BA60" s="369">
        <f t="shared" si="31"/>
        <v>9.7000000000000003E-2</v>
      </c>
      <c r="BB60" s="369">
        <f t="shared" si="31"/>
        <v>9.7000000000000003E-2</v>
      </c>
      <c r="BC60" s="369">
        <f t="shared" si="31"/>
        <v>9.7000000000000003E-2</v>
      </c>
      <c r="BD60" s="369">
        <f t="shared" si="31"/>
        <v>9.7000000000000003E-2</v>
      </c>
      <c r="BE60" s="369">
        <f t="shared" si="31"/>
        <v>9.7000000000000003E-2</v>
      </c>
      <c r="BF60" s="369">
        <f t="shared" si="31"/>
        <v>9.7000000000000003E-2</v>
      </c>
      <c r="BG60" s="369">
        <f t="shared" si="31"/>
        <v>9.7000000000000003E-2</v>
      </c>
      <c r="BH60" s="369">
        <f t="shared" si="31"/>
        <v>9.7000000000000003E-2</v>
      </c>
      <c r="BI60" s="369">
        <f t="shared" si="31"/>
        <v>9.7000000000000003E-2</v>
      </c>
      <c r="BJ60" s="369">
        <f t="shared" si="31"/>
        <v>9.7000000000000003E-2</v>
      </c>
      <c r="BK60" s="369">
        <f t="shared" si="31"/>
        <v>9.7000000000000003E-2</v>
      </c>
      <c r="BL60" s="369">
        <f t="shared" si="31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2">+B59*B60</f>
        <v>0</v>
      </c>
      <c r="C61" s="75">
        <f t="shared" si="32"/>
        <v>0</v>
      </c>
      <c r="D61" s="75">
        <f t="shared" si="32"/>
        <v>0.17937008837097612</v>
      </c>
      <c r="E61" s="75">
        <f t="shared" si="32"/>
        <v>0.35115449846532631</v>
      </c>
      <c r="F61" s="75">
        <f>+F59*F60</f>
        <v>0.33639769348840892</v>
      </c>
      <c r="G61" s="75">
        <f t="shared" ref="G61:BL61" si="33">+G59*G60</f>
        <v>0.32243786774127103</v>
      </c>
      <c r="H61" s="75">
        <f t="shared" si="33"/>
        <v>0.30921536250997544</v>
      </c>
      <c r="I61" s="75">
        <f t="shared" si="33"/>
        <v>0.29667510821242576</v>
      </c>
      <c r="J61" s="75">
        <f t="shared" si="33"/>
        <v>0.28476585954306055</v>
      </c>
      <c r="K61" s="75">
        <f t="shared" si="33"/>
        <v>0.27344019547285259</v>
      </c>
      <c r="L61" s="75">
        <f t="shared" si="33"/>
        <v>0.26244035976337987</v>
      </c>
      <c r="M61" s="75">
        <f t="shared" si="33"/>
        <v>0.25148641537232053</v>
      </c>
      <c r="N61" s="75">
        <f t="shared" si="33"/>
        <v>0.24053247098126115</v>
      </c>
      <c r="O61" s="75">
        <f t="shared" si="33"/>
        <v>0.22957852659020186</v>
      </c>
      <c r="P61" s="75">
        <f t="shared" si="33"/>
        <v>0.21862458219914249</v>
      </c>
      <c r="Q61" s="75">
        <f t="shared" si="33"/>
        <v>0.20767063780808315</v>
      </c>
      <c r="R61" s="75">
        <f t="shared" si="33"/>
        <v>0.1967166934170238</v>
      </c>
      <c r="S61" s="75">
        <f t="shared" si="33"/>
        <v>0.18576274902596451</v>
      </c>
      <c r="T61" s="75">
        <f t="shared" si="33"/>
        <v>0.17480880463490514</v>
      </c>
      <c r="U61" s="75">
        <f t="shared" si="33"/>
        <v>0.16385486024384582</v>
      </c>
      <c r="V61" s="75">
        <f t="shared" si="33"/>
        <v>0.15290091585278648</v>
      </c>
      <c r="W61" s="75">
        <f t="shared" si="33"/>
        <v>0.14194697146172716</v>
      </c>
      <c r="X61" s="75">
        <f t="shared" si="33"/>
        <v>0.13269941926033982</v>
      </c>
      <c r="Y61" s="75">
        <f t="shared" si="33"/>
        <v>0.12686465143829662</v>
      </c>
      <c r="Z61" s="75">
        <f t="shared" si="33"/>
        <v>0.12273627580592542</v>
      </c>
      <c r="AA61" s="75">
        <f t="shared" si="33"/>
        <v>0.11860790017355421</v>
      </c>
      <c r="AB61" s="75">
        <f t="shared" si="33"/>
        <v>0.11447952454118301</v>
      </c>
      <c r="AC61" s="75">
        <f t="shared" si="33"/>
        <v>0.11035114890881181</v>
      </c>
      <c r="AD61" s="75">
        <f t="shared" si="33"/>
        <v>0.10622277327644063</v>
      </c>
      <c r="AE61" s="75">
        <f t="shared" si="33"/>
        <v>0.10209439764406936</v>
      </c>
      <c r="AF61" s="75">
        <f t="shared" si="33"/>
        <v>9.796602201169817E-2</v>
      </c>
      <c r="AG61" s="75">
        <f t="shared" si="33"/>
        <v>9.3837646379326928E-2</v>
      </c>
      <c r="AH61" s="75">
        <f t="shared" si="33"/>
        <v>8.9709270746955727E-2</v>
      </c>
      <c r="AI61" s="75">
        <f t="shared" si="33"/>
        <v>8.5580895114584499E-2</v>
      </c>
      <c r="AJ61" s="75">
        <f t="shared" si="33"/>
        <v>8.1452519482213298E-2</v>
      </c>
      <c r="AK61" s="75">
        <f t="shared" si="33"/>
        <v>7.732414384984207E-2</v>
      </c>
      <c r="AL61" s="75">
        <f t="shared" si="33"/>
        <v>7.3195768217470855E-2</v>
      </c>
      <c r="AM61" s="75">
        <f t="shared" si="33"/>
        <v>6.9067392585099641E-2</v>
      </c>
      <c r="AN61" s="75">
        <f t="shared" si="33"/>
        <v>6.4939016952728426E-2</v>
      </c>
      <c r="AO61" s="75">
        <f t="shared" si="33"/>
        <v>6.0810641320357198E-2</v>
      </c>
      <c r="AP61" s="75">
        <f t="shared" si="33"/>
        <v>5.668226568798599E-2</v>
      </c>
      <c r="AQ61" s="75">
        <f t="shared" si="33"/>
        <v>5.2553890055614776E-2</v>
      </c>
      <c r="AR61" s="75">
        <f t="shared" si="33"/>
        <v>4.8425514423243561E-2</v>
      </c>
      <c r="AS61" s="75">
        <f t="shared" si="33"/>
        <v>4.4297138790872347E-2</v>
      </c>
      <c r="AT61" s="75">
        <f t="shared" si="33"/>
        <v>4.0168763158501132E-2</v>
      </c>
      <c r="AU61" s="75">
        <f t="shared" si="33"/>
        <v>3.6040387526129911E-2</v>
      </c>
      <c r="AV61" s="75">
        <f t="shared" si="33"/>
        <v>3.1912011893758696E-2</v>
      </c>
      <c r="AW61" s="75">
        <f t="shared" si="33"/>
        <v>2.7783636261387482E-2</v>
      </c>
      <c r="AX61" s="75">
        <f t="shared" si="33"/>
        <v>2.365526062901627E-2</v>
      </c>
      <c r="AY61" s="75">
        <f t="shared" si="33"/>
        <v>1.9526884996645053E-2</v>
      </c>
      <c r="AZ61" s="75">
        <f t="shared" si="33"/>
        <v>1.5398509364273835E-2</v>
      </c>
      <c r="BA61" s="75">
        <f t="shared" si="33"/>
        <v>6.6625716422027727E-3</v>
      </c>
      <c r="BB61" s="75">
        <f t="shared" si="33"/>
        <v>-9.1782636826847881E-6</v>
      </c>
      <c r="BC61" s="75">
        <f t="shared" si="33"/>
        <v>-9.1782636826847881E-6</v>
      </c>
      <c r="BD61" s="75">
        <f t="shared" si="33"/>
        <v>-9.1782636826847881E-6</v>
      </c>
      <c r="BE61" s="75">
        <f t="shared" si="33"/>
        <v>-9.1782636826847881E-6</v>
      </c>
      <c r="BF61" s="75">
        <f t="shared" si="33"/>
        <v>-9.1782636826847881E-6</v>
      </c>
      <c r="BG61" s="75">
        <f t="shared" si="33"/>
        <v>-9.1782636826847881E-6</v>
      </c>
      <c r="BH61" s="75">
        <f t="shared" si="33"/>
        <v>-9.1782636826847881E-6</v>
      </c>
      <c r="BI61" s="75">
        <f t="shared" si="33"/>
        <v>-9.1782636826847881E-6</v>
      </c>
      <c r="BJ61" s="75">
        <f t="shared" si="33"/>
        <v>-9.1782636826847881E-6</v>
      </c>
      <c r="BK61" s="75">
        <f t="shared" si="33"/>
        <v>-9.1782636826847881E-6</v>
      </c>
      <c r="BL61" s="75">
        <f t="shared" si="33"/>
        <v>-9.1782636826847881E-6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4">B56</f>
        <v>0</v>
      </c>
      <c r="C62" s="68">
        <f t="shared" si="34"/>
        <v>0</v>
      </c>
      <c r="D62" s="68">
        <f t="shared" si="34"/>
        <v>0.2628209621077387</v>
      </c>
      <c r="E62" s="68">
        <f t="shared" si="34"/>
        <v>0.2628209621077387</v>
      </c>
      <c r="F62" s="68">
        <f t="shared" si="34"/>
        <v>0.2628209621077387</v>
      </c>
      <c r="G62" s="68">
        <f t="shared" si="34"/>
        <v>0.2628209621077387</v>
      </c>
      <c r="H62" s="68">
        <f t="shared" si="34"/>
        <v>0.2628209621077387</v>
      </c>
      <c r="I62" s="68">
        <f t="shared" si="34"/>
        <v>0.2628209621077387</v>
      </c>
      <c r="J62" s="68">
        <f t="shared" si="34"/>
        <v>0.2628209621077387</v>
      </c>
      <c r="K62" s="68">
        <f t="shared" si="34"/>
        <v>0.2628209621077387</v>
      </c>
      <c r="L62" s="68">
        <f t="shared" si="34"/>
        <v>0.2628209621077387</v>
      </c>
      <c r="M62" s="68">
        <f t="shared" si="34"/>
        <v>0.2628209621077387</v>
      </c>
      <c r="N62" s="68">
        <f t="shared" si="34"/>
        <v>0.2628209621077387</v>
      </c>
      <c r="O62" s="68">
        <f t="shared" si="34"/>
        <v>0.2628209621077387</v>
      </c>
      <c r="P62" s="68">
        <f t="shared" si="34"/>
        <v>0.2628209621077387</v>
      </c>
      <c r="Q62" s="68">
        <f t="shared" si="34"/>
        <v>0.2628209621077387</v>
      </c>
      <c r="R62" s="68">
        <f t="shared" si="34"/>
        <v>0.2628209621077387</v>
      </c>
      <c r="S62" s="68">
        <f t="shared" si="34"/>
        <v>0.2628209621077387</v>
      </c>
      <c r="T62" s="68">
        <f t="shared" si="34"/>
        <v>0.2628209621077387</v>
      </c>
      <c r="U62" s="68">
        <f t="shared" si="34"/>
        <v>0.2628209621077387</v>
      </c>
      <c r="V62" s="68">
        <f t="shared" si="34"/>
        <v>0.2628209621077387</v>
      </c>
      <c r="W62" s="68">
        <f t="shared" si="34"/>
        <v>0.2628209621077387</v>
      </c>
      <c r="X62" s="68">
        <f t="shared" si="34"/>
        <v>0.2628209621077387</v>
      </c>
      <c r="Y62" s="68">
        <f t="shared" si="34"/>
        <v>0.2628209621077387</v>
      </c>
      <c r="Z62" s="68">
        <f t="shared" si="34"/>
        <v>0.2628209621077387</v>
      </c>
      <c r="AA62" s="68">
        <f t="shared" si="34"/>
        <v>0.2628209621077387</v>
      </c>
      <c r="AB62" s="68">
        <f t="shared" si="34"/>
        <v>0.2628209621077387</v>
      </c>
      <c r="AC62" s="68">
        <f t="shared" si="34"/>
        <v>0.2628209621077387</v>
      </c>
      <c r="AD62" s="68">
        <f t="shared" si="34"/>
        <v>0.2628209621077387</v>
      </c>
      <c r="AE62" s="68">
        <f t="shared" si="34"/>
        <v>0.2628209621077387</v>
      </c>
      <c r="AF62" s="68">
        <f t="shared" si="34"/>
        <v>0.2628209621077387</v>
      </c>
      <c r="AG62" s="68">
        <f t="shared" si="34"/>
        <v>0.2628209621077387</v>
      </c>
      <c r="AH62" s="68">
        <f t="shared" si="34"/>
        <v>0.2628209621077387</v>
      </c>
      <c r="AI62" s="68">
        <f t="shared" si="34"/>
        <v>0.2628209621077387</v>
      </c>
      <c r="AJ62" s="68">
        <f t="shared" si="34"/>
        <v>0.2628209621077387</v>
      </c>
      <c r="AK62" s="68">
        <f t="shared" si="34"/>
        <v>0.2628209621077387</v>
      </c>
      <c r="AL62" s="68">
        <f t="shared" si="34"/>
        <v>0.2628209621077387</v>
      </c>
      <c r="AM62" s="68">
        <f t="shared" si="34"/>
        <v>0.2628209621077387</v>
      </c>
      <c r="AN62" s="68">
        <f t="shared" si="34"/>
        <v>0.2628209621077387</v>
      </c>
      <c r="AO62" s="68">
        <f t="shared" si="34"/>
        <v>0.2628209621077387</v>
      </c>
      <c r="AP62" s="68">
        <f t="shared" si="34"/>
        <v>0.2628209621077387</v>
      </c>
      <c r="AQ62" s="68">
        <f t="shared" si="34"/>
        <v>0.2628209621077387</v>
      </c>
      <c r="AR62" s="68">
        <f t="shared" si="34"/>
        <v>0.2628209621077387</v>
      </c>
      <c r="AS62" s="68">
        <f t="shared" si="34"/>
        <v>0.2628209621077387</v>
      </c>
      <c r="AT62" s="68">
        <f t="shared" si="34"/>
        <v>0.2628209621077387</v>
      </c>
      <c r="AU62" s="68">
        <f t="shared" si="34"/>
        <v>0.2628209621077387</v>
      </c>
      <c r="AV62" s="68">
        <f t="shared" si="34"/>
        <v>0.2628209621077387</v>
      </c>
      <c r="AW62" s="68">
        <f t="shared" si="34"/>
        <v>0.2628209621077387</v>
      </c>
      <c r="AX62" s="68">
        <f t="shared" si="34"/>
        <v>0.2628209621077387</v>
      </c>
      <c r="AY62" s="68">
        <f t="shared" si="34"/>
        <v>0.2628209621077387</v>
      </c>
      <c r="AZ62" s="68">
        <f t="shared" si="34"/>
        <v>0.2628209621077387</v>
      </c>
      <c r="BA62" s="68">
        <f t="shared" si="34"/>
        <v>7.2818401707738692E-2</v>
      </c>
      <c r="BB62" s="68">
        <f t="shared" si="34"/>
        <v>0</v>
      </c>
      <c r="BC62" s="68">
        <f t="shared" si="34"/>
        <v>0</v>
      </c>
      <c r="BD62" s="68">
        <f t="shared" si="34"/>
        <v>0</v>
      </c>
      <c r="BE62" s="68">
        <f t="shared" si="34"/>
        <v>0</v>
      </c>
      <c r="BF62" s="68">
        <f t="shared" si="34"/>
        <v>0</v>
      </c>
      <c r="BG62" s="68">
        <f t="shared" si="34"/>
        <v>0</v>
      </c>
      <c r="BH62" s="68">
        <f t="shared" si="34"/>
        <v>0</v>
      </c>
      <c r="BI62" s="68">
        <f t="shared" si="34"/>
        <v>0</v>
      </c>
      <c r="BJ62" s="68">
        <f t="shared" si="34"/>
        <v>0</v>
      </c>
      <c r="BK62" s="68">
        <f t="shared" si="34"/>
        <v>0</v>
      </c>
      <c r="BL62" s="68">
        <f t="shared" si="34"/>
        <v>0</v>
      </c>
      <c r="BM62" s="37"/>
      <c r="BN62" s="75">
        <f>SUM(B62:BM62)</f>
        <v>12.951045544986941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5">SUM(C61:C62)</f>
        <v>0</v>
      </c>
      <c r="D63" s="75">
        <f t="shared" si="35"/>
        <v>0.44219105047871482</v>
      </c>
      <c r="E63" s="75">
        <f t="shared" si="35"/>
        <v>0.61397546057306496</v>
      </c>
      <c r="F63" s="75">
        <f t="shared" si="35"/>
        <v>0.59921865559614762</v>
      </c>
      <c r="G63" s="75">
        <f t="shared" si="35"/>
        <v>0.58525882984900979</v>
      </c>
      <c r="H63" s="75">
        <f t="shared" si="35"/>
        <v>0.57203632461771414</v>
      </c>
      <c r="I63" s="75">
        <f t="shared" si="35"/>
        <v>0.55949607032016446</v>
      </c>
      <c r="J63" s="75">
        <f t="shared" si="35"/>
        <v>0.5475868216507993</v>
      </c>
      <c r="K63" s="75">
        <f t="shared" si="35"/>
        <v>0.53626115758059134</v>
      </c>
      <c r="L63" s="75">
        <f t="shared" si="35"/>
        <v>0.52526132187111862</v>
      </c>
      <c r="M63" s="75">
        <f t="shared" si="35"/>
        <v>0.51430737748005928</v>
      </c>
      <c r="N63" s="75">
        <f t="shared" si="35"/>
        <v>0.50335343308899982</v>
      </c>
      <c r="O63" s="75">
        <f t="shared" si="35"/>
        <v>0.49239948869794059</v>
      </c>
      <c r="P63" s="75">
        <f t="shared" si="35"/>
        <v>0.48144554430688119</v>
      </c>
      <c r="Q63" s="75">
        <f t="shared" si="35"/>
        <v>0.47049159991582185</v>
      </c>
      <c r="R63" s="75">
        <f t="shared" si="35"/>
        <v>0.4595376555247625</v>
      </c>
      <c r="S63" s="75">
        <f t="shared" si="35"/>
        <v>0.44858371113370321</v>
      </c>
      <c r="T63" s="75">
        <f t="shared" si="35"/>
        <v>0.43762976674264387</v>
      </c>
      <c r="U63" s="75">
        <f t="shared" si="35"/>
        <v>0.42667582235158452</v>
      </c>
      <c r="V63" s="75">
        <f t="shared" si="35"/>
        <v>0.41572187796052518</v>
      </c>
      <c r="W63" s="75">
        <f t="shared" si="35"/>
        <v>0.40476793356946583</v>
      </c>
      <c r="X63" s="75">
        <f t="shared" si="35"/>
        <v>0.39552038136807854</v>
      </c>
      <c r="Y63" s="75">
        <f t="shared" si="35"/>
        <v>0.38968561354603531</v>
      </c>
      <c r="Z63" s="75">
        <f t="shared" si="35"/>
        <v>0.38555723791366414</v>
      </c>
      <c r="AA63" s="75">
        <f t="shared" si="35"/>
        <v>0.38142886228129291</v>
      </c>
      <c r="AB63" s="75">
        <f t="shared" si="35"/>
        <v>0.37730048664892168</v>
      </c>
      <c r="AC63" s="75">
        <f t="shared" si="35"/>
        <v>0.37317211101655051</v>
      </c>
      <c r="AD63" s="75">
        <f t="shared" si="35"/>
        <v>0.36904373538417934</v>
      </c>
      <c r="AE63" s="75">
        <f t="shared" si="35"/>
        <v>0.36491535975180805</v>
      </c>
      <c r="AF63" s="75">
        <f t="shared" si="35"/>
        <v>0.36078698411943688</v>
      </c>
      <c r="AG63" s="75">
        <f t="shared" si="35"/>
        <v>0.35665860848706565</v>
      </c>
      <c r="AH63" s="75">
        <f t="shared" si="35"/>
        <v>0.35253023285469443</v>
      </c>
      <c r="AI63" s="75">
        <f t="shared" si="35"/>
        <v>0.3484018572223232</v>
      </c>
      <c r="AJ63" s="75">
        <f t="shared" si="35"/>
        <v>0.34427348158995197</v>
      </c>
      <c r="AK63" s="75">
        <f t="shared" si="35"/>
        <v>0.34014510595758074</v>
      </c>
      <c r="AL63" s="75">
        <f t="shared" si="35"/>
        <v>0.33601673032520957</v>
      </c>
      <c r="AM63" s="75">
        <f t="shared" si="35"/>
        <v>0.33188835469283834</v>
      </c>
      <c r="AN63" s="75">
        <f t="shared" si="35"/>
        <v>0.32775997906046711</v>
      </c>
      <c r="AO63" s="75">
        <f t="shared" si="35"/>
        <v>0.32363160342809588</v>
      </c>
      <c r="AP63" s="75">
        <f t="shared" si="35"/>
        <v>0.31950322779572471</v>
      </c>
      <c r="AQ63" s="75">
        <f t="shared" si="35"/>
        <v>0.31537485216335348</v>
      </c>
      <c r="AR63" s="75">
        <f t="shared" si="35"/>
        <v>0.31124647653098225</v>
      </c>
      <c r="AS63" s="75">
        <f t="shared" si="35"/>
        <v>0.30711810089861102</v>
      </c>
      <c r="AT63" s="75">
        <f t="shared" si="35"/>
        <v>0.30298972526623985</v>
      </c>
      <c r="AU63" s="75">
        <f t="shared" si="35"/>
        <v>0.29886134963386862</v>
      </c>
      <c r="AV63" s="75">
        <f t="shared" si="35"/>
        <v>0.29473297400149739</v>
      </c>
      <c r="AW63" s="75">
        <f t="shared" si="35"/>
        <v>0.29060459836912617</v>
      </c>
      <c r="AX63" s="75">
        <f t="shared" si="35"/>
        <v>0.28647622273675499</v>
      </c>
      <c r="AY63" s="75">
        <f t="shared" si="35"/>
        <v>0.28234784710438376</v>
      </c>
      <c r="AZ63" s="75">
        <f t="shared" si="35"/>
        <v>0.27821947147201254</v>
      </c>
      <c r="BA63" s="75">
        <f t="shared" si="35"/>
        <v>7.9480973349941461E-2</v>
      </c>
      <c r="BB63" s="75">
        <f t="shared" si="35"/>
        <v>-9.1782636826847881E-6</v>
      </c>
      <c r="BC63" s="75">
        <f t="shared" si="35"/>
        <v>-9.1782636826847881E-6</v>
      </c>
      <c r="BD63" s="75">
        <f t="shared" si="35"/>
        <v>-9.1782636826847881E-6</v>
      </c>
      <c r="BE63" s="75">
        <f t="shared" si="35"/>
        <v>-9.1782636826847881E-6</v>
      </c>
      <c r="BF63" s="75">
        <f t="shared" si="35"/>
        <v>-9.1782636826847881E-6</v>
      </c>
      <c r="BG63" s="75">
        <f t="shared" si="35"/>
        <v>-9.1782636826847881E-6</v>
      </c>
      <c r="BH63" s="75">
        <f t="shared" si="35"/>
        <v>-9.1782636826847881E-6</v>
      </c>
      <c r="BI63" s="75">
        <f t="shared" si="35"/>
        <v>-9.1782636826847881E-6</v>
      </c>
      <c r="BJ63" s="75">
        <f t="shared" si="35"/>
        <v>-9.1782636826847881E-6</v>
      </c>
      <c r="BK63" s="75">
        <f t="shared" si="35"/>
        <v>-9.1782636826847881E-6</v>
      </c>
      <c r="BL63" s="75">
        <f t="shared" si="35"/>
        <v>-9.1782636826847881E-6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6">C63*C64</f>
        <v>0</v>
      </c>
      <c r="D65" s="119">
        <f t="shared" si="36"/>
        <v>0.45782580160347341</v>
      </c>
      <c r="E65" s="119">
        <f t="shared" si="36"/>
        <v>0.63568407161884866</v>
      </c>
      <c r="F65" s="119">
        <f t="shared" si="36"/>
        <v>0.62040550354211066</v>
      </c>
      <c r="G65" s="119">
        <f t="shared" si="36"/>
        <v>0.60595209385412829</v>
      </c>
      <c r="H65" s="119">
        <f t="shared" si="36"/>
        <v>0.59226207446054158</v>
      </c>
      <c r="I65" s="119">
        <f t="shared" si="36"/>
        <v>0.5792784286588647</v>
      </c>
      <c r="J65" s="119">
        <f t="shared" si="36"/>
        <v>0.5669480992398398</v>
      </c>
      <c r="K65" s="119">
        <f t="shared" si="36"/>
        <v>0.55522198848743731</v>
      </c>
      <c r="L65" s="119">
        <f t="shared" si="36"/>
        <v>0.54383322655807698</v>
      </c>
      <c r="M65" s="119">
        <f t="shared" si="36"/>
        <v>0.53249197854745489</v>
      </c>
      <c r="N65" s="119">
        <f t="shared" si="36"/>
        <v>0.52115073053683258</v>
      </c>
      <c r="O65" s="119">
        <f t="shared" si="36"/>
        <v>0.50980948252621061</v>
      </c>
      <c r="P65" s="119">
        <f t="shared" si="36"/>
        <v>0.49846823451558853</v>
      </c>
      <c r="Q65" s="119">
        <f t="shared" si="36"/>
        <v>0.48712698650496644</v>
      </c>
      <c r="R65" s="119">
        <f t="shared" si="36"/>
        <v>0.47578573849434436</v>
      </c>
      <c r="S65" s="119">
        <f t="shared" si="36"/>
        <v>0.46444449048372233</v>
      </c>
      <c r="T65" s="119">
        <f t="shared" si="36"/>
        <v>0.45310324247310024</v>
      </c>
      <c r="U65" s="119">
        <f t="shared" si="36"/>
        <v>0.4417619944624781</v>
      </c>
      <c r="V65" s="119">
        <f t="shared" si="36"/>
        <v>0.43042074645185602</v>
      </c>
      <c r="W65" s="119">
        <f t="shared" si="36"/>
        <v>0.41907949844123393</v>
      </c>
      <c r="X65" s="119">
        <f t="shared" si="36"/>
        <v>0.40950497630903199</v>
      </c>
      <c r="Y65" s="119">
        <f t="shared" si="36"/>
        <v>0.40346390593367015</v>
      </c>
      <c r="Z65" s="119">
        <f t="shared" si="36"/>
        <v>0.3991895614367284</v>
      </c>
      <c r="AA65" s="119">
        <f t="shared" si="36"/>
        <v>0.3949152169397866</v>
      </c>
      <c r="AB65" s="119">
        <f t="shared" si="36"/>
        <v>0.39064087244284484</v>
      </c>
      <c r="AC65" s="119">
        <f t="shared" si="36"/>
        <v>0.38636652794590309</v>
      </c>
      <c r="AD65" s="119">
        <f t="shared" si="36"/>
        <v>0.38209218344896134</v>
      </c>
      <c r="AE65" s="119">
        <f t="shared" si="36"/>
        <v>0.37781783895201948</v>
      </c>
      <c r="AF65" s="119">
        <f t="shared" si="36"/>
        <v>0.37354349445507778</v>
      </c>
      <c r="AG65" s="119">
        <f t="shared" si="36"/>
        <v>0.36926914995813598</v>
      </c>
      <c r="AH65" s="119">
        <f t="shared" si="36"/>
        <v>0.36499480546119417</v>
      </c>
      <c r="AI65" s="119">
        <f t="shared" si="36"/>
        <v>0.36072046096425242</v>
      </c>
      <c r="AJ65" s="119">
        <f t="shared" si="36"/>
        <v>0.35644611646731061</v>
      </c>
      <c r="AK65" s="119">
        <f t="shared" si="36"/>
        <v>0.35217177197036881</v>
      </c>
      <c r="AL65" s="119">
        <f t="shared" si="36"/>
        <v>0.34789742747342711</v>
      </c>
      <c r="AM65" s="119">
        <f t="shared" si="36"/>
        <v>0.34362308297648531</v>
      </c>
      <c r="AN65" s="119">
        <f t="shared" si="36"/>
        <v>0.3393487384795435</v>
      </c>
      <c r="AO65" s="119">
        <f t="shared" si="36"/>
        <v>0.33507439398260169</v>
      </c>
      <c r="AP65" s="119">
        <f t="shared" si="36"/>
        <v>0.33080004948566</v>
      </c>
      <c r="AQ65" s="119">
        <f t="shared" si="36"/>
        <v>0.32652570498871819</v>
      </c>
      <c r="AR65" s="119">
        <f t="shared" si="36"/>
        <v>0.32225136049177638</v>
      </c>
      <c r="AS65" s="119">
        <f t="shared" si="36"/>
        <v>0.31797701599483463</v>
      </c>
      <c r="AT65" s="119">
        <f t="shared" si="36"/>
        <v>0.31370267149789288</v>
      </c>
      <c r="AU65" s="119">
        <f t="shared" si="36"/>
        <v>0.30942832700095108</v>
      </c>
      <c r="AV65" s="119">
        <f t="shared" si="36"/>
        <v>0.30515398250400932</v>
      </c>
      <c r="AW65" s="119">
        <f t="shared" si="36"/>
        <v>0.30087963800706752</v>
      </c>
      <c r="AX65" s="119">
        <f t="shared" si="36"/>
        <v>0.29660529351012577</v>
      </c>
      <c r="AY65" s="119">
        <f t="shared" si="36"/>
        <v>0.29233094901318396</v>
      </c>
      <c r="AZ65" s="119">
        <f t="shared" si="36"/>
        <v>0.28805660451624221</v>
      </c>
      <c r="BA65" s="119">
        <f t="shared" si="36"/>
        <v>8.2291218460362844E-2</v>
      </c>
      <c r="BB65" s="119">
        <f t="shared" si="36"/>
        <v>-9.5027837476676376E-6</v>
      </c>
      <c r="BC65" s="119">
        <f t="shared" si="36"/>
        <v>-9.5027837476676376E-6</v>
      </c>
      <c r="BD65" s="119">
        <f t="shared" si="36"/>
        <v>-9.5027837476676376E-6</v>
      </c>
      <c r="BE65" s="119">
        <f t="shared" si="36"/>
        <v>-9.5027837476676376E-6</v>
      </c>
      <c r="BF65" s="119">
        <f t="shared" si="36"/>
        <v>-9.5027837476676376E-6</v>
      </c>
      <c r="BG65" s="119">
        <f t="shared" si="36"/>
        <v>-9.5027837476676376E-6</v>
      </c>
      <c r="BH65" s="119">
        <f t="shared" si="36"/>
        <v>-9.5027837476676376E-6</v>
      </c>
      <c r="BI65" s="119">
        <f t="shared" si="36"/>
        <v>-9.5027837476676376E-6</v>
      </c>
      <c r="BJ65" s="119">
        <f t="shared" si="36"/>
        <v>-9.5027837476676376E-6</v>
      </c>
      <c r="BK65" s="119">
        <f t="shared" si="36"/>
        <v>-9.5027837476676376E-6</v>
      </c>
      <c r="BL65" s="119">
        <f t="shared" si="36"/>
        <v>-9.5027837476676376E-6</v>
      </c>
      <c r="BM65" s="113"/>
      <c r="BN65" s="316">
        <f>SUM(B65:BM65)</f>
        <v>20.564033221908051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7">B20</f>
        <v>0</v>
      </c>
      <c r="C71" s="87">
        <f t="shared" si="37"/>
        <v>0</v>
      </c>
      <c r="D71" s="87">
        <f t="shared" si="37"/>
        <v>3.8000512079999997</v>
      </c>
      <c r="E71" s="87">
        <f t="shared" si="37"/>
        <v>0</v>
      </c>
      <c r="F71" s="87">
        <f t="shared" si="37"/>
        <v>0</v>
      </c>
      <c r="G71" s="87">
        <f t="shared" si="37"/>
        <v>0</v>
      </c>
      <c r="H71" s="87">
        <f t="shared" si="37"/>
        <v>0</v>
      </c>
      <c r="I71" s="87">
        <f t="shared" si="37"/>
        <v>0</v>
      </c>
      <c r="J71" s="87">
        <f t="shared" si="37"/>
        <v>0</v>
      </c>
      <c r="K71" s="87">
        <f t="shared" si="37"/>
        <v>0</v>
      </c>
      <c r="L71" s="87">
        <f t="shared" si="37"/>
        <v>0</v>
      </c>
      <c r="M71" s="87">
        <f t="shared" si="37"/>
        <v>0</v>
      </c>
      <c r="N71" s="87">
        <f t="shared" si="37"/>
        <v>0</v>
      </c>
      <c r="O71" s="87">
        <f t="shared" si="37"/>
        <v>0</v>
      </c>
      <c r="P71" s="87">
        <f t="shared" si="37"/>
        <v>0</v>
      </c>
      <c r="Q71" s="87">
        <f t="shared" si="37"/>
        <v>0</v>
      </c>
      <c r="R71" s="87">
        <f t="shared" si="37"/>
        <v>0</v>
      </c>
      <c r="S71" s="87">
        <f t="shared" si="37"/>
        <v>0</v>
      </c>
      <c r="T71" s="87">
        <f t="shared" si="37"/>
        <v>0</v>
      </c>
      <c r="U71" s="87">
        <f t="shared" si="37"/>
        <v>0</v>
      </c>
      <c r="V71" s="87">
        <f t="shared" si="37"/>
        <v>0</v>
      </c>
      <c r="W71" s="87">
        <f t="shared" si="37"/>
        <v>0</v>
      </c>
      <c r="X71" s="87">
        <f t="shared" si="37"/>
        <v>0</v>
      </c>
      <c r="Y71" s="87">
        <f t="shared" si="37"/>
        <v>0</v>
      </c>
      <c r="Z71" s="87">
        <f t="shared" si="37"/>
        <v>0</v>
      </c>
      <c r="AA71" s="87">
        <f t="shared" si="37"/>
        <v>0</v>
      </c>
      <c r="AB71" s="87">
        <f t="shared" si="37"/>
        <v>0</v>
      </c>
      <c r="AC71" s="87">
        <f t="shared" si="37"/>
        <v>0</v>
      </c>
      <c r="AD71" s="87">
        <f t="shared" si="37"/>
        <v>0</v>
      </c>
      <c r="AE71" s="87">
        <f t="shared" si="37"/>
        <v>0</v>
      </c>
      <c r="AF71" s="87">
        <f t="shared" si="37"/>
        <v>0</v>
      </c>
      <c r="AG71" s="87">
        <f t="shared" si="37"/>
        <v>0</v>
      </c>
      <c r="AH71" s="87">
        <f t="shared" si="37"/>
        <v>0</v>
      </c>
      <c r="AI71" s="87">
        <f t="shared" si="37"/>
        <v>0</v>
      </c>
      <c r="AJ71" s="87">
        <f t="shared" si="37"/>
        <v>0</v>
      </c>
      <c r="AK71" s="87">
        <f t="shared" si="37"/>
        <v>0</v>
      </c>
      <c r="AL71" s="87">
        <f t="shared" si="37"/>
        <v>0</v>
      </c>
      <c r="AM71" s="87">
        <f t="shared" si="37"/>
        <v>0</v>
      </c>
      <c r="AN71" s="87">
        <f t="shared" si="37"/>
        <v>0</v>
      </c>
      <c r="AO71" s="87">
        <f t="shared" si="37"/>
        <v>0</v>
      </c>
      <c r="AP71" s="87">
        <f t="shared" si="37"/>
        <v>0</v>
      </c>
      <c r="AQ71" s="87">
        <f t="shared" si="37"/>
        <v>0</v>
      </c>
      <c r="AR71" s="87">
        <f t="shared" si="37"/>
        <v>0</v>
      </c>
      <c r="AS71" s="87">
        <f t="shared" si="37"/>
        <v>0</v>
      </c>
      <c r="AT71" s="87">
        <f t="shared" si="37"/>
        <v>0</v>
      </c>
      <c r="AU71" s="87">
        <f t="shared" si="37"/>
        <v>0</v>
      </c>
      <c r="AV71" s="87">
        <f t="shared" si="37"/>
        <v>0</v>
      </c>
      <c r="AW71" s="87">
        <f t="shared" si="37"/>
        <v>0</v>
      </c>
      <c r="AX71" s="87">
        <f t="shared" si="37"/>
        <v>0</v>
      </c>
      <c r="AY71" s="87">
        <f t="shared" si="37"/>
        <v>0</v>
      </c>
      <c r="AZ71" s="87">
        <f t="shared" si="37"/>
        <v>0</v>
      </c>
      <c r="BA71" s="87">
        <f t="shared" si="37"/>
        <v>-3.8000512079999997</v>
      </c>
      <c r="BB71" s="87">
        <f t="shared" si="37"/>
        <v>0</v>
      </c>
      <c r="BC71" s="87">
        <f t="shared" si="37"/>
        <v>0</v>
      </c>
      <c r="BD71" s="87">
        <f t="shared" si="37"/>
        <v>0</v>
      </c>
      <c r="BE71" s="87">
        <f t="shared" si="37"/>
        <v>0</v>
      </c>
      <c r="BF71" s="87">
        <f t="shared" si="37"/>
        <v>0</v>
      </c>
      <c r="BG71" s="87">
        <f t="shared" si="37"/>
        <v>0</v>
      </c>
      <c r="BH71" s="87">
        <f t="shared" si="37"/>
        <v>0</v>
      </c>
      <c r="BI71" s="87">
        <f t="shared" si="37"/>
        <v>0</v>
      </c>
      <c r="BJ71" s="87">
        <f t="shared" si="37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3.8000512079999997</v>
      </c>
      <c r="E73" s="87">
        <f>SUM($B$71:E71)-SUM($B$72:E72)</f>
        <v>3.8000512079999997</v>
      </c>
      <c r="F73" s="87">
        <f>SUM($B$71:F71)-SUM($B$72:F72)</f>
        <v>3.8000512079999997</v>
      </c>
      <c r="G73" s="87">
        <f>SUM($B$71:G71)-SUM($B$72:G72)</f>
        <v>3.8000512079999997</v>
      </c>
      <c r="H73" s="87">
        <f>SUM($B$71:H71)-SUM($B$72:H72)</f>
        <v>3.8000512079999997</v>
      </c>
      <c r="I73" s="87">
        <f>SUM($B$71:I71)-SUM($B$72:I72)</f>
        <v>3.8000512079999997</v>
      </c>
      <c r="J73" s="87">
        <f>SUM($B$71:J71)-SUM($B$72:J72)</f>
        <v>3.8000512079999997</v>
      </c>
      <c r="K73" s="87">
        <f>SUM($B$71:K71)-SUM($B$72:K72)</f>
        <v>3.8000512079999997</v>
      </c>
      <c r="L73" s="87">
        <f>SUM($B$71:L71)-SUM($B$72:L72)</f>
        <v>3.8000512079999997</v>
      </c>
      <c r="M73" s="87">
        <f>SUM($B$71:M71)-SUM($B$72:M72)</f>
        <v>3.8000512079999997</v>
      </c>
      <c r="N73" s="87">
        <f>SUM($B$71:N71)-SUM($B$72:N72)</f>
        <v>3.8000512079999997</v>
      </c>
      <c r="O73" s="87">
        <f>SUM($B$71:O71)-SUM($B$72:O72)</f>
        <v>3.8000512079999997</v>
      </c>
      <c r="P73" s="87">
        <f>SUM($B$71:P71)-SUM($B$72:P72)</f>
        <v>3.8000512079999997</v>
      </c>
      <c r="Q73" s="87">
        <f>SUM($B$71:Q71)-SUM($B$72:Q72)</f>
        <v>3.8000512079999997</v>
      </c>
      <c r="R73" s="87">
        <f>SUM($B$71:R71)-SUM($B$72:R72)</f>
        <v>3.8000512079999997</v>
      </c>
      <c r="S73" s="87">
        <f>SUM($B$71:S71)-SUM($B$72:S72)</f>
        <v>3.8000512079999997</v>
      </c>
      <c r="T73" s="87">
        <f>SUM($B$71:T71)-SUM($B$72:T72)</f>
        <v>3.8000512079999997</v>
      </c>
      <c r="U73" s="87">
        <f>SUM($B$71:U71)-SUM($B$72:U72)</f>
        <v>3.8000512079999997</v>
      </c>
      <c r="V73" s="87">
        <f>SUM($B$71:V71)-SUM($B$72:V72)</f>
        <v>3.8000512079999997</v>
      </c>
      <c r="W73" s="87">
        <f>SUM($B$71:W71)-SUM($B$72:W72)</f>
        <v>3.8000512079999997</v>
      </c>
      <c r="X73" s="87">
        <f>SUM($B$71:X71)-SUM($B$72:X72)</f>
        <v>3.8000512079999997</v>
      </c>
      <c r="Y73" s="87">
        <f>SUM($B$71:Y71)-SUM($B$72:Y72)</f>
        <v>3.8000512079999997</v>
      </c>
      <c r="Z73" s="87">
        <f>SUM($B$71:Z71)-SUM($B$72:Z72)</f>
        <v>3.8000512079999997</v>
      </c>
      <c r="AA73" s="87">
        <f>SUM($B$71:AA71)-SUM($B$72:AA72)</f>
        <v>3.8000512079999997</v>
      </c>
      <c r="AB73" s="87">
        <f>SUM($B$71:AB71)-SUM($B$72:AB72)</f>
        <v>3.8000512079999997</v>
      </c>
      <c r="AC73" s="87">
        <f>SUM($B$71:AC71)-SUM($B$72:AC72)</f>
        <v>3.8000512079999997</v>
      </c>
      <c r="AD73" s="87">
        <f>SUM($B$71:AD71)-SUM($B$72:AD72)</f>
        <v>3.8000512079999997</v>
      </c>
      <c r="AE73" s="87">
        <f>SUM($B$71:AE71)-SUM($B$72:AE72)</f>
        <v>3.8000512079999997</v>
      </c>
      <c r="AF73" s="87">
        <f>SUM($B$71:AF71)-SUM($B$72:AF72)</f>
        <v>3.8000512079999997</v>
      </c>
      <c r="AG73" s="87">
        <f>SUM($B$71:AG71)-SUM($B$72:AG72)</f>
        <v>3.8000512079999997</v>
      </c>
      <c r="AH73" s="87">
        <f>SUM($B$71:AH71)-SUM($B$72:AH72)</f>
        <v>3.8000512079999997</v>
      </c>
      <c r="AI73" s="87">
        <f>SUM($B$71:AI71)-SUM($B$72:AI72)</f>
        <v>3.8000512079999997</v>
      </c>
      <c r="AJ73" s="87">
        <f>SUM($B$71:AJ71)-SUM($B$72:AJ72)</f>
        <v>3.8000512079999997</v>
      </c>
      <c r="AK73" s="87">
        <f>SUM($B$71:AK71)-SUM($B$72:AK72)</f>
        <v>3.8000512079999997</v>
      </c>
      <c r="AL73" s="87">
        <f>SUM($B$71:AL71)-SUM($B$72:AL72)</f>
        <v>3.8000512079999997</v>
      </c>
      <c r="AM73" s="87">
        <f>SUM($B$71:AM71)-SUM($B$72:AM72)</f>
        <v>3.8000512079999997</v>
      </c>
      <c r="AN73" s="87">
        <f>SUM($B$71:AN71)-SUM($B$72:AN72)</f>
        <v>3.8000512079999997</v>
      </c>
      <c r="AO73" s="87">
        <f>SUM($B$71:AO71)-SUM($B$72:AO72)</f>
        <v>3.8000512079999997</v>
      </c>
      <c r="AP73" s="87">
        <f>SUM($B$71:AP71)-SUM($B$72:AP72)</f>
        <v>3.8000512079999997</v>
      </c>
      <c r="AQ73" s="87">
        <f>SUM($B$71:AQ71)-SUM($B$72:AQ72)</f>
        <v>3.8000512079999997</v>
      </c>
      <c r="AR73" s="87">
        <f>SUM($B$71:AR71)-SUM($B$72:AR72)</f>
        <v>3.8000512079999997</v>
      </c>
      <c r="AS73" s="87">
        <f>SUM($B$71:AS71)-SUM($B$72:AS72)</f>
        <v>3.8000512079999997</v>
      </c>
      <c r="AT73" s="87">
        <f>SUM($B$71:AT71)-SUM($B$72:AT72)</f>
        <v>3.8000512079999997</v>
      </c>
      <c r="AU73" s="87">
        <f>SUM($B$71:AU71)-SUM($B$72:AU72)</f>
        <v>3.8000512079999997</v>
      </c>
      <c r="AV73" s="87">
        <f>SUM($B$71:AV71)-SUM($B$72:AV72)</f>
        <v>3.8000512079999997</v>
      </c>
      <c r="AW73" s="87">
        <f>SUM($B$71:AW71)-SUM($B$72:AW72)</f>
        <v>3.8000512079999997</v>
      </c>
      <c r="AX73" s="87">
        <f>SUM($B$71:AX71)-SUM($B$72:AX72)</f>
        <v>3.8000512079999997</v>
      </c>
      <c r="AY73" s="87">
        <f>SUM($B$71:AY71)-SUM($B$72:AY72)</f>
        <v>3.8000512079999997</v>
      </c>
      <c r="AZ73" s="87">
        <f>SUM($B$71:AZ71)-SUM($B$72:AZ72)</f>
        <v>3.8000512079999997</v>
      </c>
      <c r="BA73" s="87">
        <f>SUM($B$71:BA71)-SUM($B$72:BA72)</f>
        <v>0</v>
      </c>
      <c r="BB73" s="87">
        <f>SUM($B$71:BB71)-SUM($B$72:BB72)</f>
        <v>0</v>
      </c>
      <c r="BC73" s="87">
        <f>SUM($B$71:BC71)-SUM($B$72:BC72)</f>
        <v>0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/>
      <c r="C74" s="128"/>
      <c r="D74" s="331">
        <f>($D$71*TaxDepr!B$33)</f>
        <v>0.14250192029999997</v>
      </c>
      <c r="E74" s="331">
        <f>($D$71*TaxDepr!C$33)</f>
        <v>0.27432569670551998</v>
      </c>
      <c r="F74" s="331">
        <f>($D$71*TaxDepr!D$33)</f>
        <v>0.25372941915815994</v>
      </c>
      <c r="G74" s="331">
        <f>($D$71*TaxDepr!E$33)</f>
        <v>0.23472916311815997</v>
      </c>
      <c r="H74" s="331">
        <f>($D$71*TaxDepr!F$33)</f>
        <v>0.21709692551304</v>
      </c>
      <c r="I74" s="331">
        <f>($D$71*TaxDepr!G$33)</f>
        <v>0.20083270634279998</v>
      </c>
      <c r="J74" s="331">
        <f>($D$71*TaxDepr!H$33)</f>
        <v>0.18574650304703999</v>
      </c>
      <c r="K74" s="331">
        <f>($D$71*TaxDepr!I$33)</f>
        <v>0.17183831562575999</v>
      </c>
      <c r="L74" s="331">
        <f>($D$71*TaxDepr!J$33)</f>
        <v>0.16955828490095998</v>
      </c>
      <c r="M74" s="331">
        <f>($D$71*TaxDepr!K$33)</f>
        <v>0.16955828490095998</v>
      </c>
      <c r="N74" s="331">
        <f>($D$71*TaxDepr!L$33)</f>
        <v>0.16955828490095998</v>
      </c>
      <c r="O74" s="331">
        <f>($D$71*TaxDepr!M$33)</f>
        <v>0.16955828490095998</v>
      </c>
      <c r="P74" s="331">
        <f>($D$71*TaxDepr!N$33)</f>
        <v>0.16955828490095998</v>
      </c>
      <c r="Q74" s="331">
        <f>($D$71*TaxDepr!O$33)</f>
        <v>0.16955828490095998</v>
      </c>
      <c r="R74" s="331">
        <f>($D$71*TaxDepr!P$33)</f>
        <v>0.16955828490095998</v>
      </c>
      <c r="S74" s="331">
        <f>($D$71*TaxDepr!Q$33)</f>
        <v>0.16955828490095998</v>
      </c>
      <c r="T74" s="331">
        <f>($D$71*TaxDepr!R$33)</f>
        <v>0.16955828490095998</v>
      </c>
      <c r="U74" s="331">
        <f>($D$71*TaxDepr!S$33)</f>
        <v>0.16955828490095998</v>
      </c>
      <c r="V74" s="331">
        <f>($D$71*TaxDepr!T$33)</f>
        <v>0.16955828490095998</v>
      </c>
      <c r="W74" s="331">
        <f>($D$71*TaxDepr!U$33)</f>
        <v>0.16955828490095998</v>
      </c>
      <c r="X74" s="331">
        <f>($D$71*TaxDepr!V$33)</f>
        <v>8.4779142450479988E-2</v>
      </c>
      <c r="Y74" s="331"/>
      <c r="Z74" s="331"/>
      <c r="AA74" s="331"/>
      <c r="AB74" s="331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3.8002792110724801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8">C72+C74</f>
        <v>0</v>
      </c>
      <c r="D75" s="95">
        <f t="shared" si="38"/>
        <v>0.14250192029999997</v>
      </c>
      <c r="E75" s="95">
        <f t="shared" si="38"/>
        <v>0.27432569670551998</v>
      </c>
      <c r="F75" s="95">
        <f t="shared" si="38"/>
        <v>0.25372941915815994</v>
      </c>
      <c r="G75" s="95">
        <f t="shared" si="38"/>
        <v>0.23472916311815997</v>
      </c>
      <c r="H75" s="95">
        <f t="shared" si="38"/>
        <v>0.21709692551304</v>
      </c>
      <c r="I75" s="95">
        <f t="shared" si="38"/>
        <v>0.20083270634279998</v>
      </c>
      <c r="J75" s="95">
        <f t="shared" si="38"/>
        <v>0.18574650304703999</v>
      </c>
      <c r="K75" s="95">
        <f t="shared" si="38"/>
        <v>0.17183831562575999</v>
      </c>
      <c r="L75" s="95">
        <f t="shared" si="38"/>
        <v>0.16955828490095998</v>
      </c>
      <c r="M75" s="95">
        <f t="shared" si="38"/>
        <v>0.16955828490095998</v>
      </c>
      <c r="N75" s="95">
        <f t="shared" si="38"/>
        <v>0.16955828490095998</v>
      </c>
      <c r="O75" s="95">
        <f t="shared" si="38"/>
        <v>0.16955828490095998</v>
      </c>
      <c r="P75" s="95">
        <f t="shared" si="38"/>
        <v>0.16955828490095998</v>
      </c>
      <c r="Q75" s="95">
        <f t="shared" si="38"/>
        <v>0.16955828490095998</v>
      </c>
      <c r="R75" s="95">
        <f t="shared" si="38"/>
        <v>0.16955828490095998</v>
      </c>
      <c r="S75" s="95">
        <f t="shared" si="38"/>
        <v>0.16955828490095998</v>
      </c>
      <c r="T75" s="95">
        <f t="shared" si="38"/>
        <v>0.16955828490095998</v>
      </c>
      <c r="U75" s="95">
        <f t="shared" si="38"/>
        <v>0.16955828490095998</v>
      </c>
      <c r="V75" s="95">
        <f t="shared" si="38"/>
        <v>0.16955828490095998</v>
      </c>
      <c r="W75" s="95">
        <f t="shared" si="38"/>
        <v>0.16955828490095998</v>
      </c>
      <c r="X75" s="95">
        <f t="shared" si="38"/>
        <v>8.4779142450479988E-2</v>
      </c>
      <c r="Y75" s="95">
        <f t="shared" si="38"/>
        <v>0</v>
      </c>
      <c r="Z75" s="95">
        <f t="shared" si="38"/>
        <v>0</v>
      </c>
      <c r="AA75" s="95">
        <f t="shared" si="38"/>
        <v>0</v>
      </c>
      <c r="AB75" s="95">
        <f t="shared" si="38"/>
        <v>0</v>
      </c>
      <c r="AC75" s="95">
        <f t="shared" si="38"/>
        <v>0</v>
      </c>
      <c r="AD75" s="95">
        <f t="shared" si="38"/>
        <v>0</v>
      </c>
      <c r="AE75" s="95">
        <f t="shared" si="38"/>
        <v>0</v>
      </c>
      <c r="AF75" s="95">
        <f t="shared" si="38"/>
        <v>0</v>
      </c>
      <c r="AG75" s="95">
        <f t="shared" si="38"/>
        <v>0</v>
      </c>
      <c r="AH75" s="95">
        <f t="shared" si="38"/>
        <v>0</v>
      </c>
      <c r="AI75" s="95">
        <f t="shared" si="38"/>
        <v>0</v>
      </c>
      <c r="AJ75" s="95">
        <f t="shared" si="38"/>
        <v>0</v>
      </c>
      <c r="AK75" s="95">
        <f t="shared" si="38"/>
        <v>0</v>
      </c>
      <c r="AL75" s="95">
        <f t="shared" si="38"/>
        <v>0</v>
      </c>
      <c r="AM75" s="95">
        <f t="shared" si="38"/>
        <v>0</v>
      </c>
      <c r="AN75" s="95">
        <f t="shared" si="38"/>
        <v>0</v>
      </c>
      <c r="AO75" s="95">
        <f t="shared" si="38"/>
        <v>0</v>
      </c>
      <c r="AP75" s="95">
        <f t="shared" si="38"/>
        <v>0</v>
      </c>
      <c r="AQ75" s="95">
        <f t="shared" si="38"/>
        <v>0</v>
      </c>
      <c r="AR75" s="95">
        <f t="shared" si="38"/>
        <v>0</v>
      </c>
      <c r="AS75" s="95">
        <f t="shared" si="38"/>
        <v>0</v>
      </c>
      <c r="AT75" s="95">
        <f t="shared" si="38"/>
        <v>0</v>
      </c>
      <c r="AU75" s="95">
        <f t="shared" si="38"/>
        <v>0</v>
      </c>
      <c r="AV75" s="95">
        <f t="shared" si="38"/>
        <v>0</v>
      </c>
      <c r="AW75" s="95">
        <f t="shared" si="38"/>
        <v>0</v>
      </c>
      <c r="AX75" s="95">
        <f t="shared" si="38"/>
        <v>0</v>
      </c>
      <c r="AY75" s="95">
        <f t="shared" si="38"/>
        <v>0</v>
      </c>
      <c r="AZ75" s="95">
        <f t="shared" si="38"/>
        <v>0</v>
      </c>
      <c r="BA75" s="95">
        <f t="shared" si="38"/>
        <v>0</v>
      </c>
      <c r="BB75" s="95">
        <f t="shared" si="38"/>
        <v>0</v>
      </c>
      <c r="BC75" s="95">
        <f t="shared" si="38"/>
        <v>0</v>
      </c>
      <c r="BD75" s="95">
        <f t="shared" si="38"/>
        <v>0</v>
      </c>
      <c r="BE75" s="95">
        <f t="shared" si="38"/>
        <v>0</v>
      </c>
      <c r="BF75" s="95">
        <f t="shared" si="38"/>
        <v>0</v>
      </c>
      <c r="BG75" s="95">
        <f t="shared" si="38"/>
        <v>0</v>
      </c>
      <c r="BH75" s="95">
        <f t="shared" si="38"/>
        <v>0</v>
      </c>
      <c r="BI75" s="95">
        <f t="shared" si="38"/>
        <v>0</v>
      </c>
      <c r="BJ75" s="95">
        <f t="shared" si="38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9">B20</f>
        <v>0</v>
      </c>
      <c r="C78" s="87">
        <f t="shared" si="39"/>
        <v>0</v>
      </c>
      <c r="D78" s="87">
        <f t="shared" si="39"/>
        <v>3.8000512079999997</v>
      </c>
      <c r="E78" s="87">
        <f t="shared" si="39"/>
        <v>0</v>
      </c>
      <c r="F78" s="87">
        <f t="shared" si="39"/>
        <v>0</v>
      </c>
      <c r="G78" s="87">
        <f t="shared" si="39"/>
        <v>0</v>
      </c>
      <c r="H78" s="87">
        <f t="shared" si="39"/>
        <v>0</v>
      </c>
      <c r="I78" s="87">
        <f t="shared" si="39"/>
        <v>0</v>
      </c>
      <c r="J78" s="87">
        <f t="shared" si="39"/>
        <v>0</v>
      </c>
      <c r="K78" s="87">
        <f t="shared" si="39"/>
        <v>0</v>
      </c>
      <c r="L78" s="87">
        <f t="shared" si="39"/>
        <v>0</v>
      </c>
      <c r="M78" s="87">
        <f t="shared" si="39"/>
        <v>0</v>
      </c>
      <c r="N78" s="87">
        <f t="shared" si="39"/>
        <v>0</v>
      </c>
      <c r="O78" s="87">
        <f t="shared" si="39"/>
        <v>0</v>
      </c>
      <c r="P78" s="87">
        <f t="shared" si="39"/>
        <v>0</v>
      </c>
      <c r="Q78" s="87">
        <f t="shared" si="39"/>
        <v>0</v>
      </c>
      <c r="R78" s="87">
        <f t="shared" si="39"/>
        <v>0</v>
      </c>
      <c r="S78" s="87">
        <f t="shared" si="39"/>
        <v>0</v>
      </c>
      <c r="T78" s="87">
        <f t="shared" si="39"/>
        <v>0</v>
      </c>
      <c r="U78" s="87">
        <f t="shared" si="39"/>
        <v>0</v>
      </c>
      <c r="V78" s="87">
        <f t="shared" si="39"/>
        <v>0</v>
      </c>
      <c r="W78" s="87">
        <f t="shared" si="39"/>
        <v>0</v>
      </c>
      <c r="X78" s="87">
        <f t="shared" si="39"/>
        <v>0</v>
      </c>
      <c r="Y78" s="87">
        <f t="shared" si="39"/>
        <v>0</v>
      </c>
      <c r="Z78" s="87">
        <f t="shared" si="39"/>
        <v>0</v>
      </c>
      <c r="AA78" s="87">
        <f t="shared" si="39"/>
        <v>0</v>
      </c>
      <c r="AB78" s="87">
        <f t="shared" si="39"/>
        <v>0</v>
      </c>
      <c r="AC78" s="87">
        <f t="shared" si="39"/>
        <v>0</v>
      </c>
      <c r="AD78" s="87">
        <f t="shared" si="39"/>
        <v>0</v>
      </c>
      <c r="AE78" s="87">
        <f t="shared" si="39"/>
        <v>0</v>
      </c>
      <c r="AF78" s="87">
        <f t="shared" si="39"/>
        <v>0</v>
      </c>
      <c r="AG78" s="87">
        <f t="shared" si="39"/>
        <v>0</v>
      </c>
      <c r="AH78" s="87">
        <f t="shared" si="39"/>
        <v>0</v>
      </c>
      <c r="AI78" s="87">
        <f t="shared" si="39"/>
        <v>0</v>
      </c>
      <c r="AJ78" s="87">
        <f t="shared" si="39"/>
        <v>0</v>
      </c>
      <c r="AK78" s="87">
        <f t="shared" si="39"/>
        <v>0</v>
      </c>
      <c r="AL78" s="87">
        <f t="shared" si="39"/>
        <v>0</v>
      </c>
      <c r="AM78" s="87">
        <f t="shared" si="39"/>
        <v>0</v>
      </c>
      <c r="AN78" s="87">
        <f t="shared" si="39"/>
        <v>0</v>
      </c>
      <c r="AO78" s="87">
        <f t="shared" si="39"/>
        <v>0</v>
      </c>
      <c r="AP78" s="87">
        <f t="shared" si="39"/>
        <v>0</v>
      </c>
      <c r="AQ78" s="87">
        <f t="shared" si="39"/>
        <v>0</v>
      </c>
      <c r="AR78" s="87">
        <f t="shared" si="39"/>
        <v>0</v>
      </c>
      <c r="AS78" s="87">
        <f t="shared" si="39"/>
        <v>0</v>
      </c>
      <c r="AT78" s="87">
        <f t="shared" si="39"/>
        <v>0</v>
      </c>
      <c r="AU78" s="87">
        <f t="shared" si="39"/>
        <v>0</v>
      </c>
      <c r="AV78" s="87">
        <f t="shared" si="39"/>
        <v>0</v>
      </c>
      <c r="AW78" s="87">
        <f t="shared" si="39"/>
        <v>0</v>
      </c>
      <c r="AX78" s="87">
        <f t="shared" si="39"/>
        <v>0</v>
      </c>
      <c r="AY78" s="87">
        <f t="shared" si="39"/>
        <v>0</v>
      </c>
      <c r="AZ78" s="87">
        <f t="shared" si="39"/>
        <v>0</v>
      </c>
      <c r="BA78" s="87">
        <f t="shared" si="39"/>
        <v>-3.8000512079999997</v>
      </c>
      <c r="BB78" s="87">
        <f t="shared" si="39"/>
        <v>0</v>
      </c>
      <c r="BC78" s="87">
        <f t="shared" si="39"/>
        <v>0</v>
      </c>
      <c r="BD78" s="87">
        <f t="shared" si="39"/>
        <v>0</v>
      </c>
      <c r="BE78" s="87">
        <f t="shared" si="39"/>
        <v>0</v>
      </c>
      <c r="BF78" s="87">
        <f t="shared" si="39"/>
        <v>0</v>
      </c>
      <c r="BG78" s="87">
        <f t="shared" si="39"/>
        <v>0</v>
      </c>
      <c r="BH78" s="87">
        <f t="shared" si="39"/>
        <v>0</v>
      </c>
      <c r="BI78" s="87">
        <f t="shared" si="39"/>
        <v>0</v>
      </c>
      <c r="BJ78" s="87">
        <f t="shared" si="39"/>
        <v>0</v>
      </c>
      <c r="BK78" s="87">
        <f t="shared" si="39"/>
        <v>0</v>
      </c>
      <c r="BL78" s="87">
        <f t="shared" si="39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3.8000512079999997</v>
      </c>
      <c r="E80" s="87">
        <f>SUM($B$78:E78)</f>
        <v>3.8000512079999997</v>
      </c>
      <c r="F80" s="87">
        <f>SUM($B$78:F78)</f>
        <v>3.8000512079999997</v>
      </c>
      <c r="G80" s="87">
        <f>SUM($B$78:G78)</f>
        <v>3.8000512079999997</v>
      </c>
      <c r="H80" s="87">
        <f>SUM($B$78:H78)</f>
        <v>3.8000512079999997</v>
      </c>
      <c r="I80" s="87">
        <f>SUM($B$78:I78)</f>
        <v>3.8000512079999997</v>
      </c>
      <c r="J80" s="87">
        <f>SUM($B$78:J78)</f>
        <v>3.8000512079999997</v>
      </c>
      <c r="K80" s="87">
        <f>SUM($B$78:K78)</f>
        <v>3.8000512079999997</v>
      </c>
      <c r="L80" s="87">
        <f>SUM($B$78:L78)</f>
        <v>3.8000512079999997</v>
      </c>
      <c r="M80" s="87">
        <f>SUM($B$78:M78)</f>
        <v>3.8000512079999997</v>
      </c>
      <c r="N80" s="87">
        <f>SUM($B$78:N78)</f>
        <v>3.8000512079999997</v>
      </c>
      <c r="O80" s="87">
        <f>SUM($B$78:O78)</f>
        <v>3.8000512079999997</v>
      </c>
      <c r="P80" s="87">
        <f>SUM($B$78:P78)</f>
        <v>3.8000512079999997</v>
      </c>
      <c r="Q80" s="87">
        <f>SUM($B$78:Q78)</f>
        <v>3.8000512079999997</v>
      </c>
      <c r="R80" s="87">
        <f>SUM($B$78:R78)</f>
        <v>3.8000512079999997</v>
      </c>
      <c r="S80" s="87">
        <f>SUM($B$78:S78)</f>
        <v>3.8000512079999997</v>
      </c>
      <c r="T80" s="87">
        <f>SUM($B$78:T78)</f>
        <v>3.8000512079999997</v>
      </c>
      <c r="U80" s="87">
        <f>SUM($B$78:U78)</f>
        <v>3.8000512079999997</v>
      </c>
      <c r="V80" s="87">
        <f>SUM($B$78:V78)</f>
        <v>3.8000512079999997</v>
      </c>
      <c r="W80" s="87">
        <f>SUM($B$78:W78)</f>
        <v>3.8000512079999997</v>
      </c>
      <c r="X80" s="87">
        <f>SUM($B$78:X78)</f>
        <v>3.8000512079999997</v>
      </c>
      <c r="Y80" s="87">
        <f>SUM($B$78:Y78)</f>
        <v>3.8000512079999997</v>
      </c>
      <c r="Z80" s="87">
        <f>SUM($B$78:Z78)</f>
        <v>3.8000512079999997</v>
      </c>
      <c r="AA80" s="87">
        <f>SUM($B$78:AA78)</f>
        <v>3.8000512079999997</v>
      </c>
      <c r="AB80" s="87">
        <f>SUM($B$78:AB78)</f>
        <v>3.8000512079999997</v>
      </c>
      <c r="AC80" s="87">
        <f>SUM($B$78:AC78)</f>
        <v>3.8000512079999997</v>
      </c>
      <c r="AD80" s="87">
        <f>SUM($B$78:AD78)</f>
        <v>3.8000512079999997</v>
      </c>
      <c r="AE80" s="87">
        <f>SUM($B$78:AE78)</f>
        <v>3.8000512079999997</v>
      </c>
      <c r="AF80" s="87">
        <f>SUM($B$78:AF78)</f>
        <v>3.8000512079999997</v>
      </c>
      <c r="AG80" s="87">
        <f>SUM($B$78:AG78)</f>
        <v>3.8000512079999997</v>
      </c>
      <c r="AH80" s="87">
        <f>SUM($B$78:AH78)</f>
        <v>3.8000512079999997</v>
      </c>
      <c r="AI80" s="87">
        <f>SUM($B$78:AI78)</f>
        <v>3.8000512079999997</v>
      </c>
      <c r="AJ80" s="87">
        <f>SUM($B$78:AJ78)</f>
        <v>3.8000512079999997</v>
      </c>
      <c r="AK80" s="87">
        <f>SUM($B$78:AK78)</f>
        <v>3.8000512079999997</v>
      </c>
      <c r="AL80" s="87">
        <f>SUM($B$78:AL78)</f>
        <v>3.8000512079999997</v>
      </c>
      <c r="AM80" s="87">
        <f>SUM($B$78:AM78)</f>
        <v>3.8000512079999997</v>
      </c>
      <c r="AN80" s="87">
        <f>SUM($B$78:AN78)</f>
        <v>3.8000512079999997</v>
      </c>
      <c r="AO80" s="87">
        <f>SUM($B$78:AO78)</f>
        <v>3.8000512079999997</v>
      </c>
      <c r="AP80" s="87">
        <f>SUM($B$78:AP78)</f>
        <v>3.8000512079999997</v>
      </c>
      <c r="AQ80" s="87">
        <f>SUM($B$78:AQ78)</f>
        <v>3.8000512079999997</v>
      </c>
      <c r="AR80" s="87">
        <f>SUM($B$78:AR78)</f>
        <v>3.8000512079999997</v>
      </c>
      <c r="AS80" s="87">
        <f>SUM($B$78:AS78)</f>
        <v>3.8000512079999997</v>
      </c>
      <c r="AT80" s="87">
        <f>SUM($B$78:AT78)</f>
        <v>3.8000512079999997</v>
      </c>
      <c r="AU80" s="87">
        <f>SUM($B$78:AU78)</f>
        <v>3.8000512079999997</v>
      </c>
      <c r="AV80" s="87">
        <f>SUM($B$78:AV78)</f>
        <v>3.8000512079999997</v>
      </c>
      <c r="AW80" s="87">
        <f>SUM($B$78:AW78)</f>
        <v>3.8000512079999997</v>
      </c>
      <c r="AX80" s="87">
        <f>SUM($B$78:AX78)</f>
        <v>3.8000512079999997</v>
      </c>
      <c r="AY80" s="87">
        <f>SUM($B$78:AY78)</f>
        <v>3.8000512079999997</v>
      </c>
      <c r="AZ80" s="87">
        <f>SUM($B$78:AZ78)</f>
        <v>3.8000512079999997</v>
      </c>
      <c r="BA80" s="87">
        <f>SUM($B$78:BA78)</f>
        <v>0</v>
      </c>
      <c r="BB80" s="87">
        <f>SUM($B$78:BB78)</f>
        <v>0</v>
      </c>
      <c r="BC80" s="87">
        <f>SUM($B$78:BC78)</f>
        <v>0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0.14250192029999997</v>
      </c>
      <c r="E81" s="330">
        <f t="shared" ref="E81:BL81" si="40">E74</f>
        <v>0.27432569670551998</v>
      </c>
      <c r="F81" s="330">
        <f t="shared" si="40"/>
        <v>0.25372941915815994</v>
      </c>
      <c r="G81" s="330">
        <f t="shared" si="40"/>
        <v>0.23472916311815997</v>
      </c>
      <c r="H81" s="330">
        <f t="shared" si="40"/>
        <v>0.21709692551304</v>
      </c>
      <c r="I81" s="330">
        <f t="shared" si="40"/>
        <v>0.20083270634279998</v>
      </c>
      <c r="J81" s="330">
        <f t="shared" si="40"/>
        <v>0.18574650304703999</v>
      </c>
      <c r="K81" s="330">
        <f t="shared" si="40"/>
        <v>0.17183831562575999</v>
      </c>
      <c r="L81" s="330">
        <f t="shared" si="40"/>
        <v>0.16955828490095998</v>
      </c>
      <c r="M81" s="330">
        <f t="shared" si="40"/>
        <v>0.16955828490095998</v>
      </c>
      <c r="N81" s="330">
        <f t="shared" si="40"/>
        <v>0.16955828490095998</v>
      </c>
      <c r="O81" s="330">
        <f t="shared" si="40"/>
        <v>0.16955828490095998</v>
      </c>
      <c r="P81" s="330">
        <f t="shared" si="40"/>
        <v>0.16955828490095998</v>
      </c>
      <c r="Q81" s="330">
        <f t="shared" si="40"/>
        <v>0.16955828490095998</v>
      </c>
      <c r="R81" s="330">
        <f t="shared" si="40"/>
        <v>0.16955828490095998</v>
      </c>
      <c r="S81" s="330">
        <f t="shared" si="40"/>
        <v>0.16955828490095998</v>
      </c>
      <c r="T81" s="330">
        <f t="shared" si="40"/>
        <v>0.16955828490095998</v>
      </c>
      <c r="U81" s="330">
        <f t="shared" si="40"/>
        <v>0.16955828490095998</v>
      </c>
      <c r="V81" s="330">
        <f t="shared" si="40"/>
        <v>0.16955828490095998</v>
      </c>
      <c r="W81" s="330">
        <f t="shared" si="40"/>
        <v>0.16955828490095998</v>
      </c>
      <c r="X81" s="330">
        <f t="shared" si="40"/>
        <v>8.4779142450479988E-2</v>
      </c>
      <c r="Y81" s="330">
        <f t="shared" si="40"/>
        <v>0</v>
      </c>
      <c r="Z81" s="330">
        <f t="shared" si="40"/>
        <v>0</v>
      </c>
      <c r="AA81" s="330">
        <f t="shared" si="40"/>
        <v>0</v>
      </c>
      <c r="AB81" s="330">
        <f t="shared" si="40"/>
        <v>0</v>
      </c>
      <c r="AC81" s="330">
        <f t="shared" si="40"/>
        <v>0</v>
      </c>
      <c r="AD81" s="330">
        <f t="shared" si="40"/>
        <v>0</v>
      </c>
      <c r="AE81" s="330">
        <f t="shared" si="40"/>
        <v>0</v>
      </c>
      <c r="AF81" s="330">
        <f t="shared" si="40"/>
        <v>0</v>
      </c>
      <c r="AG81" s="330">
        <f t="shared" si="40"/>
        <v>0</v>
      </c>
      <c r="AH81" s="330">
        <f t="shared" si="40"/>
        <v>0</v>
      </c>
      <c r="AI81" s="330">
        <f t="shared" si="40"/>
        <v>0</v>
      </c>
      <c r="AJ81" s="330">
        <f t="shared" si="40"/>
        <v>0</v>
      </c>
      <c r="AK81" s="330">
        <f t="shared" si="40"/>
        <v>0</v>
      </c>
      <c r="AL81" s="330">
        <f t="shared" si="40"/>
        <v>0</v>
      </c>
      <c r="AM81" s="330">
        <f t="shared" si="40"/>
        <v>0</v>
      </c>
      <c r="AN81" s="330">
        <f t="shared" si="40"/>
        <v>0</v>
      </c>
      <c r="AO81" s="330">
        <f t="shared" si="40"/>
        <v>0</v>
      </c>
      <c r="AP81" s="330">
        <f t="shared" si="40"/>
        <v>0</v>
      </c>
      <c r="AQ81" s="330">
        <f t="shared" si="40"/>
        <v>0</v>
      </c>
      <c r="AR81" s="330">
        <f t="shared" si="40"/>
        <v>0</v>
      </c>
      <c r="AS81" s="330">
        <f t="shared" si="40"/>
        <v>0</v>
      </c>
      <c r="AT81" s="330">
        <f t="shared" si="40"/>
        <v>0</v>
      </c>
      <c r="AU81" s="330">
        <f t="shared" si="40"/>
        <v>0</v>
      </c>
      <c r="AV81" s="330">
        <f t="shared" si="40"/>
        <v>0</v>
      </c>
      <c r="AW81" s="330">
        <f t="shared" si="40"/>
        <v>0</v>
      </c>
      <c r="AX81" s="330">
        <f t="shared" si="40"/>
        <v>0</v>
      </c>
      <c r="AY81" s="330">
        <f t="shared" si="40"/>
        <v>0</v>
      </c>
      <c r="AZ81" s="330">
        <f t="shared" si="40"/>
        <v>0</v>
      </c>
      <c r="BA81" s="330">
        <f t="shared" si="40"/>
        <v>0</v>
      </c>
      <c r="BB81" s="330">
        <f t="shared" si="40"/>
        <v>0</v>
      </c>
      <c r="BC81" s="330">
        <f t="shared" si="40"/>
        <v>0</v>
      </c>
      <c r="BD81" s="330">
        <f t="shared" si="40"/>
        <v>0</v>
      </c>
      <c r="BE81" s="330">
        <f t="shared" si="40"/>
        <v>0</v>
      </c>
      <c r="BF81" s="330">
        <f t="shared" si="40"/>
        <v>0</v>
      </c>
      <c r="BG81" s="330">
        <f t="shared" si="40"/>
        <v>0</v>
      </c>
      <c r="BH81" s="330">
        <f t="shared" si="40"/>
        <v>0</v>
      </c>
      <c r="BI81" s="330">
        <f t="shared" si="40"/>
        <v>0</v>
      </c>
      <c r="BJ81" s="330">
        <f t="shared" si="40"/>
        <v>0</v>
      </c>
      <c r="BK81" s="330">
        <f t="shared" si="40"/>
        <v>0</v>
      </c>
      <c r="BL81" s="330">
        <f t="shared" si="40"/>
        <v>0</v>
      </c>
      <c r="BM81" s="37"/>
      <c r="BN81" s="75">
        <f>SUM(B81:BM81)</f>
        <v>3.8002792110724801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1">C79+C81</f>
        <v>0</v>
      </c>
      <c r="D82" s="95">
        <f t="shared" si="41"/>
        <v>0.14250192029999997</v>
      </c>
      <c r="E82" s="95">
        <f t="shared" si="41"/>
        <v>0.27432569670551998</v>
      </c>
      <c r="F82" s="95">
        <f t="shared" si="41"/>
        <v>0.25372941915815994</v>
      </c>
      <c r="G82" s="95">
        <f t="shared" si="41"/>
        <v>0.23472916311815997</v>
      </c>
      <c r="H82" s="95">
        <f t="shared" si="41"/>
        <v>0.21709692551304</v>
      </c>
      <c r="I82" s="95">
        <f t="shared" si="41"/>
        <v>0.20083270634279998</v>
      </c>
      <c r="J82" s="95">
        <f t="shared" si="41"/>
        <v>0.18574650304703999</v>
      </c>
      <c r="K82" s="95">
        <f t="shared" si="41"/>
        <v>0.17183831562575999</v>
      </c>
      <c r="L82" s="95">
        <f t="shared" si="41"/>
        <v>0.16955828490095998</v>
      </c>
      <c r="M82" s="95">
        <f t="shared" si="41"/>
        <v>0.16955828490095998</v>
      </c>
      <c r="N82" s="95">
        <f t="shared" si="41"/>
        <v>0.16955828490095998</v>
      </c>
      <c r="O82" s="95">
        <f t="shared" si="41"/>
        <v>0.16955828490095998</v>
      </c>
      <c r="P82" s="95">
        <f t="shared" si="41"/>
        <v>0.16955828490095998</v>
      </c>
      <c r="Q82" s="95">
        <f t="shared" si="41"/>
        <v>0.16955828490095998</v>
      </c>
      <c r="R82" s="95">
        <f t="shared" si="41"/>
        <v>0.16955828490095998</v>
      </c>
      <c r="S82" s="95">
        <f t="shared" si="41"/>
        <v>0.16955828490095998</v>
      </c>
      <c r="T82" s="95">
        <f t="shared" si="41"/>
        <v>0.16955828490095998</v>
      </c>
      <c r="U82" s="95">
        <f t="shared" si="41"/>
        <v>0.16955828490095998</v>
      </c>
      <c r="V82" s="95">
        <f t="shared" si="41"/>
        <v>0.16955828490095998</v>
      </c>
      <c r="W82" s="95">
        <f t="shared" si="41"/>
        <v>0.16955828490095998</v>
      </c>
      <c r="X82" s="95">
        <f t="shared" si="41"/>
        <v>8.4779142450479988E-2</v>
      </c>
      <c r="Y82" s="95">
        <f t="shared" si="41"/>
        <v>0</v>
      </c>
      <c r="Z82" s="95">
        <f t="shared" si="41"/>
        <v>0</v>
      </c>
      <c r="AA82" s="95">
        <f t="shared" si="41"/>
        <v>0</v>
      </c>
      <c r="AB82" s="95">
        <f t="shared" si="41"/>
        <v>0</v>
      </c>
      <c r="AC82" s="95">
        <f t="shared" si="41"/>
        <v>0</v>
      </c>
      <c r="AD82" s="95">
        <f t="shared" si="41"/>
        <v>0</v>
      </c>
      <c r="AE82" s="95">
        <f t="shared" si="41"/>
        <v>0</v>
      </c>
      <c r="AF82" s="95">
        <f t="shared" si="41"/>
        <v>0</v>
      </c>
      <c r="AG82" s="95">
        <f t="shared" si="41"/>
        <v>0</v>
      </c>
      <c r="AH82" s="95">
        <f t="shared" si="41"/>
        <v>0</v>
      </c>
      <c r="AI82" s="95">
        <f t="shared" si="41"/>
        <v>0</v>
      </c>
      <c r="AJ82" s="95">
        <f t="shared" si="41"/>
        <v>0</v>
      </c>
      <c r="AK82" s="95">
        <f t="shared" si="41"/>
        <v>0</v>
      </c>
      <c r="AL82" s="95">
        <f t="shared" si="41"/>
        <v>0</v>
      </c>
      <c r="AM82" s="95">
        <f t="shared" si="41"/>
        <v>0</v>
      </c>
      <c r="AN82" s="95">
        <f t="shared" si="41"/>
        <v>0</v>
      </c>
      <c r="AO82" s="95">
        <f t="shared" si="41"/>
        <v>0</v>
      </c>
      <c r="AP82" s="95">
        <f t="shared" si="41"/>
        <v>0</v>
      </c>
      <c r="AQ82" s="95">
        <f t="shared" si="41"/>
        <v>0</v>
      </c>
      <c r="AR82" s="95">
        <f t="shared" si="41"/>
        <v>0</v>
      </c>
      <c r="AS82" s="95">
        <f t="shared" si="41"/>
        <v>0</v>
      </c>
      <c r="AT82" s="95">
        <f t="shared" si="41"/>
        <v>0</v>
      </c>
      <c r="AU82" s="95">
        <f t="shared" si="41"/>
        <v>0</v>
      </c>
      <c r="AV82" s="95">
        <f t="shared" si="41"/>
        <v>0</v>
      </c>
      <c r="AW82" s="95">
        <f t="shared" si="41"/>
        <v>0</v>
      </c>
      <c r="AX82" s="95">
        <f t="shared" si="41"/>
        <v>0</v>
      </c>
      <c r="AY82" s="95">
        <f t="shared" si="41"/>
        <v>0</v>
      </c>
      <c r="AZ82" s="95">
        <f t="shared" si="41"/>
        <v>0</v>
      </c>
      <c r="BA82" s="95">
        <f t="shared" si="41"/>
        <v>0</v>
      </c>
      <c r="BB82" s="95">
        <f t="shared" si="41"/>
        <v>0</v>
      </c>
      <c r="BC82" s="95">
        <f t="shared" si="41"/>
        <v>0</v>
      </c>
      <c r="BD82" s="95">
        <f t="shared" si="41"/>
        <v>0</v>
      </c>
      <c r="BE82" s="95">
        <f t="shared" si="41"/>
        <v>0</v>
      </c>
      <c r="BF82" s="95">
        <f t="shared" si="41"/>
        <v>0</v>
      </c>
      <c r="BG82" s="95">
        <f t="shared" si="41"/>
        <v>0</v>
      </c>
      <c r="BH82" s="95">
        <f t="shared" si="41"/>
        <v>0</v>
      </c>
      <c r="BI82" s="95">
        <f t="shared" si="41"/>
        <v>0</v>
      </c>
      <c r="BJ82" s="95">
        <f t="shared" si="41"/>
        <v>0</v>
      </c>
      <c r="BK82" s="95">
        <f t="shared" si="41"/>
        <v>0</v>
      </c>
      <c r="BL82" s="95">
        <f t="shared" si="41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AY85" si="42">$B$20*(1-$B$5)/$B$3</f>
        <v>0</v>
      </c>
      <c r="C85" s="75">
        <f t="shared" si="42"/>
        <v>0</v>
      </c>
      <c r="D85" s="75">
        <f t="shared" si="42"/>
        <v>0</v>
      </c>
      <c r="E85" s="75">
        <f t="shared" si="42"/>
        <v>0</v>
      </c>
      <c r="F85" s="75">
        <f t="shared" si="42"/>
        <v>0</v>
      </c>
      <c r="G85" s="75">
        <f t="shared" si="42"/>
        <v>0</v>
      </c>
      <c r="H85" s="75">
        <f t="shared" si="42"/>
        <v>0</v>
      </c>
      <c r="I85" s="75">
        <f t="shared" si="42"/>
        <v>0</v>
      </c>
      <c r="J85" s="75">
        <f t="shared" si="42"/>
        <v>0</v>
      </c>
      <c r="K85" s="75">
        <f t="shared" si="42"/>
        <v>0</v>
      </c>
      <c r="L85" s="75">
        <f t="shared" si="42"/>
        <v>0</v>
      </c>
      <c r="M85" s="75">
        <f t="shared" si="42"/>
        <v>0</v>
      </c>
      <c r="N85" s="75">
        <f t="shared" si="42"/>
        <v>0</v>
      </c>
      <c r="O85" s="75">
        <f t="shared" si="42"/>
        <v>0</v>
      </c>
      <c r="P85" s="75">
        <f t="shared" si="42"/>
        <v>0</v>
      </c>
      <c r="Q85" s="75">
        <f t="shared" si="42"/>
        <v>0</v>
      </c>
      <c r="R85" s="75">
        <f t="shared" si="42"/>
        <v>0</v>
      </c>
      <c r="S85" s="75">
        <f t="shared" si="42"/>
        <v>0</v>
      </c>
      <c r="T85" s="75">
        <f t="shared" si="42"/>
        <v>0</v>
      </c>
      <c r="U85" s="75">
        <f t="shared" si="42"/>
        <v>0</v>
      </c>
      <c r="V85" s="75">
        <f t="shared" si="42"/>
        <v>0</v>
      </c>
      <c r="W85" s="75">
        <f t="shared" si="42"/>
        <v>0</v>
      </c>
      <c r="X85" s="75">
        <f t="shared" si="42"/>
        <v>0</v>
      </c>
      <c r="Y85" s="75">
        <f t="shared" si="42"/>
        <v>0</v>
      </c>
      <c r="Z85" s="75">
        <f t="shared" si="42"/>
        <v>0</v>
      </c>
      <c r="AA85" s="75">
        <f t="shared" si="42"/>
        <v>0</v>
      </c>
      <c r="AB85" s="75">
        <f t="shared" si="42"/>
        <v>0</v>
      </c>
      <c r="AC85" s="75">
        <f t="shared" si="42"/>
        <v>0</v>
      </c>
      <c r="AD85" s="75">
        <f t="shared" si="42"/>
        <v>0</v>
      </c>
      <c r="AE85" s="75">
        <f t="shared" si="42"/>
        <v>0</v>
      </c>
      <c r="AF85" s="75">
        <f t="shared" si="42"/>
        <v>0</v>
      </c>
      <c r="AG85" s="75">
        <f t="shared" si="42"/>
        <v>0</v>
      </c>
      <c r="AH85" s="75">
        <f t="shared" si="42"/>
        <v>0</v>
      </c>
      <c r="AI85" s="75">
        <f t="shared" si="42"/>
        <v>0</v>
      </c>
      <c r="AJ85" s="75">
        <f t="shared" si="42"/>
        <v>0</v>
      </c>
      <c r="AK85" s="75">
        <f t="shared" si="42"/>
        <v>0</v>
      </c>
      <c r="AL85" s="75">
        <f t="shared" si="42"/>
        <v>0</v>
      </c>
      <c r="AM85" s="75">
        <f t="shared" si="42"/>
        <v>0</v>
      </c>
      <c r="AN85" s="75">
        <f t="shared" si="42"/>
        <v>0</v>
      </c>
      <c r="AO85" s="75">
        <f t="shared" si="42"/>
        <v>0</v>
      </c>
      <c r="AP85" s="75">
        <f t="shared" si="42"/>
        <v>0</v>
      </c>
      <c r="AQ85" s="75">
        <f t="shared" si="42"/>
        <v>0</v>
      </c>
      <c r="AR85" s="75">
        <f t="shared" si="42"/>
        <v>0</v>
      </c>
      <c r="AS85" s="75">
        <f t="shared" si="42"/>
        <v>0</v>
      </c>
      <c r="AT85" s="75">
        <f t="shared" si="42"/>
        <v>0</v>
      </c>
      <c r="AU85" s="75">
        <f t="shared" si="42"/>
        <v>0</v>
      </c>
      <c r="AV85" s="75">
        <f t="shared" si="42"/>
        <v>0</v>
      </c>
      <c r="AW85" s="75">
        <f t="shared" si="42"/>
        <v>0</v>
      </c>
      <c r="AX85" s="75">
        <f t="shared" si="42"/>
        <v>0</v>
      </c>
      <c r="AY85" s="75">
        <f t="shared" si="42"/>
        <v>0</v>
      </c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37"/>
      <c r="BN85" s="75">
        <f t="shared" ref="BN85:BN97" si="43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AZ86" si="44">$C$20*(1-$B$5)/$B$3</f>
        <v>0</v>
      </c>
      <c r="D86" s="75">
        <f t="shared" si="44"/>
        <v>0</v>
      </c>
      <c r="E86" s="75">
        <f t="shared" si="44"/>
        <v>0</v>
      </c>
      <c r="F86" s="75">
        <f t="shared" si="44"/>
        <v>0</v>
      </c>
      <c r="G86" s="75">
        <f t="shared" si="44"/>
        <v>0</v>
      </c>
      <c r="H86" s="75">
        <f t="shared" si="44"/>
        <v>0</v>
      </c>
      <c r="I86" s="75">
        <f t="shared" si="44"/>
        <v>0</v>
      </c>
      <c r="J86" s="75">
        <f t="shared" si="44"/>
        <v>0</v>
      </c>
      <c r="K86" s="75">
        <f t="shared" si="44"/>
        <v>0</v>
      </c>
      <c r="L86" s="75">
        <f t="shared" si="44"/>
        <v>0</v>
      </c>
      <c r="M86" s="75">
        <f t="shared" si="44"/>
        <v>0</v>
      </c>
      <c r="N86" s="75">
        <f t="shared" si="44"/>
        <v>0</v>
      </c>
      <c r="O86" s="75">
        <f t="shared" si="44"/>
        <v>0</v>
      </c>
      <c r="P86" s="75">
        <f t="shared" si="44"/>
        <v>0</v>
      </c>
      <c r="Q86" s="75">
        <f t="shared" si="44"/>
        <v>0</v>
      </c>
      <c r="R86" s="75">
        <f t="shared" si="44"/>
        <v>0</v>
      </c>
      <c r="S86" s="75">
        <f t="shared" si="44"/>
        <v>0</v>
      </c>
      <c r="T86" s="75">
        <f t="shared" si="44"/>
        <v>0</v>
      </c>
      <c r="U86" s="75">
        <f t="shared" si="44"/>
        <v>0</v>
      </c>
      <c r="V86" s="75">
        <f t="shared" si="44"/>
        <v>0</v>
      </c>
      <c r="W86" s="75">
        <f t="shared" si="44"/>
        <v>0</v>
      </c>
      <c r="X86" s="75">
        <f t="shared" si="44"/>
        <v>0</v>
      </c>
      <c r="Y86" s="75">
        <f t="shared" si="44"/>
        <v>0</v>
      </c>
      <c r="Z86" s="75">
        <f t="shared" si="44"/>
        <v>0</v>
      </c>
      <c r="AA86" s="75">
        <f t="shared" si="44"/>
        <v>0</v>
      </c>
      <c r="AB86" s="75">
        <f t="shared" si="44"/>
        <v>0</v>
      </c>
      <c r="AC86" s="75">
        <f t="shared" si="44"/>
        <v>0</v>
      </c>
      <c r="AD86" s="75">
        <f t="shared" si="44"/>
        <v>0</v>
      </c>
      <c r="AE86" s="75">
        <f t="shared" si="44"/>
        <v>0</v>
      </c>
      <c r="AF86" s="75">
        <f t="shared" si="44"/>
        <v>0</v>
      </c>
      <c r="AG86" s="75">
        <f t="shared" si="44"/>
        <v>0</v>
      </c>
      <c r="AH86" s="75">
        <f t="shared" si="44"/>
        <v>0</v>
      </c>
      <c r="AI86" s="75">
        <f t="shared" si="44"/>
        <v>0</v>
      </c>
      <c r="AJ86" s="75">
        <f t="shared" si="44"/>
        <v>0</v>
      </c>
      <c r="AK86" s="75">
        <f t="shared" si="44"/>
        <v>0</v>
      </c>
      <c r="AL86" s="75">
        <f t="shared" si="44"/>
        <v>0</v>
      </c>
      <c r="AM86" s="75">
        <f t="shared" si="44"/>
        <v>0</v>
      </c>
      <c r="AN86" s="75">
        <f t="shared" si="44"/>
        <v>0</v>
      </c>
      <c r="AO86" s="75">
        <f t="shared" si="44"/>
        <v>0</v>
      </c>
      <c r="AP86" s="75">
        <f t="shared" si="44"/>
        <v>0</v>
      </c>
      <c r="AQ86" s="75">
        <f t="shared" si="44"/>
        <v>0</v>
      </c>
      <c r="AR86" s="75">
        <f t="shared" si="44"/>
        <v>0</v>
      </c>
      <c r="AS86" s="75">
        <f t="shared" si="44"/>
        <v>0</v>
      </c>
      <c r="AT86" s="75">
        <f t="shared" si="44"/>
        <v>0</v>
      </c>
      <c r="AU86" s="75">
        <f t="shared" si="44"/>
        <v>0</v>
      </c>
      <c r="AV86" s="75">
        <f t="shared" si="44"/>
        <v>0</v>
      </c>
      <c r="AW86" s="75">
        <f t="shared" si="44"/>
        <v>0</v>
      </c>
      <c r="AX86" s="75">
        <f t="shared" si="44"/>
        <v>0</v>
      </c>
      <c r="AY86" s="75">
        <f t="shared" si="44"/>
        <v>0</v>
      </c>
      <c r="AZ86" s="75">
        <f t="shared" si="44"/>
        <v>0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3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7.4100998555999997E-2</v>
      </c>
      <c r="E87" s="75">
        <f t="shared" ref="E87:BA87" si="45">$D$20*(1-$B$5)/$B$3</f>
        <v>7.4100998555999997E-2</v>
      </c>
      <c r="F87" s="75">
        <f t="shared" si="45"/>
        <v>7.4100998555999997E-2</v>
      </c>
      <c r="G87" s="75">
        <f t="shared" si="45"/>
        <v>7.4100998555999997E-2</v>
      </c>
      <c r="H87" s="75">
        <f t="shared" si="45"/>
        <v>7.4100998555999997E-2</v>
      </c>
      <c r="I87" s="75">
        <f t="shared" si="45"/>
        <v>7.4100998555999997E-2</v>
      </c>
      <c r="J87" s="75">
        <f t="shared" si="45"/>
        <v>7.4100998555999997E-2</v>
      </c>
      <c r="K87" s="75">
        <f t="shared" si="45"/>
        <v>7.4100998555999997E-2</v>
      </c>
      <c r="L87" s="75">
        <f t="shared" si="45"/>
        <v>7.4100998555999997E-2</v>
      </c>
      <c r="M87" s="75">
        <f t="shared" si="45"/>
        <v>7.4100998555999997E-2</v>
      </c>
      <c r="N87" s="75">
        <f t="shared" si="45"/>
        <v>7.4100998555999997E-2</v>
      </c>
      <c r="O87" s="75">
        <f t="shared" si="45"/>
        <v>7.4100998555999997E-2</v>
      </c>
      <c r="P87" s="75">
        <f t="shared" si="45"/>
        <v>7.4100998555999997E-2</v>
      </c>
      <c r="Q87" s="75">
        <f t="shared" si="45"/>
        <v>7.4100998555999997E-2</v>
      </c>
      <c r="R87" s="75">
        <f t="shared" si="45"/>
        <v>7.4100998555999997E-2</v>
      </c>
      <c r="S87" s="75">
        <f t="shared" si="45"/>
        <v>7.4100998555999997E-2</v>
      </c>
      <c r="T87" s="75">
        <f t="shared" si="45"/>
        <v>7.4100998555999997E-2</v>
      </c>
      <c r="U87" s="75">
        <f t="shared" si="45"/>
        <v>7.4100998555999997E-2</v>
      </c>
      <c r="V87" s="75">
        <f t="shared" si="45"/>
        <v>7.4100998555999997E-2</v>
      </c>
      <c r="W87" s="75">
        <f t="shared" si="45"/>
        <v>7.4100998555999997E-2</v>
      </c>
      <c r="X87" s="75">
        <f t="shared" si="45"/>
        <v>7.4100998555999997E-2</v>
      </c>
      <c r="Y87" s="75">
        <f t="shared" si="45"/>
        <v>7.4100998555999997E-2</v>
      </c>
      <c r="Z87" s="75">
        <f t="shared" si="45"/>
        <v>7.4100998555999997E-2</v>
      </c>
      <c r="AA87" s="75">
        <f t="shared" si="45"/>
        <v>7.4100998555999997E-2</v>
      </c>
      <c r="AB87" s="75">
        <f t="shared" si="45"/>
        <v>7.4100998555999997E-2</v>
      </c>
      <c r="AC87" s="75">
        <f t="shared" si="45"/>
        <v>7.4100998555999997E-2</v>
      </c>
      <c r="AD87" s="75">
        <f t="shared" si="45"/>
        <v>7.4100998555999997E-2</v>
      </c>
      <c r="AE87" s="75">
        <f t="shared" si="45"/>
        <v>7.4100998555999997E-2</v>
      </c>
      <c r="AF87" s="75">
        <f t="shared" si="45"/>
        <v>7.4100998555999997E-2</v>
      </c>
      <c r="AG87" s="75">
        <f t="shared" si="45"/>
        <v>7.4100998555999997E-2</v>
      </c>
      <c r="AH87" s="75">
        <f t="shared" si="45"/>
        <v>7.4100998555999997E-2</v>
      </c>
      <c r="AI87" s="75">
        <f t="shared" si="45"/>
        <v>7.4100998555999997E-2</v>
      </c>
      <c r="AJ87" s="75">
        <f t="shared" si="45"/>
        <v>7.4100998555999997E-2</v>
      </c>
      <c r="AK87" s="75">
        <f t="shared" si="45"/>
        <v>7.4100998555999997E-2</v>
      </c>
      <c r="AL87" s="75">
        <f t="shared" si="45"/>
        <v>7.4100998555999997E-2</v>
      </c>
      <c r="AM87" s="75">
        <f t="shared" si="45"/>
        <v>7.4100998555999997E-2</v>
      </c>
      <c r="AN87" s="75">
        <f t="shared" si="45"/>
        <v>7.4100998555999997E-2</v>
      </c>
      <c r="AO87" s="75">
        <f t="shared" si="45"/>
        <v>7.4100998555999997E-2</v>
      </c>
      <c r="AP87" s="75">
        <f t="shared" si="45"/>
        <v>7.4100998555999997E-2</v>
      </c>
      <c r="AQ87" s="75">
        <f t="shared" si="45"/>
        <v>7.4100998555999997E-2</v>
      </c>
      <c r="AR87" s="75">
        <f t="shared" si="45"/>
        <v>7.4100998555999997E-2</v>
      </c>
      <c r="AS87" s="75">
        <f t="shared" si="45"/>
        <v>7.4100998555999997E-2</v>
      </c>
      <c r="AT87" s="75">
        <f t="shared" si="45"/>
        <v>7.4100998555999997E-2</v>
      </c>
      <c r="AU87" s="75">
        <f t="shared" si="45"/>
        <v>7.4100998555999997E-2</v>
      </c>
      <c r="AV87" s="75">
        <f t="shared" si="45"/>
        <v>7.4100998555999997E-2</v>
      </c>
      <c r="AW87" s="75">
        <f t="shared" si="45"/>
        <v>7.4100998555999997E-2</v>
      </c>
      <c r="AX87" s="75">
        <f t="shared" si="45"/>
        <v>7.4100998555999997E-2</v>
      </c>
      <c r="AY87" s="75">
        <f t="shared" si="45"/>
        <v>7.4100998555999997E-2</v>
      </c>
      <c r="AZ87" s="75">
        <f t="shared" si="45"/>
        <v>7.4100998555999997E-2</v>
      </c>
      <c r="BA87" s="75">
        <f t="shared" si="45"/>
        <v>7.4100998555999997E-2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3"/>
        <v>3.7050499278000029</v>
      </c>
      <c r="BO87" s="335">
        <f>BN103*(1-0)</f>
        <v>3.8000512079999997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6">$E$20*(1-$B$5)/$B$3</f>
        <v>0</v>
      </c>
      <c r="F88" s="75">
        <f t="shared" si="46"/>
        <v>0</v>
      </c>
      <c r="G88" s="75">
        <f t="shared" si="46"/>
        <v>0</v>
      </c>
      <c r="H88" s="75">
        <f t="shared" si="46"/>
        <v>0</v>
      </c>
      <c r="I88" s="75">
        <f t="shared" si="46"/>
        <v>0</v>
      </c>
      <c r="J88" s="75">
        <f t="shared" si="46"/>
        <v>0</v>
      </c>
      <c r="K88" s="75">
        <f t="shared" si="46"/>
        <v>0</v>
      </c>
      <c r="L88" s="75">
        <f t="shared" si="46"/>
        <v>0</v>
      </c>
      <c r="M88" s="75">
        <f t="shared" si="46"/>
        <v>0</v>
      </c>
      <c r="N88" s="75">
        <f t="shared" si="46"/>
        <v>0</v>
      </c>
      <c r="O88" s="75">
        <f t="shared" si="46"/>
        <v>0</v>
      </c>
      <c r="P88" s="75">
        <f t="shared" si="46"/>
        <v>0</v>
      </c>
      <c r="Q88" s="75">
        <f t="shared" si="46"/>
        <v>0</v>
      </c>
      <c r="R88" s="75">
        <f t="shared" si="46"/>
        <v>0</v>
      </c>
      <c r="S88" s="75">
        <f t="shared" si="46"/>
        <v>0</v>
      </c>
      <c r="T88" s="75">
        <f t="shared" si="46"/>
        <v>0</v>
      </c>
      <c r="U88" s="75">
        <f t="shared" si="46"/>
        <v>0</v>
      </c>
      <c r="V88" s="75">
        <f t="shared" si="46"/>
        <v>0</v>
      </c>
      <c r="W88" s="75">
        <f t="shared" si="46"/>
        <v>0</v>
      </c>
      <c r="X88" s="75">
        <f t="shared" si="46"/>
        <v>0</v>
      </c>
      <c r="Y88" s="75">
        <f t="shared" si="46"/>
        <v>0</v>
      </c>
      <c r="Z88" s="75">
        <f t="shared" si="46"/>
        <v>0</v>
      </c>
      <c r="AA88" s="75">
        <f t="shared" si="46"/>
        <v>0</v>
      </c>
      <c r="AB88" s="75">
        <f t="shared" si="46"/>
        <v>0</v>
      </c>
      <c r="AC88" s="75">
        <f t="shared" si="46"/>
        <v>0</v>
      </c>
      <c r="AD88" s="75">
        <f t="shared" si="46"/>
        <v>0</v>
      </c>
      <c r="AE88" s="75">
        <f t="shared" si="46"/>
        <v>0</v>
      </c>
      <c r="AF88" s="75">
        <f t="shared" si="46"/>
        <v>0</v>
      </c>
      <c r="AG88" s="75">
        <f t="shared" si="46"/>
        <v>0</v>
      </c>
      <c r="AH88" s="75">
        <f t="shared" si="46"/>
        <v>0</v>
      </c>
      <c r="AI88" s="75">
        <f t="shared" si="46"/>
        <v>0</v>
      </c>
      <c r="AJ88" s="75">
        <f t="shared" si="46"/>
        <v>0</v>
      </c>
      <c r="AK88" s="75">
        <f t="shared" si="46"/>
        <v>0</v>
      </c>
      <c r="AL88" s="75">
        <f t="shared" si="46"/>
        <v>0</v>
      </c>
      <c r="AM88" s="75">
        <f t="shared" si="46"/>
        <v>0</v>
      </c>
      <c r="AN88" s="75">
        <f t="shared" si="46"/>
        <v>0</v>
      </c>
      <c r="AO88" s="75">
        <f t="shared" si="46"/>
        <v>0</v>
      </c>
      <c r="AP88" s="75">
        <f t="shared" si="46"/>
        <v>0</v>
      </c>
      <c r="AQ88" s="75">
        <f t="shared" si="46"/>
        <v>0</v>
      </c>
      <c r="AR88" s="75">
        <f t="shared" si="46"/>
        <v>0</v>
      </c>
      <c r="AS88" s="75">
        <f t="shared" si="46"/>
        <v>0</v>
      </c>
      <c r="AT88" s="75">
        <f t="shared" si="46"/>
        <v>0</v>
      </c>
      <c r="AU88" s="75">
        <f t="shared" si="46"/>
        <v>0</v>
      </c>
      <c r="AV88" s="75">
        <f t="shared" si="46"/>
        <v>0</v>
      </c>
      <c r="AW88" s="75">
        <f t="shared" si="46"/>
        <v>0</v>
      </c>
      <c r="AX88" s="75">
        <f t="shared" si="46"/>
        <v>0</v>
      </c>
      <c r="AY88" s="75">
        <f t="shared" si="46"/>
        <v>0</v>
      </c>
      <c r="AZ88" s="75">
        <f t="shared" si="46"/>
        <v>0</v>
      </c>
      <c r="BA88" s="75">
        <f t="shared" si="46"/>
        <v>0</v>
      </c>
      <c r="BB88" s="75">
        <f t="shared" si="46"/>
        <v>0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3"/>
        <v>0</v>
      </c>
      <c r="BO88" s="335">
        <f>BN104*(1-0.025)</f>
        <v>0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C89" si="47">$F$20*(1-$B$5)/$B$3</f>
        <v>0</v>
      </c>
      <c r="G89" s="75">
        <f t="shared" si="47"/>
        <v>0</v>
      </c>
      <c r="H89" s="75">
        <f t="shared" si="47"/>
        <v>0</v>
      </c>
      <c r="I89" s="75">
        <f t="shared" si="47"/>
        <v>0</v>
      </c>
      <c r="J89" s="75">
        <f t="shared" si="47"/>
        <v>0</v>
      </c>
      <c r="K89" s="75">
        <f t="shared" si="47"/>
        <v>0</v>
      </c>
      <c r="L89" s="75">
        <f t="shared" si="47"/>
        <v>0</v>
      </c>
      <c r="M89" s="75">
        <f t="shared" si="47"/>
        <v>0</v>
      </c>
      <c r="N89" s="75">
        <f t="shared" si="47"/>
        <v>0</v>
      </c>
      <c r="O89" s="75">
        <f t="shared" si="47"/>
        <v>0</v>
      </c>
      <c r="P89" s="75">
        <f t="shared" si="47"/>
        <v>0</v>
      </c>
      <c r="Q89" s="75">
        <f t="shared" si="47"/>
        <v>0</v>
      </c>
      <c r="R89" s="75">
        <f t="shared" si="47"/>
        <v>0</v>
      </c>
      <c r="S89" s="75">
        <f t="shared" si="47"/>
        <v>0</v>
      </c>
      <c r="T89" s="75">
        <f t="shared" si="47"/>
        <v>0</v>
      </c>
      <c r="U89" s="75">
        <f t="shared" si="47"/>
        <v>0</v>
      </c>
      <c r="V89" s="75">
        <f t="shared" si="47"/>
        <v>0</v>
      </c>
      <c r="W89" s="75">
        <f t="shared" si="47"/>
        <v>0</v>
      </c>
      <c r="X89" s="75">
        <f t="shared" si="47"/>
        <v>0</v>
      </c>
      <c r="Y89" s="75">
        <f t="shared" si="47"/>
        <v>0</v>
      </c>
      <c r="Z89" s="75">
        <f t="shared" si="47"/>
        <v>0</v>
      </c>
      <c r="AA89" s="75">
        <f t="shared" si="47"/>
        <v>0</v>
      </c>
      <c r="AB89" s="75">
        <f t="shared" si="47"/>
        <v>0</v>
      </c>
      <c r="AC89" s="75">
        <f t="shared" si="47"/>
        <v>0</v>
      </c>
      <c r="AD89" s="75">
        <f t="shared" si="47"/>
        <v>0</v>
      </c>
      <c r="AE89" s="75">
        <f t="shared" si="47"/>
        <v>0</v>
      </c>
      <c r="AF89" s="75">
        <f t="shared" si="47"/>
        <v>0</v>
      </c>
      <c r="AG89" s="75">
        <f t="shared" si="47"/>
        <v>0</v>
      </c>
      <c r="AH89" s="75">
        <f t="shared" si="47"/>
        <v>0</v>
      </c>
      <c r="AI89" s="75">
        <f t="shared" si="47"/>
        <v>0</v>
      </c>
      <c r="AJ89" s="75">
        <f t="shared" si="47"/>
        <v>0</v>
      </c>
      <c r="AK89" s="75">
        <f t="shared" si="47"/>
        <v>0</v>
      </c>
      <c r="AL89" s="75">
        <f t="shared" si="47"/>
        <v>0</v>
      </c>
      <c r="AM89" s="75">
        <f t="shared" si="47"/>
        <v>0</v>
      </c>
      <c r="AN89" s="75">
        <f t="shared" si="47"/>
        <v>0</v>
      </c>
      <c r="AO89" s="75">
        <f t="shared" si="47"/>
        <v>0</v>
      </c>
      <c r="AP89" s="75">
        <f t="shared" si="47"/>
        <v>0</v>
      </c>
      <c r="AQ89" s="75">
        <f t="shared" si="47"/>
        <v>0</v>
      </c>
      <c r="AR89" s="75">
        <f t="shared" si="47"/>
        <v>0</v>
      </c>
      <c r="AS89" s="75">
        <f t="shared" si="47"/>
        <v>0</v>
      </c>
      <c r="AT89" s="75">
        <f t="shared" si="47"/>
        <v>0</v>
      </c>
      <c r="AU89" s="75">
        <f t="shared" si="47"/>
        <v>0</v>
      </c>
      <c r="AV89" s="75">
        <f t="shared" si="47"/>
        <v>0</v>
      </c>
      <c r="AW89" s="75">
        <f t="shared" si="47"/>
        <v>0</v>
      </c>
      <c r="AX89" s="75">
        <f t="shared" si="47"/>
        <v>0</v>
      </c>
      <c r="AY89" s="75">
        <f t="shared" si="47"/>
        <v>0</v>
      </c>
      <c r="AZ89" s="75">
        <f t="shared" si="47"/>
        <v>0</v>
      </c>
      <c r="BA89" s="75">
        <f t="shared" si="47"/>
        <v>0</v>
      </c>
      <c r="BB89" s="75">
        <f t="shared" si="47"/>
        <v>0</v>
      </c>
      <c r="BC89" s="75">
        <f t="shared" si="47"/>
        <v>0</v>
      </c>
      <c r="BD89" s="75"/>
      <c r="BE89" s="75"/>
      <c r="BF89" s="75"/>
      <c r="BG89" s="75"/>
      <c r="BH89" s="75"/>
      <c r="BI89" s="75"/>
      <c r="BJ89" s="75"/>
      <c r="BK89" s="75"/>
      <c r="BL89" s="75"/>
      <c r="BM89" s="37"/>
      <c r="BN89" s="75">
        <f t="shared" si="43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8">$G$20*(1-$B$5)/$B$3</f>
        <v>0</v>
      </c>
      <c r="H90" s="75">
        <f t="shared" si="48"/>
        <v>0</v>
      </c>
      <c r="I90" s="75">
        <f t="shared" si="48"/>
        <v>0</v>
      </c>
      <c r="J90" s="75">
        <f t="shared" si="48"/>
        <v>0</v>
      </c>
      <c r="K90" s="75">
        <f t="shared" si="48"/>
        <v>0</v>
      </c>
      <c r="L90" s="75">
        <f t="shared" si="48"/>
        <v>0</v>
      </c>
      <c r="M90" s="75">
        <f t="shared" si="48"/>
        <v>0</v>
      </c>
      <c r="N90" s="75">
        <f t="shared" si="48"/>
        <v>0</v>
      </c>
      <c r="O90" s="75">
        <f t="shared" si="48"/>
        <v>0</v>
      </c>
      <c r="P90" s="75">
        <f t="shared" si="48"/>
        <v>0</v>
      </c>
      <c r="Q90" s="75">
        <f t="shared" si="48"/>
        <v>0</v>
      </c>
      <c r="R90" s="75">
        <f t="shared" si="48"/>
        <v>0</v>
      </c>
      <c r="S90" s="75">
        <f t="shared" si="48"/>
        <v>0</v>
      </c>
      <c r="T90" s="75">
        <f t="shared" si="48"/>
        <v>0</v>
      </c>
      <c r="U90" s="75">
        <f t="shared" si="48"/>
        <v>0</v>
      </c>
      <c r="V90" s="75">
        <f t="shared" si="48"/>
        <v>0</v>
      </c>
      <c r="W90" s="75">
        <f t="shared" si="48"/>
        <v>0</v>
      </c>
      <c r="X90" s="75">
        <f t="shared" si="48"/>
        <v>0</v>
      </c>
      <c r="Y90" s="75">
        <f t="shared" si="48"/>
        <v>0</v>
      </c>
      <c r="Z90" s="75">
        <f t="shared" si="48"/>
        <v>0</v>
      </c>
      <c r="AA90" s="75">
        <f t="shared" si="48"/>
        <v>0</v>
      </c>
      <c r="AB90" s="75">
        <f t="shared" si="48"/>
        <v>0</v>
      </c>
      <c r="AC90" s="75">
        <f t="shared" si="48"/>
        <v>0</v>
      </c>
      <c r="AD90" s="75">
        <f t="shared" si="48"/>
        <v>0</v>
      </c>
      <c r="AE90" s="75">
        <f t="shared" si="48"/>
        <v>0</v>
      </c>
      <c r="AF90" s="75">
        <f t="shared" si="48"/>
        <v>0</v>
      </c>
      <c r="AG90" s="75">
        <f t="shared" si="48"/>
        <v>0</v>
      </c>
      <c r="AH90" s="75">
        <f t="shared" si="48"/>
        <v>0</v>
      </c>
      <c r="AI90" s="75">
        <f t="shared" si="48"/>
        <v>0</v>
      </c>
      <c r="AJ90" s="75">
        <f t="shared" si="48"/>
        <v>0</v>
      </c>
      <c r="AK90" s="75">
        <f t="shared" si="48"/>
        <v>0</v>
      </c>
      <c r="AL90" s="75">
        <f t="shared" si="48"/>
        <v>0</v>
      </c>
      <c r="AM90" s="75">
        <f t="shared" si="48"/>
        <v>0</v>
      </c>
      <c r="AN90" s="75">
        <f t="shared" si="48"/>
        <v>0</v>
      </c>
      <c r="AO90" s="75">
        <f t="shared" si="48"/>
        <v>0</v>
      </c>
      <c r="AP90" s="75">
        <f t="shared" si="48"/>
        <v>0</v>
      </c>
      <c r="AQ90" s="75">
        <f t="shared" si="48"/>
        <v>0</v>
      </c>
      <c r="AR90" s="75">
        <f t="shared" si="48"/>
        <v>0</v>
      </c>
      <c r="AS90" s="75">
        <f t="shared" si="48"/>
        <v>0</v>
      </c>
      <c r="AT90" s="75">
        <f t="shared" si="48"/>
        <v>0</v>
      </c>
      <c r="AU90" s="75">
        <f t="shared" si="48"/>
        <v>0</v>
      </c>
      <c r="AV90" s="75">
        <f t="shared" si="48"/>
        <v>0</v>
      </c>
      <c r="AW90" s="75">
        <f t="shared" si="48"/>
        <v>0</v>
      </c>
      <c r="AX90" s="75">
        <f t="shared" si="48"/>
        <v>0</v>
      </c>
      <c r="AY90" s="75">
        <f t="shared" si="48"/>
        <v>0</v>
      </c>
      <c r="AZ90" s="75">
        <f t="shared" si="48"/>
        <v>0</v>
      </c>
      <c r="BA90" s="75">
        <f t="shared" si="48"/>
        <v>0</v>
      </c>
      <c r="BB90" s="75">
        <f t="shared" si="48"/>
        <v>0</v>
      </c>
      <c r="BC90" s="75">
        <f t="shared" si="48"/>
        <v>0</v>
      </c>
      <c r="BD90" s="75">
        <f t="shared" si="48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3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E91" si="49">$H$20*(1-$B$5)/$B$3</f>
        <v>0</v>
      </c>
      <c r="I91" s="75">
        <f t="shared" si="49"/>
        <v>0</v>
      </c>
      <c r="J91" s="75">
        <f t="shared" si="49"/>
        <v>0</v>
      </c>
      <c r="K91" s="75">
        <f t="shared" si="49"/>
        <v>0</v>
      </c>
      <c r="L91" s="75">
        <f t="shared" si="49"/>
        <v>0</v>
      </c>
      <c r="M91" s="75">
        <f t="shared" si="49"/>
        <v>0</v>
      </c>
      <c r="N91" s="75">
        <f t="shared" si="49"/>
        <v>0</v>
      </c>
      <c r="O91" s="75">
        <f t="shared" si="49"/>
        <v>0</v>
      </c>
      <c r="P91" s="75">
        <f t="shared" si="49"/>
        <v>0</v>
      </c>
      <c r="Q91" s="75">
        <f t="shared" si="49"/>
        <v>0</v>
      </c>
      <c r="R91" s="75">
        <f t="shared" si="49"/>
        <v>0</v>
      </c>
      <c r="S91" s="75">
        <f t="shared" si="49"/>
        <v>0</v>
      </c>
      <c r="T91" s="75">
        <f t="shared" si="49"/>
        <v>0</v>
      </c>
      <c r="U91" s="75">
        <f t="shared" si="49"/>
        <v>0</v>
      </c>
      <c r="V91" s="75">
        <f t="shared" si="49"/>
        <v>0</v>
      </c>
      <c r="W91" s="75">
        <f t="shared" si="49"/>
        <v>0</v>
      </c>
      <c r="X91" s="75">
        <f t="shared" si="49"/>
        <v>0</v>
      </c>
      <c r="Y91" s="75">
        <f t="shared" si="49"/>
        <v>0</v>
      </c>
      <c r="Z91" s="75">
        <f t="shared" si="49"/>
        <v>0</v>
      </c>
      <c r="AA91" s="75">
        <f t="shared" si="49"/>
        <v>0</v>
      </c>
      <c r="AB91" s="75">
        <f t="shared" si="49"/>
        <v>0</v>
      </c>
      <c r="AC91" s="75">
        <f t="shared" si="49"/>
        <v>0</v>
      </c>
      <c r="AD91" s="75">
        <f t="shared" si="49"/>
        <v>0</v>
      </c>
      <c r="AE91" s="75">
        <f t="shared" si="49"/>
        <v>0</v>
      </c>
      <c r="AF91" s="75">
        <f t="shared" si="49"/>
        <v>0</v>
      </c>
      <c r="AG91" s="75">
        <f t="shared" si="49"/>
        <v>0</v>
      </c>
      <c r="AH91" s="75">
        <f t="shared" si="49"/>
        <v>0</v>
      </c>
      <c r="AI91" s="75">
        <f t="shared" si="49"/>
        <v>0</v>
      </c>
      <c r="AJ91" s="75">
        <f t="shared" si="49"/>
        <v>0</v>
      </c>
      <c r="AK91" s="75">
        <f t="shared" si="49"/>
        <v>0</v>
      </c>
      <c r="AL91" s="75">
        <f t="shared" si="49"/>
        <v>0</v>
      </c>
      <c r="AM91" s="75">
        <f t="shared" si="49"/>
        <v>0</v>
      </c>
      <c r="AN91" s="75">
        <f t="shared" si="49"/>
        <v>0</v>
      </c>
      <c r="AO91" s="75">
        <f t="shared" si="49"/>
        <v>0</v>
      </c>
      <c r="AP91" s="75">
        <f t="shared" si="49"/>
        <v>0</v>
      </c>
      <c r="AQ91" s="75">
        <f t="shared" si="49"/>
        <v>0</v>
      </c>
      <c r="AR91" s="75">
        <f t="shared" si="49"/>
        <v>0</v>
      </c>
      <c r="AS91" s="75">
        <f t="shared" si="49"/>
        <v>0</v>
      </c>
      <c r="AT91" s="75">
        <f t="shared" si="49"/>
        <v>0</v>
      </c>
      <c r="AU91" s="75">
        <f t="shared" si="49"/>
        <v>0</v>
      </c>
      <c r="AV91" s="75">
        <f t="shared" si="49"/>
        <v>0</v>
      </c>
      <c r="AW91" s="75">
        <f t="shared" si="49"/>
        <v>0</v>
      </c>
      <c r="AX91" s="75">
        <f t="shared" si="49"/>
        <v>0</v>
      </c>
      <c r="AY91" s="75">
        <f t="shared" si="49"/>
        <v>0</v>
      </c>
      <c r="AZ91" s="75">
        <f t="shared" si="49"/>
        <v>0</v>
      </c>
      <c r="BA91" s="75">
        <f t="shared" si="49"/>
        <v>0</v>
      </c>
      <c r="BB91" s="75">
        <f t="shared" si="49"/>
        <v>0</v>
      </c>
      <c r="BC91" s="75">
        <f t="shared" si="49"/>
        <v>0</v>
      </c>
      <c r="BD91" s="75">
        <f t="shared" si="49"/>
        <v>0</v>
      </c>
      <c r="BE91" s="75">
        <f t="shared" si="49"/>
        <v>0</v>
      </c>
      <c r="BF91" s="75"/>
      <c r="BG91" s="75"/>
      <c r="BH91" s="75"/>
      <c r="BI91" s="75"/>
      <c r="BJ91" s="75"/>
      <c r="BK91" s="75"/>
      <c r="BL91" s="75"/>
      <c r="BM91" s="37"/>
      <c r="BN91" s="75">
        <f t="shared" si="43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F92" si="50">$I$20*(1-$B$5)/$B$3</f>
        <v>0</v>
      </c>
      <c r="J92" s="75">
        <f t="shared" si="50"/>
        <v>0</v>
      </c>
      <c r="K92" s="75">
        <f t="shared" si="50"/>
        <v>0</v>
      </c>
      <c r="L92" s="75">
        <f t="shared" si="50"/>
        <v>0</v>
      </c>
      <c r="M92" s="75">
        <f t="shared" si="50"/>
        <v>0</v>
      </c>
      <c r="N92" s="75">
        <f t="shared" si="50"/>
        <v>0</v>
      </c>
      <c r="O92" s="75">
        <f t="shared" si="50"/>
        <v>0</v>
      </c>
      <c r="P92" s="75">
        <f t="shared" si="50"/>
        <v>0</v>
      </c>
      <c r="Q92" s="75">
        <f t="shared" si="50"/>
        <v>0</v>
      </c>
      <c r="R92" s="75">
        <f t="shared" si="50"/>
        <v>0</v>
      </c>
      <c r="S92" s="75">
        <f t="shared" si="50"/>
        <v>0</v>
      </c>
      <c r="T92" s="75">
        <f t="shared" si="50"/>
        <v>0</v>
      </c>
      <c r="U92" s="75">
        <f t="shared" si="50"/>
        <v>0</v>
      </c>
      <c r="V92" s="75">
        <f t="shared" si="50"/>
        <v>0</v>
      </c>
      <c r="W92" s="75">
        <f t="shared" si="50"/>
        <v>0</v>
      </c>
      <c r="X92" s="75">
        <f t="shared" si="50"/>
        <v>0</v>
      </c>
      <c r="Y92" s="75">
        <f t="shared" si="50"/>
        <v>0</v>
      </c>
      <c r="Z92" s="75">
        <f t="shared" si="50"/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</v>
      </c>
      <c r="AJ92" s="75">
        <f t="shared" si="50"/>
        <v>0</v>
      </c>
      <c r="AK92" s="75">
        <f t="shared" si="50"/>
        <v>0</v>
      </c>
      <c r="AL92" s="75">
        <f t="shared" si="50"/>
        <v>0</v>
      </c>
      <c r="AM92" s="75">
        <f t="shared" si="50"/>
        <v>0</v>
      </c>
      <c r="AN92" s="75">
        <f t="shared" si="50"/>
        <v>0</v>
      </c>
      <c r="AO92" s="75">
        <f t="shared" si="50"/>
        <v>0</v>
      </c>
      <c r="AP92" s="75">
        <f t="shared" si="50"/>
        <v>0</v>
      </c>
      <c r="AQ92" s="75">
        <f t="shared" si="50"/>
        <v>0</v>
      </c>
      <c r="AR92" s="75">
        <f t="shared" si="50"/>
        <v>0</v>
      </c>
      <c r="AS92" s="75">
        <f t="shared" si="50"/>
        <v>0</v>
      </c>
      <c r="AT92" s="75">
        <f t="shared" si="50"/>
        <v>0</v>
      </c>
      <c r="AU92" s="75">
        <f t="shared" si="50"/>
        <v>0</v>
      </c>
      <c r="AV92" s="75">
        <f t="shared" si="50"/>
        <v>0</v>
      </c>
      <c r="AW92" s="75">
        <f t="shared" si="50"/>
        <v>0</v>
      </c>
      <c r="AX92" s="75">
        <f t="shared" si="50"/>
        <v>0</v>
      </c>
      <c r="AY92" s="75">
        <f t="shared" si="50"/>
        <v>0</v>
      </c>
      <c r="AZ92" s="75">
        <f t="shared" si="50"/>
        <v>0</v>
      </c>
      <c r="BA92" s="75">
        <f t="shared" si="50"/>
        <v>0</v>
      </c>
      <c r="BB92" s="75">
        <f t="shared" si="50"/>
        <v>0</v>
      </c>
      <c r="BC92" s="75">
        <f t="shared" si="50"/>
        <v>0</v>
      </c>
      <c r="BD92" s="75">
        <f t="shared" si="50"/>
        <v>0</v>
      </c>
      <c r="BE92" s="75">
        <f t="shared" si="50"/>
        <v>0</v>
      </c>
      <c r="BF92" s="75">
        <f t="shared" si="50"/>
        <v>0</v>
      </c>
      <c r="BG92" s="75"/>
      <c r="BH92" s="75"/>
      <c r="BI92" s="75"/>
      <c r="BJ92" s="75"/>
      <c r="BK92" s="75"/>
      <c r="BL92" s="75"/>
      <c r="BM92" s="37"/>
      <c r="BN92" s="75">
        <f t="shared" si="43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G93" si="51">$J$20*(1-$B$5)/$B$3</f>
        <v>0</v>
      </c>
      <c r="P93" s="75">
        <f t="shared" si="51"/>
        <v>0</v>
      </c>
      <c r="Q93" s="75">
        <f t="shared" si="51"/>
        <v>0</v>
      </c>
      <c r="R93" s="75">
        <f t="shared" si="51"/>
        <v>0</v>
      </c>
      <c r="S93" s="75">
        <f t="shared" si="51"/>
        <v>0</v>
      </c>
      <c r="T93" s="75">
        <f t="shared" si="51"/>
        <v>0</v>
      </c>
      <c r="U93" s="75">
        <f t="shared" si="51"/>
        <v>0</v>
      </c>
      <c r="V93" s="75">
        <f t="shared" si="51"/>
        <v>0</v>
      </c>
      <c r="W93" s="75">
        <f t="shared" si="51"/>
        <v>0</v>
      </c>
      <c r="X93" s="75">
        <f t="shared" si="51"/>
        <v>0</v>
      </c>
      <c r="Y93" s="75">
        <f t="shared" si="51"/>
        <v>0</v>
      </c>
      <c r="Z93" s="75">
        <f t="shared" si="51"/>
        <v>0</v>
      </c>
      <c r="AA93" s="75">
        <f t="shared" si="51"/>
        <v>0</v>
      </c>
      <c r="AB93" s="75">
        <f t="shared" si="51"/>
        <v>0</v>
      </c>
      <c r="AC93" s="75">
        <f t="shared" si="51"/>
        <v>0</v>
      </c>
      <c r="AD93" s="75">
        <f t="shared" si="51"/>
        <v>0</v>
      </c>
      <c r="AE93" s="75">
        <f t="shared" si="51"/>
        <v>0</v>
      </c>
      <c r="AF93" s="75">
        <f t="shared" si="51"/>
        <v>0</v>
      </c>
      <c r="AG93" s="75">
        <f t="shared" si="51"/>
        <v>0</v>
      </c>
      <c r="AH93" s="75">
        <f t="shared" si="51"/>
        <v>0</v>
      </c>
      <c r="AI93" s="75">
        <f t="shared" si="51"/>
        <v>0</v>
      </c>
      <c r="AJ93" s="75">
        <f t="shared" si="51"/>
        <v>0</v>
      </c>
      <c r="AK93" s="75">
        <f t="shared" si="51"/>
        <v>0</v>
      </c>
      <c r="AL93" s="75">
        <f t="shared" si="51"/>
        <v>0</v>
      </c>
      <c r="AM93" s="75">
        <f t="shared" si="51"/>
        <v>0</v>
      </c>
      <c r="AN93" s="75">
        <f t="shared" si="51"/>
        <v>0</v>
      </c>
      <c r="AO93" s="75">
        <f t="shared" si="51"/>
        <v>0</v>
      </c>
      <c r="AP93" s="75">
        <f t="shared" si="51"/>
        <v>0</v>
      </c>
      <c r="AQ93" s="75">
        <f t="shared" si="51"/>
        <v>0</v>
      </c>
      <c r="AR93" s="75">
        <f t="shared" si="51"/>
        <v>0</v>
      </c>
      <c r="AS93" s="75">
        <f t="shared" si="51"/>
        <v>0</v>
      </c>
      <c r="AT93" s="75">
        <f t="shared" si="51"/>
        <v>0</v>
      </c>
      <c r="AU93" s="75">
        <f t="shared" si="51"/>
        <v>0</v>
      </c>
      <c r="AV93" s="75">
        <f t="shared" si="51"/>
        <v>0</v>
      </c>
      <c r="AW93" s="75">
        <f t="shared" si="51"/>
        <v>0</v>
      </c>
      <c r="AX93" s="75">
        <f t="shared" si="51"/>
        <v>0</v>
      </c>
      <c r="AY93" s="75">
        <f t="shared" si="51"/>
        <v>0</v>
      </c>
      <c r="AZ93" s="75">
        <f t="shared" si="51"/>
        <v>0</v>
      </c>
      <c r="BA93" s="75">
        <f t="shared" si="51"/>
        <v>0</v>
      </c>
      <c r="BB93" s="75">
        <f t="shared" si="51"/>
        <v>0</v>
      </c>
      <c r="BC93" s="75">
        <f t="shared" si="51"/>
        <v>0</v>
      </c>
      <c r="BD93" s="75">
        <f t="shared" si="51"/>
        <v>0</v>
      </c>
      <c r="BE93" s="75">
        <f t="shared" si="51"/>
        <v>0</v>
      </c>
      <c r="BF93" s="75">
        <f t="shared" si="51"/>
        <v>0</v>
      </c>
      <c r="BG93" s="75">
        <f t="shared" si="51"/>
        <v>0</v>
      </c>
      <c r="BH93" s="75"/>
      <c r="BI93" s="75"/>
      <c r="BJ93" s="75"/>
      <c r="BK93" s="75"/>
      <c r="BL93" s="75"/>
      <c r="BM93" s="37"/>
      <c r="BN93" s="75">
        <f t="shared" si="43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H94" si="52">$K$20*(1-$B$5)/$B$3</f>
        <v>0</v>
      </c>
      <c r="P94" s="75">
        <f t="shared" si="52"/>
        <v>0</v>
      </c>
      <c r="Q94" s="75">
        <f t="shared" si="52"/>
        <v>0</v>
      </c>
      <c r="R94" s="75">
        <f t="shared" si="52"/>
        <v>0</v>
      </c>
      <c r="S94" s="75">
        <f t="shared" si="52"/>
        <v>0</v>
      </c>
      <c r="T94" s="75">
        <f t="shared" si="52"/>
        <v>0</v>
      </c>
      <c r="U94" s="75">
        <f t="shared" si="52"/>
        <v>0</v>
      </c>
      <c r="V94" s="75">
        <f t="shared" si="52"/>
        <v>0</v>
      </c>
      <c r="W94" s="75">
        <f t="shared" si="52"/>
        <v>0</v>
      </c>
      <c r="X94" s="75">
        <f t="shared" si="52"/>
        <v>0</v>
      </c>
      <c r="Y94" s="75">
        <f t="shared" si="52"/>
        <v>0</v>
      </c>
      <c r="Z94" s="75">
        <f t="shared" si="52"/>
        <v>0</v>
      </c>
      <c r="AA94" s="75">
        <f t="shared" si="52"/>
        <v>0</v>
      </c>
      <c r="AB94" s="75">
        <f t="shared" si="52"/>
        <v>0</v>
      </c>
      <c r="AC94" s="75">
        <f t="shared" si="52"/>
        <v>0</v>
      </c>
      <c r="AD94" s="75">
        <f t="shared" si="52"/>
        <v>0</v>
      </c>
      <c r="AE94" s="75">
        <f t="shared" si="52"/>
        <v>0</v>
      </c>
      <c r="AF94" s="75">
        <f t="shared" si="52"/>
        <v>0</v>
      </c>
      <c r="AG94" s="75">
        <f t="shared" si="52"/>
        <v>0</v>
      </c>
      <c r="AH94" s="75">
        <f t="shared" si="52"/>
        <v>0</v>
      </c>
      <c r="AI94" s="75">
        <f t="shared" si="52"/>
        <v>0</v>
      </c>
      <c r="AJ94" s="75">
        <f t="shared" si="52"/>
        <v>0</v>
      </c>
      <c r="AK94" s="75">
        <f t="shared" si="52"/>
        <v>0</v>
      </c>
      <c r="AL94" s="75">
        <f t="shared" si="52"/>
        <v>0</v>
      </c>
      <c r="AM94" s="75">
        <f t="shared" si="52"/>
        <v>0</v>
      </c>
      <c r="AN94" s="75">
        <f t="shared" si="52"/>
        <v>0</v>
      </c>
      <c r="AO94" s="75">
        <f t="shared" si="52"/>
        <v>0</v>
      </c>
      <c r="AP94" s="75">
        <f t="shared" si="52"/>
        <v>0</v>
      </c>
      <c r="AQ94" s="75">
        <f t="shared" si="52"/>
        <v>0</v>
      </c>
      <c r="AR94" s="75">
        <f t="shared" si="52"/>
        <v>0</v>
      </c>
      <c r="AS94" s="75">
        <f t="shared" si="52"/>
        <v>0</v>
      </c>
      <c r="AT94" s="75">
        <f t="shared" si="52"/>
        <v>0</v>
      </c>
      <c r="AU94" s="75">
        <f t="shared" si="52"/>
        <v>0</v>
      </c>
      <c r="AV94" s="75">
        <f t="shared" si="52"/>
        <v>0</v>
      </c>
      <c r="AW94" s="75">
        <f t="shared" si="52"/>
        <v>0</v>
      </c>
      <c r="AX94" s="75">
        <f t="shared" si="52"/>
        <v>0</v>
      </c>
      <c r="AY94" s="75">
        <f t="shared" si="52"/>
        <v>0</v>
      </c>
      <c r="AZ94" s="75">
        <f t="shared" si="52"/>
        <v>0</v>
      </c>
      <c r="BA94" s="75">
        <f t="shared" si="52"/>
        <v>0</v>
      </c>
      <c r="BB94" s="75">
        <f t="shared" si="52"/>
        <v>0</v>
      </c>
      <c r="BC94" s="75">
        <f t="shared" si="52"/>
        <v>0</v>
      </c>
      <c r="BD94" s="75">
        <f t="shared" si="52"/>
        <v>0</v>
      </c>
      <c r="BE94" s="75">
        <f t="shared" si="52"/>
        <v>0</v>
      </c>
      <c r="BF94" s="75">
        <f t="shared" si="52"/>
        <v>0</v>
      </c>
      <c r="BG94" s="75">
        <f t="shared" si="52"/>
        <v>0</v>
      </c>
      <c r="BH94" s="75">
        <f t="shared" si="52"/>
        <v>0</v>
      </c>
      <c r="BI94" s="75"/>
      <c r="BJ94" s="75"/>
      <c r="BK94" s="75"/>
      <c r="BL94" s="75"/>
      <c r="BM94" s="37"/>
      <c r="BN94" s="75">
        <f t="shared" si="43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3">$L$20*(1-$B$5)/$B$3</f>
        <v>0</v>
      </c>
      <c r="P95" s="75">
        <f t="shared" si="53"/>
        <v>0</v>
      </c>
      <c r="Q95" s="75">
        <f t="shared" si="53"/>
        <v>0</v>
      </c>
      <c r="R95" s="75">
        <f t="shared" si="53"/>
        <v>0</v>
      </c>
      <c r="S95" s="75">
        <f t="shared" si="53"/>
        <v>0</v>
      </c>
      <c r="T95" s="75">
        <f t="shared" si="53"/>
        <v>0</v>
      </c>
      <c r="U95" s="75">
        <f t="shared" si="53"/>
        <v>0</v>
      </c>
      <c r="V95" s="75">
        <f t="shared" si="53"/>
        <v>0</v>
      </c>
      <c r="W95" s="75">
        <f t="shared" si="53"/>
        <v>0</v>
      </c>
      <c r="X95" s="75">
        <f t="shared" si="53"/>
        <v>0</v>
      </c>
      <c r="Y95" s="75">
        <f t="shared" si="53"/>
        <v>0</v>
      </c>
      <c r="Z95" s="75">
        <f t="shared" si="53"/>
        <v>0</v>
      </c>
      <c r="AA95" s="75">
        <f t="shared" si="53"/>
        <v>0</v>
      </c>
      <c r="AB95" s="75">
        <f t="shared" si="53"/>
        <v>0</v>
      </c>
      <c r="AC95" s="75">
        <f t="shared" si="53"/>
        <v>0</v>
      </c>
      <c r="AD95" s="75">
        <f t="shared" si="53"/>
        <v>0</v>
      </c>
      <c r="AE95" s="75">
        <f t="shared" si="53"/>
        <v>0</v>
      </c>
      <c r="AF95" s="75">
        <f t="shared" si="53"/>
        <v>0</v>
      </c>
      <c r="AG95" s="75">
        <f t="shared" si="53"/>
        <v>0</v>
      </c>
      <c r="AH95" s="75">
        <f t="shared" si="53"/>
        <v>0</v>
      </c>
      <c r="AI95" s="75">
        <f t="shared" si="53"/>
        <v>0</v>
      </c>
      <c r="AJ95" s="75">
        <f t="shared" si="53"/>
        <v>0</v>
      </c>
      <c r="AK95" s="75">
        <f t="shared" si="53"/>
        <v>0</v>
      </c>
      <c r="AL95" s="75">
        <f t="shared" si="53"/>
        <v>0</v>
      </c>
      <c r="AM95" s="75">
        <f t="shared" si="53"/>
        <v>0</v>
      </c>
      <c r="AN95" s="75">
        <f t="shared" si="53"/>
        <v>0</v>
      </c>
      <c r="AO95" s="75">
        <f t="shared" si="53"/>
        <v>0</v>
      </c>
      <c r="AP95" s="75">
        <f t="shared" si="53"/>
        <v>0</v>
      </c>
      <c r="AQ95" s="75">
        <f t="shared" si="53"/>
        <v>0</v>
      </c>
      <c r="AR95" s="75">
        <f t="shared" si="53"/>
        <v>0</v>
      </c>
      <c r="AS95" s="75">
        <f t="shared" si="53"/>
        <v>0</v>
      </c>
      <c r="AT95" s="75">
        <f t="shared" si="53"/>
        <v>0</v>
      </c>
      <c r="AU95" s="75">
        <f t="shared" si="53"/>
        <v>0</v>
      </c>
      <c r="AV95" s="75">
        <f t="shared" si="53"/>
        <v>0</v>
      </c>
      <c r="AW95" s="75">
        <f t="shared" si="53"/>
        <v>0</v>
      </c>
      <c r="AX95" s="75">
        <f t="shared" si="53"/>
        <v>0</v>
      </c>
      <c r="AY95" s="75">
        <f t="shared" si="53"/>
        <v>0</v>
      </c>
      <c r="AZ95" s="75">
        <f t="shared" si="53"/>
        <v>0</v>
      </c>
      <c r="BA95" s="75">
        <f t="shared" si="53"/>
        <v>0</v>
      </c>
      <c r="BB95" s="75">
        <f t="shared" si="53"/>
        <v>0</v>
      </c>
      <c r="BC95" s="75">
        <f t="shared" si="53"/>
        <v>0</v>
      </c>
      <c r="BD95" s="75">
        <f t="shared" si="53"/>
        <v>0</v>
      </c>
      <c r="BE95" s="75">
        <f t="shared" si="53"/>
        <v>0</v>
      </c>
      <c r="BF95" s="75">
        <f t="shared" si="53"/>
        <v>0</v>
      </c>
      <c r="BG95" s="75">
        <f t="shared" si="53"/>
        <v>0</v>
      </c>
      <c r="BH95" s="75">
        <f t="shared" si="53"/>
        <v>0</v>
      </c>
      <c r="BI95" s="75">
        <f t="shared" si="53"/>
        <v>0</v>
      </c>
      <c r="BJ95" s="75"/>
      <c r="BK95" s="75"/>
      <c r="BL95" s="75"/>
      <c r="BM95" s="37"/>
      <c r="BN95" s="75">
        <f t="shared" si="43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 t="shared" ref="N96:BJ96" si="54">$M$20*(1-$B$5)/$B$3</f>
        <v>0</v>
      </c>
      <c r="O96" s="75">
        <f t="shared" si="54"/>
        <v>0</v>
      </c>
      <c r="P96" s="75">
        <f t="shared" si="54"/>
        <v>0</v>
      </c>
      <c r="Q96" s="75">
        <f t="shared" si="54"/>
        <v>0</v>
      </c>
      <c r="R96" s="75">
        <f t="shared" si="54"/>
        <v>0</v>
      </c>
      <c r="S96" s="75">
        <f t="shared" si="54"/>
        <v>0</v>
      </c>
      <c r="T96" s="75">
        <f t="shared" si="54"/>
        <v>0</v>
      </c>
      <c r="U96" s="75">
        <f t="shared" si="54"/>
        <v>0</v>
      </c>
      <c r="V96" s="75">
        <f t="shared" si="54"/>
        <v>0</v>
      </c>
      <c r="W96" s="75">
        <f t="shared" si="54"/>
        <v>0</v>
      </c>
      <c r="X96" s="75">
        <f t="shared" si="54"/>
        <v>0</v>
      </c>
      <c r="Y96" s="75">
        <f t="shared" si="54"/>
        <v>0</v>
      </c>
      <c r="Z96" s="75">
        <f t="shared" si="54"/>
        <v>0</v>
      </c>
      <c r="AA96" s="75">
        <f t="shared" si="54"/>
        <v>0</v>
      </c>
      <c r="AB96" s="75">
        <f t="shared" si="54"/>
        <v>0</v>
      </c>
      <c r="AC96" s="75">
        <f t="shared" si="54"/>
        <v>0</v>
      </c>
      <c r="AD96" s="75">
        <f t="shared" si="54"/>
        <v>0</v>
      </c>
      <c r="AE96" s="75">
        <f t="shared" si="54"/>
        <v>0</v>
      </c>
      <c r="AF96" s="75">
        <f t="shared" si="54"/>
        <v>0</v>
      </c>
      <c r="AG96" s="75">
        <f t="shared" si="54"/>
        <v>0</v>
      </c>
      <c r="AH96" s="75">
        <f t="shared" si="54"/>
        <v>0</v>
      </c>
      <c r="AI96" s="75">
        <f t="shared" si="54"/>
        <v>0</v>
      </c>
      <c r="AJ96" s="75">
        <f t="shared" si="54"/>
        <v>0</v>
      </c>
      <c r="AK96" s="75">
        <f t="shared" si="54"/>
        <v>0</v>
      </c>
      <c r="AL96" s="75">
        <f t="shared" si="54"/>
        <v>0</v>
      </c>
      <c r="AM96" s="75">
        <f t="shared" si="54"/>
        <v>0</v>
      </c>
      <c r="AN96" s="75">
        <f t="shared" si="54"/>
        <v>0</v>
      </c>
      <c r="AO96" s="75">
        <f t="shared" si="54"/>
        <v>0</v>
      </c>
      <c r="AP96" s="75">
        <f t="shared" si="54"/>
        <v>0</v>
      </c>
      <c r="AQ96" s="75">
        <f t="shared" si="54"/>
        <v>0</v>
      </c>
      <c r="AR96" s="75">
        <f t="shared" si="54"/>
        <v>0</v>
      </c>
      <c r="AS96" s="75">
        <f t="shared" si="54"/>
        <v>0</v>
      </c>
      <c r="AT96" s="75">
        <f t="shared" si="54"/>
        <v>0</v>
      </c>
      <c r="AU96" s="75">
        <f t="shared" si="54"/>
        <v>0</v>
      </c>
      <c r="AV96" s="75">
        <f t="shared" si="54"/>
        <v>0</v>
      </c>
      <c r="AW96" s="75">
        <f t="shared" si="54"/>
        <v>0</v>
      </c>
      <c r="AX96" s="75">
        <f t="shared" si="54"/>
        <v>0</v>
      </c>
      <c r="AY96" s="75">
        <f t="shared" si="54"/>
        <v>0</v>
      </c>
      <c r="AZ96" s="75">
        <f t="shared" si="54"/>
        <v>0</v>
      </c>
      <c r="BA96" s="75">
        <f t="shared" si="54"/>
        <v>0</v>
      </c>
      <c r="BB96" s="75">
        <f t="shared" si="54"/>
        <v>0</v>
      </c>
      <c r="BC96" s="75">
        <f t="shared" si="54"/>
        <v>0</v>
      </c>
      <c r="BD96" s="75">
        <f t="shared" si="54"/>
        <v>0</v>
      </c>
      <c r="BE96" s="75">
        <f t="shared" si="54"/>
        <v>0</v>
      </c>
      <c r="BF96" s="75">
        <f t="shared" si="54"/>
        <v>0</v>
      </c>
      <c r="BG96" s="75">
        <f t="shared" si="54"/>
        <v>0</v>
      </c>
      <c r="BH96" s="75">
        <f t="shared" si="54"/>
        <v>0</v>
      </c>
      <c r="BI96" s="75">
        <f t="shared" si="54"/>
        <v>0</v>
      </c>
      <c r="BJ96" s="75">
        <f t="shared" si="54"/>
        <v>0</v>
      </c>
      <c r="BK96" s="75"/>
      <c r="BL96" s="75"/>
      <c r="BM96" s="37"/>
      <c r="BN96" s="75">
        <f t="shared" si="43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0</v>
      </c>
      <c r="O97" s="75">
        <f t="shared" ref="O97:BK97" si="55">$N$20*(1-$B$5)/$B$3</f>
        <v>0</v>
      </c>
      <c r="P97" s="75">
        <f t="shared" si="55"/>
        <v>0</v>
      </c>
      <c r="Q97" s="75">
        <f t="shared" si="55"/>
        <v>0</v>
      </c>
      <c r="R97" s="75">
        <f t="shared" si="55"/>
        <v>0</v>
      </c>
      <c r="S97" s="75">
        <f t="shared" si="55"/>
        <v>0</v>
      </c>
      <c r="T97" s="75">
        <f t="shared" si="55"/>
        <v>0</v>
      </c>
      <c r="U97" s="75">
        <f t="shared" si="55"/>
        <v>0</v>
      </c>
      <c r="V97" s="75">
        <f t="shared" si="55"/>
        <v>0</v>
      </c>
      <c r="W97" s="75">
        <f t="shared" si="55"/>
        <v>0</v>
      </c>
      <c r="X97" s="75">
        <f t="shared" si="55"/>
        <v>0</v>
      </c>
      <c r="Y97" s="75">
        <f t="shared" si="55"/>
        <v>0</v>
      </c>
      <c r="Z97" s="75">
        <f t="shared" si="55"/>
        <v>0</v>
      </c>
      <c r="AA97" s="75">
        <f t="shared" si="55"/>
        <v>0</v>
      </c>
      <c r="AB97" s="75">
        <f t="shared" si="55"/>
        <v>0</v>
      </c>
      <c r="AC97" s="75">
        <f t="shared" si="55"/>
        <v>0</v>
      </c>
      <c r="AD97" s="75">
        <f t="shared" si="55"/>
        <v>0</v>
      </c>
      <c r="AE97" s="75">
        <f t="shared" si="55"/>
        <v>0</v>
      </c>
      <c r="AF97" s="75">
        <f t="shared" si="55"/>
        <v>0</v>
      </c>
      <c r="AG97" s="75">
        <f t="shared" si="55"/>
        <v>0</v>
      </c>
      <c r="AH97" s="75">
        <f t="shared" si="55"/>
        <v>0</v>
      </c>
      <c r="AI97" s="75">
        <f t="shared" si="55"/>
        <v>0</v>
      </c>
      <c r="AJ97" s="75">
        <f t="shared" si="55"/>
        <v>0</v>
      </c>
      <c r="AK97" s="75">
        <f t="shared" si="55"/>
        <v>0</v>
      </c>
      <c r="AL97" s="75">
        <f t="shared" si="55"/>
        <v>0</v>
      </c>
      <c r="AM97" s="75">
        <f t="shared" si="55"/>
        <v>0</v>
      </c>
      <c r="AN97" s="75">
        <f t="shared" si="55"/>
        <v>0</v>
      </c>
      <c r="AO97" s="75">
        <f t="shared" si="55"/>
        <v>0</v>
      </c>
      <c r="AP97" s="75">
        <f t="shared" si="55"/>
        <v>0</v>
      </c>
      <c r="AQ97" s="75">
        <f t="shared" si="55"/>
        <v>0</v>
      </c>
      <c r="AR97" s="75">
        <f t="shared" si="55"/>
        <v>0</v>
      </c>
      <c r="AS97" s="75">
        <f t="shared" si="55"/>
        <v>0</v>
      </c>
      <c r="AT97" s="75">
        <f t="shared" si="55"/>
        <v>0</v>
      </c>
      <c r="AU97" s="75">
        <f t="shared" si="55"/>
        <v>0</v>
      </c>
      <c r="AV97" s="75">
        <f t="shared" si="55"/>
        <v>0</v>
      </c>
      <c r="AW97" s="75">
        <f t="shared" si="55"/>
        <v>0</v>
      </c>
      <c r="AX97" s="75">
        <f t="shared" si="55"/>
        <v>0</v>
      </c>
      <c r="AY97" s="75">
        <f t="shared" si="55"/>
        <v>0</v>
      </c>
      <c r="AZ97" s="75">
        <f t="shared" si="55"/>
        <v>0</v>
      </c>
      <c r="BA97" s="75">
        <f t="shared" si="55"/>
        <v>0</v>
      </c>
      <c r="BB97" s="75">
        <f t="shared" si="55"/>
        <v>0</v>
      </c>
      <c r="BC97" s="75">
        <f t="shared" si="55"/>
        <v>0</v>
      </c>
      <c r="BD97" s="75">
        <f t="shared" si="55"/>
        <v>0</v>
      </c>
      <c r="BE97" s="75">
        <f t="shared" si="55"/>
        <v>0</v>
      </c>
      <c r="BF97" s="75">
        <f t="shared" si="55"/>
        <v>0</v>
      </c>
      <c r="BG97" s="75">
        <f t="shared" si="55"/>
        <v>0</v>
      </c>
      <c r="BH97" s="75">
        <f t="shared" si="55"/>
        <v>0</v>
      </c>
      <c r="BI97" s="75">
        <f t="shared" si="55"/>
        <v>0</v>
      </c>
      <c r="BJ97" s="75">
        <f t="shared" si="55"/>
        <v>0</v>
      </c>
      <c r="BK97" s="75">
        <f t="shared" si="55"/>
        <v>0</v>
      </c>
      <c r="BL97" s="75"/>
      <c r="BM97" s="37"/>
      <c r="BN97" s="75">
        <f t="shared" si="43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6">SUM(C85:C97)</f>
        <v>0</v>
      </c>
      <c r="D98" s="104">
        <f t="shared" si="56"/>
        <v>7.4100998555999997E-2</v>
      </c>
      <c r="E98" s="104">
        <f t="shared" si="56"/>
        <v>7.4100998555999997E-2</v>
      </c>
      <c r="F98" s="104">
        <f t="shared" si="56"/>
        <v>7.4100998555999997E-2</v>
      </c>
      <c r="G98" s="104">
        <f t="shared" si="56"/>
        <v>7.4100998555999997E-2</v>
      </c>
      <c r="H98" s="104">
        <f t="shared" si="56"/>
        <v>7.4100998555999997E-2</v>
      </c>
      <c r="I98" s="104">
        <f t="shared" si="56"/>
        <v>7.4100998555999997E-2</v>
      </c>
      <c r="J98" s="104">
        <f t="shared" si="56"/>
        <v>7.4100998555999997E-2</v>
      </c>
      <c r="K98" s="104">
        <f t="shared" si="56"/>
        <v>7.4100998555999997E-2</v>
      </c>
      <c r="L98" s="104">
        <f t="shared" si="56"/>
        <v>7.4100998555999997E-2</v>
      </c>
      <c r="M98" s="104">
        <f t="shared" si="56"/>
        <v>7.4100998555999997E-2</v>
      </c>
      <c r="N98" s="104">
        <f t="shared" si="56"/>
        <v>7.4100998555999997E-2</v>
      </c>
      <c r="O98" s="104">
        <f t="shared" si="56"/>
        <v>7.4100998555999997E-2</v>
      </c>
      <c r="P98" s="104">
        <f t="shared" si="56"/>
        <v>7.4100998555999997E-2</v>
      </c>
      <c r="Q98" s="104">
        <f t="shared" si="56"/>
        <v>7.4100998555999997E-2</v>
      </c>
      <c r="R98" s="104">
        <f t="shared" si="56"/>
        <v>7.4100998555999997E-2</v>
      </c>
      <c r="S98" s="104">
        <f t="shared" si="56"/>
        <v>7.4100998555999997E-2</v>
      </c>
      <c r="T98" s="104">
        <f t="shared" si="56"/>
        <v>7.4100998555999997E-2</v>
      </c>
      <c r="U98" s="104">
        <f t="shared" si="56"/>
        <v>7.4100998555999997E-2</v>
      </c>
      <c r="V98" s="104">
        <f t="shared" si="56"/>
        <v>7.4100998555999997E-2</v>
      </c>
      <c r="W98" s="104">
        <f t="shared" si="56"/>
        <v>7.4100998555999997E-2</v>
      </c>
      <c r="X98" s="104">
        <f t="shared" si="56"/>
        <v>7.4100998555999997E-2</v>
      </c>
      <c r="Y98" s="104">
        <f t="shared" si="56"/>
        <v>7.4100998555999997E-2</v>
      </c>
      <c r="Z98" s="104">
        <f t="shared" si="56"/>
        <v>7.4100998555999997E-2</v>
      </c>
      <c r="AA98" s="104">
        <f t="shared" si="56"/>
        <v>7.4100998555999997E-2</v>
      </c>
      <c r="AB98" s="104">
        <f t="shared" si="56"/>
        <v>7.4100998555999997E-2</v>
      </c>
      <c r="AC98" s="104">
        <f t="shared" si="56"/>
        <v>7.4100998555999997E-2</v>
      </c>
      <c r="AD98" s="104">
        <f t="shared" si="56"/>
        <v>7.4100998555999997E-2</v>
      </c>
      <c r="AE98" s="104">
        <f t="shared" si="56"/>
        <v>7.4100998555999997E-2</v>
      </c>
      <c r="AF98" s="104">
        <f t="shared" si="56"/>
        <v>7.4100998555999997E-2</v>
      </c>
      <c r="AG98" s="104">
        <f t="shared" si="56"/>
        <v>7.4100998555999997E-2</v>
      </c>
      <c r="AH98" s="104">
        <f t="shared" si="56"/>
        <v>7.4100998555999997E-2</v>
      </c>
      <c r="AI98" s="104">
        <f t="shared" si="56"/>
        <v>7.4100998555999997E-2</v>
      </c>
      <c r="AJ98" s="104">
        <f t="shared" si="56"/>
        <v>7.4100998555999997E-2</v>
      </c>
      <c r="AK98" s="104">
        <f t="shared" si="56"/>
        <v>7.4100998555999997E-2</v>
      </c>
      <c r="AL98" s="104">
        <f t="shared" si="56"/>
        <v>7.4100998555999997E-2</v>
      </c>
      <c r="AM98" s="104">
        <f t="shared" si="56"/>
        <v>7.4100998555999997E-2</v>
      </c>
      <c r="AN98" s="104">
        <f t="shared" si="56"/>
        <v>7.4100998555999997E-2</v>
      </c>
      <c r="AO98" s="104">
        <f t="shared" si="56"/>
        <v>7.4100998555999997E-2</v>
      </c>
      <c r="AP98" s="104">
        <f t="shared" si="56"/>
        <v>7.4100998555999997E-2</v>
      </c>
      <c r="AQ98" s="104">
        <f t="shared" si="56"/>
        <v>7.4100998555999997E-2</v>
      </c>
      <c r="AR98" s="104">
        <f t="shared" si="56"/>
        <v>7.4100998555999997E-2</v>
      </c>
      <c r="AS98" s="104">
        <f t="shared" si="56"/>
        <v>7.4100998555999997E-2</v>
      </c>
      <c r="AT98" s="104">
        <f t="shared" si="56"/>
        <v>7.4100998555999997E-2</v>
      </c>
      <c r="AU98" s="104">
        <f t="shared" si="56"/>
        <v>7.4100998555999997E-2</v>
      </c>
      <c r="AV98" s="104">
        <f t="shared" si="56"/>
        <v>7.4100998555999997E-2</v>
      </c>
      <c r="AW98" s="104">
        <f t="shared" si="56"/>
        <v>7.4100998555999997E-2</v>
      </c>
      <c r="AX98" s="104">
        <f t="shared" si="56"/>
        <v>7.4100998555999997E-2</v>
      </c>
      <c r="AY98" s="104">
        <f t="shared" si="56"/>
        <v>7.4100998555999997E-2</v>
      </c>
      <c r="AZ98" s="104">
        <f t="shared" si="56"/>
        <v>7.4100998555999997E-2</v>
      </c>
      <c r="BA98" s="104">
        <f t="shared" si="56"/>
        <v>7.4100998555999997E-2</v>
      </c>
      <c r="BB98" s="104">
        <f t="shared" si="56"/>
        <v>0</v>
      </c>
      <c r="BC98" s="104">
        <f t="shared" si="56"/>
        <v>0</v>
      </c>
      <c r="BD98" s="104">
        <f t="shared" si="56"/>
        <v>0</v>
      </c>
      <c r="BE98" s="104">
        <f t="shared" si="56"/>
        <v>0</v>
      </c>
      <c r="BF98" s="104">
        <f t="shared" si="56"/>
        <v>0</v>
      </c>
      <c r="BG98" s="104">
        <f t="shared" si="56"/>
        <v>0</v>
      </c>
      <c r="BH98" s="104">
        <f t="shared" si="56"/>
        <v>0</v>
      </c>
      <c r="BI98" s="104">
        <f t="shared" si="56"/>
        <v>0</v>
      </c>
      <c r="BJ98" s="104">
        <f t="shared" si="56"/>
        <v>0</v>
      </c>
      <c r="BK98" s="104">
        <f t="shared" si="56"/>
        <v>0</v>
      </c>
      <c r="BL98" s="104">
        <f t="shared" si="56"/>
        <v>0</v>
      </c>
      <c r="BM98" s="344"/>
      <c r="BN98" s="58">
        <f>SUM(BN85:BN97)</f>
        <v>3.7050499278000029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A101" si="57">$B$20/$B$3</f>
        <v>0</v>
      </c>
      <c r="C101" s="75">
        <f t="shared" si="57"/>
        <v>0</v>
      </c>
      <c r="D101" s="75">
        <f t="shared" si="57"/>
        <v>0</v>
      </c>
      <c r="E101" s="75">
        <f t="shared" si="57"/>
        <v>0</v>
      </c>
      <c r="F101" s="75">
        <f t="shared" si="57"/>
        <v>0</v>
      </c>
      <c r="G101" s="75">
        <f t="shared" si="57"/>
        <v>0</v>
      </c>
      <c r="H101" s="75">
        <f t="shared" si="57"/>
        <v>0</v>
      </c>
      <c r="I101" s="75">
        <f t="shared" si="57"/>
        <v>0</v>
      </c>
      <c r="J101" s="75">
        <f t="shared" si="57"/>
        <v>0</v>
      </c>
      <c r="K101" s="75">
        <f t="shared" si="57"/>
        <v>0</v>
      </c>
      <c r="L101" s="75">
        <f t="shared" si="57"/>
        <v>0</v>
      </c>
      <c r="M101" s="75">
        <f t="shared" si="57"/>
        <v>0</v>
      </c>
      <c r="N101" s="75">
        <f t="shared" si="57"/>
        <v>0</v>
      </c>
      <c r="O101" s="75">
        <f t="shared" si="57"/>
        <v>0</v>
      </c>
      <c r="P101" s="75">
        <f t="shared" si="57"/>
        <v>0</v>
      </c>
      <c r="Q101" s="75">
        <f t="shared" si="57"/>
        <v>0</v>
      </c>
      <c r="R101" s="75">
        <f t="shared" si="57"/>
        <v>0</v>
      </c>
      <c r="S101" s="75">
        <f t="shared" si="57"/>
        <v>0</v>
      </c>
      <c r="T101" s="75">
        <f t="shared" si="57"/>
        <v>0</v>
      </c>
      <c r="U101" s="75">
        <f t="shared" si="57"/>
        <v>0</v>
      </c>
      <c r="V101" s="75">
        <f t="shared" si="57"/>
        <v>0</v>
      </c>
      <c r="W101" s="75">
        <f t="shared" si="57"/>
        <v>0</v>
      </c>
      <c r="X101" s="75">
        <f t="shared" si="57"/>
        <v>0</v>
      </c>
      <c r="Y101" s="75">
        <f t="shared" si="57"/>
        <v>0</v>
      </c>
      <c r="Z101" s="75">
        <f t="shared" si="57"/>
        <v>0</v>
      </c>
      <c r="AA101" s="75"/>
      <c r="AB101" s="75"/>
      <c r="AC101" s="75">
        <f t="shared" si="57"/>
        <v>0</v>
      </c>
      <c r="AD101" s="75">
        <f t="shared" si="57"/>
        <v>0</v>
      </c>
      <c r="AE101" s="75">
        <f t="shared" si="57"/>
        <v>0</v>
      </c>
      <c r="AF101" s="75">
        <f t="shared" si="57"/>
        <v>0</v>
      </c>
      <c r="AG101" s="75">
        <f t="shared" si="57"/>
        <v>0</v>
      </c>
      <c r="AH101" s="75">
        <f t="shared" si="57"/>
        <v>0</v>
      </c>
      <c r="AI101" s="75">
        <f t="shared" si="57"/>
        <v>0</v>
      </c>
      <c r="AJ101" s="75">
        <f t="shared" si="57"/>
        <v>0</v>
      </c>
      <c r="AK101" s="75">
        <f t="shared" si="57"/>
        <v>0</v>
      </c>
      <c r="AL101" s="75">
        <f t="shared" si="57"/>
        <v>0</v>
      </c>
      <c r="AM101" s="75">
        <f t="shared" si="57"/>
        <v>0</v>
      </c>
      <c r="AN101" s="75">
        <f t="shared" si="57"/>
        <v>0</v>
      </c>
      <c r="AO101" s="75">
        <f t="shared" si="57"/>
        <v>0</v>
      </c>
      <c r="AP101" s="75">
        <f t="shared" si="57"/>
        <v>0</v>
      </c>
      <c r="AQ101" s="75">
        <f t="shared" si="57"/>
        <v>0</v>
      </c>
      <c r="AR101" s="75">
        <f t="shared" si="57"/>
        <v>0</v>
      </c>
      <c r="AS101" s="75">
        <f t="shared" si="57"/>
        <v>0</v>
      </c>
      <c r="AT101" s="75">
        <f t="shared" si="57"/>
        <v>0</v>
      </c>
      <c r="AU101" s="75">
        <f t="shared" si="57"/>
        <v>0</v>
      </c>
      <c r="AV101" s="75">
        <f t="shared" si="57"/>
        <v>0</v>
      </c>
      <c r="AW101" s="75">
        <f t="shared" si="57"/>
        <v>0</v>
      </c>
      <c r="AX101" s="75">
        <f t="shared" si="57"/>
        <v>0</v>
      </c>
      <c r="AY101" s="75">
        <f t="shared" si="57"/>
        <v>0</v>
      </c>
      <c r="AZ101" s="75">
        <f t="shared" si="57"/>
        <v>0</v>
      </c>
      <c r="BA101" s="75">
        <f t="shared" si="57"/>
        <v>0</v>
      </c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37"/>
      <c r="BN101" s="75">
        <f t="shared" ref="BN101:BN113" si="58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A102" si="59">$C$20/$B$3</f>
        <v>0</v>
      </c>
      <c r="D102" s="75">
        <f t="shared" si="59"/>
        <v>0</v>
      </c>
      <c r="E102" s="75">
        <f t="shared" si="59"/>
        <v>0</v>
      </c>
      <c r="F102" s="75">
        <f t="shared" si="59"/>
        <v>0</v>
      </c>
      <c r="G102" s="75">
        <f t="shared" si="59"/>
        <v>0</v>
      </c>
      <c r="H102" s="75">
        <f t="shared" si="59"/>
        <v>0</v>
      </c>
      <c r="I102" s="75">
        <f t="shared" si="59"/>
        <v>0</v>
      </c>
      <c r="J102" s="75">
        <f t="shared" si="59"/>
        <v>0</v>
      </c>
      <c r="K102" s="75">
        <f t="shared" si="59"/>
        <v>0</v>
      </c>
      <c r="L102" s="75">
        <f t="shared" si="59"/>
        <v>0</v>
      </c>
      <c r="M102" s="75">
        <f t="shared" si="59"/>
        <v>0</v>
      </c>
      <c r="N102" s="75">
        <f t="shared" si="59"/>
        <v>0</v>
      </c>
      <c r="O102" s="75">
        <f t="shared" si="59"/>
        <v>0</v>
      </c>
      <c r="P102" s="75">
        <f t="shared" si="59"/>
        <v>0</v>
      </c>
      <c r="Q102" s="75">
        <f t="shared" si="59"/>
        <v>0</v>
      </c>
      <c r="R102" s="75">
        <f t="shared" si="59"/>
        <v>0</v>
      </c>
      <c r="S102" s="75">
        <f t="shared" si="59"/>
        <v>0</v>
      </c>
      <c r="T102" s="75">
        <f t="shared" si="59"/>
        <v>0</v>
      </c>
      <c r="U102" s="75">
        <f t="shared" si="59"/>
        <v>0</v>
      </c>
      <c r="V102" s="75">
        <f t="shared" si="59"/>
        <v>0</v>
      </c>
      <c r="W102" s="75">
        <f t="shared" si="59"/>
        <v>0</v>
      </c>
      <c r="X102" s="75">
        <f t="shared" si="59"/>
        <v>0</v>
      </c>
      <c r="Y102" s="75">
        <f t="shared" si="59"/>
        <v>0</v>
      </c>
      <c r="Z102" s="75">
        <f t="shared" si="59"/>
        <v>0</v>
      </c>
      <c r="AA102" s="75">
        <f t="shared" si="59"/>
        <v>0</v>
      </c>
      <c r="AB102" s="75"/>
      <c r="AC102" s="75">
        <f t="shared" si="59"/>
        <v>0</v>
      </c>
      <c r="AD102" s="75">
        <f t="shared" si="59"/>
        <v>0</v>
      </c>
      <c r="AE102" s="75">
        <f t="shared" si="59"/>
        <v>0</v>
      </c>
      <c r="AF102" s="75">
        <f t="shared" si="59"/>
        <v>0</v>
      </c>
      <c r="AG102" s="75">
        <f t="shared" si="59"/>
        <v>0</v>
      </c>
      <c r="AH102" s="75">
        <f t="shared" si="59"/>
        <v>0</v>
      </c>
      <c r="AI102" s="75">
        <f t="shared" si="59"/>
        <v>0</v>
      </c>
      <c r="AJ102" s="75">
        <f t="shared" si="59"/>
        <v>0</v>
      </c>
      <c r="AK102" s="75">
        <f t="shared" si="59"/>
        <v>0</v>
      </c>
      <c r="AL102" s="75">
        <f t="shared" si="59"/>
        <v>0</v>
      </c>
      <c r="AM102" s="75">
        <f t="shared" si="59"/>
        <v>0</v>
      </c>
      <c r="AN102" s="75">
        <f t="shared" si="59"/>
        <v>0</v>
      </c>
      <c r="AO102" s="75">
        <f t="shared" si="59"/>
        <v>0</v>
      </c>
      <c r="AP102" s="75">
        <f t="shared" si="59"/>
        <v>0</v>
      </c>
      <c r="AQ102" s="75">
        <f t="shared" si="59"/>
        <v>0</v>
      </c>
      <c r="AR102" s="75">
        <f t="shared" si="59"/>
        <v>0</v>
      </c>
      <c r="AS102" s="75">
        <f t="shared" si="59"/>
        <v>0</v>
      </c>
      <c r="AT102" s="75">
        <f t="shared" si="59"/>
        <v>0</v>
      </c>
      <c r="AU102" s="75">
        <f t="shared" si="59"/>
        <v>0</v>
      </c>
      <c r="AV102" s="75">
        <f t="shared" si="59"/>
        <v>0</v>
      </c>
      <c r="AW102" s="75">
        <f t="shared" si="59"/>
        <v>0</v>
      </c>
      <c r="AX102" s="75">
        <f t="shared" si="59"/>
        <v>0</v>
      </c>
      <c r="AY102" s="75">
        <f t="shared" si="59"/>
        <v>0</v>
      </c>
      <c r="AZ102" s="75">
        <f t="shared" si="59"/>
        <v>0</v>
      </c>
      <c r="BA102" s="75">
        <f t="shared" si="59"/>
        <v>0</v>
      </c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8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60">$D$20/$B$3</f>
        <v>7.600102416E-2</v>
      </c>
      <c r="E103" s="75">
        <f t="shared" si="60"/>
        <v>7.600102416E-2</v>
      </c>
      <c r="F103" s="75">
        <f t="shared" si="60"/>
        <v>7.600102416E-2</v>
      </c>
      <c r="G103" s="75">
        <f t="shared" si="60"/>
        <v>7.600102416E-2</v>
      </c>
      <c r="H103" s="75">
        <f t="shared" si="60"/>
        <v>7.600102416E-2</v>
      </c>
      <c r="I103" s="75">
        <f t="shared" si="60"/>
        <v>7.600102416E-2</v>
      </c>
      <c r="J103" s="75">
        <f t="shared" si="60"/>
        <v>7.600102416E-2</v>
      </c>
      <c r="K103" s="75">
        <f t="shared" si="60"/>
        <v>7.600102416E-2</v>
      </c>
      <c r="L103" s="75">
        <f t="shared" si="60"/>
        <v>7.600102416E-2</v>
      </c>
      <c r="M103" s="75">
        <f t="shared" si="60"/>
        <v>7.600102416E-2</v>
      </c>
      <c r="N103" s="75">
        <f t="shared" si="60"/>
        <v>7.600102416E-2</v>
      </c>
      <c r="O103" s="75">
        <f t="shared" si="60"/>
        <v>7.600102416E-2</v>
      </c>
      <c r="P103" s="75">
        <f t="shared" si="60"/>
        <v>7.600102416E-2</v>
      </c>
      <c r="Q103" s="75">
        <f t="shared" si="60"/>
        <v>7.600102416E-2</v>
      </c>
      <c r="R103" s="75">
        <f t="shared" si="60"/>
        <v>7.600102416E-2</v>
      </c>
      <c r="S103" s="75">
        <f t="shared" si="60"/>
        <v>7.600102416E-2</v>
      </c>
      <c r="T103" s="75">
        <f t="shared" si="60"/>
        <v>7.600102416E-2</v>
      </c>
      <c r="U103" s="75">
        <f t="shared" si="60"/>
        <v>7.600102416E-2</v>
      </c>
      <c r="V103" s="75">
        <f t="shared" si="60"/>
        <v>7.600102416E-2</v>
      </c>
      <c r="W103" s="75">
        <f t="shared" si="60"/>
        <v>7.600102416E-2</v>
      </c>
      <c r="X103" s="75">
        <f t="shared" si="60"/>
        <v>7.600102416E-2</v>
      </c>
      <c r="Y103" s="75">
        <f t="shared" si="60"/>
        <v>7.600102416E-2</v>
      </c>
      <c r="Z103" s="75">
        <f t="shared" si="60"/>
        <v>7.600102416E-2</v>
      </c>
      <c r="AA103" s="75">
        <f t="shared" si="60"/>
        <v>7.600102416E-2</v>
      </c>
      <c r="AB103" s="75">
        <f t="shared" si="60"/>
        <v>7.600102416E-2</v>
      </c>
      <c r="AC103" s="75">
        <f t="shared" si="60"/>
        <v>7.600102416E-2</v>
      </c>
      <c r="AD103" s="75">
        <f t="shared" si="60"/>
        <v>7.600102416E-2</v>
      </c>
      <c r="AE103" s="75">
        <f t="shared" si="60"/>
        <v>7.600102416E-2</v>
      </c>
      <c r="AF103" s="75">
        <f t="shared" si="60"/>
        <v>7.600102416E-2</v>
      </c>
      <c r="AG103" s="75">
        <f t="shared" si="60"/>
        <v>7.600102416E-2</v>
      </c>
      <c r="AH103" s="75">
        <f t="shared" si="60"/>
        <v>7.600102416E-2</v>
      </c>
      <c r="AI103" s="75">
        <f t="shared" si="60"/>
        <v>7.600102416E-2</v>
      </c>
      <c r="AJ103" s="75">
        <f t="shared" si="60"/>
        <v>7.600102416E-2</v>
      </c>
      <c r="AK103" s="75">
        <f t="shared" si="60"/>
        <v>7.600102416E-2</v>
      </c>
      <c r="AL103" s="75">
        <f t="shared" si="60"/>
        <v>7.600102416E-2</v>
      </c>
      <c r="AM103" s="75">
        <f t="shared" si="60"/>
        <v>7.600102416E-2</v>
      </c>
      <c r="AN103" s="75">
        <f t="shared" si="60"/>
        <v>7.600102416E-2</v>
      </c>
      <c r="AO103" s="75">
        <f t="shared" si="60"/>
        <v>7.600102416E-2</v>
      </c>
      <c r="AP103" s="75">
        <f t="shared" si="60"/>
        <v>7.600102416E-2</v>
      </c>
      <c r="AQ103" s="75">
        <f t="shared" si="60"/>
        <v>7.600102416E-2</v>
      </c>
      <c r="AR103" s="75">
        <f t="shared" si="60"/>
        <v>7.600102416E-2</v>
      </c>
      <c r="AS103" s="75">
        <f t="shared" si="60"/>
        <v>7.600102416E-2</v>
      </c>
      <c r="AT103" s="75">
        <f t="shared" si="60"/>
        <v>7.600102416E-2</v>
      </c>
      <c r="AU103" s="75">
        <f t="shared" si="60"/>
        <v>7.600102416E-2</v>
      </c>
      <c r="AV103" s="75">
        <f t="shared" si="60"/>
        <v>7.600102416E-2</v>
      </c>
      <c r="AW103" s="75">
        <f t="shared" si="60"/>
        <v>7.600102416E-2</v>
      </c>
      <c r="AX103" s="75">
        <f t="shared" si="60"/>
        <v>7.600102416E-2</v>
      </c>
      <c r="AY103" s="75">
        <f t="shared" si="60"/>
        <v>7.600102416E-2</v>
      </c>
      <c r="AZ103" s="75">
        <f t="shared" si="60"/>
        <v>7.600102416E-2</v>
      </c>
      <c r="BA103" s="75">
        <f t="shared" si="60"/>
        <v>7.600102416E-2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8"/>
        <v>3.8000512079999997</v>
      </c>
      <c r="BO103" s="335">
        <f>D20</f>
        <v>3.8000512079999997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61">$E$20/$B$3</f>
        <v>0</v>
      </c>
      <c r="F104" s="75">
        <f t="shared" si="61"/>
        <v>0</v>
      </c>
      <c r="G104" s="75">
        <f t="shared" si="61"/>
        <v>0</v>
      </c>
      <c r="H104" s="75">
        <f t="shared" si="61"/>
        <v>0</v>
      </c>
      <c r="I104" s="75">
        <f t="shared" si="61"/>
        <v>0</v>
      </c>
      <c r="J104" s="75">
        <f t="shared" si="61"/>
        <v>0</v>
      </c>
      <c r="K104" s="75">
        <f t="shared" si="61"/>
        <v>0</v>
      </c>
      <c r="L104" s="75">
        <f t="shared" si="61"/>
        <v>0</v>
      </c>
      <c r="M104" s="75">
        <f t="shared" si="61"/>
        <v>0</v>
      </c>
      <c r="N104" s="75">
        <f t="shared" si="61"/>
        <v>0</v>
      </c>
      <c r="O104" s="75">
        <f t="shared" si="61"/>
        <v>0</v>
      </c>
      <c r="P104" s="75">
        <f t="shared" si="61"/>
        <v>0</v>
      </c>
      <c r="Q104" s="75">
        <f t="shared" si="61"/>
        <v>0</v>
      </c>
      <c r="R104" s="75">
        <f t="shared" si="61"/>
        <v>0</v>
      </c>
      <c r="S104" s="75">
        <f t="shared" si="61"/>
        <v>0</v>
      </c>
      <c r="T104" s="75">
        <f t="shared" si="61"/>
        <v>0</v>
      </c>
      <c r="U104" s="75">
        <f t="shared" si="61"/>
        <v>0</v>
      </c>
      <c r="V104" s="75">
        <f t="shared" si="61"/>
        <v>0</v>
      </c>
      <c r="W104" s="75">
        <f t="shared" si="61"/>
        <v>0</v>
      </c>
      <c r="X104" s="75">
        <f t="shared" si="61"/>
        <v>0</v>
      </c>
      <c r="Y104" s="75">
        <f t="shared" si="61"/>
        <v>0</v>
      </c>
      <c r="Z104" s="75">
        <f t="shared" si="61"/>
        <v>0</v>
      </c>
      <c r="AA104" s="75">
        <f t="shared" si="61"/>
        <v>0</v>
      </c>
      <c r="AB104" s="75">
        <f t="shared" si="61"/>
        <v>0</v>
      </c>
      <c r="AC104" s="75">
        <f t="shared" si="61"/>
        <v>0</v>
      </c>
      <c r="AD104" s="75">
        <f t="shared" si="61"/>
        <v>0</v>
      </c>
      <c r="AE104" s="75">
        <f t="shared" si="61"/>
        <v>0</v>
      </c>
      <c r="AF104" s="75">
        <f t="shared" si="61"/>
        <v>0</v>
      </c>
      <c r="AG104" s="75">
        <f t="shared" si="61"/>
        <v>0</v>
      </c>
      <c r="AH104" s="75">
        <f t="shared" si="61"/>
        <v>0</v>
      </c>
      <c r="AI104" s="75">
        <f t="shared" si="61"/>
        <v>0</v>
      </c>
      <c r="AJ104" s="75">
        <f t="shared" si="61"/>
        <v>0</v>
      </c>
      <c r="AK104" s="75">
        <f t="shared" si="61"/>
        <v>0</v>
      </c>
      <c r="AL104" s="75">
        <f t="shared" si="61"/>
        <v>0</v>
      </c>
      <c r="AM104" s="75">
        <f t="shared" si="61"/>
        <v>0</v>
      </c>
      <c r="AN104" s="75">
        <f t="shared" si="61"/>
        <v>0</v>
      </c>
      <c r="AO104" s="75">
        <f t="shared" si="61"/>
        <v>0</v>
      </c>
      <c r="AP104" s="75">
        <f t="shared" si="61"/>
        <v>0</v>
      </c>
      <c r="AQ104" s="75">
        <f t="shared" si="61"/>
        <v>0</v>
      </c>
      <c r="AR104" s="75">
        <f t="shared" si="61"/>
        <v>0</v>
      </c>
      <c r="AS104" s="75">
        <f t="shared" si="61"/>
        <v>0</v>
      </c>
      <c r="AT104" s="75">
        <f t="shared" si="61"/>
        <v>0</v>
      </c>
      <c r="AU104" s="75">
        <f t="shared" si="61"/>
        <v>0</v>
      </c>
      <c r="AV104" s="75">
        <f t="shared" si="61"/>
        <v>0</v>
      </c>
      <c r="AW104" s="75">
        <f t="shared" si="61"/>
        <v>0</v>
      </c>
      <c r="AX104" s="75">
        <f t="shared" si="61"/>
        <v>0</v>
      </c>
      <c r="AY104" s="75">
        <f t="shared" si="61"/>
        <v>0</v>
      </c>
      <c r="AZ104" s="75">
        <f t="shared" si="61"/>
        <v>0</v>
      </c>
      <c r="BA104" s="75">
        <f t="shared" si="61"/>
        <v>0</v>
      </c>
      <c r="BB104" s="75">
        <f t="shared" si="61"/>
        <v>0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8"/>
        <v>0</v>
      </c>
      <c r="BO104" s="335">
        <f>-E14</f>
        <v>0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C105" si="62">$F$20/$B$3</f>
        <v>0</v>
      </c>
      <c r="G105" s="75">
        <f t="shared" si="62"/>
        <v>0</v>
      </c>
      <c r="H105" s="75">
        <f t="shared" si="62"/>
        <v>0</v>
      </c>
      <c r="I105" s="75">
        <f t="shared" si="62"/>
        <v>0</v>
      </c>
      <c r="J105" s="75">
        <f t="shared" si="62"/>
        <v>0</v>
      </c>
      <c r="K105" s="75">
        <f t="shared" si="62"/>
        <v>0</v>
      </c>
      <c r="L105" s="75">
        <f t="shared" si="62"/>
        <v>0</v>
      </c>
      <c r="M105" s="75">
        <f t="shared" si="62"/>
        <v>0</v>
      </c>
      <c r="N105" s="75">
        <f t="shared" si="62"/>
        <v>0</v>
      </c>
      <c r="O105" s="75">
        <f t="shared" si="62"/>
        <v>0</v>
      </c>
      <c r="P105" s="75">
        <f t="shared" si="62"/>
        <v>0</v>
      </c>
      <c r="Q105" s="75">
        <f t="shared" si="62"/>
        <v>0</v>
      </c>
      <c r="R105" s="75">
        <f t="shared" si="62"/>
        <v>0</v>
      </c>
      <c r="S105" s="75">
        <f t="shared" si="62"/>
        <v>0</v>
      </c>
      <c r="T105" s="75">
        <f t="shared" si="62"/>
        <v>0</v>
      </c>
      <c r="U105" s="75">
        <f t="shared" si="62"/>
        <v>0</v>
      </c>
      <c r="V105" s="75">
        <f t="shared" si="62"/>
        <v>0</v>
      </c>
      <c r="W105" s="75">
        <f t="shared" si="62"/>
        <v>0</v>
      </c>
      <c r="X105" s="75">
        <f t="shared" si="62"/>
        <v>0</v>
      </c>
      <c r="Y105" s="75">
        <f t="shared" si="62"/>
        <v>0</v>
      </c>
      <c r="Z105" s="75">
        <f t="shared" si="62"/>
        <v>0</v>
      </c>
      <c r="AA105" s="75">
        <f t="shared" si="62"/>
        <v>0</v>
      </c>
      <c r="AB105" s="75">
        <f t="shared" si="62"/>
        <v>0</v>
      </c>
      <c r="AC105" s="75">
        <f t="shared" si="62"/>
        <v>0</v>
      </c>
      <c r="AD105" s="75">
        <f t="shared" si="62"/>
        <v>0</v>
      </c>
      <c r="AE105" s="75">
        <f t="shared" si="62"/>
        <v>0</v>
      </c>
      <c r="AF105" s="75">
        <f t="shared" si="62"/>
        <v>0</v>
      </c>
      <c r="AG105" s="75">
        <f t="shared" si="62"/>
        <v>0</v>
      </c>
      <c r="AH105" s="75">
        <f t="shared" si="62"/>
        <v>0</v>
      </c>
      <c r="AI105" s="75">
        <f t="shared" si="62"/>
        <v>0</v>
      </c>
      <c r="AJ105" s="75">
        <f t="shared" si="62"/>
        <v>0</v>
      </c>
      <c r="AK105" s="75">
        <f t="shared" si="62"/>
        <v>0</v>
      </c>
      <c r="AL105" s="75">
        <f t="shared" si="62"/>
        <v>0</v>
      </c>
      <c r="AM105" s="75">
        <f t="shared" si="62"/>
        <v>0</v>
      </c>
      <c r="AN105" s="75">
        <f t="shared" si="62"/>
        <v>0</v>
      </c>
      <c r="AO105" s="75">
        <f t="shared" si="62"/>
        <v>0</v>
      </c>
      <c r="AP105" s="75">
        <f t="shared" si="62"/>
        <v>0</v>
      </c>
      <c r="AQ105" s="75">
        <f t="shared" si="62"/>
        <v>0</v>
      </c>
      <c r="AR105" s="75">
        <f t="shared" si="62"/>
        <v>0</v>
      </c>
      <c r="AS105" s="75">
        <f t="shared" si="62"/>
        <v>0</v>
      </c>
      <c r="AT105" s="75">
        <f t="shared" si="62"/>
        <v>0</v>
      </c>
      <c r="AU105" s="75">
        <f t="shared" si="62"/>
        <v>0</v>
      </c>
      <c r="AV105" s="75">
        <f t="shared" si="62"/>
        <v>0</v>
      </c>
      <c r="AW105" s="75">
        <f t="shared" si="62"/>
        <v>0</v>
      </c>
      <c r="AX105" s="75">
        <f t="shared" si="62"/>
        <v>0</v>
      </c>
      <c r="AY105" s="75">
        <f t="shared" si="62"/>
        <v>0</v>
      </c>
      <c r="AZ105" s="75">
        <f t="shared" si="62"/>
        <v>0</v>
      </c>
      <c r="BA105" s="75">
        <f t="shared" si="62"/>
        <v>0</v>
      </c>
      <c r="BB105" s="75">
        <f t="shared" si="62"/>
        <v>0</v>
      </c>
      <c r="BC105" s="75">
        <f t="shared" si="62"/>
        <v>0</v>
      </c>
      <c r="BD105" s="75"/>
      <c r="BE105" s="75"/>
      <c r="BF105" s="75"/>
      <c r="BG105" s="75"/>
      <c r="BH105" s="75"/>
      <c r="BI105" s="75"/>
      <c r="BJ105" s="75"/>
      <c r="BK105" s="75"/>
      <c r="BL105" s="75"/>
      <c r="BM105" s="37"/>
      <c r="BN105" s="75">
        <f t="shared" si="58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3">$G$20/$B$3</f>
        <v>0</v>
      </c>
      <c r="H106" s="75">
        <f t="shared" si="63"/>
        <v>0</v>
      </c>
      <c r="I106" s="75">
        <f t="shared" si="63"/>
        <v>0</v>
      </c>
      <c r="J106" s="75">
        <f t="shared" si="63"/>
        <v>0</v>
      </c>
      <c r="K106" s="75">
        <f t="shared" si="63"/>
        <v>0</v>
      </c>
      <c r="L106" s="75">
        <f t="shared" si="63"/>
        <v>0</v>
      </c>
      <c r="M106" s="75">
        <f t="shared" si="63"/>
        <v>0</v>
      </c>
      <c r="N106" s="75">
        <f t="shared" si="63"/>
        <v>0</v>
      </c>
      <c r="O106" s="75">
        <f t="shared" si="63"/>
        <v>0</v>
      </c>
      <c r="P106" s="75">
        <f t="shared" si="63"/>
        <v>0</v>
      </c>
      <c r="Q106" s="75">
        <f t="shared" si="63"/>
        <v>0</v>
      </c>
      <c r="R106" s="75">
        <f t="shared" si="63"/>
        <v>0</v>
      </c>
      <c r="S106" s="75">
        <f t="shared" si="63"/>
        <v>0</v>
      </c>
      <c r="T106" s="75">
        <f t="shared" si="63"/>
        <v>0</v>
      </c>
      <c r="U106" s="75">
        <f t="shared" si="63"/>
        <v>0</v>
      </c>
      <c r="V106" s="75">
        <f t="shared" si="63"/>
        <v>0</v>
      </c>
      <c r="W106" s="75">
        <f t="shared" si="63"/>
        <v>0</v>
      </c>
      <c r="X106" s="75">
        <f t="shared" si="63"/>
        <v>0</v>
      </c>
      <c r="Y106" s="75">
        <f t="shared" si="63"/>
        <v>0</v>
      </c>
      <c r="Z106" s="75">
        <f t="shared" si="63"/>
        <v>0</v>
      </c>
      <c r="AA106" s="75">
        <f t="shared" si="63"/>
        <v>0</v>
      </c>
      <c r="AB106" s="75">
        <f t="shared" si="63"/>
        <v>0</v>
      </c>
      <c r="AC106" s="75">
        <f t="shared" si="63"/>
        <v>0</v>
      </c>
      <c r="AD106" s="75">
        <f t="shared" si="63"/>
        <v>0</v>
      </c>
      <c r="AE106" s="75">
        <f t="shared" si="63"/>
        <v>0</v>
      </c>
      <c r="AF106" s="75">
        <f t="shared" si="63"/>
        <v>0</v>
      </c>
      <c r="AG106" s="75">
        <f t="shared" si="63"/>
        <v>0</v>
      </c>
      <c r="AH106" s="75">
        <f t="shared" si="63"/>
        <v>0</v>
      </c>
      <c r="AI106" s="75">
        <f t="shared" si="63"/>
        <v>0</v>
      </c>
      <c r="AJ106" s="75">
        <f t="shared" si="63"/>
        <v>0</v>
      </c>
      <c r="AK106" s="75">
        <f t="shared" si="63"/>
        <v>0</v>
      </c>
      <c r="AL106" s="75">
        <f t="shared" si="63"/>
        <v>0</v>
      </c>
      <c r="AM106" s="75">
        <f t="shared" si="63"/>
        <v>0</v>
      </c>
      <c r="AN106" s="75">
        <f t="shared" si="63"/>
        <v>0</v>
      </c>
      <c r="AO106" s="75">
        <f t="shared" si="63"/>
        <v>0</v>
      </c>
      <c r="AP106" s="75">
        <f t="shared" si="63"/>
        <v>0</v>
      </c>
      <c r="AQ106" s="75">
        <f t="shared" si="63"/>
        <v>0</v>
      </c>
      <c r="AR106" s="75">
        <f t="shared" si="63"/>
        <v>0</v>
      </c>
      <c r="AS106" s="75">
        <f t="shared" si="63"/>
        <v>0</v>
      </c>
      <c r="AT106" s="75">
        <f t="shared" si="63"/>
        <v>0</v>
      </c>
      <c r="AU106" s="75">
        <f t="shared" si="63"/>
        <v>0</v>
      </c>
      <c r="AV106" s="75">
        <f t="shared" si="63"/>
        <v>0</v>
      </c>
      <c r="AW106" s="75">
        <f t="shared" si="63"/>
        <v>0</v>
      </c>
      <c r="AX106" s="75">
        <f t="shared" si="63"/>
        <v>0</v>
      </c>
      <c r="AY106" s="75">
        <f t="shared" si="63"/>
        <v>0</v>
      </c>
      <c r="AZ106" s="75">
        <f t="shared" si="63"/>
        <v>0</v>
      </c>
      <c r="BA106" s="75">
        <f t="shared" si="63"/>
        <v>0</v>
      </c>
      <c r="BB106" s="75">
        <f t="shared" si="63"/>
        <v>0</v>
      </c>
      <c r="BC106" s="75">
        <f t="shared" si="63"/>
        <v>0</v>
      </c>
      <c r="BD106" s="75">
        <f t="shared" si="63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8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E107" si="64">$H$20/$B$3</f>
        <v>0</v>
      </c>
      <c r="I107" s="75">
        <f t="shared" si="64"/>
        <v>0</v>
      </c>
      <c r="J107" s="75">
        <f t="shared" si="64"/>
        <v>0</v>
      </c>
      <c r="K107" s="75">
        <f t="shared" si="64"/>
        <v>0</v>
      </c>
      <c r="L107" s="75">
        <f t="shared" si="64"/>
        <v>0</v>
      </c>
      <c r="M107" s="75">
        <f t="shared" si="64"/>
        <v>0</v>
      </c>
      <c r="N107" s="75">
        <f t="shared" si="64"/>
        <v>0</v>
      </c>
      <c r="O107" s="75">
        <f t="shared" si="64"/>
        <v>0</v>
      </c>
      <c r="P107" s="75">
        <f t="shared" si="64"/>
        <v>0</v>
      </c>
      <c r="Q107" s="75">
        <f t="shared" si="64"/>
        <v>0</v>
      </c>
      <c r="R107" s="75">
        <f t="shared" si="64"/>
        <v>0</v>
      </c>
      <c r="S107" s="75">
        <f t="shared" si="64"/>
        <v>0</v>
      </c>
      <c r="T107" s="75">
        <f t="shared" si="64"/>
        <v>0</v>
      </c>
      <c r="U107" s="75">
        <f t="shared" si="64"/>
        <v>0</v>
      </c>
      <c r="V107" s="75">
        <f t="shared" si="64"/>
        <v>0</v>
      </c>
      <c r="W107" s="75">
        <f t="shared" si="64"/>
        <v>0</v>
      </c>
      <c r="X107" s="75">
        <f t="shared" si="64"/>
        <v>0</v>
      </c>
      <c r="Y107" s="75">
        <f t="shared" si="64"/>
        <v>0</v>
      </c>
      <c r="Z107" s="75">
        <f t="shared" si="64"/>
        <v>0</v>
      </c>
      <c r="AA107" s="75">
        <f t="shared" si="64"/>
        <v>0</v>
      </c>
      <c r="AB107" s="75">
        <f t="shared" si="64"/>
        <v>0</v>
      </c>
      <c r="AC107" s="75">
        <f t="shared" si="64"/>
        <v>0</v>
      </c>
      <c r="AD107" s="75">
        <f t="shared" si="64"/>
        <v>0</v>
      </c>
      <c r="AE107" s="75">
        <f t="shared" si="64"/>
        <v>0</v>
      </c>
      <c r="AF107" s="75">
        <f t="shared" si="64"/>
        <v>0</v>
      </c>
      <c r="AG107" s="75">
        <f t="shared" si="64"/>
        <v>0</v>
      </c>
      <c r="AH107" s="75">
        <f t="shared" si="64"/>
        <v>0</v>
      </c>
      <c r="AI107" s="75">
        <f t="shared" si="64"/>
        <v>0</v>
      </c>
      <c r="AJ107" s="75">
        <f t="shared" si="64"/>
        <v>0</v>
      </c>
      <c r="AK107" s="75">
        <f t="shared" si="64"/>
        <v>0</v>
      </c>
      <c r="AL107" s="75">
        <f t="shared" si="64"/>
        <v>0</v>
      </c>
      <c r="AM107" s="75">
        <f t="shared" si="64"/>
        <v>0</v>
      </c>
      <c r="AN107" s="75">
        <f t="shared" si="64"/>
        <v>0</v>
      </c>
      <c r="AO107" s="75">
        <f t="shared" si="64"/>
        <v>0</v>
      </c>
      <c r="AP107" s="75">
        <f t="shared" si="64"/>
        <v>0</v>
      </c>
      <c r="AQ107" s="75">
        <f t="shared" si="64"/>
        <v>0</v>
      </c>
      <c r="AR107" s="75">
        <f t="shared" si="64"/>
        <v>0</v>
      </c>
      <c r="AS107" s="75">
        <f t="shared" si="64"/>
        <v>0</v>
      </c>
      <c r="AT107" s="75">
        <f t="shared" si="64"/>
        <v>0</v>
      </c>
      <c r="AU107" s="75">
        <f t="shared" si="64"/>
        <v>0</v>
      </c>
      <c r="AV107" s="75">
        <f t="shared" si="64"/>
        <v>0</v>
      </c>
      <c r="AW107" s="75">
        <f t="shared" si="64"/>
        <v>0</v>
      </c>
      <c r="AX107" s="75">
        <f t="shared" si="64"/>
        <v>0</v>
      </c>
      <c r="AY107" s="75">
        <f t="shared" si="64"/>
        <v>0</v>
      </c>
      <c r="AZ107" s="75">
        <f t="shared" si="64"/>
        <v>0</v>
      </c>
      <c r="BA107" s="75">
        <f t="shared" si="64"/>
        <v>0</v>
      </c>
      <c r="BB107" s="75">
        <f t="shared" si="64"/>
        <v>0</v>
      </c>
      <c r="BC107" s="75">
        <f t="shared" si="64"/>
        <v>0</v>
      </c>
      <c r="BD107" s="75">
        <f t="shared" si="64"/>
        <v>0</v>
      </c>
      <c r="BE107" s="75">
        <f t="shared" si="64"/>
        <v>0</v>
      </c>
      <c r="BF107" s="75"/>
      <c r="BG107" s="75"/>
      <c r="BH107" s="75"/>
      <c r="BI107" s="75"/>
      <c r="BJ107" s="75"/>
      <c r="BK107" s="75"/>
      <c r="BL107" s="75"/>
      <c r="BM107" s="37"/>
      <c r="BN107" s="75">
        <f t="shared" si="58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F108" si="65">$I$20/$B$3</f>
        <v>0</v>
      </c>
      <c r="J108" s="75">
        <f t="shared" si="65"/>
        <v>0</v>
      </c>
      <c r="K108" s="75">
        <f t="shared" si="65"/>
        <v>0</v>
      </c>
      <c r="L108" s="75">
        <f t="shared" si="65"/>
        <v>0</v>
      </c>
      <c r="M108" s="75">
        <f t="shared" si="65"/>
        <v>0</v>
      </c>
      <c r="N108" s="75">
        <f t="shared" si="65"/>
        <v>0</v>
      </c>
      <c r="O108" s="75">
        <f t="shared" si="65"/>
        <v>0</v>
      </c>
      <c r="P108" s="75">
        <f t="shared" si="65"/>
        <v>0</v>
      </c>
      <c r="Q108" s="75">
        <f t="shared" si="65"/>
        <v>0</v>
      </c>
      <c r="R108" s="75">
        <f t="shared" si="65"/>
        <v>0</v>
      </c>
      <c r="S108" s="75">
        <f t="shared" si="65"/>
        <v>0</v>
      </c>
      <c r="T108" s="75">
        <f t="shared" si="65"/>
        <v>0</v>
      </c>
      <c r="U108" s="75">
        <f t="shared" si="65"/>
        <v>0</v>
      </c>
      <c r="V108" s="75">
        <f t="shared" si="65"/>
        <v>0</v>
      </c>
      <c r="W108" s="75">
        <f t="shared" si="65"/>
        <v>0</v>
      </c>
      <c r="X108" s="75">
        <f t="shared" si="65"/>
        <v>0</v>
      </c>
      <c r="Y108" s="75">
        <f t="shared" si="65"/>
        <v>0</v>
      </c>
      <c r="Z108" s="75">
        <f t="shared" si="65"/>
        <v>0</v>
      </c>
      <c r="AA108" s="75">
        <f t="shared" si="65"/>
        <v>0</v>
      </c>
      <c r="AB108" s="75">
        <f t="shared" si="65"/>
        <v>0</v>
      </c>
      <c r="AC108" s="75">
        <f t="shared" si="65"/>
        <v>0</v>
      </c>
      <c r="AD108" s="75">
        <f t="shared" si="65"/>
        <v>0</v>
      </c>
      <c r="AE108" s="75">
        <f t="shared" si="65"/>
        <v>0</v>
      </c>
      <c r="AF108" s="75">
        <f t="shared" si="65"/>
        <v>0</v>
      </c>
      <c r="AG108" s="75">
        <f t="shared" si="65"/>
        <v>0</v>
      </c>
      <c r="AH108" s="75">
        <f t="shared" si="65"/>
        <v>0</v>
      </c>
      <c r="AI108" s="75">
        <f t="shared" si="65"/>
        <v>0</v>
      </c>
      <c r="AJ108" s="75">
        <f t="shared" si="65"/>
        <v>0</v>
      </c>
      <c r="AK108" s="75">
        <f t="shared" si="65"/>
        <v>0</v>
      </c>
      <c r="AL108" s="75">
        <f t="shared" si="65"/>
        <v>0</v>
      </c>
      <c r="AM108" s="75">
        <f t="shared" si="65"/>
        <v>0</v>
      </c>
      <c r="AN108" s="75">
        <f t="shared" si="65"/>
        <v>0</v>
      </c>
      <c r="AO108" s="75">
        <f t="shared" si="65"/>
        <v>0</v>
      </c>
      <c r="AP108" s="75">
        <f t="shared" si="65"/>
        <v>0</v>
      </c>
      <c r="AQ108" s="75">
        <f t="shared" si="65"/>
        <v>0</v>
      </c>
      <c r="AR108" s="75">
        <f t="shared" si="65"/>
        <v>0</v>
      </c>
      <c r="AS108" s="75">
        <f t="shared" si="65"/>
        <v>0</v>
      </c>
      <c r="AT108" s="75">
        <f t="shared" si="65"/>
        <v>0</v>
      </c>
      <c r="AU108" s="75">
        <f t="shared" si="65"/>
        <v>0</v>
      </c>
      <c r="AV108" s="75">
        <f t="shared" si="65"/>
        <v>0</v>
      </c>
      <c r="AW108" s="75">
        <f t="shared" si="65"/>
        <v>0</v>
      </c>
      <c r="AX108" s="75">
        <f t="shared" si="65"/>
        <v>0</v>
      </c>
      <c r="AY108" s="75">
        <f t="shared" si="65"/>
        <v>0</v>
      </c>
      <c r="AZ108" s="75">
        <f t="shared" si="65"/>
        <v>0</v>
      </c>
      <c r="BA108" s="75">
        <f t="shared" si="65"/>
        <v>0</v>
      </c>
      <c r="BB108" s="75">
        <f t="shared" si="65"/>
        <v>0</v>
      </c>
      <c r="BC108" s="75">
        <f t="shared" si="65"/>
        <v>0</v>
      </c>
      <c r="BD108" s="75">
        <f t="shared" si="65"/>
        <v>0</v>
      </c>
      <c r="BE108" s="75">
        <f t="shared" si="65"/>
        <v>0</v>
      </c>
      <c r="BF108" s="75">
        <f t="shared" si="65"/>
        <v>0</v>
      </c>
      <c r="BG108" s="75"/>
      <c r="BH108" s="75"/>
      <c r="BI108" s="75"/>
      <c r="BJ108" s="75"/>
      <c r="BK108" s="75"/>
      <c r="BL108" s="75"/>
      <c r="BM108" s="37"/>
      <c r="BN108" s="75">
        <f t="shared" si="58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G109" si="66">$J$20/$B$3</f>
        <v>0</v>
      </c>
      <c r="P109" s="75">
        <f t="shared" si="66"/>
        <v>0</v>
      </c>
      <c r="Q109" s="75">
        <f t="shared" si="66"/>
        <v>0</v>
      </c>
      <c r="R109" s="75">
        <f t="shared" si="66"/>
        <v>0</v>
      </c>
      <c r="S109" s="75">
        <f t="shared" si="66"/>
        <v>0</v>
      </c>
      <c r="T109" s="75">
        <f t="shared" si="66"/>
        <v>0</v>
      </c>
      <c r="U109" s="75">
        <f t="shared" si="66"/>
        <v>0</v>
      </c>
      <c r="V109" s="75">
        <f t="shared" si="66"/>
        <v>0</v>
      </c>
      <c r="W109" s="75">
        <f t="shared" si="66"/>
        <v>0</v>
      </c>
      <c r="X109" s="75">
        <f t="shared" si="66"/>
        <v>0</v>
      </c>
      <c r="Y109" s="75">
        <f t="shared" si="66"/>
        <v>0</v>
      </c>
      <c r="Z109" s="75">
        <f t="shared" si="66"/>
        <v>0</v>
      </c>
      <c r="AA109" s="75">
        <f t="shared" si="66"/>
        <v>0</v>
      </c>
      <c r="AB109" s="75">
        <f t="shared" si="66"/>
        <v>0</v>
      </c>
      <c r="AC109" s="75">
        <f t="shared" si="66"/>
        <v>0</v>
      </c>
      <c r="AD109" s="75">
        <f t="shared" si="66"/>
        <v>0</v>
      </c>
      <c r="AE109" s="75">
        <f t="shared" si="66"/>
        <v>0</v>
      </c>
      <c r="AF109" s="75">
        <f t="shared" si="66"/>
        <v>0</v>
      </c>
      <c r="AG109" s="75">
        <f t="shared" si="66"/>
        <v>0</v>
      </c>
      <c r="AH109" s="75">
        <f t="shared" si="66"/>
        <v>0</v>
      </c>
      <c r="AI109" s="75">
        <f t="shared" si="66"/>
        <v>0</v>
      </c>
      <c r="AJ109" s="75">
        <f t="shared" si="66"/>
        <v>0</v>
      </c>
      <c r="AK109" s="75">
        <f t="shared" si="66"/>
        <v>0</v>
      </c>
      <c r="AL109" s="75">
        <f t="shared" si="66"/>
        <v>0</v>
      </c>
      <c r="AM109" s="75">
        <f t="shared" si="66"/>
        <v>0</v>
      </c>
      <c r="AN109" s="75">
        <f t="shared" si="66"/>
        <v>0</v>
      </c>
      <c r="AO109" s="75">
        <f t="shared" si="66"/>
        <v>0</v>
      </c>
      <c r="AP109" s="75">
        <f t="shared" si="66"/>
        <v>0</v>
      </c>
      <c r="AQ109" s="75">
        <f t="shared" si="66"/>
        <v>0</v>
      </c>
      <c r="AR109" s="75">
        <f t="shared" si="66"/>
        <v>0</v>
      </c>
      <c r="AS109" s="75">
        <f t="shared" si="66"/>
        <v>0</v>
      </c>
      <c r="AT109" s="75">
        <f t="shared" si="66"/>
        <v>0</v>
      </c>
      <c r="AU109" s="75">
        <f t="shared" si="66"/>
        <v>0</v>
      </c>
      <c r="AV109" s="75">
        <f t="shared" si="66"/>
        <v>0</v>
      </c>
      <c r="AW109" s="75">
        <f t="shared" si="66"/>
        <v>0</v>
      </c>
      <c r="AX109" s="75">
        <f t="shared" si="66"/>
        <v>0</v>
      </c>
      <c r="AY109" s="75">
        <f t="shared" si="66"/>
        <v>0</v>
      </c>
      <c r="AZ109" s="75">
        <f t="shared" si="66"/>
        <v>0</v>
      </c>
      <c r="BA109" s="75">
        <f t="shared" si="66"/>
        <v>0</v>
      </c>
      <c r="BB109" s="75">
        <f t="shared" si="66"/>
        <v>0</v>
      </c>
      <c r="BC109" s="75">
        <f t="shared" si="66"/>
        <v>0</v>
      </c>
      <c r="BD109" s="75">
        <f t="shared" si="66"/>
        <v>0</v>
      </c>
      <c r="BE109" s="75">
        <f t="shared" si="66"/>
        <v>0</v>
      </c>
      <c r="BF109" s="75">
        <f t="shared" si="66"/>
        <v>0</v>
      </c>
      <c r="BG109" s="75">
        <f t="shared" si="66"/>
        <v>0</v>
      </c>
      <c r="BH109" s="75"/>
      <c r="BI109" s="75"/>
      <c r="BJ109" s="75"/>
      <c r="BK109" s="75"/>
      <c r="BL109" s="75"/>
      <c r="BM109" s="37"/>
      <c r="BN109" s="75">
        <f t="shared" si="58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H110" si="67">$K$20/$B$3</f>
        <v>0</v>
      </c>
      <c r="P110" s="75">
        <f t="shared" si="67"/>
        <v>0</v>
      </c>
      <c r="Q110" s="75">
        <f t="shared" si="67"/>
        <v>0</v>
      </c>
      <c r="R110" s="75">
        <f t="shared" si="67"/>
        <v>0</v>
      </c>
      <c r="S110" s="75">
        <f t="shared" si="67"/>
        <v>0</v>
      </c>
      <c r="T110" s="75">
        <f t="shared" si="67"/>
        <v>0</v>
      </c>
      <c r="U110" s="75">
        <f t="shared" si="67"/>
        <v>0</v>
      </c>
      <c r="V110" s="75">
        <f t="shared" si="67"/>
        <v>0</v>
      </c>
      <c r="W110" s="75">
        <f t="shared" si="67"/>
        <v>0</v>
      </c>
      <c r="X110" s="75">
        <f t="shared" si="67"/>
        <v>0</v>
      </c>
      <c r="Y110" s="75">
        <f t="shared" si="67"/>
        <v>0</v>
      </c>
      <c r="Z110" s="75">
        <f t="shared" si="67"/>
        <v>0</v>
      </c>
      <c r="AA110" s="75">
        <f t="shared" si="67"/>
        <v>0</v>
      </c>
      <c r="AB110" s="75">
        <f t="shared" si="67"/>
        <v>0</v>
      </c>
      <c r="AC110" s="75">
        <f t="shared" si="67"/>
        <v>0</v>
      </c>
      <c r="AD110" s="75">
        <f t="shared" si="67"/>
        <v>0</v>
      </c>
      <c r="AE110" s="75">
        <f t="shared" si="67"/>
        <v>0</v>
      </c>
      <c r="AF110" s="75">
        <f t="shared" si="67"/>
        <v>0</v>
      </c>
      <c r="AG110" s="75">
        <f t="shared" si="67"/>
        <v>0</v>
      </c>
      <c r="AH110" s="75">
        <f t="shared" si="67"/>
        <v>0</v>
      </c>
      <c r="AI110" s="75">
        <f t="shared" si="67"/>
        <v>0</v>
      </c>
      <c r="AJ110" s="75">
        <f t="shared" si="67"/>
        <v>0</v>
      </c>
      <c r="AK110" s="75">
        <f t="shared" si="67"/>
        <v>0</v>
      </c>
      <c r="AL110" s="75">
        <f t="shared" si="67"/>
        <v>0</v>
      </c>
      <c r="AM110" s="75">
        <f t="shared" si="67"/>
        <v>0</v>
      </c>
      <c r="AN110" s="75">
        <f t="shared" si="67"/>
        <v>0</v>
      </c>
      <c r="AO110" s="75">
        <f t="shared" si="67"/>
        <v>0</v>
      </c>
      <c r="AP110" s="75">
        <f t="shared" si="67"/>
        <v>0</v>
      </c>
      <c r="AQ110" s="75">
        <f t="shared" si="67"/>
        <v>0</v>
      </c>
      <c r="AR110" s="75">
        <f t="shared" si="67"/>
        <v>0</v>
      </c>
      <c r="AS110" s="75">
        <f t="shared" si="67"/>
        <v>0</v>
      </c>
      <c r="AT110" s="75">
        <f t="shared" si="67"/>
        <v>0</v>
      </c>
      <c r="AU110" s="75">
        <f t="shared" si="67"/>
        <v>0</v>
      </c>
      <c r="AV110" s="75">
        <f t="shared" si="67"/>
        <v>0</v>
      </c>
      <c r="AW110" s="75">
        <f t="shared" si="67"/>
        <v>0</v>
      </c>
      <c r="AX110" s="75">
        <f t="shared" si="67"/>
        <v>0</v>
      </c>
      <c r="AY110" s="75">
        <f t="shared" si="67"/>
        <v>0</v>
      </c>
      <c r="AZ110" s="75">
        <f t="shared" si="67"/>
        <v>0</v>
      </c>
      <c r="BA110" s="75">
        <f t="shared" si="67"/>
        <v>0</v>
      </c>
      <c r="BB110" s="75">
        <f t="shared" si="67"/>
        <v>0</v>
      </c>
      <c r="BC110" s="75">
        <f t="shared" si="67"/>
        <v>0</v>
      </c>
      <c r="BD110" s="75">
        <f t="shared" si="67"/>
        <v>0</v>
      </c>
      <c r="BE110" s="75">
        <f t="shared" si="67"/>
        <v>0</v>
      </c>
      <c r="BF110" s="75">
        <f t="shared" si="67"/>
        <v>0</v>
      </c>
      <c r="BG110" s="75">
        <f t="shared" si="67"/>
        <v>0</v>
      </c>
      <c r="BH110" s="75">
        <f t="shared" si="67"/>
        <v>0</v>
      </c>
      <c r="BI110" s="75"/>
      <c r="BJ110" s="75"/>
      <c r="BK110" s="75"/>
      <c r="BL110" s="75"/>
      <c r="BM110" s="37"/>
      <c r="BN110" s="75">
        <f t="shared" si="58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8">$L$20/$B$3</f>
        <v>0</v>
      </c>
      <c r="P111" s="75">
        <f t="shared" si="68"/>
        <v>0</v>
      </c>
      <c r="Q111" s="75">
        <f t="shared" si="68"/>
        <v>0</v>
      </c>
      <c r="R111" s="75">
        <f t="shared" si="68"/>
        <v>0</v>
      </c>
      <c r="S111" s="75">
        <f t="shared" si="68"/>
        <v>0</v>
      </c>
      <c r="T111" s="75">
        <f t="shared" si="68"/>
        <v>0</v>
      </c>
      <c r="U111" s="75">
        <f t="shared" si="68"/>
        <v>0</v>
      </c>
      <c r="V111" s="75">
        <f t="shared" si="68"/>
        <v>0</v>
      </c>
      <c r="W111" s="75">
        <f t="shared" si="68"/>
        <v>0</v>
      </c>
      <c r="X111" s="75">
        <f t="shared" si="68"/>
        <v>0</v>
      </c>
      <c r="Y111" s="75">
        <f t="shared" si="68"/>
        <v>0</v>
      </c>
      <c r="Z111" s="75">
        <f t="shared" si="68"/>
        <v>0</v>
      </c>
      <c r="AA111" s="75">
        <f t="shared" si="68"/>
        <v>0</v>
      </c>
      <c r="AB111" s="75">
        <f t="shared" si="68"/>
        <v>0</v>
      </c>
      <c r="AC111" s="75">
        <f t="shared" si="68"/>
        <v>0</v>
      </c>
      <c r="AD111" s="75">
        <f t="shared" si="68"/>
        <v>0</v>
      </c>
      <c r="AE111" s="75">
        <f t="shared" si="68"/>
        <v>0</v>
      </c>
      <c r="AF111" s="75">
        <f t="shared" si="68"/>
        <v>0</v>
      </c>
      <c r="AG111" s="75">
        <f t="shared" si="68"/>
        <v>0</v>
      </c>
      <c r="AH111" s="75">
        <f t="shared" si="68"/>
        <v>0</v>
      </c>
      <c r="AI111" s="75">
        <f t="shared" si="68"/>
        <v>0</v>
      </c>
      <c r="AJ111" s="75">
        <f t="shared" si="68"/>
        <v>0</v>
      </c>
      <c r="AK111" s="75">
        <f t="shared" si="68"/>
        <v>0</v>
      </c>
      <c r="AL111" s="75">
        <f t="shared" si="68"/>
        <v>0</v>
      </c>
      <c r="AM111" s="75">
        <f t="shared" si="68"/>
        <v>0</v>
      </c>
      <c r="AN111" s="75">
        <f t="shared" si="68"/>
        <v>0</v>
      </c>
      <c r="AO111" s="75">
        <f t="shared" si="68"/>
        <v>0</v>
      </c>
      <c r="AP111" s="75">
        <f t="shared" si="68"/>
        <v>0</v>
      </c>
      <c r="AQ111" s="75">
        <f t="shared" si="68"/>
        <v>0</v>
      </c>
      <c r="AR111" s="75">
        <f t="shared" si="68"/>
        <v>0</v>
      </c>
      <c r="AS111" s="75">
        <f t="shared" si="68"/>
        <v>0</v>
      </c>
      <c r="AT111" s="75">
        <f t="shared" si="68"/>
        <v>0</v>
      </c>
      <c r="AU111" s="75">
        <f t="shared" si="68"/>
        <v>0</v>
      </c>
      <c r="AV111" s="75">
        <f t="shared" si="68"/>
        <v>0</v>
      </c>
      <c r="AW111" s="75">
        <f t="shared" si="68"/>
        <v>0</v>
      </c>
      <c r="AX111" s="75">
        <f t="shared" si="68"/>
        <v>0</v>
      </c>
      <c r="AY111" s="75">
        <f t="shared" si="68"/>
        <v>0</v>
      </c>
      <c r="AZ111" s="75">
        <f t="shared" si="68"/>
        <v>0</v>
      </c>
      <c r="BA111" s="75">
        <f t="shared" si="68"/>
        <v>0</v>
      </c>
      <c r="BB111" s="75">
        <f t="shared" si="68"/>
        <v>0</v>
      </c>
      <c r="BC111" s="75">
        <f t="shared" si="68"/>
        <v>0</v>
      </c>
      <c r="BD111" s="75">
        <f t="shared" si="68"/>
        <v>0</v>
      </c>
      <c r="BE111" s="75">
        <f t="shared" si="68"/>
        <v>0</v>
      </c>
      <c r="BF111" s="75">
        <f t="shared" si="68"/>
        <v>0</v>
      </c>
      <c r="BG111" s="75">
        <f t="shared" si="68"/>
        <v>0</v>
      </c>
      <c r="BH111" s="75">
        <f t="shared" si="68"/>
        <v>0</v>
      </c>
      <c r="BI111" s="75">
        <f t="shared" si="68"/>
        <v>0</v>
      </c>
      <c r="BJ111" s="75"/>
      <c r="BK111" s="75"/>
      <c r="BL111" s="75"/>
      <c r="BM111" s="37"/>
      <c r="BN111" s="75">
        <f t="shared" si="58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>$M$20/$B$3</f>
        <v>0</v>
      </c>
      <c r="N112" s="75">
        <f>$M$20/$B$3</f>
        <v>0</v>
      </c>
      <c r="O112" s="75">
        <f t="shared" ref="O112:BJ112" si="69">$M$20/$B$3</f>
        <v>0</v>
      </c>
      <c r="P112" s="75">
        <f t="shared" si="69"/>
        <v>0</v>
      </c>
      <c r="Q112" s="75">
        <f t="shared" si="69"/>
        <v>0</v>
      </c>
      <c r="R112" s="75">
        <f t="shared" si="69"/>
        <v>0</v>
      </c>
      <c r="S112" s="75">
        <f t="shared" si="69"/>
        <v>0</v>
      </c>
      <c r="T112" s="75">
        <f t="shared" si="69"/>
        <v>0</v>
      </c>
      <c r="U112" s="75">
        <f t="shared" si="69"/>
        <v>0</v>
      </c>
      <c r="V112" s="75">
        <f t="shared" si="69"/>
        <v>0</v>
      </c>
      <c r="W112" s="75">
        <f t="shared" si="69"/>
        <v>0</v>
      </c>
      <c r="X112" s="75">
        <f t="shared" si="69"/>
        <v>0</v>
      </c>
      <c r="Y112" s="75">
        <f t="shared" si="69"/>
        <v>0</v>
      </c>
      <c r="Z112" s="75">
        <f t="shared" si="69"/>
        <v>0</v>
      </c>
      <c r="AA112" s="75">
        <f t="shared" si="69"/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/>
      <c r="BL112" s="75"/>
      <c r="BM112" s="37"/>
      <c r="BN112" s="75">
        <f t="shared" si="58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>$N$20/$B$3</f>
        <v>0</v>
      </c>
      <c r="O113" s="75">
        <f t="shared" ref="O113:BK113" si="70">$N$20/$B$3</f>
        <v>0</v>
      </c>
      <c r="P113" s="75">
        <f t="shared" si="70"/>
        <v>0</v>
      </c>
      <c r="Q113" s="75">
        <f t="shared" si="70"/>
        <v>0</v>
      </c>
      <c r="R113" s="75">
        <f t="shared" si="70"/>
        <v>0</v>
      </c>
      <c r="S113" s="75">
        <f t="shared" si="70"/>
        <v>0</v>
      </c>
      <c r="T113" s="75">
        <f t="shared" si="70"/>
        <v>0</v>
      </c>
      <c r="U113" s="75">
        <f t="shared" si="70"/>
        <v>0</v>
      </c>
      <c r="V113" s="75">
        <f t="shared" si="70"/>
        <v>0</v>
      </c>
      <c r="W113" s="75">
        <f t="shared" si="70"/>
        <v>0</v>
      </c>
      <c r="X113" s="75">
        <f t="shared" si="70"/>
        <v>0</v>
      </c>
      <c r="Y113" s="75">
        <f t="shared" si="70"/>
        <v>0</v>
      </c>
      <c r="Z113" s="75">
        <f t="shared" si="70"/>
        <v>0</v>
      </c>
      <c r="AA113" s="75">
        <f t="shared" si="70"/>
        <v>0</v>
      </c>
      <c r="AB113" s="75">
        <f t="shared" si="70"/>
        <v>0</v>
      </c>
      <c r="AC113" s="75">
        <f t="shared" si="70"/>
        <v>0</v>
      </c>
      <c r="AD113" s="75">
        <f t="shared" si="70"/>
        <v>0</v>
      </c>
      <c r="AE113" s="75">
        <f t="shared" si="70"/>
        <v>0</v>
      </c>
      <c r="AF113" s="75">
        <f t="shared" si="70"/>
        <v>0</v>
      </c>
      <c r="AG113" s="75">
        <f t="shared" si="70"/>
        <v>0</v>
      </c>
      <c r="AH113" s="75">
        <f t="shared" si="70"/>
        <v>0</v>
      </c>
      <c r="AI113" s="75">
        <f t="shared" si="70"/>
        <v>0</v>
      </c>
      <c r="AJ113" s="75">
        <f t="shared" si="70"/>
        <v>0</v>
      </c>
      <c r="AK113" s="75">
        <f t="shared" si="70"/>
        <v>0</v>
      </c>
      <c r="AL113" s="75">
        <f t="shared" si="70"/>
        <v>0</v>
      </c>
      <c r="AM113" s="75">
        <f t="shared" si="70"/>
        <v>0</v>
      </c>
      <c r="AN113" s="75">
        <f t="shared" si="70"/>
        <v>0</v>
      </c>
      <c r="AO113" s="75">
        <f t="shared" si="70"/>
        <v>0</v>
      </c>
      <c r="AP113" s="75">
        <f t="shared" si="70"/>
        <v>0</v>
      </c>
      <c r="AQ113" s="75">
        <f t="shared" si="70"/>
        <v>0</v>
      </c>
      <c r="AR113" s="75">
        <f t="shared" si="70"/>
        <v>0</v>
      </c>
      <c r="AS113" s="75">
        <f t="shared" si="70"/>
        <v>0</v>
      </c>
      <c r="AT113" s="75">
        <f t="shared" si="70"/>
        <v>0</v>
      </c>
      <c r="AU113" s="75">
        <f t="shared" si="70"/>
        <v>0</v>
      </c>
      <c r="AV113" s="75">
        <f t="shared" si="70"/>
        <v>0</v>
      </c>
      <c r="AW113" s="75">
        <f t="shared" si="70"/>
        <v>0</v>
      </c>
      <c r="AX113" s="75">
        <f t="shared" si="70"/>
        <v>0</v>
      </c>
      <c r="AY113" s="75">
        <f t="shared" si="70"/>
        <v>0</v>
      </c>
      <c r="AZ113" s="75">
        <f t="shared" si="70"/>
        <v>0</v>
      </c>
      <c r="BA113" s="75">
        <f t="shared" si="70"/>
        <v>0</v>
      </c>
      <c r="BB113" s="75">
        <f t="shared" si="70"/>
        <v>0</v>
      </c>
      <c r="BC113" s="75">
        <f t="shared" si="70"/>
        <v>0</v>
      </c>
      <c r="BD113" s="75">
        <f t="shared" si="70"/>
        <v>0</v>
      </c>
      <c r="BE113" s="75">
        <f t="shared" si="70"/>
        <v>0</v>
      </c>
      <c r="BF113" s="75">
        <f t="shared" si="70"/>
        <v>0</v>
      </c>
      <c r="BG113" s="75">
        <f t="shared" si="70"/>
        <v>0</v>
      </c>
      <c r="BH113" s="75">
        <f t="shared" si="70"/>
        <v>0</v>
      </c>
      <c r="BI113" s="75">
        <f t="shared" si="70"/>
        <v>0</v>
      </c>
      <c r="BJ113" s="75">
        <f t="shared" si="70"/>
        <v>0</v>
      </c>
      <c r="BK113" s="75">
        <f t="shared" si="70"/>
        <v>0</v>
      </c>
      <c r="BL113" s="75"/>
      <c r="BM113" s="37"/>
      <c r="BN113" s="75">
        <f t="shared" si="58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1">SUM(C101:C113)</f>
        <v>0</v>
      </c>
      <c r="D114" s="69">
        <f t="shared" si="71"/>
        <v>7.600102416E-2</v>
      </c>
      <c r="E114" s="69">
        <f t="shared" si="71"/>
        <v>7.600102416E-2</v>
      </c>
      <c r="F114" s="69">
        <f t="shared" si="71"/>
        <v>7.600102416E-2</v>
      </c>
      <c r="G114" s="69">
        <f t="shared" si="71"/>
        <v>7.600102416E-2</v>
      </c>
      <c r="H114" s="69">
        <f t="shared" si="71"/>
        <v>7.600102416E-2</v>
      </c>
      <c r="I114" s="69">
        <f t="shared" si="71"/>
        <v>7.600102416E-2</v>
      </c>
      <c r="J114" s="69">
        <f t="shared" si="71"/>
        <v>7.600102416E-2</v>
      </c>
      <c r="K114" s="69">
        <f t="shared" si="71"/>
        <v>7.600102416E-2</v>
      </c>
      <c r="L114" s="69">
        <f t="shared" si="71"/>
        <v>7.600102416E-2</v>
      </c>
      <c r="M114" s="69">
        <f t="shared" si="71"/>
        <v>7.600102416E-2</v>
      </c>
      <c r="N114" s="69">
        <f t="shared" si="71"/>
        <v>7.600102416E-2</v>
      </c>
      <c r="O114" s="69">
        <f t="shared" si="71"/>
        <v>7.600102416E-2</v>
      </c>
      <c r="P114" s="69">
        <f t="shared" si="71"/>
        <v>7.600102416E-2</v>
      </c>
      <c r="Q114" s="69">
        <f t="shared" si="71"/>
        <v>7.600102416E-2</v>
      </c>
      <c r="R114" s="69">
        <f t="shared" si="71"/>
        <v>7.600102416E-2</v>
      </c>
      <c r="S114" s="69">
        <f t="shared" si="71"/>
        <v>7.600102416E-2</v>
      </c>
      <c r="T114" s="69">
        <f t="shared" si="71"/>
        <v>7.600102416E-2</v>
      </c>
      <c r="U114" s="69">
        <f t="shared" si="71"/>
        <v>7.600102416E-2</v>
      </c>
      <c r="V114" s="69">
        <f t="shared" si="71"/>
        <v>7.600102416E-2</v>
      </c>
      <c r="W114" s="69">
        <f t="shared" si="71"/>
        <v>7.600102416E-2</v>
      </c>
      <c r="X114" s="69">
        <f t="shared" si="71"/>
        <v>7.600102416E-2</v>
      </c>
      <c r="Y114" s="69">
        <f t="shared" si="71"/>
        <v>7.600102416E-2</v>
      </c>
      <c r="Z114" s="69">
        <f t="shared" si="71"/>
        <v>7.600102416E-2</v>
      </c>
      <c r="AA114" s="69">
        <f t="shared" si="71"/>
        <v>7.600102416E-2</v>
      </c>
      <c r="AB114" s="69">
        <f t="shared" si="71"/>
        <v>7.600102416E-2</v>
      </c>
      <c r="AC114" s="69">
        <f t="shared" si="71"/>
        <v>7.600102416E-2</v>
      </c>
      <c r="AD114" s="69">
        <f t="shared" si="71"/>
        <v>7.600102416E-2</v>
      </c>
      <c r="AE114" s="69">
        <f t="shared" si="71"/>
        <v>7.600102416E-2</v>
      </c>
      <c r="AF114" s="69">
        <f t="shared" si="71"/>
        <v>7.600102416E-2</v>
      </c>
      <c r="AG114" s="69">
        <f t="shared" si="71"/>
        <v>7.600102416E-2</v>
      </c>
      <c r="AH114" s="69">
        <f t="shared" si="71"/>
        <v>7.600102416E-2</v>
      </c>
      <c r="AI114" s="69">
        <f t="shared" si="71"/>
        <v>7.600102416E-2</v>
      </c>
      <c r="AJ114" s="69">
        <f t="shared" si="71"/>
        <v>7.600102416E-2</v>
      </c>
      <c r="AK114" s="69">
        <f t="shared" si="71"/>
        <v>7.600102416E-2</v>
      </c>
      <c r="AL114" s="69">
        <f t="shared" si="71"/>
        <v>7.600102416E-2</v>
      </c>
      <c r="AM114" s="69">
        <f t="shared" si="71"/>
        <v>7.600102416E-2</v>
      </c>
      <c r="AN114" s="69">
        <f t="shared" si="71"/>
        <v>7.600102416E-2</v>
      </c>
      <c r="AO114" s="69">
        <f t="shared" si="71"/>
        <v>7.600102416E-2</v>
      </c>
      <c r="AP114" s="69">
        <f t="shared" si="71"/>
        <v>7.600102416E-2</v>
      </c>
      <c r="AQ114" s="69">
        <f t="shared" si="71"/>
        <v>7.600102416E-2</v>
      </c>
      <c r="AR114" s="69">
        <f t="shared" si="71"/>
        <v>7.600102416E-2</v>
      </c>
      <c r="AS114" s="69">
        <f t="shared" si="71"/>
        <v>7.600102416E-2</v>
      </c>
      <c r="AT114" s="69">
        <f t="shared" si="71"/>
        <v>7.600102416E-2</v>
      </c>
      <c r="AU114" s="69">
        <f t="shared" si="71"/>
        <v>7.600102416E-2</v>
      </c>
      <c r="AV114" s="69">
        <f t="shared" si="71"/>
        <v>7.600102416E-2</v>
      </c>
      <c r="AW114" s="69">
        <f t="shared" si="71"/>
        <v>7.600102416E-2</v>
      </c>
      <c r="AX114" s="69">
        <f t="shared" si="71"/>
        <v>7.600102416E-2</v>
      </c>
      <c r="AY114" s="69">
        <f t="shared" si="71"/>
        <v>7.600102416E-2</v>
      </c>
      <c r="AZ114" s="69">
        <f t="shared" si="71"/>
        <v>7.600102416E-2</v>
      </c>
      <c r="BA114" s="69">
        <f t="shared" si="71"/>
        <v>7.600102416E-2</v>
      </c>
      <c r="BB114" s="69">
        <f t="shared" si="71"/>
        <v>0</v>
      </c>
      <c r="BC114" s="69">
        <f t="shared" si="71"/>
        <v>0</v>
      </c>
      <c r="BD114" s="69">
        <f t="shared" si="71"/>
        <v>0</v>
      </c>
      <c r="BE114" s="69">
        <f t="shared" si="71"/>
        <v>0</v>
      </c>
      <c r="BF114" s="69">
        <f t="shared" si="71"/>
        <v>0</v>
      </c>
      <c r="BG114" s="69">
        <f t="shared" si="71"/>
        <v>0</v>
      </c>
      <c r="BH114" s="69">
        <f t="shared" si="71"/>
        <v>0</v>
      </c>
      <c r="BI114" s="69">
        <f t="shared" si="71"/>
        <v>0</v>
      </c>
      <c r="BJ114" s="69">
        <f t="shared" si="71"/>
        <v>0</v>
      </c>
      <c r="BK114" s="69">
        <f t="shared" si="71"/>
        <v>0</v>
      </c>
      <c r="BL114" s="69">
        <f t="shared" si="71"/>
        <v>0</v>
      </c>
      <c r="BM114" s="37"/>
      <c r="BN114" s="58">
        <f>SUM(BN101:BN113)</f>
        <v>3.8000512079999997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F48" activePane="bottomRight" state="frozen"/>
      <selection activeCell="N7" sqref="N7"/>
      <selection pane="topRight" activeCell="N7" sqref="N7"/>
      <selection pane="bottomLeft" activeCell="N7" sqref="N7"/>
      <selection pane="bottomRight" activeCell="BU16" sqref="BU16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330</v>
      </c>
    </row>
    <row r="2" spans="1:67" ht="15" customHeight="1">
      <c r="A2" s="60" t="s">
        <v>21</v>
      </c>
      <c r="B2" s="108" t="str">
        <f>VLOOKUP($B$1,'Assumptions (Inputs)'!$A$7:$F$24,2,FALSE)</f>
        <v>Capacitor Installation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2.5000000000000001E-2</v>
      </c>
    </row>
    <row r="6" spans="1:67" ht="15" customHeight="1">
      <c r="A6" s="60"/>
      <c r="B6" s="367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Y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1.86588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(Escalated)'!E28</f>
        <v>0</v>
      </c>
      <c r="C13" s="129">
        <f>'CapEx (Escalated)'!F28</f>
        <v>1.86588</v>
      </c>
      <c r="D13" s="129">
        <f>'CapEx (Escalated)'!G28</f>
        <v>1.9341712079999998</v>
      </c>
      <c r="E13" s="129">
        <f>'CapEx (Escalated)'!H28</f>
        <v>0</v>
      </c>
      <c r="F13" s="129">
        <f>'CapEx (Escalated)'!I28</f>
        <v>0</v>
      </c>
      <c r="G13" s="129">
        <f>'CapEx (Escalated)'!J28</f>
        <v>0</v>
      </c>
      <c r="H13" s="129">
        <f>'CapEx (Escalated)'!K28</f>
        <v>0</v>
      </c>
      <c r="I13" s="129">
        <f>'CapEx (Escalated)'!L28</f>
        <v>0</v>
      </c>
      <c r="J13" s="129">
        <f>'CapEx (Escalated)'!M28</f>
        <v>0</v>
      </c>
      <c r="K13" s="129">
        <f>'CapEx (Escalated)'!N28</f>
        <v>0</v>
      </c>
      <c r="L13" s="129">
        <f>'CapEx (Escalated)'!O28</f>
        <v>0</v>
      </c>
      <c r="M13" s="129">
        <f>'CapEx (Escalated)'!P28</f>
        <v>0</v>
      </c>
      <c r="N13" s="129">
        <f>'CapEx (Escalated)'!Q28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3.8000512079999997</v>
      </c>
      <c r="BO13" s="337"/>
    </row>
    <row r="14" spans="1:67" s="38" customFormat="1" ht="15" customHeight="1">
      <c r="A14" s="67" t="s">
        <v>27</v>
      </c>
      <c r="B14" s="129"/>
      <c r="C14" s="129"/>
      <c r="D14" s="129">
        <f>-SUM(C13:D13)</f>
        <v>-3.8000512079999997</v>
      </c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-3.8000512079999997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1.86588</v>
      </c>
      <c r="D15" s="68">
        <f t="shared" si="2"/>
        <v>0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0.93293999999999999</v>
      </c>
      <c r="D16" s="69">
        <f t="shared" si="4"/>
        <v>0.93293999999999999</v>
      </c>
      <c r="E16" s="69">
        <f t="shared" si="4"/>
        <v>0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3.8000512079999997</v>
      </c>
      <c r="F19" s="75">
        <f t="shared" si="5"/>
        <v>3.8000512079999997</v>
      </c>
      <c r="G19" s="75">
        <f t="shared" si="5"/>
        <v>3.8000512079999997</v>
      </c>
      <c r="H19" s="75">
        <f t="shared" si="5"/>
        <v>3.8000512079999997</v>
      </c>
      <c r="I19" s="75">
        <f t="shared" si="5"/>
        <v>3.8000512079999997</v>
      </c>
      <c r="J19" s="75">
        <f t="shared" si="5"/>
        <v>3.8000512079999997</v>
      </c>
      <c r="K19" s="75">
        <f t="shared" si="5"/>
        <v>3.8000512079999997</v>
      </c>
      <c r="L19" s="75">
        <f t="shared" si="5"/>
        <v>3.8000512079999997</v>
      </c>
      <c r="M19" s="75">
        <f t="shared" si="5"/>
        <v>3.8000512079999997</v>
      </c>
      <c r="N19" s="75">
        <f t="shared" si="5"/>
        <v>3.8000512079999997</v>
      </c>
      <c r="O19" s="75">
        <f t="shared" si="5"/>
        <v>3.8000512079999997</v>
      </c>
      <c r="P19" s="75">
        <f t="shared" si="5"/>
        <v>3.8000512079999997</v>
      </c>
      <c r="Q19" s="75">
        <f t="shared" si="5"/>
        <v>3.8000512079999997</v>
      </c>
      <c r="R19" s="75">
        <f t="shared" si="5"/>
        <v>3.8000512079999997</v>
      </c>
      <c r="S19" s="75">
        <f t="shared" si="5"/>
        <v>3.8000512079999997</v>
      </c>
      <c r="T19" s="75">
        <f t="shared" si="5"/>
        <v>3.8000512079999997</v>
      </c>
      <c r="U19" s="75">
        <f t="shared" si="5"/>
        <v>3.8000512079999997</v>
      </c>
      <c r="V19" s="75">
        <f t="shared" si="5"/>
        <v>3.8000512079999997</v>
      </c>
      <c r="W19" s="75">
        <f t="shared" si="5"/>
        <v>3.8000512079999997</v>
      </c>
      <c r="X19" s="75">
        <f t="shared" si="5"/>
        <v>3.8000512079999997</v>
      </c>
      <c r="Y19" s="75">
        <f t="shared" si="5"/>
        <v>3.8000512079999997</v>
      </c>
      <c r="Z19" s="75">
        <f t="shared" si="5"/>
        <v>3.8000512079999997</v>
      </c>
      <c r="AA19" s="75">
        <f t="shared" si="5"/>
        <v>3.8000512079999997</v>
      </c>
      <c r="AB19" s="75">
        <f t="shared" si="5"/>
        <v>3.8000512079999997</v>
      </c>
      <c r="AC19" s="75">
        <f t="shared" si="5"/>
        <v>3.8000512079999997</v>
      </c>
      <c r="AD19" s="75">
        <f t="shared" si="5"/>
        <v>3.8000512079999997</v>
      </c>
      <c r="AE19" s="75">
        <f t="shared" si="5"/>
        <v>3.8000512079999997</v>
      </c>
      <c r="AF19" s="75">
        <f t="shared" si="5"/>
        <v>3.8000512079999997</v>
      </c>
      <c r="AG19" s="75">
        <f t="shared" si="5"/>
        <v>3.8000512079999997</v>
      </c>
      <c r="AH19" s="75">
        <f t="shared" si="5"/>
        <v>3.8000512079999997</v>
      </c>
      <c r="AI19" s="75">
        <f t="shared" si="5"/>
        <v>3.8000512079999997</v>
      </c>
      <c r="AJ19" s="75">
        <f t="shared" si="5"/>
        <v>3.8000512079999997</v>
      </c>
      <c r="AK19" s="75">
        <f t="shared" si="5"/>
        <v>3.8000512079999997</v>
      </c>
      <c r="AL19" s="75">
        <f t="shared" si="5"/>
        <v>3.8000512079999997</v>
      </c>
      <c r="AM19" s="75">
        <f t="shared" si="5"/>
        <v>3.8000512079999997</v>
      </c>
      <c r="AN19" s="75">
        <f t="shared" si="5"/>
        <v>3.8000512079999997</v>
      </c>
      <c r="AO19" s="75">
        <f t="shared" si="5"/>
        <v>3.8000512079999997</v>
      </c>
      <c r="AP19" s="75">
        <f t="shared" si="5"/>
        <v>3.8000512079999997</v>
      </c>
      <c r="AQ19" s="75">
        <f t="shared" si="5"/>
        <v>3.8000512079999997</v>
      </c>
      <c r="AR19" s="75">
        <f t="shared" si="5"/>
        <v>3.8000512079999997</v>
      </c>
      <c r="AS19" s="75">
        <f t="shared" si="5"/>
        <v>3.8000512079999997</v>
      </c>
      <c r="AT19" s="75">
        <f t="shared" si="5"/>
        <v>3.8000512079999997</v>
      </c>
      <c r="AU19" s="75">
        <f t="shared" si="5"/>
        <v>3.8000512079999997</v>
      </c>
      <c r="AV19" s="75">
        <f t="shared" si="5"/>
        <v>3.8000512079999997</v>
      </c>
      <c r="AW19" s="75">
        <f t="shared" si="5"/>
        <v>3.8000512079999997</v>
      </c>
      <c r="AX19" s="75">
        <f t="shared" si="5"/>
        <v>3.8000512079999997</v>
      </c>
      <c r="AY19" s="75">
        <f t="shared" si="5"/>
        <v>3.8000512079999997</v>
      </c>
      <c r="AZ19" s="75">
        <f t="shared" si="5"/>
        <v>3.8000512079999997</v>
      </c>
      <c r="BA19" s="75">
        <f t="shared" si="5"/>
        <v>3.8000512079999997</v>
      </c>
      <c r="BB19" s="75">
        <f t="shared" si="5"/>
        <v>0</v>
      </c>
      <c r="BC19" s="75">
        <f t="shared" si="5"/>
        <v>0</v>
      </c>
      <c r="BD19" s="75">
        <f t="shared" si="5"/>
        <v>0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67" customFormat="1" ht="15" customHeight="1">
      <c r="A20" s="362" t="s">
        <v>25</v>
      </c>
      <c r="B20" s="290">
        <f>-B14</f>
        <v>0</v>
      </c>
      <c r="C20" s="290">
        <f t="shared" ref="C20:D20" si="6">-C14</f>
        <v>0</v>
      </c>
      <c r="D20" s="290">
        <f t="shared" si="6"/>
        <v>3.8000512079999997</v>
      </c>
      <c r="E20" s="290">
        <f>-E14</f>
        <v>0</v>
      </c>
      <c r="F20" s="290">
        <f t="shared" ref="F20:AX20" si="7">-F14</f>
        <v>0</v>
      </c>
      <c r="G20" s="290">
        <f t="shared" si="7"/>
        <v>0</v>
      </c>
      <c r="H20" s="290">
        <f t="shared" si="7"/>
        <v>0</v>
      </c>
      <c r="I20" s="290">
        <f t="shared" si="7"/>
        <v>0</v>
      </c>
      <c r="J20" s="290">
        <f t="shared" si="7"/>
        <v>0</v>
      </c>
      <c r="K20" s="290">
        <f t="shared" si="7"/>
        <v>0</v>
      </c>
      <c r="L20" s="290">
        <f t="shared" si="7"/>
        <v>0</v>
      </c>
      <c r="M20" s="290">
        <f t="shared" si="7"/>
        <v>0</v>
      </c>
      <c r="N20" s="290">
        <f t="shared" si="7"/>
        <v>0</v>
      </c>
      <c r="O20" s="290">
        <f t="shared" si="7"/>
        <v>0</v>
      </c>
      <c r="P20" s="290">
        <f t="shared" si="7"/>
        <v>0</v>
      </c>
      <c r="Q20" s="290">
        <f t="shared" si="7"/>
        <v>0</v>
      </c>
      <c r="R20" s="290">
        <f t="shared" si="7"/>
        <v>0</v>
      </c>
      <c r="S20" s="290">
        <f t="shared" si="7"/>
        <v>0</v>
      </c>
      <c r="T20" s="290">
        <f t="shared" si="7"/>
        <v>0</v>
      </c>
      <c r="U20" s="290">
        <f t="shared" si="7"/>
        <v>0</v>
      </c>
      <c r="V20" s="290">
        <f t="shared" si="7"/>
        <v>0</v>
      </c>
      <c r="W20" s="290">
        <f t="shared" si="7"/>
        <v>0</v>
      </c>
      <c r="X20" s="290">
        <f t="shared" si="7"/>
        <v>0</v>
      </c>
      <c r="Y20" s="290">
        <f t="shared" si="7"/>
        <v>0</v>
      </c>
      <c r="Z20" s="290">
        <f t="shared" si="7"/>
        <v>0</v>
      </c>
      <c r="AA20" s="290">
        <f t="shared" si="7"/>
        <v>0</v>
      </c>
      <c r="AB20" s="290">
        <f t="shared" si="7"/>
        <v>0</v>
      </c>
      <c r="AC20" s="290">
        <f t="shared" si="7"/>
        <v>0</v>
      </c>
      <c r="AD20" s="290">
        <f t="shared" si="7"/>
        <v>0</v>
      </c>
      <c r="AE20" s="290">
        <f t="shared" si="7"/>
        <v>0</v>
      </c>
      <c r="AF20" s="290">
        <f t="shared" si="7"/>
        <v>0</v>
      </c>
      <c r="AG20" s="290">
        <f t="shared" si="7"/>
        <v>0</v>
      </c>
      <c r="AH20" s="290">
        <f t="shared" si="7"/>
        <v>0</v>
      </c>
      <c r="AI20" s="290">
        <f t="shared" si="7"/>
        <v>0</v>
      </c>
      <c r="AJ20" s="290">
        <f t="shared" si="7"/>
        <v>0</v>
      </c>
      <c r="AK20" s="290">
        <f t="shared" si="7"/>
        <v>0</v>
      </c>
      <c r="AL20" s="290">
        <f t="shared" si="7"/>
        <v>0</v>
      </c>
      <c r="AM20" s="290">
        <f t="shared" si="7"/>
        <v>0</v>
      </c>
      <c r="AN20" s="290">
        <f t="shared" si="7"/>
        <v>0</v>
      </c>
      <c r="AO20" s="290">
        <f t="shared" si="7"/>
        <v>0</v>
      </c>
      <c r="AP20" s="290">
        <f t="shared" si="7"/>
        <v>0</v>
      </c>
      <c r="AQ20" s="290">
        <f t="shared" si="7"/>
        <v>0</v>
      </c>
      <c r="AR20" s="290">
        <f t="shared" si="7"/>
        <v>0</v>
      </c>
      <c r="AS20" s="290">
        <f t="shared" si="7"/>
        <v>0</v>
      </c>
      <c r="AT20" s="290">
        <f t="shared" si="7"/>
        <v>0</v>
      </c>
      <c r="AU20" s="290">
        <f t="shared" si="7"/>
        <v>0</v>
      </c>
      <c r="AV20" s="290">
        <f t="shared" si="7"/>
        <v>0</v>
      </c>
      <c r="AW20" s="290">
        <f t="shared" si="7"/>
        <v>0</v>
      </c>
      <c r="AX20" s="290">
        <f t="shared" si="7"/>
        <v>0</v>
      </c>
      <c r="AY20" s="290">
        <f t="shared" ref="AY20:BL20" si="8">-B20</f>
        <v>0</v>
      </c>
      <c r="AZ20" s="290">
        <f t="shared" si="8"/>
        <v>0</v>
      </c>
      <c r="BA20" s="290">
        <f t="shared" si="8"/>
        <v>-3.8000512079999997</v>
      </c>
      <c r="BB20" s="290">
        <f t="shared" si="8"/>
        <v>0</v>
      </c>
      <c r="BC20" s="290">
        <f t="shared" si="8"/>
        <v>0</v>
      </c>
      <c r="BD20" s="290">
        <f t="shared" si="8"/>
        <v>0</v>
      </c>
      <c r="BE20" s="290">
        <f t="shared" si="8"/>
        <v>0</v>
      </c>
      <c r="BF20" s="290">
        <f t="shared" si="8"/>
        <v>0</v>
      </c>
      <c r="BG20" s="290">
        <f t="shared" si="8"/>
        <v>0</v>
      </c>
      <c r="BH20" s="290">
        <f t="shared" si="8"/>
        <v>0</v>
      </c>
      <c r="BI20" s="290">
        <f t="shared" si="8"/>
        <v>0</v>
      </c>
      <c r="BJ20" s="290">
        <f t="shared" si="8"/>
        <v>0</v>
      </c>
      <c r="BK20" s="290">
        <f t="shared" si="8"/>
        <v>0</v>
      </c>
      <c r="BL20" s="290">
        <f t="shared" si="8"/>
        <v>0</v>
      </c>
      <c r="BM20" s="292"/>
      <c r="BN20" s="290">
        <f>SUM(B20:BM20)</f>
        <v>0</v>
      </c>
      <c r="BO20" s="368"/>
    </row>
    <row r="21" spans="1:67" s="38" customFormat="1" ht="15" customHeight="1">
      <c r="A21" s="36" t="s">
        <v>28</v>
      </c>
      <c r="B21" s="75">
        <f t="shared" ref="B21:BL21" si="9">SUM(B19:B20)</f>
        <v>0</v>
      </c>
      <c r="C21" s="75">
        <f t="shared" si="9"/>
        <v>0</v>
      </c>
      <c r="D21" s="75">
        <f t="shared" si="9"/>
        <v>3.8000512079999997</v>
      </c>
      <c r="E21" s="75">
        <f t="shared" si="9"/>
        <v>3.8000512079999997</v>
      </c>
      <c r="F21" s="75">
        <f t="shared" si="9"/>
        <v>3.8000512079999997</v>
      </c>
      <c r="G21" s="75">
        <f t="shared" si="9"/>
        <v>3.8000512079999997</v>
      </c>
      <c r="H21" s="75">
        <f t="shared" si="9"/>
        <v>3.8000512079999997</v>
      </c>
      <c r="I21" s="75">
        <f t="shared" si="9"/>
        <v>3.8000512079999997</v>
      </c>
      <c r="J21" s="75">
        <f t="shared" si="9"/>
        <v>3.8000512079999997</v>
      </c>
      <c r="K21" s="75">
        <f t="shared" si="9"/>
        <v>3.8000512079999997</v>
      </c>
      <c r="L21" s="75">
        <f t="shared" si="9"/>
        <v>3.8000512079999997</v>
      </c>
      <c r="M21" s="75">
        <f t="shared" si="9"/>
        <v>3.8000512079999997</v>
      </c>
      <c r="N21" s="75">
        <f t="shared" si="9"/>
        <v>3.8000512079999997</v>
      </c>
      <c r="O21" s="75">
        <f t="shared" si="9"/>
        <v>3.8000512079999997</v>
      </c>
      <c r="P21" s="75">
        <f t="shared" si="9"/>
        <v>3.8000512079999997</v>
      </c>
      <c r="Q21" s="75">
        <f t="shared" si="9"/>
        <v>3.8000512079999997</v>
      </c>
      <c r="R21" s="75">
        <f t="shared" si="9"/>
        <v>3.8000512079999997</v>
      </c>
      <c r="S21" s="75">
        <f t="shared" si="9"/>
        <v>3.8000512079999997</v>
      </c>
      <c r="T21" s="75">
        <f t="shared" si="9"/>
        <v>3.8000512079999997</v>
      </c>
      <c r="U21" s="75">
        <f t="shared" si="9"/>
        <v>3.8000512079999997</v>
      </c>
      <c r="V21" s="75">
        <f t="shared" si="9"/>
        <v>3.8000512079999997</v>
      </c>
      <c r="W21" s="75">
        <f t="shared" si="9"/>
        <v>3.8000512079999997</v>
      </c>
      <c r="X21" s="75">
        <f t="shared" si="9"/>
        <v>3.8000512079999997</v>
      </c>
      <c r="Y21" s="75">
        <f t="shared" si="9"/>
        <v>3.8000512079999997</v>
      </c>
      <c r="Z21" s="75">
        <f t="shared" si="9"/>
        <v>3.8000512079999997</v>
      </c>
      <c r="AA21" s="75">
        <f t="shared" si="9"/>
        <v>3.8000512079999997</v>
      </c>
      <c r="AB21" s="75">
        <f t="shared" si="9"/>
        <v>3.8000512079999997</v>
      </c>
      <c r="AC21" s="75">
        <f t="shared" si="9"/>
        <v>3.8000512079999997</v>
      </c>
      <c r="AD21" s="75">
        <f t="shared" si="9"/>
        <v>3.8000512079999997</v>
      </c>
      <c r="AE21" s="75">
        <f t="shared" si="9"/>
        <v>3.8000512079999997</v>
      </c>
      <c r="AF21" s="75">
        <f t="shared" si="9"/>
        <v>3.8000512079999997</v>
      </c>
      <c r="AG21" s="75">
        <f t="shared" si="9"/>
        <v>3.8000512079999997</v>
      </c>
      <c r="AH21" s="75">
        <f t="shared" si="9"/>
        <v>3.8000512079999997</v>
      </c>
      <c r="AI21" s="75">
        <f t="shared" si="9"/>
        <v>3.8000512079999997</v>
      </c>
      <c r="AJ21" s="75">
        <f t="shared" si="9"/>
        <v>3.8000512079999997</v>
      </c>
      <c r="AK21" s="75">
        <f t="shared" si="9"/>
        <v>3.8000512079999997</v>
      </c>
      <c r="AL21" s="75">
        <f t="shared" si="9"/>
        <v>3.8000512079999997</v>
      </c>
      <c r="AM21" s="75">
        <f t="shared" si="9"/>
        <v>3.8000512079999997</v>
      </c>
      <c r="AN21" s="75">
        <f t="shared" si="9"/>
        <v>3.8000512079999997</v>
      </c>
      <c r="AO21" s="75">
        <f t="shared" si="9"/>
        <v>3.8000512079999997</v>
      </c>
      <c r="AP21" s="75">
        <f t="shared" si="9"/>
        <v>3.8000512079999997</v>
      </c>
      <c r="AQ21" s="75">
        <f t="shared" si="9"/>
        <v>3.8000512079999997</v>
      </c>
      <c r="AR21" s="75">
        <f t="shared" si="9"/>
        <v>3.8000512079999997</v>
      </c>
      <c r="AS21" s="75">
        <f t="shared" si="9"/>
        <v>3.8000512079999997</v>
      </c>
      <c r="AT21" s="75">
        <f t="shared" si="9"/>
        <v>3.8000512079999997</v>
      </c>
      <c r="AU21" s="75">
        <f t="shared" si="9"/>
        <v>3.8000512079999997</v>
      </c>
      <c r="AV21" s="75">
        <f t="shared" si="9"/>
        <v>3.8000512079999997</v>
      </c>
      <c r="AW21" s="75">
        <f t="shared" si="9"/>
        <v>3.8000512079999997</v>
      </c>
      <c r="AX21" s="75">
        <f t="shared" si="9"/>
        <v>3.8000512079999997</v>
      </c>
      <c r="AY21" s="75">
        <f t="shared" si="9"/>
        <v>3.8000512079999997</v>
      </c>
      <c r="AZ21" s="75">
        <f t="shared" si="9"/>
        <v>3.8000512079999997</v>
      </c>
      <c r="BA21" s="75">
        <f t="shared" si="9"/>
        <v>0</v>
      </c>
      <c r="BB21" s="75">
        <f t="shared" si="9"/>
        <v>0</v>
      </c>
      <c r="BC21" s="75">
        <f t="shared" si="9"/>
        <v>0</v>
      </c>
      <c r="BD21" s="75">
        <f t="shared" si="9"/>
        <v>0</v>
      </c>
      <c r="BE21" s="75">
        <f t="shared" si="9"/>
        <v>0</v>
      </c>
      <c r="BF21" s="75">
        <f t="shared" si="9"/>
        <v>0</v>
      </c>
      <c r="BG21" s="75">
        <f t="shared" si="9"/>
        <v>0</v>
      </c>
      <c r="BH21" s="75">
        <f t="shared" si="9"/>
        <v>0</v>
      </c>
      <c r="BI21" s="75">
        <f t="shared" si="9"/>
        <v>0</v>
      </c>
      <c r="BJ21" s="75">
        <f t="shared" si="9"/>
        <v>0</v>
      </c>
      <c r="BK21" s="75">
        <f t="shared" si="9"/>
        <v>0</v>
      </c>
      <c r="BL21" s="75">
        <f t="shared" si="9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10">AVERAGE(B19,B21)</f>
        <v>0</v>
      </c>
      <c r="C22" s="69">
        <f t="shared" si="10"/>
        <v>0</v>
      </c>
      <c r="D22" s="69">
        <f t="shared" si="10"/>
        <v>1.9000256039999999</v>
      </c>
      <c r="E22" s="69">
        <f t="shared" si="10"/>
        <v>3.8000512079999997</v>
      </c>
      <c r="F22" s="69">
        <f t="shared" si="10"/>
        <v>3.8000512079999997</v>
      </c>
      <c r="G22" s="69">
        <f t="shared" si="10"/>
        <v>3.8000512079999997</v>
      </c>
      <c r="H22" s="69">
        <f t="shared" si="10"/>
        <v>3.8000512079999997</v>
      </c>
      <c r="I22" s="69">
        <f t="shared" si="10"/>
        <v>3.8000512079999997</v>
      </c>
      <c r="J22" s="69">
        <f t="shared" si="10"/>
        <v>3.8000512079999997</v>
      </c>
      <c r="K22" s="69">
        <f t="shared" si="10"/>
        <v>3.8000512079999997</v>
      </c>
      <c r="L22" s="69">
        <f t="shared" si="10"/>
        <v>3.8000512079999997</v>
      </c>
      <c r="M22" s="69">
        <f t="shared" si="10"/>
        <v>3.8000512079999997</v>
      </c>
      <c r="N22" s="69">
        <f t="shared" si="10"/>
        <v>3.8000512079999997</v>
      </c>
      <c r="O22" s="69">
        <f t="shared" si="10"/>
        <v>3.8000512079999997</v>
      </c>
      <c r="P22" s="69">
        <f t="shared" si="10"/>
        <v>3.8000512079999997</v>
      </c>
      <c r="Q22" s="69">
        <f t="shared" si="10"/>
        <v>3.8000512079999997</v>
      </c>
      <c r="R22" s="69">
        <f t="shared" si="10"/>
        <v>3.8000512079999997</v>
      </c>
      <c r="S22" s="69">
        <f t="shared" si="10"/>
        <v>3.8000512079999997</v>
      </c>
      <c r="T22" s="69">
        <f t="shared" si="10"/>
        <v>3.8000512079999997</v>
      </c>
      <c r="U22" s="69">
        <f t="shared" si="10"/>
        <v>3.8000512079999997</v>
      </c>
      <c r="V22" s="69">
        <f t="shared" si="10"/>
        <v>3.8000512079999997</v>
      </c>
      <c r="W22" s="69">
        <f t="shared" si="10"/>
        <v>3.8000512079999997</v>
      </c>
      <c r="X22" s="69">
        <f t="shared" si="10"/>
        <v>3.8000512079999997</v>
      </c>
      <c r="Y22" s="69">
        <f t="shared" si="10"/>
        <v>3.8000512079999997</v>
      </c>
      <c r="Z22" s="69">
        <f t="shared" si="10"/>
        <v>3.8000512079999997</v>
      </c>
      <c r="AA22" s="69">
        <f t="shared" si="10"/>
        <v>3.8000512079999997</v>
      </c>
      <c r="AB22" s="69">
        <f t="shared" si="10"/>
        <v>3.8000512079999997</v>
      </c>
      <c r="AC22" s="69">
        <f t="shared" si="10"/>
        <v>3.8000512079999997</v>
      </c>
      <c r="AD22" s="69">
        <f t="shared" si="10"/>
        <v>3.8000512079999997</v>
      </c>
      <c r="AE22" s="69">
        <f t="shared" si="10"/>
        <v>3.8000512079999997</v>
      </c>
      <c r="AF22" s="69">
        <f t="shared" si="10"/>
        <v>3.8000512079999997</v>
      </c>
      <c r="AG22" s="69">
        <f t="shared" si="10"/>
        <v>3.8000512079999997</v>
      </c>
      <c r="AH22" s="69">
        <f t="shared" si="10"/>
        <v>3.8000512079999997</v>
      </c>
      <c r="AI22" s="69">
        <f t="shared" si="10"/>
        <v>3.8000512079999997</v>
      </c>
      <c r="AJ22" s="69">
        <f t="shared" si="10"/>
        <v>3.8000512079999997</v>
      </c>
      <c r="AK22" s="69">
        <f t="shared" si="10"/>
        <v>3.8000512079999997</v>
      </c>
      <c r="AL22" s="69">
        <f t="shared" si="10"/>
        <v>3.8000512079999997</v>
      </c>
      <c r="AM22" s="69">
        <f t="shared" si="10"/>
        <v>3.8000512079999997</v>
      </c>
      <c r="AN22" s="69">
        <f t="shared" si="10"/>
        <v>3.8000512079999997</v>
      </c>
      <c r="AO22" s="69">
        <f t="shared" si="10"/>
        <v>3.8000512079999997</v>
      </c>
      <c r="AP22" s="69">
        <f t="shared" si="10"/>
        <v>3.8000512079999997</v>
      </c>
      <c r="AQ22" s="69">
        <f t="shared" si="10"/>
        <v>3.8000512079999997</v>
      </c>
      <c r="AR22" s="69">
        <f t="shared" si="10"/>
        <v>3.8000512079999997</v>
      </c>
      <c r="AS22" s="69">
        <f t="shared" si="10"/>
        <v>3.8000512079999997</v>
      </c>
      <c r="AT22" s="69">
        <f t="shared" si="10"/>
        <v>3.8000512079999997</v>
      </c>
      <c r="AU22" s="69">
        <f t="shared" si="10"/>
        <v>3.8000512079999997</v>
      </c>
      <c r="AV22" s="69">
        <f t="shared" si="10"/>
        <v>3.8000512079999997</v>
      </c>
      <c r="AW22" s="69">
        <f t="shared" si="10"/>
        <v>3.8000512079999997</v>
      </c>
      <c r="AX22" s="69">
        <f t="shared" si="10"/>
        <v>3.8000512079999997</v>
      </c>
      <c r="AY22" s="69">
        <f t="shared" si="10"/>
        <v>3.8000512079999997</v>
      </c>
      <c r="AZ22" s="69">
        <f t="shared" si="10"/>
        <v>3.8000512079999997</v>
      </c>
      <c r="BA22" s="69">
        <f t="shared" si="10"/>
        <v>1.9000256039999999</v>
      </c>
      <c r="BB22" s="69">
        <f t="shared" si="10"/>
        <v>0</v>
      </c>
      <c r="BC22" s="69">
        <f t="shared" si="10"/>
        <v>0</v>
      </c>
      <c r="BD22" s="69">
        <f t="shared" si="10"/>
        <v>0</v>
      </c>
      <c r="BE22" s="69">
        <f t="shared" si="10"/>
        <v>0</v>
      </c>
      <c r="BF22" s="69">
        <f t="shared" si="10"/>
        <v>0</v>
      </c>
      <c r="BG22" s="69">
        <f t="shared" si="10"/>
        <v>0</v>
      </c>
      <c r="BH22" s="69">
        <f t="shared" si="10"/>
        <v>0</v>
      </c>
      <c r="BI22" s="69">
        <f t="shared" si="10"/>
        <v>0</v>
      </c>
      <c r="BJ22" s="69">
        <f t="shared" si="10"/>
        <v>0</v>
      </c>
      <c r="BK22" s="69">
        <f t="shared" si="10"/>
        <v>0</v>
      </c>
      <c r="BL22" s="69">
        <f t="shared" si="10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1">B28</f>
        <v>0</v>
      </c>
      <c r="D25" s="75">
        <f t="shared" si="11"/>
        <v>0</v>
      </c>
      <c r="E25" s="75">
        <f t="shared" si="11"/>
        <v>0.28500384059999995</v>
      </c>
      <c r="F25" s="75">
        <f t="shared" si="11"/>
        <v>0.83365523401103991</v>
      </c>
      <c r="G25" s="75">
        <f t="shared" si="11"/>
        <v>1.3411140723273598</v>
      </c>
      <c r="H25" s="75">
        <f t="shared" si="11"/>
        <v>1.8105723985636799</v>
      </c>
      <c r="I25" s="75">
        <f t="shared" si="11"/>
        <v>2.2447662495897602</v>
      </c>
      <c r="J25" s="75">
        <f t="shared" si="11"/>
        <v>2.6464316622753601</v>
      </c>
      <c r="K25" s="75">
        <f t="shared" si="11"/>
        <v>3.0179246683694401</v>
      </c>
      <c r="L25" s="75">
        <f t="shared" si="11"/>
        <v>3.3616012996209599</v>
      </c>
      <c r="M25" s="75">
        <f t="shared" si="11"/>
        <v>3.7007178694228799</v>
      </c>
      <c r="N25" s="75">
        <f t="shared" si="11"/>
        <v>4.0398344392247996</v>
      </c>
      <c r="O25" s="75">
        <f t="shared" si="11"/>
        <v>4.3789510090267196</v>
      </c>
      <c r="P25" s="75">
        <f t="shared" si="11"/>
        <v>4.7180675788286397</v>
      </c>
      <c r="Q25" s="75">
        <f t="shared" si="11"/>
        <v>5.0571841486305598</v>
      </c>
      <c r="R25" s="75">
        <f t="shared" si="11"/>
        <v>5.3963007184324798</v>
      </c>
      <c r="S25" s="75">
        <f t="shared" si="11"/>
        <v>5.7354172882343999</v>
      </c>
      <c r="T25" s="75">
        <f t="shared" si="11"/>
        <v>6.07453385803632</v>
      </c>
      <c r="U25" s="75">
        <f t="shared" si="11"/>
        <v>6.41365042783824</v>
      </c>
      <c r="V25" s="75">
        <f t="shared" si="11"/>
        <v>6.7527669976401601</v>
      </c>
      <c r="W25" s="75">
        <f t="shared" si="11"/>
        <v>7.0918835674420801</v>
      </c>
      <c r="X25" s="75">
        <f t="shared" si="11"/>
        <v>7.4310001372440002</v>
      </c>
      <c r="Y25" s="75">
        <f t="shared" si="11"/>
        <v>7.6005584221449602</v>
      </c>
      <c r="Z25" s="75">
        <f t="shared" si="11"/>
        <v>7.6005584221449602</v>
      </c>
      <c r="AA25" s="75">
        <f t="shared" si="11"/>
        <v>7.6005584221449602</v>
      </c>
      <c r="AB25" s="75">
        <f t="shared" si="11"/>
        <v>7.6005584221449602</v>
      </c>
      <c r="AC25" s="75">
        <f t="shared" si="11"/>
        <v>7.6005584221449602</v>
      </c>
      <c r="AD25" s="75">
        <f t="shared" si="11"/>
        <v>7.6005584221449602</v>
      </c>
      <c r="AE25" s="75">
        <f t="shared" si="11"/>
        <v>7.6005584221449602</v>
      </c>
      <c r="AF25" s="75">
        <f t="shared" si="11"/>
        <v>7.6005584221449602</v>
      </c>
      <c r="AG25" s="75">
        <f t="shared" si="11"/>
        <v>7.6005584221449602</v>
      </c>
      <c r="AH25" s="75">
        <f t="shared" si="11"/>
        <v>7.6005584221449602</v>
      </c>
      <c r="AI25" s="75">
        <f t="shared" si="11"/>
        <v>7.6005584221449602</v>
      </c>
      <c r="AJ25" s="75">
        <f t="shared" si="11"/>
        <v>7.6005584221449602</v>
      </c>
      <c r="AK25" s="75">
        <f t="shared" si="11"/>
        <v>7.6005584221449602</v>
      </c>
      <c r="AL25" s="75">
        <f t="shared" si="11"/>
        <v>7.6005584221449602</v>
      </c>
      <c r="AM25" s="75">
        <f t="shared" si="11"/>
        <v>7.6005584221449602</v>
      </c>
      <c r="AN25" s="75">
        <f t="shared" si="11"/>
        <v>7.6005584221449602</v>
      </c>
      <c r="AO25" s="75">
        <f t="shared" si="11"/>
        <v>7.6005584221449602</v>
      </c>
      <c r="AP25" s="75">
        <f t="shared" si="11"/>
        <v>7.6005584221449602</v>
      </c>
      <c r="AQ25" s="75">
        <f t="shared" si="11"/>
        <v>7.6005584221449602</v>
      </c>
      <c r="AR25" s="75">
        <f t="shared" si="11"/>
        <v>7.6005584221449602</v>
      </c>
      <c r="AS25" s="75">
        <f t="shared" si="11"/>
        <v>7.6005584221449602</v>
      </c>
      <c r="AT25" s="75">
        <f t="shared" si="11"/>
        <v>7.6005584221449602</v>
      </c>
      <c r="AU25" s="75">
        <f t="shared" si="11"/>
        <v>7.6005584221449602</v>
      </c>
      <c r="AV25" s="75">
        <f t="shared" si="11"/>
        <v>7.6005584221449602</v>
      </c>
      <c r="AW25" s="75">
        <f t="shared" si="11"/>
        <v>7.6005584221449602</v>
      </c>
      <c r="AX25" s="75">
        <f t="shared" si="11"/>
        <v>7.6005584221449602</v>
      </c>
      <c r="AY25" s="75">
        <f t="shared" si="11"/>
        <v>7.6005584221449602</v>
      </c>
      <c r="AZ25" s="75">
        <f t="shared" si="11"/>
        <v>7.6005584221449602</v>
      </c>
      <c r="BA25" s="75">
        <f t="shared" si="11"/>
        <v>7.6005584221449602</v>
      </c>
      <c r="BB25" s="75">
        <f t="shared" si="11"/>
        <v>7.6005584221449602</v>
      </c>
      <c r="BC25" s="75">
        <f t="shared" si="11"/>
        <v>7.6005584221449602</v>
      </c>
      <c r="BD25" s="75">
        <f t="shared" si="11"/>
        <v>7.6005584221449602</v>
      </c>
      <c r="BE25" s="75">
        <f t="shared" si="11"/>
        <v>7.6005584221449602</v>
      </c>
      <c r="BF25" s="75">
        <f t="shared" si="11"/>
        <v>7.6005584221449602</v>
      </c>
      <c r="BG25" s="75">
        <f t="shared" si="11"/>
        <v>7.6005584221449602</v>
      </c>
      <c r="BH25" s="75">
        <f t="shared" si="11"/>
        <v>7.6005584221449602</v>
      </c>
      <c r="BI25" s="75">
        <f t="shared" si="11"/>
        <v>7.6005584221449602</v>
      </c>
      <c r="BJ25" s="75">
        <f t="shared" si="11"/>
        <v>7.6005584221449602</v>
      </c>
      <c r="BK25" s="75">
        <f t="shared" si="11"/>
        <v>7.6005584221449602</v>
      </c>
      <c r="BL25" s="75">
        <f t="shared" si="11"/>
        <v>7.6005584221449602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2">C75</f>
        <v>0</v>
      </c>
      <c r="D26" s="75">
        <f t="shared" si="12"/>
        <v>0.14250192029999997</v>
      </c>
      <c r="E26" s="75">
        <f t="shared" si="12"/>
        <v>0.27432569670551998</v>
      </c>
      <c r="F26" s="75">
        <f t="shared" si="12"/>
        <v>0.25372941915815994</v>
      </c>
      <c r="G26" s="75">
        <f t="shared" si="12"/>
        <v>0.23472916311815997</v>
      </c>
      <c r="H26" s="75">
        <f t="shared" si="12"/>
        <v>0.21709692551304</v>
      </c>
      <c r="I26" s="75">
        <f t="shared" si="12"/>
        <v>0.20083270634279998</v>
      </c>
      <c r="J26" s="75">
        <f t="shared" si="12"/>
        <v>0.18574650304703999</v>
      </c>
      <c r="K26" s="75">
        <f t="shared" si="12"/>
        <v>0.17183831562575999</v>
      </c>
      <c r="L26" s="75">
        <f t="shared" si="12"/>
        <v>0.16955828490095998</v>
      </c>
      <c r="M26" s="75">
        <f t="shared" si="12"/>
        <v>0.16955828490095998</v>
      </c>
      <c r="N26" s="75">
        <f t="shared" si="12"/>
        <v>0.16955828490095998</v>
      </c>
      <c r="O26" s="75">
        <f t="shared" si="12"/>
        <v>0.16955828490095998</v>
      </c>
      <c r="P26" s="75">
        <f t="shared" si="12"/>
        <v>0.16955828490095998</v>
      </c>
      <c r="Q26" s="75">
        <f t="shared" si="12"/>
        <v>0.16955828490095998</v>
      </c>
      <c r="R26" s="75">
        <f t="shared" si="12"/>
        <v>0.16955828490095998</v>
      </c>
      <c r="S26" s="75">
        <f t="shared" si="12"/>
        <v>0.16955828490095998</v>
      </c>
      <c r="T26" s="75">
        <f t="shared" si="12"/>
        <v>0.16955828490095998</v>
      </c>
      <c r="U26" s="75">
        <f t="shared" si="12"/>
        <v>0.16955828490095998</v>
      </c>
      <c r="V26" s="75">
        <f t="shared" si="12"/>
        <v>0.16955828490095998</v>
      </c>
      <c r="W26" s="75">
        <f t="shared" si="12"/>
        <v>0.16955828490095998</v>
      </c>
      <c r="X26" s="75">
        <f t="shared" si="12"/>
        <v>8.4779142450479988E-2</v>
      </c>
      <c r="Y26" s="75">
        <f t="shared" si="12"/>
        <v>0</v>
      </c>
      <c r="Z26" s="75">
        <f t="shared" si="12"/>
        <v>0</v>
      </c>
      <c r="AA26" s="75">
        <f t="shared" si="12"/>
        <v>0</v>
      </c>
      <c r="AB26" s="75">
        <f t="shared" si="12"/>
        <v>0</v>
      </c>
      <c r="AC26" s="75">
        <f t="shared" si="12"/>
        <v>0</v>
      </c>
      <c r="AD26" s="75">
        <f t="shared" si="12"/>
        <v>0</v>
      </c>
      <c r="AE26" s="75">
        <f t="shared" si="12"/>
        <v>0</v>
      </c>
      <c r="AF26" s="75">
        <f t="shared" si="12"/>
        <v>0</v>
      </c>
      <c r="AG26" s="75">
        <f t="shared" si="12"/>
        <v>0</v>
      </c>
      <c r="AH26" s="75">
        <f t="shared" si="12"/>
        <v>0</v>
      </c>
      <c r="AI26" s="75">
        <f t="shared" si="12"/>
        <v>0</v>
      </c>
      <c r="AJ26" s="75">
        <f t="shared" si="12"/>
        <v>0</v>
      </c>
      <c r="AK26" s="75">
        <f t="shared" si="12"/>
        <v>0</v>
      </c>
      <c r="AL26" s="75">
        <f t="shared" si="12"/>
        <v>0</v>
      </c>
      <c r="AM26" s="75">
        <f t="shared" si="12"/>
        <v>0</v>
      </c>
      <c r="AN26" s="75">
        <f t="shared" si="12"/>
        <v>0</v>
      </c>
      <c r="AO26" s="75">
        <f t="shared" si="12"/>
        <v>0</v>
      </c>
      <c r="AP26" s="75">
        <f t="shared" si="12"/>
        <v>0</v>
      </c>
      <c r="AQ26" s="75">
        <f t="shared" si="12"/>
        <v>0</v>
      </c>
      <c r="AR26" s="75">
        <f t="shared" si="12"/>
        <v>0</v>
      </c>
      <c r="AS26" s="75">
        <f t="shared" si="12"/>
        <v>0</v>
      </c>
      <c r="AT26" s="75">
        <f t="shared" si="12"/>
        <v>0</v>
      </c>
      <c r="AU26" s="75">
        <f t="shared" si="12"/>
        <v>0</v>
      </c>
      <c r="AV26" s="75">
        <f t="shared" si="12"/>
        <v>0</v>
      </c>
      <c r="AW26" s="75">
        <f t="shared" si="12"/>
        <v>0</v>
      </c>
      <c r="AX26" s="75">
        <f t="shared" si="12"/>
        <v>0</v>
      </c>
      <c r="AY26" s="75">
        <f t="shared" si="12"/>
        <v>0</v>
      </c>
      <c r="AZ26" s="75">
        <f t="shared" si="12"/>
        <v>0</v>
      </c>
      <c r="BA26" s="75">
        <f t="shared" si="12"/>
        <v>0</v>
      </c>
      <c r="BB26" s="75">
        <f t="shared" si="12"/>
        <v>0</v>
      </c>
      <c r="BC26" s="75">
        <f t="shared" si="12"/>
        <v>0</v>
      </c>
      <c r="BD26" s="75">
        <f t="shared" si="12"/>
        <v>0</v>
      </c>
      <c r="BE26" s="75">
        <f t="shared" si="12"/>
        <v>0</v>
      </c>
      <c r="BF26" s="75">
        <f t="shared" si="12"/>
        <v>0</v>
      </c>
      <c r="BG26" s="75">
        <f t="shared" si="12"/>
        <v>0</v>
      </c>
      <c r="BH26" s="75">
        <f t="shared" si="12"/>
        <v>0</v>
      </c>
      <c r="BI26" s="75">
        <f t="shared" si="12"/>
        <v>0</v>
      </c>
      <c r="BJ26" s="75">
        <f t="shared" si="12"/>
        <v>0</v>
      </c>
      <c r="BK26" s="75">
        <f t="shared" si="12"/>
        <v>0</v>
      </c>
      <c r="BL26" s="75">
        <f t="shared" si="12"/>
        <v>0</v>
      </c>
      <c r="BM26" s="37"/>
      <c r="BN26" s="75">
        <f>SUM(B26:BM26)</f>
        <v>3.8002792110724801</v>
      </c>
      <c r="BO26" s="337"/>
    </row>
    <row r="27" spans="1:67" s="38" customFormat="1" ht="15" customHeight="1">
      <c r="A27" s="36" t="s">
        <v>79</v>
      </c>
      <c r="B27" s="75">
        <f t="shared" ref="B27:BL27" si="13">B82</f>
        <v>0</v>
      </c>
      <c r="C27" s="75">
        <f t="shared" si="13"/>
        <v>0</v>
      </c>
      <c r="D27" s="75">
        <f t="shared" si="13"/>
        <v>0.14250192029999997</v>
      </c>
      <c r="E27" s="75">
        <f t="shared" si="13"/>
        <v>0.27432569670551998</v>
      </c>
      <c r="F27" s="75">
        <f t="shared" si="13"/>
        <v>0.25372941915815994</v>
      </c>
      <c r="G27" s="75">
        <f t="shared" si="13"/>
        <v>0.23472916311815997</v>
      </c>
      <c r="H27" s="75">
        <f t="shared" si="13"/>
        <v>0.21709692551304</v>
      </c>
      <c r="I27" s="75">
        <f t="shared" si="13"/>
        <v>0.20083270634279998</v>
      </c>
      <c r="J27" s="75">
        <f t="shared" si="13"/>
        <v>0.18574650304703999</v>
      </c>
      <c r="K27" s="75">
        <f t="shared" si="13"/>
        <v>0.17183831562575999</v>
      </c>
      <c r="L27" s="75">
        <f t="shared" si="13"/>
        <v>0.16955828490095998</v>
      </c>
      <c r="M27" s="75">
        <f t="shared" si="13"/>
        <v>0.16955828490095998</v>
      </c>
      <c r="N27" s="75">
        <f t="shared" si="13"/>
        <v>0.16955828490095998</v>
      </c>
      <c r="O27" s="75">
        <f t="shared" si="13"/>
        <v>0.16955828490095998</v>
      </c>
      <c r="P27" s="75">
        <f t="shared" si="13"/>
        <v>0.16955828490095998</v>
      </c>
      <c r="Q27" s="75">
        <f t="shared" si="13"/>
        <v>0.16955828490095998</v>
      </c>
      <c r="R27" s="75">
        <f t="shared" si="13"/>
        <v>0.16955828490095998</v>
      </c>
      <c r="S27" s="75">
        <f t="shared" si="13"/>
        <v>0.16955828490095998</v>
      </c>
      <c r="T27" s="75">
        <f t="shared" si="13"/>
        <v>0.16955828490095998</v>
      </c>
      <c r="U27" s="75">
        <f t="shared" si="13"/>
        <v>0.16955828490095998</v>
      </c>
      <c r="V27" s="75">
        <f t="shared" si="13"/>
        <v>0.16955828490095998</v>
      </c>
      <c r="W27" s="75">
        <f t="shared" si="13"/>
        <v>0.16955828490095998</v>
      </c>
      <c r="X27" s="75">
        <f t="shared" si="13"/>
        <v>8.4779142450479988E-2</v>
      </c>
      <c r="Y27" s="75">
        <f t="shared" si="13"/>
        <v>0</v>
      </c>
      <c r="Z27" s="75">
        <f t="shared" si="13"/>
        <v>0</v>
      </c>
      <c r="AA27" s="75">
        <f t="shared" si="13"/>
        <v>0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75">
        <f t="shared" si="13"/>
        <v>0</v>
      </c>
      <c r="AK27" s="75">
        <f t="shared" si="13"/>
        <v>0</v>
      </c>
      <c r="AL27" s="75">
        <f t="shared" si="13"/>
        <v>0</v>
      </c>
      <c r="AM27" s="75">
        <f t="shared" si="13"/>
        <v>0</v>
      </c>
      <c r="AN27" s="75">
        <f t="shared" si="13"/>
        <v>0</v>
      </c>
      <c r="AO27" s="75">
        <f t="shared" si="13"/>
        <v>0</v>
      </c>
      <c r="AP27" s="75">
        <f t="shared" si="13"/>
        <v>0</v>
      </c>
      <c r="AQ27" s="75">
        <f t="shared" si="13"/>
        <v>0</v>
      </c>
      <c r="AR27" s="75">
        <f t="shared" si="13"/>
        <v>0</v>
      </c>
      <c r="AS27" s="75">
        <f t="shared" si="13"/>
        <v>0</v>
      </c>
      <c r="AT27" s="75">
        <f t="shared" si="13"/>
        <v>0</v>
      </c>
      <c r="AU27" s="75">
        <f t="shared" si="13"/>
        <v>0</v>
      </c>
      <c r="AV27" s="75">
        <f t="shared" si="13"/>
        <v>0</v>
      </c>
      <c r="AW27" s="75">
        <f t="shared" si="13"/>
        <v>0</v>
      </c>
      <c r="AX27" s="75">
        <f t="shared" si="13"/>
        <v>0</v>
      </c>
      <c r="AY27" s="75">
        <f t="shared" si="13"/>
        <v>0</v>
      </c>
      <c r="AZ27" s="75">
        <f t="shared" si="13"/>
        <v>0</v>
      </c>
      <c r="BA27" s="75">
        <f t="shared" si="13"/>
        <v>0</v>
      </c>
      <c r="BB27" s="75">
        <f t="shared" si="13"/>
        <v>0</v>
      </c>
      <c r="BC27" s="75">
        <f t="shared" si="13"/>
        <v>0</v>
      </c>
      <c r="BD27" s="75">
        <f t="shared" si="13"/>
        <v>0</v>
      </c>
      <c r="BE27" s="75">
        <f t="shared" si="13"/>
        <v>0</v>
      </c>
      <c r="BF27" s="75">
        <f t="shared" si="13"/>
        <v>0</v>
      </c>
      <c r="BG27" s="75">
        <f t="shared" si="13"/>
        <v>0</v>
      </c>
      <c r="BH27" s="75">
        <f t="shared" si="13"/>
        <v>0</v>
      </c>
      <c r="BI27" s="75">
        <f t="shared" si="13"/>
        <v>0</v>
      </c>
      <c r="BJ27" s="75">
        <f t="shared" si="13"/>
        <v>0</v>
      </c>
      <c r="BK27" s="75">
        <f t="shared" si="13"/>
        <v>0</v>
      </c>
      <c r="BL27" s="75">
        <f t="shared" si="13"/>
        <v>0</v>
      </c>
      <c r="BM27" s="37"/>
      <c r="BN27" s="75">
        <f>SUM(B27:BM27)</f>
        <v>3.8002792110724801</v>
      </c>
      <c r="BO27" s="337"/>
    </row>
    <row r="28" spans="1:67" s="38" customFormat="1" ht="15" customHeight="1">
      <c r="A28" s="36" t="s">
        <v>28</v>
      </c>
      <c r="B28" s="75">
        <f t="shared" ref="B28:BL28" si="14">SUM(B25:B27)</f>
        <v>0</v>
      </c>
      <c r="C28" s="75">
        <f t="shared" si="14"/>
        <v>0</v>
      </c>
      <c r="D28" s="75">
        <f t="shared" si="14"/>
        <v>0.28500384059999995</v>
      </c>
      <c r="E28" s="75">
        <f t="shared" si="14"/>
        <v>0.83365523401103991</v>
      </c>
      <c r="F28" s="75">
        <f t="shared" si="14"/>
        <v>1.3411140723273598</v>
      </c>
      <c r="G28" s="75">
        <f t="shared" si="14"/>
        <v>1.8105723985636799</v>
      </c>
      <c r="H28" s="75">
        <f t="shared" si="14"/>
        <v>2.2447662495897602</v>
      </c>
      <c r="I28" s="75">
        <f t="shared" si="14"/>
        <v>2.6464316622753601</v>
      </c>
      <c r="J28" s="75">
        <f t="shared" si="14"/>
        <v>3.0179246683694401</v>
      </c>
      <c r="K28" s="75">
        <f t="shared" si="14"/>
        <v>3.3616012996209599</v>
      </c>
      <c r="L28" s="75">
        <f t="shared" si="14"/>
        <v>3.7007178694228799</v>
      </c>
      <c r="M28" s="75">
        <f t="shared" si="14"/>
        <v>4.0398344392247996</v>
      </c>
      <c r="N28" s="75">
        <f t="shared" si="14"/>
        <v>4.3789510090267196</v>
      </c>
      <c r="O28" s="75">
        <f t="shared" si="14"/>
        <v>4.7180675788286397</v>
      </c>
      <c r="P28" s="75">
        <f t="shared" si="14"/>
        <v>5.0571841486305598</v>
      </c>
      <c r="Q28" s="75">
        <f t="shared" si="14"/>
        <v>5.3963007184324798</v>
      </c>
      <c r="R28" s="75">
        <f t="shared" si="14"/>
        <v>5.7354172882343999</v>
      </c>
      <c r="S28" s="75">
        <f t="shared" si="14"/>
        <v>6.07453385803632</v>
      </c>
      <c r="T28" s="75">
        <f t="shared" si="14"/>
        <v>6.41365042783824</v>
      </c>
      <c r="U28" s="75">
        <f t="shared" si="14"/>
        <v>6.7527669976401601</v>
      </c>
      <c r="V28" s="75">
        <f t="shared" si="14"/>
        <v>7.0918835674420801</v>
      </c>
      <c r="W28" s="75">
        <f t="shared" si="14"/>
        <v>7.4310001372440002</v>
      </c>
      <c r="X28" s="75">
        <f t="shared" si="14"/>
        <v>7.6005584221449602</v>
      </c>
      <c r="Y28" s="75">
        <f t="shared" si="14"/>
        <v>7.6005584221449602</v>
      </c>
      <c r="Z28" s="75">
        <f t="shared" si="14"/>
        <v>7.6005584221449602</v>
      </c>
      <c r="AA28" s="75">
        <f t="shared" si="14"/>
        <v>7.6005584221449602</v>
      </c>
      <c r="AB28" s="75">
        <f t="shared" si="14"/>
        <v>7.6005584221449602</v>
      </c>
      <c r="AC28" s="75">
        <f t="shared" si="14"/>
        <v>7.6005584221449602</v>
      </c>
      <c r="AD28" s="75">
        <f t="shared" si="14"/>
        <v>7.6005584221449602</v>
      </c>
      <c r="AE28" s="75">
        <f t="shared" si="14"/>
        <v>7.6005584221449602</v>
      </c>
      <c r="AF28" s="75">
        <f t="shared" si="14"/>
        <v>7.6005584221449602</v>
      </c>
      <c r="AG28" s="75">
        <f t="shared" si="14"/>
        <v>7.6005584221449602</v>
      </c>
      <c r="AH28" s="75">
        <f t="shared" si="14"/>
        <v>7.6005584221449602</v>
      </c>
      <c r="AI28" s="75">
        <f t="shared" si="14"/>
        <v>7.6005584221449602</v>
      </c>
      <c r="AJ28" s="75">
        <f t="shared" si="14"/>
        <v>7.6005584221449602</v>
      </c>
      <c r="AK28" s="75">
        <f t="shared" si="14"/>
        <v>7.6005584221449602</v>
      </c>
      <c r="AL28" s="75">
        <f t="shared" si="14"/>
        <v>7.6005584221449602</v>
      </c>
      <c r="AM28" s="75">
        <f t="shared" si="14"/>
        <v>7.6005584221449602</v>
      </c>
      <c r="AN28" s="75">
        <f t="shared" si="14"/>
        <v>7.6005584221449602</v>
      </c>
      <c r="AO28" s="75">
        <f t="shared" si="14"/>
        <v>7.6005584221449602</v>
      </c>
      <c r="AP28" s="75">
        <f t="shared" si="14"/>
        <v>7.6005584221449602</v>
      </c>
      <c r="AQ28" s="75">
        <f t="shared" si="14"/>
        <v>7.6005584221449602</v>
      </c>
      <c r="AR28" s="75">
        <f t="shared" si="14"/>
        <v>7.6005584221449602</v>
      </c>
      <c r="AS28" s="75">
        <f t="shared" si="14"/>
        <v>7.6005584221449602</v>
      </c>
      <c r="AT28" s="75">
        <f t="shared" si="14"/>
        <v>7.6005584221449602</v>
      </c>
      <c r="AU28" s="75">
        <f t="shared" si="14"/>
        <v>7.6005584221449602</v>
      </c>
      <c r="AV28" s="75">
        <f t="shared" si="14"/>
        <v>7.6005584221449602</v>
      </c>
      <c r="AW28" s="75">
        <f t="shared" si="14"/>
        <v>7.6005584221449602</v>
      </c>
      <c r="AX28" s="75">
        <f t="shared" si="14"/>
        <v>7.6005584221449602</v>
      </c>
      <c r="AY28" s="75">
        <f t="shared" si="14"/>
        <v>7.6005584221449602</v>
      </c>
      <c r="AZ28" s="75">
        <f t="shared" si="14"/>
        <v>7.6005584221449602</v>
      </c>
      <c r="BA28" s="75">
        <f t="shared" si="14"/>
        <v>7.6005584221449602</v>
      </c>
      <c r="BB28" s="75">
        <f t="shared" si="14"/>
        <v>7.6005584221449602</v>
      </c>
      <c r="BC28" s="75">
        <f t="shared" si="14"/>
        <v>7.6005584221449602</v>
      </c>
      <c r="BD28" s="75">
        <f t="shared" si="14"/>
        <v>7.6005584221449602</v>
      </c>
      <c r="BE28" s="75">
        <f t="shared" si="14"/>
        <v>7.6005584221449602</v>
      </c>
      <c r="BF28" s="75">
        <f t="shared" si="14"/>
        <v>7.6005584221449602</v>
      </c>
      <c r="BG28" s="75">
        <f t="shared" si="14"/>
        <v>7.6005584221449602</v>
      </c>
      <c r="BH28" s="75">
        <f t="shared" si="14"/>
        <v>7.6005584221449602</v>
      </c>
      <c r="BI28" s="75">
        <f t="shared" si="14"/>
        <v>7.6005584221449602</v>
      </c>
      <c r="BJ28" s="75">
        <f t="shared" si="14"/>
        <v>7.6005584221449602</v>
      </c>
      <c r="BK28" s="75">
        <f t="shared" si="14"/>
        <v>7.6005584221449602</v>
      </c>
      <c r="BL28" s="75">
        <f t="shared" si="14"/>
        <v>7.6005584221449602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5">AVERAGE(B25,B28)</f>
        <v>0</v>
      </c>
      <c r="C29" s="69">
        <f t="shared" si="15"/>
        <v>0</v>
      </c>
      <c r="D29" s="69">
        <f t="shared" si="15"/>
        <v>0.14250192029999997</v>
      </c>
      <c r="E29" s="69">
        <f t="shared" si="15"/>
        <v>0.55932953730551993</v>
      </c>
      <c r="F29" s="69">
        <f t="shared" si="15"/>
        <v>1.0873846531691997</v>
      </c>
      <c r="G29" s="69">
        <f>AVERAGE(G25,G28)</f>
        <v>1.5758432354455199</v>
      </c>
      <c r="H29" s="69">
        <f t="shared" si="15"/>
        <v>2.0276693240767201</v>
      </c>
      <c r="I29" s="69">
        <f t="shared" si="15"/>
        <v>2.4455989559325602</v>
      </c>
      <c r="J29" s="69">
        <f t="shared" si="15"/>
        <v>2.8321781653224001</v>
      </c>
      <c r="K29" s="69">
        <f t="shared" si="15"/>
        <v>3.1897629839952</v>
      </c>
      <c r="L29" s="69">
        <f t="shared" si="15"/>
        <v>3.5311595845219199</v>
      </c>
      <c r="M29" s="69">
        <f t="shared" si="15"/>
        <v>3.8702761543238395</v>
      </c>
      <c r="N29" s="69">
        <f t="shared" si="15"/>
        <v>4.2093927241257596</v>
      </c>
      <c r="O29" s="69">
        <f t="shared" si="15"/>
        <v>4.5485092939276797</v>
      </c>
      <c r="P29" s="69">
        <f t="shared" si="15"/>
        <v>4.8876258637295997</v>
      </c>
      <c r="Q29" s="69">
        <f t="shared" si="15"/>
        <v>5.2267424335315198</v>
      </c>
      <c r="R29" s="69">
        <f t="shared" si="15"/>
        <v>5.5658590033334399</v>
      </c>
      <c r="S29" s="69">
        <f t="shared" si="15"/>
        <v>5.9049755731353599</v>
      </c>
      <c r="T29" s="69">
        <f t="shared" si="15"/>
        <v>6.24409214293728</v>
      </c>
      <c r="U29" s="69">
        <f t="shared" si="15"/>
        <v>6.5832087127392001</v>
      </c>
      <c r="V29" s="69">
        <f t="shared" si="15"/>
        <v>6.9223252825411201</v>
      </c>
      <c r="W29" s="69">
        <f t="shared" si="15"/>
        <v>7.2614418523430402</v>
      </c>
      <c r="X29" s="69">
        <f t="shared" si="15"/>
        <v>7.5157792796944802</v>
      </c>
      <c r="Y29" s="69">
        <f t="shared" si="15"/>
        <v>7.6005584221449602</v>
      </c>
      <c r="Z29" s="69">
        <f t="shared" si="15"/>
        <v>7.6005584221449602</v>
      </c>
      <c r="AA29" s="69">
        <f t="shared" si="15"/>
        <v>7.6005584221449602</v>
      </c>
      <c r="AB29" s="69">
        <f t="shared" si="15"/>
        <v>7.6005584221449602</v>
      </c>
      <c r="AC29" s="69">
        <f t="shared" si="15"/>
        <v>7.6005584221449602</v>
      </c>
      <c r="AD29" s="69">
        <f t="shared" si="15"/>
        <v>7.6005584221449602</v>
      </c>
      <c r="AE29" s="69">
        <f t="shared" si="15"/>
        <v>7.6005584221449602</v>
      </c>
      <c r="AF29" s="69">
        <f t="shared" si="15"/>
        <v>7.6005584221449602</v>
      </c>
      <c r="AG29" s="69">
        <f t="shared" si="15"/>
        <v>7.6005584221449602</v>
      </c>
      <c r="AH29" s="69">
        <f t="shared" si="15"/>
        <v>7.6005584221449602</v>
      </c>
      <c r="AI29" s="69">
        <f t="shared" si="15"/>
        <v>7.6005584221449602</v>
      </c>
      <c r="AJ29" s="69">
        <f t="shared" si="15"/>
        <v>7.6005584221449602</v>
      </c>
      <c r="AK29" s="69">
        <f t="shared" si="15"/>
        <v>7.6005584221449602</v>
      </c>
      <c r="AL29" s="69">
        <f t="shared" si="15"/>
        <v>7.6005584221449602</v>
      </c>
      <c r="AM29" s="69">
        <f t="shared" si="15"/>
        <v>7.6005584221449602</v>
      </c>
      <c r="AN29" s="69">
        <f t="shared" si="15"/>
        <v>7.6005584221449602</v>
      </c>
      <c r="AO29" s="69">
        <f t="shared" si="15"/>
        <v>7.6005584221449602</v>
      </c>
      <c r="AP29" s="69">
        <f t="shared" si="15"/>
        <v>7.6005584221449602</v>
      </c>
      <c r="AQ29" s="69">
        <f t="shared" si="15"/>
        <v>7.6005584221449602</v>
      </c>
      <c r="AR29" s="69">
        <f t="shared" si="15"/>
        <v>7.6005584221449602</v>
      </c>
      <c r="AS29" s="69">
        <f t="shared" si="15"/>
        <v>7.6005584221449602</v>
      </c>
      <c r="AT29" s="69">
        <f t="shared" si="15"/>
        <v>7.6005584221449602</v>
      </c>
      <c r="AU29" s="69">
        <f t="shared" si="15"/>
        <v>7.6005584221449602</v>
      </c>
      <c r="AV29" s="69">
        <f t="shared" si="15"/>
        <v>7.6005584221449602</v>
      </c>
      <c r="AW29" s="69">
        <f t="shared" si="15"/>
        <v>7.6005584221449602</v>
      </c>
      <c r="AX29" s="69">
        <f t="shared" si="15"/>
        <v>7.6005584221449602</v>
      </c>
      <c r="AY29" s="69">
        <f t="shared" si="15"/>
        <v>7.6005584221449602</v>
      </c>
      <c r="AZ29" s="69">
        <f t="shared" si="15"/>
        <v>7.6005584221449602</v>
      </c>
      <c r="BA29" s="69">
        <f t="shared" si="15"/>
        <v>7.6005584221449602</v>
      </c>
      <c r="BB29" s="69">
        <f t="shared" si="15"/>
        <v>7.6005584221449602</v>
      </c>
      <c r="BC29" s="69">
        <f t="shared" si="15"/>
        <v>7.6005584221449602</v>
      </c>
      <c r="BD29" s="69">
        <f t="shared" si="15"/>
        <v>7.6005584221449602</v>
      </c>
      <c r="BE29" s="69">
        <f t="shared" si="15"/>
        <v>7.6005584221449602</v>
      </c>
      <c r="BF29" s="69">
        <f t="shared" si="15"/>
        <v>7.6005584221449602</v>
      </c>
      <c r="BG29" s="69">
        <f t="shared" si="15"/>
        <v>7.6005584221449602</v>
      </c>
      <c r="BH29" s="69">
        <f t="shared" si="15"/>
        <v>7.6005584221449602</v>
      </c>
      <c r="BI29" s="69">
        <f t="shared" si="15"/>
        <v>7.6005584221449602</v>
      </c>
      <c r="BJ29" s="69">
        <f t="shared" si="15"/>
        <v>7.6005584221449602</v>
      </c>
      <c r="BK29" s="69">
        <f t="shared" si="15"/>
        <v>7.6005584221449602</v>
      </c>
      <c r="BL29" s="69">
        <f t="shared" si="15"/>
        <v>7.6005584221449602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6">B35</f>
        <v>0</v>
      </c>
      <c r="D32" s="75">
        <f t="shared" si="16"/>
        <v>0</v>
      </c>
      <c r="E32" s="75">
        <f t="shared" si="16"/>
        <v>7.4100998555999997E-2</v>
      </c>
      <c r="F32" s="75">
        <f t="shared" si="16"/>
        <v>0.14820199711199999</v>
      </c>
      <c r="G32" s="75">
        <f t="shared" si="16"/>
        <v>0.22230299566799999</v>
      </c>
      <c r="H32" s="75">
        <f t="shared" si="16"/>
        <v>0.29640399422399999</v>
      </c>
      <c r="I32" s="75">
        <f t="shared" si="16"/>
        <v>0.37050499277999999</v>
      </c>
      <c r="J32" s="75">
        <f t="shared" si="16"/>
        <v>0.44460599133599998</v>
      </c>
      <c r="K32" s="75">
        <f t="shared" si="16"/>
        <v>0.51870698989200004</v>
      </c>
      <c r="L32" s="75">
        <f t="shared" si="16"/>
        <v>0.59280798844799998</v>
      </c>
      <c r="M32" s="75">
        <f t="shared" si="16"/>
        <v>0.66690898700399992</v>
      </c>
      <c r="N32" s="75">
        <f t="shared" si="16"/>
        <v>0.74100998555999986</v>
      </c>
      <c r="O32" s="75">
        <f t="shared" si="16"/>
        <v>0.8151109841159998</v>
      </c>
      <c r="P32" s="75">
        <f t="shared" si="16"/>
        <v>0.88921198267199975</v>
      </c>
      <c r="Q32" s="75">
        <f t="shared" si="16"/>
        <v>0.96331298122799969</v>
      </c>
      <c r="R32" s="75">
        <f t="shared" si="16"/>
        <v>1.0374139797839996</v>
      </c>
      <c r="S32" s="75">
        <f t="shared" si="16"/>
        <v>1.1115149783399996</v>
      </c>
      <c r="T32" s="75">
        <f t="shared" si="16"/>
        <v>1.1856159768959995</v>
      </c>
      <c r="U32" s="75">
        <f t="shared" si="16"/>
        <v>1.2597169754519995</v>
      </c>
      <c r="V32" s="75">
        <f t="shared" si="16"/>
        <v>1.3338179740079994</v>
      </c>
      <c r="W32" s="75">
        <f t="shared" si="16"/>
        <v>1.4079189725639993</v>
      </c>
      <c r="X32" s="75">
        <f t="shared" si="16"/>
        <v>1.4820199711199993</v>
      </c>
      <c r="Y32" s="75">
        <f t="shared" si="16"/>
        <v>1.5561209696759992</v>
      </c>
      <c r="Z32" s="75">
        <f t="shared" si="16"/>
        <v>1.6302219682319992</v>
      </c>
      <c r="AA32" s="75">
        <f t="shared" si="16"/>
        <v>1.7043229667879991</v>
      </c>
      <c r="AB32" s="75">
        <f t="shared" si="16"/>
        <v>1.778423965343999</v>
      </c>
      <c r="AC32" s="75">
        <f t="shared" si="16"/>
        <v>1.852524963899999</v>
      </c>
      <c r="AD32" s="75">
        <f t="shared" si="16"/>
        <v>1.9266259624559989</v>
      </c>
      <c r="AE32" s="75">
        <f t="shared" si="16"/>
        <v>2.0007269610119991</v>
      </c>
      <c r="AF32" s="75">
        <f t="shared" si="16"/>
        <v>2.0748279595679993</v>
      </c>
      <c r="AG32" s="75">
        <f t="shared" si="16"/>
        <v>2.1489289581239994</v>
      </c>
      <c r="AH32" s="75">
        <f t="shared" si="16"/>
        <v>2.2230299566799996</v>
      </c>
      <c r="AI32" s="75">
        <f t="shared" si="16"/>
        <v>2.2971309552359997</v>
      </c>
      <c r="AJ32" s="75">
        <f t="shared" si="16"/>
        <v>2.3712319537919999</v>
      </c>
      <c r="AK32" s="75">
        <f t="shared" si="16"/>
        <v>2.4453329523480001</v>
      </c>
      <c r="AL32" s="75">
        <f t="shared" si="16"/>
        <v>2.5194339509040002</v>
      </c>
      <c r="AM32" s="75">
        <f t="shared" si="16"/>
        <v>2.5935349494600004</v>
      </c>
      <c r="AN32" s="75">
        <f t="shared" si="16"/>
        <v>2.6676359480160006</v>
      </c>
      <c r="AO32" s="75">
        <f t="shared" si="16"/>
        <v>2.7417369465720007</v>
      </c>
      <c r="AP32" s="75">
        <f t="shared" si="16"/>
        <v>2.8158379451280009</v>
      </c>
      <c r="AQ32" s="75">
        <f t="shared" si="16"/>
        <v>2.8899389436840011</v>
      </c>
      <c r="AR32" s="75">
        <f t="shared" si="16"/>
        <v>2.9640399422400012</v>
      </c>
      <c r="AS32" s="75">
        <f t="shared" si="16"/>
        <v>3.0381409407960014</v>
      </c>
      <c r="AT32" s="75">
        <f t="shared" si="16"/>
        <v>3.1122419393520016</v>
      </c>
      <c r="AU32" s="75">
        <f t="shared" si="16"/>
        <v>3.1863429379080017</v>
      </c>
      <c r="AV32" s="75">
        <f t="shared" si="16"/>
        <v>3.2604439364640019</v>
      </c>
      <c r="AW32" s="75">
        <f t="shared" si="16"/>
        <v>3.334544935020002</v>
      </c>
      <c r="AX32" s="75">
        <f t="shared" si="16"/>
        <v>3.4086459335760022</v>
      </c>
      <c r="AY32" s="75">
        <f t="shared" si="16"/>
        <v>3.4827469321320024</v>
      </c>
      <c r="AZ32" s="75">
        <f t="shared" si="16"/>
        <v>3.5568479306880025</v>
      </c>
      <c r="BA32" s="75">
        <f t="shared" si="16"/>
        <v>3.6309489292440027</v>
      </c>
      <c r="BB32" s="75">
        <f t="shared" si="16"/>
        <v>0</v>
      </c>
      <c r="BC32" s="75">
        <f t="shared" si="16"/>
        <v>0</v>
      </c>
      <c r="BD32" s="75">
        <f t="shared" si="16"/>
        <v>0</v>
      </c>
      <c r="BE32" s="75">
        <f t="shared" si="16"/>
        <v>0</v>
      </c>
      <c r="BF32" s="75">
        <f t="shared" si="16"/>
        <v>0</v>
      </c>
      <c r="BG32" s="75">
        <f t="shared" si="16"/>
        <v>0</v>
      </c>
      <c r="BH32" s="75">
        <f t="shared" si="16"/>
        <v>0</v>
      </c>
      <c r="BI32" s="75">
        <f t="shared" si="16"/>
        <v>0</v>
      </c>
      <c r="BJ32" s="75">
        <f t="shared" si="16"/>
        <v>0</v>
      </c>
      <c r="BK32" s="75">
        <f t="shared" si="16"/>
        <v>0</v>
      </c>
      <c r="BL32" s="75">
        <f t="shared" si="16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7">B98</f>
        <v>0</v>
      </c>
      <c r="C33" s="75">
        <f t="shared" si="17"/>
        <v>0</v>
      </c>
      <c r="D33" s="75">
        <f t="shared" si="17"/>
        <v>7.4100998555999997E-2</v>
      </c>
      <c r="E33" s="75">
        <f t="shared" si="17"/>
        <v>7.4100998555999997E-2</v>
      </c>
      <c r="F33" s="75">
        <f t="shared" si="17"/>
        <v>7.4100998555999997E-2</v>
      </c>
      <c r="G33" s="75">
        <f t="shared" si="17"/>
        <v>7.4100998555999997E-2</v>
      </c>
      <c r="H33" s="75">
        <f t="shared" si="17"/>
        <v>7.4100998555999997E-2</v>
      </c>
      <c r="I33" s="75">
        <f t="shared" si="17"/>
        <v>7.4100998555999997E-2</v>
      </c>
      <c r="J33" s="75">
        <f t="shared" si="17"/>
        <v>7.4100998555999997E-2</v>
      </c>
      <c r="K33" s="75">
        <f t="shared" si="17"/>
        <v>7.4100998555999997E-2</v>
      </c>
      <c r="L33" s="75">
        <f t="shared" si="17"/>
        <v>7.4100998555999997E-2</v>
      </c>
      <c r="M33" s="75">
        <f t="shared" si="17"/>
        <v>7.4100998555999997E-2</v>
      </c>
      <c r="N33" s="75">
        <f t="shared" si="17"/>
        <v>7.4100998555999997E-2</v>
      </c>
      <c r="O33" s="75">
        <f t="shared" si="17"/>
        <v>7.4100998555999997E-2</v>
      </c>
      <c r="P33" s="75">
        <f t="shared" si="17"/>
        <v>7.4100998555999997E-2</v>
      </c>
      <c r="Q33" s="75">
        <f t="shared" si="17"/>
        <v>7.4100998555999997E-2</v>
      </c>
      <c r="R33" s="75">
        <f t="shared" si="17"/>
        <v>7.4100998555999997E-2</v>
      </c>
      <c r="S33" s="75">
        <f t="shared" si="17"/>
        <v>7.4100998555999997E-2</v>
      </c>
      <c r="T33" s="75">
        <f t="shared" si="17"/>
        <v>7.4100998555999997E-2</v>
      </c>
      <c r="U33" s="75">
        <f t="shared" si="17"/>
        <v>7.4100998555999997E-2</v>
      </c>
      <c r="V33" s="75">
        <f t="shared" si="17"/>
        <v>7.4100998555999997E-2</v>
      </c>
      <c r="W33" s="75">
        <f t="shared" si="17"/>
        <v>7.4100998555999997E-2</v>
      </c>
      <c r="X33" s="75">
        <f t="shared" si="17"/>
        <v>7.4100998555999997E-2</v>
      </c>
      <c r="Y33" s="75">
        <f t="shared" si="17"/>
        <v>7.4100998555999997E-2</v>
      </c>
      <c r="Z33" s="75">
        <f t="shared" si="17"/>
        <v>7.4100998555999997E-2</v>
      </c>
      <c r="AA33" s="75">
        <f t="shared" si="17"/>
        <v>7.4100998555999997E-2</v>
      </c>
      <c r="AB33" s="75">
        <f t="shared" si="17"/>
        <v>7.4100998555999997E-2</v>
      </c>
      <c r="AC33" s="75">
        <f t="shared" si="17"/>
        <v>7.4100998555999997E-2</v>
      </c>
      <c r="AD33" s="75">
        <f t="shared" si="17"/>
        <v>7.4100998555999997E-2</v>
      </c>
      <c r="AE33" s="75">
        <f t="shared" si="17"/>
        <v>7.4100998555999997E-2</v>
      </c>
      <c r="AF33" s="75">
        <f t="shared" si="17"/>
        <v>7.4100998555999997E-2</v>
      </c>
      <c r="AG33" s="75">
        <f t="shared" si="17"/>
        <v>7.4100998555999997E-2</v>
      </c>
      <c r="AH33" s="75">
        <f t="shared" si="17"/>
        <v>7.4100998555999997E-2</v>
      </c>
      <c r="AI33" s="75">
        <f t="shared" si="17"/>
        <v>7.4100998555999997E-2</v>
      </c>
      <c r="AJ33" s="75">
        <f t="shared" si="17"/>
        <v>7.4100998555999997E-2</v>
      </c>
      <c r="AK33" s="75">
        <f t="shared" si="17"/>
        <v>7.4100998555999997E-2</v>
      </c>
      <c r="AL33" s="75">
        <f t="shared" si="17"/>
        <v>7.4100998555999997E-2</v>
      </c>
      <c r="AM33" s="75">
        <f t="shared" si="17"/>
        <v>7.4100998555999997E-2</v>
      </c>
      <c r="AN33" s="75">
        <f t="shared" si="17"/>
        <v>7.4100998555999997E-2</v>
      </c>
      <c r="AO33" s="75">
        <f t="shared" si="17"/>
        <v>7.4100998555999997E-2</v>
      </c>
      <c r="AP33" s="75">
        <f t="shared" si="17"/>
        <v>7.4100998555999997E-2</v>
      </c>
      <c r="AQ33" s="75">
        <f t="shared" si="17"/>
        <v>7.4100998555999997E-2</v>
      </c>
      <c r="AR33" s="75">
        <f t="shared" si="17"/>
        <v>7.4100998555999997E-2</v>
      </c>
      <c r="AS33" s="75">
        <f t="shared" si="17"/>
        <v>7.4100998555999997E-2</v>
      </c>
      <c r="AT33" s="75">
        <f t="shared" si="17"/>
        <v>7.4100998555999997E-2</v>
      </c>
      <c r="AU33" s="75">
        <f t="shared" si="17"/>
        <v>7.4100998555999997E-2</v>
      </c>
      <c r="AV33" s="75">
        <f t="shared" si="17"/>
        <v>7.4100998555999997E-2</v>
      </c>
      <c r="AW33" s="75">
        <f t="shared" si="17"/>
        <v>7.4100998555999997E-2</v>
      </c>
      <c r="AX33" s="75">
        <f t="shared" si="17"/>
        <v>7.4100998555999997E-2</v>
      </c>
      <c r="AY33" s="75">
        <f t="shared" si="17"/>
        <v>7.4100998555999997E-2</v>
      </c>
      <c r="AZ33" s="75">
        <f t="shared" si="17"/>
        <v>7.4100998555999997E-2</v>
      </c>
      <c r="BA33" s="75">
        <f t="shared" si="17"/>
        <v>7.4100998555999997E-2</v>
      </c>
      <c r="BB33" s="75">
        <f t="shared" si="17"/>
        <v>0</v>
      </c>
      <c r="BC33" s="75">
        <f t="shared" si="17"/>
        <v>0</v>
      </c>
      <c r="BD33" s="75">
        <f t="shared" si="17"/>
        <v>0</v>
      </c>
      <c r="BE33" s="75">
        <f t="shared" si="17"/>
        <v>0</v>
      </c>
      <c r="BF33" s="75">
        <f t="shared" si="17"/>
        <v>0</v>
      </c>
      <c r="BG33" s="75">
        <f t="shared" si="17"/>
        <v>0</v>
      </c>
      <c r="BH33" s="75">
        <f t="shared" si="17"/>
        <v>0</v>
      </c>
      <c r="BI33" s="75">
        <f t="shared" si="17"/>
        <v>0</v>
      </c>
      <c r="BJ33" s="75">
        <f t="shared" si="17"/>
        <v>0</v>
      </c>
      <c r="BK33" s="75">
        <f t="shared" si="17"/>
        <v>0</v>
      </c>
      <c r="BL33" s="75">
        <f t="shared" si="17"/>
        <v>0</v>
      </c>
      <c r="BM33" s="37"/>
      <c r="BN33" s="75">
        <f>SUM(B33:BM33)</f>
        <v>3.7050499278000029</v>
      </c>
      <c r="BO33" s="337"/>
    </row>
    <row r="34" spans="1:107" s="67" customFormat="1" ht="15" customHeight="1">
      <c r="A34" s="362" t="s">
        <v>302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3"/>
      <c r="N34" s="293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>
        <f>-BN85</f>
        <v>0</v>
      </c>
      <c r="AZ34" s="290">
        <f>-BN86</f>
        <v>0</v>
      </c>
      <c r="BA34" s="290">
        <f>-BN87</f>
        <v>-3.7050499278000029</v>
      </c>
      <c r="BB34" s="290">
        <f>-BN88</f>
        <v>0</v>
      </c>
      <c r="BC34" s="290">
        <f>-BN89</f>
        <v>0</v>
      </c>
      <c r="BD34" s="293">
        <f>-BN90</f>
        <v>0</v>
      </c>
      <c r="BE34" s="290">
        <f>-BN91</f>
        <v>0</v>
      </c>
      <c r="BF34" s="290">
        <f>-BN92</f>
        <v>0</v>
      </c>
      <c r="BG34" s="290">
        <f>-BN93</f>
        <v>0</v>
      </c>
      <c r="BH34" s="290">
        <f>-BN94</f>
        <v>0</v>
      </c>
      <c r="BI34" s="290">
        <f>-BN95</f>
        <v>0</v>
      </c>
      <c r="BJ34" s="290">
        <f>-BN96</f>
        <v>0</v>
      </c>
      <c r="BK34" s="293">
        <f>-BN97</f>
        <v>0</v>
      </c>
      <c r="BL34" s="290"/>
      <c r="BM34" s="292"/>
      <c r="BN34" s="290">
        <f>SUM(B34:BM34)</f>
        <v>-3.7050499278000029</v>
      </c>
      <c r="BO34" s="368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8">SUM(C32:C34)</f>
        <v>0</v>
      </c>
      <c r="D35" s="75">
        <f t="shared" si="18"/>
        <v>7.4100998555999997E-2</v>
      </c>
      <c r="E35" s="75">
        <f t="shared" si="18"/>
        <v>0.14820199711199999</v>
      </c>
      <c r="F35" s="75">
        <f t="shared" si="18"/>
        <v>0.22230299566799999</v>
      </c>
      <c r="G35" s="75">
        <f t="shared" si="18"/>
        <v>0.29640399422399999</v>
      </c>
      <c r="H35" s="75">
        <f t="shared" si="18"/>
        <v>0.37050499277999999</v>
      </c>
      <c r="I35" s="75">
        <f t="shared" si="18"/>
        <v>0.44460599133599998</v>
      </c>
      <c r="J35" s="75">
        <f t="shared" si="18"/>
        <v>0.51870698989200004</v>
      </c>
      <c r="K35" s="75">
        <f t="shared" si="18"/>
        <v>0.59280798844799998</v>
      </c>
      <c r="L35" s="75">
        <f t="shared" si="18"/>
        <v>0.66690898700399992</v>
      </c>
      <c r="M35" s="75">
        <f t="shared" si="18"/>
        <v>0.74100998555999986</v>
      </c>
      <c r="N35" s="75">
        <f t="shared" si="18"/>
        <v>0.8151109841159998</v>
      </c>
      <c r="O35" s="75">
        <f t="shared" si="18"/>
        <v>0.88921198267199975</v>
      </c>
      <c r="P35" s="75">
        <f t="shared" si="18"/>
        <v>0.96331298122799969</v>
      </c>
      <c r="Q35" s="75">
        <f t="shared" si="18"/>
        <v>1.0374139797839996</v>
      </c>
      <c r="R35" s="75">
        <f t="shared" si="18"/>
        <v>1.1115149783399996</v>
      </c>
      <c r="S35" s="75">
        <f t="shared" si="18"/>
        <v>1.1856159768959995</v>
      </c>
      <c r="T35" s="75">
        <f t="shared" si="18"/>
        <v>1.2597169754519995</v>
      </c>
      <c r="U35" s="75">
        <f t="shared" si="18"/>
        <v>1.3338179740079994</v>
      </c>
      <c r="V35" s="75">
        <f t="shared" si="18"/>
        <v>1.4079189725639993</v>
      </c>
      <c r="W35" s="75">
        <f t="shared" si="18"/>
        <v>1.4820199711199993</v>
      </c>
      <c r="X35" s="75">
        <f t="shared" si="18"/>
        <v>1.5561209696759992</v>
      </c>
      <c r="Y35" s="75">
        <f t="shared" si="18"/>
        <v>1.6302219682319992</v>
      </c>
      <c r="Z35" s="75">
        <f t="shared" si="18"/>
        <v>1.7043229667879991</v>
      </c>
      <c r="AA35" s="75">
        <f t="shared" si="18"/>
        <v>1.778423965343999</v>
      </c>
      <c r="AB35" s="75">
        <f t="shared" si="18"/>
        <v>1.852524963899999</v>
      </c>
      <c r="AC35" s="75">
        <f t="shared" si="18"/>
        <v>1.9266259624559989</v>
      </c>
      <c r="AD35" s="75">
        <f t="shared" si="18"/>
        <v>2.0007269610119991</v>
      </c>
      <c r="AE35" s="75">
        <f t="shared" si="18"/>
        <v>2.0748279595679993</v>
      </c>
      <c r="AF35" s="75">
        <f t="shared" si="18"/>
        <v>2.1489289581239994</v>
      </c>
      <c r="AG35" s="75">
        <f t="shared" si="18"/>
        <v>2.2230299566799996</v>
      </c>
      <c r="AH35" s="75">
        <f t="shared" si="18"/>
        <v>2.2971309552359997</v>
      </c>
      <c r="AI35" s="75">
        <f t="shared" si="18"/>
        <v>2.3712319537919999</v>
      </c>
      <c r="AJ35" s="75">
        <f t="shared" si="18"/>
        <v>2.4453329523480001</v>
      </c>
      <c r="AK35" s="75">
        <f t="shared" si="18"/>
        <v>2.5194339509040002</v>
      </c>
      <c r="AL35" s="75">
        <f t="shared" si="18"/>
        <v>2.5935349494600004</v>
      </c>
      <c r="AM35" s="75">
        <f t="shared" si="18"/>
        <v>2.6676359480160006</v>
      </c>
      <c r="AN35" s="75">
        <f t="shared" si="18"/>
        <v>2.7417369465720007</v>
      </c>
      <c r="AO35" s="75">
        <f t="shared" si="18"/>
        <v>2.8158379451280009</v>
      </c>
      <c r="AP35" s="75">
        <f t="shared" si="18"/>
        <v>2.8899389436840011</v>
      </c>
      <c r="AQ35" s="75">
        <f t="shared" si="18"/>
        <v>2.9640399422400012</v>
      </c>
      <c r="AR35" s="75">
        <f t="shared" si="18"/>
        <v>3.0381409407960014</v>
      </c>
      <c r="AS35" s="75">
        <f t="shared" si="18"/>
        <v>3.1122419393520016</v>
      </c>
      <c r="AT35" s="75">
        <f t="shared" si="18"/>
        <v>3.1863429379080017</v>
      </c>
      <c r="AU35" s="75">
        <f t="shared" si="18"/>
        <v>3.2604439364640019</v>
      </c>
      <c r="AV35" s="75">
        <f t="shared" si="18"/>
        <v>3.334544935020002</v>
      </c>
      <c r="AW35" s="75">
        <f t="shared" si="18"/>
        <v>3.4086459335760022</v>
      </c>
      <c r="AX35" s="75">
        <f t="shared" si="18"/>
        <v>3.4827469321320024</v>
      </c>
      <c r="AY35" s="75">
        <f t="shared" si="18"/>
        <v>3.5568479306880025</v>
      </c>
      <c r="AZ35" s="75">
        <f t="shared" si="18"/>
        <v>3.6309489292440027</v>
      </c>
      <c r="BA35" s="75">
        <f t="shared" si="18"/>
        <v>0</v>
      </c>
      <c r="BB35" s="75">
        <f t="shared" si="18"/>
        <v>0</v>
      </c>
      <c r="BC35" s="75">
        <f t="shared" si="18"/>
        <v>0</v>
      </c>
      <c r="BD35" s="75">
        <f t="shared" si="18"/>
        <v>0</v>
      </c>
      <c r="BE35" s="75">
        <f t="shared" si="18"/>
        <v>0</v>
      </c>
      <c r="BF35" s="75">
        <f t="shared" si="18"/>
        <v>0</v>
      </c>
      <c r="BG35" s="75">
        <f t="shared" si="18"/>
        <v>0</v>
      </c>
      <c r="BH35" s="75">
        <f t="shared" si="18"/>
        <v>0</v>
      </c>
      <c r="BI35" s="75">
        <f t="shared" si="18"/>
        <v>0</v>
      </c>
      <c r="BJ35" s="75">
        <f t="shared" si="18"/>
        <v>0</v>
      </c>
      <c r="BK35" s="75">
        <f t="shared" si="18"/>
        <v>0</v>
      </c>
      <c r="BL35" s="75">
        <f t="shared" si="18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9">AVERAGE(B32,B35)</f>
        <v>0</v>
      </c>
      <c r="C36" s="69">
        <f t="shared" si="19"/>
        <v>0</v>
      </c>
      <c r="D36" s="69">
        <f t="shared" si="19"/>
        <v>3.7050499277999999E-2</v>
      </c>
      <c r="E36" s="69">
        <f t="shared" si="19"/>
        <v>0.111151497834</v>
      </c>
      <c r="F36" s="69">
        <f t="shared" si="19"/>
        <v>0.18525249638999999</v>
      </c>
      <c r="G36" s="69">
        <f t="shared" si="19"/>
        <v>0.25935349494600002</v>
      </c>
      <c r="H36" s="69">
        <f t="shared" si="19"/>
        <v>0.33345449350199996</v>
      </c>
      <c r="I36" s="69">
        <f t="shared" si="19"/>
        <v>0.40755549205800001</v>
      </c>
      <c r="J36" s="69">
        <f t="shared" si="19"/>
        <v>0.48165649061400001</v>
      </c>
      <c r="K36" s="69">
        <f t="shared" si="19"/>
        <v>0.55575748917000001</v>
      </c>
      <c r="L36" s="69">
        <f t="shared" si="19"/>
        <v>0.62985848772599995</v>
      </c>
      <c r="M36" s="69">
        <f t="shared" si="19"/>
        <v>0.70395948628199989</v>
      </c>
      <c r="N36" s="69">
        <f t="shared" si="19"/>
        <v>0.77806048483799983</v>
      </c>
      <c r="O36" s="69">
        <f t="shared" si="19"/>
        <v>0.85216148339399977</v>
      </c>
      <c r="P36" s="69">
        <f t="shared" si="19"/>
        <v>0.92626248194999972</v>
      </c>
      <c r="Q36" s="69">
        <f t="shared" si="19"/>
        <v>1.0003634805059995</v>
      </c>
      <c r="R36" s="69">
        <f t="shared" si="19"/>
        <v>1.0744644790619997</v>
      </c>
      <c r="S36" s="69">
        <f t="shared" si="19"/>
        <v>1.1485654776179994</v>
      </c>
      <c r="T36" s="69">
        <f t="shared" si="19"/>
        <v>1.2226664761739996</v>
      </c>
      <c r="U36" s="69">
        <f t="shared" si="19"/>
        <v>1.2967674747299993</v>
      </c>
      <c r="V36" s="69">
        <f t="shared" si="19"/>
        <v>1.3708684732859995</v>
      </c>
      <c r="W36" s="69">
        <f t="shared" si="19"/>
        <v>1.4449694718419992</v>
      </c>
      <c r="X36" s="69">
        <f t="shared" si="19"/>
        <v>1.5190704703979994</v>
      </c>
      <c r="Y36" s="69">
        <f t="shared" si="19"/>
        <v>1.5931714689539991</v>
      </c>
      <c r="Z36" s="69">
        <f t="shared" si="19"/>
        <v>1.6672724675099992</v>
      </c>
      <c r="AA36" s="69">
        <f t="shared" si="19"/>
        <v>1.741373466065999</v>
      </c>
      <c r="AB36" s="69">
        <f t="shared" si="19"/>
        <v>1.8154744646219991</v>
      </c>
      <c r="AC36" s="69">
        <f t="shared" si="19"/>
        <v>1.8895754631779988</v>
      </c>
      <c r="AD36" s="69">
        <f t="shared" si="19"/>
        <v>1.963676461733999</v>
      </c>
      <c r="AE36" s="69">
        <f t="shared" si="19"/>
        <v>2.0377774602899992</v>
      </c>
      <c r="AF36" s="69">
        <f t="shared" si="19"/>
        <v>2.1118784588459993</v>
      </c>
      <c r="AG36" s="69">
        <f t="shared" si="19"/>
        <v>2.1859794574019995</v>
      </c>
      <c r="AH36" s="69">
        <f t="shared" si="19"/>
        <v>2.2600804559579997</v>
      </c>
      <c r="AI36" s="69">
        <f t="shared" si="19"/>
        <v>2.3341814545139998</v>
      </c>
      <c r="AJ36" s="69">
        <f t="shared" si="19"/>
        <v>2.40828245307</v>
      </c>
      <c r="AK36" s="69">
        <f t="shared" si="19"/>
        <v>2.4823834516260002</v>
      </c>
      <c r="AL36" s="69">
        <f t="shared" si="19"/>
        <v>2.5564844501820003</v>
      </c>
      <c r="AM36" s="69">
        <f t="shared" si="19"/>
        <v>2.6305854487380005</v>
      </c>
      <c r="AN36" s="69">
        <f t="shared" si="19"/>
        <v>2.7046864472940007</v>
      </c>
      <c r="AO36" s="69">
        <f t="shared" si="19"/>
        <v>2.7787874458500008</v>
      </c>
      <c r="AP36" s="69">
        <f t="shared" si="19"/>
        <v>2.852888444406001</v>
      </c>
      <c r="AQ36" s="69">
        <f t="shared" si="19"/>
        <v>2.9269894429620011</v>
      </c>
      <c r="AR36" s="69">
        <f t="shared" si="19"/>
        <v>3.0010904415180013</v>
      </c>
      <c r="AS36" s="69">
        <f t="shared" si="19"/>
        <v>3.0751914400740015</v>
      </c>
      <c r="AT36" s="69">
        <f t="shared" si="19"/>
        <v>3.1492924386300016</v>
      </c>
      <c r="AU36" s="69">
        <f t="shared" si="19"/>
        <v>3.2233934371860018</v>
      </c>
      <c r="AV36" s="69">
        <f t="shared" si="19"/>
        <v>3.297494435742002</v>
      </c>
      <c r="AW36" s="69">
        <f t="shared" si="19"/>
        <v>3.3715954342980021</v>
      </c>
      <c r="AX36" s="69">
        <f t="shared" si="19"/>
        <v>3.4456964328540023</v>
      </c>
      <c r="AY36" s="69">
        <f t="shared" si="19"/>
        <v>3.5197974314100025</v>
      </c>
      <c r="AZ36" s="69">
        <f t="shared" si="19"/>
        <v>3.5938984299660026</v>
      </c>
      <c r="BA36" s="69">
        <f t="shared" si="19"/>
        <v>1.8154744646220013</v>
      </c>
      <c r="BB36" s="69">
        <f t="shared" si="19"/>
        <v>0</v>
      </c>
      <c r="BC36" s="69">
        <f t="shared" si="19"/>
        <v>0</v>
      </c>
      <c r="BD36" s="69">
        <f t="shared" si="19"/>
        <v>0</v>
      </c>
      <c r="BE36" s="69">
        <f t="shared" si="19"/>
        <v>0</v>
      </c>
      <c r="BF36" s="69">
        <f t="shared" si="19"/>
        <v>0</v>
      </c>
      <c r="BG36" s="69">
        <f t="shared" si="19"/>
        <v>0</v>
      </c>
      <c r="BH36" s="69">
        <f t="shared" si="19"/>
        <v>0</v>
      </c>
      <c r="BI36" s="69">
        <f t="shared" si="19"/>
        <v>0</v>
      </c>
      <c r="BJ36" s="69">
        <f t="shared" si="19"/>
        <v>0</v>
      </c>
      <c r="BK36" s="69">
        <f t="shared" si="19"/>
        <v>0</v>
      </c>
      <c r="BL36" s="69">
        <f t="shared" si="19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20">B41</f>
        <v>0</v>
      </c>
      <c r="D39" s="75">
        <f t="shared" si="20"/>
        <v>0</v>
      </c>
      <c r="E39" s="75">
        <f t="shared" si="20"/>
        <v>2.3275313648999988E-2</v>
      </c>
      <c r="F39" s="75">
        <f t="shared" si="20"/>
        <v>9.2688949039931981E-2</v>
      </c>
      <c r="G39" s="75">
        <f t="shared" si="20"/>
        <v>0.15489388728928796</v>
      </c>
      <c r="H39" s="75">
        <f t="shared" si="20"/>
        <v>0.21044873592464394</v>
      </c>
      <c r="I39" s="75">
        <f t="shared" si="20"/>
        <v>0.25983230139820795</v>
      </c>
      <c r="J39" s="75">
        <f t="shared" si="20"/>
        <v>0.30352339016218793</v>
      </c>
      <c r="K39" s="75">
        <f t="shared" si="20"/>
        <v>0.34193430777265194</v>
      </c>
      <c r="L39" s="75">
        <f t="shared" si="20"/>
        <v>0.37547735978566793</v>
      </c>
      <c r="M39" s="75">
        <f t="shared" si="20"/>
        <v>0.4082224010450039</v>
      </c>
      <c r="N39" s="75">
        <f t="shared" si="20"/>
        <v>0.44096744230433987</v>
      </c>
      <c r="O39" s="75">
        <f t="shared" si="20"/>
        <v>0.47371248356367585</v>
      </c>
      <c r="P39" s="75">
        <f t="shared" si="20"/>
        <v>0.50645752482301187</v>
      </c>
      <c r="Q39" s="75">
        <f t="shared" si="20"/>
        <v>0.53920256608234785</v>
      </c>
      <c r="R39" s="75">
        <f t="shared" si="20"/>
        <v>0.57194760734168382</v>
      </c>
      <c r="S39" s="75">
        <f t="shared" si="20"/>
        <v>0.60469264860101979</v>
      </c>
      <c r="T39" s="75">
        <f t="shared" si="20"/>
        <v>0.63743768986035576</v>
      </c>
      <c r="U39" s="75">
        <f t="shared" si="20"/>
        <v>0.67018273111969173</v>
      </c>
      <c r="V39" s="75">
        <f t="shared" si="20"/>
        <v>0.7029277723790277</v>
      </c>
      <c r="W39" s="75">
        <f t="shared" si="20"/>
        <v>0.73567281363836368</v>
      </c>
      <c r="X39" s="75">
        <f t="shared" si="20"/>
        <v>0.76841785489769965</v>
      </c>
      <c r="Y39" s="75">
        <f t="shared" si="20"/>
        <v>0.77149019629936766</v>
      </c>
      <c r="Z39" s="75">
        <f t="shared" si="20"/>
        <v>0.74488983784336771</v>
      </c>
      <c r="AA39" s="75">
        <f t="shared" si="20"/>
        <v>0.71828947938736776</v>
      </c>
      <c r="AB39" s="75">
        <f t="shared" si="20"/>
        <v>0.69168912093136781</v>
      </c>
      <c r="AC39" s="75">
        <f t="shared" si="20"/>
        <v>0.66508876247536786</v>
      </c>
      <c r="AD39" s="75">
        <f t="shared" si="20"/>
        <v>0.63848840401936791</v>
      </c>
      <c r="AE39" s="75">
        <f t="shared" si="20"/>
        <v>0.61188804556336795</v>
      </c>
      <c r="AF39" s="75">
        <f t="shared" si="20"/>
        <v>0.585287687107368</v>
      </c>
      <c r="AG39" s="75">
        <f t="shared" si="20"/>
        <v>0.55868732865136805</v>
      </c>
      <c r="AH39" s="75">
        <f t="shared" si="20"/>
        <v>0.5320869701953681</v>
      </c>
      <c r="AI39" s="75">
        <f t="shared" si="20"/>
        <v>0.50548661173936815</v>
      </c>
      <c r="AJ39" s="75">
        <f t="shared" si="20"/>
        <v>0.47888625328336815</v>
      </c>
      <c r="AK39" s="75">
        <f t="shared" si="20"/>
        <v>0.45228589482736814</v>
      </c>
      <c r="AL39" s="75">
        <f t="shared" si="20"/>
        <v>0.42568553637136813</v>
      </c>
      <c r="AM39" s="75">
        <f t="shared" si="20"/>
        <v>0.39908517791536813</v>
      </c>
      <c r="AN39" s="75">
        <f t="shared" si="20"/>
        <v>0.37248481945936812</v>
      </c>
      <c r="AO39" s="75">
        <f t="shared" si="20"/>
        <v>0.34588446100336812</v>
      </c>
      <c r="AP39" s="75">
        <f t="shared" si="20"/>
        <v>0.31928410254736811</v>
      </c>
      <c r="AQ39" s="75">
        <f t="shared" si="20"/>
        <v>0.2926837440913681</v>
      </c>
      <c r="AR39" s="75">
        <f t="shared" si="20"/>
        <v>0.2660833856353681</v>
      </c>
      <c r="AS39" s="75">
        <f t="shared" si="20"/>
        <v>0.23948302717936809</v>
      </c>
      <c r="AT39" s="75">
        <f t="shared" si="20"/>
        <v>0.21288266872336808</v>
      </c>
      <c r="AU39" s="75">
        <f t="shared" si="20"/>
        <v>0.18628231026736808</v>
      </c>
      <c r="AV39" s="75">
        <f t="shared" si="20"/>
        <v>0.15968195181136807</v>
      </c>
      <c r="AW39" s="75">
        <f t="shared" si="20"/>
        <v>0.13308159335536807</v>
      </c>
      <c r="AX39" s="75">
        <f t="shared" si="20"/>
        <v>0.10648123489936806</v>
      </c>
      <c r="AY39" s="75">
        <f t="shared" si="20"/>
        <v>7.9880876443368054E-2</v>
      </c>
      <c r="AZ39" s="75">
        <f t="shared" si="20"/>
        <v>5.3280517987368055E-2</v>
      </c>
      <c r="BA39" s="75">
        <f t="shared" si="20"/>
        <v>2.6680159531368056E-2</v>
      </c>
      <c r="BB39" s="75">
        <f t="shared" si="20"/>
        <v>7.9801075368056418E-5</v>
      </c>
      <c r="BC39" s="75">
        <f t="shared" si="20"/>
        <v>7.9801075368056418E-5</v>
      </c>
      <c r="BD39" s="75">
        <f t="shared" si="20"/>
        <v>7.9801075368056418E-5</v>
      </c>
      <c r="BE39" s="75">
        <f t="shared" si="20"/>
        <v>7.9801075368056418E-5</v>
      </c>
      <c r="BF39" s="75">
        <f t="shared" si="20"/>
        <v>7.9801075368056418E-5</v>
      </c>
      <c r="BG39" s="75">
        <f t="shared" si="20"/>
        <v>7.9801075368056418E-5</v>
      </c>
      <c r="BH39" s="75">
        <f t="shared" si="20"/>
        <v>7.9801075368056418E-5</v>
      </c>
      <c r="BI39" s="75">
        <f t="shared" si="20"/>
        <v>7.9801075368056418E-5</v>
      </c>
      <c r="BJ39" s="75">
        <f t="shared" si="20"/>
        <v>7.9801075368056418E-5</v>
      </c>
      <c r="BK39" s="75">
        <f t="shared" si="20"/>
        <v>7.9801075368056418E-5</v>
      </c>
      <c r="BL39" s="75">
        <f t="shared" si="20"/>
        <v>7.9801075368056418E-5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2.3275313648999988E-2</v>
      </c>
      <c r="E40" s="77">
        <f>(E26-E114)*'Assumptions (Inputs)'!$C$29</f>
        <v>6.9413635390931996E-2</v>
      </c>
      <c r="F40" s="77">
        <f>(F26-F114)*'Assumptions (Inputs)'!$C$29</f>
        <v>6.2204938249355982E-2</v>
      </c>
      <c r="G40" s="77">
        <f>(G26-G114)*'Assumptions (Inputs)'!$C$29</f>
        <v>5.555484863535598E-2</v>
      </c>
      <c r="H40" s="77">
        <f>(H26-H114)*'Assumptions (Inputs)'!$C$29</f>
        <v>4.9383565473563998E-2</v>
      </c>
      <c r="I40" s="77">
        <f>(I26-I114)*'Assumptions (Inputs)'!$C$29</f>
        <v>4.3691088763979993E-2</v>
      </c>
      <c r="J40" s="77">
        <f>(J26-J114)*'Assumptions (Inputs)'!$C$29</f>
        <v>3.8410917610463995E-2</v>
      </c>
      <c r="K40" s="77">
        <f>(K26-K114)*'Assumptions (Inputs)'!$C$29</f>
        <v>3.3543052013015995E-2</v>
      </c>
      <c r="L40" s="77">
        <f>(L26-L114)*'Assumptions (Inputs)'!$C$29</f>
        <v>3.2745041259335993E-2</v>
      </c>
      <c r="M40" s="77">
        <f>(M26-M114)*'Assumptions (Inputs)'!$C$29</f>
        <v>3.2745041259335993E-2</v>
      </c>
      <c r="N40" s="77">
        <f>(N26-N114)*'Assumptions (Inputs)'!$C$29</f>
        <v>3.2745041259335993E-2</v>
      </c>
      <c r="O40" s="77">
        <f>(O26-O114)*'Assumptions (Inputs)'!$C$29</f>
        <v>3.2745041259335993E-2</v>
      </c>
      <c r="P40" s="77">
        <f>(P26-P114)*'Assumptions (Inputs)'!$C$29</f>
        <v>3.2745041259335993E-2</v>
      </c>
      <c r="Q40" s="77">
        <f>(Q26-Q114)*'Assumptions (Inputs)'!$C$29</f>
        <v>3.2745041259335993E-2</v>
      </c>
      <c r="R40" s="77">
        <f>(R26-R114)*'Assumptions (Inputs)'!$C$29</f>
        <v>3.2745041259335993E-2</v>
      </c>
      <c r="S40" s="77">
        <f>(S26-S114)*'Assumptions (Inputs)'!$C$29</f>
        <v>3.2745041259335993E-2</v>
      </c>
      <c r="T40" s="77">
        <f>(T26-T114)*'Assumptions (Inputs)'!$C$29</f>
        <v>3.2745041259335993E-2</v>
      </c>
      <c r="U40" s="77">
        <f>(U26-U114)*'Assumptions (Inputs)'!$C$29</f>
        <v>3.2745041259335993E-2</v>
      </c>
      <c r="V40" s="77">
        <f>(V26-V114)*'Assumptions (Inputs)'!$C$29</f>
        <v>3.2745041259335993E-2</v>
      </c>
      <c r="W40" s="77">
        <f>(W26-W114)*'Assumptions (Inputs)'!$C$29</f>
        <v>3.2745041259335993E-2</v>
      </c>
      <c r="X40" s="77">
        <f>(X26-X114)*'Assumptions (Inputs)'!$C$29</f>
        <v>3.0723414016679959E-3</v>
      </c>
      <c r="Y40" s="77">
        <f>(Y26-Y114)*'Assumptions (Inputs)'!$C$29</f>
        <v>-2.6600358455999999E-2</v>
      </c>
      <c r="Z40" s="77">
        <f>(Z26-Z114)*'Assumptions (Inputs)'!$C$29</f>
        <v>-2.6600358455999999E-2</v>
      </c>
      <c r="AA40" s="77">
        <f>(AA26-AA114)*'Assumptions (Inputs)'!$C$29</f>
        <v>-2.6600358455999999E-2</v>
      </c>
      <c r="AB40" s="77">
        <f>(AB26-AB114)*'Assumptions (Inputs)'!$C$29</f>
        <v>-2.6600358455999999E-2</v>
      </c>
      <c r="AC40" s="77">
        <f>(AC26-AC114)*'Assumptions (Inputs)'!$C$29</f>
        <v>-2.6600358455999999E-2</v>
      </c>
      <c r="AD40" s="77">
        <f>(AD26-AD114)*'Assumptions (Inputs)'!$C$29</f>
        <v>-2.6600358455999999E-2</v>
      </c>
      <c r="AE40" s="77">
        <f>(AE26-AE114)*'Assumptions (Inputs)'!$C$29</f>
        <v>-2.6600358455999999E-2</v>
      </c>
      <c r="AF40" s="77">
        <f>(AF26-AF114)*'Assumptions (Inputs)'!$C$29</f>
        <v>-2.6600358455999999E-2</v>
      </c>
      <c r="AG40" s="77">
        <f>(AG26-AG114)*'Assumptions (Inputs)'!$C$29</f>
        <v>-2.6600358455999999E-2</v>
      </c>
      <c r="AH40" s="77">
        <f>(AH26-AH114)*'Assumptions (Inputs)'!$C$29</f>
        <v>-2.6600358455999999E-2</v>
      </c>
      <c r="AI40" s="77">
        <f>(AI26-AI114)*'Assumptions (Inputs)'!$C$29</f>
        <v>-2.6600358455999999E-2</v>
      </c>
      <c r="AJ40" s="77">
        <f>(AJ26-AJ114)*'Assumptions (Inputs)'!$C$29</f>
        <v>-2.6600358455999999E-2</v>
      </c>
      <c r="AK40" s="77">
        <f>(AK26-AK114)*'Assumptions (Inputs)'!$C$29</f>
        <v>-2.6600358455999999E-2</v>
      </c>
      <c r="AL40" s="77">
        <f>(AL26-AL114)*'Assumptions (Inputs)'!$C$29</f>
        <v>-2.6600358455999999E-2</v>
      </c>
      <c r="AM40" s="77">
        <f>(AM26-AM114)*'Assumptions (Inputs)'!$C$29</f>
        <v>-2.6600358455999999E-2</v>
      </c>
      <c r="AN40" s="77">
        <f>(AN26-AN114)*'Assumptions (Inputs)'!$C$29</f>
        <v>-2.6600358455999999E-2</v>
      </c>
      <c r="AO40" s="77">
        <f>(AO26-AO114)*'Assumptions (Inputs)'!$C$29</f>
        <v>-2.6600358455999999E-2</v>
      </c>
      <c r="AP40" s="77">
        <f>(AP26-AP114)*'Assumptions (Inputs)'!$C$29</f>
        <v>-2.6600358455999999E-2</v>
      </c>
      <c r="AQ40" s="77">
        <f>(AQ26-AQ114)*'Assumptions (Inputs)'!$C$29</f>
        <v>-2.6600358455999999E-2</v>
      </c>
      <c r="AR40" s="77">
        <f>(AR26-AR114)*'Assumptions (Inputs)'!$C$29</f>
        <v>-2.6600358455999999E-2</v>
      </c>
      <c r="AS40" s="77">
        <f>(AS26-AS114)*'Assumptions (Inputs)'!$C$29</f>
        <v>-2.6600358455999999E-2</v>
      </c>
      <c r="AT40" s="77">
        <f>(AT26-AT114)*'Assumptions (Inputs)'!$C$29</f>
        <v>-2.6600358455999999E-2</v>
      </c>
      <c r="AU40" s="77">
        <f>(AU26-AU114)*'Assumptions (Inputs)'!$C$29</f>
        <v>-2.6600358455999999E-2</v>
      </c>
      <c r="AV40" s="77">
        <f>(AV26-AV114)*'Assumptions (Inputs)'!$C$29</f>
        <v>-2.6600358455999999E-2</v>
      </c>
      <c r="AW40" s="77">
        <f>(AW26-AW114)*'Assumptions (Inputs)'!$C$29</f>
        <v>-2.6600358455999999E-2</v>
      </c>
      <c r="AX40" s="77">
        <f>(AX26-AX114)*'Assumptions (Inputs)'!$C$29</f>
        <v>-2.6600358455999999E-2</v>
      </c>
      <c r="AY40" s="77">
        <f>(AY26-AY114)*'Assumptions (Inputs)'!$C$29</f>
        <v>-2.6600358455999999E-2</v>
      </c>
      <c r="AZ40" s="77">
        <f>(AZ26-AZ114)*'Assumptions (Inputs)'!$C$29</f>
        <v>-2.6600358455999999E-2</v>
      </c>
      <c r="BA40" s="77">
        <f>(BA26-BA114)*'Assumptions (Inputs)'!$C$29</f>
        <v>-2.6600358455999999E-2</v>
      </c>
      <c r="BB40" s="77">
        <f>(BB26-BB114)*'Assumptions (Inputs)'!$C$29</f>
        <v>0</v>
      </c>
      <c r="BC40" s="77">
        <f>(BC26-BC114)*'Assumptions (Inputs)'!$C$29</f>
        <v>0</v>
      </c>
      <c r="BD40" s="77">
        <f>(BD26-BD114)*'Assumptions (Inputs)'!$C$29</f>
        <v>0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7.9801075368056418E-5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1">SUM(C39:C40)</f>
        <v>0</v>
      </c>
      <c r="D41" s="75">
        <f t="shared" si="21"/>
        <v>2.3275313648999988E-2</v>
      </c>
      <c r="E41" s="75">
        <f t="shared" si="21"/>
        <v>9.2688949039931981E-2</v>
      </c>
      <c r="F41" s="75">
        <f t="shared" si="21"/>
        <v>0.15489388728928796</v>
      </c>
      <c r="G41" s="75">
        <f t="shared" si="21"/>
        <v>0.21044873592464394</v>
      </c>
      <c r="H41" s="75">
        <f t="shared" si="21"/>
        <v>0.25983230139820795</v>
      </c>
      <c r="I41" s="75">
        <f t="shared" si="21"/>
        <v>0.30352339016218793</v>
      </c>
      <c r="J41" s="75">
        <f t="shared" si="21"/>
        <v>0.34193430777265194</v>
      </c>
      <c r="K41" s="75">
        <f t="shared" si="21"/>
        <v>0.37547735978566793</v>
      </c>
      <c r="L41" s="75">
        <f t="shared" si="21"/>
        <v>0.4082224010450039</v>
      </c>
      <c r="M41" s="75">
        <f t="shared" si="21"/>
        <v>0.44096744230433987</v>
      </c>
      <c r="N41" s="75">
        <f t="shared" si="21"/>
        <v>0.47371248356367585</v>
      </c>
      <c r="O41" s="75">
        <f t="shared" si="21"/>
        <v>0.50645752482301187</v>
      </c>
      <c r="P41" s="75">
        <f t="shared" si="21"/>
        <v>0.53920256608234785</v>
      </c>
      <c r="Q41" s="75">
        <f t="shared" si="21"/>
        <v>0.57194760734168382</v>
      </c>
      <c r="R41" s="75">
        <f t="shared" si="21"/>
        <v>0.60469264860101979</v>
      </c>
      <c r="S41" s="75">
        <f t="shared" si="21"/>
        <v>0.63743768986035576</v>
      </c>
      <c r="T41" s="75">
        <f t="shared" si="21"/>
        <v>0.67018273111969173</v>
      </c>
      <c r="U41" s="75">
        <f t="shared" si="21"/>
        <v>0.7029277723790277</v>
      </c>
      <c r="V41" s="75">
        <f t="shared" si="21"/>
        <v>0.73567281363836368</v>
      </c>
      <c r="W41" s="75">
        <f t="shared" si="21"/>
        <v>0.76841785489769965</v>
      </c>
      <c r="X41" s="75">
        <f t="shared" si="21"/>
        <v>0.77149019629936766</v>
      </c>
      <c r="Y41" s="75">
        <f t="shared" si="21"/>
        <v>0.74488983784336771</v>
      </c>
      <c r="Z41" s="75">
        <f t="shared" si="21"/>
        <v>0.71828947938736776</v>
      </c>
      <c r="AA41" s="75">
        <f t="shared" si="21"/>
        <v>0.69168912093136781</v>
      </c>
      <c r="AB41" s="75">
        <f t="shared" si="21"/>
        <v>0.66508876247536786</v>
      </c>
      <c r="AC41" s="75">
        <f t="shared" si="21"/>
        <v>0.63848840401936791</v>
      </c>
      <c r="AD41" s="75">
        <f t="shared" si="21"/>
        <v>0.61188804556336795</v>
      </c>
      <c r="AE41" s="75">
        <f t="shared" si="21"/>
        <v>0.585287687107368</v>
      </c>
      <c r="AF41" s="75">
        <f t="shared" si="21"/>
        <v>0.55868732865136805</v>
      </c>
      <c r="AG41" s="75">
        <f t="shared" si="21"/>
        <v>0.5320869701953681</v>
      </c>
      <c r="AH41" s="75">
        <f t="shared" si="21"/>
        <v>0.50548661173936815</v>
      </c>
      <c r="AI41" s="75">
        <f t="shared" si="21"/>
        <v>0.47888625328336815</v>
      </c>
      <c r="AJ41" s="75">
        <f t="shared" si="21"/>
        <v>0.45228589482736814</v>
      </c>
      <c r="AK41" s="75">
        <f t="shared" si="21"/>
        <v>0.42568553637136813</v>
      </c>
      <c r="AL41" s="75">
        <f t="shared" si="21"/>
        <v>0.39908517791536813</v>
      </c>
      <c r="AM41" s="75">
        <f t="shared" si="21"/>
        <v>0.37248481945936812</v>
      </c>
      <c r="AN41" s="75">
        <f t="shared" si="21"/>
        <v>0.34588446100336812</v>
      </c>
      <c r="AO41" s="75">
        <f t="shared" si="21"/>
        <v>0.31928410254736811</v>
      </c>
      <c r="AP41" s="75">
        <f t="shared" si="21"/>
        <v>0.2926837440913681</v>
      </c>
      <c r="AQ41" s="75">
        <f t="shared" si="21"/>
        <v>0.2660833856353681</v>
      </c>
      <c r="AR41" s="75">
        <f t="shared" si="21"/>
        <v>0.23948302717936809</v>
      </c>
      <c r="AS41" s="75">
        <f t="shared" si="21"/>
        <v>0.21288266872336808</v>
      </c>
      <c r="AT41" s="75">
        <f t="shared" si="21"/>
        <v>0.18628231026736808</v>
      </c>
      <c r="AU41" s="75">
        <f t="shared" si="21"/>
        <v>0.15968195181136807</v>
      </c>
      <c r="AV41" s="75">
        <f t="shared" si="21"/>
        <v>0.13308159335536807</v>
      </c>
      <c r="AW41" s="75">
        <f t="shared" si="21"/>
        <v>0.10648123489936806</v>
      </c>
      <c r="AX41" s="75">
        <f t="shared" si="21"/>
        <v>7.9880876443368054E-2</v>
      </c>
      <c r="AY41" s="75">
        <f t="shared" si="21"/>
        <v>5.3280517987368055E-2</v>
      </c>
      <c r="AZ41" s="75">
        <f t="shared" si="21"/>
        <v>2.6680159531368056E-2</v>
      </c>
      <c r="BA41" s="75">
        <f t="shared" si="21"/>
        <v>7.9801075368056418E-5</v>
      </c>
      <c r="BB41" s="75">
        <f t="shared" si="21"/>
        <v>7.9801075368056418E-5</v>
      </c>
      <c r="BC41" s="75">
        <f t="shared" si="21"/>
        <v>7.9801075368056418E-5</v>
      </c>
      <c r="BD41" s="75">
        <f t="shared" si="21"/>
        <v>7.9801075368056418E-5</v>
      </c>
      <c r="BE41" s="75">
        <f t="shared" si="21"/>
        <v>7.9801075368056418E-5</v>
      </c>
      <c r="BF41" s="75">
        <f t="shared" si="21"/>
        <v>7.9801075368056418E-5</v>
      </c>
      <c r="BG41" s="75">
        <f t="shared" si="21"/>
        <v>7.9801075368056418E-5</v>
      </c>
      <c r="BH41" s="75">
        <f t="shared" si="21"/>
        <v>7.9801075368056418E-5</v>
      </c>
      <c r="BI41" s="75">
        <f t="shared" si="21"/>
        <v>7.9801075368056418E-5</v>
      </c>
      <c r="BJ41" s="75">
        <f t="shared" si="21"/>
        <v>7.9801075368056418E-5</v>
      </c>
      <c r="BK41" s="75">
        <f t="shared" si="21"/>
        <v>7.9801075368056418E-5</v>
      </c>
      <c r="BL41" s="75">
        <f t="shared" si="21"/>
        <v>7.9801075368056418E-5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2">AVERAGE(C39,C41)</f>
        <v>0</v>
      </c>
      <c r="D42" s="69">
        <f t="shared" si="22"/>
        <v>1.1637656824499994E-2</v>
      </c>
      <c r="E42" s="69">
        <f t="shared" si="22"/>
        <v>5.7982131344465983E-2</v>
      </c>
      <c r="F42" s="69">
        <f>AVERAGE(F39,F41)</f>
        <v>0.12379141816460998</v>
      </c>
      <c r="G42" s="69">
        <f t="shared" si="22"/>
        <v>0.18267131160696595</v>
      </c>
      <c r="H42" s="69">
        <f t="shared" si="22"/>
        <v>0.23514051866142593</v>
      </c>
      <c r="I42" s="69">
        <f t="shared" si="22"/>
        <v>0.28167784578019794</v>
      </c>
      <c r="J42" s="69">
        <f t="shared" si="22"/>
        <v>0.32272884896741993</v>
      </c>
      <c r="K42" s="69">
        <f t="shared" si="22"/>
        <v>0.35870583377915993</v>
      </c>
      <c r="L42" s="69">
        <f t="shared" si="22"/>
        <v>0.39184988041533592</v>
      </c>
      <c r="M42" s="69">
        <f t="shared" si="22"/>
        <v>0.42459492167467189</v>
      </c>
      <c r="N42" s="69">
        <f t="shared" si="22"/>
        <v>0.45733996293400786</v>
      </c>
      <c r="O42" s="69">
        <f t="shared" si="22"/>
        <v>0.49008500419334389</v>
      </c>
      <c r="P42" s="69">
        <f t="shared" si="22"/>
        <v>0.52283004545267986</v>
      </c>
      <c r="Q42" s="69">
        <f t="shared" si="22"/>
        <v>0.55557508671201583</v>
      </c>
      <c r="R42" s="69">
        <f t="shared" si="22"/>
        <v>0.5883201279713518</v>
      </c>
      <c r="S42" s="69">
        <f t="shared" si="22"/>
        <v>0.62106516923068777</v>
      </c>
      <c r="T42" s="69">
        <f t="shared" si="22"/>
        <v>0.65381021049002375</v>
      </c>
      <c r="U42" s="69">
        <f t="shared" si="22"/>
        <v>0.68655525174935972</v>
      </c>
      <c r="V42" s="69">
        <f t="shared" si="22"/>
        <v>0.71930029300869569</v>
      </c>
      <c r="W42" s="69">
        <f t="shared" si="22"/>
        <v>0.75204533426803166</v>
      </c>
      <c r="X42" s="69">
        <f t="shared" si="22"/>
        <v>0.76995402559853365</v>
      </c>
      <c r="Y42" s="69">
        <f t="shared" si="22"/>
        <v>0.75819001707136768</v>
      </c>
      <c r="Z42" s="69">
        <f t="shared" si="22"/>
        <v>0.73158965861536773</v>
      </c>
      <c r="AA42" s="69">
        <f t="shared" si="22"/>
        <v>0.70498930015936778</v>
      </c>
      <c r="AB42" s="69">
        <f t="shared" si="22"/>
        <v>0.67838894170336783</v>
      </c>
      <c r="AC42" s="69">
        <f t="shared" si="22"/>
        <v>0.65178858324736788</v>
      </c>
      <c r="AD42" s="69">
        <f t="shared" si="22"/>
        <v>0.62518822479136793</v>
      </c>
      <c r="AE42" s="69">
        <f t="shared" si="22"/>
        <v>0.59858786633536798</v>
      </c>
      <c r="AF42" s="69">
        <f t="shared" si="22"/>
        <v>0.57198750787936803</v>
      </c>
      <c r="AG42" s="69">
        <f t="shared" si="22"/>
        <v>0.54538714942336808</v>
      </c>
      <c r="AH42" s="69">
        <f t="shared" si="22"/>
        <v>0.51878679096736813</v>
      </c>
      <c r="AI42" s="69">
        <f t="shared" si="22"/>
        <v>0.49218643251136818</v>
      </c>
      <c r="AJ42" s="69">
        <f t="shared" si="22"/>
        <v>0.46558607405536812</v>
      </c>
      <c r="AK42" s="69">
        <f t="shared" si="22"/>
        <v>0.43898571559936816</v>
      </c>
      <c r="AL42" s="69">
        <f t="shared" si="22"/>
        <v>0.4123853571433681</v>
      </c>
      <c r="AM42" s="69">
        <f t="shared" si="22"/>
        <v>0.38578499868736815</v>
      </c>
      <c r="AN42" s="69">
        <f t="shared" si="22"/>
        <v>0.35918464023136809</v>
      </c>
      <c r="AO42" s="69">
        <f t="shared" si="22"/>
        <v>0.33258428177536814</v>
      </c>
      <c r="AP42" s="69">
        <f t="shared" si="22"/>
        <v>0.30598392331936808</v>
      </c>
      <c r="AQ42" s="69">
        <f t="shared" si="22"/>
        <v>0.27938356486336813</v>
      </c>
      <c r="AR42" s="69">
        <f t="shared" si="22"/>
        <v>0.25278320640736807</v>
      </c>
      <c r="AS42" s="69">
        <f t="shared" si="22"/>
        <v>0.22618284795136809</v>
      </c>
      <c r="AT42" s="69">
        <f t="shared" si="22"/>
        <v>0.19958248949536808</v>
      </c>
      <c r="AU42" s="69">
        <f t="shared" si="22"/>
        <v>0.17298213103936808</v>
      </c>
      <c r="AV42" s="69">
        <f t="shared" si="22"/>
        <v>0.14638177258336807</v>
      </c>
      <c r="AW42" s="69">
        <f t="shared" si="22"/>
        <v>0.11978141412736806</v>
      </c>
      <c r="AX42" s="69">
        <f t="shared" si="22"/>
        <v>9.3181055671368057E-2</v>
      </c>
      <c r="AY42" s="69">
        <f t="shared" si="22"/>
        <v>6.6580697215368051E-2</v>
      </c>
      <c r="AZ42" s="69">
        <f t="shared" si="22"/>
        <v>3.9980338759368059E-2</v>
      </c>
      <c r="BA42" s="69">
        <f t="shared" si="22"/>
        <v>1.3379980303368056E-2</v>
      </c>
      <c r="BB42" s="69">
        <f t="shared" si="22"/>
        <v>7.9801075368056418E-5</v>
      </c>
      <c r="BC42" s="69">
        <f t="shared" si="22"/>
        <v>7.9801075368056418E-5</v>
      </c>
      <c r="BD42" s="69">
        <f t="shared" si="22"/>
        <v>7.9801075368056418E-5</v>
      </c>
      <c r="BE42" s="69">
        <f t="shared" si="22"/>
        <v>7.9801075368056418E-5</v>
      </c>
      <c r="BF42" s="69">
        <f t="shared" si="22"/>
        <v>7.9801075368056418E-5</v>
      </c>
      <c r="BG42" s="69">
        <f t="shared" si="22"/>
        <v>7.9801075368056418E-5</v>
      </c>
      <c r="BH42" s="69">
        <f t="shared" si="22"/>
        <v>7.9801075368056418E-5</v>
      </c>
      <c r="BI42" s="69">
        <f t="shared" si="22"/>
        <v>7.9801075368056418E-5</v>
      </c>
      <c r="BJ42" s="69">
        <f t="shared" si="22"/>
        <v>7.9801075368056418E-5</v>
      </c>
      <c r="BK42" s="69">
        <f t="shared" si="22"/>
        <v>7.9801075368056418E-5</v>
      </c>
      <c r="BL42" s="69">
        <f t="shared" si="22"/>
        <v>7.9801075368056418E-5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3">B47</f>
        <v>0</v>
      </c>
      <c r="D45" s="56">
        <f t="shared" si="23"/>
        <v>0</v>
      </c>
      <c r="E45" s="56">
        <f t="shared" si="23"/>
        <v>4.3225582490999982E-3</v>
      </c>
      <c r="F45" s="56">
        <f t="shared" si="23"/>
        <v>1.7213661964558799E-2</v>
      </c>
      <c r="G45" s="56">
        <f t="shared" si="23"/>
        <v>2.8766007639439196E-2</v>
      </c>
      <c r="H45" s="56">
        <f t="shared" si="23"/>
        <v>3.9083336671719593E-2</v>
      </c>
      <c r="I45" s="56">
        <f t="shared" si="23"/>
        <v>4.8254570259667194E-2</v>
      </c>
      <c r="J45" s="56">
        <f t="shared" si="23"/>
        <v>5.6368629601549196E-2</v>
      </c>
      <c r="K45" s="56">
        <f t="shared" si="23"/>
        <v>6.3502085729206792E-2</v>
      </c>
      <c r="L45" s="56">
        <f t="shared" si="23"/>
        <v>6.973150967448119E-2</v>
      </c>
      <c r="M45" s="56">
        <f t="shared" si="23"/>
        <v>7.5812731622643584E-2</v>
      </c>
      <c r="N45" s="56">
        <f t="shared" si="23"/>
        <v>8.1893953570805977E-2</v>
      </c>
      <c r="O45" s="56">
        <f t="shared" si="23"/>
        <v>8.7975175518968371E-2</v>
      </c>
      <c r="P45" s="56">
        <f t="shared" si="23"/>
        <v>9.4056397467130765E-2</v>
      </c>
      <c r="Q45" s="56">
        <f t="shared" si="23"/>
        <v>0.10013761941529316</v>
      </c>
      <c r="R45" s="56">
        <f t="shared" si="23"/>
        <v>0.10621884136345555</v>
      </c>
      <c r="S45" s="56">
        <f t="shared" si="23"/>
        <v>0.11230006331161795</v>
      </c>
      <c r="T45" s="56">
        <f t="shared" si="23"/>
        <v>0.11838128525978034</v>
      </c>
      <c r="U45" s="56">
        <f t="shared" si="23"/>
        <v>0.12446250720794273</v>
      </c>
      <c r="V45" s="56">
        <f t="shared" si="23"/>
        <v>0.13054372915610513</v>
      </c>
      <c r="W45" s="56">
        <f t="shared" si="23"/>
        <v>0.13662495110426753</v>
      </c>
      <c r="X45" s="56">
        <f t="shared" si="23"/>
        <v>0.14270617305242994</v>
      </c>
      <c r="Y45" s="56">
        <f t="shared" si="23"/>
        <v>0.14327675074131113</v>
      </c>
      <c r="Z45" s="56">
        <f t="shared" si="23"/>
        <v>0.13833668417091113</v>
      </c>
      <c r="AA45" s="56">
        <f t="shared" si="23"/>
        <v>0.13339661760051114</v>
      </c>
      <c r="AB45" s="56">
        <f t="shared" si="23"/>
        <v>0.12845655103011114</v>
      </c>
      <c r="AC45" s="56">
        <f t="shared" si="23"/>
        <v>0.12351648445971114</v>
      </c>
      <c r="AD45" s="56">
        <f t="shared" si="23"/>
        <v>0.11857641788931114</v>
      </c>
      <c r="AE45" s="56">
        <f t="shared" si="23"/>
        <v>0.11363635131891114</v>
      </c>
      <c r="AF45" s="56">
        <f t="shared" si="23"/>
        <v>0.10869628474851115</v>
      </c>
      <c r="AG45" s="56">
        <f t="shared" si="23"/>
        <v>0.10375621817811115</v>
      </c>
      <c r="AH45" s="56">
        <f t="shared" si="23"/>
        <v>9.881615160771115E-2</v>
      </c>
      <c r="AI45" s="56">
        <f t="shared" si="23"/>
        <v>9.3876085037311152E-2</v>
      </c>
      <c r="AJ45" s="56">
        <f t="shared" si="23"/>
        <v>8.8936018466911154E-2</v>
      </c>
      <c r="AK45" s="56">
        <f t="shared" si="23"/>
        <v>8.3995951896511156E-2</v>
      </c>
      <c r="AL45" s="56">
        <f t="shared" si="23"/>
        <v>7.9055885326111158E-2</v>
      </c>
      <c r="AM45" s="56">
        <f t="shared" si="23"/>
        <v>7.411581875571116E-2</v>
      </c>
      <c r="AN45" s="56">
        <f t="shared" si="23"/>
        <v>6.9175752185311162E-2</v>
      </c>
      <c r="AO45" s="56">
        <f t="shared" si="23"/>
        <v>6.4235685614911164E-2</v>
      </c>
      <c r="AP45" s="56">
        <f t="shared" si="23"/>
        <v>5.9295619044511166E-2</v>
      </c>
      <c r="AQ45" s="56">
        <f t="shared" si="23"/>
        <v>5.4355552474111168E-2</v>
      </c>
      <c r="AR45" s="56">
        <f t="shared" si="23"/>
        <v>4.941548590371117E-2</v>
      </c>
      <c r="AS45" s="56">
        <f t="shared" si="23"/>
        <v>4.4475419333311172E-2</v>
      </c>
      <c r="AT45" s="56">
        <f t="shared" si="23"/>
        <v>3.9535352762911175E-2</v>
      </c>
      <c r="AU45" s="56">
        <f t="shared" si="23"/>
        <v>3.4595286192511177E-2</v>
      </c>
      <c r="AV45" s="56">
        <f t="shared" si="23"/>
        <v>2.9655219622111175E-2</v>
      </c>
      <c r="AW45" s="56">
        <f t="shared" si="23"/>
        <v>2.4715153051711174E-2</v>
      </c>
      <c r="AX45" s="56">
        <f t="shared" si="23"/>
        <v>1.9775086481311172E-2</v>
      </c>
      <c r="AY45" s="56">
        <f t="shared" si="23"/>
        <v>1.4835019910911171E-2</v>
      </c>
      <c r="AZ45" s="56">
        <f t="shared" si="23"/>
        <v>9.8949533405111693E-3</v>
      </c>
      <c r="BA45" s="56">
        <f t="shared" si="23"/>
        <v>4.9548867701111688E-3</v>
      </c>
      <c r="BB45" s="56">
        <f t="shared" si="23"/>
        <v>1.48201997111682E-5</v>
      </c>
      <c r="BC45" s="56">
        <f t="shared" si="23"/>
        <v>1.48201997111682E-5</v>
      </c>
      <c r="BD45" s="56">
        <f t="shared" si="23"/>
        <v>1.48201997111682E-5</v>
      </c>
      <c r="BE45" s="56">
        <f t="shared" si="23"/>
        <v>1.48201997111682E-5</v>
      </c>
      <c r="BF45" s="56">
        <f t="shared" si="23"/>
        <v>1.48201997111682E-5</v>
      </c>
      <c r="BG45" s="56">
        <f t="shared" si="23"/>
        <v>1.48201997111682E-5</v>
      </c>
      <c r="BH45" s="56">
        <f t="shared" si="23"/>
        <v>1.48201997111682E-5</v>
      </c>
      <c r="BI45" s="56">
        <f t="shared" si="23"/>
        <v>1.48201997111682E-5</v>
      </c>
      <c r="BJ45" s="56">
        <f t="shared" si="23"/>
        <v>1.48201997111682E-5</v>
      </c>
      <c r="BK45" s="56">
        <f t="shared" si="23"/>
        <v>1.48201997111682E-5</v>
      </c>
      <c r="BL45" s="56">
        <f t="shared" si="23"/>
        <v>1.48201997111682E-5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4.3225582490999982E-3</v>
      </c>
      <c r="E46" s="56">
        <f>(E27-E114)*'Assumptions (Inputs)'!$C$26</f>
        <v>1.2891103715458801E-2</v>
      </c>
      <c r="F46" s="56">
        <f>(F27-F114)*'Assumptions (Inputs)'!$C$26</f>
        <v>1.1552345674880397E-2</v>
      </c>
      <c r="G46" s="56">
        <f>(G27-G114)*'Assumptions (Inputs)'!$C$26</f>
        <v>1.0317329032280397E-2</v>
      </c>
      <c r="H46" s="56">
        <f>(H27-H114)*'Assumptions (Inputs)'!$C$26</f>
        <v>9.1712335879476012E-3</v>
      </c>
      <c r="I46" s="56">
        <f>(I27-I114)*'Assumptions (Inputs)'!$C$26</f>
        <v>8.114059341882E-3</v>
      </c>
      <c r="J46" s="56">
        <f>(J27-J114)*'Assumptions (Inputs)'!$C$26</f>
        <v>7.1334561276575996E-3</v>
      </c>
      <c r="K46" s="56">
        <f>(K27-K114)*'Assumptions (Inputs)'!$C$26</f>
        <v>6.2294239452744E-3</v>
      </c>
      <c r="L46" s="56">
        <f>(L27-L114)*'Assumptions (Inputs)'!$C$26</f>
        <v>6.0812219481623988E-3</v>
      </c>
      <c r="M46" s="56">
        <f>(M27-M114)*'Assumptions (Inputs)'!$C$26</f>
        <v>6.0812219481623988E-3</v>
      </c>
      <c r="N46" s="56">
        <f>(N27-N114)*'Assumptions (Inputs)'!$C$26</f>
        <v>6.0812219481623988E-3</v>
      </c>
      <c r="O46" s="56">
        <f>(O27-O114)*'Assumptions (Inputs)'!$C$26</f>
        <v>6.0812219481623988E-3</v>
      </c>
      <c r="P46" s="56">
        <f>(P27-P114)*'Assumptions (Inputs)'!$C$26</f>
        <v>6.0812219481623988E-3</v>
      </c>
      <c r="Q46" s="56">
        <f>(Q27-Q114)*'Assumptions (Inputs)'!$C$26</f>
        <v>6.0812219481623988E-3</v>
      </c>
      <c r="R46" s="56">
        <f>(R27-R114)*'Assumptions (Inputs)'!$C$26</f>
        <v>6.0812219481623988E-3</v>
      </c>
      <c r="S46" s="56">
        <f>(S27-S114)*'Assumptions (Inputs)'!$C$26</f>
        <v>6.0812219481623988E-3</v>
      </c>
      <c r="T46" s="56">
        <f>(T27-T114)*'Assumptions (Inputs)'!$C$26</f>
        <v>6.0812219481623988E-3</v>
      </c>
      <c r="U46" s="56">
        <f>(U27-U114)*'Assumptions (Inputs)'!$C$26</f>
        <v>6.0812219481623988E-3</v>
      </c>
      <c r="V46" s="56">
        <f>(V27-V114)*'Assumptions (Inputs)'!$C$26</f>
        <v>6.0812219481623988E-3</v>
      </c>
      <c r="W46" s="56">
        <f>(W27-W114)*'Assumptions (Inputs)'!$C$26</f>
        <v>6.0812219481623988E-3</v>
      </c>
      <c r="X46" s="56">
        <f>(X27-X114)*'Assumptions (Inputs)'!$C$26</f>
        <v>5.7057768888119933E-4</v>
      </c>
      <c r="Y46" s="56">
        <f>(Y27-Y114)*'Assumptions (Inputs)'!$C$26</f>
        <v>-4.9400665704000006E-3</v>
      </c>
      <c r="Z46" s="56">
        <f>(Z27-Z114)*'Assumptions (Inputs)'!$C$26</f>
        <v>-4.9400665704000006E-3</v>
      </c>
      <c r="AA46" s="56">
        <f>(AA27-AA114)*'Assumptions (Inputs)'!$C$26</f>
        <v>-4.9400665704000006E-3</v>
      </c>
      <c r="AB46" s="56">
        <f>(AB27-AB114)*'Assumptions (Inputs)'!$C$26</f>
        <v>-4.9400665704000006E-3</v>
      </c>
      <c r="AC46" s="56">
        <f>(AC27-AC114)*'Assumptions (Inputs)'!$C$26</f>
        <v>-4.9400665704000006E-3</v>
      </c>
      <c r="AD46" s="56">
        <f>(AD27-AD114)*'Assumptions (Inputs)'!$C$26</f>
        <v>-4.9400665704000006E-3</v>
      </c>
      <c r="AE46" s="56">
        <f>(AE27-AE114)*'Assumptions (Inputs)'!$C$26</f>
        <v>-4.9400665704000006E-3</v>
      </c>
      <c r="AF46" s="56">
        <f>(AF27-AF114)*'Assumptions (Inputs)'!$C$26</f>
        <v>-4.9400665704000006E-3</v>
      </c>
      <c r="AG46" s="56">
        <f>(AG27-AG114)*'Assumptions (Inputs)'!$C$26</f>
        <v>-4.9400665704000006E-3</v>
      </c>
      <c r="AH46" s="56">
        <f>(AH27-AH114)*'Assumptions (Inputs)'!$C$26</f>
        <v>-4.9400665704000006E-3</v>
      </c>
      <c r="AI46" s="56">
        <f>(AI27-AI114)*'Assumptions (Inputs)'!$C$26</f>
        <v>-4.9400665704000006E-3</v>
      </c>
      <c r="AJ46" s="56">
        <f>(AJ27-AJ114)*'Assumptions (Inputs)'!$C$26</f>
        <v>-4.9400665704000006E-3</v>
      </c>
      <c r="AK46" s="56">
        <f>(AK27-AK114)*'Assumptions (Inputs)'!$C$26</f>
        <v>-4.9400665704000006E-3</v>
      </c>
      <c r="AL46" s="56">
        <f>(AL27-AL114)*'Assumptions (Inputs)'!$C$26</f>
        <v>-4.9400665704000006E-3</v>
      </c>
      <c r="AM46" s="56">
        <f>(AM27-AM114)*'Assumptions (Inputs)'!$C$26</f>
        <v>-4.9400665704000006E-3</v>
      </c>
      <c r="AN46" s="56">
        <f>(AN27-AN114)*'Assumptions (Inputs)'!$C$26</f>
        <v>-4.9400665704000006E-3</v>
      </c>
      <c r="AO46" s="56">
        <f>(AO27-AO114)*'Assumptions (Inputs)'!$C$26</f>
        <v>-4.9400665704000006E-3</v>
      </c>
      <c r="AP46" s="56">
        <f>(AP27-AP114)*'Assumptions (Inputs)'!$C$26</f>
        <v>-4.9400665704000006E-3</v>
      </c>
      <c r="AQ46" s="56">
        <f>(AQ27-AQ114)*'Assumptions (Inputs)'!$C$26</f>
        <v>-4.9400665704000006E-3</v>
      </c>
      <c r="AR46" s="56">
        <f>(AR27-AR114)*'Assumptions (Inputs)'!$C$26</f>
        <v>-4.9400665704000006E-3</v>
      </c>
      <c r="AS46" s="56">
        <f>(AS27-AS114)*'Assumptions (Inputs)'!$C$26</f>
        <v>-4.9400665704000006E-3</v>
      </c>
      <c r="AT46" s="56">
        <f>(AT27-AT114)*'Assumptions (Inputs)'!$C$26</f>
        <v>-4.9400665704000006E-3</v>
      </c>
      <c r="AU46" s="56">
        <f>(AU27-AU114)*'Assumptions (Inputs)'!$C$26</f>
        <v>-4.9400665704000006E-3</v>
      </c>
      <c r="AV46" s="56">
        <f>(AV27-AV114)*'Assumptions (Inputs)'!$C$26</f>
        <v>-4.9400665704000006E-3</v>
      </c>
      <c r="AW46" s="56">
        <f>(AW27-AW114)*'Assumptions (Inputs)'!$C$26</f>
        <v>-4.9400665704000006E-3</v>
      </c>
      <c r="AX46" s="56">
        <f>(AX27-AX114)*'Assumptions (Inputs)'!$C$26</f>
        <v>-4.9400665704000006E-3</v>
      </c>
      <c r="AY46" s="56">
        <f>(AY27-AY114)*'Assumptions (Inputs)'!$C$26</f>
        <v>-4.9400665704000006E-3</v>
      </c>
      <c r="AZ46" s="56">
        <f>(AZ27-AZ114)*'Assumptions (Inputs)'!$C$26</f>
        <v>-4.9400665704000006E-3</v>
      </c>
      <c r="BA46" s="56">
        <f>(BA27-BA114)*'Assumptions (Inputs)'!$C$26</f>
        <v>-4.9400665704000006E-3</v>
      </c>
      <c r="BB46" s="56">
        <f>(BB27-BB114)*'Assumptions (Inputs)'!$C$26</f>
        <v>0</v>
      </c>
      <c r="BC46" s="56">
        <f>(BC27-BC114)*'Assumptions (Inputs)'!$C$26</f>
        <v>0</v>
      </c>
      <c r="BD46" s="56">
        <f>(BD27-BD114)*'Assumptions (Inputs)'!$C$26</f>
        <v>0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1.48201997111682E-5</v>
      </c>
      <c r="BO46" s="337"/>
    </row>
    <row r="47" spans="1:107" s="79" customFormat="1" ht="15" customHeight="1">
      <c r="A47" s="36" t="s">
        <v>28</v>
      </c>
      <c r="B47" s="78">
        <f t="shared" ref="B47:BL47" si="24">SUM(B45:B46)</f>
        <v>0</v>
      </c>
      <c r="C47" s="78">
        <f t="shared" si="24"/>
        <v>0</v>
      </c>
      <c r="D47" s="78">
        <f>SUM(D45:D46)</f>
        <v>4.3225582490999982E-3</v>
      </c>
      <c r="E47" s="78">
        <f>SUM(E45:E46)</f>
        <v>1.7213661964558799E-2</v>
      </c>
      <c r="F47" s="78">
        <f t="shared" si="24"/>
        <v>2.8766007639439196E-2</v>
      </c>
      <c r="G47" s="78">
        <f t="shared" si="24"/>
        <v>3.9083336671719593E-2</v>
      </c>
      <c r="H47" s="78">
        <f t="shared" si="24"/>
        <v>4.8254570259667194E-2</v>
      </c>
      <c r="I47" s="78">
        <f t="shared" si="24"/>
        <v>5.6368629601549196E-2</v>
      </c>
      <c r="J47" s="78">
        <f t="shared" si="24"/>
        <v>6.3502085729206792E-2</v>
      </c>
      <c r="K47" s="78">
        <f t="shared" si="24"/>
        <v>6.973150967448119E-2</v>
      </c>
      <c r="L47" s="78">
        <f t="shared" si="24"/>
        <v>7.5812731622643584E-2</v>
      </c>
      <c r="M47" s="78">
        <f t="shared" si="24"/>
        <v>8.1893953570805977E-2</v>
      </c>
      <c r="N47" s="78">
        <f t="shared" si="24"/>
        <v>8.7975175518968371E-2</v>
      </c>
      <c r="O47" s="78">
        <f t="shared" si="24"/>
        <v>9.4056397467130765E-2</v>
      </c>
      <c r="P47" s="78">
        <f t="shared" si="24"/>
        <v>0.10013761941529316</v>
      </c>
      <c r="Q47" s="78">
        <f t="shared" si="24"/>
        <v>0.10621884136345555</v>
      </c>
      <c r="R47" s="78">
        <f t="shared" si="24"/>
        <v>0.11230006331161795</v>
      </c>
      <c r="S47" s="78">
        <f t="shared" si="24"/>
        <v>0.11838128525978034</v>
      </c>
      <c r="T47" s="78">
        <f t="shared" si="24"/>
        <v>0.12446250720794273</v>
      </c>
      <c r="U47" s="78">
        <f t="shared" si="24"/>
        <v>0.13054372915610513</v>
      </c>
      <c r="V47" s="78">
        <f t="shared" si="24"/>
        <v>0.13662495110426753</v>
      </c>
      <c r="W47" s="78">
        <f t="shared" si="24"/>
        <v>0.14270617305242994</v>
      </c>
      <c r="X47" s="78">
        <f t="shared" si="24"/>
        <v>0.14327675074131113</v>
      </c>
      <c r="Y47" s="78">
        <f t="shared" si="24"/>
        <v>0.13833668417091113</v>
      </c>
      <c r="Z47" s="78">
        <f t="shared" si="24"/>
        <v>0.13339661760051114</v>
      </c>
      <c r="AA47" s="78">
        <f t="shared" si="24"/>
        <v>0.12845655103011114</v>
      </c>
      <c r="AB47" s="78">
        <f t="shared" si="24"/>
        <v>0.12351648445971114</v>
      </c>
      <c r="AC47" s="78">
        <f t="shared" si="24"/>
        <v>0.11857641788931114</v>
      </c>
      <c r="AD47" s="78">
        <f t="shared" si="24"/>
        <v>0.11363635131891114</v>
      </c>
      <c r="AE47" s="78">
        <f t="shared" si="24"/>
        <v>0.10869628474851115</v>
      </c>
      <c r="AF47" s="78">
        <f t="shared" si="24"/>
        <v>0.10375621817811115</v>
      </c>
      <c r="AG47" s="78">
        <f t="shared" si="24"/>
        <v>9.881615160771115E-2</v>
      </c>
      <c r="AH47" s="78">
        <f t="shared" si="24"/>
        <v>9.3876085037311152E-2</v>
      </c>
      <c r="AI47" s="78">
        <f t="shared" si="24"/>
        <v>8.8936018466911154E-2</v>
      </c>
      <c r="AJ47" s="78">
        <f t="shared" si="24"/>
        <v>8.3995951896511156E-2</v>
      </c>
      <c r="AK47" s="78">
        <f t="shared" si="24"/>
        <v>7.9055885326111158E-2</v>
      </c>
      <c r="AL47" s="78">
        <f t="shared" si="24"/>
        <v>7.411581875571116E-2</v>
      </c>
      <c r="AM47" s="78">
        <f t="shared" si="24"/>
        <v>6.9175752185311162E-2</v>
      </c>
      <c r="AN47" s="78">
        <f t="shared" si="24"/>
        <v>6.4235685614911164E-2</v>
      </c>
      <c r="AO47" s="78">
        <f t="shared" si="24"/>
        <v>5.9295619044511166E-2</v>
      </c>
      <c r="AP47" s="78">
        <f t="shared" si="24"/>
        <v>5.4355552474111168E-2</v>
      </c>
      <c r="AQ47" s="78">
        <f t="shared" si="24"/>
        <v>4.941548590371117E-2</v>
      </c>
      <c r="AR47" s="78">
        <f t="shared" si="24"/>
        <v>4.4475419333311172E-2</v>
      </c>
      <c r="AS47" s="78">
        <f t="shared" si="24"/>
        <v>3.9535352762911175E-2</v>
      </c>
      <c r="AT47" s="78">
        <f t="shared" si="24"/>
        <v>3.4595286192511177E-2</v>
      </c>
      <c r="AU47" s="78">
        <f t="shared" si="24"/>
        <v>2.9655219622111175E-2</v>
      </c>
      <c r="AV47" s="78">
        <f t="shared" si="24"/>
        <v>2.4715153051711174E-2</v>
      </c>
      <c r="AW47" s="78">
        <f t="shared" si="24"/>
        <v>1.9775086481311172E-2</v>
      </c>
      <c r="AX47" s="78">
        <f t="shared" si="24"/>
        <v>1.4835019910911171E-2</v>
      </c>
      <c r="AY47" s="78">
        <f t="shared" si="24"/>
        <v>9.8949533405111693E-3</v>
      </c>
      <c r="AZ47" s="78">
        <f t="shared" si="24"/>
        <v>4.9548867701111688E-3</v>
      </c>
      <c r="BA47" s="78">
        <f t="shared" si="24"/>
        <v>1.48201997111682E-5</v>
      </c>
      <c r="BB47" s="78">
        <f t="shared" si="24"/>
        <v>1.48201997111682E-5</v>
      </c>
      <c r="BC47" s="78">
        <f t="shared" si="24"/>
        <v>1.48201997111682E-5</v>
      </c>
      <c r="BD47" s="78">
        <f t="shared" si="24"/>
        <v>1.48201997111682E-5</v>
      </c>
      <c r="BE47" s="78">
        <f t="shared" si="24"/>
        <v>1.48201997111682E-5</v>
      </c>
      <c r="BF47" s="78">
        <f t="shared" si="24"/>
        <v>1.48201997111682E-5</v>
      </c>
      <c r="BG47" s="78">
        <f t="shared" si="24"/>
        <v>1.48201997111682E-5</v>
      </c>
      <c r="BH47" s="78">
        <f t="shared" si="24"/>
        <v>1.48201997111682E-5</v>
      </c>
      <c r="BI47" s="78">
        <f t="shared" si="24"/>
        <v>1.48201997111682E-5</v>
      </c>
      <c r="BJ47" s="78">
        <f t="shared" si="24"/>
        <v>1.48201997111682E-5</v>
      </c>
      <c r="BK47" s="78">
        <f t="shared" si="24"/>
        <v>1.48201997111682E-5</v>
      </c>
      <c r="BL47" s="78">
        <f t="shared" si="24"/>
        <v>1.48201997111682E-5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5">AVERAGE(B45,B47)</f>
        <v>0</v>
      </c>
      <c r="C48" s="69">
        <f t="shared" si="25"/>
        <v>0</v>
      </c>
      <c r="D48" s="69">
        <f t="shared" si="25"/>
        <v>2.1612791245499991E-3</v>
      </c>
      <c r="E48" s="69">
        <f>AVERAGE(E45,E47)</f>
        <v>1.0768110106829399E-2</v>
      </c>
      <c r="F48" s="69">
        <f t="shared" si="25"/>
        <v>2.2989834801998996E-2</v>
      </c>
      <c r="G48" s="69">
        <f>AVERAGE(G45,G47)</f>
        <v>3.3924672155579393E-2</v>
      </c>
      <c r="H48" s="69">
        <f t="shared" si="25"/>
        <v>4.3668953465693397E-2</v>
      </c>
      <c r="I48" s="69">
        <f t="shared" si="25"/>
        <v>5.2311599930608195E-2</v>
      </c>
      <c r="J48" s="69">
        <f t="shared" si="25"/>
        <v>5.9935357665377997E-2</v>
      </c>
      <c r="K48" s="69">
        <f t="shared" si="25"/>
        <v>6.6616797701843991E-2</v>
      </c>
      <c r="L48" s="69">
        <f>AVERAGE(L45,L47)</f>
        <v>7.2772120648562394E-2</v>
      </c>
      <c r="M48" s="69">
        <f>AVERAGE(M45,M47)</f>
        <v>7.8853342596724774E-2</v>
      </c>
      <c r="N48" s="69">
        <f>AVERAGE(N45,N47)</f>
        <v>8.4934564544887181E-2</v>
      </c>
      <c r="O48" s="69">
        <f t="shared" ref="O48:BL48" si="26">AVERAGE(O45,O47)</f>
        <v>9.1015786493049561E-2</v>
      </c>
      <c r="P48" s="69">
        <f t="shared" si="26"/>
        <v>9.7097008441211968E-2</v>
      </c>
      <c r="Q48" s="69">
        <f t="shared" si="26"/>
        <v>0.10317823038937435</v>
      </c>
      <c r="R48" s="69">
        <f t="shared" si="26"/>
        <v>0.10925945233753676</v>
      </c>
      <c r="S48" s="69">
        <f t="shared" si="26"/>
        <v>0.11534067428569914</v>
      </c>
      <c r="T48" s="69">
        <f t="shared" si="26"/>
        <v>0.12142189623386154</v>
      </c>
      <c r="U48" s="69">
        <f t="shared" si="26"/>
        <v>0.12750311818202392</v>
      </c>
      <c r="V48" s="69">
        <f t="shared" si="26"/>
        <v>0.13358434013018633</v>
      </c>
      <c r="W48" s="69">
        <f t="shared" si="26"/>
        <v>0.13966556207834874</v>
      </c>
      <c r="X48" s="69">
        <f t="shared" si="26"/>
        <v>0.14299146189687054</v>
      </c>
      <c r="Y48" s="69">
        <f t="shared" si="26"/>
        <v>0.14080671745611112</v>
      </c>
      <c r="Z48" s="69">
        <f t="shared" si="26"/>
        <v>0.13586665088571115</v>
      </c>
      <c r="AA48" s="69">
        <f t="shared" si="26"/>
        <v>0.13092658431531112</v>
      </c>
      <c r="AB48" s="69">
        <f t="shared" si="26"/>
        <v>0.12598651774491115</v>
      </c>
      <c r="AC48" s="69">
        <f t="shared" si="26"/>
        <v>0.12104645117451114</v>
      </c>
      <c r="AD48" s="69">
        <f t="shared" si="26"/>
        <v>0.11610638460411114</v>
      </c>
      <c r="AE48" s="69">
        <f t="shared" si="26"/>
        <v>0.11116631803371115</v>
      </c>
      <c r="AF48" s="69">
        <f t="shared" si="26"/>
        <v>0.10622625146331115</v>
      </c>
      <c r="AG48" s="69">
        <f t="shared" si="26"/>
        <v>0.10128618489291115</v>
      </c>
      <c r="AH48" s="69">
        <f t="shared" si="26"/>
        <v>9.6346118322511151E-2</v>
      </c>
      <c r="AI48" s="69">
        <f t="shared" si="26"/>
        <v>9.1406051752111153E-2</v>
      </c>
      <c r="AJ48" s="69">
        <f t="shared" si="26"/>
        <v>8.6465985181711155E-2</v>
      </c>
      <c r="AK48" s="69">
        <f t="shared" si="26"/>
        <v>8.1525918611311157E-2</v>
      </c>
      <c r="AL48" s="69">
        <f t="shared" si="26"/>
        <v>7.6585852040911159E-2</v>
      </c>
      <c r="AM48" s="69">
        <f t="shared" si="26"/>
        <v>7.1645785470511161E-2</v>
      </c>
      <c r="AN48" s="69">
        <f t="shared" si="26"/>
        <v>6.6705718900111163E-2</v>
      </c>
      <c r="AO48" s="69">
        <f t="shared" si="26"/>
        <v>6.1765652329711165E-2</v>
      </c>
      <c r="AP48" s="69">
        <f t="shared" si="26"/>
        <v>5.6825585759311167E-2</v>
      </c>
      <c r="AQ48" s="69">
        <f t="shared" si="26"/>
        <v>5.1885519188911169E-2</v>
      </c>
      <c r="AR48" s="69">
        <f t="shared" si="26"/>
        <v>4.6945452618511171E-2</v>
      </c>
      <c r="AS48" s="69">
        <f t="shared" si="26"/>
        <v>4.2005386048111173E-2</v>
      </c>
      <c r="AT48" s="69">
        <f t="shared" si="26"/>
        <v>3.7065319477711176E-2</v>
      </c>
      <c r="AU48" s="69">
        <f t="shared" si="26"/>
        <v>3.2125252907311178E-2</v>
      </c>
      <c r="AV48" s="69">
        <f t="shared" si="26"/>
        <v>2.7185186336911173E-2</v>
      </c>
      <c r="AW48" s="69">
        <f t="shared" si="26"/>
        <v>2.2245119766511175E-2</v>
      </c>
      <c r="AX48" s="69">
        <f t="shared" si="26"/>
        <v>1.730505319611117E-2</v>
      </c>
      <c r="AY48" s="69">
        <f t="shared" si="26"/>
        <v>1.236498662571117E-2</v>
      </c>
      <c r="AZ48" s="69">
        <f t="shared" si="26"/>
        <v>7.4249200553111686E-3</v>
      </c>
      <c r="BA48" s="69">
        <f t="shared" si="26"/>
        <v>2.4848534849111685E-3</v>
      </c>
      <c r="BB48" s="69">
        <f t="shared" si="26"/>
        <v>1.48201997111682E-5</v>
      </c>
      <c r="BC48" s="69">
        <f t="shared" si="26"/>
        <v>1.48201997111682E-5</v>
      </c>
      <c r="BD48" s="69">
        <f t="shared" si="26"/>
        <v>1.48201997111682E-5</v>
      </c>
      <c r="BE48" s="69">
        <f t="shared" si="26"/>
        <v>1.48201997111682E-5</v>
      </c>
      <c r="BF48" s="69">
        <f t="shared" si="26"/>
        <v>1.48201997111682E-5</v>
      </c>
      <c r="BG48" s="69">
        <f t="shared" si="26"/>
        <v>1.48201997111682E-5</v>
      </c>
      <c r="BH48" s="69">
        <f t="shared" si="26"/>
        <v>1.48201997111682E-5</v>
      </c>
      <c r="BI48" s="69">
        <f t="shared" si="26"/>
        <v>1.48201997111682E-5</v>
      </c>
      <c r="BJ48" s="69">
        <f t="shared" si="26"/>
        <v>1.48201997111682E-5</v>
      </c>
      <c r="BK48" s="69">
        <f t="shared" si="26"/>
        <v>1.48201997111682E-5</v>
      </c>
      <c r="BL48" s="69">
        <f t="shared" si="26"/>
        <v>1.48201997111682E-5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7">C22-C36-C42-C48</f>
        <v>0</v>
      </c>
      <c r="D50" s="72">
        <f t="shared" si="27"/>
        <v>1.8491761687729498</v>
      </c>
      <c r="E50" s="72">
        <f t="shared" si="27"/>
        <v>3.6201494687147044</v>
      </c>
      <c r="F50" s="72">
        <f t="shared" si="27"/>
        <v>3.4680174586433909</v>
      </c>
      <c r="G50" s="72">
        <f t="shared" si="27"/>
        <v>3.3241017292914541</v>
      </c>
      <c r="H50" s="72">
        <f t="shared" si="27"/>
        <v>3.1877872423708808</v>
      </c>
      <c r="I50" s="72">
        <f t="shared" si="27"/>
        <v>3.0585062702311934</v>
      </c>
      <c r="J50" s="72">
        <f t="shared" si="27"/>
        <v>2.9357305107532015</v>
      </c>
      <c r="K50" s="72">
        <f t="shared" si="27"/>
        <v>2.8189710873489959</v>
      </c>
      <c r="L50" s="72">
        <f t="shared" si="27"/>
        <v>2.7055707192101015</v>
      </c>
      <c r="M50" s="72">
        <f t="shared" si="27"/>
        <v>2.5926434574466031</v>
      </c>
      <c r="N50" s="72">
        <f t="shared" si="27"/>
        <v>2.4797161956831046</v>
      </c>
      <c r="O50" s="72">
        <f t="shared" si="27"/>
        <v>2.3667889339196067</v>
      </c>
      <c r="P50" s="72">
        <f t="shared" si="27"/>
        <v>2.2538616721561082</v>
      </c>
      <c r="Q50" s="72">
        <f t="shared" si="27"/>
        <v>2.1409344103926098</v>
      </c>
      <c r="R50" s="72">
        <f t="shared" si="27"/>
        <v>2.0280071486291114</v>
      </c>
      <c r="S50" s="72">
        <f t="shared" si="27"/>
        <v>1.9150798868656134</v>
      </c>
      <c r="T50" s="72">
        <f t="shared" si="27"/>
        <v>1.8021526251021149</v>
      </c>
      <c r="U50" s="72">
        <f t="shared" si="27"/>
        <v>1.6892253633386167</v>
      </c>
      <c r="V50" s="72">
        <f t="shared" si="27"/>
        <v>1.5762981015751183</v>
      </c>
      <c r="W50" s="72">
        <f t="shared" si="27"/>
        <v>1.4633708398116201</v>
      </c>
      <c r="X50" s="72">
        <f t="shared" si="27"/>
        <v>1.368035250106596</v>
      </c>
      <c r="Y50" s="72">
        <f t="shared" si="27"/>
        <v>1.3078830045185217</v>
      </c>
      <c r="Z50" s="72">
        <f t="shared" si="27"/>
        <v>1.2653224309889217</v>
      </c>
      <c r="AA50" s="72">
        <f t="shared" si="27"/>
        <v>1.2227618574593218</v>
      </c>
      <c r="AB50" s="72">
        <f t="shared" si="27"/>
        <v>1.1802012839297218</v>
      </c>
      <c r="AC50" s="72">
        <f t="shared" si="27"/>
        <v>1.1376407104001218</v>
      </c>
      <c r="AD50" s="72">
        <f t="shared" si="27"/>
        <v>1.0950801368705219</v>
      </c>
      <c r="AE50" s="72">
        <f t="shared" si="27"/>
        <v>1.0525195633409212</v>
      </c>
      <c r="AF50" s="72">
        <f t="shared" si="27"/>
        <v>1.0099589898113213</v>
      </c>
      <c r="AG50" s="72">
        <f t="shared" si="27"/>
        <v>0.96739841628172085</v>
      </c>
      <c r="AH50" s="72">
        <f t="shared" si="27"/>
        <v>0.92483784275212089</v>
      </c>
      <c r="AI50" s="72">
        <f t="shared" si="27"/>
        <v>0.88227726922252059</v>
      </c>
      <c r="AJ50" s="72">
        <f t="shared" si="27"/>
        <v>0.83971669569292051</v>
      </c>
      <c r="AK50" s="72">
        <f t="shared" si="27"/>
        <v>0.79715612216332021</v>
      </c>
      <c r="AL50" s="72">
        <f t="shared" si="27"/>
        <v>0.75459554863372014</v>
      </c>
      <c r="AM50" s="72">
        <f t="shared" si="27"/>
        <v>0.71203497510411995</v>
      </c>
      <c r="AN50" s="72">
        <f t="shared" si="27"/>
        <v>0.66947440157451987</v>
      </c>
      <c r="AO50" s="72">
        <f t="shared" si="27"/>
        <v>0.62691382804491957</v>
      </c>
      <c r="AP50" s="72">
        <f t="shared" si="27"/>
        <v>0.5843532545153195</v>
      </c>
      <c r="AQ50" s="72">
        <f t="shared" si="27"/>
        <v>0.54179268098571931</v>
      </c>
      <c r="AR50" s="72">
        <f t="shared" si="27"/>
        <v>0.49923210745611918</v>
      </c>
      <c r="AS50" s="72">
        <f t="shared" si="27"/>
        <v>0.45667153392651899</v>
      </c>
      <c r="AT50" s="72">
        <f t="shared" si="27"/>
        <v>0.41411096039691886</v>
      </c>
      <c r="AU50" s="72">
        <f t="shared" si="27"/>
        <v>0.37155038686731867</v>
      </c>
      <c r="AV50" s="72">
        <f t="shared" si="27"/>
        <v>0.32898981333771854</v>
      </c>
      <c r="AW50" s="72">
        <f t="shared" si="27"/>
        <v>0.28642923980811835</v>
      </c>
      <c r="AX50" s="72">
        <f t="shared" si="27"/>
        <v>0.24386866627851825</v>
      </c>
      <c r="AY50" s="72">
        <f t="shared" si="27"/>
        <v>0.20130809274891806</v>
      </c>
      <c r="AZ50" s="72">
        <f t="shared" si="27"/>
        <v>0.15874751921931787</v>
      </c>
      <c r="BA50" s="72">
        <f t="shared" si="27"/>
        <v>6.8686305589719304E-2</v>
      </c>
      <c r="BB50" s="72">
        <f t="shared" si="27"/>
        <v>-9.4621275079224618E-5</v>
      </c>
      <c r="BC50" s="72">
        <f>BC22-BC36-BC42-BC48</f>
        <v>-9.4621275079224618E-5</v>
      </c>
      <c r="BD50" s="72">
        <f>BD22-BD36-BD42-BD48</f>
        <v>-9.4621275079224618E-5</v>
      </c>
      <c r="BE50" s="72">
        <f t="shared" si="27"/>
        <v>-9.4621275079224618E-5</v>
      </c>
      <c r="BF50" s="72">
        <f t="shared" si="27"/>
        <v>-9.4621275079224618E-5</v>
      </c>
      <c r="BG50" s="72">
        <f t="shared" si="27"/>
        <v>-9.4621275079224618E-5</v>
      </c>
      <c r="BH50" s="72">
        <f t="shared" si="27"/>
        <v>-9.4621275079224618E-5</v>
      </c>
      <c r="BI50" s="72">
        <f>BI22-BI36-BI42-BI48</f>
        <v>-9.4621275079224618E-5</v>
      </c>
      <c r="BJ50" s="72">
        <f>BJ22-BJ36-BJ42-BJ48</f>
        <v>-9.4621275079224618E-5</v>
      </c>
      <c r="BK50" s="72">
        <f>BK22-BK36-BK42-BK48</f>
        <v>-9.4621275079224618E-5</v>
      </c>
      <c r="BL50" s="72">
        <f>BL22-BL36-BL42-BL48</f>
        <v>-9.4621275079224618E-5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-1.2825968482613078E-3</v>
      </c>
      <c r="E53" s="81">
        <f>(+E33-E114)*'Assumptions (Inputs)'!$D$31/'Assumptions (Inputs)'!$D$30</f>
        <v>-1.2825968482613078E-3</v>
      </c>
      <c r="F53" s="81">
        <f>(+F33-F114)*'Assumptions (Inputs)'!$D$31/'Assumptions (Inputs)'!$D$30</f>
        <v>-1.2825968482613078E-3</v>
      </c>
      <c r="G53" s="81">
        <f>(+G33-G114)*'Assumptions (Inputs)'!$D$31/'Assumptions (Inputs)'!$D$30</f>
        <v>-1.2825968482613078E-3</v>
      </c>
      <c r="H53" s="81">
        <f>(+H33-H114)*'Assumptions (Inputs)'!$D$31/'Assumptions (Inputs)'!$D$30</f>
        <v>-1.2825968482613078E-3</v>
      </c>
      <c r="I53" s="81">
        <f>(+I33-I114)*'Assumptions (Inputs)'!$D$31/'Assumptions (Inputs)'!$D$30</f>
        <v>-1.2825968482613078E-3</v>
      </c>
      <c r="J53" s="81">
        <f>(+J33-J114)*'Assumptions (Inputs)'!$D$31/'Assumptions (Inputs)'!$D$30</f>
        <v>-1.2825968482613078E-3</v>
      </c>
      <c r="K53" s="81">
        <f>(+K33-K114)*'Assumptions (Inputs)'!$D$31/'Assumptions (Inputs)'!$D$30</f>
        <v>-1.2825968482613078E-3</v>
      </c>
      <c r="L53" s="81">
        <f>(+L33-L114)*'Assumptions (Inputs)'!$D$31/'Assumptions (Inputs)'!$D$30</f>
        <v>-1.2825968482613078E-3</v>
      </c>
      <c r="M53" s="81">
        <f>(+M33-M114)*'Assumptions (Inputs)'!$D$31/'Assumptions (Inputs)'!$D$30</f>
        <v>-1.2825968482613078E-3</v>
      </c>
      <c r="N53" s="81">
        <f>(+N33-N114)*'Assumptions (Inputs)'!$D$31/'Assumptions (Inputs)'!$D$30</f>
        <v>-1.2825968482613078E-3</v>
      </c>
      <c r="O53" s="81">
        <f>(+O33-O114)*'Assumptions (Inputs)'!$D$31/'Assumptions (Inputs)'!$D$30</f>
        <v>-1.2825968482613078E-3</v>
      </c>
      <c r="P53" s="81">
        <f>(+P33-P114)*'Assumptions (Inputs)'!$D$31/'Assumptions (Inputs)'!$D$30</f>
        <v>-1.2825968482613078E-3</v>
      </c>
      <c r="Q53" s="81">
        <f>(+Q33-Q114)*'Assumptions (Inputs)'!$D$31/'Assumptions (Inputs)'!$D$30</f>
        <v>-1.2825968482613078E-3</v>
      </c>
      <c r="R53" s="81">
        <f>(+R33-R114)*'Assumptions (Inputs)'!$D$31/'Assumptions (Inputs)'!$D$30</f>
        <v>-1.2825968482613078E-3</v>
      </c>
      <c r="S53" s="81">
        <f>(+S33-S114)*'Assumptions (Inputs)'!$D$31/'Assumptions (Inputs)'!$D$30</f>
        <v>-1.2825968482613078E-3</v>
      </c>
      <c r="T53" s="81">
        <f>(+T33-T114)*'Assumptions (Inputs)'!$D$31/'Assumptions (Inputs)'!$D$30</f>
        <v>-1.2825968482613078E-3</v>
      </c>
      <c r="U53" s="81">
        <f>(+U33-U114)*'Assumptions (Inputs)'!$D$31/'Assumptions (Inputs)'!$D$30</f>
        <v>-1.2825968482613078E-3</v>
      </c>
      <c r="V53" s="81">
        <f>(+V33-V114)*'Assumptions (Inputs)'!$D$31/'Assumptions (Inputs)'!$D$30</f>
        <v>-1.2825968482613078E-3</v>
      </c>
      <c r="W53" s="81">
        <f>(+W33-W114)*'Assumptions (Inputs)'!$D$31/'Assumptions (Inputs)'!$D$30</f>
        <v>-1.2825968482613078E-3</v>
      </c>
      <c r="X53" s="81">
        <f>(+X33-X114)*'Assumptions (Inputs)'!$D$31/'Assumptions (Inputs)'!$D$30</f>
        <v>-1.2825968482613078E-3</v>
      </c>
      <c r="Y53" s="81">
        <f>(+Y33-Y114)*'Assumptions (Inputs)'!$D$31/'Assumptions (Inputs)'!$D$30</f>
        <v>-1.2825968482613078E-3</v>
      </c>
      <c r="Z53" s="81">
        <f>(+Z33-Z114)*'Assumptions (Inputs)'!$D$31/'Assumptions (Inputs)'!$D$30</f>
        <v>-1.2825968482613078E-3</v>
      </c>
      <c r="AA53" s="81">
        <f>(+AA33-AA114)*'Assumptions (Inputs)'!$D$31/'Assumptions (Inputs)'!$D$30</f>
        <v>-1.2825968482613078E-3</v>
      </c>
      <c r="AB53" s="81">
        <f>(+AB33-AB114)*'Assumptions (Inputs)'!$D$31/'Assumptions (Inputs)'!$D$30</f>
        <v>-1.2825968482613078E-3</v>
      </c>
      <c r="AC53" s="81">
        <f>(+AC33-AC114)*'Assumptions (Inputs)'!$D$31/'Assumptions (Inputs)'!$D$30</f>
        <v>-1.2825968482613078E-3</v>
      </c>
      <c r="AD53" s="81">
        <f>(+AD33-AD114)*'Assumptions (Inputs)'!$D$31/'Assumptions (Inputs)'!$D$30</f>
        <v>-1.2825968482613078E-3</v>
      </c>
      <c r="AE53" s="81">
        <f>(+AE33-AE114)*'Assumptions (Inputs)'!$D$31/'Assumptions (Inputs)'!$D$30</f>
        <v>-1.2825968482613078E-3</v>
      </c>
      <c r="AF53" s="81">
        <f>(+AF33-AF114)*'Assumptions (Inputs)'!$D$31/'Assumptions (Inputs)'!$D$30</f>
        <v>-1.2825968482613078E-3</v>
      </c>
      <c r="AG53" s="81">
        <f>(+AG33-AG114)*'Assumptions (Inputs)'!$D$31/'Assumptions (Inputs)'!$D$30</f>
        <v>-1.2825968482613078E-3</v>
      </c>
      <c r="AH53" s="81">
        <f>(+AH33-AH114)*'Assumptions (Inputs)'!$D$31/'Assumptions (Inputs)'!$D$30</f>
        <v>-1.2825968482613078E-3</v>
      </c>
      <c r="AI53" s="81">
        <f>(+AI33-AI114)*'Assumptions (Inputs)'!$D$31/'Assumptions (Inputs)'!$D$30</f>
        <v>-1.2825968482613078E-3</v>
      </c>
      <c r="AJ53" s="81">
        <f>(+AJ33-AJ114)*'Assumptions (Inputs)'!$D$31/'Assumptions (Inputs)'!$D$30</f>
        <v>-1.2825968482613078E-3</v>
      </c>
      <c r="AK53" s="81">
        <f>(+AK33-AK114)*'Assumptions (Inputs)'!$D$31/'Assumptions (Inputs)'!$D$30</f>
        <v>-1.2825968482613078E-3</v>
      </c>
      <c r="AL53" s="81">
        <f>(+AL33-AL114)*'Assumptions (Inputs)'!$D$31/'Assumptions (Inputs)'!$D$30</f>
        <v>-1.2825968482613078E-3</v>
      </c>
      <c r="AM53" s="81">
        <f>(+AM33-AM114)*'Assumptions (Inputs)'!$D$31/'Assumptions (Inputs)'!$D$30</f>
        <v>-1.2825968482613078E-3</v>
      </c>
      <c r="AN53" s="81">
        <f>(+AN33-AN114)*'Assumptions (Inputs)'!$D$31/'Assumptions (Inputs)'!$D$30</f>
        <v>-1.2825968482613078E-3</v>
      </c>
      <c r="AO53" s="81">
        <f>(+AO33-AO114)*'Assumptions (Inputs)'!$D$31/'Assumptions (Inputs)'!$D$30</f>
        <v>-1.2825968482613078E-3</v>
      </c>
      <c r="AP53" s="81">
        <f>(+AP33-AP114)*'Assumptions (Inputs)'!$D$31/'Assumptions (Inputs)'!$D$30</f>
        <v>-1.2825968482613078E-3</v>
      </c>
      <c r="AQ53" s="81">
        <f>(+AQ33-AQ114)*'Assumptions (Inputs)'!$D$31/'Assumptions (Inputs)'!$D$30</f>
        <v>-1.2825968482613078E-3</v>
      </c>
      <c r="AR53" s="81">
        <f>(+AR33-AR114)*'Assumptions (Inputs)'!$D$31/'Assumptions (Inputs)'!$D$30</f>
        <v>-1.2825968482613078E-3</v>
      </c>
      <c r="AS53" s="81">
        <f>(+AS33-AS114)*'Assumptions (Inputs)'!$D$31/'Assumptions (Inputs)'!$D$30</f>
        <v>-1.2825968482613078E-3</v>
      </c>
      <c r="AT53" s="81">
        <f>(+AT33-AT114)*'Assumptions (Inputs)'!$D$31/'Assumptions (Inputs)'!$D$30</f>
        <v>-1.2825968482613078E-3</v>
      </c>
      <c r="AU53" s="81">
        <f>(+AU33-AU114)*'Assumptions (Inputs)'!$D$31/'Assumptions (Inputs)'!$D$30</f>
        <v>-1.2825968482613078E-3</v>
      </c>
      <c r="AV53" s="81">
        <f>(+AV33-AV114)*'Assumptions (Inputs)'!$D$31/'Assumptions (Inputs)'!$D$30</f>
        <v>-1.2825968482613078E-3</v>
      </c>
      <c r="AW53" s="81">
        <f>(+AW33-AW114)*'Assumptions (Inputs)'!$D$31/'Assumptions (Inputs)'!$D$30</f>
        <v>-1.2825968482613078E-3</v>
      </c>
      <c r="AX53" s="81">
        <f>(+AX33-AX114)*'Assumptions (Inputs)'!$D$31/'Assumptions (Inputs)'!$D$30</f>
        <v>-1.2825968482613078E-3</v>
      </c>
      <c r="AY53" s="81">
        <f>(+AY33-AY114)*'Assumptions (Inputs)'!$D$31/'Assumptions (Inputs)'!$D$30</f>
        <v>-1.2825968482613078E-3</v>
      </c>
      <c r="AZ53" s="81">
        <f>(+AZ33-AZ114)*'Assumptions (Inputs)'!$D$31/'Assumptions (Inputs)'!$D$30</f>
        <v>-1.2825968482613078E-3</v>
      </c>
      <c r="BA53" s="81">
        <f>(+BA33-BA114)*'Assumptions (Inputs)'!$D$31/'Assumptions (Inputs)'!$D$30</f>
        <v>-1.2825968482613078E-3</v>
      </c>
      <c r="BB53" s="81">
        <f>(+BB33-BB114)*'Assumptions (Inputs)'!$D$31/'Assumptions (Inputs)'!$D$30</f>
        <v>0</v>
      </c>
      <c r="BC53" s="81">
        <f>(+BC33-BC114)*'Assumptions (Inputs)'!$D$31/'Assumptions (Inputs)'!$D$30</f>
        <v>0</v>
      </c>
      <c r="BD53" s="81">
        <f>(+BD33-BD114)*'Assumptions (Inputs)'!$D$31/'Assumptions (Inputs)'!$D$30</f>
        <v>0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-6.4129842413065338E-2</v>
      </c>
      <c r="BO53" s="343"/>
    </row>
    <row r="54" spans="1:107" s="38" customFormat="1" ht="15" customHeight="1">
      <c r="A54" s="36" t="s">
        <v>53</v>
      </c>
      <c r="B54" s="75">
        <f t="shared" ref="B54:BL54" si="28">B33</f>
        <v>0</v>
      </c>
      <c r="C54" s="75">
        <f t="shared" si="28"/>
        <v>0</v>
      </c>
      <c r="D54" s="75">
        <f t="shared" si="28"/>
        <v>7.4100998555999997E-2</v>
      </c>
      <c r="E54" s="75">
        <f t="shared" si="28"/>
        <v>7.4100998555999997E-2</v>
      </c>
      <c r="F54" s="75">
        <f t="shared" si="28"/>
        <v>7.4100998555999997E-2</v>
      </c>
      <c r="G54" s="75">
        <f t="shared" si="28"/>
        <v>7.4100998555999997E-2</v>
      </c>
      <c r="H54" s="75">
        <f t="shared" si="28"/>
        <v>7.4100998555999997E-2</v>
      </c>
      <c r="I54" s="75">
        <f t="shared" si="28"/>
        <v>7.4100998555999997E-2</v>
      </c>
      <c r="J54" s="75">
        <f t="shared" si="28"/>
        <v>7.4100998555999997E-2</v>
      </c>
      <c r="K54" s="75">
        <f t="shared" si="28"/>
        <v>7.4100998555999997E-2</v>
      </c>
      <c r="L54" s="75">
        <f t="shared" si="28"/>
        <v>7.4100998555999997E-2</v>
      </c>
      <c r="M54" s="75">
        <f t="shared" si="28"/>
        <v>7.4100998555999997E-2</v>
      </c>
      <c r="N54" s="75">
        <f t="shared" si="28"/>
        <v>7.4100998555999997E-2</v>
      </c>
      <c r="O54" s="75">
        <f t="shared" si="28"/>
        <v>7.4100998555999997E-2</v>
      </c>
      <c r="P54" s="75">
        <f t="shared" si="28"/>
        <v>7.4100998555999997E-2</v>
      </c>
      <c r="Q54" s="75">
        <f t="shared" si="28"/>
        <v>7.4100998555999997E-2</v>
      </c>
      <c r="R54" s="75">
        <f t="shared" si="28"/>
        <v>7.4100998555999997E-2</v>
      </c>
      <c r="S54" s="75">
        <f t="shared" si="28"/>
        <v>7.4100998555999997E-2</v>
      </c>
      <c r="T54" s="75">
        <f t="shared" si="28"/>
        <v>7.4100998555999997E-2</v>
      </c>
      <c r="U54" s="75">
        <f t="shared" si="28"/>
        <v>7.4100998555999997E-2</v>
      </c>
      <c r="V54" s="75">
        <f t="shared" si="28"/>
        <v>7.4100998555999997E-2</v>
      </c>
      <c r="W54" s="75">
        <f t="shared" si="28"/>
        <v>7.4100998555999997E-2</v>
      </c>
      <c r="X54" s="75">
        <f t="shared" si="28"/>
        <v>7.4100998555999997E-2</v>
      </c>
      <c r="Y54" s="75">
        <f t="shared" si="28"/>
        <v>7.4100998555999997E-2</v>
      </c>
      <c r="Z54" s="75">
        <f t="shared" si="28"/>
        <v>7.4100998555999997E-2</v>
      </c>
      <c r="AA54" s="75">
        <f t="shared" si="28"/>
        <v>7.4100998555999997E-2</v>
      </c>
      <c r="AB54" s="75">
        <f t="shared" si="28"/>
        <v>7.4100998555999997E-2</v>
      </c>
      <c r="AC54" s="75">
        <f t="shared" si="28"/>
        <v>7.4100998555999997E-2</v>
      </c>
      <c r="AD54" s="75">
        <f t="shared" si="28"/>
        <v>7.4100998555999997E-2</v>
      </c>
      <c r="AE54" s="75">
        <f t="shared" si="28"/>
        <v>7.4100998555999997E-2</v>
      </c>
      <c r="AF54" s="75">
        <f t="shared" si="28"/>
        <v>7.4100998555999997E-2</v>
      </c>
      <c r="AG54" s="75">
        <f t="shared" si="28"/>
        <v>7.4100998555999997E-2</v>
      </c>
      <c r="AH54" s="75">
        <f t="shared" si="28"/>
        <v>7.4100998555999997E-2</v>
      </c>
      <c r="AI54" s="75">
        <f t="shared" si="28"/>
        <v>7.4100998555999997E-2</v>
      </c>
      <c r="AJ54" s="75">
        <f t="shared" si="28"/>
        <v>7.4100998555999997E-2</v>
      </c>
      <c r="AK54" s="75">
        <f t="shared" si="28"/>
        <v>7.4100998555999997E-2</v>
      </c>
      <c r="AL54" s="75">
        <f t="shared" si="28"/>
        <v>7.4100998555999997E-2</v>
      </c>
      <c r="AM54" s="75">
        <f t="shared" si="28"/>
        <v>7.4100998555999997E-2</v>
      </c>
      <c r="AN54" s="75">
        <f t="shared" si="28"/>
        <v>7.4100998555999997E-2</v>
      </c>
      <c r="AO54" s="75">
        <f t="shared" si="28"/>
        <v>7.4100998555999997E-2</v>
      </c>
      <c r="AP54" s="75">
        <f t="shared" si="28"/>
        <v>7.4100998555999997E-2</v>
      </c>
      <c r="AQ54" s="75">
        <f t="shared" si="28"/>
        <v>7.4100998555999997E-2</v>
      </c>
      <c r="AR54" s="75">
        <f t="shared" si="28"/>
        <v>7.4100998555999997E-2</v>
      </c>
      <c r="AS54" s="75">
        <f t="shared" si="28"/>
        <v>7.4100998555999997E-2</v>
      </c>
      <c r="AT54" s="75">
        <f t="shared" si="28"/>
        <v>7.4100998555999997E-2</v>
      </c>
      <c r="AU54" s="75">
        <f t="shared" si="28"/>
        <v>7.4100998555999997E-2</v>
      </c>
      <c r="AV54" s="75">
        <f t="shared" si="28"/>
        <v>7.4100998555999997E-2</v>
      </c>
      <c r="AW54" s="75">
        <f t="shared" si="28"/>
        <v>7.4100998555999997E-2</v>
      </c>
      <c r="AX54" s="75">
        <f t="shared" si="28"/>
        <v>7.4100998555999997E-2</v>
      </c>
      <c r="AY54" s="75">
        <f t="shared" si="28"/>
        <v>7.4100998555999997E-2</v>
      </c>
      <c r="AZ54" s="75">
        <f t="shared" si="28"/>
        <v>7.4100998555999997E-2</v>
      </c>
      <c r="BA54" s="75">
        <f t="shared" si="28"/>
        <v>7.4100998555999997E-2</v>
      </c>
      <c r="BB54" s="75">
        <f t="shared" si="28"/>
        <v>0</v>
      </c>
      <c r="BC54" s="75">
        <f t="shared" si="28"/>
        <v>0</v>
      </c>
      <c r="BD54" s="75">
        <f t="shared" si="28"/>
        <v>0</v>
      </c>
      <c r="BE54" s="75">
        <f t="shared" si="28"/>
        <v>0</v>
      </c>
      <c r="BF54" s="75">
        <f t="shared" si="28"/>
        <v>0</v>
      </c>
      <c r="BG54" s="75">
        <f t="shared" si="28"/>
        <v>0</v>
      </c>
      <c r="BH54" s="75">
        <f t="shared" si="28"/>
        <v>0</v>
      </c>
      <c r="BI54" s="75">
        <f t="shared" si="28"/>
        <v>0</v>
      </c>
      <c r="BJ54" s="75">
        <f t="shared" si="28"/>
        <v>0</v>
      </c>
      <c r="BK54" s="75">
        <f t="shared" si="28"/>
        <v>0</v>
      </c>
      <c r="BL54" s="75">
        <f t="shared" si="28"/>
        <v>0</v>
      </c>
      <c r="BM54" s="37"/>
      <c r="BN54" s="75">
        <f>SUM(B54:BM54)</f>
        <v>3.7050499278000029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0.19000256039999999</v>
      </c>
      <c r="E55" s="68">
        <f>E21*'Assumptions (Inputs)'!$C$42</f>
        <v>0.19000256039999999</v>
      </c>
      <c r="F55" s="68">
        <f>F21*'Assumptions (Inputs)'!$C$42</f>
        <v>0.19000256039999999</v>
      </c>
      <c r="G55" s="68">
        <f>G21*'Assumptions (Inputs)'!$C$42</f>
        <v>0.19000256039999999</v>
      </c>
      <c r="H55" s="68">
        <f>H21*'Assumptions (Inputs)'!$C$42</f>
        <v>0.19000256039999999</v>
      </c>
      <c r="I55" s="68">
        <f>I21*'Assumptions (Inputs)'!$C$42</f>
        <v>0.19000256039999999</v>
      </c>
      <c r="J55" s="68">
        <f>J21*'Assumptions (Inputs)'!$C$42</f>
        <v>0.19000256039999999</v>
      </c>
      <c r="K55" s="68">
        <f>K21*'Assumptions (Inputs)'!$C$42</f>
        <v>0.19000256039999999</v>
      </c>
      <c r="L55" s="68">
        <f>L21*'Assumptions (Inputs)'!$C$42</f>
        <v>0.19000256039999999</v>
      </c>
      <c r="M55" s="68">
        <f>M21*'Assumptions (Inputs)'!$C$42</f>
        <v>0.19000256039999999</v>
      </c>
      <c r="N55" s="68">
        <f>N21*'Assumptions (Inputs)'!$C$42</f>
        <v>0.19000256039999999</v>
      </c>
      <c r="O55" s="68">
        <f>O21*'Assumptions (Inputs)'!$C$42</f>
        <v>0.19000256039999999</v>
      </c>
      <c r="P55" s="68">
        <f>P21*'Assumptions (Inputs)'!$C$42</f>
        <v>0.19000256039999999</v>
      </c>
      <c r="Q55" s="68">
        <f>Q21*'Assumptions (Inputs)'!$C$42</f>
        <v>0.19000256039999999</v>
      </c>
      <c r="R55" s="68">
        <f>R21*'Assumptions (Inputs)'!$C$42</f>
        <v>0.19000256039999999</v>
      </c>
      <c r="S55" s="68">
        <f>S21*'Assumptions (Inputs)'!$C$42</f>
        <v>0.19000256039999999</v>
      </c>
      <c r="T55" s="68">
        <f>T21*'Assumptions (Inputs)'!$C$42</f>
        <v>0.19000256039999999</v>
      </c>
      <c r="U55" s="68">
        <f>U21*'Assumptions (Inputs)'!$C$42</f>
        <v>0.19000256039999999</v>
      </c>
      <c r="V55" s="68">
        <f>V21*'Assumptions (Inputs)'!$C$42</f>
        <v>0.19000256039999999</v>
      </c>
      <c r="W55" s="68">
        <f>W21*'Assumptions (Inputs)'!$C$42</f>
        <v>0.19000256039999999</v>
      </c>
      <c r="X55" s="68">
        <f>X21*'Assumptions (Inputs)'!$C$42</f>
        <v>0.19000256039999999</v>
      </c>
      <c r="Y55" s="68">
        <f>Y21*'Assumptions (Inputs)'!$C$42</f>
        <v>0.19000256039999999</v>
      </c>
      <c r="Z55" s="68">
        <f>Z21*'Assumptions (Inputs)'!$C$42</f>
        <v>0.19000256039999999</v>
      </c>
      <c r="AA55" s="68">
        <f>AA21*'Assumptions (Inputs)'!$C$42</f>
        <v>0.19000256039999999</v>
      </c>
      <c r="AB55" s="68">
        <f>AB21*'Assumptions (Inputs)'!$C$42</f>
        <v>0.19000256039999999</v>
      </c>
      <c r="AC55" s="68">
        <f>AC21*'Assumptions (Inputs)'!$C$42</f>
        <v>0.19000256039999999</v>
      </c>
      <c r="AD55" s="68">
        <f>AD21*'Assumptions (Inputs)'!$C$42</f>
        <v>0.19000256039999999</v>
      </c>
      <c r="AE55" s="68">
        <f>AE21*'Assumptions (Inputs)'!$C$42</f>
        <v>0.19000256039999999</v>
      </c>
      <c r="AF55" s="68">
        <f>AF21*'Assumptions (Inputs)'!$C$42</f>
        <v>0.19000256039999999</v>
      </c>
      <c r="AG55" s="68">
        <f>AG21*'Assumptions (Inputs)'!$C$42</f>
        <v>0.19000256039999999</v>
      </c>
      <c r="AH55" s="68">
        <f>AH21*'Assumptions (Inputs)'!$C$42</f>
        <v>0.19000256039999999</v>
      </c>
      <c r="AI55" s="68">
        <f>AI21*'Assumptions (Inputs)'!$C$42</f>
        <v>0.19000256039999999</v>
      </c>
      <c r="AJ55" s="68">
        <f>AJ21*'Assumptions (Inputs)'!$C$42</f>
        <v>0.19000256039999999</v>
      </c>
      <c r="AK55" s="68">
        <f>AK21*'Assumptions (Inputs)'!$C$42</f>
        <v>0.19000256039999999</v>
      </c>
      <c r="AL55" s="68">
        <f>AL21*'Assumptions (Inputs)'!$C$42</f>
        <v>0.19000256039999999</v>
      </c>
      <c r="AM55" s="68">
        <f>AM21*'Assumptions (Inputs)'!$C$42</f>
        <v>0.19000256039999999</v>
      </c>
      <c r="AN55" s="68">
        <f>AN21*'Assumptions (Inputs)'!$C$42</f>
        <v>0.19000256039999999</v>
      </c>
      <c r="AO55" s="68">
        <f>AO21*'Assumptions (Inputs)'!$C$42</f>
        <v>0.19000256039999999</v>
      </c>
      <c r="AP55" s="68">
        <f>AP21*'Assumptions (Inputs)'!$C$42</f>
        <v>0.19000256039999999</v>
      </c>
      <c r="AQ55" s="68">
        <f>AQ21*'Assumptions (Inputs)'!$C$42</f>
        <v>0.19000256039999999</v>
      </c>
      <c r="AR55" s="68">
        <f>AR21*'Assumptions (Inputs)'!$C$42</f>
        <v>0.19000256039999999</v>
      </c>
      <c r="AS55" s="68">
        <f>AS21*'Assumptions (Inputs)'!$C$42</f>
        <v>0.19000256039999999</v>
      </c>
      <c r="AT55" s="68">
        <f>AT21*'Assumptions (Inputs)'!$C$42</f>
        <v>0.19000256039999999</v>
      </c>
      <c r="AU55" s="68">
        <f>AU21*'Assumptions (Inputs)'!$C$42</f>
        <v>0.19000256039999999</v>
      </c>
      <c r="AV55" s="68">
        <f>AV21*'Assumptions (Inputs)'!$C$42</f>
        <v>0.19000256039999999</v>
      </c>
      <c r="AW55" s="68">
        <f>AW21*'Assumptions (Inputs)'!$C$42</f>
        <v>0.19000256039999999</v>
      </c>
      <c r="AX55" s="68">
        <f>AX21*'Assumptions (Inputs)'!$C$42</f>
        <v>0.19000256039999999</v>
      </c>
      <c r="AY55" s="68">
        <f>AY21*'Assumptions (Inputs)'!$C$42</f>
        <v>0.19000256039999999</v>
      </c>
      <c r="AZ55" s="68">
        <f>AZ21*'Assumptions (Inputs)'!$C$42</f>
        <v>0.19000256039999999</v>
      </c>
      <c r="BA55" s="68">
        <f>BA21*'Assumptions (Inputs)'!$C$42</f>
        <v>0</v>
      </c>
      <c r="BB55" s="68">
        <f>BB21*'Assumptions (Inputs)'!$C$42</f>
        <v>0</v>
      </c>
      <c r="BC55" s="68">
        <f>BC21*'Assumptions (Inputs)'!$C$42</f>
        <v>0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9.3101254596</v>
      </c>
      <c r="BO55" s="337"/>
    </row>
    <row r="56" spans="1:107" s="38" customFormat="1" ht="15" customHeight="1" thickBot="1">
      <c r="A56" s="36" t="s">
        <v>100</v>
      </c>
      <c r="B56" s="69">
        <f t="shared" ref="B56:BL56" si="29">SUM(B53:B55)</f>
        <v>0</v>
      </c>
      <c r="C56" s="69">
        <f t="shared" si="29"/>
        <v>0</v>
      </c>
      <c r="D56" s="69">
        <f t="shared" si="29"/>
        <v>0.2628209621077387</v>
      </c>
      <c r="E56" s="69">
        <f t="shared" si="29"/>
        <v>0.2628209621077387</v>
      </c>
      <c r="F56" s="69">
        <f t="shared" si="29"/>
        <v>0.2628209621077387</v>
      </c>
      <c r="G56" s="69">
        <f t="shared" si="29"/>
        <v>0.2628209621077387</v>
      </c>
      <c r="H56" s="69">
        <f t="shared" si="29"/>
        <v>0.2628209621077387</v>
      </c>
      <c r="I56" s="69">
        <f t="shared" si="29"/>
        <v>0.2628209621077387</v>
      </c>
      <c r="J56" s="69">
        <f t="shared" si="29"/>
        <v>0.2628209621077387</v>
      </c>
      <c r="K56" s="69">
        <f t="shared" si="29"/>
        <v>0.2628209621077387</v>
      </c>
      <c r="L56" s="69">
        <f t="shared" si="29"/>
        <v>0.2628209621077387</v>
      </c>
      <c r="M56" s="69">
        <f t="shared" si="29"/>
        <v>0.2628209621077387</v>
      </c>
      <c r="N56" s="69">
        <f t="shared" si="29"/>
        <v>0.2628209621077387</v>
      </c>
      <c r="O56" s="69">
        <f t="shared" si="29"/>
        <v>0.2628209621077387</v>
      </c>
      <c r="P56" s="69">
        <f t="shared" si="29"/>
        <v>0.2628209621077387</v>
      </c>
      <c r="Q56" s="69">
        <f t="shared" si="29"/>
        <v>0.2628209621077387</v>
      </c>
      <c r="R56" s="69">
        <f t="shared" si="29"/>
        <v>0.2628209621077387</v>
      </c>
      <c r="S56" s="69">
        <f t="shared" si="29"/>
        <v>0.2628209621077387</v>
      </c>
      <c r="T56" s="69">
        <f t="shared" si="29"/>
        <v>0.2628209621077387</v>
      </c>
      <c r="U56" s="69">
        <f t="shared" si="29"/>
        <v>0.2628209621077387</v>
      </c>
      <c r="V56" s="69">
        <f t="shared" si="29"/>
        <v>0.2628209621077387</v>
      </c>
      <c r="W56" s="69">
        <f t="shared" si="29"/>
        <v>0.2628209621077387</v>
      </c>
      <c r="X56" s="69">
        <f t="shared" si="29"/>
        <v>0.2628209621077387</v>
      </c>
      <c r="Y56" s="69">
        <f t="shared" si="29"/>
        <v>0.2628209621077387</v>
      </c>
      <c r="Z56" s="69">
        <f t="shared" si="29"/>
        <v>0.2628209621077387</v>
      </c>
      <c r="AA56" s="69">
        <f t="shared" si="29"/>
        <v>0.2628209621077387</v>
      </c>
      <c r="AB56" s="69">
        <f t="shared" si="29"/>
        <v>0.2628209621077387</v>
      </c>
      <c r="AC56" s="69">
        <f t="shared" si="29"/>
        <v>0.2628209621077387</v>
      </c>
      <c r="AD56" s="69">
        <f t="shared" si="29"/>
        <v>0.2628209621077387</v>
      </c>
      <c r="AE56" s="69">
        <f t="shared" si="29"/>
        <v>0.2628209621077387</v>
      </c>
      <c r="AF56" s="69">
        <f t="shared" si="29"/>
        <v>0.2628209621077387</v>
      </c>
      <c r="AG56" s="69">
        <f t="shared" si="29"/>
        <v>0.2628209621077387</v>
      </c>
      <c r="AH56" s="69">
        <f t="shared" si="29"/>
        <v>0.2628209621077387</v>
      </c>
      <c r="AI56" s="69">
        <f t="shared" si="29"/>
        <v>0.2628209621077387</v>
      </c>
      <c r="AJ56" s="69">
        <f t="shared" si="29"/>
        <v>0.2628209621077387</v>
      </c>
      <c r="AK56" s="69">
        <f t="shared" si="29"/>
        <v>0.2628209621077387</v>
      </c>
      <c r="AL56" s="69">
        <f t="shared" si="29"/>
        <v>0.2628209621077387</v>
      </c>
      <c r="AM56" s="69">
        <f t="shared" si="29"/>
        <v>0.2628209621077387</v>
      </c>
      <c r="AN56" s="69">
        <f t="shared" si="29"/>
        <v>0.2628209621077387</v>
      </c>
      <c r="AO56" s="69">
        <f t="shared" si="29"/>
        <v>0.2628209621077387</v>
      </c>
      <c r="AP56" s="69">
        <f t="shared" si="29"/>
        <v>0.2628209621077387</v>
      </c>
      <c r="AQ56" s="69">
        <f t="shared" si="29"/>
        <v>0.2628209621077387</v>
      </c>
      <c r="AR56" s="69">
        <f t="shared" si="29"/>
        <v>0.2628209621077387</v>
      </c>
      <c r="AS56" s="69">
        <f t="shared" si="29"/>
        <v>0.2628209621077387</v>
      </c>
      <c r="AT56" s="69">
        <f t="shared" si="29"/>
        <v>0.2628209621077387</v>
      </c>
      <c r="AU56" s="69">
        <f t="shared" si="29"/>
        <v>0.2628209621077387</v>
      </c>
      <c r="AV56" s="69">
        <f t="shared" si="29"/>
        <v>0.2628209621077387</v>
      </c>
      <c r="AW56" s="69">
        <f t="shared" si="29"/>
        <v>0.2628209621077387</v>
      </c>
      <c r="AX56" s="69">
        <f t="shared" si="29"/>
        <v>0.2628209621077387</v>
      </c>
      <c r="AY56" s="69">
        <f t="shared" si="29"/>
        <v>0.2628209621077387</v>
      </c>
      <c r="AZ56" s="69">
        <f t="shared" si="29"/>
        <v>0.2628209621077387</v>
      </c>
      <c r="BA56" s="69">
        <f t="shared" si="29"/>
        <v>7.2818401707738692E-2</v>
      </c>
      <c r="BB56" s="69">
        <f t="shared" si="29"/>
        <v>0</v>
      </c>
      <c r="BC56" s="69">
        <f t="shared" si="29"/>
        <v>0</v>
      </c>
      <c r="BD56" s="69">
        <f t="shared" si="29"/>
        <v>0</v>
      </c>
      <c r="BE56" s="69">
        <f t="shared" si="29"/>
        <v>0</v>
      </c>
      <c r="BF56" s="69">
        <f t="shared" si="29"/>
        <v>0</v>
      </c>
      <c r="BG56" s="69">
        <f t="shared" si="29"/>
        <v>0</v>
      </c>
      <c r="BH56" s="69">
        <f t="shared" si="29"/>
        <v>0</v>
      </c>
      <c r="BI56" s="69">
        <f t="shared" si="29"/>
        <v>0</v>
      </c>
      <c r="BJ56" s="69">
        <f t="shared" si="29"/>
        <v>0</v>
      </c>
      <c r="BK56" s="69">
        <f t="shared" si="29"/>
        <v>0</v>
      </c>
      <c r="BL56" s="69">
        <f t="shared" si="29"/>
        <v>0</v>
      </c>
      <c r="BM56" s="37"/>
      <c r="BN56" s="75">
        <f>SUM(B56:BM56)</f>
        <v>12.951045544986941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30">B50</f>
        <v>0</v>
      </c>
      <c r="C59" s="75">
        <f t="shared" si="30"/>
        <v>0</v>
      </c>
      <c r="D59" s="75">
        <f t="shared" si="30"/>
        <v>1.8491761687729498</v>
      </c>
      <c r="E59" s="75">
        <f t="shared" si="30"/>
        <v>3.6201494687147044</v>
      </c>
      <c r="F59" s="75">
        <f t="shared" si="30"/>
        <v>3.4680174586433909</v>
      </c>
      <c r="G59" s="75">
        <f t="shared" si="30"/>
        <v>3.3241017292914541</v>
      </c>
      <c r="H59" s="75">
        <f t="shared" si="30"/>
        <v>3.1877872423708808</v>
      </c>
      <c r="I59" s="75">
        <f t="shared" si="30"/>
        <v>3.0585062702311934</v>
      </c>
      <c r="J59" s="75">
        <f t="shared" si="30"/>
        <v>2.9357305107532015</v>
      </c>
      <c r="K59" s="75">
        <f t="shared" si="30"/>
        <v>2.8189710873489959</v>
      </c>
      <c r="L59" s="75">
        <f t="shared" si="30"/>
        <v>2.7055707192101015</v>
      </c>
      <c r="M59" s="75">
        <f t="shared" si="30"/>
        <v>2.5926434574466031</v>
      </c>
      <c r="N59" s="75">
        <f t="shared" si="30"/>
        <v>2.4797161956831046</v>
      </c>
      <c r="O59" s="75">
        <f t="shared" si="30"/>
        <v>2.3667889339196067</v>
      </c>
      <c r="P59" s="75">
        <f t="shared" si="30"/>
        <v>2.2538616721561082</v>
      </c>
      <c r="Q59" s="75">
        <f t="shared" si="30"/>
        <v>2.1409344103926098</v>
      </c>
      <c r="R59" s="75">
        <f t="shared" si="30"/>
        <v>2.0280071486291114</v>
      </c>
      <c r="S59" s="75">
        <f t="shared" si="30"/>
        <v>1.9150798868656134</v>
      </c>
      <c r="T59" s="75">
        <f t="shared" si="30"/>
        <v>1.8021526251021149</v>
      </c>
      <c r="U59" s="75">
        <f t="shared" si="30"/>
        <v>1.6892253633386167</v>
      </c>
      <c r="V59" s="75">
        <f t="shared" si="30"/>
        <v>1.5762981015751183</v>
      </c>
      <c r="W59" s="75">
        <f t="shared" si="30"/>
        <v>1.4633708398116201</v>
      </c>
      <c r="X59" s="75">
        <f t="shared" si="30"/>
        <v>1.368035250106596</v>
      </c>
      <c r="Y59" s="75">
        <f t="shared" si="30"/>
        <v>1.3078830045185217</v>
      </c>
      <c r="Z59" s="75">
        <f t="shared" si="30"/>
        <v>1.2653224309889217</v>
      </c>
      <c r="AA59" s="75">
        <f t="shared" si="30"/>
        <v>1.2227618574593218</v>
      </c>
      <c r="AB59" s="75">
        <f t="shared" si="30"/>
        <v>1.1802012839297218</v>
      </c>
      <c r="AC59" s="75">
        <f t="shared" si="30"/>
        <v>1.1376407104001218</v>
      </c>
      <c r="AD59" s="75">
        <f t="shared" si="30"/>
        <v>1.0950801368705219</v>
      </c>
      <c r="AE59" s="75">
        <f t="shared" si="30"/>
        <v>1.0525195633409212</v>
      </c>
      <c r="AF59" s="75">
        <f t="shared" si="30"/>
        <v>1.0099589898113213</v>
      </c>
      <c r="AG59" s="75">
        <f t="shared" si="30"/>
        <v>0.96739841628172085</v>
      </c>
      <c r="AH59" s="75">
        <f t="shared" si="30"/>
        <v>0.92483784275212089</v>
      </c>
      <c r="AI59" s="75">
        <f t="shared" si="30"/>
        <v>0.88227726922252059</v>
      </c>
      <c r="AJ59" s="75">
        <f t="shared" si="30"/>
        <v>0.83971669569292051</v>
      </c>
      <c r="AK59" s="75">
        <f t="shared" si="30"/>
        <v>0.79715612216332021</v>
      </c>
      <c r="AL59" s="75">
        <f t="shared" si="30"/>
        <v>0.75459554863372014</v>
      </c>
      <c r="AM59" s="75">
        <f t="shared" si="30"/>
        <v>0.71203497510411995</v>
      </c>
      <c r="AN59" s="75">
        <f t="shared" si="30"/>
        <v>0.66947440157451987</v>
      </c>
      <c r="AO59" s="75">
        <f t="shared" si="30"/>
        <v>0.62691382804491957</v>
      </c>
      <c r="AP59" s="75">
        <f t="shared" si="30"/>
        <v>0.5843532545153195</v>
      </c>
      <c r="AQ59" s="75">
        <f t="shared" si="30"/>
        <v>0.54179268098571931</v>
      </c>
      <c r="AR59" s="75">
        <f t="shared" si="30"/>
        <v>0.49923210745611918</v>
      </c>
      <c r="AS59" s="75">
        <f t="shared" si="30"/>
        <v>0.45667153392651899</v>
      </c>
      <c r="AT59" s="75">
        <f t="shared" si="30"/>
        <v>0.41411096039691886</v>
      </c>
      <c r="AU59" s="75">
        <f t="shared" si="30"/>
        <v>0.37155038686731867</v>
      </c>
      <c r="AV59" s="75">
        <f t="shared" si="30"/>
        <v>0.32898981333771854</v>
      </c>
      <c r="AW59" s="75">
        <f t="shared" si="30"/>
        <v>0.28642923980811835</v>
      </c>
      <c r="AX59" s="75">
        <f t="shared" si="30"/>
        <v>0.24386866627851825</v>
      </c>
      <c r="AY59" s="75">
        <f t="shared" si="30"/>
        <v>0.20130809274891806</v>
      </c>
      <c r="AZ59" s="75">
        <f t="shared" si="30"/>
        <v>0.15874751921931787</v>
      </c>
      <c r="BA59" s="75">
        <f t="shared" si="30"/>
        <v>6.8686305589719304E-2</v>
      </c>
      <c r="BB59" s="75">
        <f t="shared" si="30"/>
        <v>-9.4621275079224618E-5</v>
      </c>
      <c r="BC59" s="75">
        <f t="shared" si="30"/>
        <v>-9.4621275079224618E-5</v>
      </c>
      <c r="BD59" s="75">
        <f t="shared" si="30"/>
        <v>-9.4621275079224618E-5</v>
      </c>
      <c r="BE59" s="75">
        <f t="shared" si="30"/>
        <v>-9.4621275079224618E-5</v>
      </c>
      <c r="BF59" s="75">
        <f t="shared" si="30"/>
        <v>-9.4621275079224618E-5</v>
      </c>
      <c r="BG59" s="75">
        <f t="shared" si="30"/>
        <v>-9.4621275079224618E-5</v>
      </c>
      <c r="BH59" s="75">
        <f t="shared" si="30"/>
        <v>-9.4621275079224618E-5</v>
      </c>
      <c r="BI59" s="75">
        <f t="shared" si="30"/>
        <v>-9.4621275079224618E-5</v>
      </c>
      <c r="BJ59" s="75">
        <f t="shared" si="30"/>
        <v>-9.4621275079224618E-5</v>
      </c>
      <c r="BK59" s="75">
        <f t="shared" si="30"/>
        <v>-9.4621275079224618E-5</v>
      </c>
      <c r="BL59" s="75">
        <f t="shared" si="30"/>
        <v>-9.4621275079224618E-5</v>
      </c>
      <c r="BM59" s="37"/>
      <c r="BN59" s="75">
        <f>SUM(B59:BM59)</f>
        <v>71.244597344257258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1">E60</f>
        <v>9.7000000000000003E-2</v>
      </c>
      <c r="G60" s="369">
        <f t="shared" si="31"/>
        <v>9.7000000000000003E-2</v>
      </c>
      <c r="H60" s="369">
        <f t="shared" si="31"/>
        <v>9.7000000000000003E-2</v>
      </c>
      <c r="I60" s="369">
        <f t="shared" si="31"/>
        <v>9.7000000000000003E-2</v>
      </c>
      <c r="J60" s="369">
        <f t="shared" si="31"/>
        <v>9.7000000000000003E-2</v>
      </c>
      <c r="K60" s="369">
        <f t="shared" si="31"/>
        <v>9.7000000000000003E-2</v>
      </c>
      <c r="L60" s="369">
        <f t="shared" si="31"/>
        <v>9.7000000000000003E-2</v>
      </c>
      <c r="M60" s="369">
        <f t="shared" si="31"/>
        <v>9.7000000000000003E-2</v>
      </c>
      <c r="N60" s="369">
        <f t="shared" si="31"/>
        <v>9.7000000000000003E-2</v>
      </c>
      <c r="O60" s="369">
        <f t="shared" si="31"/>
        <v>9.7000000000000003E-2</v>
      </c>
      <c r="P60" s="369">
        <f t="shared" si="31"/>
        <v>9.7000000000000003E-2</v>
      </c>
      <c r="Q60" s="369">
        <f t="shared" si="31"/>
        <v>9.7000000000000003E-2</v>
      </c>
      <c r="R60" s="369">
        <f t="shared" si="31"/>
        <v>9.7000000000000003E-2</v>
      </c>
      <c r="S60" s="369">
        <f t="shared" si="31"/>
        <v>9.7000000000000003E-2</v>
      </c>
      <c r="T60" s="369">
        <f t="shared" si="31"/>
        <v>9.7000000000000003E-2</v>
      </c>
      <c r="U60" s="369">
        <f t="shared" si="31"/>
        <v>9.7000000000000003E-2</v>
      </c>
      <c r="V60" s="369">
        <f t="shared" si="31"/>
        <v>9.7000000000000003E-2</v>
      </c>
      <c r="W60" s="369">
        <f t="shared" si="31"/>
        <v>9.7000000000000003E-2</v>
      </c>
      <c r="X60" s="369">
        <f t="shared" si="31"/>
        <v>9.7000000000000003E-2</v>
      </c>
      <c r="Y60" s="369">
        <f t="shared" si="31"/>
        <v>9.7000000000000003E-2</v>
      </c>
      <c r="Z60" s="369">
        <f t="shared" si="31"/>
        <v>9.7000000000000003E-2</v>
      </c>
      <c r="AA60" s="369">
        <f t="shared" si="31"/>
        <v>9.7000000000000003E-2</v>
      </c>
      <c r="AB60" s="369">
        <f t="shared" si="31"/>
        <v>9.7000000000000003E-2</v>
      </c>
      <c r="AC60" s="369">
        <f t="shared" si="31"/>
        <v>9.7000000000000003E-2</v>
      </c>
      <c r="AD60" s="369">
        <f t="shared" si="31"/>
        <v>9.7000000000000003E-2</v>
      </c>
      <c r="AE60" s="369">
        <f t="shared" si="31"/>
        <v>9.7000000000000003E-2</v>
      </c>
      <c r="AF60" s="369">
        <f t="shared" si="31"/>
        <v>9.7000000000000003E-2</v>
      </c>
      <c r="AG60" s="369">
        <f t="shared" si="31"/>
        <v>9.7000000000000003E-2</v>
      </c>
      <c r="AH60" s="369">
        <f t="shared" si="31"/>
        <v>9.7000000000000003E-2</v>
      </c>
      <c r="AI60" s="369">
        <f t="shared" si="31"/>
        <v>9.7000000000000003E-2</v>
      </c>
      <c r="AJ60" s="369">
        <f t="shared" si="31"/>
        <v>9.7000000000000003E-2</v>
      </c>
      <c r="AK60" s="369">
        <f t="shared" si="31"/>
        <v>9.7000000000000003E-2</v>
      </c>
      <c r="AL60" s="369">
        <f t="shared" si="31"/>
        <v>9.7000000000000003E-2</v>
      </c>
      <c r="AM60" s="369">
        <f t="shared" si="31"/>
        <v>9.7000000000000003E-2</v>
      </c>
      <c r="AN60" s="369">
        <f t="shared" si="31"/>
        <v>9.7000000000000003E-2</v>
      </c>
      <c r="AO60" s="369">
        <f t="shared" si="31"/>
        <v>9.7000000000000003E-2</v>
      </c>
      <c r="AP60" s="369">
        <f t="shared" si="31"/>
        <v>9.7000000000000003E-2</v>
      </c>
      <c r="AQ60" s="369">
        <f t="shared" si="31"/>
        <v>9.7000000000000003E-2</v>
      </c>
      <c r="AR60" s="369">
        <f t="shared" si="31"/>
        <v>9.7000000000000003E-2</v>
      </c>
      <c r="AS60" s="369">
        <f t="shared" si="31"/>
        <v>9.7000000000000003E-2</v>
      </c>
      <c r="AT60" s="369">
        <f t="shared" si="31"/>
        <v>9.7000000000000003E-2</v>
      </c>
      <c r="AU60" s="369">
        <f t="shared" si="31"/>
        <v>9.7000000000000003E-2</v>
      </c>
      <c r="AV60" s="369">
        <f t="shared" si="31"/>
        <v>9.7000000000000003E-2</v>
      </c>
      <c r="AW60" s="369">
        <f t="shared" si="31"/>
        <v>9.7000000000000003E-2</v>
      </c>
      <c r="AX60" s="369">
        <f t="shared" si="31"/>
        <v>9.7000000000000003E-2</v>
      </c>
      <c r="AY60" s="369">
        <f t="shared" si="31"/>
        <v>9.7000000000000003E-2</v>
      </c>
      <c r="AZ60" s="369">
        <f t="shared" si="31"/>
        <v>9.7000000000000003E-2</v>
      </c>
      <c r="BA60" s="369">
        <f t="shared" si="31"/>
        <v>9.7000000000000003E-2</v>
      </c>
      <c r="BB60" s="369">
        <f t="shared" si="31"/>
        <v>9.7000000000000003E-2</v>
      </c>
      <c r="BC60" s="369">
        <f t="shared" si="31"/>
        <v>9.7000000000000003E-2</v>
      </c>
      <c r="BD60" s="369">
        <f t="shared" si="31"/>
        <v>9.7000000000000003E-2</v>
      </c>
      <c r="BE60" s="369">
        <f t="shared" si="31"/>
        <v>9.7000000000000003E-2</v>
      </c>
      <c r="BF60" s="369">
        <f t="shared" si="31"/>
        <v>9.7000000000000003E-2</v>
      </c>
      <c r="BG60" s="369">
        <f t="shared" si="31"/>
        <v>9.7000000000000003E-2</v>
      </c>
      <c r="BH60" s="369">
        <f t="shared" si="31"/>
        <v>9.7000000000000003E-2</v>
      </c>
      <c r="BI60" s="369">
        <f t="shared" si="31"/>
        <v>9.7000000000000003E-2</v>
      </c>
      <c r="BJ60" s="369">
        <f t="shared" si="31"/>
        <v>9.7000000000000003E-2</v>
      </c>
      <c r="BK60" s="369">
        <f t="shared" si="31"/>
        <v>9.7000000000000003E-2</v>
      </c>
      <c r="BL60" s="369">
        <f t="shared" si="31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2">+B59*B60</f>
        <v>0</v>
      </c>
      <c r="C61" s="75">
        <f t="shared" si="32"/>
        <v>0</v>
      </c>
      <c r="D61" s="75">
        <f t="shared" si="32"/>
        <v>0.17937008837097612</v>
      </c>
      <c r="E61" s="75">
        <f t="shared" si="32"/>
        <v>0.35115449846532631</v>
      </c>
      <c r="F61" s="75">
        <f>+F59*F60</f>
        <v>0.33639769348840892</v>
      </c>
      <c r="G61" s="75">
        <f t="shared" ref="G61:BL61" si="33">+G59*G60</f>
        <v>0.32243786774127103</v>
      </c>
      <c r="H61" s="75">
        <f t="shared" si="33"/>
        <v>0.30921536250997544</v>
      </c>
      <c r="I61" s="75">
        <f t="shared" si="33"/>
        <v>0.29667510821242576</v>
      </c>
      <c r="J61" s="75">
        <f t="shared" si="33"/>
        <v>0.28476585954306055</v>
      </c>
      <c r="K61" s="75">
        <f t="shared" si="33"/>
        <v>0.27344019547285259</v>
      </c>
      <c r="L61" s="75">
        <f t="shared" si="33"/>
        <v>0.26244035976337987</v>
      </c>
      <c r="M61" s="75">
        <f t="shared" si="33"/>
        <v>0.25148641537232053</v>
      </c>
      <c r="N61" s="75">
        <f t="shared" si="33"/>
        <v>0.24053247098126115</v>
      </c>
      <c r="O61" s="75">
        <f t="shared" si="33"/>
        <v>0.22957852659020186</v>
      </c>
      <c r="P61" s="75">
        <f t="shared" si="33"/>
        <v>0.21862458219914249</v>
      </c>
      <c r="Q61" s="75">
        <f t="shared" si="33"/>
        <v>0.20767063780808315</v>
      </c>
      <c r="R61" s="75">
        <f t="shared" si="33"/>
        <v>0.1967166934170238</v>
      </c>
      <c r="S61" s="75">
        <f t="shared" si="33"/>
        <v>0.18576274902596451</v>
      </c>
      <c r="T61" s="75">
        <f t="shared" si="33"/>
        <v>0.17480880463490514</v>
      </c>
      <c r="U61" s="75">
        <f t="shared" si="33"/>
        <v>0.16385486024384582</v>
      </c>
      <c r="V61" s="75">
        <f t="shared" si="33"/>
        <v>0.15290091585278648</v>
      </c>
      <c r="W61" s="75">
        <f t="shared" si="33"/>
        <v>0.14194697146172716</v>
      </c>
      <c r="X61" s="75">
        <f t="shared" si="33"/>
        <v>0.13269941926033982</v>
      </c>
      <c r="Y61" s="75">
        <f t="shared" si="33"/>
        <v>0.12686465143829662</v>
      </c>
      <c r="Z61" s="75">
        <f t="shared" si="33"/>
        <v>0.12273627580592542</v>
      </c>
      <c r="AA61" s="75">
        <f t="shared" si="33"/>
        <v>0.11860790017355421</v>
      </c>
      <c r="AB61" s="75">
        <f t="shared" si="33"/>
        <v>0.11447952454118301</v>
      </c>
      <c r="AC61" s="75">
        <f t="shared" si="33"/>
        <v>0.11035114890881181</v>
      </c>
      <c r="AD61" s="75">
        <f t="shared" si="33"/>
        <v>0.10622277327644063</v>
      </c>
      <c r="AE61" s="75">
        <f t="shared" si="33"/>
        <v>0.10209439764406936</v>
      </c>
      <c r="AF61" s="75">
        <f t="shared" si="33"/>
        <v>9.796602201169817E-2</v>
      </c>
      <c r="AG61" s="75">
        <f t="shared" si="33"/>
        <v>9.3837646379326928E-2</v>
      </c>
      <c r="AH61" s="75">
        <f t="shared" si="33"/>
        <v>8.9709270746955727E-2</v>
      </c>
      <c r="AI61" s="75">
        <f t="shared" si="33"/>
        <v>8.5580895114584499E-2</v>
      </c>
      <c r="AJ61" s="75">
        <f t="shared" si="33"/>
        <v>8.1452519482213298E-2</v>
      </c>
      <c r="AK61" s="75">
        <f t="shared" si="33"/>
        <v>7.732414384984207E-2</v>
      </c>
      <c r="AL61" s="75">
        <f t="shared" si="33"/>
        <v>7.3195768217470855E-2</v>
      </c>
      <c r="AM61" s="75">
        <f t="shared" si="33"/>
        <v>6.9067392585099641E-2</v>
      </c>
      <c r="AN61" s="75">
        <f t="shared" si="33"/>
        <v>6.4939016952728426E-2</v>
      </c>
      <c r="AO61" s="75">
        <f t="shared" si="33"/>
        <v>6.0810641320357198E-2</v>
      </c>
      <c r="AP61" s="75">
        <f t="shared" si="33"/>
        <v>5.668226568798599E-2</v>
      </c>
      <c r="AQ61" s="75">
        <f t="shared" si="33"/>
        <v>5.2553890055614776E-2</v>
      </c>
      <c r="AR61" s="75">
        <f t="shared" si="33"/>
        <v>4.8425514423243561E-2</v>
      </c>
      <c r="AS61" s="75">
        <f t="shared" si="33"/>
        <v>4.4297138790872347E-2</v>
      </c>
      <c r="AT61" s="75">
        <f t="shared" si="33"/>
        <v>4.0168763158501132E-2</v>
      </c>
      <c r="AU61" s="75">
        <f t="shared" si="33"/>
        <v>3.6040387526129911E-2</v>
      </c>
      <c r="AV61" s="75">
        <f t="shared" si="33"/>
        <v>3.1912011893758696E-2</v>
      </c>
      <c r="AW61" s="75">
        <f t="shared" si="33"/>
        <v>2.7783636261387482E-2</v>
      </c>
      <c r="AX61" s="75">
        <f t="shared" si="33"/>
        <v>2.365526062901627E-2</v>
      </c>
      <c r="AY61" s="75">
        <f t="shared" si="33"/>
        <v>1.9526884996645053E-2</v>
      </c>
      <c r="AZ61" s="75">
        <f t="shared" si="33"/>
        <v>1.5398509364273835E-2</v>
      </c>
      <c r="BA61" s="75">
        <f t="shared" si="33"/>
        <v>6.6625716422027727E-3</v>
      </c>
      <c r="BB61" s="75">
        <f t="shared" si="33"/>
        <v>-9.1782636826847881E-6</v>
      </c>
      <c r="BC61" s="75">
        <f t="shared" si="33"/>
        <v>-9.1782636826847881E-6</v>
      </c>
      <c r="BD61" s="75">
        <f t="shared" si="33"/>
        <v>-9.1782636826847881E-6</v>
      </c>
      <c r="BE61" s="75">
        <f t="shared" si="33"/>
        <v>-9.1782636826847881E-6</v>
      </c>
      <c r="BF61" s="75">
        <f t="shared" si="33"/>
        <v>-9.1782636826847881E-6</v>
      </c>
      <c r="BG61" s="75">
        <f t="shared" si="33"/>
        <v>-9.1782636826847881E-6</v>
      </c>
      <c r="BH61" s="75">
        <f t="shared" si="33"/>
        <v>-9.1782636826847881E-6</v>
      </c>
      <c r="BI61" s="75">
        <f t="shared" si="33"/>
        <v>-9.1782636826847881E-6</v>
      </c>
      <c r="BJ61" s="75">
        <f t="shared" si="33"/>
        <v>-9.1782636826847881E-6</v>
      </c>
      <c r="BK61" s="75">
        <f t="shared" si="33"/>
        <v>-9.1782636826847881E-6</v>
      </c>
      <c r="BL61" s="75">
        <f t="shared" si="33"/>
        <v>-9.1782636826847881E-6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4">B56</f>
        <v>0</v>
      </c>
      <c r="C62" s="68">
        <f t="shared" si="34"/>
        <v>0</v>
      </c>
      <c r="D62" s="68">
        <f t="shared" si="34"/>
        <v>0.2628209621077387</v>
      </c>
      <c r="E62" s="68">
        <f t="shared" si="34"/>
        <v>0.2628209621077387</v>
      </c>
      <c r="F62" s="68">
        <f t="shared" si="34"/>
        <v>0.2628209621077387</v>
      </c>
      <c r="G62" s="68">
        <f t="shared" si="34"/>
        <v>0.2628209621077387</v>
      </c>
      <c r="H62" s="68">
        <f t="shared" si="34"/>
        <v>0.2628209621077387</v>
      </c>
      <c r="I62" s="68">
        <f t="shared" si="34"/>
        <v>0.2628209621077387</v>
      </c>
      <c r="J62" s="68">
        <f t="shared" si="34"/>
        <v>0.2628209621077387</v>
      </c>
      <c r="K62" s="68">
        <f t="shared" si="34"/>
        <v>0.2628209621077387</v>
      </c>
      <c r="L62" s="68">
        <f t="shared" si="34"/>
        <v>0.2628209621077387</v>
      </c>
      <c r="M62" s="68">
        <f t="shared" si="34"/>
        <v>0.2628209621077387</v>
      </c>
      <c r="N62" s="68">
        <f t="shared" si="34"/>
        <v>0.2628209621077387</v>
      </c>
      <c r="O62" s="68">
        <f t="shared" si="34"/>
        <v>0.2628209621077387</v>
      </c>
      <c r="P62" s="68">
        <f t="shared" si="34"/>
        <v>0.2628209621077387</v>
      </c>
      <c r="Q62" s="68">
        <f t="shared" si="34"/>
        <v>0.2628209621077387</v>
      </c>
      <c r="R62" s="68">
        <f t="shared" si="34"/>
        <v>0.2628209621077387</v>
      </c>
      <c r="S62" s="68">
        <f t="shared" si="34"/>
        <v>0.2628209621077387</v>
      </c>
      <c r="T62" s="68">
        <f t="shared" si="34"/>
        <v>0.2628209621077387</v>
      </c>
      <c r="U62" s="68">
        <f t="shared" si="34"/>
        <v>0.2628209621077387</v>
      </c>
      <c r="V62" s="68">
        <f t="shared" si="34"/>
        <v>0.2628209621077387</v>
      </c>
      <c r="W62" s="68">
        <f t="shared" si="34"/>
        <v>0.2628209621077387</v>
      </c>
      <c r="X62" s="68">
        <f t="shared" si="34"/>
        <v>0.2628209621077387</v>
      </c>
      <c r="Y62" s="68">
        <f t="shared" si="34"/>
        <v>0.2628209621077387</v>
      </c>
      <c r="Z62" s="68">
        <f t="shared" si="34"/>
        <v>0.2628209621077387</v>
      </c>
      <c r="AA62" s="68">
        <f t="shared" si="34"/>
        <v>0.2628209621077387</v>
      </c>
      <c r="AB62" s="68">
        <f t="shared" si="34"/>
        <v>0.2628209621077387</v>
      </c>
      <c r="AC62" s="68">
        <f t="shared" si="34"/>
        <v>0.2628209621077387</v>
      </c>
      <c r="AD62" s="68">
        <f t="shared" si="34"/>
        <v>0.2628209621077387</v>
      </c>
      <c r="AE62" s="68">
        <f t="shared" si="34"/>
        <v>0.2628209621077387</v>
      </c>
      <c r="AF62" s="68">
        <f t="shared" si="34"/>
        <v>0.2628209621077387</v>
      </c>
      <c r="AG62" s="68">
        <f t="shared" si="34"/>
        <v>0.2628209621077387</v>
      </c>
      <c r="AH62" s="68">
        <f t="shared" si="34"/>
        <v>0.2628209621077387</v>
      </c>
      <c r="AI62" s="68">
        <f t="shared" si="34"/>
        <v>0.2628209621077387</v>
      </c>
      <c r="AJ62" s="68">
        <f t="shared" si="34"/>
        <v>0.2628209621077387</v>
      </c>
      <c r="AK62" s="68">
        <f t="shared" si="34"/>
        <v>0.2628209621077387</v>
      </c>
      <c r="AL62" s="68">
        <f t="shared" si="34"/>
        <v>0.2628209621077387</v>
      </c>
      <c r="AM62" s="68">
        <f t="shared" si="34"/>
        <v>0.2628209621077387</v>
      </c>
      <c r="AN62" s="68">
        <f t="shared" si="34"/>
        <v>0.2628209621077387</v>
      </c>
      <c r="AO62" s="68">
        <f t="shared" si="34"/>
        <v>0.2628209621077387</v>
      </c>
      <c r="AP62" s="68">
        <f t="shared" si="34"/>
        <v>0.2628209621077387</v>
      </c>
      <c r="AQ62" s="68">
        <f t="shared" si="34"/>
        <v>0.2628209621077387</v>
      </c>
      <c r="AR62" s="68">
        <f t="shared" si="34"/>
        <v>0.2628209621077387</v>
      </c>
      <c r="AS62" s="68">
        <f t="shared" si="34"/>
        <v>0.2628209621077387</v>
      </c>
      <c r="AT62" s="68">
        <f t="shared" si="34"/>
        <v>0.2628209621077387</v>
      </c>
      <c r="AU62" s="68">
        <f t="shared" si="34"/>
        <v>0.2628209621077387</v>
      </c>
      <c r="AV62" s="68">
        <f t="shared" si="34"/>
        <v>0.2628209621077387</v>
      </c>
      <c r="AW62" s="68">
        <f t="shared" si="34"/>
        <v>0.2628209621077387</v>
      </c>
      <c r="AX62" s="68">
        <f t="shared" si="34"/>
        <v>0.2628209621077387</v>
      </c>
      <c r="AY62" s="68">
        <f t="shared" si="34"/>
        <v>0.2628209621077387</v>
      </c>
      <c r="AZ62" s="68">
        <f t="shared" si="34"/>
        <v>0.2628209621077387</v>
      </c>
      <c r="BA62" s="68">
        <f t="shared" si="34"/>
        <v>7.2818401707738692E-2</v>
      </c>
      <c r="BB62" s="68">
        <f t="shared" si="34"/>
        <v>0</v>
      </c>
      <c r="BC62" s="68">
        <f t="shared" si="34"/>
        <v>0</v>
      </c>
      <c r="BD62" s="68">
        <f t="shared" si="34"/>
        <v>0</v>
      </c>
      <c r="BE62" s="68">
        <f t="shared" si="34"/>
        <v>0</v>
      </c>
      <c r="BF62" s="68">
        <f t="shared" si="34"/>
        <v>0</v>
      </c>
      <c r="BG62" s="68">
        <f t="shared" si="34"/>
        <v>0</v>
      </c>
      <c r="BH62" s="68">
        <f t="shared" si="34"/>
        <v>0</v>
      </c>
      <c r="BI62" s="68">
        <f t="shared" si="34"/>
        <v>0</v>
      </c>
      <c r="BJ62" s="68">
        <f t="shared" si="34"/>
        <v>0</v>
      </c>
      <c r="BK62" s="68">
        <f t="shared" si="34"/>
        <v>0</v>
      </c>
      <c r="BL62" s="68">
        <f t="shared" si="34"/>
        <v>0</v>
      </c>
      <c r="BM62" s="37"/>
      <c r="BN62" s="75">
        <f>SUM(B62:BM62)</f>
        <v>12.951045544986941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5">SUM(C61:C62)</f>
        <v>0</v>
      </c>
      <c r="D63" s="75">
        <f t="shared" si="35"/>
        <v>0.44219105047871482</v>
      </c>
      <c r="E63" s="75">
        <f t="shared" si="35"/>
        <v>0.61397546057306496</v>
      </c>
      <c r="F63" s="75">
        <f t="shared" si="35"/>
        <v>0.59921865559614762</v>
      </c>
      <c r="G63" s="75">
        <f t="shared" si="35"/>
        <v>0.58525882984900979</v>
      </c>
      <c r="H63" s="75">
        <f t="shared" si="35"/>
        <v>0.57203632461771414</v>
      </c>
      <c r="I63" s="75">
        <f t="shared" si="35"/>
        <v>0.55949607032016446</v>
      </c>
      <c r="J63" s="75">
        <f t="shared" si="35"/>
        <v>0.5475868216507993</v>
      </c>
      <c r="K63" s="75">
        <f t="shared" si="35"/>
        <v>0.53626115758059134</v>
      </c>
      <c r="L63" s="75">
        <f t="shared" si="35"/>
        <v>0.52526132187111862</v>
      </c>
      <c r="M63" s="75">
        <f t="shared" si="35"/>
        <v>0.51430737748005928</v>
      </c>
      <c r="N63" s="75">
        <f t="shared" si="35"/>
        <v>0.50335343308899982</v>
      </c>
      <c r="O63" s="75">
        <f t="shared" si="35"/>
        <v>0.49239948869794059</v>
      </c>
      <c r="P63" s="75">
        <f t="shared" si="35"/>
        <v>0.48144554430688119</v>
      </c>
      <c r="Q63" s="75">
        <f t="shared" si="35"/>
        <v>0.47049159991582185</v>
      </c>
      <c r="R63" s="75">
        <f t="shared" si="35"/>
        <v>0.4595376555247625</v>
      </c>
      <c r="S63" s="75">
        <f t="shared" si="35"/>
        <v>0.44858371113370321</v>
      </c>
      <c r="T63" s="75">
        <f t="shared" si="35"/>
        <v>0.43762976674264387</v>
      </c>
      <c r="U63" s="75">
        <f t="shared" si="35"/>
        <v>0.42667582235158452</v>
      </c>
      <c r="V63" s="75">
        <f t="shared" si="35"/>
        <v>0.41572187796052518</v>
      </c>
      <c r="W63" s="75">
        <f t="shared" si="35"/>
        <v>0.40476793356946583</v>
      </c>
      <c r="X63" s="75">
        <f t="shared" si="35"/>
        <v>0.39552038136807854</v>
      </c>
      <c r="Y63" s="75">
        <f t="shared" si="35"/>
        <v>0.38968561354603531</v>
      </c>
      <c r="Z63" s="75">
        <f t="shared" si="35"/>
        <v>0.38555723791366414</v>
      </c>
      <c r="AA63" s="75">
        <f t="shared" si="35"/>
        <v>0.38142886228129291</v>
      </c>
      <c r="AB63" s="75">
        <f t="shared" si="35"/>
        <v>0.37730048664892168</v>
      </c>
      <c r="AC63" s="75">
        <f t="shared" si="35"/>
        <v>0.37317211101655051</v>
      </c>
      <c r="AD63" s="75">
        <f t="shared" si="35"/>
        <v>0.36904373538417934</v>
      </c>
      <c r="AE63" s="75">
        <f t="shared" si="35"/>
        <v>0.36491535975180805</v>
      </c>
      <c r="AF63" s="75">
        <f t="shared" si="35"/>
        <v>0.36078698411943688</v>
      </c>
      <c r="AG63" s="75">
        <f t="shared" si="35"/>
        <v>0.35665860848706565</v>
      </c>
      <c r="AH63" s="75">
        <f t="shared" si="35"/>
        <v>0.35253023285469443</v>
      </c>
      <c r="AI63" s="75">
        <f t="shared" si="35"/>
        <v>0.3484018572223232</v>
      </c>
      <c r="AJ63" s="75">
        <f t="shared" si="35"/>
        <v>0.34427348158995197</v>
      </c>
      <c r="AK63" s="75">
        <f t="shared" si="35"/>
        <v>0.34014510595758074</v>
      </c>
      <c r="AL63" s="75">
        <f t="shared" si="35"/>
        <v>0.33601673032520957</v>
      </c>
      <c r="AM63" s="75">
        <f t="shared" si="35"/>
        <v>0.33188835469283834</v>
      </c>
      <c r="AN63" s="75">
        <f t="shared" si="35"/>
        <v>0.32775997906046711</v>
      </c>
      <c r="AO63" s="75">
        <f t="shared" si="35"/>
        <v>0.32363160342809588</v>
      </c>
      <c r="AP63" s="75">
        <f t="shared" si="35"/>
        <v>0.31950322779572471</v>
      </c>
      <c r="AQ63" s="75">
        <f t="shared" si="35"/>
        <v>0.31537485216335348</v>
      </c>
      <c r="AR63" s="75">
        <f t="shared" si="35"/>
        <v>0.31124647653098225</v>
      </c>
      <c r="AS63" s="75">
        <f t="shared" si="35"/>
        <v>0.30711810089861102</v>
      </c>
      <c r="AT63" s="75">
        <f t="shared" si="35"/>
        <v>0.30298972526623985</v>
      </c>
      <c r="AU63" s="75">
        <f t="shared" si="35"/>
        <v>0.29886134963386862</v>
      </c>
      <c r="AV63" s="75">
        <f t="shared" si="35"/>
        <v>0.29473297400149739</v>
      </c>
      <c r="AW63" s="75">
        <f t="shared" si="35"/>
        <v>0.29060459836912617</v>
      </c>
      <c r="AX63" s="75">
        <f t="shared" si="35"/>
        <v>0.28647622273675499</v>
      </c>
      <c r="AY63" s="75">
        <f t="shared" si="35"/>
        <v>0.28234784710438376</v>
      </c>
      <c r="AZ63" s="75">
        <f t="shared" si="35"/>
        <v>0.27821947147201254</v>
      </c>
      <c r="BA63" s="75">
        <f t="shared" si="35"/>
        <v>7.9480973349941461E-2</v>
      </c>
      <c r="BB63" s="75">
        <f t="shared" si="35"/>
        <v>-9.1782636826847881E-6</v>
      </c>
      <c r="BC63" s="75">
        <f t="shared" si="35"/>
        <v>-9.1782636826847881E-6</v>
      </c>
      <c r="BD63" s="75">
        <f t="shared" si="35"/>
        <v>-9.1782636826847881E-6</v>
      </c>
      <c r="BE63" s="75">
        <f t="shared" si="35"/>
        <v>-9.1782636826847881E-6</v>
      </c>
      <c r="BF63" s="75">
        <f t="shared" si="35"/>
        <v>-9.1782636826847881E-6</v>
      </c>
      <c r="BG63" s="75">
        <f t="shared" si="35"/>
        <v>-9.1782636826847881E-6</v>
      </c>
      <c r="BH63" s="75">
        <f t="shared" si="35"/>
        <v>-9.1782636826847881E-6</v>
      </c>
      <c r="BI63" s="75">
        <f t="shared" si="35"/>
        <v>-9.1782636826847881E-6</v>
      </c>
      <c r="BJ63" s="75">
        <f t="shared" si="35"/>
        <v>-9.1782636826847881E-6</v>
      </c>
      <c r="BK63" s="75">
        <f t="shared" si="35"/>
        <v>-9.1782636826847881E-6</v>
      </c>
      <c r="BL63" s="75">
        <f t="shared" si="35"/>
        <v>-9.1782636826847881E-6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6">C63*C64</f>
        <v>0</v>
      </c>
      <c r="D65" s="119">
        <f t="shared" si="36"/>
        <v>0.45782580160347341</v>
      </c>
      <c r="E65" s="119">
        <f t="shared" si="36"/>
        <v>0.63568407161884866</v>
      </c>
      <c r="F65" s="119">
        <f t="shared" si="36"/>
        <v>0.62040550354211066</v>
      </c>
      <c r="G65" s="119">
        <f t="shared" si="36"/>
        <v>0.60595209385412829</v>
      </c>
      <c r="H65" s="119">
        <f t="shared" si="36"/>
        <v>0.59226207446054158</v>
      </c>
      <c r="I65" s="119">
        <f t="shared" si="36"/>
        <v>0.5792784286588647</v>
      </c>
      <c r="J65" s="119">
        <f t="shared" si="36"/>
        <v>0.5669480992398398</v>
      </c>
      <c r="K65" s="119">
        <f t="shared" si="36"/>
        <v>0.55522198848743731</v>
      </c>
      <c r="L65" s="119">
        <f t="shared" si="36"/>
        <v>0.54383322655807698</v>
      </c>
      <c r="M65" s="119">
        <f t="shared" si="36"/>
        <v>0.53249197854745489</v>
      </c>
      <c r="N65" s="119">
        <f t="shared" si="36"/>
        <v>0.52115073053683258</v>
      </c>
      <c r="O65" s="119">
        <f t="shared" si="36"/>
        <v>0.50980948252621061</v>
      </c>
      <c r="P65" s="119">
        <f t="shared" si="36"/>
        <v>0.49846823451558853</v>
      </c>
      <c r="Q65" s="119">
        <f t="shared" si="36"/>
        <v>0.48712698650496644</v>
      </c>
      <c r="R65" s="119">
        <f t="shared" si="36"/>
        <v>0.47578573849434436</v>
      </c>
      <c r="S65" s="119">
        <f t="shared" si="36"/>
        <v>0.46444449048372233</v>
      </c>
      <c r="T65" s="119">
        <f t="shared" si="36"/>
        <v>0.45310324247310024</v>
      </c>
      <c r="U65" s="119">
        <f t="shared" si="36"/>
        <v>0.4417619944624781</v>
      </c>
      <c r="V65" s="119">
        <f t="shared" si="36"/>
        <v>0.43042074645185602</v>
      </c>
      <c r="W65" s="119">
        <f t="shared" si="36"/>
        <v>0.41907949844123393</v>
      </c>
      <c r="X65" s="119">
        <f t="shared" si="36"/>
        <v>0.40950497630903199</v>
      </c>
      <c r="Y65" s="119">
        <f t="shared" si="36"/>
        <v>0.40346390593367015</v>
      </c>
      <c r="Z65" s="119">
        <f t="shared" si="36"/>
        <v>0.3991895614367284</v>
      </c>
      <c r="AA65" s="119">
        <f t="shared" si="36"/>
        <v>0.3949152169397866</v>
      </c>
      <c r="AB65" s="119">
        <f t="shared" si="36"/>
        <v>0.39064087244284484</v>
      </c>
      <c r="AC65" s="119">
        <f t="shared" si="36"/>
        <v>0.38636652794590309</v>
      </c>
      <c r="AD65" s="119">
        <f t="shared" si="36"/>
        <v>0.38209218344896134</v>
      </c>
      <c r="AE65" s="119">
        <f t="shared" si="36"/>
        <v>0.37781783895201948</v>
      </c>
      <c r="AF65" s="119">
        <f t="shared" si="36"/>
        <v>0.37354349445507778</v>
      </c>
      <c r="AG65" s="119">
        <f t="shared" si="36"/>
        <v>0.36926914995813598</v>
      </c>
      <c r="AH65" s="119">
        <f t="shared" si="36"/>
        <v>0.36499480546119417</v>
      </c>
      <c r="AI65" s="119">
        <f t="shared" si="36"/>
        <v>0.36072046096425242</v>
      </c>
      <c r="AJ65" s="119">
        <f t="shared" si="36"/>
        <v>0.35644611646731061</v>
      </c>
      <c r="AK65" s="119">
        <f t="shared" si="36"/>
        <v>0.35217177197036881</v>
      </c>
      <c r="AL65" s="119">
        <f t="shared" si="36"/>
        <v>0.34789742747342711</v>
      </c>
      <c r="AM65" s="119">
        <f t="shared" si="36"/>
        <v>0.34362308297648531</v>
      </c>
      <c r="AN65" s="119">
        <f t="shared" si="36"/>
        <v>0.3393487384795435</v>
      </c>
      <c r="AO65" s="119">
        <f t="shared" si="36"/>
        <v>0.33507439398260169</v>
      </c>
      <c r="AP65" s="119">
        <f t="shared" si="36"/>
        <v>0.33080004948566</v>
      </c>
      <c r="AQ65" s="119">
        <f t="shared" si="36"/>
        <v>0.32652570498871819</v>
      </c>
      <c r="AR65" s="119">
        <f t="shared" si="36"/>
        <v>0.32225136049177638</v>
      </c>
      <c r="AS65" s="119">
        <f t="shared" si="36"/>
        <v>0.31797701599483463</v>
      </c>
      <c r="AT65" s="119">
        <f t="shared" si="36"/>
        <v>0.31370267149789288</v>
      </c>
      <c r="AU65" s="119">
        <f t="shared" si="36"/>
        <v>0.30942832700095108</v>
      </c>
      <c r="AV65" s="119">
        <f t="shared" si="36"/>
        <v>0.30515398250400932</v>
      </c>
      <c r="AW65" s="119">
        <f t="shared" si="36"/>
        <v>0.30087963800706752</v>
      </c>
      <c r="AX65" s="119">
        <f t="shared" si="36"/>
        <v>0.29660529351012577</v>
      </c>
      <c r="AY65" s="119">
        <f t="shared" si="36"/>
        <v>0.29233094901318396</v>
      </c>
      <c r="AZ65" s="119">
        <f t="shared" si="36"/>
        <v>0.28805660451624221</v>
      </c>
      <c r="BA65" s="119">
        <f t="shared" si="36"/>
        <v>8.2291218460362844E-2</v>
      </c>
      <c r="BB65" s="119">
        <f t="shared" si="36"/>
        <v>-9.5027837476676376E-6</v>
      </c>
      <c r="BC65" s="119">
        <f t="shared" si="36"/>
        <v>-9.5027837476676376E-6</v>
      </c>
      <c r="BD65" s="119">
        <f t="shared" si="36"/>
        <v>-9.5027837476676376E-6</v>
      </c>
      <c r="BE65" s="119">
        <f t="shared" si="36"/>
        <v>-9.5027837476676376E-6</v>
      </c>
      <c r="BF65" s="119">
        <f t="shared" si="36"/>
        <v>-9.5027837476676376E-6</v>
      </c>
      <c r="BG65" s="119">
        <f t="shared" si="36"/>
        <v>-9.5027837476676376E-6</v>
      </c>
      <c r="BH65" s="119">
        <f t="shared" si="36"/>
        <v>-9.5027837476676376E-6</v>
      </c>
      <c r="BI65" s="119">
        <f t="shared" si="36"/>
        <v>-9.5027837476676376E-6</v>
      </c>
      <c r="BJ65" s="119">
        <f t="shared" si="36"/>
        <v>-9.5027837476676376E-6</v>
      </c>
      <c r="BK65" s="119">
        <f t="shared" si="36"/>
        <v>-9.5027837476676376E-6</v>
      </c>
      <c r="BL65" s="119">
        <f t="shared" si="36"/>
        <v>-9.5027837476676376E-6</v>
      </c>
      <c r="BM65" s="113"/>
      <c r="BN65" s="316">
        <f>SUM(B65:BM65)</f>
        <v>20.564033221908051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7">B20</f>
        <v>0</v>
      </c>
      <c r="C71" s="87">
        <f t="shared" si="37"/>
        <v>0</v>
      </c>
      <c r="D71" s="87">
        <f t="shared" si="37"/>
        <v>3.8000512079999997</v>
      </c>
      <c r="E71" s="87">
        <f t="shared" si="37"/>
        <v>0</v>
      </c>
      <c r="F71" s="87">
        <f t="shared" si="37"/>
        <v>0</v>
      </c>
      <c r="G71" s="87">
        <f t="shared" si="37"/>
        <v>0</v>
      </c>
      <c r="H71" s="87">
        <f t="shared" si="37"/>
        <v>0</v>
      </c>
      <c r="I71" s="87">
        <f t="shared" si="37"/>
        <v>0</v>
      </c>
      <c r="J71" s="87">
        <f t="shared" si="37"/>
        <v>0</v>
      </c>
      <c r="K71" s="87">
        <f t="shared" si="37"/>
        <v>0</v>
      </c>
      <c r="L71" s="87">
        <f t="shared" si="37"/>
        <v>0</v>
      </c>
      <c r="M71" s="87">
        <f t="shared" si="37"/>
        <v>0</v>
      </c>
      <c r="N71" s="87">
        <f t="shared" si="37"/>
        <v>0</v>
      </c>
      <c r="O71" s="87">
        <f t="shared" si="37"/>
        <v>0</v>
      </c>
      <c r="P71" s="87">
        <f t="shared" si="37"/>
        <v>0</v>
      </c>
      <c r="Q71" s="87">
        <f t="shared" si="37"/>
        <v>0</v>
      </c>
      <c r="R71" s="87">
        <f t="shared" si="37"/>
        <v>0</v>
      </c>
      <c r="S71" s="87">
        <f t="shared" si="37"/>
        <v>0</v>
      </c>
      <c r="T71" s="87">
        <f t="shared" si="37"/>
        <v>0</v>
      </c>
      <c r="U71" s="87">
        <f t="shared" si="37"/>
        <v>0</v>
      </c>
      <c r="V71" s="87">
        <f t="shared" si="37"/>
        <v>0</v>
      </c>
      <c r="W71" s="87">
        <f t="shared" si="37"/>
        <v>0</v>
      </c>
      <c r="X71" s="87">
        <f t="shared" si="37"/>
        <v>0</v>
      </c>
      <c r="Y71" s="87">
        <f t="shared" si="37"/>
        <v>0</v>
      </c>
      <c r="Z71" s="87">
        <f t="shared" si="37"/>
        <v>0</v>
      </c>
      <c r="AA71" s="87">
        <f t="shared" si="37"/>
        <v>0</v>
      </c>
      <c r="AB71" s="87">
        <f t="shared" si="37"/>
        <v>0</v>
      </c>
      <c r="AC71" s="87">
        <f t="shared" si="37"/>
        <v>0</v>
      </c>
      <c r="AD71" s="87">
        <f t="shared" si="37"/>
        <v>0</v>
      </c>
      <c r="AE71" s="87">
        <f t="shared" si="37"/>
        <v>0</v>
      </c>
      <c r="AF71" s="87">
        <f t="shared" si="37"/>
        <v>0</v>
      </c>
      <c r="AG71" s="87">
        <f t="shared" si="37"/>
        <v>0</v>
      </c>
      <c r="AH71" s="87">
        <f t="shared" si="37"/>
        <v>0</v>
      </c>
      <c r="AI71" s="87">
        <f t="shared" si="37"/>
        <v>0</v>
      </c>
      <c r="AJ71" s="87">
        <f t="shared" si="37"/>
        <v>0</v>
      </c>
      <c r="AK71" s="87">
        <f t="shared" si="37"/>
        <v>0</v>
      </c>
      <c r="AL71" s="87">
        <f t="shared" si="37"/>
        <v>0</v>
      </c>
      <c r="AM71" s="87">
        <f t="shared" si="37"/>
        <v>0</v>
      </c>
      <c r="AN71" s="87">
        <f t="shared" si="37"/>
        <v>0</v>
      </c>
      <c r="AO71" s="87">
        <f t="shared" si="37"/>
        <v>0</v>
      </c>
      <c r="AP71" s="87">
        <f t="shared" si="37"/>
        <v>0</v>
      </c>
      <c r="AQ71" s="87">
        <f t="shared" si="37"/>
        <v>0</v>
      </c>
      <c r="AR71" s="87">
        <f t="shared" si="37"/>
        <v>0</v>
      </c>
      <c r="AS71" s="87">
        <f t="shared" si="37"/>
        <v>0</v>
      </c>
      <c r="AT71" s="87">
        <f t="shared" si="37"/>
        <v>0</v>
      </c>
      <c r="AU71" s="87">
        <f t="shared" si="37"/>
        <v>0</v>
      </c>
      <c r="AV71" s="87">
        <f t="shared" si="37"/>
        <v>0</v>
      </c>
      <c r="AW71" s="87">
        <f t="shared" si="37"/>
        <v>0</v>
      </c>
      <c r="AX71" s="87">
        <f t="shared" si="37"/>
        <v>0</v>
      </c>
      <c r="AY71" s="87">
        <f t="shared" si="37"/>
        <v>0</v>
      </c>
      <c r="AZ71" s="87">
        <f t="shared" si="37"/>
        <v>0</v>
      </c>
      <c r="BA71" s="87">
        <f t="shared" si="37"/>
        <v>-3.8000512079999997</v>
      </c>
      <c r="BB71" s="87">
        <f t="shared" si="37"/>
        <v>0</v>
      </c>
      <c r="BC71" s="87">
        <f t="shared" si="37"/>
        <v>0</v>
      </c>
      <c r="BD71" s="87">
        <f t="shared" si="37"/>
        <v>0</v>
      </c>
      <c r="BE71" s="87">
        <f t="shared" si="37"/>
        <v>0</v>
      </c>
      <c r="BF71" s="87">
        <f t="shared" si="37"/>
        <v>0</v>
      </c>
      <c r="BG71" s="87">
        <f t="shared" si="37"/>
        <v>0</v>
      </c>
      <c r="BH71" s="87">
        <f t="shared" si="37"/>
        <v>0</v>
      </c>
      <c r="BI71" s="87">
        <f t="shared" si="37"/>
        <v>0</v>
      </c>
      <c r="BJ71" s="87">
        <f t="shared" si="37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3.8000512079999997</v>
      </c>
      <c r="E73" s="87">
        <f>SUM($B$71:E71)-SUM($B$72:E72)</f>
        <v>3.8000512079999997</v>
      </c>
      <c r="F73" s="87">
        <f>SUM($B$71:F71)-SUM($B$72:F72)</f>
        <v>3.8000512079999997</v>
      </c>
      <c r="G73" s="87">
        <f>SUM($B$71:G71)-SUM($B$72:G72)</f>
        <v>3.8000512079999997</v>
      </c>
      <c r="H73" s="87">
        <f>SUM($B$71:H71)-SUM($B$72:H72)</f>
        <v>3.8000512079999997</v>
      </c>
      <c r="I73" s="87">
        <f>SUM($B$71:I71)-SUM($B$72:I72)</f>
        <v>3.8000512079999997</v>
      </c>
      <c r="J73" s="87">
        <f>SUM($B$71:J71)-SUM($B$72:J72)</f>
        <v>3.8000512079999997</v>
      </c>
      <c r="K73" s="87">
        <f>SUM($B$71:K71)-SUM($B$72:K72)</f>
        <v>3.8000512079999997</v>
      </c>
      <c r="L73" s="87">
        <f>SUM($B$71:L71)-SUM($B$72:L72)</f>
        <v>3.8000512079999997</v>
      </c>
      <c r="M73" s="87">
        <f>SUM($B$71:M71)-SUM($B$72:M72)</f>
        <v>3.8000512079999997</v>
      </c>
      <c r="N73" s="87">
        <f>SUM($B$71:N71)-SUM($B$72:N72)</f>
        <v>3.8000512079999997</v>
      </c>
      <c r="O73" s="87">
        <f>SUM($B$71:O71)-SUM($B$72:O72)</f>
        <v>3.8000512079999997</v>
      </c>
      <c r="P73" s="87">
        <f>SUM($B$71:P71)-SUM($B$72:P72)</f>
        <v>3.8000512079999997</v>
      </c>
      <c r="Q73" s="87">
        <f>SUM($B$71:Q71)-SUM($B$72:Q72)</f>
        <v>3.8000512079999997</v>
      </c>
      <c r="R73" s="87">
        <f>SUM($B$71:R71)-SUM($B$72:R72)</f>
        <v>3.8000512079999997</v>
      </c>
      <c r="S73" s="87">
        <f>SUM($B$71:S71)-SUM($B$72:S72)</f>
        <v>3.8000512079999997</v>
      </c>
      <c r="T73" s="87">
        <f>SUM($B$71:T71)-SUM($B$72:T72)</f>
        <v>3.8000512079999997</v>
      </c>
      <c r="U73" s="87">
        <f>SUM($B$71:U71)-SUM($B$72:U72)</f>
        <v>3.8000512079999997</v>
      </c>
      <c r="V73" s="87">
        <f>SUM($B$71:V71)-SUM($B$72:V72)</f>
        <v>3.8000512079999997</v>
      </c>
      <c r="W73" s="87">
        <f>SUM($B$71:W71)-SUM($B$72:W72)</f>
        <v>3.8000512079999997</v>
      </c>
      <c r="X73" s="87">
        <f>SUM($B$71:X71)-SUM($B$72:X72)</f>
        <v>3.8000512079999997</v>
      </c>
      <c r="Y73" s="87">
        <f>SUM($B$71:Y71)-SUM($B$72:Y72)</f>
        <v>3.8000512079999997</v>
      </c>
      <c r="Z73" s="87">
        <f>SUM($B$71:Z71)-SUM($B$72:Z72)</f>
        <v>3.8000512079999997</v>
      </c>
      <c r="AA73" s="87">
        <f>SUM($B$71:AA71)-SUM($B$72:AA72)</f>
        <v>3.8000512079999997</v>
      </c>
      <c r="AB73" s="87">
        <f>SUM($B$71:AB71)-SUM($B$72:AB72)</f>
        <v>3.8000512079999997</v>
      </c>
      <c r="AC73" s="87">
        <f>SUM($B$71:AC71)-SUM($B$72:AC72)</f>
        <v>3.8000512079999997</v>
      </c>
      <c r="AD73" s="87">
        <f>SUM($B$71:AD71)-SUM($B$72:AD72)</f>
        <v>3.8000512079999997</v>
      </c>
      <c r="AE73" s="87">
        <f>SUM($B$71:AE71)-SUM($B$72:AE72)</f>
        <v>3.8000512079999997</v>
      </c>
      <c r="AF73" s="87">
        <f>SUM($B$71:AF71)-SUM($B$72:AF72)</f>
        <v>3.8000512079999997</v>
      </c>
      <c r="AG73" s="87">
        <f>SUM($B$71:AG71)-SUM($B$72:AG72)</f>
        <v>3.8000512079999997</v>
      </c>
      <c r="AH73" s="87">
        <f>SUM($B$71:AH71)-SUM($B$72:AH72)</f>
        <v>3.8000512079999997</v>
      </c>
      <c r="AI73" s="87">
        <f>SUM($B$71:AI71)-SUM($B$72:AI72)</f>
        <v>3.8000512079999997</v>
      </c>
      <c r="AJ73" s="87">
        <f>SUM($B$71:AJ71)-SUM($B$72:AJ72)</f>
        <v>3.8000512079999997</v>
      </c>
      <c r="AK73" s="87">
        <f>SUM($B$71:AK71)-SUM($B$72:AK72)</f>
        <v>3.8000512079999997</v>
      </c>
      <c r="AL73" s="87">
        <f>SUM($B$71:AL71)-SUM($B$72:AL72)</f>
        <v>3.8000512079999997</v>
      </c>
      <c r="AM73" s="87">
        <f>SUM($B$71:AM71)-SUM($B$72:AM72)</f>
        <v>3.8000512079999997</v>
      </c>
      <c r="AN73" s="87">
        <f>SUM($B$71:AN71)-SUM($B$72:AN72)</f>
        <v>3.8000512079999997</v>
      </c>
      <c r="AO73" s="87">
        <f>SUM($B$71:AO71)-SUM($B$72:AO72)</f>
        <v>3.8000512079999997</v>
      </c>
      <c r="AP73" s="87">
        <f>SUM($B$71:AP71)-SUM($B$72:AP72)</f>
        <v>3.8000512079999997</v>
      </c>
      <c r="AQ73" s="87">
        <f>SUM($B$71:AQ71)-SUM($B$72:AQ72)</f>
        <v>3.8000512079999997</v>
      </c>
      <c r="AR73" s="87">
        <f>SUM($B$71:AR71)-SUM($B$72:AR72)</f>
        <v>3.8000512079999997</v>
      </c>
      <c r="AS73" s="87">
        <f>SUM($B$71:AS71)-SUM($B$72:AS72)</f>
        <v>3.8000512079999997</v>
      </c>
      <c r="AT73" s="87">
        <f>SUM($B$71:AT71)-SUM($B$72:AT72)</f>
        <v>3.8000512079999997</v>
      </c>
      <c r="AU73" s="87">
        <f>SUM($B$71:AU71)-SUM($B$72:AU72)</f>
        <v>3.8000512079999997</v>
      </c>
      <c r="AV73" s="87">
        <f>SUM($B$71:AV71)-SUM($B$72:AV72)</f>
        <v>3.8000512079999997</v>
      </c>
      <c r="AW73" s="87">
        <f>SUM($B$71:AW71)-SUM($B$72:AW72)</f>
        <v>3.8000512079999997</v>
      </c>
      <c r="AX73" s="87">
        <f>SUM($B$71:AX71)-SUM($B$72:AX72)</f>
        <v>3.8000512079999997</v>
      </c>
      <c r="AY73" s="87">
        <f>SUM($B$71:AY71)-SUM($B$72:AY72)</f>
        <v>3.8000512079999997</v>
      </c>
      <c r="AZ73" s="87">
        <f>SUM($B$71:AZ71)-SUM($B$72:AZ72)</f>
        <v>3.8000512079999997</v>
      </c>
      <c r="BA73" s="87">
        <f>SUM($B$71:BA71)-SUM($B$72:BA72)</f>
        <v>0</v>
      </c>
      <c r="BB73" s="87">
        <f>SUM($B$71:BB71)-SUM($B$72:BB72)</f>
        <v>0</v>
      </c>
      <c r="BC73" s="87">
        <f>SUM($B$71:BC71)-SUM($B$72:BC72)</f>
        <v>0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/>
      <c r="C74" s="128"/>
      <c r="D74" s="331">
        <f>($D$71*TaxDepr!B$33)</f>
        <v>0.14250192029999997</v>
      </c>
      <c r="E74" s="331">
        <f>($D$71*TaxDepr!C$33)</f>
        <v>0.27432569670551998</v>
      </c>
      <c r="F74" s="331">
        <f>($D$71*TaxDepr!D$33)</f>
        <v>0.25372941915815994</v>
      </c>
      <c r="G74" s="331">
        <f>($D$71*TaxDepr!E$33)</f>
        <v>0.23472916311815997</v>
      </c>
      <c r="H74" s="331">
        <f>($D$71*TaxDepr!F$33)</f>
        <v>0.21709692551304</v>
      </c>
      <c r="I74" s="331">
        <f>($D$71*TaxDepr!G$33)</f>
        <v>0.20083270634279998</v>
      </c>
      <c r="J74" s="331">
        <f>($D$71*TaxDepr!H$33)</f>
        <v>0.18574650304703999</v>
      </c>
      <c r="K74" s="331">
        <f>($D$71*TaxDepr!I$33)</f>
        <v>0.17183831562575999</v>
      </c>
      <c r="L74" s="331">
        <f>($D$71*TaxDepr!J$33)</f>
        <v>0.16955828490095998</v>
      </c>
      <c r="M74" s="331">
        <f>($D$71*TaxDepr!K$33)</f>
        <v>0.16955828490095998</v>
      </c>
      <c r="N74" s="331">
        <f>($D$71*TaxDepr!L$33)</f>
        <v>0.16955828490095998</v>
      </c>
      <c r="O74" s="331">
        <f>($D$71*TaxDepr!M$33)</f>
        <v>0.16955828490095998</v>
      </c>
      <c r="P74" s="331">
        <f>($D$71*TaxDepr!N$33)</f>
        <v>0.16955828490095998</v>
      </c>
      <c r="Q74" s="331">
        <f>($D$71*TaxDepr!O$33)</f>
        <v>0.16955828490095998</v>
      </c>
      <c r="R74" s="331">
        <f>($D$71*TaxDepr!P$33)</f>
        <v>0.16955828490095998</v>
      </c>
      <c r="S74" s="331">
        <f>($D$71*TaxDepr!Q$33)</f>
        <v>0.16955828490095998</v>
      </c>
      <c r="T74" s="331">
        <f>($D$71*TaxDepr!R$33)</f>
        <v>0.16955828490095998</v>
      </c>
      <c r="U74" s="331">
        <f>($D$71*TaxDepr!S$33)</f>
        <v>0.16955828490095998</v>
      </c>
      <c r="V74" s="331">
        <f>($D$71*TaxDepr!T$33)</f>
        <v>0.16955828490095998</v>
      </c>
      <c r="W74" s="331">
        <f>($D$71*TaxDepr!U$33)</f>
        <v>0.16955828490095998</v>
      </c>
      <c r="X74" s="331">
        <f>($D$71*TaxDepr!V$33)</f>
        <v>8.4779142450479988E-2</v>
      </c>
      <c r="Y74" s="331"/>
      <c r="Z74" s="331"/>
      <c r="AA74" s="331"/>
      <c r="AB74" s="331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3.8002792110724801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8">C72+C74</f>
        <v>0</v>
      </c>
      <c r="D75" s="95">
        <f t="shared" si="38"/>
        <v>0.14250192029999997</v>
      </c>
      <c r="E75" s="95">
        <f t="shared" si="38"/>
        <v>0.27432569670551998</v>
      </c>
      <c r="F75" s="95">
        <f t="shared" si="38"/>
        <v>0.25372941915815994</v>
      </c>
      <c r="G75" s="95">
        <f t="shared" si="38"/>
        <v>0.23472916311815997</v>
      </c>
      <c r="H75" s="95">
        <f t="shared" si="38"/>
        <v>0.21709692551304</v>
      </c>
      <c r="I75" s="95">
        <f t="shared" si="38"/>
        <v>0.20083270634279998</v>
      </c>
      <c r="J75" s="95">
        <f t="shared" si="38"/>
        <v>0.18574650304703999</v>
      </c>
      <c r="K75" s="95">
        <f t="shared" si="38"/>
        <v>0.17183831562575999</v>
      </c>
      <c r="L75" s="95">
        <f t="shared" si="38"/>
        <v>0.16955828490095998</v>
      </c>
      <c r="M75" s="95">
        <f t="shared" si="38"/>
        <v>0.16955828490095998</v>
      </c>
      <c r="N75" s="95">
        <f t="shared" si="38"/>
        <v>0.16955828490095998</v>
      </c>
      <c r="O75" s="95">
        <f t="shared" si="38"/>
        <v>0.16955828490095998</v>
      </c>
      <c r="P75" s="95">
        <f t="shared" si="38"/>
        <v>0.16955828490095998</v>
      </c>
      <c r="Q75" s="95">
        <f t="shared" si="38"/>
        <v>0.16955828490095998</v>
      </c>
      <c r="R75" s="95">
        <f t="shared" si="38"/>
        <v>0.16955828490095998</v>
      </c>
      <c r="S75" s="95">
        <f t="shared" si="38"/>
        <v>0.16955828490095998</v>
      </c>
      <c r="T75" s="95">
        <f t="shared" si="38"/>
        <v>0.16955828490095998</v>
      </c>
      <c r="U75" s="95">
        <f t="shared" si="38"/>
        <v>0.16955828490095998</v>
      </c>
      <c r="V75" s="95">
        <f t="shared" si="38"/>
        <v>0.16955828490095998</v>
      </c>
      <c r="W75" s="95">
        <f t="shared" si="38"/>
        <v>0.16955828490095998</v>
      </c>
      <c r="X75" s="95">
        <f t="shared" si="38"/>
        <v>8.4779142450479988E-2</v>
      </c>
      <c r="Y75" s="95">
        <f t="shared" si="38"/>
        <v>0</v>
      </c>
      <c r="Z75" s="95">
        <f t="shared" si="38"/>
        <v>0</v>
      </c>
      <c r="AA75" s="95">
        <f t="shared" si="38"/>
        <v>0</v>
      </c>
      <c r="AB75" s="95">
        <f t="shared" si="38"/>
        <v>0</v>
      </c>
      <c r="AC75" s="95">
        <f t="shared" si="38"/>
        <v>0</v>
      </c>
      <c r="AD75" s="95">
        <f t="shared" si="38"/>
        <v>0</v>
      </c>
      <c r="AE75" s="95">
        <f t="shared" si="38"/>
        <v>0</v>
      </c>
      <c r="AF75" s="95">
        <f t="shared" si="38"/>
        <v>0</v>
      </c>
      <c r="AG75" s="95">
        <f t="shared" si="38"/>
        <v>0</v>
      </c>
      <c r="AH75" s="95">
        <f t="shared" si="38"/>
        <v>0</v>
      </c>
      <c r="AI75" s="95">
        <f t="shared" si="38"/>
        <v>0</v>
      </c>
      <c r="AJ75" s="95">
        <f t="shared" si="38"/>
        <v>0</v>
      </c>
      <c r="AK75" s="95">
        <f t="shared" si="38"/>
        <v>0</v>
      </c>
      <c r="AL75" s="95">
        <f t="shared" si="38"/>
        <v>0</v>
      </c>
      <c r="AM75" s="95">
        <f t="shared" si="38"/>
        <v>0</v>
      </c>
      <c r="AN75" s="95">
        <f t="shared" si="38"/>
        <v>0</v>
      </c>
      <c r="AO75" s="95">
        <f t="shared" si="38"/>
        <v>0</v>
      </c>
      <c r="AP75" s="95">
        <f t="shared" si="38"/>
        <v>0</v>
      </c>
      <c r="AQ75" s="95">
        <f t="shared" si="38"/>
        <v>0</v>
      </c>
      <c r="AR75" s="95">
        <f t="shared" si="38"/>
        <v>0</v>
      </c>
      <c r="AS75" s="95">
        <f t="shared" si="38"/>
        <v>0</v>
      </c>
      <c r="AT75" s="95">
        <f t="shared" si="38"/>
        <v>0</v>
      </c>
      <c r="AU75" s="95">
        <f t="shared" si="38"/>
        <v>0</v>
      </c>
      <c r="AV75" s="95">
        <f t="shared" si="38"/>
        <v>0</v>
      </c>
      <c r="AW75" s="95">
        <f t="shared" si="38"/>
        <v>0</v>
      </c>
      <c r="AX75" s="95">
        <f t="shared" si="38"/>
        <v>0</v>
      </c>
      <c r="AY75" s="95">
        <f t="shared" si="38"/>
        <v>0</v>
      </c>
      <c r="AZ75" s="95">
        <f t="shared" si="38"/>
        <v>0</v>
      </c>
      <c r="BA75" s="95">
        <f t="shared" si="38"/>
        <v>0</v>
      </c>
      <c r="BB75" s="95">
        <f t="shared" si="38"/>
        <v>0</v>
      </c>
      <c r="BC75" s="95">
        <f t="shared" si="38"/>
        <v>0</v>
      </c>
      <c r="BD75" s="95">
        <f t="shared" si="38"/>
        <v>0</v>
      </c>
      <c r="BE75" s="95">
        <f t="shared" si="38"/>
        <v>0</v>
      </c>
      <c r="BF75" s="95">
        <f t="shared" si="38"/>
        <v>0</v>
      </c>
      <c r="BG75" s="95">
        <f t="shared" si="38"/>
        <v>0</v>
      </c>
      <c r="BH75" s="95">
        <f t="shared" si="38"/>
        <v>0</v>
      </c>
      <c r="BI75" s="95">
        <f t="shared" si="38"/>
        <v>0</v>
      </c>
      <c r="BJ75" s="95">
        <f t="shared" si="38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9">B20</f>
        <v>0</v>
      </c>
      <c r="C78" s="87">
        <f t="shared" si="39"/>
        <v>0</v>
      </c>
      <c r="D78" s="87">
        <f t="shared" si="39"/>
        <v>3.8000512079999997</v>
      </c>
      <c r="E78" s="87">
        <f t="shared" si="39"/>
        <v>0</v>
      </c>
      <c r="F78" s="87">
        <f t="shared" si="39"/>
        <v>0</v>
      </c>
      <c r="G78" s="87">
        <f t="shared" si="39"/>
        <v>0</v>
      </c>
      <c r="H78" s="87">
        <f t="shared" si="39"/>
        <v>0</v>
      </c>
      <c r="I78" s="87">
        <f t="shared" si="39"/>
        <v>0</v>
      </c>
      <c r="J78" s="87">
        <f t="shared" si="39"/>
        <v>0</v>
      </c>
      <c r="K78" s="87">
        <f t="shared" si="39"/>
        <v>0</v>
      </c>
      <c r="L78" s="87">
        <f t="shared" si="39"/>
        <v>0</v>
      </c>
      <c r="M78" s="87">
        <f t="shared" si="39"/>
        <v>0</v>
      </c>
      <c r="N78" s="87">
        <f t="shared" si="39"/>
        <v>0</v>
      </c>
      <c r="O78" s="87">
        <f t="shared" si="39"/>
        <v>0</v>
      </c>
      <c r="P78" s="87">
        <f t="shared" si="39"/>
        <v>0</v>
      </c>
      <c r="Q78" s="87">
        <f t="shared" si="39"/>
        <v>0</v>
      </c>
      <c r="R78" s="87">
        <f t="shared" si="39"/>
        <v>0</v>
      </c>
      <c r="S78" s="87">
        <f t="shared" si="39"/>
        <v>0</v>
      </c>
      <c r="T78" s="87">
        <f t="shared" si="39"/>
        <v>0</v>
      </c>
      <c r="U78" s="87">
        <f t="shared" si="39"/>
        <v>0</v>
      </c>
      <c r="V78" s="87">
        <f t="shared" si="39"/>
        <v>0</v>
      </c>
      <c r="W78" s="87">
        <f t="shared" si="39"/>
        <v>0</v>
      </c>
      <c r="X78" s="87">
        <f t="shared" si="39"/>
        <v>0</v>
      </c>
      <c r="Y78" s="87">
        <f t="shared" si="39"/>
        <v>0</v>
      </c>
      <c r="Z78" s="87">
        <f t="shared" si="39"/>
        <v>0</v>
      </c>
      <c r="AA78" s="87">
        <f t="shared" si="39"/>
        <v>0</v>
      </c>
      <c r="AB78" s="87">
        <f t="shared" si="39"/>
        <v>0</v>
      </c>
      <c r="AC78" s="87">
        <f t="shared" si="39"/>
        <v>0</v>
      </c>
      <c r="AD78" s="87">
        <f t="shared" si="39"/>
        <v>0</v>
      </c>
      <c r="AE78" s="87">
        <f t="shared" si="39"/>
        <v>0</v>
      </c>
      <c r="AF78" s="87">
        <f t="shared" si="39"/>
        <v>0</v>
      </c>
      <c r="AG78" s="87">
        <f t="shared" si="39"/>
        <v>0</v>
      </c>
      <c r="AH78" s="87">
        <f t="shared" si="39"/>
        <v>0</v>
      </c>
      <c r="AI78" s="87">
        <f t="shared" si="39"/>
        <v>0</v>
      </c>
      <c r="AJ78" s="87">
        <f t="shared" si="39"/>
        <v>0</v>
      </c>
      <c r="AK78" s="87">
        <f t="shared" si="39"/>
        <v>0</v>
      </c>
      <c r="AL78" s="87">
        <f t="shared" si="39"/>
        <v>0</v>
      </c>
      <c r="AM78" s="87">
        <f t="shared" si="39"/>
        <v>0</v>
      </c>
      <c r="AN78" s="87">
        <f t="shared" si="39"/>
        <v>0</v>
      </c>
      <c r="AO78" s="87">
        <f t="shared" si="39"/>
        <v>0</v>
      </c>
      <c r="AP78" s="87">
        <f t="shared" si="39"/>
        <v>0</v>
      </c>
      <c r="AQ78" s="87">
        <f t="shared" si="39"/>
        <v>0</v>
      </c>
      <c r="AR78" s="87">
        <f t="shared" si="39"/>
        <v>0</v>
      </c>
      <c r="AS78" s="87">
        <f t="shared" si="39"/>
        <v>0</v>
      </c>
      <c r="AT78" s="87">
        <f t="shared" si="39"/>
        <v>0</v>
      </c>
      <c r="AU78" s="87">
        <f t="shared" si="39"/>
        <v>0</v>
      </c>
      <c r="AV78" s="87">
        <f t="shared" si="39"/>
        <v>0</v>
      </c>
      <c r="AW78" s="87">
        <f t="shared" si="39"/>
        <v>0</v>
      </c>
      <c r="AX78" s="87">
        <f t="shared" si="39"/>
        <v>0</v>
      </c>
      <c r="AY78" s="87">
        <f t="shared" si="39"/>
        <v>0</v>
      </c>
      <c r="AZ78" s="87">
        <f t="shared" si="39"/>
        <v>0</v>
      </c>
      <c r="BA78" s="87">
        <f t="shared" si="39"/>
        <v>-3.8000512079999997</v>
      </c>
      <c r="BB78" s="87">
        <f t="shared" si="39"/>
        <v>0</v>
      </c>
      <c r="BC78" s="87">
        <f t="shared" si="39"/>
        <v>0</v>
      </c>
      <c r="BD78" s="87">
        <f t="shared" si="39"/>
        <v>0</v>
      </c>
      <c r="BE78" s="87">
        <f t="shared" si="39"/>
        <v>0</v>
      </c>
      <c r="BF78" s="87">
        <f t="shared" si="39"/>
        <v>0</v>
      </c>
      <c r="BG78" s="87">
        <f t="shared" si="39"/>
        <v>0</v>
      </c>
      <c r="BH78" s="87">
        <f t="shared" si="39"/>
        <v>0</v>
      </c>
      <c r="BI78" s="87">
        <f t="shared" si="39"/>
        <v>0</v>
      </c>
      <c r="BJ78" s="87">
        <f t="shared" si="39"/>
        <v>0</v>
      </c>
      <c r="BK78" s="87">
        <f t="shared" si="39"/>
        <v>0</v>
      </c>
      <c r="BL78" s="87">
        <f t="shared" si="39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3.8000512079999997</v>
      </c>
      <c r="E80" s="87">
        <f>SUM($B$78:E78)</f>
        <v>3.8000512079999997</v>
      </c>
      <c r="F80" s="87">
        <f>SUM($B$78:F78)</f>
        <v>3.8000512079999997</v>
      </c>
      <c r="G80" s="87">
        <f>SUM($B$78:G78)</f>
        <v>3.8000512079999997</v>
      </c>
      <c r="H80" s="87">
        <f>SUM($B$78:H78)</f>
        <v>3.8000512079999997</v>
      </c>
      <c r="I80" s="87">
        <f>SUM($B$78:I78)</f>
        <v>3.8000512079999997</v>
      </c>
      <c r="J80" s="87">
        <f>SUM($B$78:J78)</f>
        <v>3.8000512079999997</v>
      </c>
      <c r="K80" s="87">
        <f>SUM($B$78:K78)</f>
        <v>3.8000512079999997</v>
      </c>
      <c r="L80" s="87">
        <f>SUM($B$78:L78)</f>
        <v>3.8000512079999997</v>
      </c>
      <c r="M80" s="87">
        <f>SUM($B$78:M78)</f>
        <v>3.8000512079999997</v>
      </c>
      <c r="N80" s="87">
        <f>SUM($B$78:N78)</f>
        <v>3.8000512079999997</v>
      </c>
      <c r="O80" s="87">
        <f>SUM($B$78:O78)</f>
        <v>3.8000512079999997</v>
      </c>
      <c r="P80" s="87">
        <f>SUM($B$78:P78)</f>
        <v>3.8000512079999997</v>
      </c>
      <c r="Q80" s="87">
        <f>SUM($B$78:Q78)</f>
        <v>3.8000512079999997</v>
      </c>
      <c r="R80" s="87">
        <f>SUM($B$78:R78)</f>
        <v>3.8000512079999997</v>
      </c>
      <c r="S80" s="87">
        <f>SUM($B$78:S78)</f>
        <v>3.8000512079999997</v>
      </c>
      <c r="T80" s="87">
        <f>SUM($B$78:T78)</f>
        <v>3.8000512079999997</v>
      </c>
      <c r="U80" s="87">
        <f>SUM($B$78:U78)</f>
        <v>3.8000512079999997</v>
      </c>
      <c r="V80" s="87">
        <f>SUM($B$78:V78)</f>
        <v>3.8000512079999997</v>
      </c>
      <c r="W80" s="87">
        <f>SUM($B$78:W78)</f>
        <v>3.8000512079999997</v>
      </c>
      <c r="X80" s="87">
        <f>SUM($B$78:X78)</f>
        <v>3.8000512079999997</v>
      </c>
      <c r="Y80" s="87">
        <f>SUM($B$78:Y78)</f>
        <v>3.8000512079999997</v>
      </c>
      <c r="Z80" s="87">
        <f>SUM($B$78:Z78)</f>
        <v>3.8000512079999997</v>
      </c>
      <c r="AA80" s="87">
        <f>SUM($B$78:AA78)</f>
        <v>3.8000512079999997</v>
      </c>
      <c r="AB80" s="87">
        <f>SUM($B$78:AB78)</f>
        <v>3.8000512079999997</v>
      </c>
      <c r="AC80" s="87">
        <f>SUM($B$78:AC78)</f>
        <v>3.8000512079999997</v>
      </c>
      <c r="AD80" s="87">
        <f>SUM($B$78:AD78)</f>
        <v>3.8000512079999997</v>
      </c>
      <c r="AE80" s="87">
        <f>SUM($B$78:AE78)</f>
        <v>3.8000512079999997</v>
      </c>
      <c r="AF80" s="87">
        <f>SUM($B$78:AF78)</f>
        <v>3.8000512079999997</v>
      </c>
      <c r="AG80" s="87">
        <f>SUM($B$78:AG78)</f>
        <v>3.8000512079999997</v>
      </c>
      <c r="AH80" s="87">
        <f>SUM($B$78:AH78)</f>
        <v>3.8000512079999997</v>
      </c>
      <c r="AI80" s="87">
        <f>SUM($B$78:AI78)</f>
        <v>3.8000512079999997</v>
      </c>
      <c r="AJ80" s="87">
        <f>SUM($B$78:AJ78)</f>
        <v>3.8000512079999997</v>
      </c>
      <c r="AK80" s="87">
        <f>SUM($B$78:AK78)</f>
        <v>3.8000512079999997</v>
      </c>
      <c r="AL80" s="87">
        <f>SUM($B$78:AL78)</f>
        <v>3.8000512079999997</v>
      </c>
      <c r="AM80" s="87">
        <f>SUM($B$78:AM78)</f>
        <v>3.8000512079999997</v>
      </c>
      <c r="AN80" s="87">
        <f>SUM($B$78:AN78)</f>
        <v>3.8000512079999997</v>
      </c>
      <c r="AO80" s="87">
        <f>SUM($B$78:AO78)</f>
        <v>3.8000512079999997</v>
      </c>
      <c r="AP80" s="87">
        <f>SUM($B$78:AP78)</f>
        <v>3.8000512079999997</v>
      </c>
      <c r="AQ80" s="87">
        <f>SUM($B$78:AQ78)</f>
        <v>3.8000512079999997</v>
      </c>
      <c r="AR80" s="87">
        <f>SUM($B$78:AR78)</f>
        <v>3.8000512079999997</v>
      </c>
      <c r="AS80" s="87">
        <f>SUM($B$78:AS78)</f>
        <v>3.8000512079999997</v>
      </c>
      <c r="AT80" s="87">
        <f>SUM($B$78:AT78)</f>
        <v>3.8000512079999997</v>
      </c>
      <c r="AU80" s="87">
        <f>SUM($B$78:AU78)</f>
        <v>3.8000512079999997</v>
      </c>
      <c r="AV80" s="87">
        <f>SUM($B$78:AV78)</f>
        <v>3.8000512079999997</v>
      </c>
      <c r="AW80" s="87">
        <f>SUM($B$78:AW78)</f>
        <v>3.8000512079999997</v>
      </c>
      <c r="AX80" s="87">
        <f>SUM($B$78:AX78)</f>
        <v>3.8000512079999997</v>
      </c>
      <c r="AY80" s="87">
        <f>SUM($B$78:AY78)</f>
        <v>3.8000512079999997</v>
      </c>
      <c r="AZ80" s="87">
        <f>SUM($B$78:AZ78)</f>
        <v>3.8000512079999997</v>
      </c>
      <c r="BA80" s="87">
        <f>SUM($B$78:BA78)</f>
        <v>0</v>
      </c>
      <c r="BB80" s="87">
        <f>SUM($B$78:BB78)</f>
        <v>0</v>
      </c>
      <c r="BC80" s="87">
        <f>SUM($B$78:BC78)</f>
        <v>0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0.14250192029999997</v>
      </c>
      <c r="E81" s="330">
        <f t="shared" ref="E81:BL81" si="40">E74</f>
        <v>0.27432569670551998</v>
      </c>
      <c r="F81" s="330">
        <f t="shared" si="40"/>
        <v>0.25372941915815994</v>
      </c>
      <c r="G81" s="330">
        <f t="shared" si="40"/>
        <v>0.23472916311815997</v>
      </c>
      <c r="H81" s="330">
        <f t="shared" si="40"/>
        <v>0.21709692551304</v>
      </c>
      <c r="I81" s="330">
        <f t="shared" si="40"/>
        <v>0.20083270634279998</v>
      </c>
      <c r="J81" s="330">
        <f t="shared" si="40"/>
        <v>0.18574650304703999</v>
      </c>
      <c r="K81" s="330">
        <f t="shared" si="40"/>
        <v>0.17183831562575999</v>
      </c>
      <c r="L81" s="330">
        <f t="shared" si="40"/>
        <v>0.16955828490095998</v>
      </c>
      <c r="M81" s="330">
        <f t="shared" si="40"/>
        <v>0.16955828490095998</v>
      </c>
      <c r="N81" s="330">
        <f t="shared" si="40"/>
        <v>0.16955828490095998</v>
      </c>
      <c r="O81" s="330">
        <f t="shared" si="40"/>
        <v>0.16955828490095998</v>
      </c>
      <c r="P81" s="330">
        <f t="shared" si="40"/>
        <v>0.16955828490095998</v>
      </c>
      <c r="Q81" s="330">
        <f t="shared" si="40"/>
        <v>0.16955828490095998</v>
      </c>
      <c r="R81" s="330">
        <f t="shared" si="40"/>
        <v>0.16955828490095998</v>
      </c>
      <c r="S81" s="330">
        <f t="shared" si="40"/>
        <v>0.16955828490095998</v>
      </c>
      <c r="T81" s="330">
        <f t="shared" si="40"/>
        <v>0.16955828490095998</v>
      </c>
      <c r="U81" s="330">
        <f t="shared" si="40"/>
        <v>0.16955828490095998</v>
      </c>
      <c r="V81" s="330">
        <f t="shared" si="40"/>
        <v>0.16955828490095998</v>
      </c>
      <c r="W81" s="330">
        <f t="shared" si="40"/>
        <v>0.16955828490095998</v>
      </c>
      <c r="X81" s="330">
        <f t="shared" si="40"/>
        <v>8.4779142450479988E-2</v>
      </c>
      <c r="Y81" s="330">
        <f t="shared" si="40"/>
        <v>0</v>
      </c>
      <c r="Z81" s="330">
        <f t="shared" si="40"/>
        <v>0</v>
      </c>
      <c r="AA81" s="330">
        <f t="shared" si="40"/>
        <v>0</v>
      </c>
      <c r="AB81" s="330">
        <f t="shared" si="40"/>
        <v>0</v>
      </c>
      <c r="AC81" s="330">
        <f t="shared" si="40"/>
        <v>0</v>
      </c>
      <c r="AD81" s="330">
        <f t="shared" si="40"/>
        <v>0</v>
      </c>
      <c r="AE81" s="330">
        <f t="shared" si="40"/>
        <v>0</v>
      </c>
      <c r="AF81" s="330">
        <f t="shared" si="40"/>
        <v>0</v>
      </c>
      <c r="AG81" s="330">
        <f t="shared" si="40"/>
        <v>0</v>
      </c>
      <c r="AH81" s="330">
        <f t="shared" si="40"/>
        <v>0</v>
      </c>
      <c r="AI81" s="330">
        <f t="shared" si="40"/>
        <v>0</v>
      </c>
      <c r="AJ81" s="330">
        <f t="shared" si="40"/>
        <v>0</v>
      </c>
      <c r="AK81" s="330">
        <f t="shared" si="40"/>
        <v>0</v>
      </c>
      <c r="AL81" s="330">
        <f t="shared" si="40"/>
        <v>0</v>
      </c>
      <c r="AM81" s="330">
        <f t="shared" si="40"/>
        <v>0</v>
      </c>
      <c r="AN81" s="330">
        <f t="shared" si="40"/>
        <v>0</v>
      </c>
      <c r="AO81" s="330">
        <f t="shared" si="40"/>
        <v>0</v>
      </c>
      <c r="AP81" s="330">
        <f t="shared" si="40"/>
        <v>0</v>
      </c>
      <c r="AQ81" s="330">
        <f t="shared" si="40"/>
        <v>0</v>
      </c>
      <c r="AR81" s="330">
        <f t="shared" si="40"/>
        <v>0</v>
      </c>
      <c r="AS81" s="330">
        <f t="shared" si="40"/>
        <v>0</v>
      </c>
      <c r="AT81" s="330">
        <f t="shared" si="40"/>
        <v>0</v>
      </c>
      <c r="AU81" s="330">
        <f t="shared" si="40"/>
        <v>0</v>
      </c>
      <c r="AV81" s="330">
        <f t="shared" si="40"/>
        <v>0</v>
      </c>
      <c r="AW81" s="330">
        <f t="shared" si="40"/>
        <v>0</v>
      </c>
      <c r="AX81" s="330">
        <f t="shared" si="40"/>
        <v>0</v>
      </c>
      <c r="AY81" s="330">
        <f t="shared" si="40"/>
        <v>0</v>
      </c>
      <c r="AZ81" s="330">
        <f t="shared" si="40"/>
        <v>0</v>
      </c>
      <c r="BA81" s="330">
        <f t="shared" si="40"/>
        <v>0</v>
      </c>
      <c r="BB81" s="330">
        <f t="shared" si="40"/>
        <v>0</v>
      </c>
      <c r="BC81" s="330">
        <f t="shared" si="40"/>
        <v>0</v>
      </c>
      <c r="BD81" s="330">
        <f t="shared" si="40"/>
        <v>0</v>
      </c>
      <c r="BE81" s="330">
        <f t="shared" si="40"/>
        <v>0</v>
      </c>
      <c r="BF81" s="330">
        <f t="shared" si="40"/>
        <v>0</v>
      </c>
      <c r="BG81" s="330">
        <f t="shared" si="40"/>
        <v>0</v>
      </c>
      <c r="BH81" s="330">
        <f t="shared" si="40"/>
        <v>0</v>
      </c>
      <c r="BI81" s="330">
        <f t="shared" si="40"/>
        <v>0</v>
      </c>
      <c r="BJ81" s="330">
        <f t="shared" si="40"/>
        <v>0</v>
      </c>
      <c r="BK81" s="330">
        <f t="shared" si="40"/>
        <v>0</v>
      </c>
      <c r="BL81" s="330">
        <f t="shared" si="40"/>
        <v>0</v>
      </c>
      <c r="BM81" s="37"/>
      <c r="BN81" s="75">
        <f>SUM(B81:BM81)</f>
        <v>3.8002792110724801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1">C79+C81</f>
        <v>0</v>
      </c>
      <c r="D82" s="95">
        <f t="shared" si="41"/>
        <v>0.14250192029999997</v>
      </c>
      <c r="E82" s="95">
        <f t="shared" si="41"/>
        <v>0.27432569670551998</v>
      </c>
      <c r="F82" s="95">
        <f t="shared" si="41"/>
        <v>0.25372941915815994</v>
      </c>
      <c r="G82" s="95">
        <f t="shared" si="41"/>
        <v>0.23472916311815997</v>
      </c>
      <c r="H82" s="95">
        <f t="shared" si="41"/>
        <v>0.21709692551304</v>
      </c>
      <c r="I82" s="95">
        <f t="shared" si="41"/>
        <v>0.20083270634279998</v>
      </c>
      <c r="J82" s="95">
        <f t="shared" si="41"/>
        <v>0.18574650304703999</v>
      </c>
      <c r="K82" s="95">
        <f t="shared" si="41"/>
        <v>0.17183831562575999</v>
      </c>
      <c r="L82" s="95">
        <f t="shared" si="41"/>
        <v>0.16955828490095998</v>
      </c>
      <c r="M82" s="95">
        <f t="shared" si="41"/>
        <v>0.16955828490095998</v>
      </c>
      <c r="N82" s="95">
        <f t="shared" si="41"/>
        <v>0.16955828490095998</v>
      </c>
      <c r="O82" s="95">
        <f t="shared" si="41"/>
        <v>0.16955828490095998</v>
      </c>
      <c r="P82" s="95">
        <f t="shared" si="41"/>
        <v>0.16955828490095998</v>
      </c>
      <c r="Q82" s="95">
        <f t="shared" si="41"/>
        <v>0.16955828490095998</v>
      </c>
      <c r="R82" s="95">
        <f t="shared" si="41"/>
        <v>0.16955828490095998</v>
      </c>
      <c r="S82" s="95">
        <f t="shared" si="41"/>
        <v>0.16955828490095998</v>
      </c>
      <c r="T82" s="95">
        <f t="shared" si="41"/>
        <v>0.16955828490095998</v>
      </c>
      <c r="U82" s="95">
        <f t="shared" si="41"/>
        <v>0.16955828490095998</v>
      </c>
      <c r="V82" s="95">
        <f t="shared" si="41"/>
        <v>0.16955828490095998</v>
      </c>
      <c r="W82" s="95">
        <f t="shared" si="41"/>
        <v>0.16955828490095998</v>
      </c>
      <c r="X82" s="95">
        <f t="shared" si="41"/>
        <v>8.4779142450479988E-2</v>
      </c>
      <c r="Y82" s="95">
        <f t="shared" si="41"/>
        <v>0</v>
      </c>
      <c r="Z82" s="95">
        <f t="shared" si="41"/>
        <v>0</v>
      </c>
      <c r="AA82" s="95">
        <f t="shared" si="41"/>
        <v>0</v>
      </c>
      <c r="AB82" s="95">
        <f t="shared" si="41"/>
        <v>0</v>
      </c>
      <c r="AC82" s="95">
        <f t="shared" si="41"/>
        <v>0</v>
      </c>
      <c r="AD82" s="95">
        <f t="shared" si="41"/>
        <v>0</v>
      </c>
      <c r="AE82" s="95">
        <f t="shared" si="41"/>
        <v>0</v>
      </c>
      <c r="AF82" s="95">
        <f t="shared" si="41"/>
        <v>0</v>
      </c>
      <c r="AG82" s="95">
        <f t="shared" si="41"/>
        <v>0</v>
      </c>
      <c r="AH82" s="95">
        <f t="shared" si="41"/>
        <v>0</v>
      </c>
      <c r="AI82" s="95">
        <f t="shared" si="41"/>
        <v>0</v>
      </c>
      <c r="AJ82" s="95">
        <f t="shared" si="41"/>
        <v>0</v>
      </c>
      <c r="AK82" s="95">
        <f t="shared" si="41"/>
        <v>0</v>
      </c>
      <c r="AL82" s="95">
        <f t="shared" si="41"/>
        <v>0</v>
      </c>
      <c r="AM82" s="95">
        <f t="shared" si="41"/>
        <v>0</v>
      </c>
      <c r="AN82" s="95">
        <f t="shared" si="41"/>
        <v>0</v>
      </c>
      <c r="AO82" s="95">
        <f t="shared" si="41"/>
        <v>0</v>
      </c>
      <c r="AP82" s="95">
        <f t="shared" si="41"/>
        <v>0</v>
      </c>
      <c r="AQ82" s="95">
        <f t="shared" si="41"/>
        <v>0</v>
      </c>
      <c r="AR82" s="95">
        <f t="shared" si="41"/>
        <v>0</v>
      </c>
      <c r="AS82" s="95">
        <f t="shared" si="41"/>
        <v>0</v>
      </c>
      <c r="AT82" s="95">
        <f t="shared" si="41"/>
        <v>0</v>
      </c>
      <c r="AU82" s="95">
        <f t="shared" si="41"/>
        <v>0</v>
      </c>
      <c r="AV82" s="95">
        <f t="shared" si="41"/>
        <v>0</v>
      </c>
      <c r="AW82" s="95">
        <f t="shared" si="41"/>
        <v>0</v>
      </c>
      <c r="AX82" s="95">
        <f t="shared" si="41"/>
        <v>0</v>
      </c>
      <c r="AY82" s="95">
        <f t="shared" si="41"/>
        <v>0</v>
      </c>
      <c r="AZ82" s="95">
        <f t="shared" si="41"/>
        <v>0</v>
      </c>
      <c r="BA82" s="95">
        <f t="shared" si="41"/>
        <v>0</v>
      </c>
      <c r="BB82" s="95">
        <f t="shared" si="41"/>
        <v>0</v>
      </c>
      <c r="BC82" s="95">
        <f t="shared" si="41"/>
        <v>0</v>
      </c>
      <c r="BD82" s="95">
        <f t="shared" si="41"/>
        <v>0</v>
      </c>
      <c r="BE82" s="95">
        <f t="shared" si="41"/>
        <v>0</v>
      </c>
      <c r="BF82" s="95">
        <f t="shared" si="41"/>
        <v>0</v>
      </c>
      <c r="BG82" s="95">
        <f t="shared" si="41"/>
        <v>0</v>
      </c>
      <c r="BH82" s="95">
        <f t="shared" si="41"/>
        <v>0</v>
      </c>
      <c r="BI82" s="95">
        <f t="shared" si="41"/>
        <v>0</v>
      </c>
      <c r="BJ82" s="95">
        <f t="shared" si="41"/>
        <v>0</v>
      </c>
      <c r="BK82" s="95">
        <f t="shared" si="41"/>
        <v>0</v>
      </c>
      <c r="BL82" s="95">
        <f t="shared" si="41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AY85" si="42">$B$20*(1-$B$5)/$B$3</f>
        <v>0</v>
      </c>
      <c r="C85" s="75">
        <f t="shared" si="42"/>
        <v>0</v>
      </c>
      <c r="D85" s="75">
        <f t="shared" si="42"/>
        <v>0</v>
      </c>
      <c r="E85" s="75">
        <f t="shared" si="42"/>
        <v>0</v>
      </c>
      <c r="F85" s="75">
        <f t="shared" si="42"/>
        <v>0</v>
      </c>
      <c r="G85" s="75">
        <f t="shared" si="42"/>
        <v>0</v>
      </c>
      <c r="H85" s="75">
        <f t="shared" si="42"/>
        <v>0</v>
      </c>
      <c r="I85" s="75">
        <f t="shared" si="42"/>
        <v>0</v>
      </c>
      <c r="J85" s="75">
        <f t="shared" si="42"/>
        <v>0</v>
      </c>
      <c r="K85" s="75">
        <f t="shared" si="42"/>
        <v>0</v>
      </c>
      <c r="L85" s="75">
        <f t="shared" si="42"/>
        <v>0</v>
      </c>
      <c r="M85" s="75">
        <f t="shared" si="42"/>
        <v>0</v>
      </c>
      <c r="N85" s="75">
        <f t="shared" si="42"/>
        <v>0</v>
      </c>
      <c r="O85" s="75">
        <f t="shared" si="42"/>
        <v>0</v>
      </c>
      <c r="P85" s="75">
        <f t="shared" si="42"/>
        <v>0</v>
      </c>
      <c r="Q85" s="75">
        <f t="shared" si="42"/>
        <v>0</v>
      </c>
      <c r="R85" s="75">
        <f t="shared" si="42"/>
        <v>0</v>
      </c>
      <c r="S85" s="75">
        <f t="shared" si="42"/>
        <v>0</v>
      </c>
      <c r="T85" s="75">
        <f t="shared" si="42"/>
        <v>0</v>
      </c>
      <c r="U85" s="75">
        <f t="shared" si="42"/>
        <v>0</v>
      </c>
      <c r="V85" s="75">
        <f t="shared" si="42"/>
        <v>0</v>
      </c>
      <c r="W85" s="75">
        <f t="shared" si="42"/>
        <v>0</v>
      </c>
      <c r="X85" s="75">
        <f t="shared" si="42"/>
        <v>0</v>
      </c>
      <c r="Y85" s="75">
        <f t="shared" si="42"/>
        <v>0</v>
      </c>
      <c r="Z85" s="75">
        <f t="shared" si="42"/>
        <v>0</v>
      </c>
      <c r="AA85" s="75">
        <f t="shared" si="42"/>
        <v>0</v>
      </c>
      <c r="AB85" s="75">
        <f t="shared" si="42"/>
        <v>0</v>
      </c>
      <c r="AC85" s="75">
        <f t="shared" si="42"/>
        <v>0</v>
      </c>
      <c r="AD85" s="75">
        <f t="shared" si="42"/>
        <v>0</v>
      </c>
      <c r="AE85" s="75">
        <f t="shared" si="42"/>
        <v>0</v>
      </c>
      <c r="AF85" s="75">
        <f t="shared" si="42"/>
        <v>0</v>
      </c>
      <c r="AG85" s="75">
        <f t="shared" si="42"/>
        <v>0</v>
      </c>
      <c r="AH85" s="75">
        <f t="shared" si="42"/>
        <v>0</v>
      </c>
      <c r="AI85" s="75">
        <f t="shared" si="42"/>
        <v>0</v>
      </c>
      <c r="AJ85" s="75">
        <f t="shared" si="42"/>
        <v>0</v>
      </c>
      <c r="AK85" s="75">
        <f t="shared" si="42"/>
        <v>0</v>
      </c>
      <c r="AL85" s="75">
        <f t="shared" si="42"/>
        <v>0</v>
      </c>
      <c r="AM85" s="75">
        <f t="shared" si="42"/>
        <v>0</v>
      </c>
      <c r="AN85" s="75">
        <f t="shared" si="42"/>
        <v>0</v>
      </c>
      <c r="AO85" s="75">
        <f t="shared" si="42"/>
        <v>0</v>
      </c>
      <c r="AP85" s="75">
        <f t="shared" si="42"/>
        <v>0</v>
      </c>
      <c r="AQ85" s="75">
        <f t="shared" si="42"/>
        <v>0</v>
      </c>
      <c r="AR85" s="75">
        <f t="shared" si="42"/>
        <v>0</v>
      </c>
      <c r="AS85" s="75">
        <f t="shared" si="42"/>
        <v>0</v>
      </c>
      <c r="AT85" s="75">
        <f t="shared" si="42"/>
        <v>0</v>
      </c>
      <c r="AU85" s="75">
        <f t="shared" si="42"/>
        <v>0</v>
      </c>
      <c r="AV85" s="75">
        <f t="shared" si="42"/>
        <v>0</v>
      </c>
      <c r="AW85" s="75">
        <f t="shared" si="42"/>
        <v>0</v>
      </c>
      <c r="AX85" s="75">
        <f t="shared" si="42"/>
        <v>0</v>
      </c>
      <c r="AY85" s="75">
        <f t="shared" si="42"/>
        <v>0</v>
      </c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37"/>
      <c r="BN85" s="75">
        <f t="shared" ref="BN85:BN97" si="43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AZ86" si="44">$C$20*(1-$B$5)/$B$3</f>
        <v>0</v>
      </c>
      <c r="D86" s="75">
        <f t="shared" si="44"/>
        <v>0</v>
      </c>
      <c r="E86" s="75">
        <f t="shared" si="44"/>
        <v>0</v>
      </c>
      <c r="F86" s="75">
        <f t="shared" si="44"/>
        <v>0</v>
      </c>
      <c r="G86" s="75">
        <f t="shared" si="44"/>
        <v>0</v>
      </c>
      <c r="H86" s="75">
        <f t="shared" si="44"/>
        <v>0</v>
      </c>
      <c r="I86" s="75">
        <f t="shared" si="44"/>
        <v>0</v>
      </c>
      <c r="J86" s="75">
        <f t="shared" si="44"/>
        <v>0</v>
      </c>
      <c r="K86" s="75">
        <f t="shared" si="44"/>
        <v>0</v>
      </c>
      <c r="L86" s="75">
        <f t="shared" si="44"/>
        <v>0</v>
      </c>
      <c r="M86" s="75">
        <f t="shared" si="44"/>
        <v>0</v>
      </c>
      <c r="N86" s="75">
        <f t="shared" si="44"/>
        <v>0</v>
      </c>
      <c r="O86" s="75">
        <f t="shared" si="44"/>
        <v>0</v>
      </c>
      <c r="P86" s="75">
        <f t="shared" si="44"/>
        <v>0</v>
      </c>
      <c r="Q86" s="75">
        <f t="shared" si="44"/>
        <v>0</v>
      </c>
      <c r="R86" s="75">
        <f t="shared" si="44"/>
        <v>0</v>
      </c>
      <c r="S86" s="75">
        <f t="shared" si="44"/>
        <v>0</v>
      </c>
      <c r="T86" s="75">
        <f t="shared" si="44"/>
        <v>0</v>
      </c>
      <c r="U86" s="75">
        <f t="shared" si="44"/>
        <v>0</v>
      </c>
      <c r="V86" s="75">
        <f t="shared" si="44"/>
        <v>0</v>
      </c>
      <c r="W86" s="75">
        <f t="shared" si="44"/>
        <v>0</v>
      </c>
      <c r="X86" s="75">
        <f t="shared" si="44"/>
        <v>0</v>
      </c>
      <c r="Y86" s="75">
        <f t="shared" si="44"/>
        <v>0</v>
      </c>
      <c r="Z86" s="75">
        <f t="shared" si="44"/>
        <v>0</v>
      </c>
      <c r="AA86" s="75">
        <f t="shared" si="44"/>
        <v>0</v>
      </c>
      <c r="AB86" s="75">
        <f t="shared" si="44"/>
        <v>0</v>
      </c>
      <c r="AC86" s="75">
        <f t="shared" si="44"/>
        <v>0</v>
      </c>
      <c r="AD86" s="75">
        <f t="shared" si="44"/>
        <v>0</v>
      </c>
      <c r="AE86" s="75">
        <f t="shared" si="44"/>
        <v>0</v>
      </c>
      <c r="AF86" s="75">
        <f t="shared" si="44"/>
        <v>0</v>
      </c>
      <c r="AG86" s="75">
        <f t="shared" si="44"/>
        <v>0</v>
      </c>
      <c r="AH86" s="75">
        <f t="shared" si="44"/>
        <v>0</v>
      </c>
      <c r="AI86" s="75">
        <f t="shared" si="44"/>
        <v>0</v>
      </c>
      <c r="AJ86" s="75">
        <f t="shared" si="44"/>
        <v>0</v>
      </c>
      <c r="AK86" s="75">
        <f t="shared" si="44"/>
        <v>0</v>
      </c>
      <c r="AL86" s="75">
        <f t="shared" si="44"/>
        <v>0</v>
      </c>
      <c r="AM86" s="75">
        <f t="shared" si="44"/>
        <v>0</v>
      </c>
      <c r="AN86" s="75">
        <f t="shared" si="44"/>
        <v>0</v>
      </c>
      <c r="AO86" s="75">
        <f t="shared" si="44"/>
        <v>0</v>
      </c>
      <c r="AP86" s="75">
        <f t="shared" si="44"/>
        <v>0</v>
      </c>
      <c r="AQ86" s="75">
        <f t="shared" si="44"/>
        <v>0</v>
      </c>
      <c r="AR86" s="75">
        <f t="shared" si="44"/>
        <v>0</v>
      </c>
      <c r="AS86" s="75">
        <f t="shared" si="44"/>
        <v>0</v>
      </c>
      <c r="AT86" s="75">
        <f t="shared" si="44"/>
        <v>0</v>
      </c>
      <c r="AU86" s="75">
        <f t="shared" si="44"/>
        <v>0</v>
      </c>
      <c r="AV86" s="75">
        <f t="shared" si="44"/>
        <v>0</v>
      </c>
      <c r="AW86" s="75">
        <f t="shared" si="44"/>
        <v>0</v>
      </c>
      <c r="AX86" s="75">
        <f t="shared" si="44"/>
        <v>0</v>
      </c>
      <c r="AY86" s="75">
        <f t="shared" si="44"/>
        <v>0</v>
      </c>
      <c r="AZ86" s="75">
        <f t="shared" si="44"/>
        <v>0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3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7.4100998555999997E-2</v>
      </c>
      <c r="E87" s="75">
        <f t="shared" ref="E87:BA87" si="45">$D$20*(1-$B$5)/$B$3</f>
        <v>7.4100998555999997E-2</v>
      </c>
      <c r="F87" s="75">
        <f t="shared" si="45"/>
        <v>7.4100998555999997E-2</v>
      </c>
      <c r="G87" s="75">
        <f t="shared" si="45"/>
        <v>7.4100998555999997E-2</v>
      </c>
      <c r="H87" s="75">
        <f t="shared" si="45"/>
        <v>7.4100998555999997E-2</v>
      </c>
      <c r="I87" s="75">
        <f t="shared" si="45"/>
        <v>7.4100998555999997E-2</v>
      </c>
      <c r="J87" s="75">
        <f t="shared" si="45"/>
        <v>7.4100998555999997E-2</v>
      </c>
      <c r="K87" s="75">
        <f t="shared" si="45"/>
        <v>7.4100998555999997E-2</v>
      </c>
      <c r="L87" s="75">
        <f t="shared" si="45"/>
        <v>7.4100998555999997E-2</v>
      </c>
      <c r="M87" s="75">
        <f t="shared" si="45"/>
        <v>7.4100998555999997E-2</v>
      </c>
      <c r="N87" s="75">
        <f t="shared" si="45"/>
        <v>7.4100998555999997E-2</v>
      </c>
      <c r="O87" s="75">
        <f t="shared" si="45"/>
        <v>7.4100998555999997E-2</v>
      </c>
      <c r="P87" s="75">
        <f t="shared" si="45"/>
        <v>7.4100998555999997E-2</v>
      </c>
      <c r="Q87" s="75">
        <f t="shared" si="45"/>
        <v>7.4100998555999997E-2</v>
      </c>
      <c r="R87" s="75">
        <f t="shared" si="45"/>
        <v>7.4100998555999997E-2</v>
      </c>
      <c r="S87" s="75">
        <f t="shared" si="45"/>
        <v>7.4100998555999997E-2</v>
      </c>
      <c r="T87" s="75">
        <f t="shared" si="45"/>
        <v>7.4100998555999997E-2</v>
      </c>
      <c r="U87" s="75">
        <f t="shared" si="45"/>
        <v>7.4100998555999997E-2</v>
      </c>
      <c r="V87" s="75">
        <f t="shared" si="45"/>
        <v>7.4100998555999997E-2</v>
      </c>
      <c r="W87" s="75">
        <f t="shared" si="45"/>
        <v>7.4100998555999997E-2</v>
      </c>
      <c r="X87" s="75">
        <f t="shared" si="45"/>
        <v>7.4100998555999997E-2</v>
      </c>
      <c r="Y87" s="75">
        <f t="shared" si="45"/>
        <v>7.4100998555999997E-2</v>
      </c>
      <c r="Z87" s="75">
        <f t="shared" si="45"/>
        <v>7.4100998555999997E-2</v>
      </c>
      <c r="AA87" s="75">
        <f t="shared" si="45"/>
        <v>7.4100998555999997E-2</v>
      </c>
      <c r="AB87" s="75">
        <f t="shared" si="45"/>
        <v>7.4100998555999997E-2</v>
      </c>
      <c r="AC87" s="75">
        <f t="shared" si="45"/>
        <v>7.4100998555999997E-2</v>
      </c>
      <c r="AD87" s="75">
        <f t="shared" si="45"/>
        <v>7.4100998555999997E-2</v>
      </c>
      <c r="AE87" s="75">
        <f t="shared" si="45"/>
        <v>7.4100998555999997E-2</v>
      </c>
      <c r="AF87" s="75">
        <f t="shared" si="45"/>
        <v>7.4100998555999997E-2</v>
      </c>
      <c r="AG87" s="75">
        <f t="shared" si="45"/>
        <v>7.4100998555999997E-2</v>
      </c>
      <c r="AH87" s="75">
        <f t="shared" si="45"/>
        <v>7.4100998555999997E-2</v>
      </c>
      <c r="AI87" s="75">
        <f t="shared" si="45"/>
        <v>7.4100998555999997E-2</v>
      </c>
      <c r="AJ87" s="75">
        <f t="shared" si="45"/>
        <v>7.4100998555999997E-2</v>
      </c>
      <c r="AK87" s="75">
        <f t="shared" si="45"/>
        <v>7.4100998555999997E-2</v>
      </c>
      <c r="AL87" s="75">
        <f t="shared" si="45"/>
        <v>7.4100998555999997E-2</v>
      </c>
      <c r="AM87" s="75">
        <f t="shared" si="45"/>
        <v>7.4100998555999997E-2</v>
      </c>
      <c r="AN87" s="75">
        <f t="shared" si="45"/>
        <v>7.4100998555999997E-2</v>
      </c>
      <c r="AO87" s="75">
        <f t="shared" si="45"/>
        <v>7.4100998555999997E-2</v>
      </c>
      <c r="AP87" s="75">
        <f t="shared" si="45"/>
        <v>7.4100998555999997E-2</v>
      </c>
      <c r="AQ87" s="75">
        <f t="shared" si="45"/>
        <v>7.4100998555999997E-2</v>
      </c>
      <c r="AR87" s="75">
        <f t="shared" si="45"/>
        <v>7.4100998555999997E-2</v>
      </c>
      <c r="AS87" s="75">
        <f t="shared" si="45"/>
        <v>7.4100998555999997E-2</v>
      </c>
      <c r="AT87" s="75">
        <f t="shared" si="45"/>
        <v>7.4100998555999997E-2</v>
      </c>
      <c r="AU87" s="75">
        <f t="shared" si="45"/>
        <v>7.4100998555999997E-2</v>
      </c>
      <c r="AV87" s="75">
        <f t="shared" si="45"/>
        <v>7.4100998555999997E-2</v>
      </c>
      <c r="AW87" s="75">
        <f t="shared" si="45"/>
        <v>7.4100998555999997E-2</v>
      </c>
      <c r="AX87" s="75">
        <f t="shared" si="45"/>
        <v>7.4100998555999997E-2</v>
      </c>
      <c r="AY87" s="75">
        <f t="shared" si="45"/>
        <v>7.4100998555999997E-2</v>
      </c>
      <c r="AZ87" s="75">
        <f t="shared" si="45"/>
        <v>7.4100998555999997E-2</v>
      </c>
      <c r="BA87" s="75">
        <f t="shared" si="45"/>
        <v>7.4100998555999997E-2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3"/>
        <v>3.7050499278000029</v>
      </c>
      <c r="BO87" s="335">
        <f>BN103*(1-0)</f>
        <v>3.8000512079999997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6">$E$20*(1-$B$5)/$B$3</f>
        <v>0</v>
      </c>
      <c r="F88" s="75">
        <f t="shared" si="46"/>
        <v>0</v>
      </c>
      <c r="G88" s="75">
        <f t="shared" si="46"/>
        <v>0</v>
      </c>
      <c r="H88" s="75">
        <f t="shared" si="46"/>
        <v>0</v>
      </c>
      <c r="I88" s="75">
        <f t="shared" si="46"/>
        <v>0</v>
      </c>
      <c r="J88" s="75">
        <f t="shared" si="46"/>
        <v>0</v>
      </c>
      <c r="K88" s="75">
        <f t="shared" si="46"/>
        <v>0</v>
      </c>
      <c r="L88" s="75">
        <f t="shared" si="46"/>
        <v>0</v>
      </c>
      <c r="M88" s="75">
        <f t="shared" si="46"/>
        <v>0</v>
      </c>
      <c r="N88" s="75">
        <f t="shared" si="46"/>
        <v>0</v>
      </c>
      <c r="O88" s="75">
        <f t="shared" si="46"/>
        <v>0</v>
      </c>
      <c r="P88" s="75">
        <f t="shared" si="46"/>
        <v>0</v>
      </c>
      <c r="Q88" s="75">
        <f t="shared" si="46"/>
        <v>0</v>
      </c>
      <c r="R88" s="75">
        <f t="shared" si="46"/>
        <v>0</v>
      </c>
      <c r="S88" s="75">
        <f t="shared" si="46"/>
        <v>0</v>
      </c>
      <c r="T88" s="75">
        <f t="shared" si="46"/>
        <v>0</v>
      </c>
      <c r="U88" s="75">
        <f t="shared" si="46"/>
        <v>0</v>
      </c>
      <c r="V88" s="75">
        <f t="shared" si="46"/>
        <v>0</v>
      </c>
      <c r="W88" s="75">
        <f t="shared" si="46"/>
        <v>0</v>
      </c>
      <c r="X88" s="75">
        <f t="shared" si="46"/>
        <v>0</v>
      </c>
      <c r="Y88" s="75">
        <f t="shared" si="46"/>
        <v>0</v>
      </c>
      <c r="Z88" s="75">
        <f t="shared" si="46"/>
        <v>0</v>
      </c>
      <c r="AA88" s="75">
        <f t="shared" si="46"/>
        <v>0</v>
      </c>
      <c r="AB88" s="75">
        <f t="shared" si="46"/>
        <v>0</v>
      </c>
      <c r="AC88" s="75">
        <f t="shared" si="46"/>
        <v>0</v>
      </c>
      <c r="AD88" s="75">
        <f t="shared" si="46"/>
        <v>0</v>
      </c>
      <c r="AE88" s="75">
        <f t="shared" si="46"/>
        <v>0</v>
      </c>
      <c r="AF88" s="75">
        <f t="shared" si="46"/>
        <v>0</v>
      </c>
      <c r="AG88" s="75">
        <f t="shared" si="46"/>
        <v>0</v>
      </c>
      <c r="AH88" s="75">
        <f t="shared" si="46"/>
        <v>0</v>
      </c>
      <c r="AI88" s="75">
        <f t="shared" si="46"/>
        <v>0</v>
      </c>
      <c r="AJ88" s="75">
        <f t="shared" si="46"/>
        <v>0</v>
      </c>
      <c r="AK88" s="75">
        <f t="shared" si="46"/>
        <v>0</v>
      </c>
      <c r="AL88" s="75">
        <f t="shared" si="46"/>
        <v>0</v>
      </c>
      <c r="AM88" s="75">
        <f t="shared" si="46"/>
        <v>0</v>
      </c>
      <c r="AN88" s="75">
        <f t="shared" si="46"/>
        <v>0</v>
      </c>
      <c r="AO88" s="75">
        <f t="shared" si="46"/>
        <v>0</v>
      </c>
      <c r="AP88" s="75">
        <f t="shared" si="46"/>
        <v>0</v>
      </c>
      <c r="AQ88" s="75">
        <f t="shared" si="46"/>
        <v>0</v>
      </c>
      <c r="AR88" s="75">
        <f t="shared" si="46"/>
        <v>0</v>
      </c>
      <c r="AS88" s="75">
        <f t="shared" si="46"/>
        <v>0</v>
      </c>
      <c r="AT88" s="75">
        <f t="shared" si="46"/>
        <v>0</v>
      </c>
      <c r="AU88" s="75">
        <f t="shared" si="46"/>
        <v>0</v>
      </c>
      <c r="AV88" s="75">
        <f t="shared" si="46"/>
        <v>0</v>
      </c>
      <c r="AW88" s="75">
        <f t="shared" si="46"/>
        <v>0</v>
      </c>
      <c r="AX88" s="75">
        <f t="shared" si="46"/>
        <v>0</v>
      </c>
      <c r="AY88" s="75">
        <f t="shared" si="46"/>
        <v>0</v>
      </c>
      <c r="AZ88" s="75">
        <f t="shared" si="46"/>
        <v>0</v>
      </c>
      <c r="BA88" s="75">
        <f t="shared" si="46"/>
        <v>0</v>
      </c>
      <c r="BB88" s="75">
        <f t="shared" si="46"/>
        <v>0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3"/>
        <v>0</v>
      </c>
      <c r="BO88" s="335">
        <f>BN104*(1-0.025)</f>
        <v>0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C89" si="47">$F$20*(1-$B$5)/$B$3</f>
        <v>0</v>
      </c>
      <c r="G89" s="75">
        <f t="shared" si="47"/>
        <v>0</v>
      </c>
      <c r="H89" s="75">
        <f t="shared" si="47"/>
        <v>0</v>
      </c>
      <c r="I89" s="75">
        <f t="shared" si="47"/>
        <v>0</v>
      </c>
      <c r="J89" s="75">
        <f t="shared" si="47"/>
        <v>0</v>
      </c>
      <c r="K89" s="75">
        <f t="shared" si="47"/>
        <v>0</v>
      </c>
      <c r="L89" s="75">
        <f t="shared" si="47"/>
        <v>0</v>
      </c>
      <c r="M89" s="75">
        <f t="shared" si="47"/>
        <v>0</v>
      </c>
      <c r="N89" s="75">
        <f t="shared" si="47"/>
        <v>0</v>
      </c>
      <c r="O89" s="75">
        <f t="shared" si="47"/>
        <v>0</v>
      </c>
      <c r="P89" s="75">
        <f t="shared" si="47"/>
        <v>0</v>
      </c>
      <c r="Q89" s="75">
        <f t="shared" si="47"/>
        <v>0</v>
      </c>
      <c r="R89" s="75">
        <f t="shared" si="47"/>
        <v>0</v>
      </c>
      <c r="S89" s="75">
        <f t="shared" si="47"/>
        <v>0</v>
      </c>
      <c r="T89" s="75">
        <f t="shared" si="47"/>
        <v>0</v>
      </c>
      <c r="U89" s="75">
        <f t="shared" si="47"/>
        <v>0</v>
      </c>
      <c r="V89" s="75">
        <f t="shared" si="47"/>
        <v>0</v>
      </c>
      <c r="W89" s="75">
        <f t="shared" si="47"/>
        <v>0</v>
      </c>
      <c r="X89" s="75">
        <f t="shared" si="47"/>
        <v>0</v>
      </c>
      <c r="Y89" s="75">
        <f t="shared" si="47"/>
        <v>0</v>
      </c>
      <c r="Z89" s="75">
        <f t="shared" si="47"/>
        <v>0</v>
      </c>
      <c r="AA89" s="75">
        <f t="shared" si="47"/>
        <v>0</v>
      </c>
      <c r="AB89" s="75">
        <f t="shared" si="47"/>
        <v>0</v>
      </c>
      <c r="AC89" s="75">
        <f t="shared" si="47"/>
        <v>0</v>
      </c>
      <c r="AD89" s="75">
        <f t="shared" si="47"/>
        <v>0</v>
      </c>
      <c r="AE89" s="75">
        <f t="shared" si="47"/>
        <v>0</v>
      </c>
      <c r="AF89" s="75">
        <f t="shared" si="47"/>
        <v>0</v>
      </c>
      <c r="AG89" s="75">
        <f t="shared" si="47"/>
        <v>0</v>
      </c>
      <c r="AH89" s="75">
        <f t="shared" si="47"/>
        <v>0</v>
      </c>
      <c r="AI89" s="75">
        <f t="shared" si="47"/>
        <v>0</v>
      </c>
      <c r="AJ89" s="75">
        <f t="shared" si="47"/>
        <v>0</v>
      </c>
      <c r="AK89" s="75">
        <f t="shared" si="47"/>
        <v>0</v>
      </c>
      <c r="AL89" s="75">
        <f t="shared" si="47"/>
        <v>0</v>
      </c>
      <c r="AM89" s="75">
        <f t="shared" si="47"/>
        <v>0</v>
      </c>
      <c r="AN89" s="75">
        <f t="shared" si="47"/>
        <v>0</v>
      </c>
      <c r="AO89" s="75">
        <f t="shared" si="47"/>
        <v>0</v>
      </c>
      <c r="AP89" s="75">
        <f t="shared" si="47"/>
        <v>0</v>
      </c>
      <c r="AQ89" s="75">
        <f t="shared" si="47"/>
        <v>0</v>
      </c>
      <c r="AR89" s="75">
        <f t="shared" si="47"/>
        <v>0</v>
      </c>
      <c r="AS89" s="75">
        <f t="shared" si="47"/>
        <v>0</v>
      </c>
      <c r="AT89" s="75">
        <f t="shared" si="47"/>
        <v>0</v>
      </c>
      <c r="AU89" s="75">
        <f t="shared" si="47"/>
        <v>0</v>
      </c>
      <c r="AV89" s="75">
        <f t="shared" si="47"/>
        <v>0</v>
      </c>
      <c r="AW89" s="75">
        <f t="shared" si="47"/>
        <v>0</v>
      </c>
      <c r="AX89" s="75">
        <f t="shared" si="47"/>
        <v>0</v>
      </c>
      <c r="AY89" s="75">
        <f t="shared" si="47"/>
        <v>0</v>
      </c>
      <c r="AZ89" s="75">
        <f t="shared" si="47"/>
        <v>0</v>
      </c>
      <c r="BA89" s="75">
        <f t="shared" si="47"/>
        <v>0</v>
      </c>
      <c r="BB89" s="75">
        <f t="shared" si="47"/>
        <v>0</v>
      </c>
      <c r="BC89" s="75">
        <f t="shared" si="47"/>
        <v>0</v>
      </c>
      <c r="BD89" s="75"/>
      <c r="BE89" s="75"/>
      <c r="BF89" s="75"/>
      <c r="BG89" s="75"/>
      <c r="BH89" s="75"/>
      <c r="BI89" s="75"/>
      <c r="BJ89" s="75"/>
      <c r="BK89" s="75"/>
      <c r="BL89" s="75"/>
      <c r="BM89" s="37"/>
      <c r="BN89" s="75">
        <f t="shared" si="43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8">$G$20*(1-$B$5)/$B$3</f>
        <v>0</v>
      </c>
      <c r="H90" s="75">
        <f t="shared" si="48"/>
        <v>0</v>
      </c>
      <c r="I90" s="75">
        <f t="shared" si="48"/>
        <v>0</v>
      </c>
      <c r="J90" s="75">
        <f t="shared" si="48"/>
        <v>0</v>
      </c>
      <c r="K90" s="75">
        <f t="shared" si="48"/>
        <v>0</v>
      </c>
      <c r="L90" s="75">
        <f t="shared" si="48"/>
        <v>0</v>
      </c>
      <c r="M90" s="75">
        <f t="shared" si="48"/>
        <v>0</v>
      </c>
      <c r="N90" s="75">
        <f t="shared" si="48"/>
        <v>0</v>
      </c>
      <c r="O90" s="75">
        <f t="shared" si="48"/>
        <v>0</v>
      </c>
      <c r="P90" s="75">
        <f t="shared" si="48"/>
        <v>0</v>
      </c>
      <c r="Q90" s="75">
        <f t="shared" si="48"/>
        <v>0</v>
      </c>
      <c r="R90" s="75">
        <f t="shared" si="48"/>
        <v>0</v>
      </c>
      <c r="S90" s="75">
        <f t="shared" si="48"/>
        <v>0</v>
      </c>
      <c r="T90" s="75">
        <f t="shared" si="48"/>
        <v>0</v>
      </c>
      <c r="U90" s="75">
        <f t="shared" si="48"/>
        <v>0</v>
      </c>
      <c r="V90" s="75">
        <f t="shared" si="48"/>
        <v>0</v>
      </c>
      <c r="W90" s="75">
        <f t="shared" si="48"/>
        <v>0</v>
      </c>
      <c r="X90" s="75">
        <f t="shared" si="48"/>
        <v>0</v>
      </c>
      <c r="Y90" s="75">
        <f t="shared" si="48"/>
        <v>0</v>
      </c>
      <c r="Z90" s="75">
        <f t="shared" si="48"/>
        <v>0</v>
      </c>
      <c r="AA90" s="75">
        <f t="shared" si="48"/>
        <v>0</v>
      </c>
      <c r="AB90" s="75">
        <f t="shared" si="48"/>
        <v>0</v>
      </c>
      <c r="AC90" s="75">
        <f t="shared" si="48"/>
        <v>0</v>
      </c>
      <c r="AD90" s="75">
        <f t="shared" si="48"/>
        <v>0</v>
      </c>
      <c r="AE90" s="75">
        <f t="shared" si="48"/>
        <v>0</v>
      </c>
      <c r="AF90" s="75">
        <f t="shared" si="48"/>
        <v>0</v>
      </c>
      <c r="AG90" s="75">
        <f t="shared" si="48"/>
        <v>0</v>
      </c>
      <c r="AH90" s="75">
        <f t="shared" si="48"/>
        <v>0</v>
      </c>
      <c r="AI90" s="75">
        <f t="shared" si="48"/>
        <v>0</v>
      </c>
      <c r="AJ90" s="75">
        <f t="shared" si="48"/>
        <v>0</v>
      </c>
      <c r="AK90" s="75">
        <f t="shared" si="48"/>
        <v>0</v>
      </c>
      <c r="AL90" s="75">
        <f t="shared" si="48"/>
        <v>0</v>
      </c>
      <c r="AM90" s="75">
        <f t="shared" si="48"/>
        <v>0</v>
      </c>
      <c r="AN90" s="75">
        <f t="shared" si="48"/>
        <v>0</v>
      </c>
      <c r="AO90" s="75">
        <f t="shared" si="48"/>
        <v>0</v>
      </c>
      <c r="AP90" s="75">
        <f t="shared" si="48"/>
        <v>0</v>
      </c>
      <c r="AQ90" s="75">
        <f t="shared" si="48"/>
        <v>0</v>
      </c>
      <c r="AR90" s="75">
        <f t="shared" si="48"/>
        <v>0</v>
      </c>
      <c r="AS90" s="75">
        <f t="shared" si="48"/>
        <v>0</v>
      </c>
      <c r="AT90" s="75">
        <f t="shared" si="48"/>
        <v>0</v>
      </c>
      <c r="AU90" s="75">
        <f t="shared" si="48"/>
        <v>0</v>
      </c>
      <c r="AV90" s="75">
        <f t="shared" si="48"/>
        <v>0</v>
      </c>
      <c r="AW90" s="75">
        <f t="shared" si="48"/>
        <v>0</v>
      </c>
      <c r="AX90" s="75">
        <f t="shared" si="48"/>
        <v>0</v>
      </c>
      <c r="AY90" s="75">
        <f t="shared" si="48"/>
        <v>0</v>
      </c>
      <c r="AZ90" s="75">
        <f t="shared" si="48"/>
        <v>0</v>
      </c>
      <c r="BA90" s="75">
        <f t="shared" si="48"/>
        <v>0</v>
      </c>
      <c r="BB90" s="75">
        <f t="shared" si="48"/>
        <v>0</v>
      </c>
      <c r="BC90" s="75">
        <f t="shared" si="48"/>
        <v>0</v>
      </c>
      <c r="BD90" s="75">
        <f t="shared" si="48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3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E91" si="49">$H$20*(1-$B$5)/$B$3</f>
        <v>0</v>
      </c>
      <c r="I91" s="75">
        <f t="shared" si="49"/>
        <v>0</v>
      </c>
      <c r="J91" s="75">
        <f t="shared" si="49"/>
        <v>0</v>
      </c>
      <c r="K91" s="75">
        <f t="shared" si="49"/>
        <v>0</v>
      </c>
      <c r="L91" s="75">
        <f t="shared" si="49"/>
        <v>0</v>
      </c>
      <c r="M91" s="75">
        <f t="shared" si="49"/>
        <v>0</v>
      </c>
      <c r="N91" s="75">
        <f t="shared" si="49"/>
        <v>0</v>
      </c>
      <c r="O91" s="75">
        <f t="shared" si="49"/>
        <v>0</v>
      </c>
      <c r="P91" s="75">
        <f t="shared" si="49"/>
        <v>0</v>
      </c>
      <c r="Q91" s="75">
        <f t="shared" si="49"/>
        <v>0</v>
      </c>
      <c r="R91" s="75">
        <f t="shared" si="49"/>
        <v>0</v>
      </c>
      <c r="S91" s="75">
        <f t="shared" si="49"/>
        <v>0</v>
      </c>
      <c r="T91" s="75">
        <f t="shared" si="49"/>
        <v>0</v>
      </c>
      <c r="U91" s="75">
        <f t="shared" si="49"/>
        <v>0</v>
      </c>
      <c r="V91" s="75">
        <f t="shared" si="49"/>
        <v>0</v>
      </c>
      <c r="W91" s="75">
        <f t="shared" si="49"/>
        <v>0</v>
      </c>
      <c r="X91" s="75">
        <f t="shared" si="49"/>
        <v>0</v>
      </c>
      <c r="Y91" s="75">
        <f t="shared" si="49"/>
        <v>0</v>
      </c>
      <c r="Z91" s="75">
        <f t="shared" si="49"/>
        <v>0</v>
      </c>
      <c r="AA91" s="75">
        <f t="shared" si="49"/>
        <v>0</v>
      </c>
      <c r="AB91" s="75">
        <f t="shared" si="49"/>
        <v>0</v>
      </c>
      <c r="AC91" s="75">
        <f t="shared" si="49"/>
        <v>0</v>
      </c>
      <c r="AD91" s="75">
        <f t="shared" si="49"/>
        <v>0</v>
      </c>
      <c r="AE91" s="75">
        <f t="shared" si="49"/>
        <v>0</v>
      </c>
      <c r="AF91" s="75">
        <f t="shared" si="49"/>
        <v>0</v>
      </c>
      <c r="AG91" s="75">
        <f t="shared" si="49"/>
        <v>0</v>
      </c>
      <c r="AH91" s="75">
        <f t="shared" si="49"/>
        <v>0</v>
      </c>
      <c r="AI91" s="75">
        <f t="shared" si="49"/>
        <v>0</v>
      </c>
      <c r="AJ91" s="75">
        <f t="shared" si="49"/>
        <v>0</v>
      </c>
      <c r="AK91" s="75">
        <f t="shared" si="49"/>
        <v>0</v>
      </c>
      <c r="AL91" s="75">
        <f t="shared" si="49"/>
        <v>0</v>
      </c>
      <c r="AM91" s="75">
        <f t="shared" si="49"/>
        <v>0</v>
      </c>
      <c r="AN91" s="75">
        <f t="shared" si="49"/>
        <v>0</v>
      </c>
      <c r="AO91" s="75">
        <f t="shared" si="49"/>
        <v>0</v>
      </c>
      <c r="AP91" s="75">
        <f t="shared" si="49"/>
        <v>0</v>
      </c>
      <c r="AQ91" s="75">
        <f t="shared" si="49"/>
        <v>0</v>
      </c>
      <c r="AR91" s="75">
        <f t="shared" si="49"/>
        <v>0</v>
      </c>
      <c r="AS91" s="75">
        <f t="shared" si="49"/>
        <v>0</v>
      </c>
      <c r="AT91" s="75">
        <f t="shared" si="49"/>
        <v>0</v>
      </c>
      <c r="AU91" s="75">
        <f t="shared" si="49"/>
        <v>0</v>
      </c>
      <c r="AV91" s="75">
        <f t="shared" si="49"/>
        <v>0</v>
      </c>
      <c r="AW91" s="75">
        <f t="shared" si="49"/>
        <v>0</v>
      </c>
      <c r="AX91" s="75">
        <f t="shared" si="49"/>
        <v>0</v>
      </c>
      <c r="AY91" s="75">
        <f t="shared" si="49"/>
        <v>0</v>
      </c>
      <c r="AZ91" s="75">
        <f t="shared" si="49"/>
        <v>0</v>
      </c>
      <c r="BA91" s="75">
        <f t="shared" si="49"/>
        <v>0</v>
      </c>
      <c r="BB91" s="75">
        <f t="shared" si="49"/>
        <v>0</v>
      </c>
      <c r="BC91" s="75">
        <f t="shared" si="49"/>
        <v>0</v>
      </c>
      <c r="BD91" s="75">
        <f t="shared" si="49"/>
        <v>0</v>
      </c>
      <c r="BE91" s="75">
        <f t="shared" si="49"/>
        <v>0</v>
      </c>
      <c r="BF91" s="75"/>
      <c r="BG91" s="75"/>
      <c r="BH91" s="75"/>
      <c r="BI91" s="75"/>
      <c r="BJ91" s="75"/>
      <c r="BK91" s="75"/>
      <c r="BL91" s="75"/>
      <c r="BM91" s="37"/>
      <c r="BN91" s="75">
        <f t="shared" si="43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F92" si="50">$I$20*(1-$B$5)/$B$3</f>
        <v>0</v>
      </c>
      <c r="J92" s="75">
        <f t="shared" si="50"/>
        <v>0</v>
      </c>
      <c r="K92" s="75">
        <f t="shared" si="50"/>
        <v>0</v>
      </c>
      <c r="L92" s="75">
        <f t="shared" si="50"/>
        <v>0</v>
      </c>
      <c r="M92" s="75">
        <f t="shared" si="50"/>
        <v>0</v>
      </c>
      <c r="N92" s="75">
        <f t="shared" si="50"/>
        <v>0</v>
      </c>
      <c r="O92" s="75">
        <f t="shared" si="50"/>
        <v>0</v>
      </c>
      <c r="P92" s="75">
        <f t="shared" si="50"/>
        <v>0</v>
      </c>
      <c r="Q92" s="75">
        <f t="shared" si="50"/>
        <v>0</v>
      </c>
      <c r="R92" s="75">
        <f t="shared" si="50"/>
        <v>0</v>
      </c>
      <c r="S92" s="75">
        <f t="shared" si="50"/>
        <v>0</v>
      </c>
      <c r="T92" s="75">
        <f t="shared" si="50"/>
        <v>0</v>
      </c>
      <c r="U92" s="75">
        <f t="shared" si="50"/>
        <v>0</v>
      </c>
      <c r="V92" s="75">
        <f t="shared" si="50"/>
        <v>0</v>
      </c>
      <c r="W92" s="75">
        <f t="shared" si="50"/>
        <v>0</v>
      </c>
      <c r="X92" s="75">
        <f t="shared" si="50"/>
        <v>0</v>
      </c>
      <c r="Y92" s="75">
        <f t="shared" si="50"/>
        <v>0</v>
      </c>
      <c r="Z92" s="75">
        <f t="shared" si="50"/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</v>
      </c>
      <c r="AJ92" s="75">
        <f t="shared" si="50"/>
        <v>0</v>
      </c>
      <c r="AK92" s="75">
        <f t="shared" si="50"/>
        <v>0</v>
      </c>
      <c r="AL92" s="75">
        <f t="shared" si="50"/>
        <v>0</v>
      </c>
      <c r="AM92" s="75">
        <f t="shared" si="50"/>
        <v>0</v>
      </c>
      <c r="AN92" s="75">
        <f t="shared" si="50"/>
        <v>0</v>
      </c>
      <c r="AO92" s="75">
        <f t="shared" si="50"/>
        <v>0</v>
      </c>
      <c r="AP92" s="75">
        <f t="shared" si="50"/>
        <v>0</v>
      </c>
      <c r="AQ92" s="75">
        <f t="shared" si="50"/>
        <v>0</v>
      </c>
      <c r="AR92" s="75">
        <f t="shared" si="50"/>
        <v>0</v>
      </c>
      <c r="AS92" s="75">
        <f t="shared" si="50"/>
        <v>0</v>
      </c>
      <c r="AT92" s="75">
        <f t="shared" si="50"/>
        <v>0</v>
      </c>
      <c r="AU92" s="75">
        <f t="shared" si="50"/>
        <v>0</v>
      </c>
      <c r="AV92" s="75">
        <f t="shared" si="50"/>
        <v>0</v>
      </c>
      <c r="AW92" s="75">
        <f t="shared" si="50"/>
        <v>0</v>
      </c>
      <c r="AX92" s="75">
        <f t="shared" si="50"/>
        <v>0</v>
      </c>
      <c r="AY92" s="75">
        <f t="shared" si="50"/>
        <v>0</v>
      </c>
      <c r="AZ92" s="75">
        <f t="shared" si="50"/>
        <v>0</v>
      </c>
      <c r="BA92" s="75">
        <f t="shared" si="50"/>
        <v>0</v>
      </c>
      <c r="BB92" s="75">
        <f t="shared" si="50"/>
        <v>0</v>
      </c>
      <c r="BC92" s="75">
        <f t="shared" si="50"/>
        <v>0</v>
      </c>
      <c r="BD92" s="75">
        <f t="shared" si="50"/>
        <v>0</v>
      </c>
      <c r="BE92" s="75">
        <f t="shared" si="50"/>
        <v>0</v>
      </c>
      <c r="BF92" s="75">
        <f t="shared" si="50"/>
        <v>0</v>
      </c>
      <c r="BG92" s="75"/>
      <c r="BH92" s="75"/>
      <c r="BI92" s="75"/>
      <c r="BJ92" s="75"/>
      <c r="BK92" s="75"/>
      <c r="BL92" s="75"/>
      <c r="BM92" s="37"/>
      <c r="BN92" s="75">
        <f t="shared" si="43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G93" si="51">$J$20*(1-$B$5)/$B$3</f>
        <v>0</v>
      </c>
      <c r="P93" s="75">
        <f t="shared" si="51"/>
        <v>0</v>
      </c>
      <c r="Q93" s="75">
        <f t="shared" si="51"/>
        <v>0</v>
      </c>
      <c r="R93" s="75">
        <f t="shared" si="51"/>
        <v>0</v>
      </c>
      <c r="S93" s="75">
        <f t="shared" si="51"/>
        <v>0</v>
      </c>
      <c r="T93" s="75">
        <f t="shared" si="51"/>
        <v>0</v>
      </c>
      <c r="U93" s="75">
        <f t="shared" si="51"/>
        <v>0</v>
      </c>
      <c r="V93" s="75">
        <f t="shared" si="51"/>
        <v>0</v>
      </c>
      <c r="W93" s="75">
        <f t="shared" si="51"/>
        <v>0</v>
      </c>
      <c r="X93" s="75">
        <f t="shared" si="51"/>
        <v>0</v>
      </c>
      <c r="Y93" s="75">
        <f t="shared" si="51"/>
        <v>0</v>
      </c>
      <c r="Z93" s="75">
        <f t="shared" si="51"/>
        <v>0</v>
      </c>
      <c r="AA93" s="75">
        <f t="shared" si="51"/>
        <v>0</v>
      </c>
      <c r="AB93" s="75">
        <f t="shared" si="51"/>
        <v>0</v>
      </c>
      <c r="AC93" s="75">
        <f t="shared" si="51"/>
        <v>0</v>
      </c>
      <c r="AD93" s="75">
        <f t="shared" si="51"/>
        <v>0</v>
      </c>
      <c r="AE93" s="75">
        <f t="shared" si="51"/>
        <v>0</v>
      </c>
      <c r="AF93" s="75">
        <f t="shared" si="51"/>
        <v>0</v>
      </c>
      <c r="AG93" s="75">
        <f t="shared" si="51"/>
        <v>0</v>
      </c>
      <c r="AH93" s="75">
        <f t="shared" si="51"/>
        <v>0</v>
      </c>
      <c r="AI93" s="75">
        <f t="shared" si="51"/>
        <v>0</v>
      </c>
      <c r="AJ93" s="75">
        <f t="shared" si="51"/>
        <v>0</v>
      </c>
      <c r="AK93" s="75">
        <f t="shared" si="51"/>
        <v>0</v>
      </c>
      <c r="AL93" s="75">
        <f t="shared" si="51"/>
        <v>0</v>
      </c>
      <c r="AM93" s="75">
        <f t="shared" si="51"/>
        <v>0</v>
      </c>
      <c r="AN93" s="75">
        <f t="shared" si="51"/>
        <v>0</v>
      </c>
      <c r="AO93" s="75">
        <f t="shared" si="51"/>
        <v>0</v>
      </c>
      <c r="AP93" s="75">
        <f t="shared" si="51"/>
        <v>0</v>
      </c>
      <c r="AQ93" s="75">
        <f t="shared" si="51"/>
        <v>0</v>
      </c>
      <c r="AR93" s="75">
        <f t="shared" si="51"/>
        <v>0</v>
      </c>
      <c r="AS93" s="75">
        <f t="shared" si="51"/>
        <v>0</v>
      </c>
      <c r="AT93" s="75">
        <f t="shared" si="51"/>
        <v>0</v>
      </c>
      <c r="AU93" s="75">
        <f t="shared" si="51"/>
        <v>0</v>
      </c>
      <c r="AV93" s="75">
        <f t="shared" si="51"/>
        <v>0</v>
      </c>
      <c r="AW93" s="75">
        <f t="shared" si="51"/>
        <v>0</v>
      </c>
      <c r="AX93" s="75">
        <f t="shared" si="51"/>
        <v>0</v>
      </c>
      <c r="AY93" s="75">
        <f t="shared" si="51"/>
        <v>0</v>
      </c>
      <c r="AZ93" s="75">
        <f t="shared" si="51"/>
        <v>0</v>
      </c>
      <c r="BA93" s="75">
        <f t="shared" si="51"/>
        <v>0</v>
      </c>
      <c r="BB93" s="75">
        <f t="shared" si="51"/>
        <v>0</v>
      </c>
      <c r="BC93" s="75">
        <f t="shared" si="51"/>
        <v>0</v>
      </c>
      <c r="BD93" s="75">
        <f t="shared" si="51"/>
        <v>0</v>
      </c>
      <c r="BE93" s="75">
        <f t="shared" si="51"/>
        <v>0</v>
      </c>
      <c r="BF93" s="75">
        <f t="shared" si="51"/>
        <v>0</v>
      </c>
      <c r="BG93" s="75">
        <f t="shared" si="51"/>
        <v>0</v>
      </c>
      <c r="BH93" s="75"/>
      <c r="BI93" s="75"/>
      <c r="BJ93" s="75"/>
      <c r="BK93" s="75"/>
      <c r="BL93" s="75"/>
      <c r="BM93" s="37"/>
      <c r="BN93" s="75">
        <f t="shared" si="43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H94" si="52">$K$20*(1-$B$5)/$B$3</f>
        <v>0</v>
      </c>
      <c r="P94" s="75">
        <f t="shared" si="52"/>
        <v>0</v>
      </c>
      <c r="Q94" s="75">
        <f t="shared" si="52"/>
        <v>0</v>
      </c>
      <c r="R94" s="75">
        <f t="shared" si="52"/>
        <v>0</v>
      </c>
      <c r="S94" s="75">
        <f t="shared" si="52"/>
        <v>0</v>
      </c>
      <c r="T94" s="75">
        <f t="shared" si="52"/>
        <v>0</v>
      </c>
      <c r="U94" s="75">
        <f t="shared" si="52"/>
        <v>0</v>
      </c>
      <c r="V94" s="75">
        <f t="shared" si="52"/>
        <v>0</v>
      </c>
      <c r="W94" s="75">
        <f t="shared" si="52"/>
        <v>0</v>
      </c>
      <c r="X94" s="75">
        <f t="shared" si="52"/>
        <v>0</v>
      </c>
      <c r="Y94" s="75">
        <f t="shared" si="52"/>
        <v>0</v>
      </c>
      <c r="Z94" s="75">
        <f t="shared" si="52"/>
        <v>0</v>
      </c>
      <c r="AA94" s="75">
        <f t="shared" si="52"/>
        <v>0</v>
      </c>
      <c r="AB94" s="75">
        <f t="shared" si="52"/>
        <v>0</v>
      </c>
      <c r="AC94" s="75">
        <f t="shared" si="52"/>
        <v>0</v>
      </c>
      <c r="AD94" s="75">
        <f t="shared" si="52"/>
        <v>0</v>
      </c>
      <c r="AE94" s="75">
        <f t="shared" si="52"/>
        <v>0</v>
      </c>
      <c r="AF94" s="75">
        <f t="shared" si="52"/>
        <v>0</v>
      </c>
      <c r="AG94" s="75">
        <f t="shared" si="52"/>
        <v>0</v>
      </c>
      <c r="AH94" s="75">
        <f t="shared" si="52"/>
        <v>0</v>
      </c>
      <c r="AI94" s="75">
        <f t="shared" si="52"/>
        <v>0</v>
      </c>
      <c r="AJ94" s="75">
        <f t="shared" si="52"/>
        <v>0</v>
      </c>
      <c r="AK94" s="75">
        <f t="shared" si="52"/>
        <v>0</v>
      </c>
      <c r="AL94" s="75">
        <f t="shared" si="52"/>
        <v>0</v>
      </c>
      <c r="AM94" s="75">
        <f t="shared" si="52"/>
        <v>0</v>
      </c>
      <c r="AN94" s="75">
        <f t="shared" si="52"/>
        <v>0</v>
      </c>
      <c r="AO94" s="75">
        <f t="shared" si="52"/>
        <v>0</v>
      </c>
      <c r="AP94" s="75">
        <f t="shared" si="52"/>
        <v>0</v>
      </c>
      <c r="AQ94" s="75">
        <f t="shared" si="52"/>
        <v>0</v>
      </c>
      <c r="AR94" s="75">
        <f t="shared" si="52"/>
        <v>0</v>
      </c>
      <c r="AS94" s="75">
        <f t="shared" si="52"/>
        <v>0</v>
      </c>
      <c r="AT94" s="75">
        <f t="shared" si="52"/>
        <v>0</v>
      </c>
      <c r="AU94" s="75">
        <f t="shared" si="52"/>
        <v>0</v>
      </c>
      <c r="AV94" s="75">
        <f t="shared" si="52"/>
        <v>0</v>
      </c>
      <c r="AW94" s="75">
        <f t="shared" si="52"/>
        <v>0</v>
      </c>
      <c r="AX94" s="75">
        <f t="shared" si="52"/>
        <v>0</v>
      </c>
      <c r="AY94" s="75">
        <f t="shared" si="52"/>
        <v>0</v>
      </c>
      <c r="AZ94" s="75">
        <f t="shared" si="52"/>
        <v>0</v>
      </c>
      <c r="BA94" s="75">
        <f t="shared" si="52"/>
        <v>0</v>
      </c>
      <c r="BB94" s="75">
        <f t="shared" si="52"/>
        <v>0</v>
      </c>
      <c r="BC94" s="75">
        <f t="shared" si="52"/>
        <v>0</v>
      </c>
      <c r="BD94" s="75">
        <f t="shared" si="52"/>
        <v>0</v>
      </c>
      <c r="BE94" s="75">
        <f t="shared" si="52"/>
        <v>0</v>
      </c>
      <c r="BF94" s="75">
        <f t="shared" si="52"/>
        <v>0</v>
      </c>
      <c r="BG94" s="75">
        <f t="shared" si="52"/>
        <v>0</v>
      </c>
      <c r="BH94" s="75">
        <f t="shared" si="52"/>
        <v>0</v>
      </c>
      <c r="BI94" s="75"/>
      <c r="BJ94" s="75"/>
      <c r="BK94" s="75"/>
      <c r="BL94" s="75"/>
      <c r="BM94" s="37"/>
      <c r="BN94" s="75">
        <f t="shared" si="43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3">$L$20*(1-$B$5)/$B$3</f>
        <v>0</v>
      </c>
      <c r="P95" s="75">
        <f t="shared" si="53"/>
        <v>0</v>
      </c>
      <c r="Q95" s="75">
        <f t="shared" si="53"/>
        <v>0</v>
      </c>
      <c r="R95" s="75">
        <f t="shared" si="53"/>
        <v>0</v>
      </c>
      <c r="S95" s="75">
        <f t="shared" si="53"/>
        <v>0</v>
      </c>
      <c r="T95" s="75">
        <f t="shared" si="53"/>
        <v>0</v>
      </c>
      <c r="U95" s="75">
        <f t="shared" si="53"/>
        <v>0</v>
      </c>
      <c r="V95" s="75">
        <f t="shared" si="53"/>
        <v>0</v>
      </c>
      <c r="W95" s="75">
        <f t="shared" si="53"/>
        <v>0</v>
      </c>
      <c r="X95" s="75">
        <f t="shared" si="53"/>
        <v>0</v>
      </c>
      <c r="Y95" s="75">
        <f t="shared" si="53"/>
        <v>0</v>
      </c>
      <c r="Z95" s="75">
        <f t="shared" si="53"/>
        <v>0</v>
      </c>
      <c r="AA95" s="75">
        <f t="shared" si="53"/>
        <v>0</v>
      </c>
      <c r="AB95" s="75">
        <f t="shared" si="53"/>
        <v>0</v>
      </c>
      <c r="AC95" s="75">
        <f t="shared" si="53"/>
        <v>0</v>
      </c>
      <c r="AD95" s="75">
        <f t="shared" si="53"/>
        <v>0</v>
      </c>
      <c r="AE95" s="75">
        <f t="shared" si="53"/>
        <v>0</v>
      </c>
      <c r="AF95" s="75">
        <f t="shared" si="53"/>
        <v>0</v>
      </c>
      <c r="AG95" s="75">
        <f t="shared" si="53"/>
        <v>0</v>
      </c>
      <c r="AH95" s="75">
        <f t="shared" si="53"/>
        <v>0</v>
      </c>
      <c r="AI95" s="75">
        <f t="shared" si="53"/>
        <v>0</v>
      </c>
      <c r="AJ95" s="75">
        <f t="shared" si="53"/>
        <v>0</v>
      </c>
      <c r="AK95" s="75">
        <f t="shared" si="53"/>
        <v>0</v>
      </c>
      <c r="AL95" s="75">
        <f t="shared" si="53"/>
        <v>0</v>
      </c>
      <c r="AM95" s="75">
        <f t="shared" si="53"/>
        <v>0</v>
      </c>
      <c r="AN95" s="75">
        <f t="shared" si="53"/>
        <v>0</v>
      </c>
      <c r="AO95" s="75">
        <f t="shared" si="53"/>
        <v>0</v>
      </c>
      <c r="AP95" s="75">
        <f t="shared" si="53"/>
        <v>0</v>
      </c>
      <c r="AQ95" s="75">
        <f t="shared" si="53"/>
        <v>0</v>
      </c>
      <c r="AR95" s="75">
        <f t="shared" si="53"/>
        <v>0</v>
      </c>
      <c r="AS95" s="75">
        <f t="shared" si="53"/>
        <v>0</v>
      </c>
      <c r="AT95" s="75">
        <f t="shared" si="53"/>
        <v>0</v>
      </c>
      <c r="AU95" s="75">
        <f t="shared" si="53"/>
        <v>0</v>
      </c>
      <c r="AV95" s="75">
        <f t="shared" si="53"/>
        <v>0</v>
      </c>
      <c r="AW95" s="75">
        <f t="shared" si="53"/>
        <v>0</v>
      </c>
      <c r="AX95" s="75">
        <f t="shared" si="53"/>
        <v>0</v>
      </c>
      <c r="AY95" s="75">
        <f t="shared" si="53"/>
        <v>0</v>
      </c>
      <c r="AZ95" s="75">
        <f t="shared" si="53"/>
        <v>0</v>
      </c>
      <c r="BA95" s="75">
        <f t="shared" si="53"/>
        <v>0</v>
      </c>
      <c r="BB95" s="75">
        <f t="shared" si="53"/>
        <v>0</v>
      </c>
      <c r="BC95" s="75">
        <f t="shared" si="53"/>
        <v>0</v>
      </c>
      <c r="BD95" s="75">
        <f t="shared" si="53"/>
        <v>0</v>
      </c>
      <c r="BE95" s="75">
        <f t="shared" si="53"/>
        <v>0</v>
      </c>
      <c r="BF95" s="75">
        <f t="shared" si="53"/>
        <v>0</v>
      </c>
      <c r="BG95" s="75">
        <f t="shared" si="53"/>
        <v>0</v>
      </c>
      <c r="BH95" s="75">
        <f t="shared" si="53"/>
        <v>0</v>
      </c>
      <c r="BI95" s="75">
        <f t="shared" si="53"/>
        <v>0</v>
      </c>
      <c r="BJ95" s="75"/>
      <c r="BK95" s="75"/>
      <c r="BL95" s="75"/>
      <c r="BM95" s="37"/>
      <c r="BN95" s="75">
        <f t="shared" si="43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 t="shared" ref="N96:BJ96" si="54">$M$20*(1-$B$5)/$B$3</f>
        <v>0</v>
      </c>
      <c r="O96" s="75">
        <f t="shared" si="54"/>
        <v>0</v>
      </c>
      <c r="P96" s="75">
        <f t="shared" si="54"/>
        <v>0</v>
      </c>
      <c r="Q96" s="75">
        <f t="shared" si="54"/>
        <v>0</v>
      </c>
      <c r="R96" s="75">
        <f t="shared" si="54"/>
        <v>0</v>
      </c>
      <c r="S96" s="75">
        <f t="shared" si="54"/>
        <v>0</v>
      </c>
      <c r="T96" s="75">
        <f t="shared" si="54"/>
        <v>0</v>
      </c>
      <c r="U96" s="75">
        <f t="shared" si="54"/>
        <v>0</v>
      </c>
      <c r="V96" s="75">
        <f t="shared" si="54"/>
        <v>0</v>
      </c>
      <c r="W96" s="75">
        <f t="shared" si="54"/>
        <v>0</v>
      </c>
      <c r="X96" s="75">
        <f t="shared" si="54"/>
        <v>0</v>
      </c>
      <c r="Y96" s="75">
        <f t="shared" si="54"/>
        <v>0</v>
      </c>
      <c r="Z96" s="75">
        <f t="shared" si="54"/>
        <v>0</v>
      </c>
      <c r="AA96" s="75">
        <f t="shared" si="54"/>
        <v>0</v>
      </c>
      <c r="AB96" s="75">
        <f t="shared" si="54"/>
        <v>0</v>
      </c>
      <c r="AC96" s="75">
        <f t="shared" si="54"/>
        <v>0</v>
      </c>
      <c r="AD96" s="75">
        <f t="shared" si="54"/>
        <v>0</v>
      </c>
      <c r="AE96" s="75">
        <f t="shared" si="54"/>
        <v>0</v>
      </c>
      <c r="AF96" s="75">
        <f t="shared" si="54"/>
        <v>0</v>
      </c>
      <c r="AG96" s="75">
        <f t="shared" si="54"/>
        <v>0</v>
      </c>
      <c r="AH96" s="75">
        <f t="shared" si="54"/>
        <v>0</v>
      </c>
      <c r="AI96" s="75">
        <f t="shared" si="54"/>
        <v>0</v>
      </c>
      <c r="AJ96" s="75">
        <f t="shared" si="54"/>
        <v>0</v>
      </c>
      <c r="AK96" s="75">
        <f t="shared" si="54"/>
        <v>0</v>
      </c>
      <c r="AL96" s="75">
        <f t="shared" si="54"/>
        <v>0</v>
      </c>
      <c r="AM96" s="75">
        <f t="shared" si="54"/>
        <v>0</v>
      </c>
      <c r="AN96" s="75">
        <f t="shared" si="54"/>
        <v>0</v>
      </c>
      <c r="AO96" s="75">
        <f t="shared" si="54"/>
        <v>0</v>
      </c>
      <c r="AP96" s="75">
        <f t="shared" si="54"/>
        <v>0</v>
      </c>
      <c r="AQ96" s="75">
        <f t="shared" si="54"/>
        <v>0</v>
      </c>
      <c r="AR96" s="75">
        <f t="shared" si="54"/>
        <v>0</v>
      </c>
      <c r="AS96" s="75">
        <f t="shared" si="54"/>
        <v>0</v>
      </c>
      <c r="AT96" s="75">
        <f t="shared" si="54"/>
        <v>0</v>
      </c>
      <c r="AU96" s="75">
        <f t="shared" si="54"/>
        <v>0</v>
      </c>
      <c r="AV96" s="75">
        <f t="shared" si="54"/>
        <v>0</v>
      </c>
      <c r="AW96" s="75">
        <f t="shared" si="54"/>
        <v>0</v>
      </c>
      <c r="AX96" s="75">
        <f t="shared" si="54"/>
        <v>0</v>
      </c>
      <c r="AY96" s="75">
        <f t="shared" si="54"/>
        <v>0</v>
      </c>
      <c r="AZ96" s="75">
        <f t="shared" si="54"/>
        <v>0</v>
      </c>
      <c r="BA96" s="75">
        <f t="shared" si="54"/>
        <v>0</v>
      </c>
      <c r="BB96" s="75">
        <f t="shared" si="54"/>
        <v>0</v>
      </c>
      <c r="BC96" s="75">
        <f t="shared" si="54"/>
        <v>0</v>
      </c>
      <c r="BD96" s="75">
        <f t="shared" si="54"/>
        <v>0</v>
      </c>
      <c r="BE96" s="75">
        <f t="shared" si="54"/>
        <v>0</v>
      </c>
      <c r="BF96" s="75">
        <f t="shared" si="54"/>
        <v>0</v>
      </c>
      <c r="BG96" s="75">
        <f t="shared" si="54"/>
        <v>0</v>
      </c>
      <c r="BH96" s="75">
        <f t="shared" si="54"/>
        <v>0</v>
      </c>
      <c r="BI96" s="75">
        <f t="shared" si="54"/>
        <v>0</v>
      </c>
      <c r="BJ96" s="75">
        <f t="shared" si="54"/>
        <v>0</v>
      </c>
      <c r="BK96" s="75"/>
      <c r="BL96" s="75"/>
      <c r="BM96" s="37"/>
      <c r="BN96" s="75">
        <f t="shared" si="43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0</v>
      </c>
      <c r="O97" s="75">
        <f t="shared" ref="O97:BK97" si="55">$N$20*(1-$B$5)/$B$3</f>
        <v>0</v>
      </c>
      <c r="P97" s="75">
        <f t="shared" si="55"/>
        <v>0</v>
      </c>
      <c r="Q97" s="75">
        <f t="shared" si="55"/>
        <v>0</v>
      </c>
      <c r="R97" s="75">
        <f t="shared" si="55"/>
        <v>0</v>
      </c>
      <c r="S97" s="75">
        <f t="shared" si="55"/>
        <v>0</v>
      </c>
      <c r="T97" s="75">
        <f t="shared" si="55"/>
        <v>0</v>
      </c>
      <c r="U97" s="75">
        <f t="shared" si="55"/>
        <v>0</v>
      </c>
      <c r="V97" s="75">
        <f t="shared" si="55"/>
        <v>0</v>
      </c>
      <c r="W97" s="75">
        <f t="shared" si="55"/>
        <v>0</v>
      </c>
      <c r="X97" s="75">
        <f t="shared" si="55"/>
        <v>0</v>
      </c>
      <c r="Y97" s="75">
        <f t="shared" si="55"/>
        <v>0</v>
      </c>
      <c r="Z97" s="75">
        <f t="shared" si="55"/>
        <v>0</v>
      </c>
      <c r="AA97" s="75">
        <f t="shared" si="55"/>
        <v>0</v>
      </c>
      <c r="AB97" s="75">
        <f t="shared" si="55"/>
        <v>0</v>
      </c>
      <c r="AC97" s="75">
        <f t="shared" si="55"/>
        <v>0</v>
      </c>
      <c r="AD97" s="75">
        <f t="shared" si="55"/>
        <v>0</v>
      </c>
      <c r="AE97" s="75">
        <f t="shared" si="55"/>
        <v>0</v>
      </c>
      <c r="AF97" s="75">
        <f t="shared" si="55"/>
        <v>0</v>
      </c>
      <c r="AG97" s="75">
        <f t="shared" si="55"/>
        <v>0</v>
      </c>
      <c r="AH97" s="75">
        <f t="shared" si="55"/>
        <v>0</v>
      </c>
      <c r="AI97" s="75">
        <f t="shared" si="55"/>
        <v>0</v>
      </c>
      <c r="AJ97" s="75">
        <f t="shared" si="55"/>
        <v>0</v>
      </c>
      <c r="AK97" s="75">
        <f t="shared" si="55"/>
        <v>0</v>
      </c>
      <c r="AL97" s="75">
        <f t="shared" si="55"/>
        <v>0</v>
      </c>
      <c r="AM97" s="75">
        <f t="shared" si="55"/>
        <v>0</v>
      </c>
      <c r="AN97" s="75">
        <f t="shared" si="55"/>
        <v>0</v>
      </c>
      <c r="AO97" s="75">
        <f t="shared" si="55"/>
        <v>0</v>
      </c>
      <c r="AP97" s="75">
        <f t="shared" si="55"/>
        <v>0</v>
      </c>
      <c r="AQ97" s="75">
        <f t="shared" si="55"/>
        <v>0</v>
      </c>
      <c r="AR97" s="75">
        <f t="shared" si="55"/>
        <v>0</v>
      </c>
      <c r="AS97" s="75">
        <f t="shared" si="55"/>
        <v>0</v>
      </c>
      <c r="AT97" s="75">
        <f t="shared" si="55"/>
        <v>0</v>
      </c>
      <c r="AU97" s="75">
        <f t="shared" si="55"/>
        <v>0</v>
      </c>
      <c r="AV97" s="75">
        <f t="shared" si="55"/>
        <v>0</v>
      </c>
      <c r="AW97" s="75">
        <f t="shared" si="55"/>
        <v>0</v>
      </c>
      <c r="AX97" s="75">
        <f t="shared" si="55"/>
        <v>0</v>
      </c>
      <c r="AY97" s="75">
        <f t="shared" si="55"/>
        <v>0</v>
      </c>
      <c r="AZ97" s="75">
        <f t="shared" si="55"/>
        <v>0</v>
      </c>
      <c r="BA97" s="75">
        <f t="shared" si="55"/>
        <v>0</v>
      </c>
      <c r="BB97" s="75">
        <f t="shared" si="55"/>
        <v>0</v>
      </c>
      <c r="BC97" s="75">
        <f t="shared" si="55"/>
        <v>0</v>
      </c>
      <c r="BD97" s="75">
        <f t="shared" si="55"/>
        <v>0</v>
      </c>
      <c r="BE97" s="75">
        <f t="shared" si="55"/>
        <v>0</v>
      </c>
      <c r="BF97" s="75">
        <f t="shared" si="55"/>
        <v>0</v>
      </c>
      <c r="BG97" s="75">
        <f t="shared" si="55"/>
        <v>0</v>
      </c>
      <c r="BH97" s="75">
        <f t="shared" si="55"/>
        <v>0</v>
      </c>
      <c r="BI97" s="75">
        <f t="shared" si="55"/>
        <v>0</v>
      </c>
      <c r="BJ97" s="75">
        <f t="shared" si="55"/>
        <v>0</v>
      </c>
      <c r="BK97" s="75">
        <f t="shared" si="55"/>
        <v>0</v>
      </c>
      <c r="BL97" s="75"/>
      <c r="BM97" s="37"/>
      <c r="BN97" s="75">
        <f t="shared" si="43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6">SUM(C85:C97)</f>
        <v>0</v>
      </c>
      <c r="D98" s="104">
        <f t="shared" si="56"/>
        <v>7.4100998555999997E-2</v>
      </c>
      <c r="E98" s="104">
        <f t="shared" si="56"/>
        <v>7.4100998555999997E-2</v>
      </c>
      <c r="F98" s="104">
        <f t="shared" si="56"/>
        <v>7.4100998555999997E-2</v>
      </c>
      <c r="G98" s="104">
        <f t="shared" si="56"/>
        <v>7.4100998555999997E-2</v>
      </c>
      <c r="H98" s="104">
        <f t="shared" si="56"/>
        <v>7.4100998555999997E-2</v>
      </c>
      <c r="I98" s="104">
        <f t="shared" si="56"/>
        <v>7.4100998555999997E-2</v>
      </c>
      <c r="J98" s="104">
        <f t="shared" si="56"/>
        <v>7.4100998555999997E-2</v>
      </c>
      <c r="K98" s="104">
        <f t="shared" si="56"/>
        <v>7.4100998555999997E-2</v>
      </c>
      <c r="L98" s="104">
        <f t="shared" si="56"/>
        <v>7.4100998555999997E-2</v>
      </c>
      <c r="M98" s="104">
        <f t="shared" si="56"/>
        <v>7.4100998555999997E-2</v>
      </c>
      <c r="N98" s="104">
        <f t="shared" si="56"/>
        <v>7.4100998555999997E-2</v>
      </c>
      <c r="O98" s="104">
        <f t="shared" si="56"/>
        <v>7.4100998555999997E-2</v>
      </c>
      <c r="P98" s="104">
        <f t="shared" si="56"/>
        <v>7.4100998555999997E-2</v>
      </c>
      <c r="Q98" s="104">
        <f t="shared" si="56"/>
        <v>7.4100998555999997E-2</v>
      </c>
      <c r="R98" s="104">
        <f t="shared" si="56"/>
        <v>7.4100998555999997E-2</v>
      </c>
      <c r="S98" s="104">
        <f t="shared" si="56"/>
        <v>7.4100998555999997E-2</v>
      </c>
      <c r="T98" s="104">
        <f t="shared" si="56"/>
        <v>7.4100998555999997E-2</v>
      </c>
      <c r="U98" s="104">
        <f t="shared" si="56"/>
        <v>7.4100998555999997E-2</v>
      </c>
      <c r="V98" s="104">
        <f t="shared" si="56"/>
        <v>7.4100998555999997E-2</v>
      </c>
      <c r="W98" s="104">
        <f t="shared" si="56"/>
        <v>7.4100998555999997E-2</v>
      </c>
      <c r="X98" s="104">
        <f t="shared" si="56"/>
        <v>7.4100998555999997E-2</v>
      </c>
      <c r="Y98" s="104">
        <f t="shared" si="56"/>
        <v>7.4100998555999997E-2</v>
      </c>
      <c r="Z98" s="104">
        <f t="shared" si="56"/>
        <v>7.4100998555999997E-2</v>
      </c>
      <c r="AA98" s="104">
        <f t="shared" si="56"/>
        <v>7.4100998555999997E-2</v>
      </c>
      <c r="AB98" s="104">
        <f t="shared" si="56"/>
        <v>7.4100998555999997E-2</v>
      </c>
      <c r="AC98" s="104">
        <f t="shared" si="56"/>
        <v>7.4100998555999997E-2</v>
      </c>
      <c r="AD98" s="104">
        <f t="shared" si="56"/>
        <v>7.4100998555999997E-2</v>
      </c>
      <c r="AE98" s="104">
        <f t="shared" si="56"/>
        <v>7.4100998555999997E-2</v>
      </c>
      <c r="AF98" s="104">
        <f t="shared" si="56"/>
        <v>7.4100998555999997E-2</v>
      </c>
      <c r="AG98" s="104">
        <f t="shared" si="56"/>
        <v>7.4100998555999997E-2</v>
      </c>
      <c r="AH98" s="104">
        <f t="shared" si="56"/>
        <v>7.4100998555999997E-2</v>
      </c>
      <c r="AI98" s="104">
        <f t="shared" si="56"/>
        <v>7.4100998555999997E-2</v>
      </c>
      <c r="AJ98" s="104">
        <f t="shared" si="56"/>
        <v>7.4100998555999997E-2</v>
      </c>
      <c r="AK98" s="104">
        <f t="shared" si="56"/>
        <v>7.4100998555999997E-2</v>
      </c>
      <c r="AL98" s="104">
        <f t="shared" si="56"/>
        <v>7.4100998555999997E-2</v>
      </c>
      <c r="AM98" s="104">
        <f t="shared" si="56"/>
        <v>7.4100998555999997E-2</v>
      </c>
      <c r="AN98" s="104">
        <f t="shared" si="56"/>
        <v>7.4100998555999997E-2</v>
      </c>
      <c r="AO98" s="104">
        <f t="shared" si="56"/>
        <v>7.4100998555999997E-2</v>
      </c>
      <c r="AP98" s="104">
        <f t="shared" si="56"/>
        <v>7.4100998555999997E-2</v>
      </c>
      <c r="AQ98" s="104">
        <f t="shared" si="56"/>
        <v>7.4100998555999997E-2</v>
      </c>
      <c r="AR98" s="104">
        <f t="shared" si="56"/>
        <v>7.4100998555999997E-2</v>
      </c>
      <c r="AS98" s="104">
        <f t="shared" si="56"/>
        <v>7.4100998555999997E-2</v>
      </c>
      <c r="AT98" s="104">
        <f t="shared" si="56"/>
        <v>7.4100998555999997E-2</v>
      </c>
      <c r="AU98" s="104">
        <f t="shared" si="56"/>
        <v>7.4100998555999997E-2</v>
      </c>
      <c r="AV98" s="104">
        <f t="shared" si="56"/>
        <v>7.4100998555999997E-2</v>
      </c>
      <c r="AW98" s="104">
        <f t="shared" si="56"/>
        <v>7.4100998555999997E-2</v>
      </c>
      <c r="AX98" s="104">
        <f t="shared" si="56"/>
        <v>7.4100998555999997E-2</v>
      </c>
      <c r="AY98" s="104">
        <f t="shared" si="56"/>
        <v>7.4100998555999997E-2</v>
      </c>
      <c r="AZ98" s="104">
        <f t="shared" si="56"/>
        <v>7.4100998555999997E-2</v>
      </c>
      <c r="BA98" s="104">
        <f t="shared" si="56"/>
        <v>7.4100998555999997E-2</v>
      </c>
      <c r="BB98" s="104">
        <f t="shared" si="56"/>
        <v>0</v>
      </c>
      <c r="BC98" s="104">
        <f t="shared" si="56"/>
        <v>0</v>
      </c>
      <c r="BD98" s="104">
        <f t="shared" si="56"/>
        <v>0</v>
      </c>
      <c r="BE98" s="104">
        <f t="shared" si="56"/>
        <v>0</v>
      </c>
      <c r="BF98" s="104">
        <f t="shared" si="56"/>
        <v>0</v>
      </c>
      <c r="BG98" s="104">
        <f t="shared" si="56"/>
        <v>0</v>
      </c>
      <c r="BH98" s="104">
        <f t="shared" si="56"/>
        <v>0</v>
      </c>
      <c r="BI98" s="104">
        <f t="shared" si="56"/>
        <v>0</v>
      </c>
      <c r="BJ98" s="104">
        <f t="shared" si="56"/>
        <v>0</v>
      </c>
      <c r="BK98" s="104">
        <f t="shared" si="56"/>
        <v>0</v>
      </c>
      <c r="BL98" s="104">
        <f t="shared" si="56"/>
        <v>0</v>
      </c>
      <c r="BM98" s="344"/>
      <c r="BN98" s="58">
        <f>SUM(BN85:BN97)</f>
        <v>3.7050499278000029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A101" si="57">$B$20/$B$3</f>
        <v>0</v>
      </c>
      <c r="C101" s="75">
        <f t="shared" si="57"/>
        <v>0</v>
      </c>
      <c r="D101" s="75">
        <f t="shared" si="57"/>
        <v>0</v>
      </c>
      <c r="E101" s="75">
        <f t="shared" si="57"/>
        <v>0</v>
      </c>
      <c r="F101" s="75">
        <f t="shared" si="57"/>
        <v>0</v>
      </c>
      <c r="G101" s="75">
        <f t="shared" si="57"/>
        <v>0</v>
      </c>
      <c r="H101" s="75">
        <f t="shared" si="57"/>
        <v>0</v>
      </c>
      <c r="I101" s="75">
        <f t="shared" si="57"/>
        <v>0</v>
      </c>
      <c r="J101" s="75">
        <f t="shared" si="57"/>
        <v>0</v>
      </c>
      <c r="K101" s="75">
        <f t="shared" si="57"/>
        <v>0</v>
      </c>
      <c r="L101" s="75">
        <f t="shared" si="57"/>
        <v>0</v>
      </c>
      <c r="M101" s="75">
        <f t="shared" si="57"/>
        <v>0</v>
      </c>
      <c r="N101" s="75">
        <f t="shared" si="57"/>
        <v>0</v>
      </c>
      <c r="O101" s="75">
        <f t="shared" si="57"/>
        <v>0</v>
      </c>
      <c r="P101" s="75">
        <f t="shared" si="57"/>
        <v>0</v>
      </c>
      <c r="Q101" s="75">
        <f t="shared" si="57"/>
        <v>0</v>
      </c>
      <c r="R101" s="75">
        <f t="shared" si="57"/>
        <v>0</v>
      </c>
      <c r="S101" s="75">
        <f t="shared" si="57"/>
        <v>0</v>
      </c>
      <c r="T101" s="75">
        <f t="shared" si="57"/>
        <v>0</v>
      </c>
      <c r="U101" s="75">
        <f t="shared" si="57"/>
        <v>0</v>
      </c>
      <c r="V101" s="75">
        <f t="shared" si="57"/>
        <v>0</v>
      </c>
      <c r="W101" s="75">
        <f t="shared" si="57"/>
        <v>0</v>
      </c>
      <c r="X101" s="75">
        <f t="shared" si="57"/>
        <v>0</v>
      </c>
      <c r="Y101" s="75">
        <f t="shared" si="57"/>
        <v>0</v>
      </c>
      <c r="Z101" s="75">
        <f t="shared" si="57"/>
        <v>0</v>
      </c>
      <c r="AA101" s="75"/>
      <c r="AB101" s="75"/>
      <c r="AC101" s="75">
        <f t="shared" si="57"/>
        <v>0</v>
      </c>
      <c r="AD101" s="75">
        <f t="shared" si="57"/>
        <v>0</v>
      </c>
      <c r="AE101" s="75">
        <f t="shared" si="57"/>
        <v>0</v>
      </c>
      <c r="AF101" s="75">
        <f t="shared" si="57"/>
        <v>0</v>
      </c>
      <c r="AG101" s="75">
        <f t="shared" si="57"/>
        <v>0</v>
      </c>
      <c r="AH101" s="75">
        <f t="shared" si="57"/>
        <v>0</v>
      </c>
      <c r="AI101" s="75">
        <f t="shared" si="57"/>
        <v>0</v>
      </c>
      <c r="AJ101" s="75">
        <f t="shared" si="57"/>
        <v>0</v>
      </c>
      <c r="AK101" s="75">
        <f t="shared" si="57"/>
        <v>0</v>
      </c>
      <c r="AL101" s="75">
        <f t="shared" si="57"/>
        <v>0</v>
      </c>
      <c r="AM101" s="75">
        <f t="shared" si="57"/>
        <v>0</v>
      </c>
      <c r="AN101" s="75">
        <f t="shared" si="57"/>
        <v>0</v>
      </c>
      <c r="AO101" s="75">
        <f t="shared" si="57"/>
        <v>0</v>
      </c>
      <c r="AP101" s="75">
        <f t="shared" si="57"/>
        <v>0</v>
      </c>
      <c r="AQ101" s="75">
        <f t="shared" si="57"/>
        <v>0</v>
      </c>
      <c r="AR101" s="75">
        <f t="shared" si="57"/>
        <v>0</v>
      </c>
      <c r="AS101" s="75">
        <f t="shared" si="57"/>
        <v>0</v>
      </c>
      <c r="AT101" s="75">
        <f t="shared" si="57"/>
        <v>0</v>
      </c>
      <c r="AU101" s="75">
        <f t="shared" si="57"/>
        <v>0</v>
      </c>
      <c r="AV101" s="75">
        <f t="shared" si="57"/>
        <v>0</v>
      </c>
      <c r="AW101" s="75">
        <f t="shared" si="57"/>
        <v>0</v>
      </c>
      <c r="AX101" s="75">
        <f t="shared" si="57"/>
        <v>0</v>
      </c>
      <c r="AY101" s="75">
        <f t="shared" si="57"/>
        <v>0</v>
      </c>
      <c r="AZ101" s="75">
        <f t="shared" si="57"/>
        <v>0</v>
      </c>
      <c r="BA101" s="75">
        <f t="shared" si="57"/>
        <v>0</v>
      </c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37"/>
      <c r="BN101" s="75">
        <f t="shared" ref="BN101:BN113" si="58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A102" si="59">$C$20/$B$3</f>
        <v>0</v>
      </c>
      <c r="D102" s="75">
        <f t="shared" si="59"/>
        <v>0</v>
      </c>
      <c r="E102" s="75">
        <f t="shared" si="59"/>
        <v>0</v>
      </c>
      <c r="F102" s="75">
        <f t="shared" si="59"/>
        <v>0</v>
      </c>
      <c r="G102" s="75">
        <f t="shared" si="59"/>
        <v>0</v>
      </c>
      <c r="H102" s="75">
        <f t="shared" si="59"/>
        <v>0</v>
      </c>
      <c r="I102" s="75">
        <f t="shared" si="59"/>
        <v>0</v>
      </c>
      <c r="J102" s="75">
        <f t="shared" si="59"/>
        <v>0</v>
      </c>
      <c r="K102" s="75">
        <f t="shared" si="59"/>
        <v>0</v>
      </c>
      <c r="L102" s="75">
        <f t="shared" si="59"/>
        <v>0</v>
      </c>
      <c r="M102" s="75">
        <f t="shared" si="59"/>
        <v>0</v>
      </c>
      <c r="N102" s="75">
        <f t="shared" si="59"/>
        <v>0</v>
      </c>
      <c r="O102" s="75">
        <f t="shared" si="59"/>
        <v>0</v>
      </c>
      <c r="P102" s="75">
        <f t="shared" si="59"/>
        <v>0</v>
      </c>
      <c r="Q102" s="75">
        <f t="shared" si="59"/>
        <v>0</v>
      </c>
      <c r="R102" s="75">
        <f t="shared" si="59"/>
        <v>0</v>
      </c>
      <c r="S102" s="75">
        <f t="shared" si="59"/>
        <v>0</v>
      </c>
      <c r="T102" s="75">
        <f t="shared" si="59"/>
        <v>0</v>
      </c>
      <c r="U102" s="75">
        <f t="shared" si="59"/>
        <v>0</v>
      </c>
      <c r="V102" s="75">
        <f t="shared" si="59"/>
        <v>0</v>
      </c>
      <c r="W102" s="75">
        <f t="shared" si="59"/>
        <v>0</v>
      </c>
      <c r="X102" s="75">
        <f t="shared" si="59"/>
        <v>0</v>
      </c>
      <c r="Y102" s="75">
        <f t="shared" si="59"/>
        <v>0</v>
      </c>
      <c r="Z102" s="75">
        <f t="shared" si="59"/>
        <v>0</v>
      </c>
      <c r="AA102" s="75">
        <f t="shared" si="59"/>
        <v>0</v>
      </c>
      <c r="AB102" s="75"/>
      <c r="AC102" s="75">
        <f t="shared" si="59"/>
        <v>0</v>
      </c>
      <c r="AD102" s="75">
        <f t="shared" si="59"/>
        <v>0</v>
      </c>
      <c r="AE102" s="75">
        <f t="shared" si="59"/>
        <v>0</v>
      </c>
      <c r="AF102" s="75">
        <f t="shared" si="59"/>
        <v>0</v>
      </c>
      <c r="AG102" s="75">
        <f t="shared" si="59"/>
        <v>0</v>
      </c>
      <c r="AH102" s="75">
        <f t="shared" si="59"/>
        <v>0</v>
      </c>
      <c r="AI102" s="75">
        <f t="shared" si="59"/>
        <v>0</v>
      </c>
      <c r="AJ102" s="75">
        <f t="shared" si="59"/>
        <v>0</v>
      </c>
      <c r="AK102" s="75">
        <f t="shared" si="59"/>
        <v>0</v>
      </c>
      <c r="AL102" s="75">
        <f t="shared" si="59"/>
        <v>0</v>
      </c>
      <c r="AM102" s="75">
        <f t="shared" si="59"/>
        <v>0</v>
      </c>
      <c r="AN102" s="75">
        <f t="shared" si="59"/>
        <v>0</v>
      </c>
      <c r="AO102" s="75">
        <f t="shared" si="59"/>
        <v>0</v>
      </c>
      <c r="AP102" s="75">
        <f t="shared" si="59"/>
        <v>0</v>
      </c>
      <c r="AQ102" s="75">
        <f t="shared" si="59"/>
        <v>0</v>
      </c>
      <c r="AR102" s="75">
        <f t="shared" si="59"/>
        <v>0</v>
      </c>
      <c r="AS102" s="75">
        <f t="shared" si="59"/>
        <v>0</v>
      </c>
      <c r="AT102" s="75">
        <f t="shared" si="59"/>
        <v>0</v>
      </c>
      <c r="AU102" s="75">
        <f t="shared" si="59"/>
        <v>0</v>
      </c>
      <c r="AV102" s="75">
        <f t="shared" si="59"/>
        <v>0</v>
      </c>
      <c r="AW102" s="75">
        <f t="shared" si="59"/>
        <v>0</v>
      </c>
      <c r="AX102" s="75">
        <f t="shared" si="59"/>
        <v>0</v>
      </c>
      <c r="AY102" s="75">
        <f t="shared" si="59"/>
        <v>0</v>
      </c>
      <c r="AZ102" s="75">
        <f t="shared" si="59"/>
        <v>0</v>
      </c>
      <c r="BA102" s="75">
        <f t="shared" si="59"/>
        <v>0</v>
      </c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8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60">$D$20/$B$3</f>
        <v>7.600102416E-2</v>
      </c>
      <c r="E103" s="75">
        <f t="shared" si="60"/>
        <v>7.600102416E-2</v>
      </c>
      <c r="F103" s="75">
        <f t="shared" si="60"/>
        <v>7.600102416E-2</v>
      </c>
      <c r="G103" s="75">
        <f t="shared" si="60"/>
        <v>7.600102416E-2</v>
      </c>
      <c r="H103" s="75">
        <f t="shared" si="60"/>
        <v>7.600102416E-2</v>
      </c>
      <c r="I103" s="75">
        <f t="shared" si="60"/>
        <v>7.600102416E-2</v>
      </c>
      <c r="J103" s="75">
        <f t="shared" si="60"/>
        <v>7.600102416E-2</v>
      </c>
      <c r="K103" s="75">
        <f t="shared" si="60"/>
        <v>7.600102416E-2</v>
      </c>
      <c r="L103" s="75">
        <f t="shared" si="60"/>
        <v>7.600102416E-2</v>
      </c>
      <c r="M103" s="75">
        <f t="shared" si="60"/>
        <v>7.600102416E-2</v>
      </c>
      <c r="N103" s="75">
        <f t="shared" si="60"/>
        <v>7.600102416E-2</v>
      </c>
      <c r="O103" s="75">
        <f t="shared" si="60"/>
        <v>7.600102416E-2</v>
      </c>
      <c r="P103" s="75">
        <f t="shared" si="60"/>
        <v>7.600102416E-2</v>
      </c>
      <c r="Q103" s="75">
        <f t="shared" si="60"/>
        <v>7.600102416E-2</v>
      </c>
      <c r="R103" s="75">
        <f t="shared" si="60"/>
        <v>7.600102416E-2</v>
      </c>
      <c r="S103" s="75">
        <f t="shared" si="60"/>
        <v>7.600102416E-2</v>
      </c>
      <c r="T103" s="75">
        <f t="shared" si="60"/>
        <v>7.600102416E-2</v>
      </c>
      <c r="U103" s="75">
        <f t="shared" si="60"/>
        <v>7.600102416E-2</v>
      </c>
      <c r="V103" s="75">
        <f t="shared" si="60"/>
        <v>7.600102416E-2</v>
      </c>
      <c r="W103" s="75">
        <f t="shared" si="60"/>
        <v>7.600102416E-2</v>
      </c>
      <c r="X103" s="75">
        <f t="shared" si="60"/>
        <v>7.600102416E-2</v>
      </c>
      <c r="Y103" s="75">
        <f t="shared" si="60"/>
        <v>7.600102416E-2</v>
      </c>
      <c r="Z103" s="75">
        <f t="shared" si="60"/>
        <v>7.600102416E-2</v>
      </c>
      <c r="AA103" s="75">
        <f t="shared" si="60"/>
        <v>7.600102416E-2</v>
      </c>
      <c r="AB103" s="75">
        <f t="shared" si="60"/>
        <v>7.600102416E-2</v>
      </c>
      <c r="AC103" s="75">
        <f t="shared" si="60"/>
        <v>7.600102416E-2</v>
      </c>
      <c r="AD103" s="75">
        <f t="shared" si="60"/>
        <v>7.600102416E-2</v>
      </c>
      <c r="AE103" s="75">
        <f t="shared" si="60"/>
        <v>7.600102416E-2</v>
      </c>
      <c r="AF103" s="75">
        <f t="shared" si="60"/>
        <v>7.600102416E-2</v>
      </c>
      <c r="AG103" s="75">
        <f t="shared" si="60"/>
        <v>7.600102416E-2</v>
      </c>
      <c r="AH103" s="75">
        <f t="shared" si="60"/>
        <v>7.600102416E-2</v>
      </c>
      <c r="AI103" s="75">
        <f t="shared" si="60"/>
        <v>7.600102416E-2</v>
      </c>
      <c r="AJ103" s="75">
        <f t="shared" si="60"/>
        <v>7.600102416E-2</v>
      </c>
      <c r="AK103" s="75">
        <f t="shared" si="60"/>
        <v>7.600102416E-2</v>
      </c>
      <c r="AL103" s="75">
        <f t="shared" si="60"/>
        <v>7.600102416E-2</v>
      </c>
      <c r="AM103" s="75">
        <f t="shared" si="60"/>
        <v>7.600102416E-2</v>
      </c>
      <c r="AN103" s="75">
        <f t="shared" si="60"/>
        <v>7.600102416E-2</v>
      </c>
      <c r="AO103" s="75">
        <f t="shared" si="60"/>
        <v>7.600102416E-2</v>
      </c>
      <c r="AP103" s="75">
        <f t="shared" si="60"/>
        <v>7.600102416E-2</v>
      </c>
      <c r="AQ103" s="75">
        <f t="shared" si="60"/>
        <v>7.600102416E-2</v>
      </c>
      <c r="AR103" s="75">
        <f t="shared" si="60"/>
        <v>7.600102416E-2</v>
      </c>
      <c r="AS103" s="75">
        <f t="shared" si="60"/>
        <v>7.600102416E-2</v>
      </c>
      <c r="AT103" s="75">
        <f t="shared" si="60"/>
        <v>7.600102416E-2</v>
      </c>
      <c r="AU103" s="75">
        <f t="shared" si="60"/>
        <v>7.600102416E-2</v>
      </c>
      <c r="AV103" s="75">
        <f t="shared" si="60"/>
        <v>7.600102416E-2</v>
      </c>
      <c r="AW103" s="75">
        <f t="shared" si="60"/>
        <v>7.600102416E-2</v>
      </c>
      <c r="AX103" s="75">
        <f t="shared" si="60"/>
        <v>7.600102416E-2</v>
      </c>
      <c r="AY103" s="75">
        <f t="shared" si="60"/>
        <v>7.600102416E-2</v>
      </c>
      <c r="AZ103" s="75">
        <f t="shared" si="60"/>
        <v>7.600102416E-2</v>
      </c>
      <c r="BA103" s="75">
        <f t="shared" si="60"/>
        <v>7.600102416E-2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8"/>
        <v>3.8000512079999997</v>
      </c>
      <c r="BO103" s="335">
        <f>D20</f>
        <v>3.8000512079999997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61">$E$20/$B$3</f>
        <v>0</v>
      </c>
      <c r="F104" s="75">
        <f t="shared" si="61"/>
        <v>0</v>
      </c>
      <c r="G104" s="75">
        <f t="shared" si="61"/>
        <v>0</v>
      </c>
      <c r="H104" s="75">
        <f t="shared" si="61"/>
        <v>0</v>
      </c>
      <c r="I104" s="75">
        <f t="shared" si="61"/>
        <v>0</v>
      </c>
      <c r="J104" s="75">
        <f t="shared" si="61"/>
        <v>0</v>
      </c>
      <c r="K104" s="75">
        <f t="shared" si="61"/>
        <v>0</v>
      </c>
      <c r="L104" s="75">
        <f t="shared" si="61"/>
        <v>0</v>
      </c>
      <c r="M104" s="75">
        <f t="shared" si="61"/>
        <v>0</v>
      </c>
      <c r="N104" s="75">
        <f t="shared" si="61"/>
        <v>0</v>
      </c>
      <c r="O104" s="75">
        <f t="shared" si="61"/>
        <v>0</v>
      </c>
      <c r="P104" s="75">
        <f t="shared" si="61"/>
        <v>0</v>
      </c>
      <c r="Q104" s="75">
        <f t="shared" si="61"/>
        <v>0</v>
      </c>
      <c r="R104" s="75">
        <f t="shared" si="61"/>
        <v>0</v>
      </c>
      <c r="S104" s="75">
        <f t="shared" si="61"/>
        <v>0</v>
      </c>
      <c r="T104" s="75">
        <f t="shared" si="61"/>
        <v>0</v>
      </c>
      <c r="U104" s="75">
        <f t="shared" si="61"/>
        <v>0</v>
      </c>
      <c r="V104" s="75">
        <f t="shared" si="61"/>
        <v>0</v>
      </c>
      <c r="W104" s="75">
        <f t="shared" si="61"/>
        <v>0</v>
      </c>
      <c r="X104" s="75">
        <f t="shared" si="61"/>
        <v>0</v>
      </c>
      <c r="Y104" s="75">
        <f t="shared" si="61"/>
        <v>0</v>
      </c>
      <c r="Z104" s="75">
        <f t="shared" si="61"/>
        <v>0</v>
      </c>
      <c r="AA104" s="75">
        <f t="shared" si="61"/>
        <v>0</v>
      </c>
      <c r="AB104" s="75">
        <f t="shared" si="61"/>
        <v>0</v>
      </c>
      <c r="AC104" s="75">
        <f t="shared" si="61"/>
        <v>0</v>
      </c>
      <c r="AD104" s="75">
        <f t="shared" si="61"/>
        <v>0</v>
      </c>
      <c r="AE104" s="75">
        <f t="shared" si="61"/>
        <v>0</v>
      </c>
      <c r="AF104" s="75">
        <f t="shared" si="61"/>
        <v>0</v>
      </c>
      <c r="AG104" s="75">
        <f t="shared" si="61"/>
        <v>0</v>
      </c>
      <c r="AH104" s="75">
        <f t="shared" si="61"/>
        <v>0</v>
      </c>
      <c r="AI104" s="75">
        <f t="shared" si="61"/>
        <v>0</v>
      </c>
      <c r="AJ104" s="75">
        <f t="shared" si="61"/>
        <v>0</v>
      </c>
      <c r="AK104" s="75">
        <f t="shared" si="61"/>
        <v>0</v>
      </c>
      <c r="AL104" s="75">
        <f t="shared" si="61"/>
        <v>0</v>
      </c>
      <c r="AM104" s="75">
        <f t="shared" si="61"/>
        <v>0</v>
      </c>
      <c r="AN104" s="75">
        <f t="shared" si="61"/>
        <v>0</v>
      </c>
      <c r="AO104" s="75">
        <f t="shared" si="61"/>
        <v>0</v>
      </c>
      <c r="AP104" s="75">
        <f t="shared" si="61"/>
        <v>0</v>
      </c>
      <c r="AQ104" s="75">
        <f t="shared" si="61"/>
        <v>0</v>
      </c>
      <c r="AR104" s="75">
        <f t="shared" si="61"/>
        <v>0</v>
      </c>
      <c r="AS104" s="75">
        <f t="shared" si="61"/>
        <v>0</v>
      </c>
      <c r="AT104" s="75">
        <f t="shared" si="61"/>
        <v>0</v>
      </c>
      <c r="AU104" s="75">
        <f t="shared" si="61"/>
        <v>0</v>
      </c>
      <c r="AV104" s="75">
        <f t="shared" si="61"/>
        <v>0</v>
      </c>
      <c r="AW104" s="75">
        <f t="shared" si="61"/>
        <v>0</v>
      </c>
      <c r="AX104" s="75">
        <f t="shared" si="61"/>
        <v>0</v>
      </c>
      <c r="AY104" s="75">
        <f t="shared" si="61"/>
        <v>0</v>
      </c>
      <c r="AZ104" s="75">
        <f t="shared" si="61"/>
        <v>0</v>
      </c>
      <c r="BA104" s="75">
        <f t="shared" si="61"/>
        <v>0</v>
      </c>
      <c r="BB104" s="75">
        <f t="shared" si="61"/>
        <v>0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8"/>
        <v>0</v>
      </c>
      <c r="BO104" s="335">
        <f>-E14</f>
        <v>0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C105" si="62">$F$20/$B$3</f>
        <v>0</v>
      </c>
      <c r="G105" s="75">
        <f t="shared" si="62"/>
        <v>0</v>
      </c>
      <c r="H105" s="75">
        <f t="shared" si="62"/>
        <v>0</v>
      </c>
      <c r="I105" s="75">
        <f t="shared" si="62"/>
        <v>0</v>
      </c>
      <c r="J105" s="75">
        <f t="shared" si="62"/>
        <v>0</v>
      </c>
      <c r="K105" s="75">
        <f t="shared" si="62"/>
        <v>0</v>
      </c>
      <c r="L105" s="75">
        <f t="shared" si="62"/>
        <v>0</v>
      </c>
      <c r="M105" s="75">
        <f t="shared" si="62"/>
        <v>0</v>
      </c>
      <c r="N105" s="75">
        <f t="shared" si="62"/>
        <v>0</v>
      </c>
      <c r="O105" s="75">
        <f t="shared" si="62"/>
        <v>0</v>
      </c>
      <c r="P105" s="75">
        <f t="shared" si="62"/>
        <v>0</v>
      </c>
      <c r="Q105" s="75">
        <f t="shared" si="62"/>
        <v>0</v>
      </c>
      <c r="R105" s="75">
        <f t="shared" si="62"/>
        <v>0</v>
      </c>
      <c r="S105" s="75">
        <f t="shared" si="62"/>
        <v>0</v>
      </c>
      <c r="T105" s="75">
        <f t="shared" si="62"/>
        <v>0</v>
      </c>
      <c r="U105" s="75">
        <f t="shared" si="62"/>
        <v>0</v>
      </c>
      <c r="V105" s="75">
        <f t="shared" si="62"/>
        <v>0</v>
      </c>
      <c r="W105" s="75">
        <f t="shared" si="62"/>
        <v>0</v>
      </c>
      <c r="X105" s="75">
        <f t="shared" si="62"/>
        <v>0</v>
      </c>
      <c r="Y105" s="75">
        <f t="shared" si="62"/>
        <v>0</v>
      </c>
      <c r="Z105" s="75">
        <f t="shared" si="62"/>
        <v>0</v>
      </c>
      <c r="AA105" s="75">
        <f t="shared" si="62"/>
        <v>0</v>
      </c>
      <c r="AB105" s="75">
        <f t="shared" si="62"/>
        <v>0</v>
      </c>
      <c r="AC105" s="75">
        <f t="shared" si="62"/>
        <v>0</v>
      </c>
      <c r="AD105" s="75">
        <f t="shared" si="62"/>
        <v>0</v>
      </c>
      <c r="AE105" s="75">
        <f t="shared" si="62"/>
        <v>0</v>
      </c>
      <c r="AF105" s="75">
        <f t="shared" si="62"/>
        <v>0</v>
      </c>
      <c r="AG105" s="75">
        <f t="shared" si="62"/>
        <v>0</v>
      </c>
      <c r="AH105" s="75">
        <f t="shared" si="62"/>
        <v>0</v>
      </c>
      <c r="AI105" s="75">
        <f t="shared" si="62"/>
        <v>0</v>
      </c>
      <c r="AJ105" s="75">
        <f t="shared" si="62"/>
        <v>0</v>
      </c>
      <c r="AK105" s="75">
        <f t="shared" si="62"/>
        <v>0</v>
      </c>
      <c r="AL105" s="75">
        <f t="shared" si="62"/>
        <v>0</v>
      </c>
      <c r="AM105" s="75">
        <f t="shared" si="62"/>
        <v>0</v>
      </c>
      <c r="AN105" s="75">
        <f t="shared" si="62"/>
        <v>0</v>
      </c>
      <c r="AO105" s="75">
        <f t="shared" si="62"/>
        <v>0</v>
      </c>
      <c r="AP105" s="75">
        <f t="shared" si="62"/>
        <v>0</v>
      </c>
      <c r="AQ105" s="75">
        <f t="shared" si="62"/>
        <v>0</v>
      </c>
      <c r="AR105" s="75">
        <f t="shared" si="62"/>
        <v>0</v>
      </c>
      <c r="AS105" s="75">
        <f t="shared" si="62"/>
        <v>0</v>
      </c>
      <c r="AT105" s="75">
        <f t="shared" si="62"/>
        <v>0</v>
      </c>
      <c r="AU105" s="75">
        <f t="shared" si="62"/>
        <v>0</v>
      </c>
      <c r="AV105" s="75">
        <f t="shared" si="62"/>
        <v>0</v>
      </c>
      <c r="AW105" s="75">
        <f t="shared" si="62"/>
        <v>0</v>
      </c>
      <c r="AX105" s="75">
        <f t="shared" si="62"/>
        <v>0</v>
      </c>
      <c r="AY105" s="75">
        <f t="shared" si="62"/>
        <v>0</v>
      </c>
      <c r="AZ105" s="75">
        <f t="shared" si="62"/>
        <v>0</v>
      </c>
      <c r="BA105" s="75">
        <f t="shared" si="62"/>
        <v>0</v>
      </c>
      <c r="BB105" s="75">
        <f t="shared" si="62"/>
        <v>0</v>
      </c>
      <c r="BC105" s="75">
        <f t="shared" si="62"/>
        <v>0</v>
      </c>
      <c r="BD105" s="75"/>
      <c r="BE105" s="75"/>
      <c r="BF105" s="75"/>
      <c r="BG105" s="75"/>
      <c r="BH105" s="75"/>
      <c r="BI105" s="75"/>
      <c r="BJ105" s="75"/>
      <c r="BK105" s="75"/>
      <c r="BL105" s="75"/>
      <c r="BM105" s="37"/>
      <c r="BN105" s="75">
        <f t="shared" si="58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3">$G$20/$B$3</f>
        <v>0</v>
      </c>
      <c r="H106" s="75">
        <f t="shared" si="63"/>
        <v>0</v>
      </c>
      <c r="I106" s="75">
        <f t="shared" si="63"/>
        <v>0</v>
      </c>
      <c r="J106" s="75">
        <f t="shared" si="63"/>
        <v>0</v>
      </c>
      <c r="K106" s="75">
        <f t="shared" si="63"/>
        <v>0</v>
      </c>
      <c r="L106" s="75">
        <f t="shared" si="63"/>
        <v>0</v>
      </c>
      <c r="M106" s="75">
        <f t="shared" si="63"/>
        <v>0</v>
      </c>
      <c r="N106" s="75">
        <f t="shared" si="63"/>
        <v>0</v>
      </c>
      <c r="O106" s="75">
        <f t="shared" si="63"/>
        <v>0</v>
      </c>
      <c r="P106" s="75">
        <f t="shared" si="63"/>
        <v>0</v>
      </c>
      <c r="Q106" s="75">
        <f t="shared" si="63"/>
        <v>0</v>
      </c>
      <c r="R106" s="75">
        <f t="shared" si="63"/>
        <v>0</v>
      </c>
      <c r="S106" s="75">
        <f t="shared" si="63"/>
        <v>0</v>
      </c>
      <c r="T106" s="75">
        <f t="shared" si="63"/>
        <v>0</v>
      </c>
      <c r="U106" s="75">
        <f t="shared" si="63"/>
        <v>0</v>
      </c>
      <c r="V106" s="75">
        <f t="shared" si="63"/>
        <v>0</v>
      </c>
      <c r="W106" s="75">
        <f t="shared" si="63"/>
        <v>0</v>
      </c>
      <c r="X106" s="75">
        <f t="shared" si="63"/>
        <v>0</v>
      </c>
      <c r="Y106" s="75">
        <f t="shared" si="63"/>
        <v>0</v>
      </c>
      <c r="Z106" s="75">
        <f t="shared" si="63"/>
        <v>0</v>
      </c>
      <c r="AA106" s="75">
        <f t="shared" si="63"/>
        <v>0</v>
      </c>
      <c r="AB106" s="75">
        <f t="shared" si="63"/>
        <v>0</v>
      </c>
      <c r="AC106" s="75">
        <f t="shared" si="63"/>
        <v>0</v>
      </c>
      <c r="AD106" s="75">
        <f t="shared" si="63"/>
        <v>0</v>
      </c>
      <c r="AE106" s="75">
        <f t="shared" si="63"/>
        <v>0</v>
      </c>
      <c r="AF106" s="75">
        <f t="shared" si="63"/>
        <v>0</v>
      </c>
      <c r="AG106" s="75">
        <f t="shared" si="63"/>
        <v>0</v>
      </c>
      <c r="AH106" s="75">
        <f t="shared" si="63"/>
        <v>0</v>
      </c>
      <c r="AI106" s="75">
        <f t="shared" si="63"/>
        <v>0</v>
      </c>
      <c r="AJ106" s="75">
        <f t="shared" si="63"/>
        <v>0</v>
      </c>
      <c r="AK106" s="75">
        <f t="shared" si="63"/>
        <v>0</v>
      </c>
      <c r="AL106" s="75">
        <f t="shared" si="63"/>
        <v>0</v>
      </c>
      <c r="AM106" s="75">
        <f t="shared" si="63"/>
        <v>0</v>
      </c>
      <c r="AN106" s="75">
        <f t="shared" si="63"/>
        <v>0</v>
      </c>
      <c r="AO106" s="75">
        <f t="shared" si="63"/>
        <v>0</v>
      </c>
      <c r="AP106" s="75">
        <f t="shared" si="63"/>
        <v>0</v>
      </c>
      <c r="AQ106" s="75">
        <f t="shared" si="63"/>
        <v>0</v>
      </c>
      <c r="AR106" s="75">
        <f t="shared" si="63"/>
        <v>0</v>
      </c>
      <c r="AS106" s="75">
        <f t="shared" si="63"/>
        <v>0</v>
      </c>
      <c r="AT106" s="75">
        <f t="shared" si="63"/>
        <v>0</v>
      </c>
      <c r="AU106" s="75">
        <f t="shared" si="63"/>
        <v>0</v>
      </c>
      <c r="AV106" s="75">
        <f t="shared" si="63"/>
        <v>0</v>
      </c>
      <c r="AW106" s="75">
        <f t="shared" si="63"/>
        <v>0</v>
      </c>
      <c r="AX106" s="75">
        <f t="shared" si="63"/>
        <v>0</v>
      </c>
      <c r="AY106" s="75">
        <f t="shared" si="63"/>
        <v>0</v>
      </c>
      <c r="AZ106" s="75">
        <f t="shared" si="63"/>
        <v>0</v>
      </c>
      <c r="BA106" s="75">
        <f t="shared" si="63"/>
        <v>0</v>
      </c>
      <c r="BB106" s="75">
        <f t="shared" si="63"/>
        <v>0</v>
      </c>
      <c r="BC106" s="75">
        <f t="shared" si="63"/>
        <v>0</v>
      </c>
      <c r="BD106" s="75">
        <f t="shared" si="63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8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E107" si="64">$H$20/$B$3</f>
        <v>0</v>
      </c>
      <c r="I107" s="75">
        <f t="shared" si="64"/>
        <v>0</v>
      </c>
      <c r="J107" s="75">
        <f t="shared" si="64"/>
        <v>0</v>
      </c>
      <c r="K107" s="75">
        <f t="shared" si="64"/>
        <v>0</v>
      </c>
      <c r="L107" s="75">
        <f t="shared" si="64"/>
        <v>0</v>
      </c>
      <c r="M107" s="75">
        <f t="shared" si="64"/>
        <v>0</v>
      </c>
      <c r="N107" s="75">
        <f t="shared" si="64"/>
        <v>0</v>
      </c>
      <c r="O107" s="75">
        <f t="shared" si="64"/>
        <v>0</v>
      </c>
      <c r="P107" s="75">
        <f t="shared" si="64"/>
        <v>0</v>
      </c>
      <c r="Q107" s="75">
        <f t="shared" si="64"/>
        <v>0</v>
      </c>
      <c r="R107" s="75">
        <f t="shared" si="64"/>
        <v>0</v>
      </c>
      <c r="S107" s="75">
        <f t="shared" si="64"/>
        <v>0</v>
      </c>
      <c r="T107" s="75">
        <f t="shared" si="64"/>
        <v>0</v>
      </c>
      <c r="U107" s="75">
        <f t="shared" si="64"/>
        <v>0</v>
      </c>
      <c r="V107" s="75">
        <f t="shared" si="64"/>
        <v>0</v>
      </c>
      <c r="W107" s="75">
        <f t="shared" si="64"/>
        <v>0</v>
      </c>
      <c r="X107" s="75">
        <f t="shared" si="64"/>
        <v>0</v>
      </c>
      <c r="Y107" s="75">
        <f t="shared" si="64"/>
        <v>0</v>
      </c>
      <c r="Z107" s="75">
        <f t="shared" si="64"/>
        <v>0</v>
      </c>
      <c r="AA107" s="75">
        <f t="shared" si="64"/>
        <v>0</v>
      </c>
      <c r="AB107" s="75">
        <f t="shared" si="64"/>
        <v>0</v>
      </c>
      <c r="AC107" s="75">
        <f t="shared" si="64"/>
        <v>0</v>
      </c>
      <c r="AD107" s="75">
        <f t="shared" si="64"/>
        <v>0</v>
      </c>
      <c r="AE107" s="75">
        <f t="shared" si="64"/>
        <v>0</v>
      </c>
      <c r="AF107" s="75">
        <f t="shared" si="64"/>
        <v>0</v>
      </c>
      <c r="AG107" s="75">
        <f t="shared" si="64"/>
        <v>0</v>
      </c>
      <c r="AH107" s="75">
        <f t="shared" si="64"/>
        <v>0</v>
      </c>
      <c r="AI107" s="75">
        <f t="shared" si="64"/>
        <v>0</v>
      </c>
      <c r="AJ107" s="75">
        <f t="shared" si="64"/>
        <v>0</v>
      </c>
      <c r="AK107" s="75">
        <f t="shared" si="64"/>
        <v>0</v>
      </c>
      <c r="AL107" s="75">
        <f t="shared" si="64"/>
        <v>0</v>
      </c>
      <c r="AM107" s="75">
        <f t="shared" si="64"/>
        <v>0</v>
      </c>
      <c r="AN107" s="75">
        <f t="shared" si="64"/>
        <v>0</v>
      </c>
      <c r="AO107" s="75">
        <f t="shared" si="64"/>
        <v>0</v>
      </c>
      <c r="AP107" s="75">
        <f t="shared" si="64"/>
        <v>0</v>
      </c>
      <c r="AQ107" s="75">
        <f t="shared" si="64"/>
        <v>0</v>
      </c>
      <c r="AR107" s="75">
        <f t="shared" si="64"/>
        <v>0</v>
      </c>
      <c r="AS107" s="75">
        <f t="shared" si="64"/>
        <v>0</v>
      </c>
      <c r="AT107" s="75">
        <f t="shared" si="64"/>
        <v>0</v>
      </c>
      <c r="AU107" s="75">
        <f t="shared" si="64"/>
        <v>0</v>
      </c>
      <c r="AV107" s="75">
        <f t="shared" si="64"/>
        <v>0</v>
      </c>
      <c r="AW107" s="75">
        <f t="shared" si="64"/>
        <v>0</v>
      </c>
      <c r="AX107" s="75">
        <f t="shared" si="64"/>
        <v>0</v>
      </c>
      <c r="AY107" s="75">
        <f t="shared" si="64"/>
        <v>0</v>
      </c>
      <c r="AZ107" s="75">
        <f t="shared" si="64"/>
        <v>0</v>
      </c>
      <c r="BA107" s="75">
        <f t="shared" si="64"/>
        <v>0</v>
      </c>
      <c r="BB107" s="75">
        <f t="shared" si="64"/>
        <v>0</v>
      </c>
      <c r="BC107" s="75">
        <f t="shared" si="64"/>
        <v>0</v>
      </c>
      <c r="BD107" s="75">
        <f t="shared" si="64"/>
        <v>0</v>
      </c>
      <c r="BE107" s="75">
        <f t="shared" si="64"/>
        <v>0</v>
      </c>
      <c r="BF107" s="75"/>
      <c r="BG107" s="75"/>
      <c r="BH107" s="75"/>
      <c r="BI107" s="75"/>
      <c r="BJ107" s="75"/>
      <c r="BK107" s="75"/>
      <c r="BL107" s="75"/>
      <c r="BM107" s="37"/>
      <c r="BN107" s="75">
        <f t="shared" si="58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F108" si="65">$I$20/$B$3</f>
        <v>0</v>
      </c>
      <c r="J108" s="75">
        <f t="shared" si="65"/>
        <v>0</v>
      </c>
      <c r="K108" s="75">
        <f t="shared" si="65"/>
        <v>0</v>
      </c>
      <c r="L108" s="75">
        <f t="shared" si="65"/>
        <v>0</v>
      </c>
      <c r="M108" s="75">
        <f t="shared" si="65"/>
        <v>0</v>
      </c>
      <c r="N108" s="75">
        <f t="shared" si="65"/>
        <v>0</v>
      </c>
      <c r="O108" s="75">
        <f t="shared" si="65"/>
        <v>0</v>
      </c>
      <c r="P108" s="75">
        <f t="shared" si="65"/>
        <v>0</v>
      </c>
      <c r="Q108" s="75">
        <f t="shared" si="65"/>
        <v>0</v>
      </c>
      <c r="R108" s="75">
        <f t="shared" si="65"/>
        <v>0</v>
      </c>
      <c r="S108" s="75">
        <f t="shared" si="65"/>
        <v>0</v>
      </c>
      <c r="T108" s="75">
        <f t="shared" si="65"/>
        <v>0</v>
      </c>
      <c r="U108" s="75">
        <f t="shared" si="65"/>
        <v>0</v>
      </c>
      <c r="V108" s="75">
        <f t="shared" si="65"/>
        <v>0</v>
      </c>
      <c r="W108" s="75">
        <f t="shared" si="65"/>
        <v>0</v>
      </c>
      <c r="X108" s="75">
        <f t="shared" si="65"/>
        <v>0</v>
      </c>
      <c r="Y108" s="75">
        <f t="shared" si="65"/>
        <v>0</v>
      </c>
      <c r="Z108" s="75">
        <f t="shared" si="65"/>
        <v>0</v>
      </c>
      <c r="AA108" s="75">
        <f t="shared" si="65"/>
        <v>0</v>
      </c>
      <c r="AB108" s="75">
        <f t="shared" si="65"/>
        <v>0</v>
      </c>
      <c r="AC108" s="75">
        <f t="shared" si="65"/>
        <v>0</v>
      </c>
      <c r="AD108" s="75">
        <f t="shared" si="65"/>
        <v>0</v>
      </c>
      <c r="AE108" s="75">
        <f t="shared" si="65"/>
        <v>0</v>
      </c>
      <c r="AF108" s="75">
        <f t="shared" si="65"/>
        <v>0</v>
      </c>
      <c r="AG108" s="75">
        <f t="shared" si="65"/>
        <v>0</v>
      </c>
      <c r="AH108" s="75">
        <f t="shared" si="65"/>
        <v>0</v>
      </c>
      <c r="AI108" s="75">
        <f t="shared" si="65"/>
        <v>0</v>
      </c>
      <c r="AJ108" s="75">
        <f t="shared" si="65"/>
        <v>0</v>
      </c>
      <c r="AK108" s="75">
        <f t="shared" si="65"/>
        <v>0</v>
      </c>
      <c r="AL108" s="75">
        <f t="shared" si="65"/>
        <v>0</v>
      </c>
      <c r="AM108" s="75">
        <f t="shared" si="65"/>
        <v>0</v>
      </c>
      <c r="AN108" s="75">
        <f t="shared" si="65"/>
        <v>0</v>
      </c>
      <c r="AO108" s="75">
        <f t="shared" si="65"/>
        <v>0</v>
      </c>
      <c r="AP108" s="75">
        <f t="shared" si="65"/>
        <v>0</v>
      </c>
      <c r="AQ108" s="75">
        <f t="shared" si="65"/>
        <v>0</v>
      </c>
      <c r="AR108" s="75">
        <f t="shared" si="65"/>
        <v>0</v>
      </c>
      <c r="AS108" s="75">
        <f t="shared" si="65"/>
        <v>0</v>
      </c>
      <c r="AT108" s="75">
        <f t="shared" si="65"/>
        <v>0</v>
      </c>
      <c r="AU108" s="75">
        <f t="shared" si="65"/>
        <v>0</v>
      </c>
      <c r="AV108" s="75">
        <f t="shared" si="65"/>
        <v>0</v>
      </c>
      <c r="AW108" s="75">
        <f t="shared" si="65"/>
        <v>0</v>
      </c>
      <c r="AX108" s="75">
        <f t="shared" si="65"/>
        <v>0</v>
      </c>
      <c r="AY108" s="75">
        <f t="shared" si="65"/>
        <v>0</v>
      </c>
      <c r="AZ108" s="75">
        <f t="shared" si="65"/>
        <v>0</v>
      </c>
      <c r="BA108" s="75">
        <f t="shared" si="65"/>
        <v>0</v>
      </c>
      <c r="BB108" s="75">
        <f t="shared" si="65"/>
        <v>0</v>
      </c>
      <c r="BC108" s="75">
        <f t="shared" si="65"/>
        <v>0</v>
      </c>
      <c r="BD108" s="75">
        <f t="shared" si="65"/>
        <v>0</v>
      </c>
      <c r="BE108" s="75">
        <f t="shared" si="65"/>
        <v>0</v>
      </c>
      <c r="BF108" s="75">
        <f t="shared" si="65"/>
        <v>0</v>
      </c>
      <c r="BG108" s="75"/>
      <c r="BH108" s="75"/>
      <c r="BI108" s="75"/>
      <c r="BJ108" s="75"/>
      <c r="BK108" s="75"/>
      <c r="BL108" s="75"/>
      <c r="BM108" s="37"/>
      <c r="BN108" s="75">
        <f t="shared" si="58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G109" si="66">$J$20/$B$3</f>
        <v>0</v>
      </c>
      <c r="P109" s="75">
        <f t="shared" si="66"/>
        <v>0</v>
      </c>
      <c r="Q109" s="75">
        <f t="shared" si="66"/>
        <v>0</v>
      </c>
      <c r="R109" s="75">
        <f t="shared" si="66"/>
        <v>0</v>
      </c>
      <c r="S109" s="75">
        <f t="shared" si="66"/>
        <v>0</v>
      </c>
      <c r="T109" s="75">
        <f t="shared" si="66"/>
        <v>0</v>
      </c>
      <c r="U109" s="75">
        <f t="shared" si="66"/>
        <v>0</v>
      </c>
      <c r="V109" s="75">
        <f t="shared" si="66"/>
        <v>0</v>
      </c>
      <c r="W109" s="75">
        <f t="shared" si="66"/>
        <v>0</v>
      </c>
      <c r="X109" s="75">
        <f t="shared" si="66"/>
        <v>0</v>
      </c>
      <c r="Y109" s="75">
        <f t="shared" si="66"/>
        <v>0</v>
      </c>
      <c r="Z109" s="75">
        <f t="shared" si="66"/>
        <v>0</v>
      </c>
      <c r="AA109" s="75">
        <f t="shared" si="66"/>
        <v>0</v>
      </c>
      <c r="AB109" s="75">
        <f t="shared" si="66"/>
        <v>0</v>
      </c>
      <c r="AC109" s="75">
        <f t="shared" si="66"/>
        <v>0</v>
      </c>
      <c r="AD109" s="75">
        <f t="shared" si="66"/>
        <v>0</v>
      </c>
      <c r="AE109" s="75">
        <f t="shared" si="66"/>
        <v>0</v>
      </c>
      <c r="AF109" s="75">
        <f t="shared" si="66"/>
        <v>0</v>
      </c>
      <c r="AG109" s="75">
        <f t="shared" si="66"/>
        <v>0</v>
      </c>
      <c r="AH109" s="75">
        <f t="shared" si="66"/>
        <v>0</v>
      </c>
      <c r="AI109" s="75">
        <f t="shared" si="66"/>
        <v>0</v>
      </c>
      <c r="AJ109" s="75">
        <f t="shared" si="66"/>
        <v>0</v>
      </c>
      <c r="AK109" s="75">
        <f t="shared" si="66"/>
        <v>0</v>
      </c>
      <c r="AL109" s="75">
        <f t="shared" si="66"/>
        <v>0</v>
      </c>
      <c r="AM109" s="75">
        <f t="shared" si="66"/>
        <v>0</v>
      </c>
      <c r="AN109" s="75">
        <f t="shared" si="66"/>
        <v>0</v>
      </c>
      <c r="AO109" s="75">
        <f t="shared" si="66"/>
        <v>0</v>
      </c>
      <c r="AP109" s="75">
        <f t="shared" si="66"/>
        <v>0</v>
      </c>
      <c r="AQ109" s="75">
        <f t="shared" si="66"/>
        <v>0</v>
      </c>
      <c r="AR109" s="75">
        <f t="shared" si="66"/>
        <v>0</v>
      </c>
      <c r="AS109" s="75">
        <f t="shared" si="66"/>
        <v>0</v>
      </c>
      <c r="AT109" s="75">
        <f t="shared" si="66"/>
        <v>0</v>
      </c>
      <c r="AU109" s="75">
        <f t="shared" si="66"/>
        <v>0</v>
      </c>
      <c r="AV109" s="75">
        <f t="shared" si="66"/>
        <v>0</v>
      </c>
      <c r="AW109" s="75">
        <f t="shared" si="66"/>
        <v>0</v>
      </c>
      <c r="AX109" s="75">
        <f t="shared" si="66"/>
        <v>0</v>
      </c>
      <c r="AY109" s="75">
        <f t="shared" si="66"/>
        <v>0</v>
      </c>
      <c r="AZ109" s="75">
        <f t="shared" si="66"/>
        <v>0</v>
      </c>
      <c r="BA109" s="75">
        <f t="shared" si="66"/>
        <v>0</v>
      </c>
      <c r="BB109" s="75">
        <f t="shared" si="66"/>
        <v>0</v>
      </c>
      <c r="BC109" s="75">
        <f t="shared" si="66"/>
        <v>0</v>
      </c>
      <c r="BD109" s="75">
        <f t="shared" si="66"/>
        <v>0</v>
      </c>
      <c r="BE109" s="75">
        <f t="shared" si="66"/>
        <v>0</v>
      </c>
      <c r="BF109" s="75">
        <f t="shared" si="66"/>
        <v>0</v>
      </c>
      <c r="BG109" s="75">
        <f t="shared" si="66"/>
        <v>0</v>
      </c>
      <c r="BH109" s="75"/>
      <c r="BI109" s="75"/>
      <c r="BJ109" s="75"/>
      <c r="BK109" s="75"/>
      <c r="BL109" s="75"/>
      <c r="BM109" s="37"/>
      <c r="BN109" s="75">
        <f t="shared" si="58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H110" si="67">$K$20/$B$3</f>
        <v>0</v>
      </c>
      <c r="P110" s="75">
        <f t="shared" si="67"/>
        <v>0</v>
      </c>
      <c r="Q110" s="75">
        <f t="shared" si="67"/>
        <v>0</v>
      </c>
      <c r="R110" s="75">
        <f t="shared" si="67"/>
        <v>0</v>
      </c>
      <c r="S110" s="75">
        <f t="shared" si="67"/>
        <v>0</v>
      </c>
      <c r="T110" s="75">
        <f t="shared" si="67"/>
        <v>0</v>
      </c>
      <c r="U110" s="75">
        <f t="shared" si="67"/>
        <v>0</v>
      </c>
      <c r="V110" s="75">
        <f t="shared" si="67"/>
        <v>0</v>
      </c>
      <c r="W110" s="75">
        <f t="shared" si="67"/>
        <v>0</v>
      </c>
      <c r="X110" s="75">
        <f t="shared" si="67"/>
        <v>0</v>
      </c>
      <c r="Y110" s="75">
        <f t="shared" si="67"/>
        <v>0</v>
      </c>
      <c r="Z110" s="75">
        <f t="shared" si="67"/>
        <v>0</v>
      </c>
      <c r="AA110" s="75">
        <f t="shared" si="67"/>
        <v>0</v>
      </c>
      <c r="AB110" s="75">
        <f t="shared" si="67"/>
        <v>0</v>
      </c>
      <c r="AC110" s="75">
        <f t="shared" si="67"/>
        <v>0</v>
      </c>
      <c r="AD110" s="75">
        <f t="shared" si="67"/>
        <v>0</v>
      </c>
      <c r="AE110" s="75">
        <f t="shared" si="67"/>
        <v>0</v>
      </c>
      <c r="AF110" s="75">
        <f t="shared" si="67"/>
        <v>0</v>
      </c>
      <c r="AG110" s="75">
        <f t="shared" si="67"/>
        <v>0</v>
      </c>
      <c r="AH110" s="75">
        <f t="shared" si="67"/>
        <v>0</v>
      </c>
      <c r="AI110" s="75">
        <f t="shared" si="67"/>
        <v>0</v>
      </c>
      <c r="AJ110" s="75">
        <f t="shared" si="67"/>
        <v>0</v>
      </c>
      <c r="AK110" s="75">
        <f t="shared" si="67"/>
        <v>0</v>
      </c>
      <c r="AL110" s="75">
        <f t="shared" si="67"/>
        <v>0</v>
      </c>
      <c r="AM110" s="75">
        <f t="shared" si="67"/>
        <v>0</v>
      </c>
      <c r="AN110" s="75">
        <f t="shared" si="67"/>
        <v>0</v>
      </c>
      <c r="AO110" s="75">
        <f t="shared" si="67"/>
        <v>0</v>
      </c>
      <c r="AP110" s="75">
        <f t="shared" si="67"/>
        <v>0</v>
      </c>
      <c r="AQ110" s="75">
        <f t="shared" si="67"/>
        <v>0</v>
      </c>
      <c r="AR110" s="75">
        <f t="shared" si="67"/>
        <v>0</v>
      </c>
      <c r="AS110" s="75">
        <f t="shared" si="67"/>
        <v>0</v>
      </c>
      <c r="AT110" s="75">
        <f t="shared" si="67"/>
        <v>0</v>
      </c>
      <c r="AU110" s="75">
        <f t="shared" si="67"/>
        <v>0</v>
      </c>
      <c r="AV110" s="75">
        <f t="shared" si="67"/>
        <v>0</v>
      </c>
      <c r="AW110" s="75">
        <f t="shared" si="67"/>
        <v>0</v>
      </c>
      <c r="AX110" s="75">
        <f t="shared" si="67"/>
        <v>0</v>
      </c>
      <c r="AY110" s="75">
        <f t="shared" si="67"/>
        <v>0</v>
      </c>
      <c r="AZ110" s="75">
        <f t="shared" si="67"/>
        <v>0</v>
      </c>
      <c r="BA110" s="75">
        <f t="shared" si="67"/>
        <v>0</v>
      </c>
      <c r="BB110" s="75">
        <f t="shared" si="67"/>
        <v>0</v>
      </c>
      <c r="BC110" s="75">
        <f t="shared" si="67"/>
        <v>0</v>
      </c>
      <c r="BD110" s="75">
        <f t="shared" si="67"/>
        <v>0</v>
      </c>
      <c r="BE110" s="75">
        <f t="shared" si="67"/>
        <v>0</v>
      </c>
      <c r="BF110" s="75">
        <f t="shared" si="67"/>
        <v>0</v>
      </c>
      <c r="BG110" s="75">
        <f t="shared" si="67"/>
        <v>0</v>
      </c>
      <c r="BH110" s="75">
        <f t="shared" si="67"/>
        <v>0</v>
      </c>
      <c r="BI110" s="75"/>
      <c r="BJ110" s="75"/>
      <c r="BK110" s="75"/>
      <c r="BL110" s="75"/>
      <c r="BM110" s="37"/>
      <c r="BN110" s="75">
        <f t="shared" si="58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8">$L$20/$B$3</f>
        <v>0</v>
      </c>
      <c r="P111" s="75">
        <f t="shared" si="68"/>
        <v>0</v>
      </c>
      <c r="Q111" s="75">
        <f t="shared" si="68"/>
        <v>0</v>
      </c>
      <c r="R111" s="75">
        <f t="shared" si="68"/>
        <v>0</v>
      </c>
      <c r="S111" s="75">
        <f t="shared" si="68"/>
        <v>0</v>
      </c>
      <c r="T111" s="75">
        <f t="shared" si="68"/>
        <v>0</v>
      </c>
      <c r="U111" s="75">
        <f t="shared" si="68"/>
        <v>0</v>
      </c>
      <c r="V111" s="75">
        <f t="shared" si="68"/>
        <v>0</v>
      </c>
      <c r="W111" s="75">
        <f t="shared" si="68"/>
        <v>0</v>
      </c>
      <c r="X111" s="75">
        <f t="shared" si="68"/>
        <v>0</v>
      </c>
      <c r="Y111" s="75">
        <f t="shared" si="68"/>
        <v>0</v>
      </c>
      <c r="Z111" s="75">
        <f t="shared" si="68"/>
        <v>0</v>
      </c>
      <c r="AA111" s="75">
        <f t="shared" si="68"/>
        <v>0</v>
      </c>
      <c r="AB111" s="75">
        <f t="shared" si="68"/>
        <v>0</v>
      </c>
      <c r="AC111" s="75">
        <f t="shared" si="68"/>
        <v>0</v>
      </c>
      <c r="AD111" s="75">
        <f t="shared" si="68"/>
        <v>0</v>
      </c>
      <c r="AE111" s="75">
        <f t="shared" si="68"/>
        <v>0</v>
      </c>
      <c r="AF111" s="75">
        <f t="shared" si="68"/>
        <v>0</v>
      </c>
      <c r="AG111" s="75">
        <f t="shared" si="68"/>
        <v>0</v>
      </c>
      <c r="AH111" s="75">
        <f t="shared" si="68"/>
        <v>0</v>
      </c>
      <c r="AI111" s="75">
        <f t="shared" si="68"/>
        <v>0</v>
      </c>
      <c r="AJ111" s="75">
        <f t="shared" si="68"/>
        <v>0</v>
      </c>
      <c r="AK111" s="75">
        <f t="shared" si="68"/>
        <v>0</v>
      </c>
      <c r="AL111" s="75">
        <f t="shared" si="68"/>
        <v>0</v>
      </c>
      <c r="AM111" s="75">
        <f t="shared" si="68"/>
        <v>0</v>
      </c>
      <c r="AN111" s="75">
        <f t="shared" si="68"/>
        <v>0</v>
      </c>
      <c r="AO111" s="75">
        <f t="shared" si="68"/>
        <v>0</v>
      </c>
      <c r="AP111" s="75">
        <f t="shared" si="68"/>
        <v>0</v>
      </c>
      <c r="AQ111" s="75">
        <f t="shared" si="68"/>
        <v>0</v>
      </c>
      <c r="AR111" s="75">
        <f t="shared" si="68"/>
        <v>0</v>
      </c>
      <c r="AS111" s="75">
        <f t="shared" si="68"/>
        <v>0</v>
      </c>
      <c r="AT111" s="75">
        <f t="shared" si="68"/>
        <v>0</v>
      </c>
      <c r="AU111" s="75">
        <f t="shared" si="68"/>
        <v>0</v>
      </c>
      <c r="AV111" s="75">
        <f t="shared" si="68"/>
        <v>0</v>
      </c>
      <c r="AW111" s="75">
        <f t="shared" si="68"/>
        <v>0</v>
      </c>
      <c r="AX111" s="75">
        <f t="shared" si="68"/>
        <v>0</v>
      </c>
      <c r="AY111" s="75">
        <f t="shared" si="68"/>
        <v>0</v>
      </c>
      <c r="AZ111" s="75">
        <f t="shared" si="68"/>
        <v>0</v>
      </c>
      <c r="BA111" s="75">
        <f t="shared" si="68"/>
        <v>0</v>
      </c>
      <c r="BB111" s="75">
        <f t="shared" si="68"/>
        <v>0</v>
      </c>
      <c r="BC111" s="75">
        <f t="shared" si="68"/>
        <v>0</v>
      </c>
      <c r="BD111" s="75">
        <f t="shared" si="68"/>
        <v>0</v>
      </c>
      <c r="BE111" s="75">
        <f t="shared" si="68"/>
        <v>0</v>
      </c>
      <c r="BF111" s="75">
        <f t="shared" si="68"/>
        <v>0</v>
      </c>
      <c r="BG111" s="75">
        <f t="shared" si="68"/>
        <v>0</v>
      </c>
      <c r="BH111" s="75">
        <f t="shared" si="68"/>
        <v>0</v>
      </c>
      <c r="BI111" s="75">
        <f t="shared" si="68"/>
        <v>0</v>
      </c>
      <c r="BJ111" s="75"/>
      <c r="BK111" s="75"/>
      <c r="BL111" s="75"/>
      <c r="BM111" s="37"/>
      <c r="BN111" s="75">
        <f t="shared" si="58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>$M$20/$B$3</f>
        <v>0</v>
      </c>
      <c r="N112" s="75">
        <f>$M$20/$B$3</f>
        <v>0</v>
      </c>
      <c r="O112" s="75">
        <f t="shared" ref="O112:BJ112" si="69">$M$20/$B$3</f>
        <v>0</v>
      </c>
      <c r="P112" s="75">
        <f t="shared" si="69"/>
        <v>0</v>
      </c>
      <c r="Q112" s="75">
        <f t="shared" si="69"/>
        <v>0</v>
      </c>
      <c r="R112" s="75">
        <f t="shared" si="69"/>
        <v>0</v>
      </c>
      <c r="S112" s="75">
        <f t="shared" si="69"/>
        <v>0</v>
      </c>
      <c r="T112" s="75">
        <f t="shared" si="69"/>
        <v>0</v>
      </c>
      <c r="U112" s="75">
        <f t="shared" si="69"/>
        <v>0</v>
      </c>
      <c r="V112" s="75">
        <f t="shared" si="69"/>
        <v>0</v>
      </c>
      <c r="W112" s="75">
        <f t="shared" si="69"/>
        <v>0</v>
      </c>
      <c r="X112" s="75">
        <f t="shared" si="69"/>
        <v>0</v>
      </c>
      <c r="Y112" s="75">
        <f t="shared" si="69"/>
        <v>0</v>
      </c>
      <c r="Z112" s="75">
        <f t="shared" si="69"/>
        <v>0</v>
      </c>
      <c r="AA112" s="75">
        <f t="shared" si="69"/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/>
      <c r="BL112" s="75"/>
      <c r="BM112" s="37"/>
      <c r="BN112" s="75">
        <f t="shared" si="58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>$N$20/$B$3</f>
        <v>0</v>
      </c>
      <c r="O113" s="75">
        <f t="shared" ref="O113:BK113" si="70">$N$20/$B$3</f>
        <v>0</v>
      </c>
      <c r="P113" s="75">
        <f t="shared" si="70"/>
        <v>0</v>
      </c>
      <c r="Q113" s="75">
        <f t="shared" si="70"/>
        <v>0</v>
      </c>
      <c r="R113" s="75">
        <f t="shared" si="70"/>
        <v>0</v>
      </c>
      <c r="S113" s="75">
        <f t="shared" si="70"/>
        <v>0</v>
      </c>
      <c r="T113" s="75">
        <f t="shared" si="70"/>
        <v>0</v>
      </c>
      <c r="U113" s="75">
        <f t="shared" si="70"/>
        <v>0</v>
      </c>
      <c r="V113" s="75">
        <f t="shared" si="70"/>
        <v>0</v>
      </c>
      <c r="W113" s="75">
        <f t="shared" si="70"/>
        <v>0</v>
      </c>
      <c r="X113" s="75">
        <f t="shared" si="70"/>
        <v>0</v>
      </c>
      <c r="Y113" s="75">
        <f t="shared" si="70"/>
        <v>0</v>
      </c>
      <c r="Z113" s="75">
        <f t="shared" si="70"/>
        <v>0</v>
      </c>
      <c r="AA113" s="75">
        <f t="shared" si="70"/>
        <v>0</v>
      </c>
      <c r="AB113" s="75">
        <f t="shared" si="70"/>
        <v>0</v>
      </c>
      <c r="AC113" s="75">
        <f t="shared" si="70"/>
        <v>0</v>
      </c>
      <c r="AD113" s="75">
        <f t="shared" si="70"/>
        <v>0</v>
      </c>
      <c r="AE113" s="75">
        <f t="shared" si="70"/>
        <v>0</v>
      </c>
      <c r="AF113" s="75">
        <f t="shared" si="70"/>
        <v>0</v>
      </c>
      <c r="AG113" s="75">
        <f t="shared" si="70"/>
        <v>0</v>
      </c>
      <c r="AH113" s="75">
        <f t="shared" si="70"/>
        <v>0</v>
      </c>
      <c r="AI113" s="75">
        <f t="shared" si="70"/>
        <v>0</v>
      </c>
      <c r="AJ113" s="75">
        <f t="shared" si="70"/>
        <v>0</v>
      </c>
      <c r="AK113" s="75">
        <f t="shared" si="70"/>
        <v>0</v>
      </c>
      <c r="AL113" s="75">
        <f t="shared" si="70"/>
        <v>0</v>
      </c>
      <c r="AM113" s="75">
        <f t="shared" si="70"/>
        <v>0</v>
      </c>
      <c r="AN113" s="75">
        <f t="shared" si="70"/>
        <v>0</v>
      </c>
      <c r="AO113" s="75">
        <f t="shared" si="70"/>
        <v>0</v>
      </c>
      <c r="AP113" s="75">
        <f t="shared" si="70"/>
        <v>0</v>
      </c>
      <c r="AQ113" s="75">
        <f t="shared" si="70"/>
        <v>0</v>
      </c>
      <c r="AR113" s="75">
        <f t="shared" si="70"/>
        <v>0</v>
      </c>
      <c r="AS113" s="75">
        <f t="shared" si="70"/>
        <v>0</v>
      </c>
      <c r="AT113" s="75">
        <f t="shared" si="70"/>
        <v>0</v>
      </c>
      <c r="AU113" s="75">
        <f t="shared" si="70"/>
        <v>0</v>
      </c>
      <c r="AV113" s="75">
        <f t="shared" si="70"/>
        <v>0</v>
      </c>
      <c r="AW113" s="75">
        <f t="shared" si="70"/>
        <v>0</v>
      </c>
      <c r="AX113" s="75">
        <f t="shared" si="70"/>
        <v>0</v>
      </c>
      <c r="AY113" s="75">
        <f t="shared" si="70"/>
        <v>0</v>
      </c>
      <c r="AZ113" s="75">
        <f t="shared" si="70"/>
        <v>0</v>
      </c>
      <c r="BA113" s="75">
        <f t="shared" si="70"/>
        <v>0</v>
      </c>
      <c r="BB113" s="75">
        <f t="shared" si="70"/>
        <v>0</v>
      </c>
      <c r="BC113" s="75">
        <f t="shared" si="70"/>
        <v>0</v>
      </c>
      <c r="BD113" s="75">
        <f t="shared" si="70"/>
        <v>0</v>
      </c>
      <c r="BE113" s="75">
        <f t="shared" si="70"/>
        <v>0</v>
      </c>
      <c r="BF113" s="75">
        <f t="shared" si="70"/>
        <v>0</v>
      </c>
      <c r="BG113" s="75">
        <f t="shared" si="70"/>
        <v>0</v>
      </c>
      <c r="BH113" s="75">
        <f t="shared" si="70"/>
        <v>0</v>
      </c>
      <c r="BI113" s="75">
        <f t="shared" si="70"/>
        <v>0</v>
      </c>
      <c r="BJ113" s="75">
        <f t="shared" si="70"/>
        <v>0</v>
      </c>
      <c r="BK113" s="75">
        <f t="shared" si="70"/>
        <v>0</v>
      </c>
      <c r="BL113" s="75"/>
      <c r="BM113" s="37"/>
      <c r="BN113" s="75">
        <f t="shared" si="58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1">SUM(C101:C113)</f>
        <v>0</v>
      </c>
      <c r="D114" s="69">
        <f t="shared" si="71"/>
        <v>7.600102416E-2</v>
      </c>
      <c r="E114" s="69">
        <f t="shared" si="71"/>
        <v>7.600102416E-2</v>
      </c>
      <c r="F114" s="69">
        <f t="shared" si="71"/>
        <v>7.600102416E-2</v>
      </c>
      <c r="G114" s="69">
        <f t="shared" si="71"/>
        <v>7.600102416E-2</v>
      </c>
      <c r="H114" s="69">
        <f t="shared" si="71"/>
        <v>7.600102416E-2</v>
      </c>
      <c r="I114" s="69">
        <f t="shared" si="71"/>
        <v>7.600102416E-2</v>
      </c>
      <c r="J114" s="69">
        <f t="shared" si="71"/>
        <v>7.600102416E-2</v>
      </c>
      <c r="K114" s="69">
        <f t="shared" si="71"/>
        <v>7.600102416E-2</v>
      </c>
      <c r="L114" s="69">
        <f t="shared" si="71"/>
        <v>7.600102416E-2</v>
      </c>
      <c r="M114" s="69">
        <f t="shared" si="71"/>
        <v>7.600102416E-2</v>
      </c>
      <c r="N114" s="69">
        <f t="shared" si="71"/>
        <v>7.600102416E-2</v>
      </c>
      <c r="O114" s="69">
        <f t="shared" si="71"/>
        <v>7.600102416E-2</v>
      </c>
      <c r="P114" s="69">
        <f t="shared" si="71"/>
        <v>7.600102416E-2</v>
      </c>
      <c r="Q114" s="69">
        <f t="shared" si="71"/>
        <v>7.600102416E-2</v>
      </c>
      <c r="R114" s="69">
        <f t="shared" si="71"/>
        <v>7.600102416E-2</v>
      </c>
      <c r="S114" s="69">
        <f t="shared" si="71"/>
        <v>7.600102416E-2</v>
      </c>
      <c r="T114" s="69">
        <f t="shared" si="71"/>
        <v>7.600102416E-2</v>
      </c>
      <c r="U114" s="69">
        <f t="shared" si="71"/>
        <v>7.600102416E-2</v>
      </c>
      <c r="V114" s="69">
        <f t="shared" si="71"/>
        <v>7.600102416E-2</v>
      </c>
      <c r="W114" s="69">
        <f t="shared" si="71"/>
        <v>7.600102416E-2</v>
      </c>
      <c r="X114" s="69">
        <f t="shared" si="71"/>
        <v>7.600102416E-2</v>
      </c>
      <c r="Y114" s="69">
        <f t="shared" si="71"/>
        <v>7.600102416E-2</v>
      </c>
      <c r="Z114" s="69">
        <f t="shared" si="71"/>
        <v>7.600102416E-2</v>
      </c>
      <c r="AA114" s="69">
        <f t="shared" si="71"/>
        <v>7.600102416E-2</v>
      </c>
      <c r="AB114" s="69">
        <f t="shared" si="71"/>
        <v>7.600102416E-2</v>
      </c>
      <c r="AC114" s="69">
        <f t="shared" si="71"/>
        <v>7.600102416E-2</v>
      </c>
      <c r="AD114" s="69">
        <f t="shared" si="71"/>
        <v>7.600102416E-2</v>
      </c>
      <c r="AE114" s="69">
        <f t="shared" si="71"/>
        <v>7.600102416E-2</v>
      </c>
      <c r="AF114" s="69">
        <f t="shared" si="71"/>
        <v>7.600102416E-2</v>
      </c>
      <c r="AG114" s="69">
        <f t="shared" si="71"/>
        <v>7.600102416E-2</v>
      </c>
      <c r="AH114" s="69">
        <f t="shared" si="71"/>
        <v>7.600102416E-2</v>
      </c>
      <c r="AI114" s="69">
        <f t="shared" si="71"/>
        <v>7.600102416E-2</v>
      </c>
      <c r="AJ114" s="69">
        <f t="shared" si="71"/>
        <v>7.600102416E-2</v>
      </c>
      <c r="AK114" s="69">
        <f t="shared" si="71"/>
        <v>7.600102416E-2</v>
      </c>
      <c r="AL114" s="69">
        <f t="shared" si="71"/>
        <v>7.600102416E-2</v>
      </c>
      <c r="AM114" s="69">
        <f t="shared" si="71"/>
        <v>7.600102416E-2</v>
      </c>
      <c r="AN114" s="69">
        <f t="shared" si="71"/>
        <v>7.600102416E-2</v>
      </c>
      <c r="AO114" s="69">
        <f t="shared" si="71"/>
        <v>7.600102416E-2</v>
      </c>
      <c r="AP114" s="69">
        <f t="shared" si="71"/>
        <v>7.600102416E-2</v>
      </c>
      <c r="AQ114" s="69">
        <f t="shared" si="71"/>
        <v>7.600102416E-2</v>
      </c>
      <c r="AR114" s="69">
        <f t="shared" si="71"/>
        <v>7.600102416E-2</v>
      </c>
      <c r="AS114" s="69">
        <f t="shared" si="71"/>
        <v>7.600102416E-2</v>
      </c>
      <c r="AT114" s="69">
        <f t="shared" si="71"/>
        <v>7.600102416E-2</v>
      </c>
      <c r="AU114" s="69">
        <f t="shared" si="71"/>
        <v>7.600102416E-2</v>
      </c>
      <c r="AV114" s="69">
        <f t="shared" si="71"/>
        <v>7.600102416E-2</v>
      </c>
      <c r="AW114" s="69">
        <f t="shared" si="71"/>
        <v>7.600102416E-2</v>
      </c>
      <c r="AX114" s="69">
        <f t="shared" si="71"/>
        <v>7.600102416E-2</v>
      </c>
      <c r="AY114" s="69">
        <f t="shared" si="71"/>
        <v>7.600102416E-2</v>
      </c>
      <c r="AZ114" s="69">
        <f t="shared" si="71"/>
        <v>7.600102416E-2</v>
      </c>
      <c r="BA114" s="69">
        <f t="shared" si="71"/>
        <v>7.600102416E-2</v>
      </c>
      <c r="BB114" s="69">
        <f t="shared" si="71"/>
        <v>0</v>
      </c>
      <c r="BC114" s="69">
        <f t="shared" si="71"/>
        <v>0</v>
      </c>
      <c r="BD114" s="69">
        <f t="shared" si="71"/>
        <v>0</v>
      </c>
      <c r="BE114" s="69">
        <f t="shared" si="71"/>
        <v>0</v>
      </c>
      <c r="BF114" s="69">
        <f t="shared" si="71"/>
        <v>0</v>
      </c>
      <c r="BG114" s="69">
        <f t="shared" si="71"/>
        <v>0</v>
      </c>
      <c r="BH114" s="69">
        <f t="shared" si="71"/>
        <v>0</v>
      </c>
      <c r="BI114" s="69">
        <f t="shared" si="71"/>
        <v>0</v>
      </c>
      <c r="BJ114" s="69">
        <f t="shared" si="71"/>
        <v>0</v>
      </c>
      <c r="BK114" s="69">
        <f t="shared" si="71"/>
        <v>0</v>
      </c>
      <c r="BL114" s="69">
        <f t="shared" si="71"/>
        <v>0</v>
      </c>
      <c r="BM114" s="37"/>
      <c r="BN114" s="58">
        <f>SUM(BN101:BN113)</f>
        <v>3.8000512079999997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A60" activePane="bottomRight" state="frozen"/>
      <selection activeCell="N7" sqref="N7"/>
      <selection pane="topRight" activeCell="N7" sqref="N7"/>
      <selection pane="bottomLeft" activeCell="N7" sqref="N7"/>
      <selection pane="bottomRight" activeCell="BA73" sqref="BA73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331</v>
      </c>
    </row>
    <row r="2" spans="1:67" ht="15" customHeight="1">
      <c r="A2" s="60" t="s">
        <v>21</v>
      </c>
      <c r="B2" s="108" t="str">
        <f>VLOOKUP($B$1,'Assumptions (Inputs)'!$A$7:$F$24,2,FALSE)</f>
        <v>Glendale 5th Transformer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2.5000000000000001E-2</v>
      </c>
    </row>
    <row r="6" spans="1:67" ht="15" customHeight="1">
      <c r="A6" s="60"/>
      <c r="B6" s="367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N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Y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0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(Escalated)'!E30</f>
        <v>0</v>
      </c>
      <c r="C13" s="129">
        <f>'CapEx (Escalated)'!F30</f>
        <v>0</v>
      </c>
      <c r="D13" s="129">
        <f>'CapEx (Escalated)'!G30</f>
        <v>0</v>
      </c>
      <c r="E13" s="129">
        <f>'CapEx (Escalated)'!H30</f>
        <v>0</v>
      </c>
      <c r="F13" s="129">
        <f>'CapEx (Escalated)'!I30</f>
        <v>0</v>
      </c>
      <c r="G13" s="129">
        <f>'CapEx (Escalated)'!J30</f>
        <v>0</v>
      </c>
      <c r="H13" s="129">
        <f>'CapEx (Escalated)'!K30</f>
        <v>0</v>
      </c>
      <c r="I13" s="129">
        <f>'CapEx (Escalated)'!L30</f>
        <v>0</v>
      </c>
      <c r="J13" s="129">
        <f>'CapEx (Escalated)'!M30</f>
        <v>0</v>
      </c>
      <c r="K13" s="129">
        <f>'CapEx (Escalated)'!N30</f>
        <v>0</v>
      </c>
      <c r="L13" s="129">
        <f>'CapEx (Escalated)'!O30</f>
        <v>0</v>
      </c>
      <c r="M13" s="129">
        <f>'CapEx (Escalated)'!P30</f>
        <v>0</v>
      </c>
      <c r="N13" s="129">
        <f>'CapEx (Escalated)'!Q30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0</v>
      </c>
      <c r="BO13" s="337"/>
    </row>
    <row r="14" spans="1:67" s="38" customFormat="1" ht="15" customHeight="1">
      <c r="A14" s="67" t="s">
        <v>27</v>
      </c>
      <c r="B14" s="129"/>
      <c r="C14" s="129"/>
      <c r="D14" s="129">
        <f>-D13</f>
        <v>0</v>
      </c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0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0</v>
      </c>
      <c r="D15" s="68">
        <f t="shared" si="2"/>
        <v>0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</v>
      </c>
      <c r="D16" s="69">
        <f t="shared" si="4"/>
        <v>0</v>
      </c>
      <c r="E16" s="69">
        <f t="shared" si="4"/>
        <v>0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0</v>
      </c>
      <c r="F19" s="75">
        <f t="shared" si="5"/>
        <v>0</v>
      </c>
      <c r="G19" s="75">
        <f t="shared" si="5"/>
        <v>0</v>
      </c>
      <c r="H19" s="75">
        <f t="shared" si="5"/>
        <v>0</v>
      </c>
      <c r="I19" s="75">
        <f t="shared" si="5"/>
        <v>0</v>
      </c>
      <c r="J19" s="75">
        <f t="shared" si="5"/>
        <v>0</v>
      </c>
      <c r="K19" s="75">
        <f t="shared" si="5"/>
        <v>0</v>
      </c>
      <c r="L19" s="75">
        <f t="shared" si="5"/>
        <v>0</v>
      </c>
      <c r="M19" s="75">
        <f t="shared" si="5"/>
        <v>0</v>
      </c>
      <c r="N19" s="75">
        <f t="shared" si="5"/>
        <v>0</v>
      </c>
      <c r="O19" s="75">
        <f t="shared" si="5"/>
        <v>0</v>
      </c>
      <c r="P19" s="75">
        <f t="shared" si="5"/>
        <v>0</v>
      </c>
      <c r="Q19" s="75">
        <f t="shared" si="5"/>
        <v>0</v>
      </c>
      <c r="R19" s="75">
        <f t="shared" si="5"/>
        <v>0</v>
      </c>
      <c r="S19" s="75">
        <f t="shared" si="5"/>
        <v>0</v>
      </c>
      <c r="T19" s="75">
        <f t="shared" si="5"/>
        <v>0</v>
      </c>
      <c r="U19" s="75">
        <f t="shared" si="5"/>
        <v>0</v>
      </c>
      <c r="V19" s="75">
        <f t="shared" si="5"/>
        <v>0</v>
      </c>
      <c r="W19" s="75">
        <f t="shared" si="5"/>
        <v>0</v>
      </c>
      <c r="X19" s="75">
        <f t="shared" si="5"/>
        <v>0</v>
      </c>
      <c r="Y19" s="75">
        <f t="shared" si="5"/>
        <v>0</v>
      </c>
      <c r="Z19" s="75">
        <f t="shared" si="5"/>
        <v>0</v>
      </c>
      <c r="AA19" s="75">
        <f t="shared" si="5"/>
        <v>0</v>
      </c>
      <c r="AB19" s="75">
        <f t="shared" si="5"/>
        <v>0</v>
      </c>
      <c r="AC19" s="75">
        <f t="shared" si="5"/>
        <v>0</v>
      </c>
      <c r="AD19" s="75">
        <f t="shared" si="5"/>
        <v>0</v>
      </c>
      <c r="AE19" s="75">
        <f t="shared" si="5"/>
        <v>0</v>
      </c>
      <c r="AF19" s="75">
        <f t="shared" si="5"/>
        <v>0</v>
      </c>
      <c r="AG19" s="75">
        <f t="shared" si="5"/>
        <v>0</v>
      </c>
      <c r="AH19" s="75">
        <f t="shared" si="5"/>
        <v>0</v>
      </c>
      <c r="AI19" s="75">
        <f t="shared" si="5"/>
        <v>0</v>
      </c>
      <c r="AJ19" s="75">
        <f t="shared" si="5"/>
        <v>0</v>
      </c>
      <c r="AK19" s="75">
        <f t="shared" si="5"/>
        <v>0</v>
      </c>
      <c r="AL19" s="75">
        <f t="shared" si="5"/>
        <v>0</v>
      </c>
      <c r="AM19" s="75">
        <f t="shared" si="5"/>
        <v>0</v>
      </c>
      <c r="AN19" s="75">
        <f t="shared" si="5"/>
        <v>0</v>
      </c>
      <c r="AO19" s="75">
        <f t="shared" si="5"/>
        <v>0</v>
      </c>
      <c r="AP19" s="75">
        <f t="shared" si="5"/>
        <v>0</v>
      </c>
      <c r="AQ19" s="75">
        <f t="shared" si="5"/>
        <v>0</v>
      </c>
      <c r="AR19" s="75">
        <f t="shared" si="5"/>
        <v>0</v>
      </c>
      <c r="AS19" s="75">
        <f t="shared" si="5"/>
        <v>0</v>
      </c>
      <c r="AT19" s="75">
        <f t="shared" si="5"/>
        <v>0</v>
      </c>
      <c r="AU19" s="75">
        <f t="shared" si="5"/>
        <v>0</v>
      </c>
      <c r="AV19" s="75">
        <f t="shared" si="5"/>
        <v>0</v>
      </c>
      <c r="AW19" s="75">
        <f t="shared" si="5"/>
        <v>0</v>
      </c>
      <c r="AX19" s="75">
        <f t="shared" si="5"/>
        <v>0</v>
      </c>
      <c r="AY19" s="75">
        <f t="shared" si="5"/>
        <v>0</v>
      </c>
      <c r="AZ19" s="75">
        <f t="shared" si="5"/>
        <v>0</v>
      </c>
      <c r="BA19" s="75">
        <f t="shared" si="5"/>
        <v>0</v>
      </c>
      <c r="BB19" s="75">
        <f t="shared" si="5"/>
        <v>0</v>
      </c>
      <c r="BC19" s="75">
        <f t="shared" si="5"/>
        <v>0</v>
      </c>
      <c r="BD19" s="75">
        <f t="shared" si="5"/>
        <v>0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67" customFormat="1" ht="15" customHeight="1">
      <c r="A20" s="362" t="s">
        <v>25</v>
      </c>
      <c r="B20" s="290">
        <f>-B14</f>
        <v>0</v>
      </c>
      <c r="C20" s="290">
        <f t="shared" ref="C20:D20" si="6">-C14</f>
        <v>0</v>
      </c>
      <c r="D20" s="290">
        <f t="shared" si="6"/>
        <v>0</v>
      </c>
      <c r="E20" s="290">
        <f>-E14</f>
        <v>0</v>
      </c>
      <c r="F20" s="290">
        <f t="shared" ref="F20:AX20" si="7">-F14</f>
        <v>0</v>
      </c>
      <c r="G20" s="290">
        <f t="shared" si="7"/>
        <v>0</v>
      </c>
      <c r="H20" s="290">
        <f t="shared" si="7"/>
        <v>0</v>
      </c>
      <c r="I20" s="290">
        <f t="shared" si="7"/>
        <v>0</v>
      </c>
      <c r="J20" s="290">
        <f t="shared" si="7"/>
        <v>0</v>
      </c>
      <c r="K20" s="290">
        <f t="shared" si="7"/>
        <v>0</v>
      </c>
      <c r="L20" s="290">
        <f t="shared" si="7"/>
        <v>0</v>
      </c>
      <c r="M20" s="290">
        <f t="shared" si="7"/>
        <v>0</v>
      </c>
      <c r="N20" s="290">
        <f t="shared" si="7"/>
        <v>0</v>
      </c>
      <c r="O20" s="290">
        <f t="shared" si="7"/>
        <v>0</v>
      </c>
      <c r="P20" s="290">
        <f t="shared" si="7"/>
        <v>0</v>
      </c>
      <c r="Q20" s="290">
        <f t="shared" si="7"/>
        <v>0</v>
      </c>
      <c r="R20" s="290">
        <f t="shared" si="7"/>
        <v>0</v>
      </c>
      <c r="S20" s="290">
        <f t="shared" si="7"/>
        <v>0</v>
      </c>
      <c r="T20" s="290">
        <f t="shared" si="7"/>
        <v>0</v>
      </c>
      <c r="U20" s="290">
        <f t="shared" si="7"/>
        <v>0</v>
      </c>
      <c r="V20" s="290">
        <f t="shared" si="7"/>
        <v>0</v>
      </c>
      <c r="W20" s="290">
        <f t="shared" si="7"/>
        <v>0</v>
      </c>
      <c r="X20" s="290">
        <f t="shared" si="7"/>
        <v>0</v>
      </c>
      <c r="Y20" s="290">
        <f t="shared" si="7"/>
        <v>0</v>
      </c>
      <c r="Z20" s="290">
        <f t="shared" si="7"/>
        <v>0</v>
      </c>
      <c r="AA20" s="290">
        <f t="shared" si="7"/>
        <v>0</v>
      </c>
      <c r="AB20" s="290">
        <f t="shared" si="7"/>
        <v>0</v>
      </c>
      <c r="AC20" s="290">
        <f t="shared" si="7"/>
        <v>0</v>
      </c>
      <c r="AD20" s="290">
        <f t="shared" si="7"/>
        <v>0</v>
      </c>
      <c r="AE20" s="290">
        <f t="shared" si="7"/>
        <v>0</v>
      </c>
      <c r="AF20" s="290">
        <f t="shared" si="7"/>
        <v>0</v>
      </c>
      <c r="AG20" s="290">
        <f t="shared" si="7"/>
        <v>0</v>
      </c>
      <c r="AH20" s="290">
        <f t="shared" si="7"/>
        <v>0</v>
      </c>
      <c r="AI20" s="290">
        <f t="shared" si="7"/>
        <v>0</v>
      </c>
      <c r="AJ20" s="290">
        <f t="shared" si="7"/>
        <v>0</v>
      </c>
      <c r="AK20" s="290">
        <f t="shared" si="7"/>
        <v>0</v>
      </c>
      <c r="AL20" s="290">
        <f t="shared" si="7"/>
        <v>0</v>
      </c>
      <c r="AM20" s="290">
        <f t="shared" si="7"/>
        <v>0</v>
      </c>
      <c r="AN20" s="290">
        <f t="shared" si="7"/>
        <v>0</v>
      </c>
      <c r="AO20" s="290">
        <f t="shared" si="7"/>
        <v>0</v>
      </c>
      <c r="AP20" s="290">
        <f t="shared" si="7"/>
        <v>0</v>
      </c>
      <c r="AQ20" s="290">
        <f t="shared" si="7"/>
        <v>0</v>
      </c>
      <c r="AR20" s="290">
        <f t="shared" si="7"/>
        <v>0</v>
      </c>
      <c r="AS20" s="290">
        <f t="shared" si="7"/>
        <v>0</v>
      </c>
      <c r="AT20" s="290">
        <f t="shared" si="7"/>
        <v>0</v>
      </c>
      <c r="AU20" s="290">
        <f t="shared" si="7"/>
        <v>0</v>
      </c>
      <c r="AV20" s="290">
        <f t="shared" si="7"/>
        <v>0</v>
      </c>
      <c r="AW20" s="290">
        <f t="shared" si="7"/>
        <v>0</v>
      </c>
      <c r="AX20" s="290">
        <f t="shared" si="7"/>
        <v>0</v>
      </c>
      <c r="AY20" s="290">
        <f t="shared" ref="AY20:BL20" si="8">-B20</f>
        <v>0</v>
      </c>
      <c r="AZ20" s="290">
        <f t="shared" si="8"/>
        <v>0</v>
      </c>
      <c r="BA20" s="290">
        <f t="shared" si="8"/>
        <v>0</v>
      </c>
      <c r="BB20" s="290">
        <f t="shared" si="8"/>
        <v>0</v>
      </c>
      <c r="BC20" s="290">
        <f t="shared" si="8"/>
        <v>0</v>
      </c>
      <c r="BD20" s="290">
        <f t="shared" si="8"/>
        <v>0</v>
      </c>
      <c r="BE20" s="290">
        <f t="shared" si="8"/>
        <v>0</v>
      </c>
      <c r="BF20" s="290">
        <f t="shared" si="8"/>
        <v>0</v>
      </c>
      <c r="BG20" s="290">
        <f t="shared" si="8"/>
        <v>0</v>
      </c>
      <c r="BH20" s="290">
        <f t="shared" si="8"/>
        <v>0</v>
      </c>
      <c r="BI20" s="290">
        <f t="shared" si="8"/>
        <v>0</v>
      </c>
      <c r="BJ20" s="290">
        <f t="shared" si="8"/>
        <v>0</v>
      </c>
      <c r="BK20" s="290">
        <f t="shared" si="8"/>
        <v>0</v>
      </c>
      <c r="BL20" s="290">
        <f t="shared" si="8"/>
        <v>0</v>
      </c>
      <c r="BM20" s="292"/>
      <c r="BN20" s="290">
        <f>SUM(B20:BM20)</f>
        <v>0</v>
      </c>
      <c r="BO20" s="368"/>
    </row>
    <row r="21" spans="1:67" s="38" customFormat="1" ht="15" customHeight="1">
      <c r="A21" s="36" t="s">
        <v>28</v>
      </c>
      <c r="B21" s="75">
        <f t="shared" ref="B21:BL21" si="9">SUM(B19:B20)</f>
        <v>0</v>
      </c>
      <c r="C21" s="75">
        <f t="shared" si="9"/>
        <v>0</v>
      </c>
      <c r="D21" s="75">
        <f t="shared" si="9"/>
        <v>0</v>
      </c>
      <c r="E21" s="75">
        <f t="shared" si="9"/>
        <v>0</v>
      </c>
      <c r="F21" s="75">
        <f t="shared" si="9"/>
        <v>0</v>
      </c>
      <c r="G21" s="75">
        <f t="shared" si="9"/>
        <v>0</v>
      </c>
      <c r="H21" s="75">
        <f t="shared" si="9"/>
        <v>0</v>
      </c>
      <c r="I21" s="75">
        <f t="shared" si="9"/>
        <v>0</v>
      </c>
      <c r="J21" s="75">
        <f t="shared" si="9"/>
        <v>0</v>
      </c>
      <c r="K21" s="75">
        <f t="shared" si="9"/>
        <v>0</v>
      </c>
      <c r="L21" s="75">
        <f t="shared" si="9"/>
        <v>0</v>
      </c>
      <c r="M21" s="75">
        <f t="shared" si="9"/>
        <v>0</v>
      </c>
      <c r="N21" s="75">
        <f t="shared" si="9"/>
        <v>0</v>
      </c>
      <c r="O21" s="75">
        <f t="shared" si="9"/>
        <v>0</v>
      </c>
      <c r="P21" s="75">
        <f t="shared" si="9"/>
        <v>0</v>
      </c>
      <c r="Q21" s="75">
        <f t="shared" si="9"/>
        <v>0</v>
      </c>
      <c r="R21" s="75">
        <f t="shared" si="9"/>
        <v>0</v>
      </c>
      <c r="S21" s="75">
        <f t="shared" si="9"/>
        <v>0</v>
      </c>
      <c r="T21" s="75">
        <f t="shared" si="9"/>
        <v>0</v>
      </c>
      <c r="U21" s="75">
        <f t="shared" si="9"/>
        <v>0</v>
      </c>
      <c r="V21" s="75">
        <f t="shared" si="9"/>
        <v>0</v>
      </c>
      <c r="W21" s="75">
        <f t="shared" si="9"/>
        <v>0</v>
      </c>
      <c r="X21" s="75">
        <f t="shared" si="9"/>
        <v>0</v>
      </c>
      <c r="Y21" s="75">
        <f t="shared" si="9"/>
        <v>0</v>
      </c>
      <c r="Z21" s="75">
        <f t="shared" si="9"/>
        <v>0</v>
      </c>
      <c r="AA21" s="75">
        <f t="shared" si="9"/>
        <v>0</v>
      </c>
      <c r="AB21" s="75">
        <f t="shared" si="9"/>
        <v>0</v>
      </c>
      <c r="AC21" s="75">
        <f t="shared" si="9"/>
        <v>0</v>
      </c>
      <c r="AD21" s="75">
        <f t="shared" si="9"/>
        <v>0</v>
      </c>
      <c r="AE21" s="75">
        <f t="shared" si="9"/>
        <v>0</v>
      </c>
      <c r="AF21" s="75">
        <f t="shared" si="9"/>
        <v>0</v>
      </c>
      <c r="AG21" s="75">
        <f t="shared" si="9"/>
        <v>0</v>
      </c>
      <c r="AH21" s="75">
        <f t="shared" si="9"/>
        <v>0</v>
      </c>
      <c r="AI21" s="75">
        <f t="shared" si="9"/>
        <v>0</v>
      </c>
      <c r="AJ21" s="75">
        <f t="shared" si="9"/>
        <v>0</v>
      </c>
      <c r="AK21" s="75">
        <f t="shared" si="9"/>
        <v>0</v>
      </c>
      <c r="AL21" s="75">
        <f t="shared" si="9"/>
        <v>0</v>
      </c>
      <c r="AM21" s="75">
        <f t="shared" si="9"/>
        <v>0</v>
      </c>
      <c r="AN21" s="75">
        <f t="shared" si="9"/>
        <v>0</v>
      </c>
      <c r="AO21" s="75">
        <f t="shared" si="9"/>
        <v>0</v>
      </c>
      <c r="AP21" s="75">
        <f t="shared" si="9"/>
        <v>0</v>
      </c>
      <c r="AQ21" s="75">
        <f t="shared" si="9"/>
        <v>0</v>
      </c>
      <c r="AR21" s="75">
        <f t="shared" si="9"/>
        <v>0</v>
      </c>
      <c r="AS21" s="75">
        <f t="shared" si="9"/>
        <v>0</v>
      </c>
      <c r="AT21" s="75">
        <f t="shared" si="9"/>
        <v>0</v>
      </c>
      <c r="AU21" s="75">
        <f t="shared" si="9"/>
        <v>0</v>
      </c>
      <c r="AV21" s="75">
        <f t="shared" si="9"/>
        <v>0</v>
      </c>
      <c r="AW21" s="75">
        <f t="shared" si="9"/>
        <v>0</v>
      </c>
      <c r="AX21" s="75">
        <f t="shared" si="9"/>
        <v>0</v>
      </c>
      <c r="AY21" s="75">
        <f t="shared" si="9"/>
        <v>0</v>
      </c>
      <c r="AZ21" s="75">
        <f t="shared" si="9"/>
        <v>0</v>
      </c>
      <c r="BA21" s="75">
        <f t="shared" si="9"/>
        <v>0</v>
      </c>
      <c r="BB21" s="75">
        <f t="shared" si="9"/>
        <v>0</v>
      </c>
      <c r="BC21" s="75">
        <f t="shared" si="9"/>
        <v>0</v>
      </c>
      <c r="BD21" s="75">
        <f t="shared" si="9"/>
        <v>0</v>
      </c>
      <c r="BE21" s="75">
        <f t="shared" si="9"/>
        <v>0</v>
      </c>
      <c r="BF21" s="75">
        <f t="shared" si="9"/>
        <v>0</v>
      </c>
      <c r="BG21" s="75">
        <f t="shared" si="9"/>
        <v>0</v>
      </c>
      <c r="BH21" s="75">
        <f t="shared" si="9"/>
        <v>0</v>
      </c>
      <c r="BI21" s="75">
        <f t="shared" si="9"/>
        <v>0</v>
      </c>
      <c r="BJ21" s="75">
        <f t="shared" si="9"/>
        <v>0</v>
      </c>
      <c r="BK21" s="75">
        <f t="shared" si="9"/>
        <v>0</v>
      </c>
      <c r="BL21" s="75">
        <f t="shared" si="9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10">AVERAGE(B19,B21)</f>
        <v>0</v>
      </c>
      <c r="C22" s="69">
        <f t="shared" si="10"/>
        <v>0</v>
      </c>
      <c r="D22" s="69">
        <f t="shared" si="10"/>
        <v>0</v>
      </c>
      <c r="E22" s="69">
        <f t="shared" si="10"/>
        <v>0</v>
      </c>
      <c r="F22" s="69">
        <f t="shared" si="10"/>
        <v>0</v>
      </c>
      <c r="G22" s="69">
        <f t="shared" si="10"/>
        <v>0</v>
      </c>
      <c r="H22" s="69">
        <f t="shared" si="10"/>
        <v>0</v>
      </c>
      <c r="I22" s="69">
        <f t="shared" si="10"/>
        <v>0</v>
      </c>
      <c r="J22" s="69">
        <f t="shared" si="10"/>
        <v>0</v>
      </c>
      <c r="K22" s="69">
        <f t="shared" si="10"/>
        <v>0</v>
      </c>
      <c r="L22" s="69">
        <f t="shared" si="10"/>
        <v>0</v>
      </c>
      <c r="M22" s="69">
        <f t="shared" si="10"/>
        <v>0</v>
      </c>
      <c r="N22" s="69">
        <f t="shared" si="10"/>
        <v>0</v>
      </c>
      <c r="O22" s="69">
        <f t="shared" si="10"/>
        <v>0</v>
      </c>
      <c r="P22" s="69">
        <f t="shared" si="10"/>
        <v>0</v>
      </c>
      <c r="Q22" s="69">
        <f t="shared" si="10"/>
        <v>0</v>
      </c>
      <c r="R22" s="69">
        <f t="shared" si="10"/>
        <v>0</v>
      </c>
      <c r="S22" s="69">
        <f t="shared" si="10"/>
        <v>0</v>
      </c>
      <c r="T22" s="69">
        <f t="shared" si="10"/>
        <v>0</v>
      </c>
      <c r="U22" s="69">
        <f t="shared" si="10"/>
        <v>0</v>
      </c>
      <c r="V22" s="69">
        <f t="shared" si="10"/>
        <v>0</v>
      </c>
      <c r="W22" s="69">
        <f t="shared" si="10"/>
        <v>0</v>
      </c>
      <c r="X22" s="69">
        <f t="shared" si="10"/>
        <v>0</v>
      </c>
      <c r="Y22" s="69">
        <f t="shared" si="10"/>
        <v>0</v>
      </c>
      <c r="Z22" s="69">
        <f t="shared" si="10"/>
        <v>0</v>
      </c>
      <c r="AA22" s="69">
        <f t="shared" si="10"/>
        <v>0</v>
      </c>
      <c r="AB22" s="69">
        <f t="shared" si="10"/>
        <v>0</v>
      </c>
      <c r="AC22" s="69">
        <f t="shared" si="10"/>
        <v>0</v>
      </c>
      <c r="AD22" s="69">
        <f t="shared" si="10"/>
        <v>0</v>
      </c>
      <c r="AE22" s="69">
        <f t="shared" si="10"/>
        <v>0</v>
      </c>
      <c r="AF22" s="69">
        <f t="shared" si="10"/>
        <v>0</v>
      </c>
      <c r="AG22" s="69">
        <f t="shared" si="10"/>
        <v>0</v>
      </c>
      <c r="AH22" s="69">
        <f t="shared" si="10"/>
        <v>0</v>
      </c>
      <c r="AI22" s="69">
        <f t="shared" si="10"/>
        <v>0</v>
      </c>
      <c r="AJ22" s="69">
        <f t="shared" si="10"/>
        <v>0</v>
      </c>
      <c r="AK22" s="69">
        <f t="shared" si="10"/>
        <v>0</v>
      </c>
      <c r="AL22" s="69">
        <f t="shared" si="10"/>
        <v>0</v>
      </c>
      <c r="AM22" s="69">
        <f t="shared" si="10"/>
        <v>0</v>
      </c>
      <c r="AN22" s="69">
        <f t="shared" si="10"/>
        <v>0</v>
      </c>
      <c r="AO22" s="69">
        <f t="shared" si="10"/>
        <v>0</v>
      </c>
      <c r="AP22" s="69">
        <f t="shared" si="10"/>
        <v>0</v>
      </c>
      <c r="AQ22" s="69">
        <f t="shared" si="10"/>
        <v>0</v>
      </c>
      <c r="AR22" s="69">
        <f t="shared" si="10"/>
        <v>0</v>
      </c>
      <c r="AS22" s="69">
        <f t="shared" si="10"/>
        <v>0</v>
      </c>
      <c r="AT22" s="69">
        <f t="shared" si="10"/>
        <v>0</v>
      </c>
      <c r="AU22" s="69">
        <f t="shared" si="10"/>
        <v>0</v>
      </c>
      <c r="AV22" s="69">
        <f t="shared" si="10"/>
        <v>0</v>
      </c>
      <c r="AW22" s="69">
        <f t="shared" si="10"/>
        <v>0</v>
      </c>
      <c r="AX22" s="69">
        <f t="shared" si="10"/>
        <v>0</v>
      </c>
      <c r="AY22" s="69">
        <f t="shared" si="10"/>
        <v>0</v>
      </c>
      <c r="AZ22" s="69">
        <f t="shared" si="10"/>
        <v>0</v>
      </c>
      <c r="BA22" s="69">
        <f t="shared" si="10"/>
        <v>0</v>
      </c>
      <c r="BB22" s="69">
        <f t="shared" si="10"/>
        <v>0</v>
      </c>
      <c r="BC22" s="69">
        <f t="shared" si="10"/>
        <v>0</v>
      </c>
      <c r="BD22" s="69">
        <f t="shared" si="10"/>
        <v>0</v>
      </c>
      <c r="BE22" s="69">
        <f t="shared" si="10"/>
        <v>0</v>
      </c>
      <c r="BF22" s="69">
        <f t="shared" si="10"/>
        <v>0</v>
      </c>
      <c r="BG22" s="69">
        <f t="shared" si="10"/>
        <v>0</v>
      </c>
      <c r="BH22" s="69">
        <f t="shared" si="10"/>
        <v>0</v>
      </c>
      <c r="BI22" s="69">
        <f t="shared" si="10"/>
        <v>0</v>
      </c>
      <c r="BJ22" s="69">
        <f t="shared" si="10"/>
        <v>0</v>
      </c>
      <c r="BK22" s="69">
        <f t="shared" si="10"/>
        <v>0</v>
      </c>
      <c r="BL22" s="69">
        <f t="shared" si="10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1">B28</f>
        <v>0</v>
      </c>
      <c r="D25" s="75">
        <f t="shared" si="11"/>
        <v>0</v>
      </c>
      <c r="E25" s="75">
        <f t="shared" si="11"/>
        <v>0</v>
      </c>
      <c r="F25" s="75">
        <f t="shared" si="11"/>
        <v>0</v>
      </c>
      <c r="G25" s="75">
        <f t="shared" si="11"/>
        <v>0</v>
      </c>
      <c r="H25" s="75">
        <f t="shared" si="11"/>
        <v>0</v>
      </c>
      <c r="I25" s="75">
        <f t="shared" si="11"/>
        <v>0</v>
      </c>
      <c r="J25" s="75">
        <f t="shared" si="11"/>
        <v>0</v>
      </c>
      <c r="K25" s="75">
        <f t="shared" si="11"/>
        <v>0</v>
      </c>
      <c r="L25" s="75">
        <f t="shared" si="11"/>
        <v>0</v>
      </c>
      <c r="M25" s="75">
        <f t="shared" si="11"/>
        <v>0</v>
      </c>
      <c r="N25" s="75">
        <f t="shared" si="11"/>
        <v>0</v>
      </c>
      <c r="O25" s="75">
        <f t="shared" si="11"/>
        <v>0</v>
      </c>
      <c r="P25" s="75">
        <f t="shared" si="11"/>
        <v>0</v>
      </c>
      <c r="Q25" s="75">
        <f t="shared" si="11"/>
        <v>0</v>
      </c>
      <c r="R25" s="75">
        <f t="shared" si="11"/>
        <v>0</v>
      </c>
      <c r="S25" s="75">
        <f t="shared" si="11"/>
        <v>0</v>
      </c>
      <c r="T25" s="75">
        <f t="shared" si="11"/>
        <v>0</v>
      </c>
      <c r="U25" s="75">
        <f t="shared" si="11"/>
        <v>0</v>
      </c>
      <c r="V25" s="75">
        <f t="shared" si="11"/>
        <v>0</v>
      </c>
      <c r="W25" s="75">
        <f t="shared" si="11"/>
        <v>0</v>
      </c>
      <c r="X25" s="75">
        <f t="shared" si="11"/>
        <v>0</v>
      </c>
      <c r="Y25" s="75">
        <f t="shared" si="11"/>
        <v>0</v>
      </c>
      <c r="Z25" s="75">
        <f t="shared" si="11"/>
        <v>0</v>
      </c>
      <c r="AA25" s="75">
        <f t="shared" si="11"/>
        <v>0</v>
      </c>
      <c r="AB25" s="75">
        <f t="shared" si="11"/>
        <v>0</v>
      </c>
      <c r="AC25" s="75">
        <f t="shared" si="11"/>
        <v>0</v>
      </c>
      <c r="AD25" s="75">
        <f t="shared" si="11"/>
        <v>0</v>
      </c>
      <c r="AE25" s="75">
        <f t="shared" si="11"/>
        <v>0</v>
      </c>
      <c r="AF25" s="75">
        <f t="shared" si="11"/>
        <v>0</v>
      </c>
      <c r="AG25" s="75">
        <f t="shared" si="11"/>
        <v>0</v>
      </c>
      <c r="AH25" s="75">
        <f t="shared" si="11"/>
        <v>0</v>
      </c>
      <c r="AI25" s="75">
        <f t="shared" si="11"/>
        <v>0</v>
      </c>
      <c r="AJ25" s="75">
        <f t="shared" si="11"/>
        <v>0</v>
      </c>
      <c r="AK25" s="75">
        <f t="shared" si="11"/>
        <v>0</v>
      </c>
      <c r="AL25" s="75">
        <f t="shared" si="11"/>
        <v>0</v>
      </c>
      <c r="AM25" s="75">
        <f t="shared" si="11"/>
        <v>0</v>
      </c>
      <c r="AN25" s="75">
        <f t="shared" si="11"/>
        <v>0</v>
      </c>
      <c r="AO25" s="75">
        <f t="shared" si="11"/>
        <v>0</v>
      </c>
      <c r="AP25" s="75">
        <f t="shared" si="11"/>
        <v>0</v>
      </c>
      <c r="AQ25" s="75">
        <f t="shared" si="11"/>
        <v>0</v>
      </c>
      <c r="AR25" s="75">
        <f t="shared" si="11"/>
        <v>0</v>
      </c>
      <c r="AS25" s="75">
        <f t="shared" si="11"/>
        <v>0</v>
      </c>
      <c r="AT25" s="75">
        <f t="shared" si="11"/>
        <v>0</v>
      </c>
      <c r="AU25" s="75">
        <f t="shared" si="11"/>
        <v>0</v>
      </c>
      <c r="AV25" s="75">
        <f t="shared" si="11"/>
        <v>0</v>
      </c>
      <c r="AW25" s="75">
        <f t="shared" si="11"/>
        <v>0</v>
      </c>
      <c r="AX25" s="75">
        <f t="shared" si="11"/>
        <v>0</v>
      </c>
      <c r="AY25" s="75">
        <f t="shared" si="11"/>
        <v>0</v>
      </c>
      <c r="AZ25" s="75">
        <f t="shared" si="11"/>
        <v>0</v>
      </c>
      <c r="BA25" s="75">
        <f t="shared" si="11"/>
        <v>0</v>
      </c>
      <c r="BB25" s="75">
        <f t="shared" si="11"/>
        <v>0</v>
      </c>
      <c r="BC25" s="75">
        <f t="shared" si="11"/>
        <v>0</v>
      </c>
      <c r="BD25" s="75">
        <f t="shared" si="11"/>
        <v>0</v>
      </c>
      <c r="BE25" s="75">
        <f t="shared" si="11"/>
        <v>0</v>
      </c>
      <c r="BF25" s="75">
        <f t="shared" si="11"/>
        <v>0</v>
      </c>
      <c r="BG25" s="75">
        <f t="shared" si="11"/>
        <v>0</v>
      </c>
      <c r="BH25" s="75">
        <f t="shared" si="11"/>
        <v>0</v>
      </c>
      <c r="BI25" s="75">
        <f t="shared" si="11"/>
        <v>0</v>
      </c>
      <c r="BJ25" s="75">
        <f t="shared" si="11"/>
        <v>0</v>
      </c>
      <c r="BK25" s="75">
        <f t="shared" si="11"/>
        <v>0</v>
      </c>
      <c r="BL25" s="75">
        <f t="shared" si="11"/>
        <v>0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2">C75</f>
        <v>0</v>
      </c>
      <c r="D26" s="75">
        <f t="shared" si="12"/>
        <v>0</v>
      </c>
      <c r="E26" s="75">
        <f t="shared" si="12"/>
        <v>0</v>
      </c>
      <c r="F26" s="75">
        <f t="shared" si="12"/>
        <v>0</v>
      </c>
      <c r="G26" s="75">
        <f t="shared" si="12"/>
        <v>0</v>
      </c>
      <c r="H26" s="75">
        <f t="shared" si="12"/>
        <v>0</v>
      </c>
      <c r="I26" s="75">
        <f t="shared" si="12"/>
        <v>0</v>
      </c>
      <c r="J26" s="75">
        <f t="shared" si="12"/>
        <v>0</v>
      </c>
      <c r="K26" s="75">
        <f t="shared" si="12"/>
        <v>0</v>
      </c>
      <c r="L26" s="75">
        <f t="shared" si="12"/>
        <v>0</v>
      </c>
      <c r="M26" s="75">
        <f t="shared" si="12"/>
        <v>0</v>
      </c>
      <c r="N26" s="75">
        <f t="shared" si="12"/>
        <v>0</v>
      </c>
      <c r="O26" s="75">
        <f t="shared" si="12"/>
        <v>0</v>
      </c>
      <c r="P26" s="75">
        <f t="shared" si="12"/>
        <v>0</v>
      </c>
      <c r="Q26" s="75">
        <f t="shared" si="12"/>
        <v>0</v>
      </c>
      <c r="R26" s="75">
        <f t="shared" si="12"/>
        <v>0</v>
      </c>
      <c r="S26" s="75">
        <f t="shared" si="12"/>
        <v>0</v>
      </c>
      <c r="T26" s="75">
        <f t="shared" si="12"/>
        <v>0</v>
      </c>
      <c r="U26" s="75">
        <f t="shared" si="12"/>
        <v>0</v>
      </c>
      <c r="V26" s="75">
        <f t="shared" si="12"/>
        <v>0</v>
      </c>
      <c r="W26" s="75">
        <f t="shared" si="12"/>
        <v>0</v>
      </c>
      <c r="X26" s="75">
        <f t="shared" si="12"/>
        <v>0</v>
      </c>
      <c r="Y26" s="75">
        <f t="shared" si="12"/>
        <v>0</v>
      </c>
      <c r="Z26" s="75">
        <f t="shared" si="12"/>
        <v>0</v>
      </c>
      <c r="AA26" s="75">
        <f t="shared" si="12"/>
        <v>0</v>
      </c>
      <c r="AB26" s="75">
        <f t="shared" si="12"/>
        <v>0</v>
      </c>
      <c r="AC26" s="75">
        <f t="shared" si="12"/>
        <v>0</v>
      </c>
      <c r="AD26" s="75">
        <f t="shared" si="12"/>
        <v>0</v>
      </c>
      <c r="AE26" s="75">
        <f t="shared" si="12"/>
        <v>0</v>
      </c>
      <c r="AF26" s="75">
        <f t="shared" si="12"/>
        <v>0</v>
      </c>
      <c r="AG26" s="75">
        <f t="shared" si="12"/>
        <v>0</v>
      </c>
      <c r="AH26" s="75">
        <f t="shared" si="12"/>
        <v>0</v>
      </c>
      <c r="AI26" s="75">
        <f t="shared" si="12"/>
        <v>0</v>
      </c>
      <c r="AJ26" s="75">
        <f t="shared" si="12"/>
        <v>0</v>
      </c>
      <c r="AK26" s="75">
        <f t="shared" si="12"/>
        <v>0</v>
      </c>
      <c r="AL26" s="75">
        <f t="shared" si="12"/>
        <v>0</v>
      </c>
      <c r="AM26" s="75">
        <f t="shared" si="12"/>
        <v>0</v>
      </c>
      <c r="AN26" s="75">
        <f t="shared" si="12"/>
        <v>0</v>
      </c>
      <c r="AO26" s="75">
        <f t="shared" si="12"/>
        <v>0</v>
      </c>
      <c r="AP26" s="75">
        <f t="shared" si="12"/>
        <v>0</v>
      </c>
      <c r="AQ26" s="75">
        <f t="shared" si="12"/>
        <v>0</v>
      </c>
      <c r="AR26" s="75">
        <f t="shared" si="12"/>
        <v>0</v>
      </c>
      <c r="AS26" s="75">
        <f t="shared" si="12"/>
        <v>0</v>
      </c>
      <c r="AT26" s="75">
        <f t="shared" si="12"/>
        <v>0</v>
      </c>
      <c r="AU26" s="75">
        <f t="shared" si="12"/>
        <v>0</v>
      </c>
      <c r="AV26" s="75">
        <f t="shared" si="12"/>
        <v>0</v>
      </c>
      <c r="AW26" s="75">
        <f t="shared" si="12"/>
        <v>0</v>
      </c>
      <c r="AX26" s="75">
        <f t="shared" si="12"/>
        <v>0</v>
      </c>
      <c r="AY26" s="75">
        <f t="shared" si="12"/>
        <v>0</v>
      </c>
      <c r="AZ26" s="75">
        <f t="shared" si="12"/>
        <v>0</v>
      </c>
      <c r="BA26" s="75">
        <f t="shared" si="12"/>
        <v>0</v>
      </c>
      <c r="BB26" s="75">
        <f t="shared" si="12"/>
        <v>0</v>
      </c>
      <c r="BC26" s="75">
        <f t="shared" si="12"/>
        <v>0</v>
      </c>
      <c r="BD26" s="75">
        <f t="shared" si="12"/>
        <v>0</v>
      </c>
      <c r="BE26" s="75">
        <f t="shared" si="12"/>
        <v>0</v>
      </c>
      <c r="BF26" s="75">
        <f t="shared" si="12"/>
        <v>0</v>
      </c>
      <c r="BG26" s="75">
        <f t="shared" si="12"/>
        <v>0</v>
      </c>
      <c r="BH26" s="75">
        <f t="shared" si="12"/>
        <v>0</v>
      </c>
      <c r="BI26" s="75">
        <f t="shared" si="12"/>
        <v>0</v>
      </c>
      <c r="BJ26" s="75">
        <f t="shared" si="12"/>
        <v>0</v>
      </c>
      <c r="BK26" s="75">
        <f t="shared" si="12"/>
        <v>0</v>
      </c>
      <c r="BL26" s="75">
        <f t="shared" si="12"/>
        <v>0</v>
      </c>
      <c r="BM26" s="37"/>
      <c r="BN26" s="75">
        <f>SUM(B26:BM26)</f>
        <v>0</v>
      </c>
      <c r="BO26" s="337"/>
    </row>
    <row r="27" spans="1:67" s="38" customFormat="1" ht="15" customHeight="1">
      <c r="A27" s="36" t="s">
        <v>79</v>
      </c>
      <c r="B27" s="75">
        <f t="shared" ref="B27:BL27" si="13">B82</f>
        <v>0</v>
      </c>
      <c r="C27" s="75">
        <f t="shared" si="13"/>
        <v>0</v>
      </c>
      <c r="D27" s="75">
        <f t="shared" si="13"/>
        <v>0</v>
      </c>
      <c r="E27" s="75">
        <f t="shared" si="13"/>
        <v>0</v>
      </c>
      <c r="F27" s="75">
        <f t="shared" si="13"/>
        <v>0</v>
      </c>
      <c r="G27" s="75">
        <f t="shared" si="13"/>
        <v>0</v>
      </c>
      <c r="H27" s="75">
        <f t="shared" si="13"/>
        <v>0</v>
      </c>
      <c r="I27" s="75">
        <f t="shared" si="13"/>
        <v>0</v>
      </c>
      <c r="J27" s="75">
        <f t="shared" si="13"/>
        <v>0</v>
      </c>
      <c r="K27" s="75">
        <f t="shared" si="13"/>
        <v>0</v>
      </c>
      <c r="L27" s="75">
        <f t="shared" si="13"/>
        <v>0</v>
      </c>
      <c r="M27" s="75">
        <f t="shared" si="13"/>
        <v>0</v>
      </c>
      <c r="N27" s="75">
        <f t="shared" si="13"/>
        <v>0</v>
      </c>
      <c r="O27" s="75">
        <f t="shared" si="13"/>
        <v>0</v>
      </c>
      <c r="P27" s="75">
        <f t="shared" si="13"/>
        <v>0</v>
      </c>
      <c r="Q27" s="75">
        <f t="shared" si="13"/>
        <v>0</v>
      </c>
      <c r="R27" s="75">
        <f t="shared" si="13"/>
        <v>0</v>
      </c>
      <c r="S27" s="75">
        <f t="shared" si="13"/>
        <v>0</v>
      </c>
      <c r="T27" s="75">
        <f t="shared" si="13"/>
        <v>0</v>
      </c>
      <c r="U27" s="75">
        <f t="shared" si="13"/>
        <v>0</v>
      </c>
      <c r="V27" s="75">
        <f t="shared" si="13"/>
        <v>0</v>
      </c>
      <c r="W27" s="75">
        <f t="shared" si="13"/>
        <v>0</v>
      </c>
      <c r="X27" s="75">
        <f t="shared" si="13"/>
        <v>0</v>
      </c>
      <c r="Y27" s="75">
        <f t="shared" si="13"/>
        <v>0</v>
      </c>
      <c r="Z27" s="75">
        <f t="shared" si="13"/>
        <v>0</v>
      </c>
      <c r="AA27" s="75">
        <f t="shared" si="13"/>
        <v>0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75">
        <f t="shared" si="13"/>
        <v>0</v>
      </c>
      <c r="AK27" s="75">
        <f t="shared" si="13"/>
        <v>0</v>
      </c>
      <c r="AL27" s="75">
        <f t="shared" si="13"/>
        <v>0</v>
      </c>
      <c r="AM27" s="75">
        <f t="shared" si="13"/>
        <v>0</v>
      </c>
      <c r="AN27" s="75">
        <f t="shared" si="13"/>
        <v>0</v>
      </c>
      <c r="AO27" s="75">
        <f t="shared" si="13"/>
        <v>0</v>
      </c>
      <c r="AP27" s="75">
        <f t="shared" si="13"/>
        <v>0</v>
      </c>
      <c r="AQ27" s="75">
        <f t="shared" si="13"/>
        <v>0</v>
      </c>
      <c r="AR27" s="75">
        <f t="shared" si="13"/>
        <v>0</v>
      </c>
      <c r="AS27" s="75">
        <f t="shared" si="13"/>
        <v>0</v>
      </c>
      <c r="AT27" s="75">
        <f t="shared" si="13"/>
        <v>0</v>
      </c>
      <c r="AU27" s="75">
        <f t="shared" si="13"/>
        <v>0</v>
      </c>
      <c r="AV27" s="75">
        <f t="shared" si="13"/>
        <v>0</v>
      </c>
      <c r="AW27" s="75">
        <f t="shared" si="13"/>
        <v>0</v>
      </c>
      <c r="AX27" s="75">
        <f t="shared" si="13"/>
        <v>0</v>
      </c>
      <c r="AY27" s="75">
        <f t="shared" si="13"/>
        <v>0</v>
      </c>
      <c r="AZ27" s="75">
        <f t="shared" si="13"/>
        <v>0</v>
      </c>
      <c r="BA27" s="75">
        <f t="shared" si="13"/>
        <v>0</v>
      </c>
      <c r="BB27" s="75">
        <f t="shared" si="13"/>
        <v>0</v>
      </c>
      <c r="BC27" s="75">
        <f t="shared" si="13"/>
        <v>0</v>
      </c>
      <c r="BD27" s="75">
        <f t="shared" si="13"/>
        <v>0</v>
      </c>
      <c r="BE27" s="75">
        <f t="shared" si="13"/>
        <v>0</v>
      </c>
      <c r="BF27" s="75">
        <f t="shared" si="13"/>
        <v>0</v>
      </c>
      <c r="BG27" s="75">
        <f t="shared" si="13"/>
        <v>0</v>
      </c>
      <c r="BH27" s="75">
        <f t="shared" si="13"/>
        <v>0</v>
      </c>
      <c r="BI27" s="75">
        <f t="shared" si="13"/>
        <v>0</v>
      </c>
      <c r="BJ27" s="75">
        <f t="shared" si="13"/>
        <v>0</v>
      </c>
      <c r="BK27" s="75">
        <f t="shared" si="13"/>
        <v>0</v>
      </c>
      <c r="BL27" s="75">
        <f t="shared" si="13"/>
        <v>0</v>
      </c>
      <c r="BM27" s="37"/>
      <c r="BN27" s="75">
        <f>SUM(B27:BM27)</f>
        <v>0</v>
      </c>
      <c r="BO27" s="337"/>
    </row>
    <row r="28" spans="1:67" s="38" customFormat="1" ht="15" customHeight="1">
      <c r="A28" s="36" t="s">
        <v>28</v>
      </c>
      <c r="B28" s="75">
        <f t="shared" ref="B28:BL28" si="14">SUM(B25:B27)</f>
        <v>0</v>
      </c>
      <c r="C28" s="75">
        <f t="shared" si="14"/>
        <v>0</v>
      </c>
      <c r="D28" s="75">
        <f t="shared" si="14"/>
        <v>0</v>
      </c>
      <c r="E28" s="75">
        <f t="shared" si="14"/>
        <v>0</v>
      </c>
      <c r="F28" s="75">
        <f t="shared" si="14"/>
        <v>0</v>
      </c>
      <c r="G28" s="75">
        <f t="shared" si="14"/>
        <v>0</v>
      </c>
      <c r="H28" s="75">
        <f t="shared" si="14"/>
        <v>0</v>
      </c>
      <c r="I28" s="75">
        <f t="shared" si="14"/>
        <v>0</v>
      </c>
      <c r="J28" s="75">
        <f t="shared" si="14"/>
        <v>0</v>
      </c>
      <c r="K28" s="75">
        <f t="shared" si="14"/>
        <v>0</v>
      </c>
      <c r="L28" s="75">
        <f t="shared" si="14"/>
        <v>0</v>
      </c>
      <c r="M28" s="75">
        <f t="shared" si="14"/>
        <v>0</v>
      </c>
      <c r="N28" s="75">
        <f t="shared" si="14"/>
        <v>0</v>
      </c>
      <c r="O28" s="75">
        <f t="shared" si="14"/>
        <v>0</v>
      </c>
      <c r="P28" s="75">
        <f t="shared" si="14"/>
        <v>0</v>
      </c>
      <c r="Q28" s="75">
        <f t="shared" si="14"/>
        <v>0</v>
      </c>
      <c r="R28" s="75">
        <f t="shared" si="14"/>
        <v>0</v>
      </c>
      <c r="S28" s="75">
        <f t="shared" si="14"/>
        <v>0</v>
      </c>
      <c r="T28" s="75">
        <f t="shared" si="14"/>
        <v>0</v>
      </c>
      <c r="U28" s="75">
        <f t="shared" si="14"/>
        <v>0</v>
      </c>
      <c r="V28" s="75">
        <f t="shared" si="14"/>
        <v>0</v>
      </c>
      <c r="W28" s="75">
        <f t="shared" si="14"/>
        <v>0</v>
      </c>
      <c r="X28" s="75">
        <f t="shared" si="14"/>
        <v>0</v>
      </c>
      <c r="Y28" s="75">
        <f t="shared" si="14"/>
        <v>0</v>
      </c>
      <c r="Z28" s="75">
        <f t="shared" si="14"/>
        <v>0</v>
      </c>
      <c r="AA28" s="75">
        <f t="shared" si="14"/>
        <v>0</v>
      </c>
      <c r="AB28" s="75">
        <f t="shared" si="14"/>
        <v>0</v>
      </c>
      <c r="AC28" s="75">
        <f t="shared" si="14"/>
        <v>0</v>
      </c>
      <c r="AD28" s="75">
        <f t="shared" si="14"/>
        <v>0</v>
      </c>
      <c r="AE28" s="75">
        <f t="shared" si="14"/>
        <v>0</v>
      </c>
      <c r="AF28" s="75">
        <f t="shared" si="14"/>
        <v>0</v>
      </c>
      <c r="AG28" s="75">
        <f t="shared" si="14"/>
        <v>0</v>
      </c>
      <c r="AH28" s="75">
        <f t="shared" si="14"/>
        <v>0</v>
      </c>
      <c r="AI28" s="75">
        <f t="shared" si="14"/>
        <v>0</v>
      </c>
      <c r="AJ28" s="75">
        <f t="shared" si="14"/>
        <v>0</v>
      </c>
      <c r="AK28" s="75">
        <f t="shared" si="14"/>
        <v>0</v>
      </c>
      <c r="AL28" s="75">
        <f t="shared" si="14"/>
        <v>0</v>
      </c>
      <c r="AM28" s="75">
        <f t="shared" si="14"/>
        <v>0</v>
      </c>
      <c r="AN28" s="75">
        <f t="shared" si="14"/>
        <v>0</v>
      </c>
      <c r="AO28" s="75">
        <f t="shared" si="14"/>
        <v>0</v>
      </c>
      <c r="AP28" s="75">
        <f t="shared" si="14"/>
        <v>0</v>
      </c>
      <c r="AQ28" s="75">
        <f t="shared" si="14"/>
        <v>0</v>
      </c>
      <c r="AR28" s="75">
        <f t="shared" si="14"/>
        <v>0</v>
      </c>
      <c r="AS28" s="75">
        <f t="shared" si="14"/>
        <v>0</v>
      </c>
      <c r="AT28" s="75">
        <f t="shared" si="14"/>
        <v>0</v>
      </c>
      <c r="AU28" s="75">
        <f t="shared" si="14"/>
        <v>0</v>
      </c>
      <c r="AV28" s="75">
        <f t="shared" si="14"/>
        <v>0</v>
      </c>
      <c r="AW28" s="75">
        <f t="shared" si="14"/>
        <v>0</v>
      </c>
      <c r="AX28" s="75">
        <f t="shared" si="14"/>
        <v>0</v>
      </c>
      <c r="AY28" s="75">
        <f t="shared" si="14"/>
        <v>0</v>
      </c>
      <c r="AZ28" s="75">
        <f t="shared" si="14"/>
        <v>0</v>
      </c>
      <c r="BA28" s="75">
        <f t="shared" si="14"/>
        <v>0</v>
      </c>
      <c r="BB28" s="75">
        <f t="shared" si="14"/>
        <v>0</v>
      </c>
      <c r="BC28" s="75">
        <f t="shared" si="14"/>
        <v>0</v>
      </c>
      <c r="BD28" s="75">
        <f t="shared" si="14"/>
        <v>0</v>
      </c>
      <c r="BE28" s="75">
        <f t="shared" si="14"/>
        <v>0</v>
      </c>
      <c r="BF28" s="75">
        <f t="shared" si="14"/>
        <v>0</v>
      </c>
      <c r="BG28" s="75">
        <f t="shared" si="14"/>
        <v>0</v>
      </c>
      <c r="BH28" s="75">
        <f t="shared" si="14"/>
        <v>0</v>
      </c>
      <c r="BI28" s="75">
        <f t="shared" si="14"/>
        <v>0</v>
      </c>
      <c r="BJ28" s="75">
        <f t="shared" si="14"/>
        <v>0</v>
      </c>
      <c r="BK28" s="75">
        <f t="shared" si="14"/>
        <v>0</v>
      </c>
      <c r="BL28" s="75">
        <f t="shared" si="14"/>
        <v>0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5">AVERAGE(B25,B28)</f>
        <v>0</v>
      </c>
      <c r="C29" s="69">
        <f t="shared" si="15"/>
        <v>0</v>
      </c>
      <c r="D29" s="69">
        <f t="shared" si="15"/>
        <v>0</v>
      </c>
      <c r="E29" s="69">
        <f t="shared" si="15"/>
        <v>0</v>
      </c>
      <c r="F29" s="69">
        <f t="shared" si="15"/>
        <v>0</v>
      </c>
      <c r="G29" s="69">
        <f>AVERAGE(G25,G28)</f>
        <v>0</v>
      </c>
      <c r="H29" s="69">
        <f t="shared" si="15"/>
        <v>0</v>
      </c>
      <c r="I29" s="69">
        <f t="shared" si="15"/>
        <v>0</v>
      </c>
      <c r="J29" s="69">
        <f t="shared" si="15"/>
        <v>0</v>
      </c>
      <c r="K29" s="69">
        <f t="shared" si="15"/>
        <v>0</v>
      </c>
      <c r="L29" s="69">
        <f t="shared" si="15"/>
        <v>0</v>
      </c>
      <c r="M29" s="69">
        <f t="shared" si="15"/>
        <v>0</v>
      </c>
      <c r="N29" s="69">
        <f t="shared" si="15"/>
        <v>0</v>
      </c>
      <c r="O29" s="69">
        <f t="shared" si="15"/>
        <v>0</v>
      </c>
      <c r="P29" s="69">
        <f t="shared" si="15"/>
        <v>0</v>
      </c>
      <c r="Q29" s="69">
        <f t="shared" si="15"/>
        <v>0</v>
      </c>
      <c r="R29" s="69">
        <f t="shared" si="15"/>
        <v>0</v>
      </c>
      <c r="S29" s="69">
        <f t="shared" si="15"/>
        <v>0</v>
      </c>
      <c r="T29" s="69">
        <f t="shared" si="15"/>
        <v>0</v>
      </c>
      <c r="U29" s="69">
        <f t="shared" si="15"/>
        <v>0</v>
      </c>
      <c r="V29" s="69">
        <f t="shared" si="15"/>
        <v>0</v>
      </c>
      <c r="W29" s="69">
        <f t="shared" si="15"/>
        <v>0</v>
      </c>
      <c r="X29" s="69">
        <f t="shared" si="15"/>
        <v>0</v>
      </c>
      <c r="Y29" s="69">
        <f t="shared" si="15"/>
        <v>0</v>
      </c>
      <c r="Z29" s="69">
        <f t="shared" si="15"/>
        <v>0</v>
      </c>
      <c r="AA29" s="69">
        <f t="shared" si="15"/>
        <v>0</v>
      </c>
      <c r="AB29" s="69">
        <f t="shared" si="15"/>
        <v>0</v>
      </c>
      <c r="AC29" s="69">
        <f t="shared" si="15"/>
        <v>0</v>
      </c>
      <c r="AD29" s="69">
        <f t="shared" si="15"/>
        <v>0</v>
      </c>
      <c r="AE29" s="69">
        <f t="shared" si="15"/>
        <v>0</v>
      </c>
      <c r="AF29" s="69">
        <f t="shared" si="15"/>
        <v>0</v>
      </c>
      <c r="AG29" s="69">
        <f t="shared" si="15"/>
        <v>0</v>
      </c>
      <c r="AH29" s="69">
        <f t="shared" si="15"/>
        <v>0</v>
      </c>
      <c r="AI29" s="69">
        <f t="shared" si="15"/>
        <v>0</v>
      </c>
      <c r="AJ29" s="69">
        <f t="shared" si="15"/>
        <v>0</v>
      </c>
      <c r="AK29" s="69">
        <f t="shared" si="15"/>
        <v>0</v>
      </c>
      <c r="AL29" s="69">
        <f t="shared" si="15"/>
        <v>0</v>
      </c>
      <c r="AM29" s="69">
        <f t="shared" si="15"/>
        <v>0</v>
      </c>
      <c r="AN29" s="69">
        <f t="shared" si="15"/>
        <v>0</v>
      </c>
      <c r="AO29" s="69">
        <f t="shared" si="15"/>
        <v>0</v>
      </c>
      <c r="AP29" s="69">
        <f t="shared" si="15"/>
        <v>0</v>
      </c>
      <c r="AQ29" s="69">
        <f t="shared" si="15"/>
        <v>0</v>
      </c>
      <c r="AR29" s="69">
        <f t="shared" si="15"/>
        <v>0</v>
      </c>
      <c r="AS29" s="69">
        <f t="shared" si="15"/>
        <v>0</v>
      </c>
      <c r="AT29" s="69">
        <f t="shared" si="15"/>
        <v>0</v>
      </c>
      <c r="AU29" s="69">
        <f t="shared" si="15"/>
        <v>0</v>
      </c>
      <c r="AV29" s="69">
        <f t="shared" si="15"/>
        <v>0</v>
      </c>
      <c r="AW29" s="69">
        <f t="shared" si="15"/>
        <v>0</v>
      </c>
      <c r="AX29" s="69">
        <f t="shared" si="15"/>
        <v>0</v>
      </c>
      <c r="AY29" s="69">
        <f t="shared" si="15"/>
        <v>0</v>
      </c>
      <c r="AZ29" s="69">
        <f t="shared" si="15"/>
        <v>0</v>
      </c>
      <c r="BA29" s="69">
        <f t="shared" si="15"/>
        <v>0</v>
      </c>
      <c r="BB29" s="69">
        <f t="shared" si="15"/>
        <v>0</v>
      </c>
      <c r="BC29" s="69">
        <f t="shared" si="15"/>
        <v>0</v>
      </c>
      <c r="BD29" s="69">
        <f t="shared" si="15"/>
        <v>0</v>
      </c>
      <c r="BE29" s="69">
        <f t="shared" si="15"/>
        <v>0</v>
      </c>
      <c r="BF29" s="69">
        <f t="shared" si="15"/>
        <v>0</v>
      </c>
      <c r="BG29" s="69">
        <f t="shared" si="15"/>
        <v>0</v>
      </c>
      <c r="BH29" s="69">
        <f t="shared" si="15"/>
        <v>0</v>
      </c>
      <c r="BI29" s="69">
        <f t="shared" si="15"/>
        <v>0</v>
      </c>
      <c r="BJ29" s="69">
        <f t="shared" si="15"/>
        <v>0</v>
      </c>
      <c r="BK29" s="69">
        <f t="shared" si="15"/>
        <v>0</v>
      </c>
      <c r="BL29" s="69">
        <f t="shared" si="15"/>
        <v>0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6">B35</f>
        <v>0</v>
      </c>
      <c r="D32" s="75">
        <f t="shared" si="16"/>
        <v>0</v>
      </c>
      <c r="E32" s="75">
        <f t="shared" si="16"/>
        <v>0</v>
      </c>
      <c r="F32" s="75">
        <f t="shared" si="16"/>
        <v>0</v>
      </c>
      <c r="G32" s="75">
        <f t="shared" si="16"/>
        <v>0</v>
      </c>
      <c r="H32" s="75">
        <f t="shared" si="16"/>
        <v>0</v>
      </c>
      <c r="I32" s="75">
        <f t="shared" si="16"/>
        <v>0</v>
      </c>
      <c r="J32" s="75">
        <f t="shared" si="16"/>
        <v>0</v>
      </c>
      <c r="K32" s="75">
        <f t="shared" si="16"/>
        <v>0</v>
      </c>
      <c r="L32" s="75">
        <f t="shared" si="16"/>
        <v>0</v>
      </c>
      <c r="M32" s="75">
        <f t="shared" si="16"/>
        <v>0</v>
      </c>
      <c r="N32" s="75">
        <f t="shared" si="16"/>
        <v>0</v>
      </c>
      <c r="O32" s="75">
        <f t="shared" si="16"/>
        <v>0</v>
      </c>
      <c r="P32" s="75">
        <f t="shared" si="16"/>
        <v>0</v>
      </c>
      <c r="Q32" s="75">
        <f t="shared" si="16"/>
        <v>0</v>
      </c>
      <c r="R32" s="75">
        <f t="shared" si="16"/>
        <v>0</v>
      </c>
      <c r="S32" s="75">
        <f t="shared" si="16"/>
        <v>0</v>
      </c>
      <c r="T32" s="75">
        <f t="shared" si="16"/>
        <v>0</v>
      </c>
      <c r="U32" s="75">
        <f t="shared" si="16"/>
        <v>0</v>
      </c>
      <c r="V32" s="75">
        <f t="shared" si="16"/>
        <v>0</v>
      </c>
      <c r="W32" s="75">
        <f t="shared" si="16"/>
        <v>0</v>
      </c>
      <c r="X32" s="75">
        <f t="shared" si="16"/>
        <v>0</v>
      </c>
      <c r="Y32" s="75">
        <f t="shared" si="16"/>
        <v>0</v>
      </c>
      <c r="Z32" s="75">
        <f t="shared" si="16"/>
        <v>0</v>
      </c>
      <c r="AA32" s="75">
        <f t="shared" si="16"/>
        <v>0</v>
      </c>
      <c r="AB32" s="75">
        <f t="shared" si="16"/>
        <v>0</v>
      </c>
      <c r="AC32" s="75">
        <f t="shared" si="16"/>
        <v>0</v>
      </c>
      <c r="AD32" s="75">
        <f t="shared" si="16"/>
        <v>0</v>
      </c>
      <c r="AE32" s="75">
        <f t="shared" si="16"/>
        <v>0</v>
      </c>
      <c r="AF32" s="75">
        <f t="shared" si="16"/>
        <v>0</v>
      </c>
      <c r="AG32" s="75">
        <f t="shared" si="16"/>
        <v>0</v>
      </c>
      <c r="AH32" s="75">
        <f t="shared" si="16"/>
        <v>0</v>
      </c>
      <c r="AI32" s="75">
        <f t="shared" si="16"/>
        <v>0</v>
      </c>
      <c r="AJ32" s="75">
        <f t="shared" si="16"/>
        <v>0</v>
      </c>
      <c r="AK32" s="75">
        <f t="shared" si="16"/>
        <v>0</v>
      </c>
      <c r="AL32" s="75">
        <f t="shared" si="16"/>
        <v>0</v>
      </c>
      <c r="AM32" s="75">
        <f t="shared" si="16"/>
        <v>0</v>
      </c>
      <c r="AN32" s="75">
        <f t="shared" si="16"/>
        <v>0</v>
      </c>
      <c r="AO32" s="75">
        <f t="shared" si="16"/>
        <v>0</v>
      </c>
      <c r="AP32" s="75">
        <f t="shared" si="16"/>
        <v>0</v>
      </c>
      <c r="AQ32" s="75">
        <f t="shared" si="16"/>
        <v>0</v>
      </c>
      <c r="AR32" s="75">
        <f t="shared" si="16"/>
        <v>0</v>
      </c>
      <c r="AS32" s="75">
        <f t="shared" si="16"/>
        <v>0</v>
      </c>
      <c r="AT32" s="75">
        <f t="shared" si="16"/>
        <v>0</v>
      </c>
      <c r="AU32" s="75">
        <f t="shared" si="16"/>
        <v>0</v>
      </c>
      <c r="AV32" s="75">
        <f t="shared" si="16"/>
        <v>0</v>
      </c>
      <c r="AW32" s="75">
        <f t="shared" si="16"/>
        <v>0</v>
      </c>
      <c r="AX32" s="75">
        <f t="shared" si="16"/>
        <v>0</v>
      </c>
      <c r="AY32" s="75">
        <f t="shared" si="16"/>
        <v>0</v>
      </c>
      <c r="AZ32" s="75">
        <f t="shared" si="16"/>
        <v>0</v>
      </c>
      <c r="BA32" s="75">
        <f t="shared" si="16"/>
        <v>0</v>
      </c>
      <c r="BB32" s="75">
        <f t="shared" si="16"/>
        <v>0</v>
      </c>
      <c r="BC32" s="75">
        <f t="shared" si="16"/>
        <v>0</v>
      </c>
      <c r="BD32" s="75">
        <f t="shared" si="16"/>
        <v>0</v>
      </c>
      <c r="BE32" s="75">
        <f t="shared" si="16"/>
        <v>0</v>
      </c>
      <c r="BF32" s="75">
        <f t="shared" si="16"/>
        <v>0</v>
      </c>
      <c r="BG32" s="75">
        <f t="shared" si="16"/>
        <v>0</v>
      </c>
      <c r="BH32" s="75">
        <f t="shared" si="16"/>
        <v>0</v>
      </c>
      <c r="BI32" s="75">
        <f t="shared" si="16"/>
        <v>0</v>
      </c>
      <c r="BJ32" s="75">
        <f t="shared" si="16"/>
        <v>0</v>
      </c>
      <c r="BK32" s="75">
        <f t="shared" si="16"/>
        <v>0</v>
      </c>
      <c r="BL32" s="75">
        <f t="shared" si="16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7">B98</f>
        <v>0</v>
      </c>
      <c r="C33" s="75">
        <f t="shared" si="17"/>
        <v>0</v>
      </c>
      <c r="D33" s="75">
        <f t="shared" si="17"/>
        <v>0</v>
      </c>
      <c r="E33" s="75">
        <f t="shared" si="17"/>
        <v>0</v>
      </c>
      <c r="F33" s="75">
        <f t="shared" si="17"/>
        <v>0</v>
      </c>
      <c r="G33" s="75">
        <f t="shared" si="17"/>
        <v>0</v>
      </c>
      <c r="H33" s="75">
        <f t="shared" si="17"/>
        <v>0</v>
      </c>
      <c r="I33" s="75">
        <f t="shared" si="17"/>
        <v>0</v>
      </c>
      <c r="J33" s="75">
        <f t="shared" si="17"/>
        <v>0</v>
      </c>
      <c r="K33" s="75">
        <f t="shared" si="17"/>
        <v>0</v>
      </c>
      <c r="L33" s="75">
        <f t="shared" si="17"/>
        <v>0</v>
      </c>
      <c r="M33" s="75">
        <f t="shared" si="17"/>
        <v>0</v>
      </c>
      <c r="N33" s="75">
        <f t="shared" si="17"/>
        <v>0</v>
      </c>
      <c r="O33" s="75">
        <f t="shared" si="17"/>
        <v>0</v>
      </c>
      <c r="P33" s="75">
        <f t="shared" si="17"/>
        <v>0</v>
      </c>
      <c r="Q33" s="75">
        <f t="shared" si="17"/>
        <v>0</v>
      </c>
      <c r="R33" s="75">
        <f t="shared" si="17"/>
        <v>0</v>
      </c>
      <c r="S33" s="75">
        <f t="shared" si="17"/>
        <v>0</v>
      </c>
      <c r="T33" s="75">
        <f t="shared" si="17"/>
        <v>0</v>
      </c>
      <c r="U33" s="75">
        <f t="shared" si="17"/>
        <v>0</v>
      </c>
      <c r="V33" s="75">
        <f t="shared" si="17"/>
        <v>0</v>
      </c>
      <c r="W33" s="75">
        <f t="shared" si="17"/>
        <v>0</v>
      </c>
      <c r="X33" s="75">
        <f t="shared" si="17"/>
        <v>0</v>
      </c>
      <c r="Y33" s="75">
        <f t="shared" si="17"/>
        <v>0</v>
      </c>
      <c r="Z33" s="75">
        <f t="shared" si="17"/>
        <v>0</v>
      </c>
      <c r="AA33" s="75">
        <f t="shared" si="17"/>
        <v>0</v>
      </c>
      <c r="AB33" s="75">
        <f t="shared" si="17"/>
        <v>0</v>
      </c>
      <c r="AC33" s="75">
        <f t="shared" si="17"/>
        <v>0</v>
      </c>
      <c r="AD33" s="75">
        <f t="shared" si="17"/>
        <v>0</v>
      </c>
      <c r="AE33" s="75">
        <f t="shared" si="17"/>
        <v>0</v>
      </c>
      <c r="AF33" s="75">
        <f t="shared" si="17"/>
        <v>0</v>
      </c>
      <c r="AG33" s="75">
        <f t="shared" si="17"/>
        <v>0</v>
      </c>
      <c r="AH33" s="75">
        <f t="shared" si="17"/>
        <v>0</v>
      </c>
      <c r="AI33" s="75">
        <f t="shared" si="17"/>
        <v>0</v>
      </c>
      <c r="AJ33" s="75">
        <f t="shared" si="17"/>
        <v>0</v>
      </c>
      <c r="AK33" s="75">
        <f t="shared" si="17"/>
        <v>0</v>
      </c>
      <c r="AL33" s="75">
        <f t="shared" si="17"/>
        <v>0</v>
      </c>
      <c r="AM33" s="75">
        <f t="shared" si="17"/>
        <v>0</v>
      </c>
      <c r="AN33" s="75">
        <f t="shared" si="17"/>
        <v>0</v>
      </c>
      <c r="AO33" s="75">
        <f t="shared" si="17"/>
        <v>0</v>
      </c>
      <c r="AP33" s="75">
        <f t="shared" si="17"/>
        <v>0</v>
      </c>
      <c r="AQ33" s="75">
        <f t="shared" si="17"/>
        <v>0</v>
      </c>
      <c r="AR33" s="75">
        <f t="shared" si="17"/>
        <v>0</v>
      </c>
      <c r="AS33" s="75">
        <f t="shared" si="17"/>
        <v>0</v>
      </c>
      <c r="AT33" s="75">
        <f t="shared" si="17"/>
        <v>0</v>
      </c>
      <c r="AU33" s="75">
        <f t="shared" si="17"/>
        <v>0</v>
      </c>
      <c r="AV33" s="75">
        <f t="shared" si="17"/>
        <v>0</v>
      </c>
      <c r="AW33" s="75">
        <f t="shared" si="17"/>
        <v>0</v>
      </c>
      <c r="AX33" s="75">
        <f t="shared" si="17"/>
        <v>0</v>
      </c>
      <c r="AY33" s="75">
        <f t="shared" si="17"/>
        <v>0</v>
      </c>
      <c r="AZ33" s="75">
        <f t="shared" si="17"/>
        <v>0</v>
      </c>
      <c r="BA33" s="75">
        <f t="shared" si="17"/>
        <v>0</v>
      </c>
      <c r="BB33" s="75">
        <f t="shared" si="17"/>
        <v>0</v>
      </c>
      <c r="BC33" s="75">
        <f t="shared" si="17"/>
        <v>0</v>
      </c>
      <c r="BD33" s="75">
        <f t="shared" si="17"/>
        <v>0</v>
      </c>
      <c r="BE33" s="75">
        <f t="shared" si="17"/>
        <v>0</v>
      </c>
      <c r="BF33" s="75">
        <f t="shared" si="17"/>
        <v>0</v>
      </c>
      <c r="BG33" s="75">
        <f t="shared" si="17"/>
        <v>0</v>
      </c>
      <c r="BH33" s="75">
        <f t="shared" si="17"/>
        <v>0</v>
      </c>
      <c r="BI33" s="75">
        <f t="shared" si="17"/>
        <v>0</v>
      </c>
      <c r="BJ33" s="75">
        <f t="shared" si="17"/>
        <v>0</v>
      </c>
      <c r="BK33" s="75">
        <f t="shared" si="17"/>
        <v>0</v>
      </c>
      <c r="BL33" s="75">
        <f t="shared" si="17"/>
        <v>0</v>
      </c>
      <c r="BM33" s="37"/>
      <c r="BN33" s="75">
        <f>SUM(B33:BM33)</f>
        <v>0</v>
      </c>
      <c r="BO33" s="337"/>
    </row>
    <row r="34" spans="1:107" s="67" customFormat="1" ht="15" customHeight="1">
      <c r="A34" s="362" t="s">
        <v>302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3"/>
      <c r="N34" s="293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>
        <f>-BN85</f>
        <v>0</v>
      </c>
      <c r="AZ34" s="290">
        <f>-BN86</f>
        <v>0</v>
      </c>
      <c r="BA34" s="290">
        <f>-BN87</f>
        <v>0</v>
      </c>
      <c r="BB34" s="290">
        <f>-BN88</f>
        <v>0</v>
      </c>
      <c r="BC34" s="290">
        <f>-BN89</f>
        <v>0</v>
      </c>
      <c r="BD34" s="293">
        <f>-BN90</f>
        <v>0</v>
      </c>
      <c r="BE34" s="290">
        <f>-BN91</f>
        <v>0</v>
      </c>
      <c r="BF34" s="290">
        <f>-BN92</f>
        <v>0</v>
      </c>
      <c r="BG34" s="290">
        <f>-BN93</f>
        <v>0</v>
      </c>
      <c r="BH34" s="290">
        <f>-BN94</f>
        <v>0</v>
      </c>
      <c r="BI34" s="290">
        <f>-BN95</f>
        <v>0</v>
      </c>
      <c r="BJ34" s="290">
        <f>-BN96</f>
        <v>0</v>
      </c>
      <c r="BK34" s="293">
        <f>-BN97</f>
        <v>0</v>
      </c>
      <c r="BL34" s="290"/>
      <c r="BM34" s="292"/>
      <c r="BN34" s="290">
        <f>SUM(B34:BM34)</f>
        <v>0</v>
      </c>
      <c r="BO34" s="368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8">SUM(C32:C34)</f>
        <v>0</v>
      </c>
      <c r="D35" s="75">
        <f t="shared" si="18"/>
        <v>0</v>
      </c>
      <c r="E35" s="75">
        <f t="shared" si="18"/>
        <v>0</v>
      </c>
      <c r="F35" s="75">
        <f t="shared" si="18"/>
        <v>0</v>
      </c>
      <c r="G35" s="75">
        <f t="shared" si="18"/>
        <v>0</v>
      </c>
      <c r="H35" s="75">
        <f t="shared" si="18"/>
        <v>0</v>
      </c>
      <c r="I35" s="75">
        <f t="shared" si="18"/>
        <v>0</v>
      </c>
      <c r="J35" s="75">
        <f t="shared" si="18"/>
        <v>0</v>
      </c>
      <c r="K35" s="75">
        <f t="shared" si="18"/>
        <v>0</v>
      </c>
      <c r="L35" s="75">
        <f t="shared" si="18"/>
        <v>0</v>
      </c>
      <c r="M35" s="75">
        <f t="shared" si="18"/>
        <v>0</v>
      </c>
      <c r="N35" s="75">
        <f t="shared" si="18"/>
        <v>0</v>
      </c>
      <c r="O35" s="75">
        <f t="shared" si="18"/>
        <v>0</v>
      </c>
      <c r="P35" s="75">
        <f t="shared" si="18"/>
        <v>0</v>
      </c>
      <c r="Q35" s="75">
        <f t="shared" si="18"/>
        <v>0</v>
      </c>
      <c r="R35" s="75">
        <f t="shared" si="18"/>
        <v>0</v>
      </c>
      <c r="S35" s="75">
        <f t="shared" si="18"/>
        <v>0</v>
      </c>
      <c r="T35" s="75">
        <f t="shared" si="18"/>
        <v>0</v>
      </c>
      <c r="U35" s="75">
        <f t="shared" si="18"/>
        <v>0</v>
      </c>
      <c r="V35" s="75">
        <f t="shared" si="18"/>
        <v>0</v>
      </c>
      <c r="W35" s="75">
        <f t="shared" si="18"/>
        <v>0</v>
      </c>
      <c r="X35" s="75">
        <f t="shared" si="18"/>
        <v>0</v>
      </c>
      <c r="Y35" s="75">
        <f t="shared" si="18"/>
        <v>0</v>
      </c>
      <c r="Z35" s="75">
        <f t="shared" si="18"/>
        <v>0</v>
      </c>
      <c r="AA35" s="75">
        <f t="shared" si="18"/>
        <v>0</v>
      </c>
      <c r="AB35" s="75">
        <f t="shared" si="18"/>
        <v>0</v>
      </c>
      <c r="AC35" s="75">
        <f t="shared" si="18"/>
        <v>0</v>
      </c>
      <c r="AD35" s="75">
        <f t="shared" si="18"/>
        <v>0</v>
      </c>
      <c r="AE35" s="75">
        <f t="shared" si="18"/>
        <v>0</v>
      </c>
      <c r="AF35" s="75">
        <f t="shared" si="18"/>
        <v>0</v>
      </c>
      <c r="AG35" s="75">
        <f t="shared" si="18"/>
        <v>0</v>
      </c>
      <c r="AH35" s="75">
        <f t="shared" si="18"/>
        <v>0</v>
      </c>
      <c r="AI35" s="75">
        <f t="shared" si="18"/>
        <v>0</v>
      </c>
      <c r="AJ35" s="75">
        <f t="shared" si="18"/>
        <v>0</v>
      </c>
      <c r="AK35" s="75">
        <f t="shared" si="18"/>
        <v>0</v>
      </c>
      <c r="AL35" s="75">
        <f t="shared" si="18"/>
        <v>0</v>
      </c>
      <c r="AM35" s="75">
        <f t="shared" si="18"/>
        <v>0</v>
      </c>
      <c r="AN35" s="75">
        <f t="shared" si="18"/>
        <v>0</v>
      </c>
      <c r="AO35" s="75">
        <f t="shared" si="18"/>
        <v>0</v>
      </c>
      <c r="AP35" s="75">
        <f t="shared" si="18"/>
        <v>0</v>
      </c>
      <c r="AQ35" s="75">
        <f t="shared" si="18"/>
        <v>0</v>
      </c>
      <c r="AR35" s="75">
        <f t="shared" si="18"/>
        <v>0</v>
      </c>
      <c r="AS35" s="75">
        <f t="shared" si="18"/>
        <v>0</v>
      </c>
      <c r="AT35" s="75">
        <f t="shared" si="18"/>
        <v>0</v>
      </c>
      <c r="AU35" s="75">
        <f t="shared" si="18"/>
        <v>0</v>
      </c>
      <c r="AV35" s="75">
        <f t="shared" si="18"/>
        <v>0</v>
      </c>
      <c r="AW35" s="75">
        <f t="shared" si="18"/>
        <v>0</v>
      </c>
      <c r="AX35" s="75">
        <f t="shared" si="18"/>
        <v>0</v>
      </c>
      <c r="AY35" s="75">
        <f t="shared" si="18"/>
        <v>0</v>
      </c>
      <c r="AZ35" s="75">
        <f t="shared" si="18"/>
        <v>0</v>
      </c>
      <c r="BA35" s="75">
        <f t="shared" si="18"/>
        <v>0</v>
      </c>
      <c r="BB35" s="75">
        <f t="shared" si="18"/>
        <v>0</v>
      </c>
      <c r="BC35" s="75">
        <f t="shared" si="18"/>
        <v>0</v>
      </c>
      <c r="BD35" s="75">
        <f t="shared" si="18"/>
        <v>0</v>
      </c>
      <c r="BE35" s="75">
        <f t="shared" si="18"/>
        <v>0</v>
      </c>
      <c r="BF35" s="75">
        <f t="shared" si="18"/>
        <v>0</v>
      </c>
      <c r="BG35" s="75">
        <f t="shared" si="18"/>
        <v>0</v>
      </c>
      <c r="BH35" s="75">
        <f t="shared" si="18"/>
        <v>0</v>
      </c>
      <c r="BI35" s="75">
        <f t="shared" si="18"/>
        <v>0</v>
      </c>
      <c r="BJ35" s="75">
        <f t="shared" si="18"/>
        <v>0</v>
      </c>
      <c r="BK35" s="75">
        <f t="shared" si="18"/>
        <v>0</v>
      </c>
      <c r="BL35" s="75">
        <f t="shared" si="18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9">AVERAGE(B32,B35)</f>
        <v>0</v>
      </c>
      <c r="C36" s="69">
        <f t="shared" si="19"/>
        <v>0</v>
      </c>
      <c r="D36" s="69">
        <f t="shared" si="19"/>
        <v>0</v>
      </c>
      <c r="E36" s="69">
        <f t="shared" si="19"/>
        <v>0</v>
      </c>
      <c r="F36" s="69">
        <f t="shared" si="19"/>
        <v>0</v>
      </c>
      <c r="G36" s="69">
        <f t="shared" si="19"/>
        <v>0</v>
      </c>
      <c r="H36" s="69">
        <f t="shared" si="19"/>
        <v>0</v>
      </c>
      <c r="I36" s="69">
        <f t="shared" si="19"/>
        <v>0</v>
      </c>
      <c r="J36" s="69">
        <f t="shared" si="19"/>
        <v>0</v>
      </c>
      <c r="K36" s="69">
        <f t="shared" si="19"/>
        <v>0</v>
      </c>
      <c r="L36" s="69">
        <f t="shared" si="19"/>
        <v>0</v>
      </c>
      <c r="M36" s="69">
        <f t="shared" si="19"/>
        <v>0</v>
      </c>
      <c r="N36" s="69">
        <f t="shared" si="19"/>
        <v>0</v>
      </c>
      <c r="O36" s="69">
        <f t="shared" si="19"/>
        <v>0</v>
      </c>
      <c r="P36" s="69">
        <f t="shared" si="19"/>
        <v>0</v>
      </c>
      <c r="Q36" s="69">
        <f t="shared" si="19"/>
        <v>0</v>
      </c>
      <c r="R36" s="69">
        <f t="shared" si="19"/>
        <v>0</v>
      </c>
      <c r="S36" s="69">
        <f t="shared" si="19"/>
        <v>0</v>
      </c>
      <c r="T36" s="69">
        <f t="shared" si="19"/>
        <v>0</v>
      </c>
      <c r="U36" s="69">
        <f t="shared" si="19"/>
        <v>0</v>
      </c>
      <c r="V36" s="69">
        <f t="shared" si="19"/>
        <v>0</v>
      </c>
      <c r="W36" s="69">
        <f t="shared" si="19"/>
        <v>0</v>
      </c>
      <c r="X36" s="69">
        <f t="shared" si="19"/>
        <v>0</v>
      </c>
      <c r="Y36" s="69">
        <f t="shared" si="19"/>
        <v>0</v>
      </c>
      <c r="Z36" s="69">
        <f t="shared" si="19"/>
        <v>0</v>
      </c>
      <c r="AA36" s="69">
        <f t="shared" si="19"/>
        <v>0</v>
      </c>
      <c r="AB36" s="69">
        <f t="shared" si="19"/>
        <v>0</v>
      </c>
      <c r="AC36" s="69">
        <f t="shared" si="19"/>
        <v>0</v>
      </c>
      <c r="AD36" s="69">
        <f t="shared" si="19"/>
        <v>0</v>
      </c>
      <c r="AE36" s="69">
        <f t="shared" si="19"/>
        <v>0</v>
      </c>
      <c r="AF36" s="69">
        <f t="shared" si="19"/>
        <v>0</v>
      </c>
      <c r="AG36" s="69">
        <f t="shared" si="19"/>
        <v>0</v>
      </c>
      <c r="AH36" s="69">
        <f t="shared" si="19"/>
        <v>0</v>
      </c>
      <c r="AI36" s="69">
        <f t="shared" si="19"/>
        <v>0</v>
      </c>
      <c r="AJ36" s="69">
        <f t="shared" si="19"/>
        <v>0</v>
      </c>
      <c r="AK36" s="69">
        <f t="shared" si="19"/>
        <v>0</v>
      </c>
      <c r="AL36" s="69">
        <f t="shared" si="19"/>
        <v>0</v>
      </c>
      <c r="AM36" s="69">
        <f t="shared" si="19"/>
        <v>0</v>
      </c>
      <c r="AN36" s="69">
        <f t="shared" si="19"/>
        <v>0</v>
      </c>
      <c r="AO36" s="69">
        <f t="shared" si="19"/>
        <v>0</v>
      </c>
      <c r="AP36" s="69">
        <f t="shared" si="19"/>
        <v>0</v>
      </c>
      <c r="AQ36" s="69">
        <f t="shared" si="19"/>
        <v>0</v>
      </c>
      <c r="AR36" s="69">
        <f t="shared" si="19"/>
        <v>0</v>
      </c>
      <c r="AS36" s="69">
        <f t="shared" si="19"/>
        <v>0</v>
      </c>
      <c r="AT36" s="69">
        <f t="shared" si="19"/>
        <v>0</v>
      </c>
      <c r="AU36" s="69">
        <f t="shared" si="19"/>
        <v>0</v>
      </c>
      <c r="AV36" s="69">
        <f t="shared" si="19"/>
        <v>0</v>
      </c>
      <c r="AW36" s="69">
        <f t="shared" si="19"/>
        <v>0</v>
      </c>
      <c r="AX36" s="69">
        <f t="shared" si="19"/>
        <v>0</v>
      </c>
      <c r="AY36" s="69">
        <f t="shared" si="19"/>
        <v>0</v>
      </c>
      <c r="AZ36" s="69">
        <f t="shared" si="19"/>
        <v>0</v>
      </c>
      <c r="BA36" s="69">
        <f t="shared" si="19"/>
        <v>0</v>
      </c>
      <c r="BB36" s="69">
        <f t="shared" si="19"/>
        <v>0</v>
      </c>
      <c r="BC36" s="69">
        <f t="shared" si="19"/>
        <v>0</v>
      </c>
      <c r="BD36" s="69">
        <f t="shared" si="19"/>
        <v>0</v>
      </c>
      <c r="BE36" s="69">
        <f t="shared" si="19"/>
        <v>0</v>
      </c>
      <c r="BF36" s="69">
        <f t="shared" si="19"/>
        <v>0</v>
      </c>
      <c r="BG36" s="69">
        <f t="shared" si="19"/>
        <v>0</v>
      </c>
      <c r="BH36" s="69">
        <f t="shared" si="19"/>
        <v>0</v>
      </c>
      <c r="BI36" s="69">
        <f t="shared" si="19"/>
        <v>0</v>
      </c>
      <c r="BJ36" s="69">
        <f t="shared" si="19"/>
        <v>0</v>
      </c>
      <c r="BK36" s="69">
        <f t="shared" si="19"/>
        <v>0</v>
      </c>
      <c r="BL36" s="69">
        <f t="shared" si="19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20">B41</f>
        <v>0</v>
      </c>
      <c r="D39" s="75">
        <f t="shared" si="20"/>
        <v>0</v>
      </c>
      <c r="E39" s="75">
        <f t="shared" si="20"/>
        <v>0</v>
      </c>
      <c r="F39" s="75">
        <f t="shared" si="20"/>
        <v>0</v>
      </c>
      <c r="G39" s="75">
        <f t="shared" si="20"/>
        <v>0</v>
      </c>
      <c r="H39" s="75">
        <f t="shared" si="20"/>
        <v>0</v>
      </c>
      <c r="I39" s="75">
        <f t="shared" si="20"/>
        <v>0</v>
      </c>
      <c r="J39" s="75">
        <f t="shared" si="20"/>
        <v>0</v>
      </c>
      <c r="K39" s="75">
        <f t="shared" si="20"/>
        <v>0</v>
      </c>
      <c r="L39" s="75">
        <f t="shared" si="20"/>
        <v>0</v>
      </c>
      <c r="M39" s="75">
        <f t="shared" si="20"/>
        <v>0</v>
      </c>
      <c r="N39" s="75">
        <f t="shared" si="20"/>
        <v>0</v>
      </c>
      <c r="O39" s="75">
        <f t="shared" si="20"/>
        <v>0</v>
      </c>
      <c r="P39" s="75">
        <f t="shared" si="20"/>
        <v>0</v>
      </c>
      <c r="Q39" s="75">
        <f t="shared" si="20"/>
        <v>0</v>
      </c>
      <c r="R39" s="75">
        <f t="shared" si="20"/>
        <v>0</v>
      </c>
      <c r="S39" s="75">
        <f t="shared" si="20"/>
        <v>0</v>
      </c>
      <c r="T39" s="75">
        <f t="shared" si="20"/>
        <v>0</v>
      </c>
      <c r="U39" s="75">
        <f t="shared" si="20"/>
        <v>0</v>
      </c>
      <c r="V39" s="75">
        <f t="shared" si="20"/>
        <v>0</v>
      </c>
      <c r="W39" s="75">
        <f t="shared" si="20"/>
        <v>0</v>
      </c>
      <c r="X39" s="75">
        <f t="shared" si="20"/>
        <v>0</v>
      </c>
      <c r="Y39" s="75">
        <f t="shared" si="20"/>
        <v>0</v>
      </c>
      <c r="Z39" s="75">
        <f t="shared" si="20"/>
        <v>0</v>
      </c>
      <c r="AA39" s="75">
        <f t="shared" si="20"/>
        <v>0</v>
      </c>
      <c r="AB39" s="75">
        <f t="shared" si="20"/>
        <v>0</v>
      </c>
      <c r="AC39" s="75">
        <f t="shared" si="20"/>
        <v>0</v>
      </c>
      <c r="AD39" s="75">
        <f t="shared" si="20"/>
        <v>0</v>
      </c>
      <c r="AE39" s="75">
        <f t="shared" si="20"/>
        <v>0</v>
      </c>
      <c r="AF39" s="75">
        <f t="shared" si="20"/>
        <v>0</v>
      </c>
      <c r="AG39" s="75">
        <f t="shared" si="20"/>
        <v>0</v>
      </c>
      <c r="AH39" s="75">
        <f t="shared" si="20"/>
        <v>0</v>
      </c>
      <c r="AI39" s="75">
        <f t="shared" si="20"/>
        <v>0</v>
      </c>
      <c r="AJ39" s="75">
        <f t="shared" si="20"/>
        <v>0</v>
      </c>
      <c r="AK39" s="75">
        <f t="shared" si="20"/>
        <v>0</v>
      </c>
      <c r="AL39" s="75">
        <f t="shared" si="20"/>
        <v>0</v>
      </c>
      <c r="AM39" s="75">
        <f t="shared" si="20"/>
        <v>0</v>
      </c>
      <c r="AN39" s="75">
        <f t="shared" si="20"/>
        <v>0</v>
      </c>
      <c r="AO39" s="75">
        <f t="shared" si="20"/>
        <v>0</v>
      </c>
      <c r="AP39" s="75">
        <f t="shared" si="20"/>
        <v>0</v>
      </c>
      <c r="AQ39" s="75">
        <f t="shared" si="20"/>
        <v>0</v>
      </c>
      <c r="AR39" s="75">
        <f t="shared" si="20"/>
        <v>0</v>
      </c>
      <c r="AS39" s="75">
        <f t="shared" si="20"/>
        <v>0</v>
      </c>
      <c r="AT39" s="75">
        <f t="shared" si="20"/>
        <v>0</v>
      </c>
      <c r="AU39" s="75">
        <f t="shared" si="20"/>
        <v>0</v>
      </c>
      <c r="AV39" s="75">
        <f t="shared" si="20"/>
        <v>0</v>
      </c>
      <c r="AW39" s="75">
        <f t="shared" si="20"/>
        <v>0</v>
      </c>
      <c r="AX39" s="75">
        <f t="shared" si="20"/>
        <v>0</v>
      </c>
      <c r="AY39" s="75">
        <f t="shared" si="20"/>
        <v>0</v>
      </c>
      <c r="AZ39" s="75">
        <f t="shared" si="20"/>
        <v>0</v>
      </c>
      <c r="BA39" s="75">
        <f t="shared" si="20"/>
        <v>0</v>
      </c>
      <c r="BB39" s="75">
        <f t="shared" si="20"/>
        <v>0</v>
      </c>
      <c r="BC39" s="75">
        <f t="shared" si="20"/>
        <v>0</v>
      </c>
      <c r="BD39" s="75">
        <f t="shared" si="20"/>
        <v>0</v>
      </c>
      <c r="BE39" s="75">
        <f t="shared" si="20"/>
        <v>0</v>
      </c>
      <c r="BF39" s="75">
        <f t="shared" si="20"/>
        <v>0</v>
      </c>
      <c r="BG39" s="75">
        <f t="shared" si="20"/>
        <v>0</v>
      </c>
      <c r="BH39" s="75">
        <f t="shared" si="20"/>
        <v>0</v>
      </c>
      <c r="BI39" s="75">
        <f t="shared" si="20"/>
        <v>0</v>
      </c>
      <c r="BJ39" s="75">
        <f t="shared" si="20"/>
        <v>0</v>
      </c>
      <c r="BK39" s="75">
        <f t="shared" si="20"/>
        <v>0</v>
      </c>
      <c r="BL39" s="75">
        <f t="shared" si="20"/>
        <v>0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0</v>
      </c>
      <c r="E40" s="77">
        <f>(E26-E114)*'Assumptions (Inputs)'!$C$29</f>
        <v>0</v>
      </c>
      <c r="F40" s="77">
        <f>(F26-F114)*'Assumptions (Inputs)'!$C$29</f>
        <v>0</v>
      </c>
      <c r="G40" s="77">
        <f>(G26-G114)*'Assumptions (Inputs)'!$C$29</f>
        <v>0</v>
      </c>
      <c r="H40" s="77">
        <f>(H26-H114)*'Assumptions (Inputs)'!$C$29</f>
        <v>0</v>
      </c>
      <c r="I40" s="77">
        <f>(I26-I114)*'Assumptions (Inputs)'!$C$29</f>
        <v>0</v>
      </c>
      <c r="J40" s="77">
        <f>(J26-J114)*'Assumptions (Inputs)'!$C$29</f>
        <v>0</v>
      </c>
      <c r="K40" s="77">
        <f>(K26-K114)*'Assumptions (Inputs)'!$C$29</f>
        <v>0</v>
      </c>
      <c r="L40" s="77">
        <f>(L26-L114)*'Assumptions (Inputs)'!$C$29</f>
        <v>0</v>
      </c>
      <c r="M40" s="77">
        <f>(M26-M114)*'Assumptions (Inputs)'!$C$29</f>
        <v>0</v>
      </c>
      <c r="N40" s="77">
        <f>(N26-N114)*'Assumptions (Inputs)'!$C$29</f>
        <v>0</v>
      </c>
      <c r="O40" s="77">
        <f>(O26-O114)*'Assumptions (Inputs)'!$C$29</f>
        <v>0</v>
      </c>
      <c r="P40" s="77">
        <f>(P26-P114)*'Assumptions (Inputs)'!$C$29</f>
        <v>0</v>
      </c>
      <c r="Q40" s="77">
        <f>(Q26-Q114)*'Assumptions (Inputs)'!$C$29</f>
        <v>0</v>
      </c>
      <c r="R40" s="77">
        <f>(R26-R114)*'Assumptions (Inputs)'!$C$29</f>
        <v>0</v>
      </c>
      <c r="S40" s="77">
        <f>(S26-S114)*'Assumptions (Inputs)'!$C$29</f>
        <v>0</v>
      </c>
      <c r="T40" s="77">
        <f>(T26-T114)*'Assumptions (Inputs)'!$C$29</f>
        <v>0</v>
      </c>
      <c r="U40" s="77">
        <f>(U26-U114)*'Assumptions (Inputs)'!$C$29</f>
        <v>0</v>
      </c>
      <c r="V40" s="77">
        <f>(V26-V114)*'Assumptions (Inputs)'!$C$29</f>
        <v>0</v>
      </c>
      <c r="W40" s="77">
        <f>(W26-W114)*'Assumptions (Inputs)'!$C$29</f>
        <v>0</v>
      </c>
      <c r="X40" s="77">
        <f>(X26-X114)*'Assumptions (Inputs)'!$C$29</f>
        <v>0</v>
      </c>
      <c r="Y40" s="77">
        <f>(Y26-Y114)*'Assumptions (Inputs)'!$C$29</f>
        <v>0</v>
      </c>
      <c r="Z40" s="77">
        <f>(Z26-Z114)*'Assumptions (Inputs)'!$C$29</f>
        <v>0</v>
      </c>
      <c r="AA40" s="77">
        <f>(AA26-AA114)*'Assumptions (Inputs)'!$C$29</f>
        <v>0</v>
      </c>
      <c r="AB40" s="77">
        <f>(AB26-AB114)*'Assumptions (Inputs)'!$C$29</f>
        <v>0</v>
      </c>
      <c r="AC40" s="77">
        <f>(AC26-AC114)*'Assumptions (Inputs)'!$C$29</f>
        <v>0</v>
      </c>
      <c r="AD40" s="77">
        <f>(AD26-AD114)*'Assumptions (Inputs)'!$C$29</f>
        <v>0</v>
      </c>
      <c r="AE40" s="77">
        <f>(AE26-AE114)*'Assumptions (Inputs)'!$C$29</f>
        <v>0</v>
      </c>
      <c r="AF40" s="77">
        <f>(AF26-AF114)*'Assumptions (Inputs)'!$C$29</f>
        <v>0</v>
      </c>
      <c r="AG40" s="77">
        <f>(AG26-AG114)*'Assumptions (Inputs)'!$C$29</f>
        <v>0</v>
      </c>
      <c r="AH40" s="77">
        <f>(AH26-AH114)*'Assumptions (Inputs)'!$C$29</f>
        <v>0</v>
      </c>
      <c r="AI40" s="77">
        <f>(AI26-AI114)*'Assumptions (Inputs)'!$C$29</f>
        <v>0</v>
      </c>
      <c r="AJ40" s="77">
        <f>(AJ26-AJ114)*'Assumptions (Inputs)'!$C$29</f>
        <v>0</v>
      </c>
      <c r="AK40" s="77">
        <f>(AK26-AK114)*'Assumptions (Inputs)'!$C$29</f>
        <v>0</v>
      </c>
      <c r="AL40" s="77">
        <f>(AL26-AL114)*'Assumptions (Inputs)'!$C$29</f>
        <v>0</v>
      </c>
      <c r="AM40" s="77">
        <f>(AM26-AM114)*'Assumptions (Inputs)'!$C$29</f>
        <v>0</v>
      </c>
      <c r="AN40" s="77">
        <f>(AN26-AN114)*'Assumptions (Inputs)'!$C$29</f>
        <v>0</v>
      </c>
      <c r="AO40" s="77">
        <f>(AO26-AO114)*'Assumptions (Inputs)'!$C$29</f>
        <v>0</v>
      </c>
      <c r="AP40" s="77">
        <f>(AP26-AP114)*'Assumptions (Inputs)'!$C$29</f>
        <v>0</v>
      </c>
      <c r="AQ40" s="77">
        <f>(AQ26-AQ114)*'Assumptions (Inputs)'!$C$29</f>
        <v>0</v>
      </c>
      <c r="AR40" s="77">
        <f>(AR26-AR114)*'Assumptions (Inputs)'!$C$29</f>
        <v>0</v>
      </c>
      <c r="AS40" s="77">
        <f>(AS26-AS114)*'Assumptions (Inputs)'!$C$29</f>
        <v>0</v>
      </c>
      <c r="AT40" s="77">
        <f>(AT26-AT114)*'Assumptions (Inputs)'!$C$29</f>
        <v>0</v>
      </c>
      <c r="AU40" s="77">
        <f>(AU26-AU114)*'Assumptions (Inputs)'!$C$29</f>
        <v>0</v>
      </c>
      <c r="AV40" s="77">
        <f>(AV26-AV114)*'Assumptions (Inputs)'!$C$29</f>
        <v>0</v>
      </c>
      <c r="AW40" s="77">
        <f>(AW26-AW114)*'Assumptions (Inputs)'!$C$29</f>
        <v>0</v>
      </c>
      <c r="AX40" s="77">
        <f>(AX26-AX114)*'Assumptions (Inputs)'!$C$29</f>
        <v>0</v>
      </c>
      <c r="AY40" s="77">
        <f>(AY26-AY114)*'Assumptions (Inputs)'!$C$29</f>
        <v>0</v>
      </c>
      <c r="AZ40" s="77">
        <f>(AZ26-AZ114)*'Assumptions (Inputs)'!$C$29</f>
        <v>0</v>
      </c>
      <c r="BA40" s="77">
        <f>(BA26-BA114)*'Assumptions (Inputs)'!$C$29</f>
        <v>0</v>
      </c>
      <c r="BB40" s="77">
        <f>(BB26-BB114)*'Assumptions (Inputs)'!$C$29</f>
        <v>0</v>
      </c>
      <c r="BC40" s="77">
        <f>(BC26-BC114)*'Assumptions (Inputs)'!$C$29</f>
        <v>0</v>
      </c>
      <c r="BD40" s="77">
        <f>(BD26-BD114)*'Assumptions (Inputs)'!$C$29</f>
        <v>0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0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1">SUM(C39:C40)</f>
        <v>0</v>
      </c>
      <c r="D41" s="75">
        <f t="shared" si="21"/>
        <v>0</v>
      </c>
      <c r="E41" s="75">
        <f t="shared" si="21"/>
        <v>0</v>
      </c>
      <c r="F41" s="75">
        <f t="shared" si="21"/>
        <v>0</v>
      </c>
      <c r="G41" s="75">
        <f t="shared" si="21"/>
        <v>0</v>
      </c>
      <c r="H41" s="75">
        <f t="shared" si="21"/>
        <v>0</v>
      </c>
      <c r="I41" s="75">
        <f t="shared" si="21"/>
        <v>0</v>
      </c>
      <c r="J41" s="75">
        <f t="shared" si="21"/>
        <v>0</v>
      </c>
      <c r="K41" s="75">
        <f t="shared" si="21"/>
        <v>0</v>
      </c>
      <c r="L41" s="75">
        <f t="shared" si="21"/>
        <v>0</v>
      </c>
      <c r="M41" s="75">
        <f t="shared" si="21"/>
        <v>0</v>
      </c>
      <c r="N41" s="75">
        <f t="shared" si="21"/>
        <v>0</v>
      </c>
      <c r="O41" s="75">
        <f t="shared" si="21"/>
        <v>0</v>
      </c>
      <c r="P41" s="75">
        <f t="shared" si="21"/>
        <v>0</v>
      </c>
      <c r="Q41" s="75">
        <f t="shared" si="21"/>
        <v>0</v>
      </c>
      <c r="R41" s="75">
        <f t="shared" si="21"/>
        <v>0</v>
      </c>
      <c r="S41" s="75">
        <f t="shared" si="21"/>
        <v>0</v>
      </c>
      <c r="T41" s="75">
        <f t="shared" si="21"/>
        <v>0</v>
      </c>
      <c r="U41" s="75">
        <f t="shared" si="21"/>
        <v>0</v>
      </c>
      <c r="V41" s="75">
        <f t="shared" si="21"/>
        <v>0</v>
      </c>
      <c r="W41" s="75">
        <f t="shared" si="21"/>
        <v>0</v>
      </c>
      <c r="X41" s="75">
        <f t="shared" si="21"/>
        <v>0</v>
      </c>
      <c r="Y41" s="75">
        <f t="shared" si="21"/>
        <v>0</v>
      </c>
      <c r="Z41" s="75">
        <f t="shared" si="21"/>
        <v>0</v>
      </c>
      <c r="AA41" s="75">
        <f t="shared" si="21"/>
        <v>0</v>
      </c>
      <c r="AB41" s="75">
        <f t="shared" si="21"/>
        <v>0</v>
      </c>
      <c r="AC41" s="75">
        <f t="shared" si="21"/>
        <v>0</v>
      </c>
      <c r="AD41" s="75">
        <f t="shared" si="21"/>
        <v>0</v>
      </c>
      <c r="AE41" s="75">
        <f t="shared" si="21"/>
        <v>0</v>
      </c>
      <c r="AF41" s="75">
        <f t="shared" si="21"/>
        <v>0</v>
      </c>
      <c r="AG41" s="75">
        <f t="shared" si="21"/>
        <v>0</v>
      </c>
      <c r="AH41" s="75">
        <f t="shared" si="21"/>
        <v>0</v>
      </c>
      <c r="AI41" s="75">
        <f t="shared" si="21"/>
        <v>0</v>
      </c>
      <c r="AJ41" s="75">
        <f t="shared" si="21"/>
        <v>0</v>
      </c>
      <c r="AK41" s="75">
        <f t="shared" si="21"/>
        <v>0</v>
      </c>
      <c r="AL41" s="75">
        <f t="shared" si="21"/>
        <v>0</v>
      </c>
      <c r="AM41" s="75">
        <f t="shared" si="21"/>
        <v>0</v>
      </c>
      <c r="AN41" s="75">
        <f t="shared" si="21"/>
        <v>0</v>
      </c>
      <c r="AO41" s="75">
        <f t="shared" si="21"/>
        <v>0</v>
      </c>
      <c r="AP41" s="75">
        <f t="shared" si="21"/>
        <v>0</v>
      </c>
      <c r="AQ41" s="75">
        <f t="shared" si="21"/>
        <v>0</v>
      </c>
      <c r="AR41" s="75">
        <f t="shared" si="21"/>
        <v>0</v>
      </c>
      <c r="AS41" s="75">
        <f t="shared" si="21"/>
        <v>0</v>
      </c>
      <c r="AT41" s="75">
        <f t="shared" si="21"/>
        <v>0</v>
      </c>
      <c r="AU41" s="75">
        <f t="shared" si="21"/>
        <v>0</v>
      </c>
      <c r="AV41" s="75">
        <f t="shared" si="21"/>
        <v>0</v>
      </c>
      <c r="AW41" s="75">
        <f t="shared" si="21"/>
        <v>0</v>
      </c>
      <c r="AX41" s="75">
        <f t="shared" si="21"/>
        <v>0</v>
      </c>
      <c r="AY41" s="75">
        <f t="shared" si="21"/>
        <v>0</v>
      </c>
      <c r="AZ41" s="75">
        <f t="shared" si="21"/>
        <v>0</v>
      </c>
      <c r="BA41" s="75">
        <f t="shared" si="21"/>
        <v>0</v>
      </c>
      <c r="BB41" s="75">
        <f t="shared" si="21"/>
        <v>0</v>
      </c>
      <c r="BC41" s="75">
        <f t="shared" si="21"/>
        <v>0</v>
      </c>
      <c r="BD41" s="75">
        <f t="shared" si="21"/>
        <v>0</v>
      </c>
      <c r="BE41" s="75">
        <f t="shared" si="21"/>
        <v>0</v>
      </c>
      <c r="BF41" s="75">
        <f t="shared" si="21"/>
        <v>0</v>
      </c>
      <c r="BG41" s="75">
        <f t="shared" si="21"/>
        <v>0</v>
      </c>
      <c r="BH41" s="75">
        <f t="shared" si="21"/>
        <v>0</v>
      </c>
      <c r="BI41" s="75">
        <f t="shared" si="21"/>
        <v>0</v>
      </c>
      <c r="BJ41" s="75">
        <f t="shared" si="21"/>
        <v>0</v>
      </c>
      <c r="BK41" s="75">
        <f t="shared" si="21"/>
        <v>0</v>
      </c>
      <c r="BL41" s="75">
        <f t="shared" si="21"/>
        <v>0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2">AVERAGE(C39,C41)</f>
        <v>0</v>
      </c>
      <c r="D42" s="69">
        <f t="shared" si="22"/>
        <v>0</v>
      </c>
      <c r="E42" s="69">
        <f t="shared" si="22"/>
        <v>0</v>
      </c>
      <c r="F42" s="69">
        <f>AVERAGE(F39,F41)</f>
        <v>0</v>
      </c>
      <c r="G42" s="69">
        <f t="shared" si="22"/>
        <v>0</v>
      </c>
      <c r="H42" s="69">
        <f t="shared" si="22"/>
        <v>0</v>
      </c>
      <c r="I42" s="69">
        <f t="shared" si="22"/>
        <v>0</v>
      </c>
      <c r="J42" s="69">
        <f t="shared" si="22"/>
        <v>0</v>
      </c>
      <c r="K42" s="69">
        <f t="shared" si="22"/>
        <v>0</v>
      </c>
      <c r="L42" s="69">
        <f t="shared" si="22"/>
        <v>0</v>
      </c>
      <c r="M42" s="69">
        <f t="shared" si="22"/>
        <v>0</v>
      </c>
      <c r="N42" s="69">
        <f t="shared" si="22"/>
        <v>0</v>
      </c>
      <c r="O42" s="69">
        <f t="shared" si="22"/>
        <v>0</v>
      </c>
      <c r="P42" s="69">
        <f t="shared" si="22"/>
        <v>0</v>
      </c>
      <c r="Q42" s="69">
        <f t="shared" si="22"/>
        <v>0</v>
      </c>
      <c r="R42" s="69">
        <f t="shared" si="22"/>
        <v>0</v>
      </c>
      <c r="S42" s="69">
        <f t="shared" si="22"/>
        <v>0</v>
      </c>
      <c r="T42" s="69">
        <f t="shared" si="22"/>
        <v>0</v>
      </c>
      <c r="U42" s="69">
        <f t="shared" si="22"/>
        <v>0</v>
      </c>
      <c r="V42" s="69">
        <f t="shared" si="22"/>
        <v>0</v>
      </c>
      <c r="W42" s="69">
        <f t="shared" si="22"/>
        <v>0</v>
      </c>
      <c r="X42" s="69">
        <f t="shared" si="22"/>
        <v>0</v>
      </c>
      <c r="Y42" s="69">
        <f t="shared" si="22"/>
        <v>0</v>
      </c>
      <c r="Z42" s="69">
        <f t="shared" si="22"/>
        <v>0</v>
      </c>
      <c r="AA42" s="69">
        <f t="shared" si="22"/>
        <v>0</v>
      </c>
      <c r="AB42" s="69">
        <f t="shared" si="22"/>
        <v>0</v>
      </c>
      <c r="AC42" s="69">
        <f t="shared" si="22"/>
        <v>0</v>
      </c>
      <c r="AD42" s="69">
        <f t="shared" si="22"/>
        <v>0</v>
      </c>
      <c r="AE42" s="69">
        <f t="shared" si="22"/>
        <v>0</v>
      </c>
      <c r="AF42" s="69">
        <f t="shared" si="22"/>
        <v>0</v>
      </c>
      <c r="AG42" s="69">
        <f t="shared" si="22"/>
        <v>0</v>
      </c>
      <c r="AH42" s="69">
        <f t="shared" si="22"/>
        <v>0</v>
      </c>
      <c r="AI42" s="69">
        <f t="shared" si="22"/>
        <v>0</v>
      </c>
      <c r="AJ42" s="69">
        <f t="shared" si="22"/>
        <v>0</v>
      </c>
      <c r="AK42" s="69">
        <f t="shared" si="22"/>
        <v>0</v>
      </c>
      <c r="AL42" s="69">
        <f t="shared" si="22"/>
        <v>0</v>
      </c>
      <c r="AM42" s="69">
        <f t="shared" si="22"/>
        <v>0</v>
      </c>
      <c r="AN42" s="69">
        <f t="shared" si="22"/>
        <v>0</v>
      </c>
      <c r="AO42" s="69">
        <f t="shared" si="22"/>
        <v>0</v>
      </c>
      <c r="AP42" s="69">
        <f t="shared" si="22"/>
        <v>0</v>
      </c>
      <c r="AQ42" s="69">
        <f t="shared" si="22"/>
        <v>0</v>
      </c>
      <c r="AR42" s="69">
        <f t="shared" si="22"/>
        <v>0</v>
      </c>
      <c r="AS42" s="69">
        <f t="shared" si="22"/>
        <v>0</v>
      </c>
      <c r="AT42" s="69">
        <f t="shared" si="22"/>
        <v>0</v>
      </c>
      <c r="AU42" s="69">
        <f t="shared" si="22"/>
        <v>0</v>
      </c>
      <c r="AV42" s="69">
        <f t="shared" si="22"/>
        <v>0</v>
      </c>
      <c r="AW42" s="69">
        <f t="shared" si="22"/>
        <v>0</v>
      </c>
      <c r="AX42" s="69">
        <f t="shared" si="22"/>
        <v>0</v>
      </c>
      <c r="AY42" s="69">
        <f t="shared" si="22"/>
        <v>0</v>
      </c>
      <c r="AZ42" s="69">
        <f t="shared" si="22"/>
        <v>0</v>
      </c>
      <c r="BA42" s="69">
        <f t="shared" si="22"/>
        <v>0</v>
      </c>
      <c r="BB42" s="69">
        <f t="shared" si="22"/>
        <v>0</v>
      </c>
      <c r="BC42" s="69">
        <f t="shared" si="22"/>
        <v>0</v>
      </c>
      <c r="BD42" s="69">
        <f t="shared" si="22"/>
        <v>0</v>
      </c>
      <c r="BE42" s="69">
        <f t="shared" si="22"/>
        <v>0</v>
      </c>
      <c r="BF42" s="69">
        <f t="shared" si="22"/>
        <v>0</v>
      </c>
      <c r="BG42" s="69">
        <f t="shared" si="22"/>
        <v>0</v>
      </c>
      <c r="BH42" s="69">
        <f t="shared" si="22"/>
        <v>0</v>
      </c>
      <c r="BI42" s="69">
        <f t="shared" si="22"/>
        <v>0</v>
      </c>
      <c r="BJ42" s="69">
        <f t="shared" si="22"/>
        <v>0</v>
      </c>
      <c r="BK42" s="69">
        <f t="shared" si="22"/>
        <v>0</v>
      </c>
      <c r="BL42" s="69">
        <f t="shared" si="22"/>
        <v>0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3">B47</f>
        <v>0</v>
      </c>
      <c r="D45" s="56">
        <f t="shared" si="23"/>
        <v>0</v>
      </c>
      <c r="E45" s="56">
        <f t="shared" si="23"/>
        <v>0</v>
      </c>
      <c r="F45" s="56">
        <f t="shared" si="23"/>
        <v>0</v>
      </c>
      <c r="G45" s="56">
        <f t="shared" si="23"/>
        <v>0</v>
      </c>
      <c r="H45" s="56">
        <f t="shared" si="23"/>
        <v>0</v>
      </c>
      <c r="I45" s="56">
        <f t="shared" si="23"/>
        <v>0</v>
      </c>
      <c r="J45" s="56">
        <f t="shared" si="23"/>
        <v>0</v>
      </c>
      <c r="K45" s="56">
        <f t="shared" si="23"/>
        <v>0</v>
      </c>
      <c r="L45" s="56">
        <f t="shared" si="23"/>
        <v>0</v>
      </c>
      <c r="M45" s="56">
        <f t="shared" si="23"/>
        <v>0</v>
      </c>
      <c r="N45" s="56">
        <f t="shared" si="23"/>
        <v>0</v>
      </c>
      <c r="O45" s="56">
        <f t="shared" si="23"/>
        <v>0</v>
      </c>
      <c r="P45" s="56">
        <f t="shared" si="23"/>
        <v>0</v>
      </c>
      <c r="Q45" s="56">
        <f t="shared" si="23"/>
        <v>0</v>
      </c>
      <c r="R45" s="56">
        <f t="shared" si="23"/>
        <v>0</v>
      </c>
      <c r="S45" s="56">
        <f t="shared" si="23"/>
        <v>0</v>
      </c>
      <c r="T45" s="56">
        <f t="shared" si="23"/>
        <v>0</v>
      </c>
      <c r="U45" s="56">
        <f t="shared" si="23"/>
        <v>0</v>
      </c>
      <c r="V45" s="56">
        <f t="shared" si="23"/>
        <v>0</v>
      </c>
      <c r="W45" s="56">
        <f t="shared" si="23"/>
        <v>0</v>
      </c>
      <c r="X45" s="56">
        <f t="shared" si="23"/>
        <v>0</v>
      </c>
      <c r="Y45" s="56">
        <f t="shared" si="23"/>
        <v>0</v>
      </c>
      <c r="Z45" s="56">
        <f t="shared" si="23"/>
        <v>0</v>
      </c>
      <c r="AA45" s="56">
        <f t="shared" si="23"/>
        <v>0</v>
      </c>
      <c r="AB45" s="56">
        <f t="shared" si="23"/>
        <v>0</v>
      </c>
      <c r="AC45" s="56">
        <f t="shared" si="23"/>
        <v>0</v>
      </c>
      <c r="AD45" s="56">
        <f t="shared" si="23"/>
        <v>0</v>
      </c>
      <c r="AE45" s="56">
        <f t="shared" si="23"/>
        <v>0</v>
      </c>
      <c r="AF45" s="56">
        <f t="shared" si="23"/>
        <v>0</v>
      </c>
      <c r="AG45" s="56">
        <f t="shared" si="23"/>
        <v>0</v>
      </c>
      <c r="AH45" s="56">
        <f t="shared" si="23"/>
        <v>0</v>
      </c>
      <c r="AI45" s="56">
        <f t="shared" si="23"/>
        <v>0</v>
      </c>
      <c r="AJ45" s="56">
        <f t="shared" si="23"/>
        <v>0</v>
      </c>
      <c r="AK45" s="56">
        <f t="shared" si="23"/>
        <v>0</v>
      </c>
      <c r="AL45" s="56">
        <f t="shared" si="23"/>
        <v>0</v>
      </c>
      <c r="AM45" s="56">
        <f t="shared" si="23"/>
        <v>0</v>
      </c>
      <c r="AN45" s="56">
        <f t="shared" si="23"/>
        <v>0</v>
      </c>
      <c r="AO45" s="56">
        <f t="shared" si="23"/>
        <v>0</v>
      </c>
      <c r="AP45" s="56">
        <f t="shared" si="23"/>
        <v>0</v>
      </c>
      <c r="AQ45" s="56">
        <f t="shared" si="23"/>
        <v>0</v>
      </c>
      <c r="AR45" s="56">
        <f t="shared" si="23"/>
        <v>0</v>
      </c>
      <c r="AS45" s="56">
        <f t="shared" si="23"/>
        <v>0</v>
      </c>
      <c r="AT45" s="56">
        <f t="shared" si="23"/>
        <v>0</v>
      </c>
      <c r="AU45" s="56">
        <f t="shared" si="23"/>
        <v>0</v>
      </c>
      <c r="AV45" s="56">
        <f t="shared" si="23"/>
        <v>0</v>
      </c>
      <c r="AW45" s="56">
        <f t="shared" si="23"/>
        <v>0</v>
      </c>
      <c r="AX45" s="56">
        <f t="shared" si="23"/>
        <v>0</v>
      </c>
      <c r="AY45" s="56">
        <f t="shared" si="23"/>
        <v>0</v>
      </c>
      <c r="AZ45" s="56">
        <f t="shared" si="23"/>
        <v>0</v>
      </c>
      <c r="BA45" s="56">
        <f t="shared" si="23"/>
        <v>0</v>
      </c>
      <c r="BB45" s="56">
        <f t="shared" si="23"/>
        <v>0</v>
      </c>
      <c r="BC45" s="56">
        <f t="shared" si="23"/>
        <v>0</v>
      </c>
      <c r="BD45" s="56">
        <f t="shared" si="23"/>
        <v>0</v>
      </c>
      <c r="BE45" s="56">
        <f t="shared" si="23"/>
        <v>0</v>
      </c>
      <c r="BF45" s="56">
        <f t="shared" si="23"/>
        <v>0</v>
      </c>
      <c r="BG45" s="56">
        <f t="shared" si="23"/>
        <v>0</v>
      </c>
      <c r="BH45" s="56">
        <f t="shared" si="23"/>
        <v>0</v>
      </c>
      <c r="BI45" s="56">
        <f t="shared" si="23"/>
        <v>0</v>
      </c>
      <c r="BJ45" s="56">
        <f t="shared" si="23"/>
        <v>0</v>
      </c>
      <c r="BK45" s="56">
        <f t="shared" si="23"/>
        <v>0</v>
      </c>
      <c r="BL45" s="56">
        <f t="shared" si="23"/>
        <v>0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0</v>
      </c>
      <c r="E46" s="56">
        <f>(E27-E114)*'Assumptions (Inputs)'!$C$26</f>
        <v>0</v>
      </c>
      <c r="F46" s="56">
        <f>(F27-F114)*'Assumptions (Inputs)'!$C$26</f>
        <v>0</v>
      </c>
      <c r="G46" s="56">
        <f>(G27-G114)*'Assumptions (Inputs)'!$C$26</f>
        <v>0</v>
      </c>
      <c r="H46" s="56">
        <f>(H27-H114)*'Assumptions (Inputs)'!$C$26</f>
        <v>0</v>
      </c>
      <c r="I46" s="56">
        <f>(I27-I114)*'Assumptions (Inputs)'!$C$26</f>
        <v>0</v>
      </c>
      <c r="J46" s="56">
        <f>(J27-J114)*'Assumptions (Inputs)'!$C$26</f>
        <v>0</v>
      </c>
      <c r="K46" s="56">
        <f>(K27-K114)*'Assumptions (Inputs)'!$C$26</f>
        <v>0</v>
      </c>
      <c r="L46" s="56">
        <f>(L27-L114)*'Assumptions (Inputs)'!$C$26</f>
        <v>0</v>
      </c>
      <c r="M46" s="56">
        <f>(M27-M114)*'Assumptions (Inputs)'!$C$26</f>
        <v>0</v>
      </c>
      <c r="N46" s="56">
        <f>(N27-N114)*'Assumptions (Inputs)'!$C$26</f>
        <v>0</v>
      </c>
      <c r="O46" s="56">
        <f>(O27-O114)*'Assumptions (Inputs)'!$C$26</f>
        <v>0</v>
      </c>
      <c r="P46" s="56">
        <f>(P27-P114)*'Assumptions (Inputs)'!$C$26</f>
        <v>0</v>
      </c>
      <c r="Q46" s="56">
        <f>(Q27-Q114)*'Assumptions (Inputs)'!$C$26</f>
        <v>0</v>
      </c>
      <c r="R46" s="56">
        <f>(R27-R114)*'Assumptions (Inputs)'!$C$26</f>
        <v>0</v>
      </c>
      <c r="S46" s="56">
        <f>(S27-S114)*'Assumptions (Inputs)'!$C$26</f>
        <v>0</v>
      </c>
      <c r="T46" s="56">
        <f>(T27-T114)*'Assumptions (Inputs)'!$C$26</f>
        <v>0</v>
      </c>
      <c r="U46" s="56">
        <f>(U27-U114)*'Assumptions (Inputs)'!$C$26</f>
        <v>0</v>
      </c>
      <c r="V46" s="56">
        <f>(V27-V114)*'Assumptions (Inputs)'!$C$26</f>
        <v>0</v>
      </c>
      <c r="W46" s="56">
        <f>(W27-W114)*'Assumptions (Inputs)'!$C$26</f>
        <v>0</v>
      </c>
      <c r="X46" s="56">
        <f>(X27-X114)*'Assumptions (Inputs)'!$C$26</f>
        <v>0</v>
      </c>
      <c r="Y46" s="56">
        <f>(Y27-Y114)*'Assumptions (Inputs)'!$C$26</f>
        <v>0</v>
      </c>
      <c r="Z46" s="56">
        <f>(Z27-Z114)*'Assumptions (Inputs)'!$C$26</f>
        <v>0</v>
      </c>
      <c r="AA46" s="56">
        <f>(AA27-AA114)*'Assumptions (Inputs)'!$C$26</f>
        <v>0</v>
      </c>
      <c r="AB46" s="56">
        <f>(AB27-AB114)*'Assumptions (Inputs)'!$C$26</f>
        <v>0</v>
      </c>
      <c r="AC46" s="56">
        <f>(AC27-AC114)*'Assumptions (Inputs)'!$C$26</f>
        <v>0</v>
      </c>
      <c r="AD46" s="56">
        <f>(AD27-AD114)*'Assumptions (Inputs)'!$C$26</f>
        <v>0</v>
      </c>
      <c r="AE46" s="56">
        <f>(AE27-AE114)*'Assumptions (Inputs)'!$C$26</f>
        <v>0</v>
      </c>
      <c r="AF46" s="56">
        <f>(AF27-AF114)*'Assumptions (Inputs)'!$C$26</f>
        <v>0</v>
      </c>
      <c r="AG46" s="56">
        <f>(AG27-AG114)*'Assumptions (Inputs)'!$C$26</f>
        <v>0</v>
      </c>
      <c r="AH46" s="56">
        <f>(AH27-AH114)*'Assumptions (Inputs)'!$C$26</f>
        <v>0</v>
      </c>
      <c r="AI46" s="56">
        <f>(AI27-AI114)*'Assumptions (Inputs)'!$C$26</f>
        <v>0</v>
      </c>
      <c r="AJ46" s="56">
        <f>(AJ27-AJ114)*'Assumptions (Inputs)'!$C$26</f>
        <v>0</v>
      </c>
      <c r="AK46" s="56">
        <f>(AK27-AK114)*'Assumptions (Inputs)'!$C$26</f>
        <v>0</v>
      </c>
      <c r="AL46" s="56">
        <f>(AL27-AL114)*'Assumptions (Inputs)'!$C$26</f>
        <v>0</v>
      </c>
      <c r="AM46" s="56">
        <f>(AM27-AM114)*'Assumptions (Inputs)'!$C$26</f>
        <v>0</v>
      </c>
      <c r="AN46" s="56">
        <f>(AN27-AN114)*'Assumptions (Inputs)'!$C$26</f>
        <v>0</v>
      </c>
      <c r="AO46" s="56">
        <f>(AO27-AO114)*'Assumptions (Inputs)'!$C$26</f>
        <v>0</v>
      </c>
      <c r="AP46" s="56">
        <f>(AP27-AP114)*'Assumptions (Inputs)'!$C$26</f>
        <v>0</v>
      </c>
      <c r="AQ46" s="56">
        <f>(AQ27-AQ114)*'Assumptions (Inputs)'!$C$26</f>
        <v>0</v>
      </c>
      <c r="AR46" s="56">
        <f>(AR27-AR114)*'Assumptions (Inputs)'!$C$26</f>
        <v>0</v>
      </c>
      <c r="AS46" s="56">
        <f>(AS27-AS114)*'Assumptions (Inputs)'!$C$26</f>
        <v>0</v>
      </c>
      <c r="AT46" s="56">
        <f>(AT27-AT114)*'Assumptions (Inputs)'!$C$26</f>
        <v>0</v>
      </c>
      <c r="AU46" s="56">
        <f>(AU27-AU114)*'Assumptions (Inputs)'!$C$26</f>
        <v>0</v>
      </c>
      <c r="AV46" s="56">
        <f>(AV27-AV114)*'Assumptions (Inputs)'!$C$26</f>
        <v>0</v>
      </c>
      <c r="AW46" s="56">
        <f>(AW27-AW114)*'Assumptions (Inputs)'!$C$26</f>
        <v>0</v>
      </c>
      <c r="AX46" s="56">
        <f>(AX27-AX114)*'Assumptions (Inputs)'!$C$26</f>
        <v>0</v>
      </c>
      <c r="AY46" s="56">
        <f>(AY27-AY114)*'Assumptions (Inputs)'!$C$26</f>
        <v>0</v>
      </c>
      <c r="AZ46" s="56">
        <f>(AZ27-AZ114)*'Assumptions (Inputs)'!$C$26</f>
        <v>0</v>
      </c>
      <c r="BA46" s="56">
        <f>(BA27-BA114)*'Assumptions (Inputs)'!$C$26</f>
        <v>0</v>
      </c>
      <c r="BB46" s="56">
        <f>(BB27-BB114)*'Assumptions (Inputs)'!$C$26</f>
        <v>0</v>
      </c>
      <c r="BC46" s="56">
        <f>(BC27-BC114)*'Assumptions (Inputs)'!$C$26</f>
        <v>0</v>
      </c>
      <c r="BD46" s="56">
        <f>(BD27-BD114)*'Assumptions (Inputs)'!$C$26</f>
        <v>0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0</v>
      </c>
      <c r="BO46" s="337"/>
    </row>
    <row r="47" spans="1:107" s="79" customFormat="1" ht="15" customHeight="1">
      <c r="A47" s="36" t="s">
        <v>28</v>
      </c>
      <c r="B47" s="78">
        <f t="shared" ref="B47:BL47" si="24">SUM(B45:B46)</f>
        <v>0</v>
      </c>
      <c r="C47" s="78">
        <f t="shared" si="24"/>
        <v>0</v>
      </c>
      <c r="D47" s="78">
        <f>SUM(D45:D46)</f>
        <v>0</v>
      </c>
      <c r="E47" s="78">
        <f>SUM(E45:E46)</f>
        <v>0</v>
      </c>
      <c r="F47" s="78">
        <f t="shared" si="24"/>
        <v>0</v>
      </c>
      <c r="G47" s="78">
        <f t="shared" si="24"/>
        <v>0</v>
      </c>
      <c r="H47" s="78">
        <f t="shared" si="24"/>
        <v>0</v>
      </c>
      <c r="I47" s="78">
        <f t="shared" si="24"/>
        <v>0</v>
      </c>
      <c r="J47" s="78">
        <f t="shared" si="24"/>
        <v>0</v>
      </c>
      <c r="K47" s="78">
        <f t="shared" si="24"/>
        <v>0</v>
      </c>
      <c r="L47" s="78">
        <f t="shared" si="24"/>
        <v>0</v>
      </c>
      <c r="M47" s="78">
        <f t="shared" si="24"/>
        <v>0</v>
      </c>
      <c r="N47" s="78">
        <f t="shared" si="24"/>
        <v>0</v>
      </c>
      <c r="O47" s="78">
        <f t="shared" si="24"/>
        <v>0</v>
      </c>
      <c r="P47" s="78">
        <f t="shared" si="24"/>
        <v>0</v>
      </c>
      <c r="Q47" s="78">
        <f t="shared" si="24"/>
        <v>0</v>
      </c>
      <c r="R47" s="78">
        <f t="shared" si="24"/>
        <v>0</v>
      </c>
      <c r="S47" s="78">
        <f t="shared" si="24"/>
        <v>0</v>
      </c>
      <c r="T47" s="78">
        <f t="shared" si="24"/>
        <v>0</v>
      </c>
      <c r="U47" s="78">
        <f t="shared" si="24"/>
        <v>0</v>
      </c>
      <c r="V47" s="78">
        <f t="shared" si="24"/>
        <v>0</v>
      </c>
      <c r="W47" s="78">
        <f t="shared" si="24"/>
        <v>0</v>
      </c>
      <c r="X47" s="78">
        <f t="shared" si="24"/>
        <v>0</v>
      </c>
      <c r="Y47" s="78">
        <f t="shared" si="24"/>
        <v>0</v>
      </c>
      <c r="Z47" s="78">
        <f t="shared" si="24"/>
        <v>0</v>
      </c>
      <c r="AA47" s="78">
        <f t="shared" si="24"/>
        <v>0</v>
      </c>
      <c r="AB47" s="78">
        <f t="shared" si="24"/>
        <v>0</v>
      </c>
      <c r="AC47" s="78">
        <f t="shared" si="24"/>
        <v>0</v>
      </c>
      <c r="AD47" s="78">
        <f t="shared" si="24"/>
        <v>0</v>
      </c>
      <c r="AE47" s="78">
        <f t="shared" si="24"/>
        <v>0</v>
      </c>
      <c r="AF47" s="78">
        <f t="shared" si="24"/>
        <v>0</v>
      </c>
      <c r="AG47" s="78">
        <f t="shared" si="24"/>
        <v>0</v>
      </c>
      <c r="AH47" s="78">
        <f t="shared" si="24"/>
        <v>0</v>
      </c>
      <c r="AI47" s="78">
        <f t="shared" si="24"/>
        <v>0</v>
      </c>
      <c r="AJ47" s="78">
        <f t="shared" si="24"/>
        <v>0</v>
      </c>
      <c r="AK47" s="78">
        <f t="shared" si="24"/>
        <v>0</v>
      </c>
      <c r="AL47" s="78">
        <f t="shared" si="24"/>
        <v>0</v>
      </c>
      <c r="AM47" s="78">
        <f t="shared" si="24"/>
        <v>0</v>
      </c>
      <c r="AN47" s="78">
        <f t="shared" si="24"/>
        <v>0</v>
      </c>
      <c r="AO47" s="78">
        <f t="shared" si="24"/>
        <v>0</v>
      </c>
      <c r="AP47" s="78">
        <f t="shared" si="24"/>
        <v>0</v>
      </c>
      <c r="AQ47" s="78">
        <f t="shared" si="24"/>
        <v>0</v>
      </c>
      <c r="AR47" s="78">
        <f t="shared" si="24"/>
        <v>0</v>
      </c>
      <c r="AS47" s="78">
        <f t="shared" si="24"/>
        <v>0</v>
      </c>
      <c r="AT47" s="78">
        <f t="shared" si="24"/>
        <v>0</v>
      </c>
      <c r="AU47" s="78">
        <f t="shared" si="24"/>
        <v>0</v>
      </c>
      <c r="AV47" s="78">
        <f t="shared" si="24"/>
        <v>0</v>
      </c>
      <c r="AW47" s="78">
        <f t="shared" si="24"/>
        <v>0</v>
      </c>
      <c r="AX47" s="78">
        <f t="shared" si="24"/>
        <v>0</v>
      </c>
      <c r="AY47" s="78">
        <f t="shared" si="24"/>
        <v>0</v>
      </c>
      <c r="AZ47" s="78">
        <f t="shared" si="24"/>
        <v>0</v>
      </c>
      <c r="BA47" s="78">
        <f t="shared" si="24"/>
        <v>0</v>
      </c>
      <c r="BB47" s="78">
        <f t="shared" si="24"/>
        <v>0</v>
      </c>
      <c r="BC47" s="78">
        <f t="shared" si="24"/>
        <v>0</v>
      </c>
      <c r="BD47" s="78">
        <f t="shared" si="24"/>
        <v>0</v>
      </c>
      <c r="BE47" s="78">
        <f t="shared" si="24"/>
        <v>0</v>
      </c>
      <c r="BF47" s="78">
        <f t="shared" si="24"/>
        <v>0</v>
      </c>
      <c r="BG47" s="78">
        <f t="shared" si="24"/>
        <v>0</v>
      </c>
      <c r="BH47" s="78">
        <f t="shared" si="24"/>
        <v>0</v>
      </c>
      <c r="BI47" s="78">
        <f t="shared" si="24"/>
        <v>0</v>
      </c>
      <c r="BJ47" s="78">
        <f t="shared" si="24"/>
        <v>0</v>
      </c>
      <c r="BK47" s="78">
        <f t="shared" si="24"/>
        <v>0</v>
      </c>
      <c r="BL47" s="78">
        <f t="shared" si="24"/>
        <v>0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5">AVERAGE(B45,B47)</f>
        <v>0</v>
      </c>
      <c r="C48" s="69">
        <f t="shared" si="25"/>
        <v>0</v>
      </c>
      <c r="D48" s="69">
        <f t="shared" si="25"/>
        <v>0</v>
      </c>
      <c r="E48" s="69">
        <f>AVERAGE(E45,E47)</f>
        <v>0</v>
      </c>
      <c r="F48" s="69">
        <f t="shared" si="25"/>
        <v>0</v>
      </c>
      <c r="G48" s="69">
        <f>AVERAGE(G45,G47)</f>
        <v>0</v>
      </c>
      <c r="H48" s="69">
        <f t="shared" si="25"/>
        <v>0</v>
      </c>
      <c r="I48" s="69">
        <f t="shared" si="25"/>
        <v>0</v>
      </c>
      <c r="J48" s="69">
        <f t="shared" si="25"/>
        <v>0</v>
      </c>
      <c r="K48" s="69">
        <f t="shared" si="25"/>
        <v>0</v>
      </c>
      <c r="L48" s="69">
        <f>AVERAGE(L45,L47)</f>
        <v>0</v>
      </c>
      <c r="M48" s="69">
        <f>AVERAGE(M45,M47)</f>
        <v>0</v>
      </c>
      <c r="N48" s="69">
        <f>AVERAGE(N45,N47)</f>
        <v>0</v>
      </c>
      <c r="O48" s="69">
        <f t="shared" ref="O48:BL48" si="26">AVERAGE(O45,O47)</f>
        <v>0</v>
      </c>
      <c r="P48" s="69">
        <f t="shared" si="26"/>
        <v>0</v>
      </c>
      <c r="Q48" s="69">
        <f t="shared" si="26"/>
        <v>0</v>
      </c>
      <c r="R48" s="69">
        <f t="shared" si="26"/>
        <v>0</v>
      </c>
      <c r="S48" s="69">
        <f t="shared" si="26"/>
        <v>0</v>
      </c>
      <c r="T48" s="69">
        <f t="shared" si="26"/>
        <v>0</v>
      </c>
      <c r="U48" s="69">
        <f t="shared" si="26"/>
        <v>0</v>
      </c>
      <c r="V48" s="69">
        <f t="shared" si="26"/>
        <v>0</v>
      </c>
      <c r="W48" s="69">
        <f t="shared" si="26"/>
        <v>0</v>
      </c>
      <c r="X48" s="69">
        <f t="shared" si="26"/>
        <v>0</v>
      </c>
      <c r="Y48" s="69">
        <f t="shared" si="26"/>
        <v>0</v>
      </c>
      <c r="Z48" s="69">
        <f t="shared" si="26"/>
        <v>0</v>
      </c>
      <c r="AA48" s="69">
        <f t="shared" si="26"/>
        <v>0</v>
      </c>
      <c r="AB48" s="69">
        <f t="shared" si="26"/>
        <v>0</v>
      </c>
      <c r="AC48" s="69">
        <f t="shared" si="26"/>
        <v>0</v>
      </c>
      <c r="AD48" s="69">
        <f t="shared" si="26"/>
        <v>0</v>
      </c>
      <c r="AE48" s="69">
        <f t="shared" si="26"/>
        <v>0</v>
      </c>
      <c r="AF48" s="69">
        <f t="shared" si="26"/>
        <v>0</v>
      </c>
      <c r="AG48" s="69">
        <f t="shared" si="26"/>
        <v>0</v>
      </c>
      <c r="AH48" s="69">
        <f t="shared" si="26"/>
        <v>0</v>
      </c>
      <c r="AI48" s="69">
        <f t="shared" si="26"/>
        <v>0</v>
      </c>
      <c r="AJ48" s="69">
        <f t="shared" si="26"/>
        <v>0</v>
      </c>
      <c r="AK48" s="69">
        <f t="shared" si="26"/>
        <v>0</v>
      </c>
      <c r="AL48" s="69">
        <f t="shared" si="26"/>
        <v>0</v>
      </c>
      <c r="AM48" s="69">
        <f t="shared" si="26"/>
        <v>0</v>
      </c>
      <c r="AN48" s="69">
        <f t="shared" si="26"/>
        <v>0</v>
      </c>
      <c r="AO48" s="69">
        <f t="shared" si="26"/>
        <v>0</v>
      </c>
      <c r="AP48" s="69">
        <f t="shared" si="26"/>
        <v>0</v>
      </c>
      <c r="AQ48" s="69">
        <f t="shared" si="26"/>
        <v>0</v>
      </c>
      <c r="AR48" s="69">
        <f t="shared" si="26"/>
        <v>0</v>
      </c>
      <c r="AS48" s="69">
        <f t="shared" si="26"/>
        <v>0</v>
      </c>
      <c r="AT48" s="69">
        <f t="shared" si="26"/>
        <v>0</v>
      </c>
      <c r="AU48" s="69">
        <f t="shared" si="26"/>
        <v>0</v>
      </c>
      <c r="AV48" s="69">
        <f t="shared" si="26"/>
        <v>0</v>
      </c>
      <c r="AW48" s="69">
        <f t="shared" si="26"/>
        <v>0</v>
      </c>
      <c r="AX48" s="69">
        <f t="shared" si="26"/>
        <v>0</v>
      </c>
      <c r="AY48" s="69">
        <f t="shared" si="26"/>
        <v>0</v>
      </c>
      <c r="AZ48" s="69">
        <f t="shared" si="26"/>
        <v>0</v>
      </c>
      <c r="BA48" s="69">
        <f t="shared" si="26"/>
        <v>0</v>
      </c>
      <c r="BB48" s="69">
        <f t="shared" si="26"/>
        <v>0</v>
      </c>
      <c r="BC48" s="69">
        <f t="shared" si="26"/>
        <v>0</v>
      </c>
      <c r="BD48" s="69">
        <f t="shared" si="26"/>
        <v>0</v>
      </c>
      <c r="BE48" s="69">
        <f t="shared" si="26"/>
        <v>0</v>
      </c>
      <c r="BF48" s="69">
        <f t="shared" si="26"/>
        <v>0</v>
      </c>
      <c r="BG48" s="69">
        <f t="shared" si="26"/>
        <v>0</v>
      </c>
      <c r="BH48" s="69">
        <f t="shared" si="26"/>
        <v>0</v>
      </c>
      <c r="BI48" s="69">
        <f t="shared" si="26"/>
        <v>0</v>
      </c>
      <c r="BJ48" s="69">
        <f t="shared" si="26"/>
        <v>0</v>
      </c>
      <c r="BK48" s="69">
        <f t="shared" si="26"/>
        <v>0</v>
      </c>
      <c r="BL48" s="69">
        <f t="shared" si="26"/>
        <v>0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7">C22-C36-C42-C48</f>
        <v>0</v>
      </c>
      <c r="D50" s="72">
        <f t="shared" si="27"/>
        <v>0</v>
      </c>
      <c r="E50" s="72">
        <f t="shared" si="27"/>
        <v>0</v>
      </c>
      <c r="F50" s="72">
        <f t="shared" si="27"/>
        <v>0</v>
      </c>
      <c r="G50" s="72">
        <f t="shared" si="27"/>
        <v>0</v>
      </c>
      <c r="H50" s="72">
        <f t="shared" si="27"/>
        <v>0</v>
      </c>
      <c r="I50" s="72">
        <f t="shared" si="27"/>
        <v>0</v>
      </c>
      <c r="J50" s="72">
        <f t="shared" si="27"/>
        <v>0</v>
      </c>
      <c r="K50" s="72">
        <f t="shared" si="27"/>
        <v>0</v>
      </c>
      <c r="L50" s="72">
        <f t="shared" si="27"/>
        <v>0</v>
      </c>
      <c r="M50" s="72">
        <f t="shared" si="27"/>
        <v>0</v>
      </c>
      <c r="N50" s="72">
        <f t="shared" si="27"/>
        <v>0</v>
      </c>
      <c r="O50" s="72">
        <f t="shared" si="27"/>
        <v>0</v>
      </c>
      <c r="P50" s="72">
        <f t="shared" si="27"/>
        <v>0</v>
      </c>
      <c r="Q50" s="72">
        <f t="shared" si="27"/>
        <v>0</v>
      </c>
      <c r="R50" s="72">
        <f t="shared" si="27"/>
        <v>0</v>
      </c>
      <c r="S50" s="72">
        <f t="shared" si="27"/>
        <v>0</v>
      </c>
      <c r="T50" s="72">
        <f t="shared" si="27"/>
        <v>0</v>
      </c>
      <c r="U50" s="72">
        <f t="shared" si="27"/>
        <v>0</v>
      </c>
      <c r="V50" s="72">
        <f t="shared" si="27"/>
        <v>0</v>
      </c>
      <c r="W50" s="72">
        <f t="shared" si="27"/>
        <v>0</v>
      </c>
      <c r="X50" s="72">
        <f t="shared" si="27"/>
        <v>0</v>
      </c>
      <c r="Y50" s="72">
        <f t="shared" si="27"/>
        <v>0</v>
      </c>
      <c r="Z50" s="72">
        <f t="shared" si="27"/>
        <v>0</v>
      </c>
      <c r="AA50" s="72">
        <f t="shared" si="27"/>
        <v>0</v>
      </c>
      <c r="AB50" s="72">
        <f t="shared" si="27"/>
        <v>0</v>
      </c>
      <c r="AC50" s="72">
        <f t="shared" si="27"/>
        <v>0</v>
      </c>
      <c r="AD50" s="72">
        <f t="shared" si="27"/>
        <v>0</v>
      </c>
      <c r="AE50" s="72">
        <f t="shared" si="27"/>
        <v>0</v>
      </c>
      <c r="AF50" s="72">
        <f t="shared" si="27"/>
        <v>0</v>
      </c>
      <c r="AG50" s="72">
        <f t="shared" si="27"/>
        <v>0</v>
      </c>
      <c r="AH50" s="72">
        <f t="shared" si="27"/>
        <v>0</v>
      </c>
      <c r="AI50" s="72">
        <f t="shared" si="27"/>
        <v>0</v>
      </c>
      <c r="AJ50" s="72">
        <f t="shared" si="27"/>
        <v>0</v>
      </c>
      <c r="AK50" s="72">
        <f t="shared" si="27"/>
        <v>0</v>
      </c>
      <c r="AL50" s="72">
        <f t="shared" si="27"/>
        <v>0</v>
      </c>
      <c r="AM50" s="72">
        <f t="shared" si="27"/>
        <v>0</v>
      </c>
      <c r="AN50" s="72">
        <f t="shared" si="27"/>
        <v>0</v>
      </c>
      <c r="AO50" s="72">
        <f t="shared" si="27"/>
        <v>0</v>
      </c>
      <c r="AP50" s="72">
        <f t="shared" si="27"/>
        <v>0</v>
      </c>
      <c r="AQ50" s="72">
        <f t="shared" si="27"/>
        <v>0</v>
      </c>
      <c r="AR50" s="72">
        <f t="shared" si="27"/>
        <v>0</v>
      </c>
      <c r="AS50" s="72">
        <f t="shared" si="27"/>
        <v>0</v>
      </c>
      <c r="AT50" s="72">
        <f t="shared" si="27"/>
        <v>0</v>
      </c>
      <c r="AU50" s="72">
        <f t="shared" si="27"/>
        <v>0</v>
      </c>
      <c r="AV50" s="72">
        <f t="shared" si="27"/>
        <v>0</v>
      </c>
      <c r="AW50" s="72">
        <f t="shared" si="27"/>
        <v>0</v>
      </c>
      <c r="AX50" s="72">
        <f t="shared" si="27"/>
        <v>0</v>
      </c>
      <c r="AY50" s="72">
        <f t="shared" si="27"/>
        <v>0</v>
      </c>
      <c r="AZ50" s="72">
        <f t="shared" si="27"/>
        <v>0</v>
      </c>
      <c r="BA50" s="72">
        <f t="shared" si="27"/>
        <v>0</v>
      </c>
      <c r="BB50" s="72">
        <f t="shared" si="27"/>
        <v>0</v>
      </c>
      <c r="BC50" s="72">
        <f>BC22-BC36-BC42-BC48</f>
        <v>0</v>
      </c>
      <c r="BD50" s="72">
        <f>BD22-BD36-BD42-BD48</f>
        <v>0</v>
      </c>
      <c r="BE50" s="72">
        <f t="shared" si="27"/>
        <v>0</v>
      </c>
      <c r="BF50" s="72">
        <f t="shared" si="27"/>
        <v>0</v>
      </c>
      <c r="BG50" s="72">
        <f t="shared" si="27"/>
        <v>0</v>
      </c>
      <c r="BH50" s="72">
        <f t="shared" si="27"/>
        <v>0</v>
      </c>
      <c r="BI50" s="72">
        <f>BI22-BI36-BI42-BI48</f>
        <v>0</v>
      </c>
      <c r="BJ50" s="72">
        <f>BJ22-BJ36-BJ42-BJ48</f>
        <v>0</v>
      </c>
      <c r="BK50" s="72">
        <f>BK22-BK36-BK42-BK48</f>
        <v>0</v>
      </c>
      <c r="BL50" s="72">
        <f>BL22-BL36-BL42-BL48</f>
        <v>0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0</v>
      </c>
      <c r="E53" s="81">
        <f>(+E33-E114)*'Assumptions (Inputs)'!$D$31/'Assumptions (Inputs)'!$D$30</f>
        <v>0</v>
      </c>
      <c r="F53" s="81">
        <f>(+F33-F114)*'Assumptions (Inputs)'!$D$31/'Assumptions (Inputs)'!$D$30</f>
        <v>0</v>
      </c>
      <c r="G53" s="81">
        <f>(+G33-G114)*'Assumptions (Inputs)'!$D$31/'Assumptions (Inputs)'!$D$30</f>
        <v>0</v>
      </c>
      <c r="H53" s="81">
        <f>(+H33-H114)*'Assumptions (Inputs)'!$D$31/'Assumptions (Inputs)'!$D$30</f>
        <v>0</v>
      </c>
      <c r="I53" s="81">
        <f>(+I33-I114)*'Assumptions (Inputs)'!$D$31/'Assumptions (Inputs)'!$D$30</f>
        <v>0</v>
      </c>
      <c r="J53" s="81">
        <f>(+J33-J114)*'Assumptions (Inputs)'!$D$31/'Assumptions (Inputs)'!$D$30</f>
        <v>0</v>
      </c>
      <c r="K53" s="81">
        <f>(+K33-K114)*'Assumptions (Inputs)'!$D$31/'Assumptions (Inputs)'!$D$30</f>
        <v>0</v>
      </c>
      <c r="L53" s="81">
        <f>(+L33-L114)*'Assumptions (Inputs)'!$D$31/'Assumptions (Inputs)'!$D$30</f>
        <v>0</v>
      </c>
      <c r="M53" s="81">
        <f>(+M33-M114)*'Assumptions (Inputs)'!$D$31/'Assumptions (Inputs)'!$D$30</f>
        <v>0</v>
      </c>
      <c r="N53" s="81">
        <f>(+N33-N114)*'Assumptions (Inputs)'!$D$31/'Assumptions (Inputs)'!$D$30</f>
        <v>0</v>
      </c>
      <c r="O53" s="81">
        <f>(+O33-O114)*'Assumptions (Inputs)'!$D$31/'Assumptions (Inputs)'!$D$30</f>
        <v>0</v>
      </c>
      <c r="P53" s="81">
        <f>(+P33-P114)*'Assumptions (Inputs)'!$D$31/'Assumptions (Inputs)'!$D$30</f>
        <v>0</v>
      </c>
      <c r="Q53" s="81">
        <f>(+Q33-Q114)*'Assumptions (Inputs)'!$D$31/'Assumptions (Inputs)'!$D$30</f>
        <v>0</v>
      </c>
      <c r="R53" s="81">
        <f>(+R33-R114)*'Assumptions (Inputs)'!$D$31/'Assumptions (Inputs)'!$D$30</f>
        <v>0</v>
      </c>
      <c r="S53" s="81">
        <f>(+S33-S114)*'Assumptions (Inputs)'!$D$31/'Assumptions (Inputs)'!$D$30</f>
        <v>0</v>
      </c>
      <c r="T53" s="81">
        <f>(+T33-T114)*'Assumptions (Inputs)'!$D$31/'Assumptions (Inputs)'!$D$30</f>
        <v>0</v>
      </c>
      <c r="U53" s="81">
        <f>(+U33-U114)*'Assumptions (Inputs)'!$D$31/'Assumptions (Inputs)'!$D$30</f>
        <v>0</v>
      </c>
      <c r="V53" s="81">
        <f>(+V33-V114)*'Assumptions (Inputs)'!$D$31/'Assumptions (Inputs)'!$D$30</f>
        <v>0</v>
      </c>
      <c r="W53" s="81">
        <f>(+W33-W114)*'Assumptions (Inputs)'!$D$31/'Assumptions (Inputs)'!$D$30</f>
        <v>0</v>
      </c>
      <c r="X53" s="81">
        <f>(+X33-X114)*'Assumptions (Inputs)'!$D$31/'Assumptions (Inputs)'!$D$30</f>
        <v>0</v>
      </c>
      <c r="Y53" s="81">
        <f>(+Y33-Y114)*'Assumptions (Inputs)'!$D$31/'Assumptions (Inputs)'!$D$30</f>
        <v>0</v>
      </c>
      <c r="Z53" s="81">
        <f>(+Z33-Z114)*'Assumptions (Inputs)'!$D$31/'Assumptions (Inputs)'!$D$30</f>
        <v>0</v>
      </c>
      <c r="AA53" s="81">
        <f>(+AA33-AA114)*'Assumptions (Inputs)'!$D$31/'Assumptions (Inputs)'!$D$30</f>
        <v>0</v>
      </c>
      <c r="AB53" s="81">
        <f>(+AB33-AB114)*'Assumptions (Inputs)'!$D$31/'Assumptions (Inputs)'!$D$30</f>
        <v>0</v>
      </c>
      <c r="AC53" s="81">
        <f>(+AC33-AC114)*'Assumptions (Inputs)'!$D$31/'Assumptions (Inputs)'!$D$30</f>
        <v>0</v>
      </c>
      <c r="AD53" s="81">
        <f>(+AD33-AD114)*'Assumptions (Inputs)'!$D$31/'Assumptions (Inputs)'!$D$30</f>
        <v>0</v>
      </c>
      <c r="AE53" s="81">
        <f>(+AE33-AE114)*'Assumptions (Inputs)'!$D$31/'Assumptions (Inputs)'!$D$30</f>
        <v>0</v>
      </c>
      <c r="AF53" s="81">
        <f>(+AF33-AF114)*'Assumptions (Inputs)'!$D$31/'Assumptions (Inputs)'!$D$30</f>
        <v>0</v>
      </c>
      <c r="AG53" s="81">
        <f>(+AG33-AG114)*'Assumptions (Inputs)'!$D$31/'Assumptions (Inputs)'!$D$30</f>
        <v>0</v>
      </c>
      <c r="AH53" s="81">
        <f>(+AH33-AH114)*'Assumptions (Inputs)'!$D$31/'Assumptions (Inputs)'!$D$30</f>
        <v>0</v>
      </c>
      <c r="AI53" s="81">
        <f>(+AI33-AI114)*'Assumptions (Inputs)'!$D$31/'Assumptions (Inputs)'!$D$30</f>
        <v>0</v>
      </c>
      <c r="AJ53" s="81">
        <f>(+AJ33-AJ114)*'Assumptions (Inputs)'!$D$31/'Assumptions (Inputs)'!$D$30</f>
        <v>0</v>
      </c>
      <c r="AK53" s="81">
        <f>(+AK33-AK114)*'Assumptions (Inputs)'!$D$31/'Assumptions (Inputs)'!$D$30</f>
        <v>0</v>
      </c>
      <c r="AL53" s="81">
        <f>(+AL33-AL114)*'Assumptions (Inputs)'!$D$31/'Assumptions (Inputs)'!$D$30</f>
        <v>0</v>
      </c>
      <c r="AM53" s="81">
        <f>(+AM33-AM114)*'Assumptions (Inputs)'!$D$31/'Assumptions (Inputs)'!$D$30</f>
        <v>0</v>
      </c>
      <c r="AN53" s="81">
        <f>(+AN33-AN114)*'Assumptions (Inputs)'!$D$31/'Assumptions (Inputs)'!$D$30</f>
        <v>0</v>
      </c>
      <c r="AO53" s="81">
        <f>(+AO33-AO114)*'Assumptions (Inputs)'!$D$31/'Assumptions (Inputs)'!$D$30</f>
        <v>0</v>
      </c>
      <c r="AP53" s="81">
        <f>(+AP33-AP114)*'Assumptions (Inputs)'!$D$31/'Assumptions (Inputs)'!$D$30</f>
        <v>0</v>
      </c>
      <c r="AQ53" s="81">
        <f>(+AQ33-AQ114)*'Assumptions (Inputs)'!$D$31/'Assumptions (Inputs)'!$D$30</f>
        <v>0</v>
      </c>
      <c r="AR53" s="81">
        <f>(+AR33-AR114)*'Assumptions (Inputs)'!$D$31/'Assumptions (Inputs)'!$D$30</f>
        <v>0</v>
      </c>
      <c r="AS53" s="81">
        <f>(+AS33-AS114)*'Assumptions (Inputs)'!$D$31/'Assumptions (Inputs)'!$D$30</f>
        <v>0</v>
      </c>
      <c r="AT53" s="81">
        <f>(+AT33-AT114)*'Assumptions (Inputs)'!$D$31/'Assumptions (Inputs)'!$D$30</f>
        <v>0</v>
      </c>
      <c r="AU53" s="81">
        <f>(+AU33-AU114)*'Assumptions (Inputs)'!$D$31/'Assumptions (Inputs)'!$D$30</f>
        <v>0</v>
      </c>
      <c r="AV53" s="81">
        <f>(+AV33-AV114)*'Assumptions (Inputs)'!$D$31/'Assumptions (Inputs)'!$D$30</f>
        <v>0</v>
      </c>
      <c r="AW53" s="81">
        <f>(+AW33-AW114)*'Assumptions (Inputs)'!$D$31/'Assumptions (Inputs)'!$D$30</f>
        <v>0</v>
      </c>
      <c r="AX53" s="81">
        <f>(+AX33-AX114)*'Assumptions (Inputs)'!$D$31/'Assumptions (Inputs)'!$D$30</f>
        <v>0</v>
      </c>
      <c r="AY53" s="81">
        <f>(+AY33-AY114)*'Assumptions (Inputs)'!$D$31/'Assumptions (Inputs)'!$D$30</f>
        <v>0</v>
      </c>
      <c r="AZ53" s="81">
        <f>(+AZ33-AZ114)*'Assumptions (Inputs)'!$D$31/'Assumptions (Inputs)'!$D$30</f>
        <v>0</v>
      </c>
      <c r="BA53" s="81">
        <f>(+BA33-BA114)*'Assumptions (Inputs)'!$D$31/'Assumptions (Inputs)'!$D$30</f>
        <v>0</v>
      </c>
      <c r="BB53" s="81">
        <f>(+BB33-BB114)*'Assumptions (Inputs)'!$D$31/'Assumptions (Inputs)'!$D$30</f>
        <v>0</v>
      </c>
      <c r="BC53" s="81">
        <f>(+BC33-BC114)*'Assumptions (Inputs)'!$D$31/'Assumptions (Inputs)'!$D$30</f>
        <v>0</v>
      </c>
      <c r="BD53" s="81">
        <f>(+BD33-BD114)*'Assumptions (Inputs)'!$D$31/'Assumptions (Inputs)'!$D$30</f>
        <v>0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0</v>
      </c>
      <c r="BO53" s="343"/>
    </row>
    <row r="54" spans="1:107" s="38" customFormat="1" ht="15" customHeight="1">
      <c r="A54" s="36" t="s">
        <v>53</v>
      </c>
      <c r="B54" s="75">
        <f t="shared" ref="B54:BL54" si="28">B33</f>
        <v>0</v>
      </c>
      <c r="C54" s="75">
        <f t="shared" si="28"/>
        <v>0</v>
      </c>
      <c r="D54" s="75">
        <f t="shared" si="28"/>
        <v>0</v>
      </c>
      <c r="E54" s="75">
        <f t="shared" si="28"/>
        <v>0</v>
      </c>
      <c r="F54" s="75">
        <f t="shared" si="28"/>
        <v>0</v>
      </c>
      <c r="G54" s="75">
        <f t="shared" si="28"/>
        <v>0</v>
      </c>
      <c r="H54" s="75">
        <f t="shared" si="28"/>
        <v>0</v>
      </c>
      <c r="I54" s="75">
        <f t="shared" si="28"/>
        <v>0</v>
      </c>
      <c r="J54" s="75">
        <f t="shared" si="28"/>
        <v>0</v>
      </c>
      <c r="K54" s="75">
        <f t="shared" si="28"/>
        <v>0</v>
      </c>
      <c r="L54" s="75">
        <f t="shared" si="28"/>
        <v>0</v>
      </c>
      <c r="M54" s="75">
        <f t="shared" si="28"/>
        <v>0</v>
      </c>
      <c r="N54" s="75">
        <f t="shared" si="28"/>
        <v>0</v>
      </c>
      <c r="O54" s="75">
        <f t="shared" si="28"/>
        <v>0</v>
      </c>
      <c r="P54" s="75">
        <f t="shared" si="28"/>
        <v>0</v>
      </c>
      <c r="Q54" s="75">
        <f t="shared" si="28"/>
        <v>0</v>
      </c>
      <c r="R54" s="75">
        <f t="shared" si="28"/>
        <v>0</v>
      </c>
      <c r="S54" s="75">
        <f t="shared" si="28"/>
        <v>0</v>
      </c>
      <c r="T54" s="75">
        <f t="shared" si="28"/>
        <v>0</v>
      </c>
      <c r="U54" s="75">
        <f t="shared" si="28"/>
        <v>0</v>
      </c>
      <c r="V54" s="75">
        <f t="shared" si="28"/>
        <v>0</v>
      </c>
      <c r="W54" s="75">
        <f t="shared" si="28"/>
        <v>0</v>
      </c>
      <c r="X54" s="75">
        <f t="shared" si="28"/>
        <v>0</v>
      </c>
      <c r="Y54" s="75">
        <f t="shared" si="28"/>
        <v>0</v>
      </c>
      <c r="Z54" s="75">
        <f t="shared" si="28"/>
        <v>0</v>
      </c>
      <c r="AA54" s="75">
        <f t="shared" si="28"/>
        <v>0</v>
      </c>
      <c r="AB54" s="75">
        <f t="shared" si="28"/>
        <v>0</v>
      </c>
      <c r="AC54" s="75">
        <f t="shared" si="28"/>
        <v>0</v>
      </c>
      <c r="AD54" s="75">
        <f t="shared" si="28"/>
        <v>0</v>
      </c>
      <c r="AE54" s="75">
        <f t="shared" si="28"/>
        <v>0</v>
      </c>
      <c r="AF54" s="75">
        <f t="shared" si="28"/>
        <v>0</v>
      </c>
      <c r="AG54" s="75">
        <f t="shared" si="28"/>
        <v>0</v>
      </c>
      <c r="AH54" s="75">
        <f t="shared" si="28"/>
        <v>0</v>
      </c>
      <c r="AI54" s="75">
        <f t="shared" si="28"/>
        <v>0</v>
      </c>
      <c r="AJ54" s="75">
        <f t="shared" si="28"/>
        <v>0</v>
      </c>
      <c r="AK54" s="75">
        <f t="shared" si="28"/>
        <v>0</v>
      </c>
      <c r="AL54" s="75">
        <f t="shared" si="28"/>
        <v>0</v>
      </c>
      <c r="AM54" s="75">
        <f t="shared" si="28"/>
        <v>0</v>
      </c>
      <c r="AN54" s="75">
        <f t="shared" si="28"/>
        <v>0</v>
      </c>
      <c r="AO54" s="75">
        <f t="shared" si="28"/>
        <v>0</v>
      </c>
      <c r="AP54" s="75">
        <f t="shared" si="28"/>
        <v>0</v>
      </c>
      <c r="AQ54" s="75">
        <f t="shared" si="28"/>
        <v>0</v>
      </c>
      <c r="AR54" s="75">
        <f t="shared" si="28"/>
        <v>0</v>
      </c>
      <c r="AS54" s="75">
        <f t="shared" si="28"/>
        <v>0</v>
      </c>
      <c r="AT54" s="75">
        <f t="shared" si="28"/>
        <v>0</v>
      </c>
      <c r="AU54" s="75">
        <f t="shared" si="28"/>
        <v>0</v>
      </c>
      <c r="AV54" s="75">
        <f t="shared" si="28"/>
        <v>0</v>
      </c>
      <c r="AW54" s="75">
        <f t="shared" si="28"/>
        <v>0</v>
      </c>
      <c r="AX54" s="75">
        <f t="shared" si="28"/>
        <v>0</v>
      </c>
      <c r="AY54" s="75">
        <f t="shared" si="28"/>
        <v>0</v>
      </c>
      <c r="AZ54" s="75">
        <f t="shared" si="28"/>
        <v>0</v>
      </c>
      <c r="BA54" s="75">
        <f t="shared" si="28"/>
        <v>0</v>
      </c>
      <c r="BB54" s="75">
        <f t="shared" si="28"/>
        <v>0</v>
      </c>
      <c r="BC54" s="75">
        <f t="shared" si="28"/>
        <v>0</v>
      </c>
      <c r="BD54" s="75">
        <f t="shared" si="28"/>
        <v>0</v>
      </c>
      <c r="BE54" s="75">
        <f t="shared" si="28"/>
        <v>0</v>
      </c>
      <c r="BF54" s="75">
        <f t="shared" si="28"/>
        <v>0</v>
      </c>
      <c r="BG54" s="75">
        <f t="shared" si="28"/>
        <v>0</v>
      </c>
      <c r="BH54" s="75">
        <f t="shared" si="28"/>
        <v>0</v>
      </c>
      <c r="BI54" s="75">
        <f t="shared" si="28"/>
        <v>0</v>
      </c>
      <c r="BJ54" s="75">
        <f t="shared" si="28"/>
        <v>0</v>
      </c>
      <c r="BK54" s="75">
        <f t="shared" si="28"/>
        <v>0</v>
      </c>
      <c r="BL54" s="75">
        <f t="shared" si="28"/>
        <v>0</v>
      </c>
      <c r="BM54" s="37"/>
      <c r="BN54" s="75">
        <f>SUM(B54:BM54)</f>
        <v>0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</v>
      </c>
      <c r="E55" s="68">
        <f>E21*'Assumptions (Inputs)'!$C$42</f>
        <v>0</v>
      </c>
      <c r="F55" s="68">
        <f>F21*'Assumptions (Inputs)'!$C$42</f>
        <v>0</v>
      </c>
      <c r="G55" s="68">
        <f>G21*'Assumptions (Inputs)'!$C$42</f>
        <v>0</v>
      </c>
      <c r="H55" s="68">
        <f>H21*'Assumptions (Inputs)'!$C$42</f>
        <v>0</v>
      </c>
      <c r="I55" s="68">
        <f>I21*'Assumptions (Inputs)'!$C$42</f>
        <v>0</v>
      </c>
      <c r="J55" s="68">
        <f>J21*'Assumptions (Inputs)'!$C$42</f>
        <v>0</v>
      </c>
      <c r="K55" s="68">
        <f>K21*'Assumptions (Inputs)'!$C$42</f>
        <v>0</v>
      </c>
      <c r="L55" s="68">
        <f>L21*'Assumptions (Inputs)'!$C$42</f>
        <v>0</v>
      </c>
      <c r="M55" s="68">
        <f>M21*'Assumptions (Inputs)'!$C$42</f>
        <v>0</v>
      </c>
      <c r="N55" s="68">
        <f>N21*'Assumptions (Inputs)'!$C$42</f>
        <v>0</v>
      </c>
      <c r="O55" s="68">
        <f>O21*'Assumptions (Inputs)'!$C$42</f>
        <v>0</v>
      </c>
      <c r="P55" s="68">
        <f>P21*'Assumptions (Inputs)'!$C$42</f>
        <v>0</v>
      </c>
      <c r="Q55" s="68">
        <f>Q21*'Assumptions (Inputs)'!$C$42</f>
        <v>0</v>
      </c>
      <c r="R55" s="68">
        <f>R21*'Assumptions (Inputs)'!$C$42</f>
        <v>0</v>
      </c>
      <c r="S55" s="68">
        <f>S21*'Assumptions (Inputs)'!$C$42</f>
        <v>0</v>
      </c>
      <c r="T55" s="68">
        <f>T21*'Assumptions (Inputs)'!$C$42</f>
        <v>0</v>
      </c>
      <c r="U55" s="68">
        <f>U21*'Assumptions (Inputs)'!$C$42</f>
        <v>0</v>
      </c>
      <c r="V55" s="68">
        <f>V21*'Assumptions (Inputs)'!$C$42</f>
        <v>0</v>
      </c>
      <c r="W55" s="68">
        <f>W21*'Assumptions (Inputs)'!$C$42</f>
        <v>0</v>
      </c>
      <c r="X55" s="68">
        <f>X21*'Assumptions (Inputs)'!$C$42</f>
        <v>0</v>
      </c>
      <c r="Y55" s="68">
        <f>Y21*'Assumptions (Inputs)'!$C$42</f>
        <v>0</v>
      </c>
      <c r="Z55" s="68">
        <f>Z21*'Assumptions (Inputs)'!$C$42</f>
        <v>0</v>
      </c>
      <c r="AA55" s="68">
        <f>AA21*'Assumptions (Inputs)'!$C$42</f>
        <v>0</v>
      </c>
      <c r="AB55" s="68">
        <f>AB21*'Assumptions (Inputs)'!$C$42</f>
        <v>0</v>
      </c>
      <c r="AC55" s="68">
        <f>AC21*'Assumptions (Inputs)'!$C$42</f>
        <v>0</v>
      </c>
      <c r="AD55" s="68">
        <f>AD21*'Assumptions (Inputs)'!$C$42</f>
        <v>0</v>
      </c>
      <c r="AE55" s="68">
        <f>AE21*'Assumptions (Inputs)'!$C$42</f>
        <v>0</v>
      </c>
      <c r="AF55" s="68">
        <f>AF21*'Assumptions (Inputs)'!$C$42</f>
        <v>0</v>
      </c>
      <c r="AG55" s="68">
        <f>AG21*'Assumptions (Inputs)'!$C$42</f>
        <v>0</v>
      </c>
      <c r="AH55" s="68">
        <f>AH21*'Assumptions (Inputs)'!$C$42</f>
        <v>0</v>
      </c>
      <c r="AI55" s="68">
        <f>AI21*'Assumptions (Inputs)'!$C$42</f>
        <v>0</v>
      </c>
      <c r="AJ55" s="68">
        <f>AJ21*'Assumptions (Inputs)'!$C$42</f>
        <v>0</v>
      </c>
      <c r="AK55" s="68">
        <f>AK21*'Assumptions (Inputs)'!$C$42</f>
        <v>0</v>
      </c>
      <c r="AL55" s="68">
        <f>AL21*'Assumptions (Inputs)'!$C$42</f>
        <v>0</v>
      </c>
      <c r="AM55" s="68">
        <f>AM21*'Assumptions (Inputs)'!$C$42</f>
        <v>0</v>
      </c>
      <c r="AN55" s="68">
        <f>AN21*'Assumptions (Inputs)'!$C$42</f>
        <v>0</v>
      </c>
      <c r="AO55" s="68">
        <f>AO21*'Assumptions (Inputs)'!$C$42</f>
        <v>0</v>
      </c>
      <c r="AP55" s="68">
        <f>AP21*'Assumptions (Inputs)'!$C$42</f>
        <v>0</v>
      </c>
      <c r="AQ55" s="68">
        <f>AQ21*'Assumptions (Inputs)'!$C$42</f>
        <v>0</v>
      </c>
      <c r="AR55" s="68">
        <f>AR21*'Assumptions (Inputs)'!$C$42</f>
        <v>0</v>
      </c>
      <c r="AS55" s="68">
        <f>AS21*'Assumptions (Inputs)'!$C$42</f>
        <v>0</v>
      </c>
      <c r="AT55" s="68">
        <f>AT21*'Assumptions (Inputs)'!$C$42</f>
        <v>0</v>
      </c>
      <c r="AU55" s="68">
        <f>AU21*'Assumptions (Inputs)'!$C$42</f>
        <v>0</v>
      </c>
      <c r="AV55" s="68">
        <f>AV21*'Assumptions (Inputs)'!$C$42</f>
        <v>0</v>
      </c>
      <c r="AW55" s="68">
        <f>AW21*'Assumptions (Inputs)'!$C$42</f>
        <v>0</v>
      </c>
      <c r="AX55" s="68">
        <f>AX21*'Assumptions (Inputs)'!$C$42</f>
        <v>0</v>
      </c>
      <c r="AY55" s="68">
        <f>AY21*'Assumptions (Inputs)'!$C$42</f>
        <v>0</v>
      </c>
      <c r="AZ55" s="68">
        <f>AZ21*'Assumptions (Inputs)'!$C$42</f>
        <v>0</v>
      </c>
      <c r="BA55" s="68">
        <f>BA21*'Assumptions (Inputs)'!$C$42</f>
        <v>0</v>
      </c>
      <c r="BB55" s="68">
        <f>BB21*'Assumptions (Inputs)'!$C$42</f>
        <v>0</v>
      </c>
      <c r="BC55" s="68">
        <f>BC21*'Assumptions (Inputs)'!$C$42</f>
        <v>0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0</v>
      </c>
      <c r="BO55" s="337"/>
    </row>
    <row r="56" spans="1:107" s="38" customFormat="1" ht="15" customHeight="1" thickBot="1">
      <c r="A56" s="36" t="s">
        <v>100</v>
      </c>
      <c r="B56" s="69">
        <f t="shared" ref="B56:BL56" si="29">SUM(B53:B55)</f>
        <v>0</v>
      </c>
      <c r="C56" s="69">
        <f t="shared" si="29"/>
        <v>0</v>
      </c>
      <c r="D56" s="69">
        <f t="shared" si="29"/>
        <v>0</v>
      </c>
      <c r="E56" s="69">
        <f t="shared" si="29"/>
        <v>0</v>
      </c>
      <c r="F56" s="69">
        <f t="shared" si="29"/>
        <v>0</v>
      </c>
      <c r="G56" s="69">
        <f t="shared" si="29"/>
        <v>0</v>
      </c>
      <c r="H56" s="69">
        <f t="shared" si="29"/>
        <v>0</v>
      </c>
      <c r="I56" s="69">
        <f t="shared" si="29"/>
        <v>0</v>
      </c>
      <c r="J56" s="69">
        <f t="shared" si="29"/>
        <v>0</v>
      </c>
      <c r="K56" s="69">
        <f t="shared" si="29"/>
        <v>0</v>
      </c>
      <c r="L56" s="69">
        <f t="shared" si="29"/>
        <v>0</v>
      </c>
      <c r="M56" s="69">
        <f t="shared" si="29"/>
        <v>0</v>
      </c>
      <c r="N56" s="69">
        <f t="shared" si="29"/>
        <v>0</v>
      </c>
      <c r="O56" s="69">
        <f t="shared" si="29"/>
        <v>0</v>
      </c>
      <c r="P56" s="69">
        <f t="shared" si="29"/>
        <v>0</v>
      </c>
      <c r="Q56" s="69">
        <f t="shared" si="29"/>
        <v>0</v>
      </c>
      <c r="R56" s="69">
        <f t="shared" si="29"/>
        <v>0</v>
      </c>
      <c r="S56" s="69">
        <f t="shared" si="29"/>
        <v>0</v>
      </c>
      <c r="T56" s="69">
        <f t="shared" si="29"/>
        <v>0</v>
      </c>
      <c r="U56" s="69">
        <f t="shared" si="29"/>
        <v>0</v>
      </c>
      <c r="V56" s="69">
        <f t="shared" si="29"/>
        <v>0</v>
      </c>
      <c r="W56" s="69">
        <f t="shared" si="29"/>
        <v>0</v>
      </c>
      <c r="X56" s="69">
        <f t="shared" si="29"/>
        <v>0</v>
      </c>
      <c r="Y56" s="69">
        <f t="shared" si="29"/>
        <v>0</v>
      </c>
      <c r="Z56" s="69">
        <f t="shared" si="29"/>
        <v>0</v>
      </c>
      <c r="AA56" s="69">
        <f t="shared" si="29"/>
        <v>0</v>
      </c>
      <c r="AB56" s="69">
        <f t="shared" si="29"/>
        <v>0</v>
      </c>
      <c r="AC56" s="69">
        <f t="shared" si="29"/>
        <v>0</v>
      </c>
      <c r="AD56" s="69">
        <f t="shared" si="29"/>
        <v>0</v>
      </c>
      <c r="AE56" s="69">
        <f t="shared" si="29"/>
        <v>0</v>
      </c>
      <c r="AF56" s="69">
        <f t="shared" si="29"/>
        <v>0</v>
      </c>
      <c r="AG56" s="69">
        <f t="shared" si="29"/>
        <v>0</v>
      </c>
      <c r="AH56" s="69">
        <f t="shared" si="29"/>
        <v>0</v>
      </c>
      <c r="AI56" s="69">
        <f t="shared" si="29"/>
        <v>0</v>
      </c>
      <c r="AJ56" s="69">
        <f t="shared" si="29"/>
        <v>0</v>
      </c>
      <c r="AK56" s="69">
        <f t="shared" si="29"/>
        <v>0</v>
      </c>
      <c r="AL56" s="69">
        <f t="shared" si="29"/>
        <v>0</v>
      </c>
      <c r="AM56" s="69">
        <f t="shared" si="29"/>
        <v>0</v>
      </c>
      <c r="AN56" s="69">
        <f t="shared" si="29"/>
        <v>0</v>
      </c>
      <c r="AO56" s="69">
        <f t="shared" si="29"/>
        <v>0</v>
      </c>
      <c r="AP56" s="69">
        <f t="shared" si="29"/>
        <v>0</v>
      </c>
      <c r="AQ56" s="69">
        <f t="shared" si="29"/>
        <v>0</v>
      </c>
      <c r="AR56" s="69">
        <f t="shared" si="29"/>
        <v>0</v>
      </c>
      <c r="AS56" s="69">
        <f t="shared" si="29"/>
        <v>0</v>
      </c>
      <c r="AT56" s="69">
        <f t="shared" si="29"/>
        <v>0</v>
      </c>
      <c r="AU56" s="69">
        <f t="shared" si="29"/>
        <v>0</v>
      </c>
      <c r="AV56" s="69">
        <f t="shared" si="29"/>
        <v>0</v>
      </c>
      <c r="AW56" s="69">
        <f t="shared" si="29"/>
        <v>0</v>
      </c>
      <c r="AX56" s="69">
        <f t="shared" si="29"/>
        <v>0</v>
      </c>
      <c r="AY56" s="69">
        <f t="shared" si="29"/>
        <v>0</v>
      </c>
      <c r="AZ56" s="69">
        <f t="shared" si="29"/>
        <v>0</v>
      </c>
      <c r="BA56" s="69">
        <f t="shared" si="29"/>
        <v>0</v>
      </c>
      <c r="BB56" s="69">
        <f t="shared" si="29"/>
        <v>0</v>
      </c>
      <c r="BC56" s="69">
        <f t="shared" si="29"/>
        <v>0</v>
      </c>
      <c r="BD56" s="69">
        <f t="shared" si="29"/>
        <v>0</v>
      </c>
      <c r="BE56" s="69">
        <f t="shared" si="29"/>
        <v>0</v>
      </c>
      <c r="BF56" s="69">
        <f t="shared" si="29"/>
        <v>0</v>
      </c>
      <c r="BG56" s="69">
        <f t="shared" si="29"/>
        <v>0</v>
      </c>
      <c r="BH56" s="69">
        <f t="shared" si="29"/>
        <v>0</v>
      </c>
      <c r="BI56" s="69">
        <f t="shared" si="29"/>
        <v>0</v>
      </c>
      <c r="BJ56" s="69">
        <f t="shared" si="29"/>
        <v>0</v>
      </c>
      <c r="BK56" s="69">
        <f t="shared" si="29"/>
        <v>0</v>
      </c>
      <c r="BL56" s="69">
        <f t="shared" si="29"/>
        <v>0</v>
      </c>
      <c r="BM56" s="37"/>
      <c r="BN56" s="75">
        <f>SUM(B56:BM56)</f>
        <v>0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30">B50</f>
        <v>0</v>
      </c>
      <c r="C59" s="75">
        <f t="shared" si="30"/>
        <v>0</v>
      </c>
      <c r="D59" s="75">
        <f t="shared" si="30"/>
        <v>0</v>
      </c>
      <c r="E59" s="75">
        <f t="shared" si="30"/>
        <v>0</v>
      </c>
      <c r="F59" s="75">
        <f t="shared" si="30"/>
        <v>0</v>
      </c>
      <c r="G59" s="75">
        <f t="shared" si="30"/>
        <v>0</v>
      </c>
      <c r="H59" s="75">
        <f t="shared" si="30"/>
        <v>0</v>
      </c>
      <c r="I59" s="75">
        <f t="shared" si="30"/>
        <v>0</v>
      </c>
      <c r="J59" s="75">
        <f t="shared" si="30"/>
        <v>0</v>
      </c>
      <c r="K59" s="75">
        <f t="shared" si="30"/>
        <v>0</v>
      </c>
      <c r="L59" s="75">
        <f t="shared" si="30"/>
        <v>0</v>
      </c>
      <c r="M59" s="75">
        <f t="shared" si="30"/>
        <v>0</v>
      </c>
      <c r="N59" s="75">
        <f t="shared" si="30"/>
        <v>0</v>
      </c>
      <c r="O59" s="75">
        <f t="shared" si="30"/>
        <v>0</v>
      </c>
      <c r="P59" s="75">
        <f t="shared" si="30"/>
        <v>0</v>
      </c>
      <c r="Q59" s="75">
        <f t="shared" si="30"/>
        <v>0</v>
      </c>
      <c r="R59" s="75">
        <f t="shared" si="30"/>
        <v>0</v>
      </c>
      <c r="S59" s="75">
        <f t="shared" si="30"/>
        <v>0</v>
      </c>
      <c r="T59" s="75">
        <f t="shared" si="30"/>
        <v>0</v>
      </c>
      <c r="U59" s="75">
        <f t="shared" si="30"/>
        <v>0</v>
      </c>
      <c r="V59" s="75">
        <f t="shared" si="30"/>
        <v>0</v>
      </c>
      <c r="W59" s="75">
        <f t="shared" si="30"/>
        <v>0</v>
      </c>
      <c r="X59" s="75">
        <f t="shared" si="30"/>
        <v>0</v>
      </c>
      <c r="Y59" s="75">
        <f t="shared" si="30"/>
        <v>0</v>
      </c>
      <c r="Z59" s="75">
        <f t="shared" si="30"/>
        <v>0</v>
      </c>
      <c r="AA59" s="75">
        <f t="shared" si="30"/>
        <v>0</v>
      </c>
      <c r="AB59" s="75">
        <f t="shared" si="30"/>
        <v>0</v>
      </c>
      <c r="AC59" s="75">
        <f t="shared" si="30"/>
        <v>0</v>
      </c>
      <c r="AD59" s="75">
        <f t="shared" si="30"/>
        <v>0</v>
      </c>
      <c r="AE59" s="75">
        <f t="shared" si="30"/>
        <v>0</v>
      </c>
      <c r="AF59" s="75">
        <f t="shared" si="30"/>
        <v>0</v>
      </c>
      <c r="AG59" s="75">
        <f t="shared" si="30"/>
        <v>0</v>
      </c>
      <c r="AH59" s="75">
        <f t="shared" si="30"/>
        <v>0</v>
      </c>
      <c r="AI59" s="75">
        <f t="shared" si="30"/>
        <v>0</v>
      </c>
      <c r="AJ59" s="75">
        <f t="shared" si="30"/>
        <v>0</v>
      </c>
      <c r="AK59" s="75">
        <f t="shared" si="30"/>
        <v>0</v>
      </c>
      <c r="AL59" s="75">
        <f t="shared" si="30"/>
        <v>0</v>
      </c>
      <c r="AM59" s="75">
        <f t="shared" si="30"/>
        <v>0</v>
      </c>
      <c r="AN59" s="75">
        <f t="shared" si="30"/>
        <v>0</v>
      </c>
      <c r="AO59" s="75">
        <f t="shared" si="30"/>
        <v>0</v>
      </c>
      <c r="AP59" s="75">
        <f t="shared" si="30"/>
        <v>0</v>
      </c>
      <c r="AQ59" s="75">
        <f t="shared" si="30"/>
        <v>0</v>
      </c>
      <c r="AR59" s="75">
        <f t="shared" si="30"/>
        <v>0</v>
      </c>
      <c r="AS59" s="75">
        <f t="shared" si="30"/>
        <v>0</v>
      </c>
      <c r="AT59" s="75">
        <f t="shared" si="30"/>
        <v>0</v>
      </c>
      <c r="AU59" s="75">
        <f t="shared" si="30"/>
        <v>0</v>
      </c>
      <c r="AV59" s="75">
        <f t="shared" si="30"/>
        <v>0</v>
      </c>
      <c r="AW59" s="75">
        <f t="shared" si="30"/>
        <v>0</v>
      </c>
      <c r="AX59" s="75">
        <f t="shared" si="30"/>
        <v>0</v>
      </c>
      <c r="AY59" s="75">
        <f t="shared" si="30"/>
        <v>0</v>
      </c>
      <c r="AZ59" s="75">
        <f t="shared" si="30"/>
        <v>0</v>
      </c>
      <c r="BA59" s="75">
        <f t="shared" si="30"/>
        <v>0</v>
      </c>
      <c r="BB59" s="75">
        <f t="shared" si="30"/>
        <v>0</v>
      </c>
      <c r="BC59" s="75">
        <f t="shared" si="30"/>
        <v>0</v>
      </c>
      <c r="BD59" s="75">
        <f t="shared" si="30"/>
        <v>0</v>
      </c>
      <c r="BE59" s="75">
        <f t="shared" si="30"/>
        <v>0</v>
      </c>
      <c r="BF59" s="75">
        <f t="shared" si="30"/>
        <v>0</v>
      </c>
      <c r="BG59" s="75">
        <f t="shared" si="30"/>
        <v>0</v>
      </c>
      <c r="BH59" s="75">
        <f t="shared" si="30"/>
        <v>0</v>
      </c>
      <c r="BI59" s="75">
        <f t="shared" si="30"/>
        <v>0</v>
      </c>
      <c r="BJ59" s="75">
        <f t="shared" si="30"/>
        <v>0</v>
      </c>
      <c r="BK59" s="75">
        <f t="shared" si="30"/>
        <v>0</v>
      </c>
      <c r="BL59" s="75">
        <f t="shared" si="30"/>
        <v>0</v>
      </c>
      <c r="BM59" s="37"/>
      <c r="BN59" s="75">
        <f>SUM(B59:BM59)</f>
        <v>0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1">E60</f>
        <v>9.7000000000000003E-2</v>
      </c>
      <c r="G60" s="369">
        <f t="shared" si="31"/>
        <v>9.7000000000000003E-2</v>
      </c>
      <c r="H60" s="369">
        <f t="shared" si="31"/>
        <v>9.7000000000000003E-2</v>
      </c>
      <c r="I60" s="369">
        <f t="shared" si="31"/>
        <v>9.7000000000000003E-2</v>
      </c>
      <c r="J60" s="369">
        <f t="shared" si="31"/>
        <v>9.7000000000000003E-2</v>
      </c>
      <c r="K60" s="369">
        <f t="shared" si="31"/>
        <v>9.7000000000000003E-2</v>
      </c>
      <c r="L60" s="369">
        <f t="shared" si="31"/>
        <v>9.7000000000000003E-2</v>
      </c>
      <c r="M60" s="369">
        <f t="shared" si="31"/>
        <v>9.7000000000000003E-2</v>
      </c>
      <c r="N60" s="369">
        <f t="shared" si="31"/>
        <v>9.7000000000000003E-2</v>
      </c>
      <c r="O60" s="369">
        <f t="shared" si="31"/>
        <v>9.7000000000000003E-2</v>
      </c>
      <c r="P60" s="369">
        <f t="shared" si="31"/>
        <v>9.7000000000000003E-2</v>
      </c>
      <c r="Q60" s="369">
        <f t="shared" si="31"/>
        <v>9.7000000000000003E-2</v>
      </c>
      <c r="R60" s="369">
        <f t="shared" si="31"/>
        <v>9.7000000000000003E-2</v>
      </c>
      <c r="S60" s="369">
        <f t="shared" si="31"/>
        <v>9.7000000000000003E-2</v>
      </c>
      <c r="T60" s="369">
        <f t="shared" si="31"/>
        <v>9.7000000000000003E-2</v>
      </c>
      <c r="U60" s="369">
        <f t="shared" si="31"/>
        <v>9.7000000000000003E-2</v>
      </c>
      <c r="V60" s="369">
        <f t="shared" si="31"/>
        <v>9.7000000000000003E-2</v>
      </c>
      <c r="W60" s="369">
        <f t="shared" si="31"/>
        <v>9.7000000000000003E-2</v>
      </c>
      <c r="X60" s="369">
        <f t="shared" si="31"/>
        <v>9.7000000000000003E-2</v>
      </c>
      <c r="Y60" s="369">
        <f t="shared" si="31"/>
        <v>9.7000000000000003E-2</v>
      </c>
      <c r="Z60" s="369">
        <f t="shared" si="31"/>
        <v>9.7000000000000003E-2</v>
      </c>
      <c r="AA60" s="369">
        <f t="shared" si="31"/>
        <v>9.7000000000000003E-2</v>
      </c>
      <c r="AB60" s="369">
        <f t="shared" si="31"/>
        <v>9.7000000000000003E-2</v>
      </c>
      <c r="AC60" s="369">
        <f t="shared" si="31"/>
        <v>9.7000000000000003E-2</v>
      </c>
      <c r="AD60" s="369">
        <f t="shared" si="31"/>
        <v>9.7000000000000003E-2</v>
      </c>
      <c r="AE60" s="369">
        <f t="shared" si="31"/>
        <v>9.7000000000000003E-2</v>
      </c>
      <c r="AF60" s="369">
        <f t="shared" si="31"/>
        <v>9.7000000000000003E-2</v>
      </c>
      <c r="AG60" s="369">
        <f t="shared" si="31"/>
        <v>9.7000000000000003E-2</v>
      </c>
      <c r="AH60" s="369">
        <f t="shared" si="31"/>
        <v>9.7000000000000003E-2</v>
      </c>
      <c r="AI60" s="369">
        <f t="shared" si="31"/>
        <v>9.7000000000000003E-2</v>
      </c>
      <c r="AJ60" s="369">
        <f t="shared" si="31"/>
        <v>9.7000000000000003E-2</v>
      </c>
      <c r="AK60" s="369">
        <f t="shared" si="31"/>
        <v>9.7000000000000003E-2</v>
      </c>
      <c r="AL60" s="369">
        <f t="shared" si="31"/>
        <v>9.7000000000000003E-2</v>
      </c>
      <c r="AM60" s="369">
        <f t="shared" si="31"/>
        <v>9.7000000000000003E-2</v>
      </c>
      <c r="AN60" s="369">
        <f t="shared" si="31"/>
        <v>9.7000000000000003E-2</v>
      </c>
      <c r="AO60" s="369">
        <f t="shared" si="31"/>
        <v>9.7000000000000003E-2</v>
      </c>
      <c r="AP60" s="369">
        <f t="shared" si="31"/>
        <v>9.7000000000000003E-2</v>
      </c>
      <c r="AQ60" s="369">
        <f t="shared" si="31"/>
        <v>9.7000000000000003E-2</v>
      </c>
      <c r="AR60" s="369">
        <f t="shared" si="31"/>
        <v>9.7000000000000003E-2</v>
      </c>
      <c r="AS60" s="369">
        <f t="shared" si="31"/>
        <v>9.7000000000000003E-2</v>
      </c>
      <c r="AT60" s="369">
        <f t="shared" si="31"/>
        <v>9.7000000000000003E-2</v>
      </c>
      <c r="AU60" s="369">
        <f t="shared" si="31"/>
        <v>9.7000000000000003E-2</v>
      </c>
      <c r="AV60" s="369">
        <f t="shared" si="31"/>
        <v>9.7000000000000003E-2</v>
      </c>
      <c r="AW60" s="369">
        <f t="shared" si="31"/>
        <v>9.7000000000000003E-2</v>
      </c>
      <c r="AX60" s="369">
        <f t="shared" si="31"/>
        <v>9.7000000000000003E-2</v>
      </c>
      <c r="AY60" s="369">
        <f t="shared" si="31"/>
        <v>9.7000000000000003E-2</v>
      </c>
      <c r="AZ60" s="369">
        <f t="shared" si="31"/>
        <v>9.7000000000000003E-2</v>
      </c>
      <c r="BA60" s="369">
        <f t="shared" si="31"/>
        <v>9.7000000000000003E-2</v>
      </c>
      <c r="BB60" s="369">
        <f t="shared" si="31"/>
        <v>9.7000000000000003E-2</v>
      </c>
      <c r="BC60" s="369">
        <f t="shared" si="31"/>
        <v>9.7000000000000003E-2</v>
      </c>
      <c r="BD60" s="369">
        <f t="shared" si="31"/>
        <v>9.7000000000000003E-2</v>
      </c>
      <c r="BE60" s="369">
        <f t="shared" si="31"/>
        <v>9.7000000000000003E-2</v>
      </c>
      <c r="BF60" s="369">
        <f t="shared" si="31"/>
        <v>9.7000000000000003E-2</v>
      </c>
      <c r="BG60" s="369">
        <f t="shared" si="31"/>
        <v>9.7000000000000003E-2</v>
      </c>
      <c r="BH60" s="369">
        <f t="shared" si="31"/>
        <v>9.7000000000000003E-2</v>
      </c>
      <c r="BI60" s="369">
        <f t="shared" si="31"/>
        <v>9.7000000000000003E-2</v>
      </c>
      <c r="BJ60" s="369">
        <f t="shared" si="31"/>
        <v>9.7000000000000003E-2</v>
      </c>
      <c r="BK60" s="369">
        <f t="shared" si="31"/>
        <v>9.7000000000000003E-2</v>
      </c>
      <c r="BL60" s="369">
        <f t="shared" si="31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2">+B59*B60</f>
        <v>0</v>
      </c>
      <c r="C61" s="75">
        <f t="shared" si="32"/>
        <v>0</v>
      </c>
      <c r="D61" s="75">
        <f t="shared" si="32"/>
        <v>0</v>
      </c>
      <c r="E61" s="75">
        <f t="shared" si="32"/>
        <v>0</v>
      </c>
      <c r="F61" s="75">
        <f>+F59*F60</f>
        <v>0</v>
      </c>
      <c r="G61" s="75">
        <f t="shared" ref="G61:BL61" si="33">+G59*G60</f>
        <v>0</v>
      </c>
      <c r="H61" s="75">
        <f t="shared" si="33"/>
        <v>0</v>
      </c>
      <c r="I61" s="75">
        <f t="shared" si="33"/>
        <v>0</v>
      </c>
      <c r="J61" s="75">
        <f t="shared" si="33"/>
        <v>0</v>
      </c>
      <c r="K61" s="75">
        <f t="shared" si="33"/>
        <v>0</v>
      </c>
      <c r="L61" s="75">
        <f t="shared" si="33"/>
        <v>0</v>
      </c>
      <c r="M61" s="75">
        <f t="shared" si="33"/>
        <v>0</v>
      </c>
      <c r="N61" s="75">
        <f t="shared" si="33"/>
        <v>0</v>
      </c>
      <c r="O61" s="75">
        <f t="shared" si="33"/>
        <v>0</v>
      </c>
      <c r="P61" s="75">
        <f t="shared" si="33"/>
        <v>0</v>
      </c>
      <c r="Q61" s="75">
        <f t="shared" si="33"/>
        <v>0</v>
      </c>
      <c r="R61" s="75">
        <f t="shared" si="33"/>
        <v>0</v>
      </c>
      <c r="S61" s="75">
        <f t="shared" si="33"/>
        <v>0</v>
      </c>
      <c r="T61" s="75">
        <f t="shared" si="33"/>
        <v>0</v>
      </c>
      <c r="U61" s="75">
        <f t="shared" si="33"/>
        <v>0</v>
      </c>
      <c r="V61" s="75">
        <f t="shared" si="33"/>
        <v>0</v>
      </c>
      <c r="W61" s="75">
        <f t="shared" si="33"/>
        <v>0</v>
      </c>
      <c r="X61" s="75">
        <f t="shared" si="33"/>
        <v>0</v>
      </c>
      <c r="Y61" s="75">
        <f t="shared" si="33"/>
        <v>0</v>
      </c>
      <c r="Z61" s="75">
        <f t="shared" si="33"/>
        <v>0</v>
      </c>
      <c r="AA61" s="75">
        <f t="shared" si="33"/>
        <v>0</v>
      </c>
      <c r="AB61" s="75">
        <f t="shared" si="33"/>
        <v>0</v>
      </c>
      <c r="AC61" s="75">
        <f t="shared" si="33"/>
        <v>0</v>
      </c>
      <c r="AD61" s="75">
        <f t="shared" si="33"/>
        <v>0</v>
      </c>
      <c r="AE61" s="75">
        <f t="shared" si="33"/>
        <v>0</v>
      </c>
      <c r="AF61" s="75">
        <f t="shared" si="33"/>
        <v>0</v>
      </c>
      <c r="AG61" s="75">
        <f t="shared" si="33"/>
        <v>0</v>
      </c>
      <c r="AH61" s="75">
        <f t="shared" si="33"/>
        <v>0</v>
      </c>
      <c r="AI61" s="75">
        <f t="shared" si="33"/>
        <v>0</v>
      </c>
      <c r="AJ61" s="75">
        <f t="shared" si="33"/>
        <v>0</v>
      </c>
      <c r="AK61" s="75">
        <f t="shared" si="33"/>
        <v>0</v>
      </c>
      <c r="AL61" s="75">
        <f t="shared" si="33"/>
        <v>0</v>
      </c>
      <c r="AM61" s="75">
        <f t="shared" si="33"/>
        <v>0</v>
      </c>
      <c r="AN61" s="75">
        <f t="shared" si="33"/>
        <v>0</v>
      </c>
      <c r="AO61" s="75">
        <f t="shared" si="33"/>
        <v>0</v>
      </c>
      <c r="AP61" s="75">
        <f t="shared" si="33"/>
        <v>0</v>
      </c>
      <c r="AQ61" s="75">
        <f t="shared" si="33"/>
        <v>0</v>
      </c>
      <c r="AR61" s="75">
        <f t="shared" si="33"/>
        <v>0</v>
      </c>
      <c r="AS61" s="75">
        <f t="shared" si="33"/>
        <v>0</v>
      </c>
      <c r="AT61" s="75">
        <f t="shared" si="33"/>
        <v>0</v>
      </c>
      <c r="AU61" s="75">
        <f t="shared" si="33"/>
        <v>0</v>
      </c>
      <c r="AV61" s="75">
        <f t="shared" si="33"/>
        <v>0</v>
      </c>
      <c r="AW61" s="75">
        <f t="shared" si="33"/>
        <v>0</v>
      </c>
      <c r="AX61" s="75">
        <f t="shared" si="33"/>
        <v>0</v>
      </c>
      <c r="AY61" s="75">
        <f t="shared" si="33"/>
        <v>0</v>
      </c>
      <c r="AZ61" s="75">
        <f t="shared" si="33"/>
        <v>0</v>
      </c>
      <c r="BA61" s="75">
        <f t="shared" si="33"/>
        <v>0</v>
      </c>
      <c r="BB61" s="75">
        <f t="shared" si="33"/>
        <v>0</v>
      </c>
      <c r="BC61" s="75">
        <f t="shared" si="33"/>
        <v>0</v>
      </c>
      <c r="BD61" s="75">
        <f t="shared" si="33"/>
        <v>0</v>
      </c>
      <c r="BE61" s="75">
        <f t="shared" si="33"/>
        <v>0</v>
      </c>
      <c r="BF61" s="75">
        <f t="shared" si="33"/>
        <v>0</v>
      </c>
      <c r="BG61" s="75">
        <f t="shared" si="33"/>
        <v>0</v>
      </c>
      <c r="BH61" s="75">
        <f t="shared" si="33"/>
        <v>0</v>
      </c>
      <c r="BI61" s="75">
        <f t="shared" si="33"/>
        <v>0</v>
      </c>
      <c r="BJ61" s="75">
        <f t="shared" si="33"/>
        <v>0</v>
      </c>
      <c r="BK61" s="75">
        <f t="shared" si="33"/>
        <v>0</v>
      </c>
      <c r="BL61" s="75">
        <f t="shared" si="33"/>
        <v>0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4">B56</f>
        <v>0</v>
      </c>
      <c r="C62" s="68">
        <f t="shared" si="34"/>
        <v>0</v>
      </c>
      <c r="D62" s="68">
        <f t="shared" si="34"/>
        <v>0</v>
      </c>
      <c r="E62" s="68">
        <f t="shared" si="34"/>
        <v>0</v>
      </c>
      <c r="F62" s="68">
        <f t="shared" si="34"/>
        <v>0</v>
      </c>
      <c r="G62" s="68">
        <f t="shared" si="34"/>
        <v>0</v>
      </c>
      <c r="H62" s="68">
        <f t="shared" si="34"/>
        <v>0</v>
      </c>
      <c r="I62" s="68">
        <f t="shared" si="34"/>
        <v>0</v>
      </c>
      <c r="J62" s="68">
        <f t="shared" si="34"/>
        <v>0</v>
      </c>
      <c r="K62" s="68">
        <f t="shared" si="34"/>
        <v>0</v>
      </c>
      <c r="L62" s="68">
        <f t="shared" si="34"/>
        <v>0</v>
      </c>
      <c r="M62" s="68">
        <f t="shared" si="34"/>
        <v>0</v>
      </c>
      <c r="N62" s="68">
        <f t="shared" si="34"/>
        <v>0</v>
      </c>
      <c r="O62" s="68">
        <f t="shared" si="34"/>
        <v>0</v>
      </c>
      <c r="P62" s="68">
        <f t="shared" si="34"/>
        <v>0</v>
      </c>
      <c r="Q62" s="68">
        <f t="shared" si="34"/>
        <v>0</v>
      </c>
      <c r="R62" s="68">
        <f t="shared" si="34"/>
        <v>0</v>
      </c>
      <c r="S62" s="68">
        <f t="shared" si="34"/>
        <v>0</v>
      </c>
      <c r="T62" s="68">
        <f t="shared" si="34"/>
        <v>0</v>
      </c>
      <c r="U62" s="68">
        <f t="shared" si="34"/>
        <v>0</v>
      </c>
      <c r="V62" s="68">
        <f t="shared" si="34"/>
        <v>0</v>
      </c>
      <c r="W62" s="68">
        <f t="shared" si="34"/>
        <v>0</v>
      </c>
      <c r="X62" s="68">
        <f t="shared" si="34"/>
        <v>0</v>
      </c>
      <c r="Y62" s="68">
        <f t="shared" si="34"/>
        <v>0</v>
      </c>
      <c r="Z62" s="68">
        <f t="shared" si="34"/>
        <v>0</v>
      </c>
      <c r="AA62" s="68">
        <f t="shared" si="34"/>
        <v>0</v>
      </c>
      <c r="AB62" s="68">
        <f t="shared" si="34"/>
        <v>0</v>
      </c>
      <c r="AC62" s="68">
        <f t="shared" si="34"/>
        <v>0</v>
      </c>
      <c r="AD62" s="68">
        <f t="shared" si="34"/>
        <v>0</v>
      </c>
      <c r="AE62" s="68">
        <f t="shared" si="34"/>
        <v>0</v>
      </c>
      <c r="AF62" s="68">
        <f t="shared" si="34"/>
        <v>0</v>
      </c>
      <c r="AG62" s="68">
        <f t="shared" si="34"/>
        <v>0</v>
      </c>
      <c r="AH62" s="68">
        <f t="shared" si="34"/>
        <v>0</v>
      </c>
      <c r="AI62" s="68">
        <f t="shared" si="34"/>
        <v>0</v>
      </c>
      <c r="AJ62" s="68">
        <f t="shared" si="34"/>
        <v>0</v>
      </c>
      <c r="AK62" s="68">
        <f t="shared" si="34"/>
        <v>0</v>
      </c>
      <c r="AL62" s="68">
        <f t="shared" si="34"/>
        <v>0</v>
      </c>
      <c r="AM62" s="68">
        <f t="shared" si="34"/>
        <v>0</v>
      </c>
      <c r="AN62" s="68">
        <f t="shared" si="34"/>
        <v>0</v>
      </c>
      <c r="AO62" s="68">
        <f t="shared" si="34"/>
        <v>0</v>
      </c>
      <c r="AP62" s="68">
        <f t="shared" si="34"/>
        <v>0</v>
      </c>
      <c r="AQ62" s="68">
        <f t="shared" si="34"/>
        <v>0</v>
      </c>
      <c r="AR62" s="68">
        <f t="shared" si="34"/>
        <v>0</v>
      </c>
      <c r="AS62" s="68">
        <f t="shared" si="34"/>
        <v>0</v>
      </c>
      <c r="AT62" s="68">
        <f t="shared" si="34"/>
        <v>0</v>
      </c>
      <c r="AU62" s="68">
        <f t="shared" si="34"/>
        <v>0</v>
      </c>
      <c r="AV62" s="68">
        <f t="shared" si="34"/>
        <v>0</v>
      </c>
      <c r="AW62" s="68">
        <f t="shared" si="34"/>
        <v>0</v>
      </c>
      <c r="AX62" s="68">
        <f t="shared" si="34"/>
        <v>0</v>
      </c>
      <c r="AY62" s="68">
        <f t="shared" si="34"/>
        <v>0</v>
      </c>
      <c r="AZ62" s="68">
        <f t="shared" si="34"/>
        <v>0</v>
      </c>
      <c r="BA62" s="68">
        <f t="shared" si="34"/>
        <v>0</v>
      </c>
      <c r="BB62" s="68">
        <f t="shared" si="34"/>
        <v>0</v>
      </c>
      <c r="BC62" s="68">
        <f t="shared" si="34"/>
        <v>0</v>
      </c>
      <c r="BD62" s="68">
        <f t="shared" si="34"/>
        <v>0</v>
      </c>
      <c r="BE62" s="68">
        <f t="shared" si="34"/>
        <v>0</v>
      </c>
      <c r="BF62" s="68">
        <f t="shared" si="34"/>
        <v>0</v>
      </c>
      <c r="BG62" s="68">
        <f t="shared" si="34"/>
        <v>0</v>
      </c>
      <c r="BH62" s="68">
        <f t="shared" si="34"/>
        <v>0</v>
      </c>
      <c r="BI62" s="68">
        <f t="shared" si="34"/>
        <v>0</v>
      </c>
      <c r="BJ62" s="68">
        <f t="shared" si="34"/>
        <v>0</v>
      </c>
      <c r="BK62" s="68">
        <f t="shared" si="34"/>
        <v>0</v>
      </c>
      <c r="BL62" s="68">
        <f t="shared" si="34"/>
        <v>0</v>
      </c>
      <c r="BM62" s="37"/>
      <c r="BN62" s="75">
        <f>SUM(B62:BM62)</f>
        <v>0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5">SUM(C61:C62)</f>
        <v>0</v>
      </c>
      <c r="D63" s="75">
        <f t="shared" si="35"/>
        <v>0</v>
      </c>
      <c r="E63" s="75">
        <f t="shared" si="35"/>
        <v>0</v>
      </c>
      <c r="F63" s="75">
        <f t="shared" si="35"/>
        <v>0</v>
      </c>
      <c r="G63" s="75">
        <f t="shared" si="35"/>
        <v>0</v>
      </c>
      <c r="H63" s="75">
        <f t="shared" si="35"/>
        <v>0</v>
      </c>
      <c r="I63" s="75">
        <f t="shared" si="35"/>
        <v>0</v>
      </c>
      <c r="J63" s="75">
        <f t="shared" si="35"/>
        <v>0</v>
      </c>
      <c r="K63" s="75">
        <f t="shared" si="35"/>
        <v>0</v>
      </c>
      <c r="L63" s="75">
        <f t="shared" si="35"/>
        <v>0</v>
      </c>
      <c r="M63" s="75">
        <f t="shared" si="35"/>
        <v>0</v>
      </c>
      <c r="N63" s="75">
        <f t="shared" si="35"/>
        <v>0</v>
      </c>
      <c r="O63" s="75">
        <f t="shared" si="35"/>
        <v>0</v>
      </c>
      <c r="P63" s="75">
        <f t="shared" si="35"/>
        <v>0</v>
      </c>
      <c r="Q63" s="75">
        <f t="shared" si="35"/>
        <v>0</v>
      </c>
      <c r="R63" s="75">
        <f t="shared" si="35"/>
        <v>0</v>
      </c>
      <c r="S63" s="75">
        <f t="shared" si="35"/>
        <v>0</v>
      </c>
      <c r="T63" s="75">
        <f t="shared" si="35"/>
        <v>0</v>
      </c>
      <c r="U63" s="75">
        <f t="shared" si="35"/>
        <v>0</v>
      </c>
      <c r="V63" s="75">
        <f t="shared" si="35"/>
        <v>0</v>
      </c>
      <c r="W63" s="75">
        <f t="shared" si="35"/>
        <v>0</v>
      </c>
      <c r="X63" s="75">
        <f t="shared" si="35"/>
        <v>0</v>
      </c>
      <c r="Y63" s="75">
        <f t="shared" si="35"/>
        <v>0</v>
      </c>
      <c r="Z63" s="75">
        <f t="shared" si="35"/>
        <v>0</v>
      </c>
      <c r="AA63" s="75">
        <f t="shared" si="35"/>
        <v>0</v>
      </c>
      <c r="AB63" s="75">
        <f t="shared" si="35"/>
        <v>0</v>
      </c>
      <c r="AC63" s="75">
        <f t="shared" si="35"/>
        <v>0</v>
      </c>
      <c r="AD63" s="75">
        <f t="shared" si="35"/>
        <v>0</v>
      </c>
      <c r="AE63" s="75">
        <f t="shared" si="35"/>
        <v>0</v>
      </c>
      <c r="AF63" s="75">
        <f t="shared" si="35"/>
        <v>0</v>
      </c>
      <c r="AG63" s="75">
        <f t="shared" si="35"/>
        <v>0</v>
      </c>
      <c r="AH63" s="75">
        <f t="shared" si="35"/>
        <v>0</v>
      </c>
      <c r="AI63" s="75">
        <f t="shared" si="35"/>
        <v>0</v>
      </c>
      <c r="AJ63" s="75">
        <f t="shared" si="35"/>
        <v>0</v>
      </c>
      <c r="AK63" s="75">
        <f t="shared" si="35"/>
        <v>0</v>
      </c>
      <c r="AL63" s="75">
        <f t="shared" si="35"/>
        <v>0</v>
      </c>
      <c r="AM63" s="75">
        <f t="shared" si="35"/>
        <v>0</v>
      </c>
      <c r="AN63" s="75">
        <f t="shared" si="35"/>
        <v>0</v>
      </c>
      <c r="AO63" s="75">
        <f t="shared" si="35"/>
        <v>0</v>
      </c>
      <c r="AP63" s="75">
        <f t="shared" si="35"/>
        <v>0</v>
      </c>
      <c r="AQ63" s="75">
        <f t="shared" si="35"/>
        <v>0</v>
      </c>
      <c r="AR63" s="75">
        <f t="shared" si="35"/>
        <v>0</v>
      </c>
      <c r="AS63" s="75">
        <f t="shared" si="35"/>
        <v>0</v>
      </c>
      <c r="AT63" s="75">
        <f t="shared" si="35"/>
        <v>0</v>
      </c>
      <c r="AU63" s="75">
        <f t="shared" si="35"/>
        <v>0</v>
      </c>
      <c r="AV63" s="75">
        <f t="shared" si="35"/>
        <v>0</v>
      </c>
      <c r="AW63" s="75">
        <f t="shared" si="35"/>
        <v>0</v>
      </c>
      <c r="AX63" s="75">
        <f t="shared" si="35"/>
        <v>0</v>
      </c>
      <c r="AY63" s="75">
        <f t="shared" si="35"/>
        <v>0</v>
      </c>
      <c r="AZ63" s="75">
        <f t="shared" si="35"/>
        <v>0</v>
      </c>
      <c r="BA63" s="75">
        <f t="shared" si="35"/>
        <v>0</v>
      </c>
      <c r="BB63" s="75">
        <f t="shared" si="35"/>
        <v>0</v>
      </c>
      <c r="BC63" s="75">
        <f t="shared" si="35"/>
        <v>0</v>
      </c>
      <c r="BD63" s="75">
        <f t="shared" si="35"/>
        <v>0</v>
      </c>
      <c r="BE63" s="75">
        <f t="shared" si="35"/>
        <v>0</v>
      </c>
      <c r="BF63" s="75">
        <f t="shared" si="35"/>
        <v>0</v>
      </c>
      <c r="BG63" s="75">
        <f t="shared" si="35"/>
        <v>0</v>
      </c>
      <c r="BH63" s="75">
        <f t="shared" si="35"/>
        <v>0</v>
      </c>
      <c r="BI63" s="75">
        <f t="shared" si="35"/>
        <v>0</v>
      </c>
      <c r="BJ63" s="75">
        <f t="shared" si="35"/>
        <v>0</v>
      </c>
      <c r="BK63" s="75">
        <f t="shared" si="35"/>
        <v>0</v>
      </c>
      <c r="BL63" s="75">
        <f t="shared" si="35"/>
        <v>0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6">C63*C64</f>
        <v>0</v>
      </c>
      <c r="D65" s="119">
        <f t="shared" si="36"/>
        <v>0</v>
      </c>
      <c r="E65" s="119">
        <f t="shared" si="36"/>
        <v>0</v>
      </c>
      <c r="F65" s="119">
        <f t="shared" si="36"/>
        <v>0</v>
      </c>
      <c r="G65" s="119">
        <f t="shared" si="36"/>
        <v>0</v>
      </c>
      <c r="H65" s="119">
        <f t="shared" si="36"/>
        <v>0</v>
      </c>
      <c r="I65" s="119">
        <f t="shared" si="36"/>
        <v>0</v>
      </c>
      <c r="J65" s="119">
        <f t="shared" si="36"/>
        <v>0</v>
      </c>
      <c r="K65" s="119">
        <f t="shared" si="36"/>
        <v>0</v>
      </c>
      <c r="L65" s="119">
        <f t="shared" si="36"/>
        <v>0</v>
      </c>
      <c r="M65" s="119">
        <f t="shared" si="36"/>
        <v>0</v>
      </c>
      <c r="N65" s="119">
        <f t="shared" si="36"/>
        <v>0</v>
      </c>
      <c r="O65" s="119">
        <f t="shared" si="36"/>
        <v>0</v>
      </c>
      <c r="P65" s="119">
        <f t="shared" si="36"/>
        <v>0</v>
      </c>
      <c r="Q65" s="119">
        <f t="shared" si="36"/>
        <v>0</v>
      </c>
      <c r="R65" s="119">
        <f t="shared" si="36"/>
        <v>0</v>
      </c>
      <c r="S65" s="119">
        <f t="shared" si="36"/>
        <v>0</v>
      </c>
      <c r="T65" s="119">
        <f t="shared" si="36"/>
        <v>0</v>
      </c>
      <c r="U65" s="119">
        <f t="shared" si="36"/>
        <v>0</v>
      </c>
      <c r="V65" s="119">
        <f t="shared" si="36"/>
        <v>0</v>
      </c>
      <c r="W65" s="119">
        <f t="shared" si="36"/>
        <v>0</v>
      </c>
      <c r="X65" s="119">
        <f t="shared" si="36"/>
        <v>0</v>
      </c>
      <c r="Y65" s="119">
        <f t="shared" si="36"/>
        <v>0</v>
      </c>
      <c r="Z65" s="119">
        <f t="shared" si="36"/>
        <v>0</v>
      </c>
      <c r="AA65" s="119">
        <f t="shared" si="36"/>
        <v>0</v>
      </c>
      <c r="AB65" s="119">
        <f t="shared" si="36"/>
        <v>0</v>
      </c>
      <c r="AC65" s="119">
        <f t="shared" si="36"/>
        <v>0</v>
      </c>
      <c r="AD65" s="119">
        <f t="shared" si="36"/>
        <v>0</v>
      </c>
      <c r="AE65" s="119">
        <f t="shared" si="36"/>
        <v>0</v>
      </c>
      <c r="AF65" s="119">
        <f t="shared" si="36"/>
        <v>0</v>
      </c>
      <c r="AG65" s="119">
        <f t="shared" si="36"/>
        <v>0</v>
      </c>
      <c r="AH65" s="119">
        <f t="shared" si="36"/>
        <v>0</v>
      </c>
      <c r="AI65" s="119">
        <f t="shared" si="36"/>
        <v>0</v>
      </c>
      <c r="AJ65" s="119">
        <f t="shared" si="36"/>
        <v>0</v>
      </c>
      <c r="AK65" s="119">
        <f t="shared" si="36"/>
        <v>0</v>
      </c>
      <c r="AL65" s="119">
        <f t="shared" si="36"/>
        <v>0</v>
      </c>
      <c r="AM65" s="119">
        <f t="shared" si="36"/>
        <v>0</v>
      </c>
      <c r="AN65" s="119">
        <f t="shared" si="36"/>
        <v>0</v>
      </c>
      <c r="AO65" s="119">
        <f t="shared" si="36"/>
        <v>0</v>
      </c>
      <c r="AP65" s="119">
        <f t="shared" si="36"/>
        <v>0</v>
      </c>
      <c r="AQ65" s="119">
        <f t="shared" si="36"/>
        <v>0</v>
      </c>
      <c r="AR65" s="119">
        <f t="shared" si="36"/>
        <v>0</v>
      </c>
      <c r="AS65" s="119">
        <f t="shared" si="36"/>
        <v>0</v>
      </c>
      <c r="AT65" s="119">
        <f t="shared" si="36"/>
        <v>0</v>
      </c>
      <c r="AU65" s="119">
        <f t="shared" si="36"/>
        <v>0</v>
      </c>
      <c r="AV65" s="119">
        <f t="shared" si="36"/>
        <v>0</v>
      </c>
      <c r="AW65" s="119">
        <f t="shared" si="36"/>
        <v>0</v>
      </c>
      <c r="AX65" s="119">
        <f t="shared" si="36"/>
        <v>0</v>
      </c>
      <c r="AY65" s="119">
        <f t="shared" si="36"/>
        <v>0</v>
      </c>
      <c r="AZ65" s="119">
        <f t="shared" si="36"/>
        <v>0</v>
      </c>
      <c r="BA65" s="119">
        <f t="shared" si="36"/>
        <v>0</v>
      </c>
      <c r="BB65" s="119">
        <f t="shared" si="36"/>
        <v>0</v>
      </c>
      <c r="BC65" s="119">
        <f t="shared" si="36"/>
        <v>0</v>
      </c>
      <c r="BD65" s="119">
        <f t="shared" si="36"/>
        <v>0</v>
      </c>
      <c r="BE65" s="119">
        <f t="shared" si="36"/>
        <v>0</v>
      </c>
      <c r="BF65" s="119">
        <f t="shared" si="36"/>
        <v>0</v>
      </c>
      <c r="BG65" s="119">
        <f t="shared" si="36"/>
        <v>0</v>
      </c>
      <c r="BH65" s="119">
        <f t="shared" si="36"/>
        <v>0</v>
      </c>
      <c r="BI65" s="119">
        <f t="shared" si="36"/>
        <v>0</v>
      </c>
      <c r="BJ65" s="119">
        <f t="shared" si="36"/>
        <v>0</v>
      </c>
      <c r="BK65" s="119">
        <f t="shared" si="36"/>
        <v>0</v>
      </c>
      <c r="BL65" s="119">
        <f t="shared" si="36"/>
        <v>0</v>
      </c>
      <c r="BM65" s="113"/>
      <c r="BN65" s="316">
        <f>SUM(B65:BM65)</f>
        <v>0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7">B20</f>
        <v>0</v>
      </c>
      <c r="C71" s="87">
        <f t="shared" si="37"/>
        <v>0</v>
      </c>
      <c r="D71" s="87">
        <f t="shared" si="37"/>
        <v>0</v>
      </c>
      <c r="E71" s="87">
        <f t="shared" si="37"/>
        <v>0</v>
      </c>
      <c r="F71" s="87">
        <f t="shared" si="37"/>
        <v>0</v>
      </c>
      <c r="G71" s="87">
        <f t="shared" si="37"/>
        <v>0</v>
      </c>
      <c r="H71" s="87">
        <f t="shared" si="37"/>
        <v>0</v>
      </c>
      <c r="I71" s="87">
        <f t="shared" si="37"/>
        <v>0</v>
      </c>
      <c r="J71" s="87">
        <f t="shared" si="37"/>
        <v>0</v>
      </c>
      <c r="K71" s="87">
        <f t="shared" si="37"/>
        <v>0</v>
      </c>
      <c r="L71" s="87">
        <f t="shared" si="37"/>
        <v>0</v>
      </c>
      <c r="M71" s="87">
        <f t="shared" si="37"/>
        <v>0</v>
      </c>
      <c r="N71" s="87">
        <f t="shared" si="37"/>
        <v>0</v>
      </c>
      <c r="O71" s="87">
        <f t="shared" si="37"/>
        <v>0</v>
      </c>
      <c r="P71" s="87">
        <f t="shared" si="37"/>
        <v>0</v>
      </c>
      <c r="Q71" s="87">
        <f t="shared" si="37"/>
        <v>0</v>
      </c>
      <c r="R71" s="87">
        <f t="shared" si="37"/>
        <v>0</v>
      </c>
      <c r="S71" s="87">
        <f t="shared" si="37"/>
        <v>0</v>
      </c>
      <c r="T71" s="87">
        <f t="shared" si="37"/>
        <v>0</v>
      </c>
      <c r="U71" s="87">
        <f t="shared" si="37"/>
        <v>0</v>
      </c>
      <c r="V71" s="87">
        <f t="shared" si="37"/>
        <v>0</v>
      </c>
      <c r="W71" s="87">
        <f t="shared" si="37"/>
        <v>0</v>
      </c>
      <c r="X71" s="87">
        <f t="shared" si="37"/>
        <v>0</v>
      </c>
      <c r="Y71" s="87">
        <f t="shared" si="37"/>
        <v>0</v>
      </c>
      <c r="Z71" s="87">
        <f t="shared" si="37"/>
        <v>0</v>
      </c>
      <c r="AA71" s="87">
        <f t="shared" si="37"/>
        <v>0</v>
      </c>
      <c r="AB71" s="87">
        <f t="shared" si="37"/>
        <v>0</v>
      </c>
      <c r="AC71" s="87">
        <f t="shared" si="37"/>
        <v>0</v>
      </c>
      <c r="AD71" s="87">
        <f t="shared" si="37"/>
        <v>0</v>
      </c>
      <c r="AE71" s="87">
        <f t="shared" si="37"/>
        <v>0</v>
      </c>
      <c r="AF71" s="87">
        <f t="shared" si="37"/>
        <v>0</v>
      </c>
      <c r="AG71" s="87">
        <f t="shared" si="37"/>
        <v>0</v>
      </c>
      <c r="AH71" s="87">
        <f t="shared" si="37"/>
        <v>0</v>
      </c>
      <c r="AI71" s="87">
        <f t="shared" si="37"/>
        <v>0</v>
      </c>
      <c r="AJ71" s="87">
        <f t="shared" si="37"/>
        <v>0</v>
      </c>
      <c r="AK71" s="87">
        <f t="shared" si="37"/>
        <v>0</v>
      </c>
      <c r="AL71" s="87">
        <f t="shared" si="37"/>
        <v>0</v>
      </c>
      <c r="AM71" s="87">
        <f t="shared" si="37"/>
        <v>0</v>
      </c>
      <c r="AN71" s="87">
        <f t="shared" si="37"/>
        <v>0</v>
      </c>
      <c r="AO71" s="87">
        <f t="shared" si="37"/>
        <v>0</v>
      </c>
      <c r="AP71" s="87">
        <f t="shared" si="37"/>
        <v>0</v>
      </c>
      <c r="AQ71" s="87">
        <f t="shared" si="37"/>
        <v>0</v>
      </c>
      <c r="AR71" s="87">
        <f t="shared" si="37"/>
        <v>0</v>
      </c>
      <c r="AS71" s="87">
        <f t="shared" si="37"/>
        <v>0</v>
      </c>
      <c r="AT71" s="87">
        <f t="shared" si="37"/>
        <v>0</v>
      </c>
      <c r="AU71" s="87">
        <f t="shared" si="37"/>
        <v>0</v>
      </c>
      <c r="AV71" s="87">
        <f t="shared" si="37"/>
        <v>0</v>
      </c>
      <c r="AW71" s="87">
        <f t="shared" si="37"/>
        <v>0</v>
      </c>
      <c r="AX71" s="87">
        <f t="shared" si="37"/>
        <v>0</v>
      </c>
      <c r="AY71" s="87">
        <f t="shared" si="37"/>
        <v>0</v>
      </c>
      <c r="AZ71" s="87">
        <f t="shared" si="37"/>
        <v>0</v>
      </c>
      <c r="BA71" s="87">
        <f t="shared" si="37"/>
        <v>0</v>
      </c>
      <c r="BB71" s="87">
        <f t="shared" si="37"/>
        <v>0</v>
      </c>
      <c r="BC71" s="87">
        <f t="shared" si="37"/>
        <v>0</v>
      </c>
      <c r="BD71" s="87">
        <f t="shared" si="37"/>
        <v>0</v>
      </c>
      <c r="BE71" s="87">
        <f t="shared" si="37"/>
        <v>0</v>
      </c>
      <c r="BF71" s="87">
        <f t="shared" si="37"/>
        <v>0</v>
      </c>
      <c r="BG71" s="87">
        <f t="shared" si="37"/>
        <v>0</v>
      </c>
      <c r="BH71" s="87">
        <f t="shared" si="37"/>
        <v>0</v>
      </c>
      <c r="BI71" s="87">
        <f t="shared" si="37"/>
        <v>0</v>
      </c>
      <c r="BJ71" s="87">
        <f t="shared" si="37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0</v>
      </c>
      <c r="E73" s="87">
        <f>SUM($B$71:E71)-SUM($B$72:E72)</f>
        <v>0</v>
      </c>
      <c r="F73" s="87">
        <f>SUM($B$71:F71)-SUM($B$72:F72)</f>
        <v>0</v>
      </c>
      <c r="G73" s="87">
        <f>SUM($B$71:G71)-SUM($B$72:G72)</f>
        <v>0</v>
      </c>
      <c r="H73" s="87">
        <f>SUM($B$71:H71)-SUM($B$72:H72)</f>
        <v>0</v>
      </c>
      <c r="I73" s="87">
        <f>SUM($B$71:I71)-SUM($B$72:I72)</f>
        <v>0</v>
      </c>
      <c r="J73" s="87">
        <f>SUM($B$71:J71)-SUM($B$72:J72)</f>
        <v>0</v>
      </c>
      <c r="K73" s="87">
        <f>SUM($B$71:K71)-SUM($B$72:K72)</f>
        <v>0</v>
      </c>
      <c r="L73" s="87">
        <f>SUM($B$71:L71)-SUM($B$72:L72)</f>
        <v>0</v>
      </c>
      <c r="M73" s="87">
        <f>SUM($B$71:M71)-SUM($B$72:M72)</f>
        <v>0</v>
      </c>
      <c r="N73" s="87">
        <f>SUM($B$71:N71)-SUM($B$72:N72)</f>
        <v>0</v>
      </c>
      <c r="O73" s="87">
        <f>SUM($B$71:O71)-SUM($B$72:O72)</f>
        <v>0</v>
      </c>
      <c r="P73" s="87">
        <f>SUM($B$71:P71)-SUM($B$72:P72)</f>
        <v>0</v>
      </c>
      <c r="Q73" s="87">
        <f>SUM($B$71:Q71)-SUM($B$72:Q72)</f>
        <v>0</v>
      </c>
      <c r="R73" s="87">
        <f>SUM($B$71:R71)-SUM($B$72:R72)</f>
        <v>0</v>
      </c>
      <c r="S73" s="87">
        <f>SUM($B$71:S71)-SUM($B$72:S72)</f>
        <v>0</v>
      </c>
      <c r="T73" s="87">
        <f>SUM($B$71:T71)-SUM($B$72:T72)</f>
        <v>0</v>
      </c>
      <c r="U73" s="87">
        <f>SUM($B$71:U71)-SUM($B$72:U72)</f>
        <v>0</v>
      </c>
      <c r="V73" s="87">
        <f>SUM($B$71:V71)-SUM($B$72:V72)</f>
        <v>0</v>
      </c>
      <c r="W73" s="87">
        <f>SUM($B$71:W71)-SUM($B$72:W72)</f>
        <v>0</v>
      </c>
      <c r="X73" s="87">
        <f>SUM($B$71:X71)-SUM($B$72:X72)</f>
        <v>0</v>
      </c>
      <c r="Y73" s="87">
        <f>SUM($B$71:Y71)-SUM($B$72:Y72)</f>
        <v>0</v>
      </c>
      <c r="Z73" s="87">
        <f>SUM($B$71:Z71)-SUM($B$72:Z72)</f>
        <v>0</v>
      </c>
      <c r="AA73" s="87">
        <f>SUM($B$71:AA71)-SUM($B$72:AA72)</f>
        <v>0</v>
      </c>
      <c r="AB73" s="87">
        <f>SUM($B$71:AB71)-SUM($B$72:AB72)</f>
        <v>0</v>
      </c>
      <c r="AC73" s="87">
        <f>SUM($B$71:AC71)-SUM($B$72:AC72)</f>
        <v>0</v>
      </c>
      <c r="AD73" s="87">
        <f>SUM($B$71:AD71)-SUM($B$72:AD72)</f>
        <v>0</v>
      </c>
      <c r="AE73" s="87">
        <f>SUM($B$71:AE71)-SUM($B$72:AE72)</f>
        <v>0</v>
      </c>
      <c r="AF73" s="87">
        <f>SUM($B$71:AF71)-SUM($B$72:AF72)</f>
        <v>0</v>
      </c>
      <c r="AG73" s="87">
        <f>SUM($B$71:AG71)-SUM($B$72:AG72)</f>
        <v>0</v>
      </c>
      <c r="AH73" s="87">
        <f>SUM($B$71:AH71)-SUM($B$72:AH72)</f>
        <v>0</v>
      </c>
      <c r="AI73" s="87">
        <f>SUM($B$71:AI71)-SUM($B$72:AI72)</f>
        <v>0</v>
      </c>
      <c r="AJ73" s="87">
        <f>SUM($B$71:AJ71)-SUM($B$72:AJ72)</f>
        <v>0</v>
      </c>
      <c r="AK73" s="87">
        <f>SUM($B$71:AK71)-SUM($B$72:AK72)</f>
        <v>0</v>
      </c>
      <c r="AL73" s="87">
        <f>SUM($B$71:AL71)-SUM($B$72:AL72)</f>
        <v>0</v>
      </c>
      <c r="AM73" s="87">
        <f>SUM($B$71:AM71)-SUM($B$72:AM72)</f>
        <v>0</v>
      </c>
      <c r="AN73" s="87">
        <f>SUM($B$71:AN71)-SUM($B$72:AN72)</f>
        <v>0</v>
      </c>
      <c r="AO73" s="87">
        <f>SUM($B$71:AO71)-SUM($B$72:AO72)</f>
        <v>0</v>
      </c>
      <c r="AP73" s="87">
        <f>SUM($B$71:AP71)-SUM($B$72:AP72)</f>
        <v>0</v>
      </c>
      <c r="AQ73" s="87">
        <f>SUM($B$71:AQ71)-SUM($B$72:AQ72)</f>
        <v>0</v>
      </c>
      <c r="AR73" s="87">
        <f>SUM($B$71:AR71)-SUM($B$72:AR72)</f>
        <v>0</v>
      </c>
      <c r="AS73" s="87">
        <f>SUM($B$71:AS71)-SUM($B$72:AS72)</f>
        <v>0</v>
      </c>
      <c r="AT73" s="87">
        <f>SUM($B$71:AT71)-SUM($B$72:AT72)</f>
        <v>0</v>
      </c>
      <c r="AU73" s="87">
        <f>SUM($B$71:AU71)-SUM($B$72:AU72)</f>
        <v>0</v>
      </c>
      <c r="AV73" s="87">
        <f>SUM($B$71:AV71)-SUM($B$72:AV72)</f>
        <v>0</v>
      </c>
      <c r="AW73" s="87">
        <f>SUM($B$71:AW71)-SUM($B$72:AW72)</f>
        <v>0</v>
      </c>
      <c r="AX73" s="87">
        <f>SUM($B$71:AX71)-SUM($B$72:AX72)</f>
        <v>0</v>
      </c>
      <c r="AY73" s="87">
        <f>SUM($B$71:AY71)-SUM($B$72:AY72)</f>
        <v>0</v>
      </c>
      <c r="AZ73" s="87">
        <f>SUM($B$71:AZ71)-SUM($B$72:AZ72)</f>
        <v>0</v>
      </c>
      <c r="BA73" s="87">
        <f>SUM($B$71:BA71)-SUM($B$72:BA72)</f>
        <v>0</v>
      </c>
      <c r="BB73" s="87">
        <f>SUM($B$71:BB71)-SUM($B$72:BB72)</f>
        <v>0</v>
      </c>
      <c r="BC73" s="87">
        <f>SUM($B$71:BC71)-SUM($B$72:BC72)</f>
        <v>0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/>
      <c r="C74" s="128"/>
      <c r="D74" s="331">
        <f>($D$71*TaxDepr!B$33)</f>
        <v>0</v>
      </c>
      <c r="E74" s="331">
        <f>($D$71*TaxDepr!C$33)</f>
        <v>0</v>
      </c>
      <c r="F74" s="331">
        <f>($D$71*TaxDepr!D$33)</f>
        <v>0</v>
      </c>
      <c r="G74" s="331">
        <f>($D$71*TaxDepr!E$33)</f>
        <v>0</v>
      </c>
      <c r="H74" s="331">
        <f>($D$71*TaxDepr!F$33)</f>
        <v>0</v>
      </c>
      <c r="I74" s="331">
        <f>($D$71*TaxDepr!G$33)</f>
        <v>0</v>
      </c>
      <c r="J74" s="331">
        <f>($D$71*TaxDepr!H$33)</f>
        <v>0</v>
      </c>
      <c r="K74" s="331">
        <f>($D$71*TaxDepr!I$33)</f>
        <v>0</v>
      </c>
      <c r="L74" s="331">
        <f>($D$71*TaxDepr!J$33)</f>
        <v>0</v>
      </c>
      <c r="M74" s="331">
        <f>($D$71*TaxDepr!K$33)</f>
        <v>0</v>
      </c>
      <c r="N74" s="331">
        <f>($D$71*TaxDepr!L$33)</f>
        <v>0</v>
      </c>
      <c r="O74" s="331">
        <f>($D$71*TaxDepr!M$33)</f>
        <v>0</v>
      </c>
      <c r="P74" s="331">
        <f>($D$71*TaxDepr!N$33)</f>
        <v>0</v>
      </c>
      <c r="Q74" s="331">
        <f>($D$71*TaxDepr!O$33)</f>
        <v>0</v>
      </c>
      <c r="R74" s="331">
        <f>($D$71*TaxDepr!P$33)</f>
        <v>0</v>
      </c>
      <c r="S74" s="331">
        <f>($D$71*TaxDepr!Q$33)</f>
        <v>0</v>
      </c>
      <c r="T74" s="331">
        <f>($D$71*TaxDepr!R$33)</f>
        <v>0</v>
      </c>
      <c r="U74" s="331">
        <f>($D$71*TaxDepr!S$33)</f>
        <v>0</v>
      </c>
      <c r="V74" s="331">
        <f>($D$71*TaxDepr!T$33)</f>
        <v>0</v>
      </c>
      <c r="W74" s="331">
        <f>($D$71*TaxDepr!U$33)</f>
        <v>0</v>
      </c>
      <c r="X74" s="331">
        <f>($D$71*TaxDepr!V$33)</f>
        <v>0</v>
      </c>
      <c r="Y74" s="331"/>
      <c r="Z74" s="331"/>
      <c r="AA74" s="331"/>
      <c r="AB74" s="331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0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8">C72+C74</f>
        <v>0</v>
      </c>
      <c r="D75" s="95">
        <f t="shared" si="38"/>
        <v>0</v>
      </c>
      <c r="E75" s="95">
        <f t="shared" si="38"/>
        <v>0</v>
      </c>
      <c r="F75" s="95">
        <f t="shared" si="38"/>
        <v>0</v>
      </c>
      <c r="G75" s="95">
        <f t="shared" si="38"/>
        <v>0</v>
      </c>
      <c r="H75" s="95">
        <f t="shared" si="38"/>
        <v>0</v>
      </c>
      <c r="I75" s="95">
        <f t="shared" si="38"/>
        <v>0</v>
      </c>
      <c r="J75" s="95">
        <f t="shared" si="38"/>
        <v>0</v>
      </c>
      <c r="K75" s="95">
        <f t="shared" si="38"/>
        <v>0</v>
      </c>
      <c r="L75" s="95">
        <f t="shared" si="38"/>
        <v>0</v>
      </c>
      <c r="M75" s="95">
        <f t="shared" si="38"/>
        <v>0</v>
      </c>
      <c r="N75" s="95">
        <f t="shared" si="38"/>
        <v>0</v>
      </c>
      <c r="O75" s="95">
        <f t="shared" si="38"/>
        <v>0</v>
      </c>
      <c r="P75" s="95">
        <f t="shared" si="38"/>
        <v>0</v>
      </c>
      <c r="Q75" s="95">
        <f t="shared" si="38"/>
        <v>0</v>
      </c>
      <c r="R75" s="95">
        <f t="shared" si="38"/>
        <v>0</v>
      </c>
      <c r="S75" s="95">
        <f t="shared" si="38"/>
        <v>0</v>
      </c>
      <c r="T75" s="95">
        <f t="shared" si="38"/>
        <v>0</v>
      </c>
      <c r="U75" s="95">
        <f t="shared" si="38"/>
        <v>0</v>
      </c>
      <c r="V75" s="95">
        <f t="shared" si="38"/>
        <v>0</v>
      </c>
      <c r="W75" s="95">
        <f t="shared" si="38"/>
        <v>0</v>
      </c>
      <c r="X75" s="95">
        <f t="shared" si="38"/>
        <v>0</v>
      </c>
      <c r="Y75" s="95">
        <f t="shared" si="38"/>
        <v>0</v>
      </c>
      <c r="Z75" s="95">
        <f t="shared" si="38"/>
        <v>0</v>
      </c>
      <c r="AA75" s="95">
        <f t="shared" si="38"/>
        <v>0</v>
      </c>
      <c r="AB75" s="95">
        <f t="shared" si="38"/>
        <v>0</v>
      </c>
      <c r="AC75" s="95">
        <f t="shared" si="38"/>
        <v>0</v>
      </c>
      <c r="AD75" s="95">
        <f t="shared" si="38"/>
        <v>0</v>
      </c>
      <c r="AE75" s="95">
        <f t="shared" si="38"/>
        <v>0</v>
      </c>
      <c r="AF75" s="95">
        <f t="shared" si="38"/>
        <v>0</v>
      </c>
      <c r="AG75" s="95">
        <f t="shared" si="38"/>
        <v>0</v>
      </c>
      <c r="AH75" s="95">
        <f t="shared" si="38"/>
        <v>0</v>
      </c>
      <c r="AI75" s="95">
        <f t="shared" si="38"/>
        <v>0</v>
      </c>
      <c r="AJ75" s="95">
        <f t="shared" si="38"/>
        <v>0</v>
      </c>
      <c r="AK75" s="95">
        <f t="shared" si="38"/>
        <v>0</v>
      </c>
      <c r="AL75" s="95">
        <f t="shared" si="38"/>
        <v>0</v>
      </c>
      <c r="AM75" s="95">
        <f t="shared" si="38"/>
        <v>0</v>
      </c>
      <c r="AN75" s="95">
        <f t="shared" si="38"/>
        <v>0</v>
      </c>
      <c r="AO75" s="95">
        <f t="shared" si="38"/>
        <v>0</v>
      </c>
      <c r="AP75" s="95">
        <f t="shared" si="38"/>
        <v>0</v>
      </c>
      <c r="AQ75" s="95">
        <f t="shared" si="38"/>
        <v>0</v>
      </c>
      <c r="AR75" s="95">
        <f t="shared" si="38"/>
        <v>0</v>
      </c>
      <c r="AS75" s="95">
        <f t="shared" si="38"/>
        <v>0</v>
      </c>
      <c r="AT75" s="95">
        <f t="shared" si="38"/>
        <v>0</v>
      </c>
      <c r="AU75" s="95">
        <f t="shared" si="38"/>
        <v>0</v>
      </c>
      <c r="AV75" s="95">
        <f t="shared" si="38"/>
        <v>0</v>
      </c>
      <c r="AW75" s="95">
        <f t="shared" si="38"/>
        <v>0</v>
      </c>
      <c r="AX75" s="95">
        <f t="shared" si="38"/>
        <v>0</v>
      </c>
      <c r="AY75" s="95">
        <f t="shared" si="38"/>
        <v>0</v>
      </c>
      <c r="AZ75" s="95">
        <f t="shared" si="38"/>
        <v>0</v>
      </c>
      <c r="BA75" s="95">
        <f t="shared" si="38"/>
        <v>0</v>
      </c>
      <c r="BB75" s="95">
        <f t="shared" si="38"/>
        <v>0</v>
      </c>
      <c r="BC75" s="95">
        <f t="shared" si="38"/>
        <v>0</v>
      </c>
      <c r="BD75" s="95">
        <f t="shared" si="38"/>
        <v>0</v>
      </c>
      <c r="BE75" s="95">
        <f t="shared" si="38"/>
        <v>0</v>
      </c>
      <c r="BF75" s="95">
        <f t="shared" si="38"/>
        <v>0</v>
      </c>
      <c r="BG75" s="95">
        <f t="shared" si="38"/>
        <v>0</v>
      </c>
      <c r="BH75" s="95">
        <f t="shared" si="38"/>
        <v>0</v>
      </c>
      <c r="BI75" s="95">
        <f t="shared" si="38"/>
        <v>0</v>
      </c>
      <c r="BJ75" s="95">
        <f t="shared" si="38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9">B20</f>
        <v>0</v>
      </c>
      <c r="C78" s="87">
        <f t="shared" si="39"/>
        <v>0</v>
      </c>
      <c r="D78" s="87">
        <f t="shared" si="39"/>
        <v>0</v>
      </c>
      <c r="E78" s="87">
        <f t="shared" si="39"/>
        <v>0</v>
      </c>
      <c r="F78" s="87">
        <f t="shared" si="39"/>
        <v>0</v>
      </c>
      <c r="G78" s="87">
        <f t="shared" si="39"/>
        <v>0</v>
      </c>
      <c r="H78" s="87">
        <f t="shared" si="39"/>
        <v>0</v>
      </c>
      <c r="I78" s="87">
        <f t="shared" si="39"/>
        <v>0</v>
      </c>
      <c r="J78" s="87">
        <f t="shared" si="39"/>
        <v>0</v>
      </c>
      <c r="K78" s="87">
        <f t="shared" si="39"/>
        <v>0</v>
      </c>
      <c r="L78" s="87">
        <f t="shared" si="39"/>
        <v>0</v>
      </c>
      <c r="M78" s="87">
        <f t="shared" si="39"/>
        <v>0</v>
      </c>
      <c r="N78" s="87">
        <f t="shared" si="39"/>
        <v>0</v>
      </c>
      <c r="O78" s="87">
        <f t="shared" si="39"/>
        <v>0</v>
      </c>
      <c r="P78" s="87">
        <f t="shared" si="39"/>
        <v>0</v>
      </c>
      <c r="Q78" s="87">
        <f t="shared" si="39"/>
        <v>0</v>
      </c>
      <c r="R78" s="87">
        <f t="shared" si="39"/>
        <v>0</v>
      </c>
      <c r="S78" s="87">
        <f t="shared" si="39"/>
        <v>0</v>
      </c>
      <c r="T78" s="87">
        <f t="shared" si="39"/>
        <v>0</v>
      </c>
      <c r="U78" s="87">
        <f t="shared" si="39"/>
        <v>0</v>
      </c>
      <c r="V78" s="87">
        <f t="shared" si="39"/>
        <v>0</v>
      </c>
      <c r="W78" s="87">
        <f t="shared" si="39"/>
        <v>0</v>
      </c>
      <c r="X78" s="87">
        <f t="shared" si="39"/>
        <v>0</v>
      </c>
      <c r="Y78" s="87">
        <f t="shared" si="39"/>
        <v>0</v>
      </c>
      <c r="Z78" s="87">
        <f t="shared" si="39"/>
        <v>0</v>
      </c>
      <c r="AA78" s="87">
        <f t="shared" si="39"/>
        <v>0</v>
      </c>
      <c r="AB78" s="87">
        <f t="shared" si="39"/>
        <v>0</v>
      </c>
      <c r="AC78" s="87">
        <f t="shared" si="39"/>
        <v>0</v>
      </c>
      <c r="AD78" s="87">
        <f t="shared" si="39"/>
        <v>0</v>
      </c>
      <c r="AE78" s="87">
        <f t="shared" si="39"/>
        <v>0</v>
      </c>
      <c r="AF78" s="87">
        <f t="shared" si="39"/>
        <v>0</v>
      </c>
      <c r="AG78" s="87">
        <f t="shared" si="39"/>
        <v>0</v>
      </c>
      <c r="AH78" s="87">
        <f t="shared" si="39"/>
        <v>0</v>
      </c>
      <c r="AI78" s="87">
        <f t="shared" si="39"/>
        <v>0</v>
      </c>
      <c r="AJ78" s="87">
        <f t="shared" si="39"/>
        <v>0</v>
      </c>
      <c r="AK78" s="87">
        <f t="shared" si="39"/>
        <v>0</v>
      </c>
      <c r="AL78" s="87">
        <f t="shared" si="39"/>
        <v>0</v>
      </c>
      <c r="AM78" s="87">
        <f t="shared" si="39"/>
        <v>0</v>
      </c>
      <c r="AN78" s="87">
        <f t="shared" si="39"/>
        <v>0</v>
      </c>
      <c r="AO78" s="87">
        <f t="shared" si="39"/>
        <v>0</v>
      </c>
      <c r="AP78" s="87">
        <f t="shared" si="39"/>
        <v>0</v>
      </c>
      <c r="AQ78" s="87">
        <f t="shared" si="39"/>
        <v>0</v>
      </c>
      <c r="AR78" s="87">
        <f t="shared" si="39"/>
        <v>0</v>
      </c>
      <c r="AS78" s="87">
        <f t="shared" si="39"/>
        <v>0</v>
      </c>
      <c r="AT78" s="87">
        <f t="shared" si="39"/>
        <v>0</v>
      </c>
      <c r="AU78" s="87">
        <f t="shared" si="39"/>
        <v>0</v>
      </c>
      <c r="AV78" s="87">
        <f t="shared" si="39"/>
        <v>0</v>
      </c>
      <c r="AW78" s="87">
        <f t="shared" si="39"/>
        <v>0</v>
      </c>
      <c r="AX78" s="87">
        <f t="shared" si="39"/>
        <v>0</v>
      </c>
      <c r="AY78" s="87">
        <f t="shared" si="39"/>
        <v>0</v>
      </c>
      <c r="AZ78" s="87">
        <f t="shared" si="39"/>
        <v>0</v>
      </c>
      <c r="BA78" s="87">
        <f t="shared" si="39"/>
        <v>0</v>
      </c>
      <c r="BB78" s="87">
        <f t="shared" si="39"/>
        <v>0</v>
      </c>
      <c r="BC78" s="87">
        <f t="shared" si="39"/>
        <v>0</v>
      </c>
      <c r="BD78" s="87">
        <f t="shared" si="39"/>
        <v>0</v>
      </c>
      <c r="BE78" s="87">
        <f t="shared" si="39"/>
        <v>0</v>
      </c>
      <c r="BF78" s="87">
        <f t="shared" si="39"/>
        <v>0</v>
      </c>
      <c r="BG78" s="87">
        <f t="shared" si="39"/>
        <v>0</v>
      </c>
      <c r="BH78" s="87">
        <f t="shared" si="39"/>
        <v>0</v>
      </c>
      <c r="BI78" s="87">
        <f t="shared" si="39"/>
        <v>0</v>
      </c>
      <c r="BJ78" s="87">
        <f t="shared" si="39"/>
        <v>0</v>
      </c>
      <c r="BK78" s="87">
        <f t="shared" si="39"/>
        <v>0</v>
      </c>
      <c r="BL78" s="87">
        <f t="shared" si="39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0</v>
      </c>
      <c r="E80" s="87">
        <f>SUM($B$78:E78)</f>
        <v>0</v>
      </c>
      <c r="F80" s="87">
        <f>SUM($B$78:F78)</f>
        <v>0</v>
      </c>
      <c r="G80" s="87">
        <f>SUM($B$78:G78)</f>
        <v>0</v>
      </c>
      <c r="H80" s="87">
        <f>SUM($B$78:H78)</f>
        <v>0</v>
      </c>
      <c r="I80" s="87">
        <f>SUM($B$78:I78)</f>
        <v>0</v>
      </c>
      <c r="J80" s="87">
        <f>SUM($B$78:J78)</f>
        <v>0</v>
      </c>
      <c r="K80" s="87">
        <f>SUM($B$78:K78)</f>
        <v>0</v>
      </c>
      <c r="L80" s="87">
        <f>SUM($B$78:L78)</f>
        <v>0</v>
      </c>
      <c r="M80" s="87">
        <f>SUM($B$78:M78)</f>
        <v>0</v>
      </c>
      <c r="N80" s="87">
        <f>SUM($B$78:N78)</f>
        <v>0</v>
      </c>
      <c r="O80" s="87">
        <f>SUM($B$78:O78)</f>
        <v>0</v>
      </c>
      <c r="P80" s="87">
        <f>SUM($B$78:P78)</f>
        <v>0</v>
      </c>
      <c r="Q80" s="87">
        <f>SUM($B$78:Q78)</f>
        <v>0</v>
      </c>
      <c r="R80" s="87">
        <f>SUM($B$78:R78)</f>
        <v>0</v>
      </c>
      <c r="S80" s="87">
        <f>SUM($B$78:S78)</f>
        <v>0</v>
      </c>
      <c r="T80" s="87">
        <f>SUM($B$78:T78)</f>
        <v>0</v>
      </c>
      <c r="U80" s="87">
        <f>SUM($B$78:U78)</f>
        <v>0</v>
      </c>
      <c r="V80" s="87">
        <f>SUM($B$78:V78)</f>
        <v>0</v>
      </c>
      <c r="W80" s="87">
        <f>SUM($B$78:W78)</f>
        <v>0</v>
      </c>
      <c r="X80" s="87">
        <f>SUM($B$78:X78)</f>
        <v>0</v>
      </c>
      <c r="Y80" s="87">
        <f>SUM($B$78:Y78)</f>
        <v>0</v>
      </c>
      <c r="Z80" s="87">
        <f>SUM($B$78:Z78)</f>
        <v>0</v>
      </c>
      <c r="AA80" s="87">
        <f>SUM($B$78:AA78)</f>
        <v>0</v>
      </c>
      <c r="AB80" s="87">
        <f>SUM($B$78:AB78)</f>
        <v>0</v>
      </c>
      <c r="AC80" s="87">
        <f>SUM($B$78:AC78)</f>
        <v>0</v>
      </c>
      <c r="AD80" s="87">
        <f>SUM($B$78:AD78)</f>
        <v>0</v>
      </c>
      <c r="AE80" s="87">
        <f>SUM($B$78:AE78)</f>
        <v>0</v>
      </c>
      <c r="AF80" s="87">
        <f>SUM($B$78:AF78)</f>
        <v>0</v>
      </c>
      <c r="AG80" s="87">
        <f>SUM($B$78:AG78)</f>
        <v>0</v>
      </c>
      <c r="AH80" s="87">
        <f>SUM($B$78:AH78)</f>
        <v>0</v>
      </c>
      <c r="AI80" s="87">
        <f>SUM($B$78:AI78)</f>
        <v>0</v>
      </c>
      <c r="AJ80" s="87">
        <f>SUM($B$78:AJ78)</f>
        <v>0</v>
      </c>
      <c r="AK80" s="87">
        <f>SUM($B$78:AK78)</f>
        <v>0</v>
      </c>
      <c r="AL80" s="87">
        <f>SUM($B$78:AL78)</f>
        <v>0</v>
      </c>
      <c r="AM80" s="87">
        <f>SUM($B$78:AM78)</f>
        <v>0</v>
      </c>
      <c r="AN80" s="87">
        <f>SUM($B$78:AN78)</f>
        <v>0</v>
      </c>
      <c r="AO80" s="87">
        <f>SUM($B$78:AO78)</f>
        <v>0</v>
      </c>
      <c r="AP80" s="87">
        <f>SUM($B$78:AP78)</f>
        <v>0</v>
      </c>
      <c r="AQ80" s="87">
        <f>SUM($B$78:AQ78)</f>
        <v>0</v>
      </c>
      <c r="AR80" s="87">
        <f>SUM($B$78:AR78)</f>
        <v>0</v>
      </c>
      <c r="AS80" s="87">
        <f>SUM($B$78:AS78)</f>
        <v>0</v>
      </c>
      <c r="AT80" s="87">
        <f>SUM($B$78:AT78)</f>
        <v>0</v>
      </c>
      <c r="AU80" s="87">
        <f>SUM($B$78:AU78)</f>
        <v>0</v>
      </c>
      <c r="AV80" s="87">
        <f>SUM($B$78:AV78)</f>
        <v>0</v>
      </c>
      <c r="AW80" s="87">
        <f>SUM($B$78:AW78)</f>
        <v>0</v>
      </c>
      <c r="AX80" s="87">
        <f>SUM($B$78:AX78)</f>
        <v>0</v>
      </c>
      <c r="AY80" s="87">
        <f>SUM($B$78:AY78)</f>
        <v>0</v>
      </c>
      <c r="AZ80" s="87">
        <f>SUM($B$78:AZ78)</f>
        <v>0</v>
      </c>
      <c r="BA80" s="87">
        <f>SUM($B$78:BA78)</f>
        <v>0</v>
      </c>
      <c r="BB80" s="87">
        <f>SUM($B$78:BB78)</f>
        <v>0</v>
      </c>
      <c r="BC80" s="87">
        <f>SUM($B$78:BC78)</f>
        <v>0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0</v>
      </c>
      <c r="E81" s="330">
        <f t="shared" ref="E81:BL81" si="40">E74</f>
        <v>0</v>
      </c>
      <c r="F81" s="330">
        <f t="shared" si="40"/>
        <v>0</v>
      </c>
      <c r="G81" s="330">
        <f t="shared" si="40"/>
        <v>0</v>
      </c>
      <c r="H81" s="330">
        <f t="shared" si="40"/>
        <v>0</v>
      </c>
      <c r="I81" s="330">
        <f t="shared" si="40"/>
        <v>0</v>
      </c>
      <c r="J81" s="330">
        <f t="shared" si="40"/>
        <v>0</v>
      </c>
      <c r="K81" s="330">
        <f t="shared" si="40"/>
        <v>0</v>
      </c>
      <c r="L81" s="330">
        <f t="shared" si="40"/>
        <v>0</v>
      </c>
      <c r="M81" s="330">
        <f t="shared" si="40"/>
        <v>0</v>
      </c>
      <c r="N81" s="330">
        <f t="shared" si="40"/>
        <v>0</v>
      </c>
      <c r="O81" s="330">
        <f t="shared" si="40"/>
        <v>0</v>
      </c>
      <c r="P81" s="330">
        <f t="shared" si="40"/>
        <v>0</v>
      </c>
      <c r="Q81" s="330">
        <f t="shared" si="40"/>
        <v>0</v>
      </c>
      <c r="R81" s="330">
        <f t="shared" si="40"/>
        <v>0</v>
      </c>
      <c r="S81" s="330">
        <f t="shared" si="40"/>
        <v>0</v>
      </c>
      <c r="T81" s="330">
        <f t="shared" si="40"/>
        <v>0</v>
      </c>
      <c r="U81" s="330">
        <f t="shared" si="40"/>
        <v>0</v>
      </c>
      <c r="V81" s="330">
        <f t="shared" si="40"/>
        <v>0</v>
      </c>
      <c r="W81" s="330">
        <f t="shared" si="40"/>
        <v>0</v>
      </c>
      <c r="X81" s="330">
        <f t="shared" si="40"/>
        <v>0</v>
      </c>
      <c r="Y81" s="330">
        <f t="shared" si="40"/>
        <v>0</v>
      </c>
      <c r="Z81" s="330">
        <f t="shared" si="40"/>
        <v>0</v>
      </c>
      <c r="AA81" s="330">
        <f t="shared" si="40"/>
        <v>0</v>
      </c>
      <c r="AB81" s="330">
        <f t="shared" si="40"/>
        <v>0</v>
      </c>
      <c r="AC81" s="330">
        <f t="shared" si="40"/>
        <v>0</v>
      </c>
      <c r="AD81" s="330">
        <f t="shared" si="40"/>
        <v>0</v>
      </c>
      <c r="AE81" s="330">
        <f t="shared" si="40"/>
        <v>0</v>
      </c>
      <c r="AF81" s="330">
        <f t="shared" si="40"/>
        <v>0</v>
      </c>
      <c r="AG81" s="330">
        <f t="shared" si="40"/>
        <v>0</v>
      </c>
      <c r="AH81" s="330">
        <f t="shared" si="40"/>
        <v>0</v>
      </c>
      <c r="AI81" s="330">
        <f t="shared" si="40"/>
        <v>0</v>
      </c>
      <c r="AJ81" s="330">
        <f t="shared" si="40"/>
        <v>0</v>
      </c>
      <c r="AK81" s="330">
        <f t="shared" si="40"/>
        <v>0</v>
      </c>
      <c r="AL81" s="330">
        <f t="shared" si="40"/>
        <v>0</v>
      </c>
      <c r="AM81" s="330">
        <f t="shared" si="40"/>
        <v>0</v>
      </c>
      <c r="AN81" s="330">
        <f t="shared" si="40"/>
        <v>0</v>
      </c>
      <c r="AO81" s="330">
        <f t="shared" si="40"/>
        <v>0</v>
      </c>
      <c r="AP81" s="330">
        <f t="shared" si="40"/>
        <v>0</v>
      </c>
      <c r="AQ81" s="330">
        <f t="shared" si="40"/>
        <v>0</v>
      </c>
      <c r="AR81" s="330">
        <f t="shared" si="40"/>
        <v>0</v>
      </c>
      <c r="AS81" s="330">
        <f t="shared" si="40"/>
        <v>0</v>
      </c>
      <c r="AT81" s="330">
        <f t="shared" si="40"/>
        <v>0</v>
      </c>
      <c r="AU81" s="330">
        <f t="shared" si="40"/>
        <v>0</v>
      </c>
      <c r="AV81" s="330">
        <f t="shared" si="40"/>
        <v>0</v>
      </c>
      <c r="AW81" s="330">
        <f t="shared" si="40"/>
        <v>0</v>
      </c>
      <c r="AX81" s="330">
        <f t="shared" si="40"/>
        <v>0</v>
      </c>
      <c r="AY81" s="330">
        <f t="shared" si="40"/>
        <v>0</v>
      </c>
      <c r="AZ81" s="330">
        <f t="shared" si="40"/>
        <v>0</v>
      </c>
      <c r="BA81" s="330">
        <f t="shared" si="40"/>
        <v>0</v>
      </c>
      <c r="BB81" s="330">
        <f t="shared" si="40"/>
        <v>0</v>
      </c>
      <c r="BC81" s="330">
        <f t="shared" si="40"/>
        <v>0</v>
      </c>
      <c r="BD81" s="330">
        <f t="shared" si="40"/>
        <v>0</v>
      </c>
      <c r="BE81" s="330">
        <f t="shared" si="40"/>
        <v>0</v>
      </c>
      <c r="BF81" s="330">
        <f t="shared" si="40"/>
        <v>0</v>
      </c>
      <c r="BG81" s="330">
        <f t="shared" si="40"/>
        <v>0</v>
      </c>
      <c r="BH81" s="330">
        <f t="shared" si="40"/>
        <v>0</v>
      </c>
      <c r="BI81" s="330">
        <f t="shared" si="40"/>
        <v>0</v>
      </c>
      <c r="BJ81" s="330">
        <f t="shared" si="40"/>
        <v>0</v>
      </c>
      <c r="BK81" s="330">
        <f t="shared" si="40"/>
        <v>0</v>
      </c>
      <c r="BL81" s="330">
        <f t="shared" si="40"/>
        <v>0</v>
      </c>
      <c r="BM81" s="37"/>
      <c r="BN81" s="75">
        <f>SUM(B81:BM81)</f>
        <v>0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1">C79+C81</f>
        <v>0</v>
      </c>
      <c r="D82" s="95">
        <f t="shared" si="41"/>
        <v>0</v>
      </c>
      <c r="E82" s="95">
        <f t="shared" si="41"/>
        <v>0</v>
      </c>
      <c r="F82" s="95">
        <f t="shared" si="41"/>
        <v>0</v>
      </c>
      <c r="G82" s="95">
        <f t="shared" si="41"/>
        <v>0</v>
      </c>
      <c r="H82" s="95">
        <f t="shared" si="41"/>
        <v>0</v>
      </c>
      <c r="I82" s="95">
        <f t="shared" si="41"/>
        <v>0</v>
      </c>
      <c r="J82" s="95">
        <f t="shared" si="41"/>
        <v>0</v>
      </c>
      <c r="K82" s="95">
        <f t="shared" si="41"/>
        <v>0</v>
      </c>
      <c r="L82" s="95">
        <f t="shared" si="41"/>
        <v>0</v>
      </c>
      <c r="M82" s="95">
        <f t="shared" si="41"/>
        <v>0</v>
      </c>
      <c r="N82" s="95">
        <f t="shared" si="41"/>
        <v>0</v>
      </c>
      <c r="O82" s="95">
        <f t="shared" si="41"/>
        <v>0</v>
      </c>
      <c r="P82" s="95">
        <f t="shared" si="41"/>
        <v>0</v>
      </c>
      <c r="Q82" s="95">
        <f t="shared" si="41"/>
        <v>0</v>
      </c>
      <c r="R82" s="95">
        <f t="shared" si="41"/>
        <v>0</v>
      </c>
      <c r="S82" s="95">
        <f t="shared" si="41"/>
        <v>0</v>
      </c>
      <c r="T82" s="95">
        <f t="shared" si="41"/>
        <v>0</v>
      </c>
      <c r="U82" s="95">
        <f t="shared" si="41"/>
        <v>0</v>
      </c>
      <c r="V82" s="95">
        <f t="shared" si="41"/>
        <v>0</v>
      </c>
      <c r="W82" s="95">
        <f t="shared" si="41"/>
        <v>0</v>
      </c>
      <c r="X82" s="95">
        <f t="shared" si="41"/>
        <v>0</v>
      </c>
      <c r="Y82" s="95">
        <f t="shared" si="41"/>
        <v>0</v>
      </c>
      <c r="Z82" s="95">
        <f t="shared" si="41"/>
        <v>0</v>
      </c>
      <c r="AA82" s="95">
        <f t="shared" si="41"/>
        <v>0</v>
      </c>
      <c r="AB82" s="95">
        <f t="shared" si="41"/>
        <v>0</v>
      </c>
      <c r="AC82" s="95">
        <f t="shared" si="41"/>
        <v>0</v>
      </c>
      <c r="AD82" s="95">
        <f t="shared" si="41"/>
        <v>0</v>
      </c>
      <c r="AE82" s="95">
        <f t="shared" si="41"/>
        <v>0</v>
      </c>
      <c r="AF82" s="95">
        <f t="shared" si="41"/>
        <v>0</v>
      </c>
      <c r="AG82" s="95">
        <f t="shared" si="41"/>
        <v>0</v>
      </c>
      <c r="AH82" s="95">
        <f t="shared" si="41"/>
        <v>0</v>
      </c>
      <c r="AI82" s="95">
        <f t="shared" si="41"/>
        <v>0</v>
      </c>
      <c r="AJ82" s="95">
        <f t="shared" si="41"/>
        <v>0</v>
      </c>
      <c r="AK82" s="95">
        <f t="shared" si="41"/>
        <v>0</v>
      </c>
      <c r="AL82" s="95">
        <f t="shared" si="41"/>
        <v>0</v>
      </c>
      <c r="AM82" s="95">
        <f t="shared" si="41"/>
        <v>0</v>
      </c>
      <c r="AN82" s="95">
        <f t="shared" si="41"/>
        <v>0</v>
      </c>
      <c r="AO82" s="95">
        <f t="shared" si="41"/>
        <v>0</v>
      </c>
      <c r="AP82" s="95">
        <f t="shared" si="41"/>
        <v>0</v>
      </c>
      <c r="AQ82" s="95">
        <f t="shared" si="41"/>
        <v>0</v>
      </c>
      <c r="AR82" s="95">
        <f t="shared" si="41"/>
        <v>0</v>
      </c>
      <c r="AS82" s="95">
        <f t="shared" si="41"/>
        <v>0</v>
      </c>
      <c r="AT82" s="95">
        <f t="shared" si="41"/>
        <v>0</v>
      </c>
      <c r="AU82" s="95">
        <f t="shared" si="41"/>
        <v>0</v>
      </c>
      <c r="AV82" s="95">
        <f t="shared" si="41"/>
        <v>0</v>
      </c>
      <c r="AW82" s="95">
        <f t="shared" si="41"/>
        <v>0</v>
      </c>
      <c r="AX82" s="95">
        <f t="shared" si="41"/>
        <v>0</v>
      </c>
      <c r="AY82" s="95">
        <f t="shared" si="41"/>
        <v>0</v>
      </c>
      <c r="AZ82" s="95">
        <f t="shared" si="41"/>
        <v>0</v>
      </c>
      <c r="BA82" s="95">
        <f t="shared" si="41"/>
        <v>0</v>
      </c>
      <c r="BB82" s="95">
        <f t="shared" si="41"/>
        <v>0</v>
      </c>
      <c r="BC82" s="95">
        <f t="shared" si="41"/>
        <v>0</v>
      </c>
      <c r="BD82" s="95">
        <f t="shared" si="41"/>
        <v>0</v>
      </c>
      <c r="BE82" s="95">
        <f t="shared" si="41"/>
        <v>0</v>
      </c>
      <c r="BF82" s="95">
        <f t="shared" si="41"/>
        <v>0</v>
      </c>
      <c r="BG82" s="95">
        <f t="shared" si="41"/>
        <v>0</v>
      </c>
      <c r="BH82" s="95">
        <f t="shared" si="41"/>
        <v>0</v>
      </c>
      <c r="BI82" s="95">
        <f t="shared" si="41"/>
        <v>0</v>
      </c>
      <c r="BJ82" s="95">
        <f t="shared" si="41"/>
        <v>0</v>
      </c>
      <c r="BK82" s="95">
        <f t="shared" si="41"/>
        <v>0</v>
      </c>
      <c r="BL82" s="95">
        <f t="shared" si="41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AY85" si="42">$B$20*(1-$B$5)/$B$3</f>
        <v>0</v>
      </c>
      <c r="C85" s="75">
        <f t="shared" si="42"/>
        <v>0</v>
      </c>
      <c r="D85" s="75">
        <f t="shared" si="42"/>
        <v>0</v>
      </c>
      <c r="E85" s="75">
        <f t="shared" si="42"/>
        <v>0</v>
      </c>
      <c r="F85" s="75">
        <f t="shared" si="42"/>
        <v>0</v>
      </c>
      <c r="G85" s="75">
        <f t="shared" si="42"/>
        <v>0</v>
      </c>
      <c r="H85" s="75">
        <f t="shared" si="42"/>
        <v>0</v>
      </c>
      <c r="I85" s="75">
        <f t="shared" si="42"/>
        <v>0</v>
      </c>
      <c r="J85" s="75">
        <f t="shared" si="42"/>
        <v>0</v>
      </c>
      <c r="K85" s="75">
        <f t="shared" si="42"/>
        <v>0</v>
      </c>
      <c r="L85" s="75">
        <f t="shared" si="42"/>
        <v>0</v>
      </c>
      <c r="M85" s="75">
        <f t="shared" si="42"/>
        <v>0</v>
      </c>
      <c r="N85" s="75">
        <f t="shared" si="42"/>
        <v>0</v>
      </c>
      <c r="O85" s="75">
        <f t="shared" si="42"/>
        <v>0</v>
      </c>
      <c r="P85" s="75">
        <f t="shared" si="42"/>
        <v>0</v>
      </c>
      <c r="Q85" s="75">
        <f t="shared" si="42"/>
        <v>0</v>
      </c>
      <c r="R85" s="75">
        <f t="shared" si="42"/>
        <v>0</v>
      </c>
      <c r="S85" s="75">
        <f t="shared" si="42"/>
        <v>0</v>
      </c>
      <c r="T85" s="75">
        <f t="shared" si="42"/>
        <v>0</v>
      </c>
      <c r="U85" s="75">
        <f t="shared" si="42"/>
        <v>0</v>
      </c>
      <c r="V85" s="75">
        <f t="shared" si="42"/>
        <v>0</v>
      </c>
      <c r="W85" s="75">
        <f t="shared" si="42"/>
        <v>0</v>
      </c>
      <c r="X85" s="75">
        <f t="shared" si="42"/>
        <v>0</v>
      </c>
      <c r="Y85" s="75">
        <f t="shared" si="42"/>
        <v>0</v>
      </c>
      <c r="Z85" s="75">
        <f t="shared" si="42"/>
        <v>0</v>
      </c>
      <c r="AA85" s="75">
        <f t="shared" si="42"/>
        <v>0</v>
      </c>
      <c r="AB85" s="75">
        <f t="shared" si="42"/>
        <v>0</v>
      </c>
      <c r="AC85" s="75">
        <f t="shared" si="42"/>
        <v>0</v>
      </c>
      <c r="AD85" s="75">
        <f t="shared" si="42"/>
        <v>0</v>
      </c>
      <c r="AE85" s="75">
        <f t="shared" si="42"/>
        <v>0</v>
      </c>
      <c r="AF85" s="75">
        <f t="shared" si="42"/>
        <v>0</v>
      </c>
      <c r="AG85" s="75">
        <f t="shared" si="42"/>
        <v>0</v>
      </c>
      <c r="AH85" s="75">
        <f t="shared" si="42"/>
        <v>0</v>
      </c>
      <c r="AI85" s="75">
        <f t="shared" si="42"/>
        <v>0</v>
      </c>
      <c r="AJ85" s="75">
        <f t="shared" si="42"/>
        <v>0</v>
      </c>
      <c r="AK85" s="75">
        <f t="shared" si="42"/>
        <v>0</v>
      </c>
      <c r="AL85" s="75">
        <f t="shared" si="42"/>
        <v>0</v>
      </c>
      <c r="AM85" s="75">
        <f t="shared" si="42"/>
        <v>0</v>
      </c>
      <c r="AN85" s="75">
        <f t="shared" si="42"/>
        <v>0</v>
      </c>
      <c r="AO85" s="75">
        <f t="shared" si="42"/>
        <v>0</v>
      </c>
      <c r="AP85" s="75">
        <f t="shared" si="42"/>
        <v>0</v>
      </c>
      <c r="AQ85" s="75">
        <f t="shared" si="42"/>
        <v>0</v>
      </c>
      <c r="AR85" s="75">
        <f t="shared" si="42"/>
        <v>0</v>
      </c>
      <c r="AS85" s="75">
        <f t="shared" si="42"/>
        <v>0</v>
      </c>
      <c r="AT85" s="75">
        <f t="shared" si="42"/>
        <v>0</v>
      </c>
      <c r="AU85" s="75">
        <f t="shared" si="42"/>
        <v>0</v>
      </c>
      <c r="AV85" s="75">
        <f t="shared" si="42"/>
        <v>0</v>
      </c>
      <c r="AW85" s="75">
        <f t="shared" si="42"/>
        <v>0</v>
      </c>
      <c r="AX85" s="75">
        <f t="shared" si="42"/>
        <v>0</v>
      </c>
      <c r="AY85" s="75">
        <f t="shared" si="42"/>
        <v>0</v>
      </c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37"/>
      <c r="BN85" s="75">
        <f t="shared" ref="BN85:BN97" si="43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AZ86" si="44">$C$20*(1-$B$5)/$B$3</f>
        <v>0</v>
      </c>
      <c r="D86" s="75">
        <f t="shared" si="44"/>
        <v>0</v>
      </c>
      <c r="E86" s="75">
        <f t="shared" si="44"/>
        <v>0</v>
      </c>
      <c r="F86" s="75">
        <f t="shared" si="44"/>
        <v>0</v>
      </c>
      <c r="G86" s="75">
        <f t="shared" si="44"/>
        <v>0</v>
      </c>
      <c r="H86" s="75">
        <f t="shared" si="44"/>
        <v>0</v>
      </c>
      <c r="I86" s="75">
        <f t="shared" si="44"/>
        <v>0</v>
      </c>
      <c r="J86" s="75">
        <f t="shared" si="44"/>
        <v>0</v>
      </c>
      <c r="K86" s="75">
        <f t="shared" si="44"/>
        <v>0</v>
      </c>
      <c r="L86" s="75">
        <f t="shared" si="44"/>
        <v>0</v>
      </c>
      <c r="M86" s="75">
        <f t="shared" si="44"/>
        <v>0</v>
      </c>
      <c r="N86" s="75">
        <f t="shared" si="44"/>
        <v>0</v>
      </c>
      <c r="O86" s="75">
        <f t="shared" si="44"/>
        <v>0</v>
      </c>
      <c r="P86" s="75">
        <f t="shared" si="44"/>
        <v>0</v>
      </c>
      <c r="Q86" s="75">
        <f t="shared" si="44"/>
        <v>0</v>
      </c>
      <c r="R86" s="75">
        <f t="shared" si="44"/>
        <v>0</v>
      </c>
      <c r="S86" s="75">
        <f t="shared" si="44"/>
        <v>0</v>
      </c>
      <c r="T86" s="75">
        <f t="shared" si="44"/>
        <v>0</v>
      </c>
      <c r="U86" s="75">
        <f t="shared" si="44"/>
        <v>0</v>
      </c>
      <c r="V86" s="75">
        <f t="shared" si="44"/>
        <v>0</v>
      </c>
      <c r="W86" s="75">
        <f t="shared" si="44"/>
        <v>0</v>
      </c>
      <c r="X86" s="75">
        <f t="shared" si="44"/>
        <v>0</v>
      </c>
      <c r="Y86" s="75">
        <f t="shared" si="44"/>
        <v>0</v>
      </c>
      <c r="Z86" s="75">
        <f t="shared" si="44"/>
        <v>0</v>
      </c>
      <c r="AA86" s="75">
        <f t="shared" si="44"/>
        <v>0</v>
      </c>
      <c r="AB86" s="75">
        <f t="shared" si="44"/>
        <v>0</v>
      </c>
      <c r="AC86" s="75">
        <f t="shared" si="44"/>
        <v>0</v>
      </c>
      <c r="AD86" s="75">
        <f t="shared" si="44"/>
        <v>0</v>
      </c>
      <c r="AE86" s="75">
        <f t="shared" si="44"/>
        <v>0</v>
      </c>
      <c r="AF86" s="75">
        <f t="shared" si="44"/>
        <v>0</v>
      </c>
      <c r="AG86" s="75">
        <f t="shared" si="44"/>
        <v>0</v>
      </c>
      <c r="AH86" s="75">
        <f t="shared" si="44"/>
        <v>0</v>
      </c>
      <c r="AI86" s="75">
        <f t="shared" si="44"/>
        <v>0</v>
      </c>
      <c r="AJ86" s="75">
        <f t="shared" si="44"/>
        <v>0</v>
      </c>
      <c r="AK86" s="75">
        <f t="shared" si="44"/>
        <v>0</v>
      </c>
      <c r="AL86" s="75">
        <f t="shared" si="44"/>
        <v>0</v>
      </c>
      <c r="AM86" s="75">
        <f t="shared" si="44"/>
        <v>0</v>
      </c>
      <c r="AN86" s="75">
        <f t="shared" si="44"/>
        <v>0</v>
      </c>
      <c r="AO86" s="75">
        <f t="shared" si="44"/>
        <v>0</v>
      </c>
      <c r="AP86" s="75">
        <f t="shared" si="44"/>
        <v>0</v>
      </c>
      <c r="AQ86" s="75">
        <f t="shared" si="44"/>
        <v>0</v>
      </c>
      <c r="AR86" s="75">
        <f t="shared" si="44"/>
        <v>0</v>
      </c>
      <c r="AS86" s="75">
        <f t="shared" si="44"/>
        <v>0</v>
      </c>
      <c r="AT86" s="75">
        <f t="shared" si="44"/>
        <v>0</v>
      </c>
      <c r="AU86" s="75">
        <f t="shared" si="44"/>
        <v>0</v>
      </c>
      <c r="AV86" s="75">
        <f t="shared" si="44"/>
        <v>0</v>
      </c>
      <c r="AW86" s="75">
        <f t="shared" si="44"/>
        <v>0</v>
      </c>
      <c r="AX86" s="75">
        <f t="shared" si="44"/>
        <v>0</v>
      </c>
      <c r="AY86" s="75">
        <f t="shared" si="44"/>
        <v>0</v>
      </c>
      <c r="AZ86" s="75">
        <f t="shared" si="44"/>
        <v>0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3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0</v>
      </c>
      <c r="E87" s="75">
        <f t="shared" ref="E87:BA87" si="45">$D$20*(1-$B$5)/$B$3</f>
        <v>0</v>
      </c>
      <c r="F87" s="75">
        <f t="shared" si="45"/>
        <v>0</v>
      </c>
      <c r="G87" s="75">
        <f t="shared" si="45"/>
        <v>0</v>
      </c>
      <c r="H87" s="75">
        <f t="shared" si="45"/>
        <v>0</v>
      </c>
      <c r="I87" s="75">
        <f t="shared" si="45"/>
        <v>0</v>
      </c>
      <c r="J87" s="75">
        <f t="shared" si="45"/>
        <v>0</v>
      </c>
      <c r="K87" s="75">
        <f t="shared" si="45"/>
        <v>0</v>
      </c>
      <c r="L87" s="75">
        <f t="shared" si="45"/>
        <v>0</v>
      </c>
      <c r="M87" s="75">
        <f t="shared" si="45"/>
        <v>0</v>
      </c>
      <c r="N87" s="75">
        <f t="shared" si="45"/>
        <v>0</v>
      </c>
      <c r="O87" s="75">
        <f t="shared" si="45"/>
        <v>0</v>
      </c>
      <c r="P87" s="75">
        <f t="shared" si="45"/>
        <v>0</v>
      </c>
      <c r="Q87" s="75">
        <f t="shared" si="45"/>
        <v>0</v>
      </c>
      <c r="R87" s="75">
        <f t="shared" si="45"/>
        <v>0</v>
      </c>
      <c r="S87" s="75">
        <f t="shared" si="45"/>
        <v>0</v>
      </c>
      <c r="T87" s="75">
        <f t="shared" si="45"/>
        <v>0</v>
      </c>
      <c r="U87" s="75">
        <f t="shared" si="45"/>
        <v>0</v>
      </c>
      <c r="V87" s="75">
        <f t="shared" si="45"/>
        <v>0</v>
      </c>
      <c r="W87" s="75">
        <f t="shared" si="45"/>
        <v>0</v>
      </c>
      <c r="X87" s="75">
        <f t="shared" si="45"/>
        <v>0</v>
      </c>
      <c r="Y87" s="75">
        <f t="shared" si="45"/>
        <v>0</v>
      </c>
      <c r="Z87" s="75">
        <f t="shared" si="45"/>
        <v>0</v>
      </c>
      <c r="AA87" s="75">
        <f t="shared" si="45"/>
        <v>0</v>
      </c>
      <c r="AB87" s="75">
        <f t="shared" si="45"/>
        <v>0</v>
      </c>
      <c r="AC87" s="75">
        <f t="shared" si="45"/>
        <v>0</v>
      </c>
      <c r="AD87" s="75">
        <f t="shared" si="45"/>
        <v>0</v>
      </c>
      <c r="AE87" s="75">
        <f t="shared" si="45"/>
        <v>0</v>
      </c>
      <c r="AF87" s="75">
        <f t="shared" si="45"/>
        <v>0</v>
      </c>
      <c r="AG87" s="75">
        <f t="shared" si="45"/>
        <v>0</v>
      </c>
      <c r="AH87" s="75">
        <f t="shared" si="45"/>
        <v>0</v>
      </c>
      <c r="AI87" s="75">
        <f t="shared" si="45"/>
        <v>0</v>
      </c>
      <c r="AJ87" s="75">
        <f t="shared" si="45"/>
        <v>0</v>
      </c>
      <c r="AK87" s="75">
        <f t="shared" si="45"/>
        <v>0</v>
      </c>
      <c r="AL87" s="75">
        <f t="shared" si="45"/>
        <v>0</v>
      </c>
      <c r="AM87" s="75">
        <f t="shared" si="45"/>
        <v>0</v>
      </c>
      <c r="AN87" s="75">
        <f t="shared" si="45"/>
        <v>0</v>
      </c>
      <c r="AO87" s="75">
        <f t="shared" si="45"/>
        <v>0</v>
      </c>
      <c r="AP87" s="75">
        <f t="shared" si="45"/>
        <v>0</v>
      </c>
      <c r="AQ87" s="75">
        <f t="shared" si="45"/>
        <v>0</v>
      </c>
      <c r="AR87" s="75">
        <f t="shared" si="45"/>
        <v>0</v>
      </c>
      <c r="AS87" s="75">
        <f t="shared" si="45"/>
        <v>0</v>
      </c>
      <c r="AT87" s="75">
        <f t="shared" si="45"/>
        <v>0</v>
      </c>
      <c r="AU87" s="75">
        <f t="shared" si="45"/>
        <v>0</v>
      </c>
      <c r="AV87" s="75">
        <f t="shared" si="45"/>
        <v>0</v>
      </c>
      <c r="AW87" s="75">
        <f t="shared" si="45"/>
        <v>0</v>
      </c>
      <c r="AX87" s="75">
        <f t="shared" si="45"/>
        <v>0</v>
      </c>
      <c r="AY87" s="75">
        <f t="shared" si="45"/>
        <v>0</v>
      </c>
      <c r="AZ87" s="75">
        <f t="shared" si="45"/>
        <v>0</v>
      </c>
      <c r="BA87" s="75">
        <f t="shared" si="45"/>
        <v>0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3"/>
        <v>0</v>
      </c>
      <c r="BO87" s="335">
        <f>BN103*(1-0)</f>
        <v>0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6">$E$20*(1-$B$5)/$B$3</f>
        <v>0</v>
      </c>
      <c r="F88" s="75">
        <f t="shared" si="46"/>
        <v>0</v>
      </c>
      <c r="G88" s="75">
        <f t="shared" si="46"/>
        <v>0</v>
      </c>
      <c r="H88" s="75">
        <f t="shared" si="46"/>
        <v>0</v>
      </c>
      <c r="I88" s="75">
        <f t="shared" si="46"/>
        <v>0</v>
      </c>
      <c r="J88" s="75">
        <f t="shared" si="46"/>
        <v>0</v>
      </c>
      <c r="K88" s="75">
        <f t="shared" si="46"/>
        <v>0</v>
      </c>
      <c r="L88" s="75">
        <f t="shared" si="46"/>
        <v>0</v>
      </c>
      <c r="M88" s="75">
        <f t="shared" si="46"/>
        <v>0</v>
      </c>
      <c r="N88" s="75">
        <f t="shared" si="46"/>
        <v>0</v>
      </c>
      <c r="O88" s="75">
        <f t="shared" si="46"/>
        <v>0</v>
      </c>
      <c r="P88" s="75">
        <f t="shared" si="46"/>
        <v>0</v>
      </c>
      <c r="Q88" s="75">
        <f t="shared" si="46"/>
        <v>0</v>
      </c>
      <c r="R88" s="75">
        <f t="shared" si="46"/>
        <v>0</v>
      </c>
      <c r="S88" s="75">
        <f t="shared" si="46"/>
        <v>0</v>
      </c>
      <c r="T88" s="75">
        <f t="shared" si="46"/>
        <v>0</v>
      </c>
      <c r="U88" s="75">
        <f t="shared" si="46"/>
        <v>0</v>
      </c>
      <c r="V88" s="75">
        <f t="shared" si="46"/>
        <v>0</v>
      </c>
      <c r="W88" s="75">
        <f t="shared" si="46"/>
        <v>0</v>
      </c>
      <c r="X88" s="75">
        <f t="shared" si="46"/>
        <v>0</v>
      </c>
      <c r="Y88" s="75">
        <f t="shared" si="46"/>
        <v>0</v>
      </c>
      <c r="Z88" s="75">
        <f t="shared" si="46"/>
        <v>0</v>
      </c>
      <c r="AA88" s="75">
        <f t="shared" si="46"/>
        <v>0</v>
      </c>
      <c r="AB88" s="75">
        <f t="shared" si="46"/>
        <v>0</v>
      </c>
      <c r="AC88" s="75">
        <f t="shared" si="46"/>
        <v>0</v>
      </c>
      <c r="AD88" s="75">
        <f t="shared" si="46"/>
        <v>0</v>
      </c>
      <c r="AE88" s="75">
        <f t="shared" si="46"/>
        <v>0</v>
      </c>
      <c r="AF88" s="75">
        <f t="shared" si="46"/>
        <v>0</v>
      </c>
      <c r="AG88" s="75">
        <f t="shared" si="46"/>
        <v>0</v>
      </c>
      <c r="AH88" s="75">
        <f t="shared" si="46"/>
        <v>0</v>
      </c>
      <c r="AI88" s="75">
        <f t="shared" si="46"/>
        <v>0</v>
      </c>
      <c r="AJ88" s="75">
        <f t="shared" si="46"/>
        <v>0</v>
      </c>
      <c r="AK88" s="75">
        <f t="shared" si="46"/>
        <v>0</v>
      </c>
      <c r="AL88" s="75">
        <f t="shared" si="46"/>
        <v>0</v>
      </c>
      <c r="AM88" s="75">
        <f t="shared" si="46"/>
        <v>0</v>
      </c>
      <c r="AN88" s="75">
        <f t="shared" si="46"/>
        <v>0</v>
      </c>
      <c r="AO88" s="75">
        <f t="shared" si="46"/>
        <v>0</v>
      </c>
      <c r="AP88" s="75">
        <f t="shared" si="46"/>
        <v>0</v>
      </c>
      <c r="AQ88" s="75">
        <f t="shared" si="46"/>
        <v>0</v>
      </c>
      <c r="AR88" s="75">
        <f t="shared" si="46"/>
        <v>0</v>
      </c>
      <c r="AS88" s="75">
        <f t="shared" si="46"/>
        <v>0</v>
      </c>
      <c r="AT88" s="75">
        <f t="shared" si="46"/>
        <v>0</v>
      </c>
      <c r="AU88" s="75">
        <f t="shared" si="46"/>
        <v>0</v>
      </c>
      <c r="AV88" s="75">
        <f t="shared" si="46"/>
        <v>0</v>
      </c>
      <c r="AW88" s="75">
        <f t="shared" si="46"/>
        <v>0</v>
      </c>
      <c r="AX88" s="75">
        <f t="shared" si="46"/>
        <v>0</v>
      </c>
      <c r="AY88" s="75">
        <f t="shared" si="46"/>
        <v>0</v>
      </c>
      <c r="AZ88" s="75">
        <f t="shared" si="46"/>
        <v>0</v>
      </c>
      <c r="BA88" s="75">
        <f t="shared" si="46"/>
        <v>0</v>
      </c>
      <c r="BB88" s="75">
        <f t="shared" si="46"/>
        <v>0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3"/>
        <v>0</v>
      </c>
      <c r="BO88" s="335">
        <f>BN104*(1-0.025)</f>
        <v>0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C89" si="47">$F$20*(1-$B$5)/$B$3</f>
        <v>0</v>
      </c>
      <c r="G89" s="75">
        <f t="shared" si="47"/>
        <v>0</v>
      </c>
      <c r="H89" s="75">
        <f t="shared" si="47"/>
        <v>0</v>
      </c>
      <c r="I89" s="75">
        <f t="shared" si="47"/>
        <v>0</v>
      </c>
      <c r="J89" s="75">
        <f t="shared" si="47"/>
        <v>0</v>
      </c>
      <c r="K89" s="75">
        <f t="shared" si="47"/>
        <v>0</v>
      </c>
      <c r="L89" s="75">
        <f t="shared" si="47"/>
        <v>0</v>
      </c>
      <c r="M89" s="75">
        <f t="shared" si="47"/>
        <v>0</v>
      </c>
      <c r="N89" s="75">
        <f t="shared" si="47"/>
        <v>0</v>
      </c>
      <c r="O89" s="75">
        <f t="shared" si="47"/>
        <v>0</v>
      </c>
      <c r="P89" s="75">
        <f t="shared" si="47"/>
        <v>0</v>
      </c>
      <c r="Q89" s="75">
        <f t="shared" si="47"/>
        <v>0</v>
      </c>
      <c r="R89" s="75">
        <f t="shared" si="47"/>
        <v>0</v>
      </c>
      <c r="S89" s="75">
        <f t="shared" si="47"/>
        <v>0</v>
      </c>
      <c r="T89" s="75">
        <f t="shared" si="47"/>
        <v>0</v>
      </c>
      <c r="U89" s="75">
        <f t="shared" si="47"/>
        <v>0</v>
      </c>
      <c r="V89" s="75">
        <f t="shared" si="47"/>
        <v>0</v>
      </c>
      <c r="W89" s="75">
        <f t="shared" si="47"/>
        <v>0</v>
      </c>
      <c r="X89" s="75">
        <f t="shared" si="47"/>
        <v>0</v>
      </c>
      <c r="Y89" s="75">
        <f t="shared" si="47"/>
        <v>0</v>
      </c>
      <c r="Z89" s="75">
        <f t="shared" si="47"/>
        <v>0</v>
      </c>
      <c r="AA89" s="75">
        <f t="shared" si="47"/>
        <v>0</v>
      </c>
      <c r="AB89" s="75">
        <f t="shared" si="47"/>
        <v>0</v>
      </c>
      <c r="AC89" s="75">
        <f t="shared" si="47"/>
        <v>0</v>
      </c>
      <c r="AD89" s="75">
        <f t="shared" si="47"/>
        <v>0</v>
      </c>
      <c r="AE89" s="75">
        <f t="shared" si="47"/>
        <v>0</v>
      </c>
      <c r="AF89" s="75">
        <f t="shared" si="47"/>
        <v>0</v>
      </c>
      <c r="AG89" s="75">
        <f t="shared" si="47"/>
        <v>0</v>
      </c>
      <c r="AH89" s="75">
        <f t="shared" si="47"/>
        <v>0</v>
      </c>
      <c r="AI89" s="75">
        <f t="shared" si="47"/>
        <v>0</v>
      </c>
      <c r="AJ89" s="75">
        <f t="shared" si="47"/>
        <v>0</v>
      </c>
      <c r="AK89" s="75">
        <f t="shared" si="47"/>
        <v>0</v>
      </c>
      <c r="AL89" s="75">
        <f t="shared" si="47"/>
        <v>0</v>
      </c>
      <c r="AM89" s="75">
        <f t="shared" si="47"/>
        <v>0</v>
      </c>
      <c r="AN89" s="75">
        <f t="shared" si="47"/>
        <v>0</v>
      </c>
      <c r="AO89" s="75">
        <f t="shared" si="47"/>
        <v>0</v>
      </c>
      <c r="AP89" s="75">
        <f t="shared" si="47"/>
        <v>0</v>
      </c>
      <c r="AQ89" s="75">
        <f t="shared" si="47"/>
        <v>0</v>
      </c>
      <c r="AR89" s="75">
        <f t="shared" si="47"/>
        <v>0</v>
      </c>
      <c r="AS89" s="75">
        <f t="shared" si="47"/>
        <v>0</v>
      </c>
      <c r="AT89" s="75">
        <f t="shared" si="47"/>
        <v>0</v>
      </c>
      <c r="AU89" s="75">
        <f t="shared" si="47"/>
        <v>0</v>
      </c>
      <c r="AV89" s="75">
        <f t="shared" si="47"/>
        <v>0</v>
      </c>
      <c r="AW89" s="75">
        <f t="shared" si="47"/>
        <v>0</v>
      </c>
      <c r="AX89" s="75">
        <f t="shared" si="47"/>
        <v>0</v>
      </c>
      <c r="AY89" s="75">
        <f t="shared" si="47"/>
        <v>0</v>
      </c>
      <c r="AZ89" s="75">
        <f t="shared" si="47"/>
        <v>0</v>
      </c>
      <c r="BA89" s="75">
        <f t="shared" si="47"/>
        <v>0</v>
      </c>
      <c r="BB89" s="75">
        <f t="shared" si="47"/>
        <v>0</v>
      </c>
      <c r="BC89" s="75">
        <f t="shared" si="47"/>
        <v>0</v>
      </c>
      <c r="BD89" s="75"/>
      <c r="BE89" s="75"/>
      <c r="BF89" s="75"/>
      <c r="BG89" s="75"/>
      <c r="BH89" s="75"/>
      <c r="BI89" s="75"/>
      <c r="BJ89" s="75"/>
      <c r="BK89" s="75"/>
      <c r="BL89" s="75"/>
      <c r="BM89" s="37"/>
      <c r="BN89" s="75">
        <f t="shared" si="43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8">$G$20*(1-$B$5)/$B$3</f>
        <v>0</v>
      </c>
      <c r="H90" s="75">
        <f t="shared" si="48"/>
        <v>0</v>
      </c>
      <c r="I90" s="75">
        <f t="shared" si="48"/>
        <v>0</v>
      </c>
      <c r="J90" s="75">
        <f t="shared" si="48"/>
        <v>0</v>
      </c>
      <c r="K90" s="75">
        <f t="shared" si="48"/>
        <v>0</v>
      </c>
      <c r="L90" s="75">
        <f t="shared" si="48"/>
        <v>0</v>
      </c>
      <c r="M90" s="75">
        <f t="shared" si="48"/>
        <v>0</v>
      </c>
      <c r="N90" s="75">
        <f t="shared" si="48"/>
        <v>0</v>
      </c>
      <c r="O90" s="75">
        <f t="shared" si="48"/>
        <v>0</v>
      </c>
      <c r="P90" s="75">
        <f t="shared" si="48"/>
        <v>0</v>
      </c>
      <c r="Q90" s="75">
        <f t="shared" si="48"/>
        <v>0</v>
      </c>
      <c r="R90" s="75">
        <f t="shared" si="48"/>
        <v>0</v>
      </c>
      <c r="S90" s="75">
        <f t="shared" si="48"/>
        <v>0</v>
      </c>
      <c r="T90" s="75">
        <f t="shared" si="48"/>
        <v>0</v>
      </c>
      <c r="U90" s="75">
        <f t="shared" si="48"/>
        <v>0</v>
      </c>
      <c r="V90" s="75">
        <f t="shared" si="48"/>
        <v>0</v>
      </c>
      <c r="W90" s="75">
        <f t="shared" si="48"/>
        <v>0</v>
      </c>
      <c r="X90" s="75">
        <f t="shared" si="48"/>
        <v>0</v>
      </c>
      <c r="Y90" s="75">
        <f t="shared" si="48"/>
        <v>0</v>
      </c>
      <c r="Z90" s="75">
        <f t="shared" si="48"/>
        <v>0</v>
      </c>
      <c r="AA90" s="75">
        <f t="shared" si="48"/>
        <v>0</v>
      </c>
      <c r="AB90" s="75">
        <f t="shared" si="48"/>
        <v>0</v>
      </c>
      <c r="AC90" s="75">
        <f t="shared" si="48"/>
        <v>0</v>
      </c>
      <c r="AD90" s="75">
        <f t="shared" si="48"/>
        <v>0</v>
      </c>
      <c r="AE90" s="75">
        <f t="shared" si="48"/>
        <v>0</v>
      </c>
      <c r="AF90" s="75">
        <f t="shared" si="48"/>
        <v>0</v>
      </c>
      <c r="AG90" s="75">
        <f t="shared" si="48"/>
        <v>0</v>
      </c>
      <c r="AH90" s="75">
        <f t="shared" si="48"/>
        <v>0</v>
      </c>
      <c r="AI90" s="75">
        <f t="shared" si="48"/>
        <v>0</v>
      </c>
      <c r="AJ90" s="75">
        <f t="shared" si="48"/>
        <v>0</v>
      </c>
      <c r="AK90" s="75">
        <f t="shared" si="48"/>
        <v>0</v>
      </c>
      <c r="AL90" s="75">
        <f t="shared" si="48"/>
        <v>0</v>
      </c>
      <c r="AM90" s="75">
        <f t="shared" si="48"/>
        <v>0</v>
      </c>
      <c r="AN90" s="75">
        <f t="shared" si="48"/>
        <v>0</v>
      </c>
      <c r="AO90" s="75">
        <f t="shared" si="48"/>
        <v>0</v>
      </c>
      <c r="AP90" s="75">
        <f t="shared" si="48"/>
        <v>0</v>
      </c>
      <c r="AQ90" s="75">
        <f t="shared" si="48"/>
        <v>0</v>
      </c>
      <c r="AR90" s="75">
        <f t="shared" si="48"/>
        <v>0</v>
      </c>
      <c r="AS90" s="75">
        <f t="shared" si="48"/>
        <v>0</v>
      </c>
      <c r="AT90" s="75">
        <f t="shared" si="48"/>
        <v>0</v>
      </c>
      <c r="AU90" s="75">
        <f t="shared" si="48"/>
        <v>0</v>
      </c>
      <c r="AV90" s="75">
        <f t="shared" si="48"/>
        <v>0</v>
      </c>
      <c r="AW90" s="75">
        <f t="shared" si="48"/>
        <v>0</v>
      </c>
      <c r="AX90" s="75">
        <f t="shared" si="48"/>
        <v>0</v>
      </c>
      <c r="AY90" s="75">
        <f t="shared" si="48"/>
        <v>0</v>
      </c>
      <c r="AZ90" s="75">
        <f t="shared" si="48"/>
        <v>0</v>
      </c>
      <c r="BA90" s="75">
        <f t="shared" si="48"/>
        <v>0</v>
      </c>
      <c r="BB90" s="75">
        <f t="shared" si="48"/>
        <v>0</v>
      </c>
      <c r="BC90" s="75">
        <f t="shared" si="48"/>
        <v>0</v>
      </c>
      <c r="BD90" s="75">
        <f t="shared" si="48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3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E91" si="49">$H$20*(1-$B$5)/$B$3</f>
        <v>0</v>
      </c>
      <c r="I91" s="75">
        <f t="shared" si="49"/>
        <v>0</v>
      </c>
      <c r="J91" s="75">
        <f t="shared" si="49"/>
        <v>0</v>
      </c>
      <c r="K91" s="75">
        <f t="shared" si="49"/>
        <v>0</v>
      </c>
      <c r="L91" s="75">
        <f t="shared" si="49"/>
        <v>0</v>
      </c>
      <c r="M91" s="75">
        <f t="shared" si="49"/>
        <v>0</v>
      </c>
      <c r="N91" s="75">
        <f t="shared" si="49"/>
        <v>0</v>
      </c>
      <c r="O91" s="75">
        <f t="shared" si="49"/>
        <v>0</v>
      </c>
      <c r="P91" s="75">
        <f t="shared" si="49"/>
        <v>0</v>
      </c>
      <c r="Q91" s="75">
        <f t="shared" si="49"/>
        <v>0</v>
      </c>
      <c r="R91" s="75">
        <f t="shared" si="49"/>
        <v>0</v>
      </c>
      <c r="S91" s="75">
        <f t="shared" si="49"/>
        <v>0</v>
      </c>
      <c r="T91" s="75">
        <f t="shared" si="49"/>
        <v>0</v>
      </c>
      <c r="U91" s="75">
        <f t="shared" si="49"/>
        <v>0</v>
      </c>
      <c r="V91" s="75">
        <f t="shared" si="49"/>
        <v>0</v>
      </c>
      <c r="W91" s="75">
        <f t="shared" si="49"/>
        <v>0</v>
      </c>
      <c r="X91" s="75">
        <f t="shared" si="49"/>
        <v>0</v>
      </c>
      <c r="Y91" s="75">
        <f t="shared" si="49"/>
        <v>0</v>
      </c>
      <c r="Z91" s="75">
        <f t="shared" si="49"/>
        <v>0</v>
      </c>
      <c r="AA91" s="75">
        <f t="shared" si="49"/>
        <v>0</v>
      </c>
      <c r="AB91" s="75">
        <f t="shared" si="49"/>
        <v>0</v>
      </c>
      <c r="AC91" s="75">
        <f t="shared" si="49"/>
        <v>0</v>
      </c>
      <c r="AD91" s="75">
        <f t="shared" si="49"/>
        <v>0</v>
      </c>
      <c r="AE91" s="75">
        <f t="shared" si="49"/>
        <v>0</v>
      </c>
      <c r="AF91" s="75">
        <f t="shared" si="49"/>
        <v>0</v>
      </c>
      <c r="AG91" s="75">
        <f t="shared" si="49"/>
        <v>0</v>
      </c>
      <c r="AH91" s="75">
        <f t="shared" si="49"/>
        <v>0</v>
      </c>
      <c r="AI91" s="75">
        <f t="shared" si="49"/>
        <v>0</v>
      </c>
      <c r="AJ91" s="75">
        <f t="shared" si="49"/>
        <v>0</v>
      </c>
      <c r="AK91" s="75">
        <f t="shared" si="49"/>
        <v>0</v>
      </c>
      <c r="AL91" s="75">
        <f t="shared" si="49"/>
        <v>0</v>
      </c>
      <c r="AM91" s="75">
        <f t="shared" si="49"/>
        <v>0</v>
      </c>
      <c r="AN91" s="75">
        <f t="shared" si="49"/>
        <v>0</v>
      </c>
      <c r="AO91" s="75">
        <f t="shared" si="49"/>
        <v>0</v>
      </c>
      <c r="AP91" s="75">
        <f t="shared" si="49"/>
        <v>0</v>
      </c>
      <c r="AQ91" s="75">
        <f t="shared" si="49"/>
        <v>0</v>
      </c>
      <c r="AR91" s="75">
        <f t="shared" si="49"/>
        <v>0</v>
      </c>
      <c r="AS91" s="75">
        <f t="shared" si="49"/>
        <v>0</v>
      </c>
      <c r="AT91" s="75">
        <f t="shared" si="49"/>
        <v>0</v>
      </c>
      <c r="AU91" s="75">
        <f t="shared" si="49"/>
        <v>0</v>
      </c>
      <c r="AV91" s="75">
        <f t="shared" si="49"/>
        <v>0</v>
      </c>
      <c r="AW91" s="75">
        <f t="shared" si="49"/>
        <v>0</v>
      </c>
      <c r="AX91" s="75">
        <f t="shared" si="49"/>
        <v>0</v>
      </c>
      <c r="AY91" s="75">
        <f t="shared" si="49"/>
        <v>0</v>
      </c>
      <c r="AZ91" s="75">
        <f t="shared" si="49"/>
        <v>0</v>
      </c>
      <c r="BA91" s="75">
        <f t="shared" si="49"/>
        <v>0</v>
      </c>
      <c r="BB91" s="75">
        <f t="shared" si="49"/>
        <v>0</v>
      </c>
      <c r="BC91" s="75">
        <f t="shared" si="49"/>
        <v>0</v>
      </c>
      <c r="BD91" s="75">
        <f t="shared" si="49"/>
        <v>0</v>
      </c>
      <c r="BE91" s="75">
        <f t="shared" si="49"/>
        <v>0</v>
      </c>
      <c r="BF91" s="75"/>
      <c r="BG91" s="75"/>
      <c r="BH91" s="75"/>
      <c r="BI91" s="75"/>
      <c r="BJ91" s="75"/>
      <c r="BK91" s="75"/>
      <c r="BL91" s="75"/>
      <c r="BM91" s="37"/>
      <c r="BN91" s="75">
        <f t="shared" si="43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F92" si="50">$I$20*(1-$B$5)/$B$3</f>
        <v>0</v>
      </c>
      <c r="J92" s="75">
        <f t="shared" si="50"/>
        <v>0</v>
      </c>
      <c r="K92" s="75">
        <f t="shared" si="50"/>
        <v>0</v>
      </c>
      <c r="L92" s="75">
        <f t="shared" si="50"/>
        <v>0</v>
      </c>
      <c r="M92" s="75">
        <f t="shared" si="50"/>
        <v>0</v>
      </c>
      <c r="N92" s="75">
        <f t="shared" si="50"/>
        <v>0</v>
      </c>
      <c r="O92" s="75">
        <f t="shared" si="50"/>
        <v>0</v>
      </c>
      <c r="P92" s="75">
        <f t="shared" si="50"/>
        <v>0</v>
      </c>
      <c r="Q92" s="75">
        <f t="shared" si="50"/>
        <v>0</v>
      </c>
      <c r="R92" s="75">
        <f t="shared" si="50"/>
        <v>0</v>
      </c>
      <c r="S92" s="75">
        <f t="shared" si="50"/>
        <v>0</v>
      </c>
      <c r="T92" s="75">
        <f t="shared" si="50"/>
        <v>0</v>
      </c>
      <c r="U92" s="75">
        <f t="shared" si="50"/>
        <v>0</v>
      </c>
      <c r="V92" s="75">
        <f t="shared" si="50"/>
        <v>0</v>
      </c>
      <c r="W92" s="75">
        <f t="shared" si="50"/>
        <v>0</v>
      </c>
      <c r="X92" s="75">
        <f t="shared" si="50"/>
        <v>0</v>
      </c>
      <c r="Y92" s="75">
        <f t="shared" si="50"/>
        <v>0</v>
      </c>
      <c r="Z92" s="75">
        <f t="shared" si="50"/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</v>
      </c>
      <c r="AJ92" s="75">
        <f t="shared" si="50"/>
        <v>0</v>
      </c>
      <c r="AK92" s="75">
        <f t="shared" si="50"/>
        <v>0</v>
      </c>
      <c r="AL92" s="75">
        <f t="shared" si="50"/>
        <v>0</v>
      </c>
      <c r="AM92" s="75">
        <f t="shared" si="50"/>
        <v>0</v>
      </c>
      <c r="AN92" s="75">
        <f t="shared" si="50"/>
        <v>0</v>
      </c>
      <c r="AO92" s="75">
        <f t="shared" si="50"/>
        <v>0</v>
      </c>
      <c r="AP92" s="75">
        <f t="shared" si="50"/>
        <v>0</v>
      </c>
      <c r="AQ92" s="75">
        <f t="shared" si="50"/>
        <v>0</v>
      </c>
      <c r="AR92" s="75">
        <f t="shared" si="50"/>
        <v>0</v>
      </c>
      <c r="AS92" s="75">
        <f t="shared" si="50"/>
        <v>0</v>
      </c>
      <c r="AT92" s="75">
        <f t="shared" si="50"/>
        <v>0</v>
      </c>
      <c r="AU92" s="75">
        <f t="shared" si="50"/>
        <v>0</v>
      </c>
      <c r="AV92" s="75">
        <f t="shared" si="50"/>
        <v>0</v>
      </c>
      <c r="AW92" s="75">
        <f t="shared" si="50"/>
        <v>0</v>
      </c>
      <c r="AX92" s="75">
        <f t="shared" si="50"/>
        <v>0</v>
      </c>
      <c r="AY92" s="75">
        <f t="shared" si="50"/>
        <v>0</v>
      </c>
      <c r="AZ92" s="75">
        <f t="shared" si="50"/>
        <v>0</v>
      </c>
      <c r="BA92" s="75">
        <f t="shared" si="50"/>
        <v>0</v>
      </c>
      <c r="BB92" s="75">
        <f t="shared" si="50"/>
        <v>0</v>
      </c>
      <c r="BC92" s="75">
        <f t="shared" si="50"/>
        <v>0</v>
      </c>
      <c r="BD92" s="75">
        <f t="shared" si="50"/>
        <v>0</v>
      </c>
      <c r="BE92" s="75">
        <f t="shared" si="50"/>
        <v>0</v>
      </c>
      <c r="BF92" s="75">
        <f t="shared" si="50"/>
        <v>0</v>
      </c>
      <c r="BG92" s="75"/>
      <c r="BH92" s="75"/>
      <c r="BI92" s="75"/>
      <c r="BJ92" s="75"/>
      <c r="BK92" s="75"/>
      <c r="BL92" s="75"/>
      <c r="BM92" s="37"/>
      <c r="BN92" s="75">
        <f t="shared" si="43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G93" si="51">$J$20*(1-$B$5)/$B$3</f>
        <v>0</v>
      </c>
      <c r="P93" s="75">
        <f t="shared" si="51"/>
        <v>0</v>
      </c>
      <c r="Q93" s="75">
        <f t="shared" si="51"/>
        <v>0</v>
      </c>
      <c r="R93" s="75">
        <f t="shared" si="51"/>
        <v>0</v>
      </c>
      <c r="S93" s="75">
        <f t="shared" si="51"/>
        <v>0</v>
      </c>
      <c r="T93" s="75">
        <f t="shared" si="51"/>
        <v>0</v>
      </c>
      <c r="U93" s="75">
        <f t="shared" si="51"/>
        <v>0</v>
      </c>
      <c r="V93" s="75">
        <f t="shared" si="51"/>
        <v>0</v>
      </c>
      <c r="W93" s="75">
        <f t="shared" si="51"/>
        <v>0</v>
      </c>
      <c r="X93" s="75">
        <f t="shared" si="51"/>
        <v>0</v>
      </c>
      <c r="Y93" s="75">
        <f t="shared" si="51"/>
        <v>0</v>
      </c>
      <c r="Z93" s="75">
        <f t="shared" si="51"/>
        <v>0</v>
      </c>
      <c r="AA93" s="75">
        <f t="shared" si="51"/>
        <v>0</v>
      </c>
      <c r="AB93" s="75">
        <f t="shared" si="51"/>
        <v>0</v>
      </c>
      <c r="AC93" s="75">
        <f t="shared" si="51"/>
        <v>0</v>
      </c>
      <c r="AD93" s="75">
        <f t="shared" si="51"/>
        <v>0</v>
      </c>
      <c r="AE93" s="75">
        <f t="shared" si="51"/>
        <v>0</v>
      </c>
      <c r="AF93" s="75">
        <f t="shared" si="51"/>
        <v>0</v>
      </c>
      <c r="AG93" s="75">
        <f t="shared" si="51"/>
        <v>0</v>
      </c>
      <c r="AH93" s="75">
        <f t="shared" si="51"/>
        <v>0</v>
      </c>
      <c r="AI93" s="75">
        <f t="shared" si="51"/>
        <v>0</v>
      </c>
      <c r="AJ93" s="75">
        <f t="shared" si="51"/>
        <v>0</v>
      </c>
      <c r="AK93" s="75">
        <f t="shared" si="51"/>
        <v>0</v>
      </c>
      <c r="AL93" s="75">
        <f t="shared" si="51"/>
        <v>0</v>
      </c>
      <c r="AM93" s="75">
        <f t="shared" si="51"/>
        <v>0</v>
      </c>
      <c r="AN93" s="75">
        <f t="shared" si="51"/>
        <v>0</v>
      </c>
      <c r="AO93" s="75">
        <f t="shared" si="51"/>
        <v>0</v>
      </c>
      <c r="AP93" s="75">
        <f t="shared" si="51"/>
        <v>0</v>
      </c>
      <c r="AQ93" s="75">
        <f t="shared" si="51"/>
        <v>0</v>
      </c>
      <c r="AR93" s="75">
        <f t="shared" si="51"/>
        <v>0</v>
      </c>
      <c r="AS93" s="75">
        <f t="shared" si="51"/>
        <v>0</v>
      </c>
      <c r="AT93" s="75">
        <f t="shared" si="51"/>
        <v>0</v>
      </c>
      <c r="AU93" s="75">
        <f t="shared" si="51"/>
        <v>0</v>
      </c>
      <c r="AV93" s="75">
        <f t="shared" si="51"/>
        <v>0</v>
      </c>
      <c r="AW93" s="75">
        <f t="shared" si="51"/>
        <v>0</v>
      </c>
      <c r="AX93" s="75">
        <f t="shared" si="51"/>
        <v>0</v>
      </c>
      <c r="AY93" s="75">
        <f t="shared" si="51"/>
        <v>0</v>
      </c>
      <c r="AZ93" s="75">
        <f t="shared" si="51"/>
        <v>0</v>
      </c>
      <c r="BA93" s="75">
        <f t="shared" si="51"/>
        <v>0</v>
      </c>
      <c r="BB93" s="75">
        <f t="shared" si="51"/>
        <v>0</v>
      </c>
      <c r="BC93" s="75">
        <f t="shared" si="51"/>
        <v>0</v>
      </c>
      <c r="BD93" s="75">
        <f t="shared" si="51"/>
        <v>0</v>
      </c>
      <c r="BE93" s="75">
        <f t="shared" si="51"/>
        <v>0</v>
      </c>
      <c r="BF93" s="75">
        <f t="shared" si="51"/>
        <v>0</v>
      </c>
      <c r="BG93" s="75">
        <f t="shared" si="51"/>
        <v>0</v>
      </c>
      <c r="BH93" s="75"/>
      <c r="BI93" s="75"/>
      <c r="BJ93" s="75"/>
      <c r="BK93" s="75"/>
      <c r="BL93" s="75"/>
      <c r="BM93" s="37"/>
      <c r="BN93" s="75">
        <f t="shared" si="43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H94" si="52">$K$20*(1-$B$5)/$B$3</f>
        <v>0</v>
      </c>
      <c r="P94" s="75">
        <f t="shared" si="52"/>
        <v>0</v>
      </c>
      <c r="Q94" s="75">
        <f t="shared" si="52"/>
        <v>0</v>
      </c>
      <c r="R94" s="75">
        <f t="shared" si="52"/>
        <v>0</v>
      </c>
      <c r="S94" s="75">
        <f t="shared" si="52"/>
        <v>0</v>
      </c>
      <c r="T94" s="75">
        <f t="shared" si="52"/>
        <v>0</v>
      </c>
      <c r="U94" s="75">
        <f t="shared" si="52"/>
        <v>0</v>
      </c>
      <c r="V94" s="75">
        <f t="shared" si="52"/>
        <v>0</v>
      </c>
      <c r="W94" s="75">
        <f t="shared" si="52"/>
        <v>0</v>
      </c>
      <c r="X94" s="75">
        <f t="shared" si="52"/>
        <v>0</v>
      </c>
      <c r="Y94" s="75">
        <f t="shared" si="52"/>
        <v>0</v>
      </c>
      <c r="Z94" s="75">
        <f t="shared" si="52"/>
        <v>0</v>
      </c>
      <c r="AA94" s="75">
        <f t="shared" si="52"/>
        <v>0</v>
      </c>
      <c r="AB94" s="75">
        <f t="shared" si="52"/>
        <v>0</v>
      </c>
      <c r="AC94" s="75">
        <f t="shared" si="52"/>
        <v>0</v>
      </c>
      <c r="AD94" s="75">
        <f t="shared" si="52"/>
        <v>0</v>
      </c>
      <c r="AE94" s="75">
        <f t="shared" si="52"/>
        <v>0</v>
      </c>
      <c r="AF94" s="75">
        <f t="shared" si="52"/>
        <v>0</v>
      </c>
      <c r="AG94" s="75">
        <f t="shared" si="52"/>
        <v>0</v>
      </c>
      <c r="AH94" s="75">
        <f t="shared" si="52"/>
        <v>0</v>
      </c>
      <c r="AI94" s="75">
        <f t="shared" si="52"/>
        <v>0</v>
      </c>
      <c r="AJ94" s="75">
        <f t="shared" si="52"/>
        <v>0</v>
      </c>
      <c r="AK94" s="75">
        <f t="shared" si="52"/>
        <v>0</v>
      </c>
      <c r="AL94" s="75">
        <f t="shared" si="52"/>
        <v>0</v>
      </c>
      <c r="AM94" s="75">
        <f t="shared" si="52"/>
        <v>0</v>
      </c>
      <c r="AN94" s="75">
        <f t="shared" si="52"/>
        <v>0</v>
      </c>
      <c r="AO94" s="75">
        <f t="shared" si="52"/>
        <v>0</v>
      </c>
      <c r="AP94" s="75">
        <f t="shared" si="52"/>
        <v>0</v>
      </c>
      <c r="AQ94" s="75">
        <f t="shared" si="52"/>
        <v>0</v>
      </c>
      <c r="AR94" s="75">
        <f t="shared" si="52"/>
        <v>0</v>
      </c>
      <c r="AS94" s="75">
        <f t="shared" si="52"/>
        <v>0</v>
      </c>
      <c r="AT94" s="75">
        <f t="shared" si="52"/>
        <v>0</v>
      </c>
      <c r="AU94" s="75">
        <f t="shared" si="52"/>
        <v>0</v>
      </c>
      <c r="AV94" s="75">
        <f t="shared" si="52"/>
        <v>0</v>
      </c>
      <c r="AW94" s="75">
        <f t="shared" si="52"/>
        <v>0</v>
      </c>
      <c r="AX94" s="75">
        <f t="shared" si="52"/>
        <v>0</v>
      </c>
      <c r="AY94" s="75">
        <f t="shared" si="52"/>
        <v>0</v>
      </c>
      <c r="AZ94" s="75">
        <f t="shared" si="52"/>
        <v>0</v>
      </c>
      <c r="BA94" s="75">
        <f t="shared" si="52"/>
        <v>0</v>
      </c>
      <c r="BB94" s="75">
        <f t="shared" si="52"/>
        <v>0</v>
      </c>
      <c r="BC94" s="75">
        <f t="shared" si="52"/>
        <v>0</v>
      </c>
      <c r="BD94" s="75">
        <f t="shared" si="52"/>
        <v>0</v>
      </c>
      <c r="BE94" s="75">
        <f t="shared" si="52"/>
        <v>0</v>
      </c>
      <c r="BF94" s="75">
        <f t="shared" si="52"/>
        <v>0</v>
      </c>
      <c r="BG94" s="75">
        <f t="shared" si="52"/>
        <v>0</v>
      </c>
      <c r="BH94" s="75">
        <f t="shared" si="52"/>
        <v>0</v>
      </c>
      <c r="BI94" s="75"/>
      <c r="BJ94" s="75"/>
      <c r="BK94" s="75"/>
      <c r="BL94" s="75"/>
      <c r="BM94" s="37"/>
      <c r="BN94" s="75">
        <f t="shared" si="43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3">$L$20*(1-$B$5)/$B$3</f>
        <v>0</v>
      </c>
      <c r="P95" s="75">
        <f t="shared" si="53"/>
        <v>0</v>
      </c>
      <c r="Q95" s="75">
        <f t="shared" si="53"/>
        <v>0</v>
      </c>
      <c r="R95" s="75">
        <f t="shared" si="53"/>
        <v>0</v>
      </c>
      <c r="S95" s="75">
        <f t="shared" si="53"/>
        <v>0</v>
      </c>
      <c r="T95" s="75">
        <f t="shared" si="53"/>
        <v>0</v>
      </c>
      <c r="U95" s="75">
        <f t="shared" si="53"/>
        <v>0</v>
      </c>
      <c r="V95" s="75">
        <f t="shared" si="53"/>
        <v>0</v>
      </c>
      <c r="W95" s="75">
        <f t="shared" si="53"/>
        <v>0</v>
      </c>
      <c r="X95" s="75">
        <f t="shared" si="53"/>
        <v>0</v>
      </c>
      <c r="Y95" s="75">
        <f t="shared" si="53"/>
        <v>0</v>
      </c>
      <c r="Z95" s="75">
        <f t="shared" si="53"/>
        <v>0</v>
      </c>
      <c r="AA95" s="75">
        <f t="shared" si="53"/>
        <v>0</v>
      </c>
      <c r="AB95" s="75">
        <f t="shared" si="53"/>
        <v>0</v>
      </c>
      <c r="AC95" s="75">
        <f t="shared" si="53"/>
        <v>0</v>
      </c>
      <c r="AD95" s="75">
        <f t="shared" si="53"/>
        <v>0</v>
      </c>
      <c r="AE95" s="75">
        <f t="shared" si="53"/>
        <v>0</v>
      </c>
      <c r="AF95" s="75">
        <f t="shared" si="53"/>
        <v>0</v>
      </c>
      <c r="AG95" s="75">
        <f t="shared" si="53"/>
        <v>0</v>
      </c>
      <c r="AH95" s="75">
        <f t="shared" si="53"/>
        <v>0</v>
      </c>
      <c r="AI95" s="75">
        <f t="shared" si="53"/>
        <v>0</v>
      </c>
      <c r="AJ95" s="75">
        <f t="shared" si="53"/>
        <v>0</v>
      </c>
      <c r="AK95" s="75">
        <f t="shared" si="53"/>
        <v>0</v>
      </c>
      <c r="AL95" s="75">
        <f t="shared" si="53"/>
        <v>0</v>
      </c>
      <c r="AM95" s="75">
        <f t="shared" si="53"/>
        <v>0</v>
      </c>
      <c r="AN95" s="75">
        <f t="shared" si="53"/>
        <v>0</v>
      </c>
      <c r="AO95" s="75">
        <f t="shared" si="53"/>
        <v>0</v>
      </c>
      <c r="AP95" s="75">
        <f t="shared" si="53"/>
        <v>0</v>
      </c>
      <c r="AQ95" s="75">
        <f t="shared" si="53"/>
        <v>0</v>
      </c>
      <c r="AR95" s="75">
        <f t="shared" si="53"/>
        <v>0</v>
      </c>
      <c r="AS95" s="75">
        <f t="shared" si="53"/>
        <v>0</v>
      </c>
      <c r="AT95" s="75">
        <f t="shared" si="53"/>
        <v>0</v>
      </c>
      <c r="AU95" s="75">
        <f t="shared" si="53"/>
        <v>0</v>
      </c>
      <c r="AV95" s="75">
        <f t="shared" si="53"/>
        <v>0</v>
      </c>
      <c r="AW95" s="75">
        <f t="shared" si="53"/>
        <v>0</v>
      </c>
      <c r="AX95" s="75">
        <f t="shared" si="53"/>
        <v>0</v>
      </c>
      <c r="AY95" s="75">
        <f t="shared" si="53"/>
        <v>0</v>
      </c>
      <c r="AZ95" s="75">
        <f t="shared" si="53"/>
        <v>0</v>
      </c>
      <c r="BA95" s="75">
        <f t="shared" si="53"/>
        <v>0</v>
      </c>
      <c r="BB95" s="75">
        <f t="shared" si="53"/>
        <v>0</v>
      </c>
      <c r="BC95" s="75">
        <f t="shared" si="53"/>
        <v>0</v>
      </c>
      <c r="BD95" s="75">
        <f t="shared" si="53"/>
        <v>0</v>
      </c>
      <c r="BE95" s="75">
        <f t="shared" si="53"/>
        <v>0</v>
      </c>
      <c r="BF95" s="75">
        <f t="shared" si="53"/>
        <v>0</v>
      </c>
      <c r="BG95" s="75">
        <f t="shared" si="53"/>
        <v>0</v>
      </c>
      <c r="BH95" s="75">
        <f t="shared" si="53"/>
        <v>0</v>
      </c>
      <c r="BI95" s="75">
        <f t="shared" si="53"/>
        <v>0</v>
      </c>
      <c r="BJ95" s="75"/>
      <c r="BK95" s="75"/>
      <c r="BL95" s="75"/>
      <c r="BM95" s="37"/>
      <c r="BN95" s="75">
        <f t="shared" si="43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 t="shared" ref="N96:BJ96" si="54">$M$20*(1-$B$5)/$B$3</f>
        <v>0</v>
      </c>
      <c r="O96" s="75">
        <f t="shared" si="54"/>
        <v>0</v>
      </c>
      <c r="P96" s="75">
        <f t="shared" si="54"/>
        <v>0</v>
      </c>
      <c r="Q96" s="75">
        <f t="shared" si="54"/>
        <v>0</v>
      </c>
      <c r="R96" s="75">
        <f t="shared" si="54"/>
        <v>0</v>
      </c>
      <c r="S96" s="75">
        <f t="shared" si="54"/>
        <v>0</v>
      </c>
      <c r="T96" s="75">
        <f t="shared" si="54"/>
        <v>0</v>
      </c>
      <c r="U96" s="75">
        <f t="shared" si="54"/>
        <v>0</v>
      </c>
      <c r="V96" s="75">
        <f t="shared" si="54"/>
        <v>0</v>
      </c>
      <c r="W96" s="75">
        <f t="shared" si="54"/>
        <v>0</v>
      </c>
      <c r="X96" s="75">
        <f t="shared" si="54"/>
        <v>0</v>
      </c>
      <c r="Y96" s="75">
        <f t="shared" si="54"/>
        <v>0</v>
      </c>
      <c r="Z96" s="75">
        <f t="shared" si="54"/>
        <v>0</v>
      </c>
      <c r="AA96" s="75">
        <f t="shared" si="54"/>
        <v>0</v>
      </c>
      <c r="AB96" s="75">
        <f t="shared" si="54"/>
        <v>0</v>
      </c>
      <c r="AC96" s="75">
        <f t="shared" si="54"/>
        <v>0</v>
      </c>
      <c r="AD96" s="75">
        <f t="shared" si="54"/>
        <v>0</v>
      </c>
      <c r="AE96" s="75">
        <f t="shared" si="54"/>
        <v>0</v>
      </c>
      <c r="AF96" s="75">
        <f t="shared" si="54"/>
        <v>0</v>
      </c>
      <c r="AG96" s="75">
        <f t="shared" si="54"/>
        <v>0</v>
      </c>
      <c r="AH96" s="75">
        <f t="shared" si="54"/>
        <v>0</v>
      </c>
      <c r="AI96" s="75">
        <f t="shared" si="54"/>
        <v>0</v>
      </c>
      <c r="AJ96" s="75">
        <f t="shared" si="54"/>
        <v>0</v>
      </c>
      <c r="AK96" s="75">
        <f t="shared" si="54"/>
        <v>0</v>
      </c>
      <c r="AL96" s="75">
        <f t="shared" si="54"/>
        <v>0</v>
      </c>
      <c r="AM96" s="75">
        <f t="shared" si="54"/>
        <v>0</v>
      </c>
      <c r="AN96" s="75">
        <f t="shared" si="54"/>
        <v>0</v>
      </c>
      <c r="AO96" s="75">
        <f t="shared" si="54"/>
        <v>0</v>
      </c>
      <c r="AP96" s="75">
        <f t="shared" si="54"/>
        <v>0</v>
      </c>
      <c r="AQ96" s="75">
        <f t="shared" si="54"/>
        <v>0</v>
      </c>
      <c r="AR96" s="75">
        <f t="shared" si="54"/>
        <v>0</v>
      </c>
      <c r="AS96" s="75">
        <f t="shared" si="54"/>
        <v>0</v>
      </c>
      <c r="AT96" s="75">
        <f t="shared" si="54"/>
        <v>0</v>
      </c>
      <c r="AU96" s="75">
        <f t="shared" si="54"/>
        <v>0</v>
      </c>
      <c r="AV96" s="75">
        <f t="shared" si="54"/>
        <v>0</v>
      </c>
      <c r="AW96" s="75">
        <f t="shared" si="54"/>
        <v>0</v>
      </c>
      <c r="AX96" s="75">
        <f t="shared" si="54"/>
        <v>0</v>
      </c>
      <c r="AY96" s="75">
        <f t="shared" si="54"/>
        <v>0</v>
      </c>
      <c r="AZ96" s="75">
        <f t="shared" si="54"/>
        <v>0</v>
      </c>
      <c r="BA96" s="75">
        <f t="shared" si="54"/>
        <v>0</v>
      </c>
      <c r="BB96" s="75">
        <f t="shared" si="54"/>
        <v>0</v>
      </c>
      <c r="BC96" s="75">
        <f t="shared" si="54"/>
        <v>0</v>
      </c>
      <c r="BD96" s="75">
        <f t="shared" si="54"/>
        <v>0</v>
      </c>
      <c r="BE96" s="75">
        <f t="shared" si="54"/>
        <v>0</v>
      </c>
      <c r="BF96" s="75">
        <f t="shared" si="54"/>
        <v>0</v>
      </c>
      <c r="BG96" s="75">
        <f t="shared" si="54"/>
        <v>0</v>
      </c>
      <c r="BH96" s="75">
        <f t="shared" si="54"/>
        <v>0</v>
      </c>
      <c r="BI96" s="75">
        <f t="shared" si="54"/>
        <v>0</v>
      </c>
      <c r="BJ96" s="75">
        <f t="shared" si="54"/>
        <v>0</v>
      </c>
      <c r="BK96" s="75"/>
      <c r="BL96" s="75"/>
      <c r="BM96" s="37"/>
      <c r="BN96" s="75">
        <f t="shared" si="43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0</v>
      </c>
      <c r="O97" s="75">
        <f t="shared" ref="O97:BK97" si="55">$N$20*(1-$B$5)/$B$3</f>
        <v>0</v>
      </c>
      <c r="P97" s="75">
        <f t="shared" si="55"/>
        <v>0</v>
      </c>
      <c r="Q97" s="75">
        <f t="shared" si="55"/>
        <v>0</v>
      </c>
      <c r="R97" s="75">
        <f t="shared" si="55"/>
        <v>0</v>
      </c>
      <c r="S97" s="75">
        <f t="shared" si="55"/>
        <v>0</v>
      </c>
      <c r="T97" s="75">
        <f t="shared" si="55"/>
        <v>0</v>
      </c>
      <c r="U97" s="75">
        <f t="shared" si="55"/>
        <v>0</v>
      </c>
      <c r="V97" s="75">
        <f t="shared" si="55"/>
        <v>0</v>
      </c>
      <c r="W97" s="75">
        <f t="shared" si="55"/>
        <v>0</v>
      </c>
      <c r="X97" s="75">
        <f t="shared" si="55"/>
        <v>0</v>
      </c>
      <c r="Y97" s="75">
        <f t="shared" si="55"/>
        <v>0</v>
      </c>
      <c r="Z97" s="75">
        <f t="shared" si="55"/>
        <v>0</v>
      </c>
      <c r="AA97" s="75">
        <f t="shared" si="55"/>
        <v>0</v>
      </c>
      <c r="AB97" s="75">
        <f t="shared" si="55"/>
        <v>0</v>
      </c>
      <c r="AC97" s="75">
        <f t="shared" si="55"/>
        <v>0</v>
      </c>
      <c r="AD97" s="75">
        <f t="shared" si="55"/>
        <v>0</v>
      </c>
      <c r="AE97" s="75">
        <f t="shared" si="55"/>
        <v>0</v>
      </c>
      <c r="AF97" s="75">
        <f t="shared" si="55"/>
        <v>0</v>
      </c>
      <c r="AG97" s="75">
        <f t="shared" si="55"/>
        <v>0</v>
      </c>
      <c r="AH97" s="75">
        <f t="shared" si="55"/>
        <v>0</v>
      </c>
      <c r="AI97" s="75">
        <f t="shared" si="55"/>
        <v>0</v>
      </c>
      <c r="AJ97" s="75">
        <f t="shared" si="55"/>
        <v>0</v>
      </c>
      <c r="AK97" s="75">
        <f t="shared" si="55"/>
        <v>0</v>
      </c>
      <c r="AL97" s="75">
        <f t="shared" si="55"/>
        <v>0</v>
      </c>
      <c r="AM97" s="75">
        <f t="shared" si="55"/>
        <v>0</v>
      </c>
      <c r="AN97" s="75">
        <f t="shared" si="55"/>
        <v>0</v>
      </c>
      <c r="AO97" s="75">
        <f t="shared" si="55"/>
        <v>0</v>
      </c>
      <c r="AP97" s="75">
        <f t="shared" si="55"/>
        <v>0</v>
      </c>
      <c r="AQ97" s="75">
        <f t="shared" si="55"/>
        <v>0</v>
      </c>
      <c r="AR97" s="75">
        <f t="shared" si="55"/>
        <v>0</v>
      </c>
      <c r="AS97" s="75">
        <f t="shared" si="55"/>
        <v>0</v>
      </c>
      <c r="AT97" s="75">
        <f t="shared" si="55"/>
        <v>0</v>
      </c>
      <c r="AU97" s="75">
        <f t="shared" si="55"/>
        <v>0</v>
      </c>
      <c r="AV97" s="75">
        <f t="shared" si="55"/>
        <v>0</v>
      </c>
      <c r="AW97" s="75">
        <f t="shared" si="55"/>
        <v>0</v>
      </c>
      <c r="AX97" s="75">
        <f t="shared" si="55"/>
        <v>0</v>
      </c>
      <c r="AY97" s="75">
        <f t="shared" si="55"/>
        <v>0</v>
      </c>
      <c r="AZ97" s="75">
        <f t="shared" si="55"/>
        <v>0</v>
      </c>
      <c r="BA97" s="75">
        <f t="shared" si="55"/>
        <v>0</v>
      </c>
      <c r="BB97" s="75">
        <f t="shared" si="55"/>
        <v>0</v>
      </c>
      <c r="BC97" s="75">
        <f t="shared" si="55"/>
        <v>0</v>
      </c>
      <c r="BD97" s="75">
        <f t="shared" si="55"/>
        <v>0</v>
      </c>
      <c r="BE97" s="75">
        <f t="shared" si="55"/>
        <v>0</v>
      </c>
      <c r="BF97" s="75">
        <f t="shared" si="55"/>
        <v>0</v>
      </c>
      <c r="BG97" s="75">
        <f t="shared" si="55"/>
        <v>0</v>
      </c>
      <c r="BH97" s="75">
        <f t="shared" si="55"/>
        <v>0</v>
      </c>
      <c r="BI97" s="75">
        <f t="shared" si="55"/>
        <v>0</v>
      </c>
      <c r="BJ97" s="75">
        <f t="shared" si="55"/>
        <v>0</v>
      </c>
      <c r="BK97" s="75">
        <f t="shared" si="55"/>
        <v>0</v>
      </c>
      <c r="BL97" s="75"/>
      <c r="BM97" s="37"/>
      <c r="BN97" s="75">
        <f t="shared" si="43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6">SUM(C85:C97)</f>
        <v>0</v>
      </c>
      <c r="D98" s="104">
        <f t="shared" si="56"/>
        <v>0</v>
      </c>
      <c r="E98" s="104">
        <f t="shared" si="56"/>
        <v>0</v>
      </c>
      <c r="F98" s="104">
        <f t="shared" si="56"/>
        <v>0</v>
      </c>
      <c r="G98" s="104">
        <f t="shared" si="56"/>
        <v>0</v>
      </c>
      <c r="H98" s="104">
        <f t="shared" si="56"/>
        <v>0</v>
      </c>
      <c r="I98" s="104">
        <f t="shared" si="56"/>
        <v>0</v>
      </c>
      <c r="J98" s="104">
        <f t="shared" si="56"/>
        <v>0</v>
      </c>
      <c r="K98" s="104">
        <f t="shared" si="56"/>
        <v>0</v>
      </c>
      <c r="L98" s="104">
        <f t="shared" si="56"/>
        <v>0</v>
      </c>
      <c r="M98" s="104">
        <f t="shared" si="56"/>
        <v>0</v>
      </c>
      <c r="N98" s="104">
        <f t="shared" si="56"/>
        <v>0</v>
      </c>
      <c r="O98" s="104">
        <f t="shared" si="56"/>
        <v>0</v>
      </c>
      <c r="P98" s="104">
        <f t="shared" si="56"/>
        <v>0</v>
      </c>
      <c r="Q98" s="104">
        <f t="shared" si="56"/>
        <v>0</v>
      </c>
      <c r="R98" s="104">
        <f t="shared" si="56"/>
        <v>0</v>
      </c>
      <c r="S98" s="104">
        <f t="shared" si="56"/>
        <v>0</v>
      </c>
      <c r="T98" s="104">
        <f t="shared" si="56"/>
        <v>0</v>
      </c>
      <c r="U98" s="104">
        <f t="shared" si="56"/>
        <v>0</v>
      </c>
      <c r="V98" s="104">
        <f t="shared" si="56"/>
        <v>0</v>
      </c>
      <c r="W98" s="104">
        <f t="shared" si="56"/>
        <v>0</v>
      </c>
      <c r="X98" s="104">
        <f t="shared" si="56"/>
        <v>0</v>
      </c>
      <c r="Y98" s="104">
        <f t="shared" si="56"/>
        <v>0</v>
      </c>
      <c r="Z98" s="104">
        <f t="shared" si="56"/>
        <v>0</v>
      </c>
      <c r="AA98" s="104">
        <f t="shared" si="56"/>
        <v>0</v>
      </c>
      <c r="AB98" s="104">
        <f t="shared" si="56"/>
        <v>0</v>
      </c>
      <c r="AC98" s="104">
        <f t="shared" si="56"/>
        <v>0</v>
      </c>
      <c r="AD98" s="104">
        <f t="shared" si="56"/>
        <v>0</v>
      </c>
      <c r="AE98" s="104">
        <f t="shared" si="56"/>
        <v>0</v>
      </c>
      <c r="AF98" s="104">
        <f t="shared" si="56"/>
        <v>0</v>
      </c>
      <c r="AG98" s="104">
        <f t="shared" si="56"/>
        <v>0</v>
      </c>
      <c r="AH98" s="104">
        <f t="shared" si="56"/>
        <v>0</v>
      </c>
      <c r="AI98" s="104">
        <f t="shared" si="56"/>
        <v>0</v>
      </c>
      <c r="AJ98" s="104">
        <f t="shared" si="56"/>
        <v>0</v>
      </c>
      <c r="AK98" s="104">
        <f t="shared" si="56"/>
        <v>0</v>
      </c>
      <c r="AL98" s="104">
        <f t="shared" si="56"/>
        <v>0</v>
      </c>
      <c r="AM98" s="104">
        <f t="shared" si="56"/>
        <v>0</v>
      </c>
      <c r="AN98" s="104">
        <f t="shared" si="56"/>
        <v>0</v>
      </c>
      <c r="AO98" s="104">
        <f t="shared" si="56"/>
        <v>0</v>
      </c>
      <c r="AP98" s="104">
        <f t="shared" si="56"/>
        <v>0</v>
      </c>
      <c r="AQ98" s="104">
        <f t="shared" si="56"/>
        <v>0</v>
      </c>
      <c r="AR98" s="104">
        <f t="shared" si="56"/>
        <v>0</v>
      </c>
      <c r="AS98" s="104">
        <f t="shared" si="56"/>
        <v>0</v>
      </c>
      <c r="AT98" s="104">
        <f t="shared" si="56"/>
        <v>0</v>
      </c>
      <c r="AU98" s="104">
        <f t="shared" si="56"/>
        <v>0</v>
      </c>
      <c r="AV98" s="104">
        <f t="shared" si="56"/>
        <v>0</v>
      </c>
      <c r="AW98" s="104">
        <f t="shared" si="56"/>
        <v>0</v>
      </c>
      <c r="AX98" s="104">
        <f t="shared" si="56"/>
        <v>0</v>
      </c>
      <c r="AY98" s="104">
        <f t="shared" si="56"/>
        <v>0</v>
      </c>
      <c r="AZ98" s="104">
        <f t="shared" si="56"/>
        <v>0</v>
      </c>
      <c r="BA98" s="104">
        <f t="shared" si="56"/>
        <v>0</v>
      </c>
      <c r="BB98" s="104">
        <f t="shared" si="56"/>
        <v>0</v>
      </c>
      <c r="BC98" s="104">
        <f t="shared" si="56"/>
        <v>0</v>
      </c>
      <c r="BD98" s="104">
        <f t="shared" si="56"/>
        <v>0</v>
      </c>
      <c r="BE98" s="104">
        <f t="shared" si="56"/>
        <v>0</v>
      </c>
      <c r="BF98" s="104">
        <f t="shared" si="56"/>
        <v>0</v>
      </c>
      <c r="BG98" s="104">
        <f t="shared" si="56"/>
        <v>0</v>
      </c>
      <c r="BH98" s="104">
        <f t="shared" si="56"/>
        <v>0</v>
      </c>
      <c r="BI98" s="104">
        <f t="shared" si="56"/>
        <v>0</v>
      </c>
      <c r="BJ98" s="104">
        <f t="shared" si="56"/>
        <v>0</v>
      </c>
      <c r="BK98" s="104">
        <f t="shared" si="56"/>
        <v>0</v>
      </c>
      <c r="BL98" s="104">
        <f t="shared" si="56"/>
        <v>0</v>
      </c>
      <c r="BM98" s="344"/>
      <c r="BN98" s="58">
        <f>SUM(BN85:BN97)</f>
        <v>0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A101" si="57">$B$20/$B$3</f>
        <v>0</v>
      </c>
      <c r="C101" s="75">
        <f t="shared" si="57"/>
        <v>0</v>
      </c>
      <c r="D101" s="75">
        <f t="shared" si="57"/>
        <v>0</v>
      </c>
      <c r="E101" s="75">
        <f t="shared" si="57"/>
        <v>0</v>
      </c>
      <c r="F101" s="75">
        <f t="shared" si="57"/>
        <v>0</v>
      </c>
      <c r="G101" s="75">
        <f t="shared" si="57"/>
        <v>0</v>
      </c>
      <c r="H101" s="75">
        <f t="shared" si="57"/>
        <v>0</v>
      </c>
      <c r="I101" s="75">
        <f t="shared" si="57"/>
        <v>0</v>
      </c>
      <c r="J101" s="75">
        <f t="shared" si="57"/>
        <v>0</v>
      </c>
      <c r="K101" s="75">
        <f t="shared" si="57"/>
        <v>0</v>
      </c>
      <c r="L101" s="75">
        <f t="shared" si="57"/>
        <v>0</v>
      </c>
      <c r="M101" s="75">
        <f t="shared" si="57"/>
        <v>0</v>
      </c>
      <c r="N101" s="75">
        <f t="shared" si="57"/>
        <v>0</v>
      </c>
      <c r="O101" s="75">
        <f t="shared" si="57"/>
        <v>0</v>
      </c>
      <c r="P101" s="75">
        <f t="shared" si="57"/>
        <v>0</v>
      </c>
      <c r="Q101" s="75">
        <f t="shared" si="57"/>
        <v>0</v>
      </c>
      <c r="R101" s="75">
        <f t="shared" si="57"/>
        <v>0</v>
      </c>
      <c r="S101" s="75">
        <f t="shared" si="57"/>
        <v>0</v>
      </c>
      <c r="T101" s="75">
        <f t="shared" si="57"/>
        <v>0</v>
      </c>
      <c r="U101" s="75">
        <f t="shared" si="57"/>
        <v>0</v>
      </c>
      <c r="V101" s="75">
        <f t="shared" si="57"/>
        <v>0</v>
      </c>
      <c r="W101" s="75">
        <f t="shared" si="57"/>
        <v>0</v>
      </c>
      <c r="X101" s="75">
        <f t="shared" si="57"/>
        <v>0</v>
      </c>
      <c r="Y101" s="75">
        <f t="shared" si="57"/>
        <v>0</v>
      </c>
      <c r="Z101" s="75">
        <f t="shared" si="57"/>
        <v>0</v>
      </c>
      <c r="AA101" s="75"/>
      <c r="AB101" s="75"/>
      <c r="AC101" s="75">
        <f t="shared" si="57"/>
        <v>0</v>
      </c>
      <c r="AD101" s="75">
        <f t="shared" si="57"/>
        <v>0</v>
      </c>
      <c r="AE101" s="75">
        <f t="shared" si="57"/>
        <v>0</v>
      </c>
      <c r="AF101" s="75">
        <f t="shared" si="57"/>
        <v>0</v>
      </c>
      <c r="AG101" s="75">
        <f t="shared" si="57"/>
        <v>0</v>
      </c>
      <c r="AH101" s="75">
        <f t="shared" si="57"/>
        <v>0</v>
      </c>
      <c r="AI101" s="75">
        <f t="shared" si="57"/>
        <v>0</v>
      </c>
      <c r="AJ101" s="75">
        <f t="shared" si="57"/>
        <v>0</v>
      </c>
      <c r="AK101" s="75">
        <f t="shared" si="57"/>
        <v>0</v>
      </c>
      <c r="AL101" s="75">
        <f t="shared" si="57"/>
        <v>0</v>
      </c>
      <c r="AM101" s="75">
        <f t="shared" si="57"/>
        <v>0</v>
      </c>
      <c r="AN101" s="75">
        <f t="shared" si="57"/>
        <v>0</v>
      </c>
      <c r="AO101" s="75">
        <f t="shared" si="57"/>
        <v>0</v>
      </c>
      <c r="AP101" s="75">
        <f t="shared" si="57"/>
        <v>0</v>
      </c>
      <c r="AQ101" s="75">
        <f t="shared" si="57"/>
        <v>0</v>
      </c>
      <c r="AR101" s="75">
        <f t="shared" si="57"/>
        <v>0</v>
      </c>
      <c r="AS101" s="75">
        <f t="shared" si="57"/>
        <v>0</v>
      </c>
      <c r="AT101" s="75">
        <f t="shared" si="57"/>
        <v>0</v>
      </c>
      <c r="AU101" s="75">
        <f t="shared" si="57"/>
        <v>0</v>
      </c>
      <c r="AV101" s="75">
        <f t="shared" si="57"/>
        <v>0</v>
      </c>
      <c r="AW101" s="75">
        <f t="shared" si="57"/>
        <v>0</v>
      </c>
      <c r="AX101" s="75">
        <f t="shared" si="57"/>
        <v>0</v>
      </c>
      <c r="AY101" s="75">
        <f t="shared" si="57"/>
        <v>0</v>
      </c>
      <c r="AZ101" s="75">
        <f t="shared" si="57"/>
        <v>0</v>
      </c>
      <c r="BA101" s="75">
        <f t="shared" si="57"/>
        <v>0</v>
      </c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37"/>
      <c r="BN101" s="75">
        <f t="shared" ref="BN101:BN113" si="58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A102" si="59">$C$20/$B$3</f>
        <v>0</v>
      </c>
      <c r="D102" s="75">
        <f t="shared" si="59"/>
        <v>0</v>
      </c>
      <c r="E102" s="75">
        <f t="shared" si="59"/>
        <v>0</v>
      </c>
      <c r="F102" s="75">
        <f t="shared" si="59"/>
        <v>0</v>
      </c>
      <c r="G102" s="75">
        <f t="shared" si="59"/>
        <v>0</v>
      </c>
      <c r="H102" s="75">
        <f t="shared" si="59"/>
        <v>0</v>
      </c>
      <c r="I102" s="75">
        <f t="shared" si="59"/>
        <v>0</v>
      </c>
      <c r="J102" s="75">
        <f t="shared" si="59"/>
        <v>0</v>
      </c>
      <c r="K102" s="75">
        <f t="shared" si="59"/>
        <v>0</v>
      </c>
      <c r="L102" s="75">
        <f t="shared" si="59"/>
        <v>0</v>
      </c>
      <c r="M102" s="75">
        <f t="shared" si="59"/>
        <v>0</v>
      </c>
      <c r="N102" s="75">
        <f t="shared" si="59"/>
        <v>0</v>
      </c>
      <c r="O102" s="75">
        <f t="shared" si="59"/>
        <v>0</v>
      </c>
      <c r="P102" s="75">
        <f t="shared" si="59"/>
        <v>0</v>
      </c>
      <c r="Q102" s="75">
        <f t="shared" si="59"/>
        <v>0</v>
      </c>
      <c r="R102" s="75">
        <f t="shared" si="59"/>
        <v>0</v>
      </c>
      <c r="S102" s="75">
        <f t="shared" si="59"/>
        <v>0</v>
      </c>
      <c r="T102" s="75">
        <f t="shared" si="59"/>
        <v>0</v>
      </c>
      <c r="U102" s="75">
        <f t="shared" si="59"/>
        <v>0</v>
      </c>
      <c r="V102" s="75">
        <f t="shared" si="59"/>
        <v>0</v>
      </c>
      <c r="W102" s="75">
        <f t="shared" si="59"/>
        <v>0</v>
      </c>
      <c r="X102" s="75">
        <f t="shared" si="59"/>
        <v>0</v>
      </c>
      <c r="Y102" s="75">
        <f t="shared" si="59"/>
        <v>0</v>
      </c>
      <c r="Z102" s="75">
        <f t="shared" si="59"/>
        <v>0</v>
      </c>
      <c r="AA102" s="75">
        <f t="shared" si="59"/>
        <v>0</v>
      </c>
      <c r="AB102" s="75"/>
      <c r="AC102" s="75">
        <f t="shared" si="59"/>
        <v>0</v>
      </c>
      <c r="AD102" s="75">
        <f t="shared" si="59"/>
        <v>0</v>
      </c>
      <c r="AE102" s="75">
        <f t="shared" si="59"/>
        <v>0</v>
      </c>
      <c r="AF102" s="75">
        <f t="shared" si="59"/>
        <v>0</v>
      </c>
      <c r="AG102" s="75">
        <f t="shared" si="59"/>
        <v>0</v>
      </c>
      <c r="AH102" s="75">
        <f t="shared" si="59"/>
        <v>0</v>
      </c>
      <c r="AI102" s="75">
        <f t="shared" si="59"/>
        <v>0</v>
      </c>
      <c r="AJ102" s="75">
        <f t="shared" si="59"/>
        <v>0</v>
      </c>
      <c r="AK102" s="75">
        <f t="shared" si="59"/>
        <v>0</v>
      </c>
      <c r="AL102" s="75">
        <f t="shared" si="59"/>
        <v>0</v>
      </c>
      <c r="AM102" s="75">
        <f t="shared" si="59"/>
        <v>0</v>
      </c>
      <c r="AN102" s="75">
        <f t="shared" si="59"/>
        <v>0</v>
      </c>
      <c r="AO102" s="75">
        <f t="shared" si="59"/>
        <v>0</v>
      </c>
      <c r="AP102" s="75">
        <f t="shared" si="59"/>
        <v>0</v>
      </c>
      <c r="AQ102" s="75">
        <f t="shared" si="59"/>
        <v>0</v>
      </c>
      <c r="AR102" s="75">
        <f t="shared" si="59"/>
        <v>0</v>
      </c>
      <c r="AS102" s="75">
        <f t="shared" si="59"/>
        <v>0</v>
      </c>
      <c r="AT102" s="75">
        <f t="shared" si="59"/>
        <v>0</v>
      </c>
      <c r="AU102" s="75">
        <f t="shared" si="59"/>
        <v>0</v>
      </c>
      <c r="AV102" s="75">
        <f t="shared" si="59"/>
        <v>0</v>
      </c>
      <c r="AW102" s="75">
        <f t="shared" si="59"/>
        <v>0</v>
      </c>
      <c r="AX102" s="75">
        <f t="shared" si="59"/>
        <v>0</v>
      </c>
      <c r="AY102" s="75">
        <f t="shared" si="59"/>
        <v>0</v>
      </c>
      <c r="AZ102" s="75">
        <f t="shared" si="59"/>
        <v>0</v>
      </c>
      <c r="BA102" s="75">
        <f t="shared" si="59"/>
        <v>0</v>
      </c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8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60">$D$20/$B$3</f>
        <v>0</v>
      </c>
      <c r="E103" s="75">
        <f t="shared" si="60"/>
        <v>0</v>
      </c>
      <c r="F103" s="75">
        <f t="shared" si="60"/>
        <v>0</v>
      </c>
      <c r="G103" s="75">
        <f t="shared" si="60"/>
        <v>0</v>
      </c>
      <c r="H103" s="75">
        <f t="shared" si="60"/>
        <v>0</v>
      </c>
      <c r="I103" s="75">
        <f t="shared" si="60"/>
        <v>0</v>
      </c>
      <c r="J103" s="75">
        <f t="shared" si="60"/>
        <v>0</v>
      </c>
      <c r="K103" s="75">
        <f t="shared" si="60"/>
        <v>0</v>
      </c>
      <c r="L103" s="75">
        <f t="shared" si="60"/>
        <v>0</v>
      </c>
      <c r="M103" s="75">
        <f t="shared" si="60"/>
        <v>0</v>
      </c>
      <c r="N103" s="75">
        <f t="shared" si="60"/>
        <v>0</v>
      </c>
      <c r="O103" s="75">
        <f t="shared" si="60"/>
        <v>0</v>
      </c>
      <c r="P103" s="75">
        <f t="shared" si="60"/>
        <v>0</v>
      </c>
      <c r="Q103" s="75">
        <f t="shared" si="60"/>
        <v>0</v>
      </c>
      <c r="R103" s="75">
        <f t="shared" si="60"/>
        <v>0</v>
      </c>
      <c r="S103" s="75">
        <f t="shared" si="60"/>
        <v>0</v>
      </c>
      <c r="T103" s="75">
        <f t="shared" si="60"/>
        <v>0</v>
      </c>
      <c r="U103" s="75">
        <f t="shared" si="60"/>
        <v>0</v>
      </c>
      <c r="V103" s="75">
        <f t="shared" si="60"/>
        <v>0</v>
      </c>
      <c r="W103" s="75">
        <f t="shared" si="60"/>
        <v>0</v>
      </c>
      <c r="X103" s="75">
        <f t="shared" si="60"/>
        <v>0</v>
      </c>
      <c r="Y103" s="75">
        <f t="shared" si="60"/>
        <v>0</v>
      </c>
      <c r="Z103" s="75">
        <f t="shared" si="60"/>
        <v>0</v>
      </c>
      <c r="AA103" s="75">
        <f t="shared" si="60"/>
        <v>0</v>
      </c>
      <c r="AB103" s="75">
        <f t="shared" si="60"/>
        <v>0</v>
      </c>
      <c r="AC103" s="75">
        <f t="shared" si="60"/>
        <v>0</v>
      </c>
      <c r="AD103" s="75">
        <f t="shared" si="60"/>
        <v>0</v>
      </c>
      <c r="AE103" s="75">
        <f t="shared" si="60"/>
        <v>0</v>
      </c>
      <c r="AF103" s="75">
        <f t="shared" si="60"/>
        <v>0</v>
      </c>
      <c r="AG103" s="75">
        <f t="shared" si="60"/>
        <v>0</v>
      </c>
      <c r="AH103" s="75">
        <f t="shared" si="60"/>
        <v>0</v>
      </c>
      <c r="AI103" s="75">
        <f t="shared" si="60"/>
        <v>0</v>
      </c>
      <c r="AJ103" s="75">
        <f t="shared" si="60"/>
        <v>0</v>
      </c>
      <c r="AK103" s="75">
        <f t="shared" si="60"/>
        <v>0</v>
      </c>
      <c r="AL103" s="75">
        <f t="shared" si="60"/>
        <v>0</v>
      </c>
      <c r="AM103" s="75">
        <f t="shared" si="60"/>
        <v>0</v>
      </c>
      <c r="AN103" s="75">
        <f t="shared" si="60"/>
        <v>0</v>
      </c>
      <c r="AO103" s="75">
        <f t="shared" si="60"/>
        <v>0</v>
      </c>
      <c r="AP103" s="75">
        <f t="shared" si="60"/>
        <v>0</v>
      </c>
      <c r="AQ103" s="75">
        <f t="shared" si="60"/>
        <v>0</v>
      </c>
      <c r="AR103" s="75">
        <f t="shared" si="60"/>
        <v>0</v>
      </c>
      <c r="AS103" s="75">
        <f t="shared" si="60"/>
        <v>0</v>
      </c>
      <c r="AT103" s="75">
        <f t="shared" si="60"/>
        <v>0</v>
      </c>
      <c r="AU103" s="75">
        <f t="shared" si="60"/>
        <v>0</v>
      </c>
      <c r="AV103" s="75">
        <f t="shared" si="60"/>
        <v>0</v>
      </c>
      <c r="AW103" s="75">
        <f t="shared" si="60"/>
        <v>0</v>
      </c>
      <c r="AX103" s="75">
        <f t="shared" si="60"/>
        <v>0</v>
      </c>
      <c r="AY103" s="75">
        <f t="shared" si="60"/>
        <v>0</v>
      </c>
      <c r="AZ103" s="75">
        <f t="shared" si="60"/>
        <v>0</v>
      </c>
      <c r="BA103" s="75">
        <f t="shared" si="60"/>
        <v>0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8"/>
        <v>0</v>
      </c>
      <c r="BO103" s="335">
        <f>D20</f>
        <v>0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61">$E$20/$B$3</f>
        <v>0</v>
      </c>
      <c r="F104" s="75">
        <f t="shared" si="61"/>
        <v>0</v>
      </c>
      <c r="G104" s="75">
        <f t="shared" si="61"/>
        <v>0</v>
      </c>
      <c r="H104" s="75">
        <f t="shared" si="61"/>
        <v>0</v>
      </c>
      <c r="I104" s="75">
        <f t="shared" si="61"/>
        <v>0</v>
      </c>
      <c r="J104" s="75">
        <f t="shared" si="61"/>
        <v>0</v>
      </c>
      <c r="K104" s="75">
        <f t="shared" si="61"/>
        <v>0</v>
      </c>
      <c r="L104" s="75">
        <f t="shared" si="61"/>
        <v>0</v>
      </c>
      <c r="M104" s="75">
        <f t="shared" si="61"/>
        <v>0</v>
      </c>
      <c r="N104" s="75">
        <f t="shared" si="61"/>
        <v>0</v>
      </c>
      <c r="O104" s="75">
        <f t="shared" si="61"/>
        <v>0</v>
      </c>
      <c r="P104" s="75">
        <f t="shared" si="61"/>
        <v>0</v>
      </c>
      <c r="Q104" s="75">
        <f t="shared" si="61"/>
        <v>0</v>
      </c>
      <c r="R104" s="75">
        <f t="shared" si="61"/>
        <v>0</v>
      </c>
      <c r="S104" s="75">
        <f t="shared" si="61"/>
        <v>0</v>
      </c>
      <c r="T104" s="75">
        <f t="shared" si="61"/>
        <v>0</v>
      </c>
      <c r="U104" s="75">
        <f t="shared" si="61"/>
        <v>0</v>
      </c>
      <c r="V104" s="75">
        <f t="shared" si="61"/>
        <v>0</v>
      </c>
      <c r="W104" s="75">
        <f t="shared" si="61"/>
        <v>0</v>
      </c>
      <c r="X104" s="75">
        <f t="shared" si="61"/>
        <v>0</v>
      </c>
      <c r="Y104" s="75">
        <f t="shared" si="61"/>
        <v>0</v>
      </c>
      <c r="Z104" s="75">
        <f t="shared" si="61"/>
        <v>0</v>
      </c>
      <c r="AA104" s="75">
        <f t="shared" si="61"/>
        <v>0</v>
      </c>
      <c r="AB104" s="75">
        <f t="shared" si="61"/>
        <v>0</v>
      </c>
      <c r="AC104" s="75">
        <f t="shared" si="61"/>
        <v>0</v>
      </c>
      <c r="AD104" s="75">
        <f t="shared" si="61"/>
        <v>0</v>
      </c>
      <c r="AE104" s="75">
        <f t="shared" si="61"/>
        <v>0</v>
      </c>
      <c r="AF104" s="75">
        <f t="shared" si="61"/>
        <v>0</v>
      </c>
      <c r="AG104" s="75">
        <f t="shared" si="61"/>
        <v>0</v>
      </c>
      <c r="AH104" s="75">
        <f t="shared" si="61"/>
        <v>0</v>
      </c>
      <c r="AI104" s="75">
        <f t="shared" si="61"/>
        <v>0</v>
      </c>
      <c r="AJ104" s="75">
        <f t="shared" si="61"/>
        <v>0</v>
      </c>
      <c r="AK104" s="75">
        <f t="shared" si="61"/>
        <v>0</v>
      </c>
      <c r="AL104" s="75">
        <f t="shared" si="61"/>
        <v>0</v>
      </c>
      <c r="AM104" s="75">
        <f t="shared" si="61"/>
        <v>0</v>
      </c>
      <c r="AN104" s="75">
        <f t="shared" si="61"/>
        <v>0</v>
      </c>
      <c r="AO104" s="75">
        <f t="shared" si="61"/>
        <v>0</v>
      </c>
      <c r="AP104" s="75">
        <f t="shared" si="61"/>
        <v>0</v>
      </c>
      <c r="AQ104" s="75">
        <f t="shared" si="61"/>
        <v>0</v>
      </c>
      <c r="AR104" s="75">
        <f t="shared" si="61"/>
        <v>0</v>
      </c>
      <c r="AS104" s="75">
        <f t="shared" si="61"/>
        <v>0</v>
      </c>
      <c r="AT104" s="75">
        <f t="shared" si="61"/>
        <v>0</v>
      </c>
      <c r="AU104" s="75">
        <f t="shared" si="61"/>
        <v>0</v>
      </c>
      <c r="AV104" s="75">
        <f t="shared" si="61"/>
        <v>0</v>
      </c>
      <c r="AW104" s="75">
        <f t="shared" si="61"/>
        <v>0</v>
      </c>
      <c r="AX104" s="75">
        <f t="shared" si="61"/>
        <v>0</v>
      </c>
      <c r="AY104" s="75">
        <f t="shared" si="61"/>
        <v>0</v>
      </c>
      <c r="AZ104" s="75">
        <f t="shared" si="61"/>
        <v>0</v>
      </c>
      <c r="BA104" s="75">
        <f t="shared" si="61"/>
        <v>0</v>
      </c>
      <c r="BB104" s="75">
        <f t="shared" si="61"/>
        <v>0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8"/>
        <v>0</v>
      </c>
      <c r="BO104" s="335">
        <f>-E14</f>
        <v>0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C105" si="62">$F$20/$B$3</f>
        <v>0</v>
      </c>
      <c r="G105" s="75">
        <f t="shared" si="62"/>
        <v>0</v>
      </c>
      <c r="H105" s="75">
        <f t="shared" si="62"/>
        <v>0</v>
      </c>
      <c r="I105" s="75">
        <f t="shared" si="62"/>
        <v>0</v>
      </c>
      <c r="J105" s="75">
        <f t="shared" si="62"/>
        <v>0</v>
      </c>
      <c r="K105" s="75">
        <f t="shared" si="62"/>
        <v>0</v>
      </c>
      <c r="L105" s="75">
        <f t="shared" si="62"/>
        <v>0</v>
      </c>
      <c r="M105" s="75">
        <f t="shared" si="62"/>
        <v>0</v>
      </c>
      <c r="N105" s="75">
        <f t="shared" si="62"/>
        <v>0</v>
      </c>
      <c r="O105" s="75">
        <f t="shared" si="62"/>
        <v>0</v>
      </c>
      <c r="P105" s="75">
        <f t="shared" si="62"/>
        <v>0</v>
      </c>
      <c r="Q105" s="75">
        <f t="shared" si="62"/>
        <v>0</v>
      </c>
      <c r="R105" s="75">
        <f t="shared" si="62"/>
        <v>0</v>
      </c>
      <c r="S105" s="75">
        <f t="shared" si="62"/>
        <v>0</v>
      </c>
      <c r="T105" s="75">
        <f t="shared" si="62"/>
        <v>0</v>
      </c>
      <c r="U105" s="75">
        <f t="shared" si="62"/>
        <v>0</v>
      </c>
      <c r="V105" s="75">
        <f t="shared" si="62"/>
        <v>0</v>
      </c>
      <c r="W105" s="75">
        <f t="shared" si="62"/>
        <v>0</v>
      </c>
      <c r="X105" s="75">
        <f t="shared" si="62"/>
        <v>0</v>
      </c>
      <c r="Y105" s="75">
        <f t="shared" si="62"/>
        <v>0</v>
      </c>
      <c r="Z105" s="75">
        <f t="shared" si="62"/>
        <v>0</v>
      </c>
      <c r="AA105" s="75">
        <f t="shared" si="62"/>
        <v>0</v>
      </c>
      <c r="AB105" s="75">
        <f t="shared" si="62"/>
        <v>0</v>
      </c>
      <c r="AC105" s="75">
        <f t="shared" si="62"/>
        <v>0</v>
      </c>
      <c r="AD105" s="75">
        <f t="shared" si="62"/>
        <v>0</v>
      </c>
      <c r="AE105" s="75">
        <f t="shared" si="62"/>
        <v>0</v>
      </c>
      <c r="AF105" s="75">
        <f t="shared" si="62"/>
        <v>0</v>
      </c>
      <c r="AG105" s="75">
        <f t="shared" si="62"/>
        <v>0</v>
      </c>
      <c r="AH105" s="75">
        <f t="shared" si="62"/>
        <v>0</v>
      </c>
      <c r="AI105" s="75">
        <f t="shared" si="62"/>
        <v>0</v>
      </c>
      <c r="AJ105" s="75">
        <f t="shared" si="62"/>
        <v>0</v>
      </c>
      <c r="AK105" s="75">
        <f t="shared" si="62"/>
        <v>0</v>
      </c>
      <c r="AL105" s="75">
        <f t="shared" si="62"/>
        <v>0</v>
      </c>
      <c r="AM105" s="75">
        <f t="shared" si="62"/>
        <v>0</v>
      </c>
      <c r="AN105" s="75">
        <f t="shared" si="62"/>
        <v>0</v>
      </c>
      <c r="AO105" s="75">
        <f t="shared" si="62"/>
        <v>0</v>
      </c>
      <c r="AP105" s="75">
        <f t="shared" si="62"/>
        <v>0</v>
      </c>
      <c r="AQ105" s="75">
        <f t="shared" si="62"/>
        <v>0</v>
      </c>
      <c r="AR105" s="75">
        <f t="shared" si="62"/>
        <v>0</v>
      </c>
      <c r="AS105" s="75">
        <f t="shared" si="62"/>
        <v>0</v>
      </c>
      <c r="AT105" s="75">
        <f t="shared" si="62"/>
        <v>0</v>
      </c>
      <c r="AU105" s="75">
        <f t="shared" si="62"/>
        <v>0</v>
      </c>
      <c r="AV105" s="75">
        <f t="shared" si="62"/>
        <v>0</v>
      </c>
      <c r="AW105" s="75">
        <f t="shared" si="62"/>
        <v>0</v>
      </c>
      <c r="AX105" s="75">
        <f t="shared" si="62"/>
        <v>0</v>
      </c>
      <c r="AY105" s="75">
        <f t="shared" si="62"/>
        <v>0</v>
      </c>
      <c r="AZ105" s="75">
        <f t="shared" si="62"/>
        <v>0</v>
      </c>
      <c r="BA105" s="75">
        <f t="shared" si="62"/>
        <v>0</v>
      </c>
      <c r="BB105" s="75">
        <f t="shared" si="62"/>
        <v>0</v>
      </c>
      <c r="BC105" s="75">
        <f t="shared" si="62"/>
        <v>0</v>
      </c>
      <c r="BD105" s="75"/>
      <c r="BE105" s="75"/>
      <c r="BF105" s="75"/>
      <c r="BG105" s="75"/>
      <c r="BH105" s="75"/>
      <c r="BI105" s="75"/>
      <c r="BJ105" s="75"/>
      <c r="BK105" s="75"/>
      <c r="BL105" s="75"/>
      <c r="BM105" s="37"/>
      <c r="BN105" s="75">
        <f t="shared" si="58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3">$G$20/$B$3</f>
        <v>0</v>
      </c>
      <c r="H106" s="75">
        <f t="shared" si="63"/>
        <v>0</v>
      </c>
      <c r="I106" s="75">
        <f t="shared" si="63"/>
        <v>0</v>
      </c>
      <c r="J106" s="75">
        <f t="shared" si="63"/>
        <v>0</v>
      </c>
      <c r="K106" s="75">
        <f t="shared" si="63"/>
        <v>0</v>
      </c>
      <c r="L106" s="75">
        <f t="shared" si="63"/>
        <v>0</v>
      </c>
      <c r="M106" s="75">
        <f t="shared" si="63"/>
        <v>0</v>
      </c>
      <c r="N106" s="75">
        <f t="shared" si="63"/>
        <v>0</v>
      </c>
      <c r="O106" s="75">
        <f t="shared" si="63"/>
        <v>0</v>
      </c>
      <c r="P106" s="75">
        <f t="shared" si="63"/>
        <v>0</v>
      </c>
      <c r="Q106" s="75">
        <f t="shared" si="63"/>
        <v>0</v>
      </c>
      <c r="R106" s="75">
        <f t="shared" si="63"/>
        <v>0</v>
      </c>
      <c r="S106" s="75">
        <f t="shared" si="63"/>
        <v>0</v>
      </c>
      <c r="T106" s="75">
        <f t="shared" si="63"/>
        <v>0</v>
      </c>
      <c r="U106" s="75">
        <f t="shared" si="63"/>
        <v>0</v>
      </c>
      <c r="V106" s="75">
        <f t="shared" si="63"/>
        <v>0</v>
      </c>
      <c r="W106" s="75">
        <f t="shared" si="63"/>
        <v>0</v>
      </c>
      <c r="X106" s="75">
        <f t="shared" si="63"/>
        <v>0</v>
      </c>
      <c r="Y106" s="75">
        <f t="shared" si="63"/>
        <v>0</v>
      </c>
      <c r="Z106" s="75">
        <f t="shared" si="63"/>
        <v>0</v>
      </c>
      <c r="AA106" s="75">
        <f t="shared" si="63"/>
        <v>0</v>
      </c>
      <c r="AB106" s="75">
        <f t="shared" si="63"/>
        <v>0</v>
      </c>
      <c r="AC106" s="75">
        <f t="shared" si="63"/>
        <v>0</v>
      </c>
      <c r="AD106" s="75">
        <f t="shared" si="63"/>
        <v>0</v>
      </c>
      <c r="AE106" s="75">
        <f t="shared" si="63"/>
        <v>0</v>
      </c>
      <c r="AF106" s="75">
        <f t="shared" si="63"/>
        <v>0</v>
      </c>
      <c r="AG106" s="75">
        <f t="shared" si="63"/>
        <v>0</v>
      </c>
      <c r="AH106" s="75">
        <f t="shared" si="63"/>
        <v>0</v>
      </c>
      <c r="AI106" s="75">
        <f t="shared" si="63"/>
        <v>0</v>
      </c>
      <c r="AJ106" s="75">
        <f t="shared" si="63"/>
        <v>0</v>
      </c>
      <c r="AK106" s="75">
        <f t="shared" si="63"/>
        <v>0</v>
      </c>
      <c r="AL106" s="75">
        <f t="shared" si="63"/>
        <v>0</v>
      </c>
      <c r="AM106" s="75">
        <f t="shared" si="63"/>
        <v>0</v>
      </c>
      <c r="AN106" s="75">
        <f t="shared" si="63"/>
        <v>0</v>
      </c>
      <c r="AO106" s="75">
        <f t="shared" si="63"/>
        <v>0</v>
      </c>
      <c r="AP106" s="75">
        <f t="shared" si="63"/>
        <v>0</v>
      </c>
      <c r="AQ106" s="75">
        <f t="shared" si="63"/>
        <v>0</v>
      </c>
      <c r="AR106" s="75">
        <f t="shared" si="63"/>
        <v>0</v>
      </c>
      <c r="AS106" s="75">
        <f t="shared" si="63"/>
        <v>0</v>
      </c>
      <c r="AT106" s="75">
        <f t="shared" si="63"/>
        <v>0</v>
      </c>
      <c r="AU106" s="75">
        <f t="shared" si="63"/>
        <v>0</v>
      </c>
      <c r="AV106" s="75">
        <f t="shared" si="63"/>
        <v>0</v>
      </c>
      <c r="AW106" s="75">
        <f t="shared" si="63"/>
        <v>0</v>
      </c>
      <c r="AX106" s="75">
        <f t="shared" si="63"/>
        <v>0</v>
      </c>
      <c r="AY106" s="75">
        <f t="shared" si="63"/>
        <v>0</v>
      </c>
      <c r="AZ106" s="75">
        <f t="shared" si="63"/>
        <v>0</v>
      </c>
      <c r="BA106" s="75">
        <f t="shared" si="63"/>
        <v>0</v>
      </c>
      <c r="BB106" s="75">
        <f t="shared" si="63"/>
        <v>0</v>
      </c>
      <c r="BC106" s="75">
        <f t="shared" si="63"/>
        <v>0</v>
      </c>
      <c r="BD106" s="75">
        <f t="shared" si="63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8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E107" si="64">$H$20/$B$3</f>
        <v>0</v>
      </c>
      <c r="I107" s="75">
        <f t="shared" si="64"/>
        <v>0</v>
      </c>
      <c r="J107" s="75">
        <f t="shared" si="64"/>
        <v>0</v>
      </c>
      <c r="K107" s="75">
        <f t="shared" si="64"/>
        <v>0</v>
      </c>
      <c r="L107" s="75">
        <f t="shared" si="64"/>
        <v>0</v>
      </c>
      <c r="M107" s="75">
        <f t="shared" si="64"/>
        <v>0</v>
      </c>
      <c r="N107" s="75">
        <f t="shared" si="64"/>
        <v>0</v>
      </c>
      <c r="O107" s="75">
        <f t="shared" si="64"/>
        <v>0</v>
      </c>
      <c r="P107" s="75">
        <f t="shared" si="64"/>
        <v>0</v>
      </c>
      <c r="Q107" s="75">
        <f t="shared" si="64"/>
        <v>0</v>
      </c>
      <c r="R107" s="75">
        <f t="shared" si="64"/>
        <v>0</v>
      </c>
      <c r="S107" s="75">
        <f t="shared" si="64"/>
        <v>0</v>
      </c>
      <c r="T107" s="75">
        <f t="shared" si="64"/>
        <v>0</v>
      </c>
      <c r="U107" s="75">
        <f t="shared" si="64"/>
        <v>0</v>
      </c>
      <c r="V107" s="75">
        <f t="shared" si="64"/>
        <v>0</v>
      </c>
      <c r="W107" s="75">
        <f t="shared" si="64"/>
        <v>0</v>
      </c>
      <c r="X107" s="75">
        <f t="shared" si="64"/>
        <v>0</v>
      </c>
      <c r="Y107" s="75">
        <f t="shared" si="64"/>
        <v>0</v>
      </c>
      <c r="Z107" s="75">
        <f t="shared" si="64"/>
        <v>0</v>
      </c>
      <c r="AA107" s="75">
        <f t="shared" si="64"/>
        <v>0</v>
      </c>
      <c r="AB107" s="75">
        <f t="shared" si="64"/>
        <v>0</v>
      </c>
      <c r="AC107" s="75">
        <f t="shared" si="64"/>
        <v>0</v>
      </c>
      <c r="AD107" s="75">
        <f t="shared" si="64"/>
        <v>0</v>
      </c>
      <c r="AE107" s="75">
        <f t="shared" si="64"/>
        <v>0</v>
      </c>
      <c r="AF107" s="75">
        <f t="shared" si="64"/>
        <v>0</v>
      </c>
      <c r="AG107" s="75">
        <f t="shared" si="64"/>
        <v>0</v>
      </c>
      <c r="AH107" s="75">
        <f t="shared" si="64"/>
        <v>0</v>
      </c>
      <c r="AI107" s="75">
        <f t="shared" si="64"/>
        <v>0</v>
      </c>
      <c r="AJ107" s="75">
        <f t="shared" si="64"/>
        <v>0</v>
      </c>
      <c r="AK107" s="75">
        <f t="shared" si="64"/>
        <v>0</v>
      </c>
      <c r="AL107" s="75">
        <f t="shared" si="64"/>
        <v>0</v>
      </c>
      <c r="AM107" s="75">
        <f t="shared" si="64"/>
        <v>0</v>
      </c>
      <c r="AN107" s="75">
        <f t="shared" si="64"/>
        <v>0</v>
      </c>
      <c r="AO107" s="75">
        <f t="shared" si="64"/>
        <v>0</v>
      </c>
      <c r="AP107" s="75">
        <f t="shared" si="64"/>
        <v>0</v>
      </c>
      <c r="AQ107" s="75">
        <f t="shared" si="64"/>
        <v>0</v>
      </c>
      <c r="AR107" s="75">
        <f t="shared" si="64"/>
        <v>0</v>
      </c>
      <c r="AS107" s="75">
        <f t="shared" si="64"/>
        <v>0</v>
      </c>
      <c r="AT107" s="75">
        <f t="shared" si="64"/>
        <v>0</v>
      </c>
      <c r="AU107" s="75">
        <f t="shared" si="64"/>
        <v>0</v>
      </c>
      <c r="AV107" s="75">
        <f t="shared" si="64"/>
        <v>0</v>
      </c>
      <c r="AW107" s="75">
        <f t="shared" si="64"/>
        <v>0</v>
      </c>
      <c r="AX107" s="75">
        <f t="shared" si="64"/>
        <v>0</v>
      </c>
      <c r="AY107" s="75">
        <f t="shared" si="64"/>
        <v>0</v>
      </c>
      <c r="AZ107" s="75">
        <f t="shared" si="64"/>
        <v>0</v>
      </c>
      <c r="BA107" s="75">
        <f t="shared" si="64"/>
        <v>0</v>
      </c>
      <c r="BB107" s="75">
        <f t="shared" si="64"/>
        <v>0</v>
      </c>
      <c r="BC107" s="75">
        <f t="shared" si="64"/>
        <v>0</v>
      </c>
      <c r="BD107" s="75">
        <f t="shared" si="64"/>
        <v>0</v>
      </c>
      <c r="BE107" s="75">
        <f t="shared" si="64"/>
        <v>0</v>
      </c>
      <c r="BF107" s="75"/>
      <c r="BG107" s="75"/>
      <c r="BH107" s="75"/>
      <c r="BI107" s="75"/>
      <c r="BJ107" s="75"/>
      <c r="BK107" s="75"/>
      <c r="BL107" s="75"/>
      <c r="BM107" s="37"/>
      <c r="BN107" s="75">
        <f t="shared" si="58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F108" si="65">$I$20/$B$3</f>
        <v>0</v>
      </c>
      <c r="J108" s="75">
        <f t="shared" si="65"/>
        <v>0</v>
      </c>
      <c r="K108" s="75">
        <f t="shared" si="65"/>
        <v>0</v>
      </c>
      <c r="L108" s="75">
        <f t="shared" si="65"/>
        <v>0</v>
      </c>
      <c r="M108" s="75">
        <f t="shared" si="65"/>
        <v>0</v>
      </c>
      <c r="N108" s="75">
        <f t="shared" si="65"/>
        <v>0</v>
      </c>
      <c r="O108" s="75">
        <f t="shared" si="65"/>
        <v>0</v>
      </c>
      <c r="P108" s="75">
        <f t="shared" si="65"/>
        <v>0</v>
      </c>
      <c r="Q108" s="75">
        <f t="shared" si="65"/>
        <v>0</v>
      </c>
      <c r="R108" s="75">
        <f t="shared" si="65"/>
        <v>0</v>
      </c>
      <c r="S108" s="75">
        <f t="shared" si="65"/>
        <v>0</v>
      </c>
      <c r="T108" s="75">
        <f t="shared" si="65"/>
        <v>0</v>
      </c>
      <c r="U108" s="75">
        <f t="shared" si="65"/>
        <v>0</v>
      </c>
      <c r="V108" s="75">
        <f t="shared" si="65"/>
        <v>0</v>
      </c>
      <c r="W108" s="75">
        <f t="shared" si="65"/>
        <v>0</v>
      </c>
      <c r="X108" s="75">
        <f t="shared" si="65"/>
        <v>0</v>
      </c>
      <c r="Y108" s="75">
        <f t="shared" si="65"/>
        <v>0</v>
      </c>
      <c r="Z108" s="75">
        <f t="shared" si="65"/>
        <v>0</v>
      </c>
      <c r="AA108" s="75">
        <f t="shared" si="65"/>
        <v>0</v>
      </c>
      <c r="AB108" s="75">
        <f t="shared" si="65"/>
        <v>0</v>
      </c>
      <c r="AC108" s="75">
        <f t="shared" si="65"/>
        <v>0</v>
      </c>
      <c r="AD108" s="75">
        <f t="shared" si="65"/>
        <v>0</v>
      </c>
      <c r="AE108" s="75">
        <f t="shared" si="65"/>
        <v>0</v>
      </c>
      <c r="AF108" s="75">
        <f t="shared" si="65"/>
        <v>0</v>
      </c>
      <c r="AG108" s="75">
        <f t="shared" si="65"/>
        <v>0</v>
      </c>
      <c r="AH108" s="75">
        <f t="shared" si="65"/>
        <v>0</v>
      </c>
      <c r="AI108" s="75">
        <f t="shared" si="65"/>
        <v>0</v>
      </c>
      <c r="AJ108" s="75">
        <f t="shared" si="65"/>
        <v>0</v>
      </c>
      <c r="AK108" s="75">
        <f t="shared" si="65"/>
        <v>0</v>
      </c>
      <c r="AL108" s="75">
        <f t="shared" si="65"/>
        <v>0</v>
      </c>
      <c r="AM108" s="75">
        <f t="shared" si="65"/>
        <v>0</v>
      </c>
      <c r="AN108" s="75">
        <f t="shared" si="65"/>
        <v>0</v>
      </c>
      <c r="AO108" s="75">
        <f t="shared" si="65"/>
        <v>0</v>
      </c>
      <c r="AP108" s="75">
        <f t="shared" si="65"/>
        <v>0</v>
      </c>
      <c r="AQ108" s="75">
        <f t="shared" si="65"/>
        <v>0</v>
      </c>
      <c r="AR108" s="75">
        <f t="shared" si="65"/>
        <v>0</v>
      </c>
      <c r="AS108" s="75">
        <f t="shared" si="65"/>
        <v>0</v>
      </c>
      <c r="AT108" s="75">
        <f t="shared" si="65"/>
        <v>0</v>
      </c>
      <c r="AU108" s="75">
        <f t="shared" si="65"/>
        <v>0</v>
      </c>
      <c r="AV108" s="75">
        <f t="shared" si="65"/>
        <v>0</v>
      </c>
      <c r="AW108" s="75">
        <f t="shared" si="65"/>
        <v>0</v>
      </c>
      <c r="AX108" s="75">
        <f t="shared" si="65"/>
        <v>0</v>
      </c>
      <c r="AY108" s="75">
        <f t="shared" si="65"/>
        <v>0</v>
      </c>
      <c r="AZ108" s="75">
        <f t="shared" si="65"/>
        <v>0</v>
      </c>
      <c r="BA108" s="75">
        <f t="shared" si="65"/>
        <v>0</v>
      </c>
      <c r="BB108" s="75">
        <f t="shared" si="65"/>
        <v>0</v>
      </c>
      <c r="BC108" s="75">
        <f t="shared" si="65"/>
        <v>0</v>
      </c>
      <c r="BD108" s="75">
        <f t="shared" si="65"/>
        <v>0</v>
      </c>
      <c r="BE108" s="75">
        <f t="shared" si="65"/>
        <v>0</v>
      </c>
      <c r="BF108" s="75">
        <f t="shared" si="65"/>
        <v>0</v>
      </c>
      <c r="BG108" s="75"/>
      <c r="BH108" s="75"/>
      <c r="BI108" s="75"/>
      <c r="BJ108" s="75"/>
      <c r="BK108" s="75"/>
      <c r="BL108" s="75"/>
      <c r="BM108" s="37"/>
      <c r="BN108" s="75">
        <f t="shared" si="58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G109" si="66">$J$20/$B$3</f>
        <v>0</v>
      </c>
      <c r="P109" s="75">
        <f t="shared" si="66"/>
        <v>0</v>
      </c>
      <c r="Q109" s="75">
        <f t="shared" si="66"/>
        <v>0</v>
      </c>
      <c r="R109" s="75">
        <f t="shared" si="66"/>
        <v>0</v>
      </c>
      <c r="S109" s="75">
        <f t="shared" si="66"/>
        <v>0</v>
      </c>
      <c r="T109" s="75">
        <f t="shared" si="66"/>
        <v>0</v>
      </c>
      <c r="U109" s="75">
        <f t="shared" si="66"/>
        <v>0</v>
      </c>
      <c r="V109" s="75">
        <f t="shared" si="66"/>
        <v>0</v>
      </c>
      <c r="W109" s="75">
        <f t="shared" si="66"/>
        <v>0</v>
      </c>
      <c r="X109" s="75">
        <f t="shared" si="66"/>
        <v>0</v>
      </c>
      <c r="Y109" s="75">
        <f t="shared" si="66"/>
        <v>0</v>
      </c>
      <c r="Z109" s="75">
        <f t="shared" si="66"/>
        <v>0</v>
      </c>
      <c r="AA109" s="75">
        <f t="shared" si="66"/>
        <v>0</v>
      </c>
      <c r="AB109" s="75">
        <f t="shared" si="66"/>
        <v>0</v>
      </c>
      <c r="AC109" s="75">
        <f t="shared" si="66"/>
        <v>0</v>
      </c>
      <c r="AD109" s="75">
        <f t="shared" si="66"/>
        <v>0</v>
      </c>
      <c r="AE109" s="75">
        <f t="shared" si="66"/>
        <v>0</v>
      </c>
      <c r="AF109" s="75">
        <f t="shared" si="66"/>
        <v>0</v>
      </c>
      <c r="AG109" s="75">
        <f t="shared" si="66"/>
        <v>0</v>
      </c>
      <c r="AH109" s="75">
        <f t="shared" si="66"/>
        <v>0</v>
      </c>
      <c r="AI109" s="75">
        <f t="shared" si="66"/>
        <v>0</v>
      </c>
      <c r="AJ109" s="75">
        <f t="shared" si="66"/>
        <v>0</v>
      </c>
      <c r="AK109" s="75">
        <f t="shared" si="66"/>
        <v>0</v>
      </c>
      <c r="AL109" s="75">
        <f t="shared" si="66"/>
        <v>0</v>
      </c>
      <c r="AM109" s="75">
        <f t="shared" si="66"/>
        <v>0</v>
      </c>
      <c r="AN109" s="75">
        <f t="shared" si="66"/>
        <v>0</v>
      </c>
      <c r="AO109" s="75">
        <f t="shared" si="66"/>
        <v>0</v>
      </c>
      <c r="AP109" s="75">
        <f t="shared" si="66"/>
        <v>0</v>
      </c>
      <c r="AQ109" s="75">
        <f t="shared" si="66"/>
        <v>0</v>
      </c>
      <c r="AR109" s="75">
        <f t="shared" si="66"/>
        <v>0</v>
      </c>
      <c r="AS109" s="75">
        <f t="shared" si="66"/>
        <v>0</v>
      </c>
      <c r="AT109" s="75">
        <f t="shared" si="66"/>
        <v>0</v>
      </c>
      <c r="AU109" s="75">
        <f t="shared" si="66"/>
        <v>0</v>
      </c>
      <c r="AV109" s="75">
        <f t="shared" si="66"/>
        <v>0</v>
      </c>
      <c r="AW109" s="75">
        <f t="shared" si="66"/>
        <v>0</v>
      </c>
      <c r="AX109" s="75">
        <f t="shared" si="66"/>
        <v>0</v>
      </c>
      <c r="AY109" s="75">
        <f t="shared" si="66"/>
        <v>0</v>
      </c>
      <c r="AZ109" s="75">
        <f t="shared" si="66"/>
        <v>0</v>
      </c>
      <c r="BA109" s="75">
        <f t="shared" si="66"/>
        <v>0</v>
      </c>
      <c r="BB109" s="75">
        <f t="shared" si="66"/>
        <v>0</v>
      </c>
      <c r="BC109" s="75">
        <f t="shared" si="66"/>
        <v>0</v>
      </c>
      <c r="BD109" s="75">
        <f t="shared" si="66"/>
        <v>0</v>
      </c>
      <c r="BE109" s="75">
        <f t="shared" si="66"/>
        <v>0</v>
      </c>
      <c r="BF109" s="75">
        <f t="shared" si="66"/>
        <v>0</v>
      </c>
      <c r="BG109" s="75">
        <f t="shared" si="66"/>
        <v>0</v>
      </c>
      <c r="BH109" s="75"/>
      <c r="BI109" s="75"/>
      <c r="BJ109" s="75"/>
      <c r="BK109" s="75"/>
      <c r="BL109" s="75"/>
      <c r="BM109" s="37"/>
      <c r="BN109" s="75">
        <f t="shared" si="58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H110" si="67">$K$20/$B$3</f>
        <v>0</v>
      </c>
      <c r="P110" s="75">
        <f t="shared" si="67"/>
        <v>0</v>
      </c>
      <c r="Q110" s="75">
        <f t="shared" si="67"/>
        <v>0</v>
      </c>
      <c r="R110" s="75">
        <f t="shared" si="67"/>
        <v>0</v>
      </c>
      <c r="S110" s="75">
        <f t="shared" si="67"/>
        <v>0</v>
      </c>
      <c r="T110" s="75">
        <f t="shared" si="67"/>
        <v>0</v>
      </c>
      <c r="U110" s="75">
        <f t="shared" si="67"/>
        <v>0</v>
      </c>
      <c r="V110" s="75">
        <f t="shared" si="67"/>
        <v>0</v>
      </c>
      <c r="W110" s="75">
        <f t="shared" si="67"/>
        <v>0</v>
      </c>
      <c r="X110" s="75">
        <f t="shared" si="67"/>
        <v>0</v>
      </c>
      <c r="Y110" s="75">
        <f t="shared" si="67"/>
        <v>0</v>
      </c>
      <c r="Z110" s="75">
        <f t="shared" si="67"/>
        <v>0</v>
      </c>
      <c r="AA110" s="75">
        <f t="shared" si="67"/>
        <v>0</v>
      </c>
      <c r="AB110" s="75">
        <f t="shared" si="67"/>
        <v>0</v>
      </c>
      <c r="AC110" s="75">
        <f t="shared" si="67"/>
        <v>0</v>
      </c>
      <c r="AD110" s="75">
        <f t="shared" si="67"/>
        <v>0</v>
      </c>
      <c r="AE110" s="75">
        <f t="shared" si="67"/>
        <v>0</v>
      </c>
      <c r="AF110" s="75">
        <f t="shared" si="67"/>
        <v>0</v>
      </c>
      <c r="AG110" s="75">
        <f t="shared" si="67"/>
        <v>0</v>
      </c>
      <c r="AH110" s="75">
        <f t="shared" si="67"/>
        <v>0</v>
      </c>
      <c r="AI110" s="75">
        <f t="shared" si="67"/>
        <v>0</v>
      </c>
      <c r="AJ110" s="75">
        <f t="shared" si="67"/>
        <v>0</v>
      </c>
      <c r="AK110" s="75">
        <f t="shared" si="67"/>
        <v>0</v>
      </c>
      <c r="AL110" s="75">
        <f t="shared" si="67"/>
        <v>0</v>
      </c>
      <c r="AM110" s="75">
        <f t="shared" si="67"/>
        <v>0</v>
      </c>
      <c r="AN110" s="75">
        <f t="shared" si="67"/>
        <v>0</v>
      </c>
      <c r="AO110" s="75">
        <f t="shared" si="67"/>
        <v>0</v>
      </c>
      <c r="AP110" s="75">
        <f t="shared" si="67"/>
        <v>0</v>
      </c>
      <c r="AQ110" s="75">
        <f t="shared" si="67"/>
        <v>0</v>
      </c>
      <c r="AR110" s="75">
        <f t="shared" si="67"/>
        <v>0</v>
      </c>
      <c r="AS110" s="75">
        <f t="shared" si="67"/>
        <v>0</v>
      </c>
      <c r="AT110" s="75">
        <f t="shared" si="67"/>
        <v>0</v>
      </c>
      <c r="AU110" s="75">
        <f t="shared" si="67"/>
        <v>0</v>
      </c>
      <c r="AV110" s="75">
        <f t="shared" si="67"/>
        <v>0</v>
      </c>
      <c r="AW110" s="75">
        <f t="shared" si="67"/>
        <v>0</v>
      </c>
      <c r="AX110" s="75">
        <f t="shared" si="67"/>
        <v>0</v>
      </c>
      <c r="AY110" s="75">
        <f t="shared" si="67"/>
        <v>0</v>
      </c>
      <c r="AZ110" s="75">
        <f t="shared" si="67"/>
        <v>0</v>
      </c>
      <c r="BA110" s="75">
        <f t="shared" si="67"/>
        <v>0</v>
      </c>
      <c r="BB110" s="75">
        <f t="shared" si="67"/>
        <v>0</v>
      </c>
      <c r="BC110" s="75">
        <f t="shared" si="67"/>
        <v>0</v>
      </c>
      <c r="BD110" s="75">
        <f t="shared" si="67"/>
        <v>0</v>
      </c>
      <c r="BE110" s="75">
        <f t="shared" si="67"/>
        <v>0</v>
      </c>
      <c r="BF110" s="75">
        <f t="shared" si="67"/>
        <v>0</v>
      </c>
      <c r="BG110" s="75">
        <f t="shared" si="67"/>
        <v>0</v>
      </c>
      <c r="BH110" s="75">
        <f t="shared" si="67"/>
        <v>0</v>
      </c>
      <c r="BI110" s="75"/>
      <c r="BJ110" s="75"/>
      <c r="BK110" s="75"/>
      <c r="BL110" s="75"/>
      <c r="BM110" s="37"/>
      <c r="BN110" s="75">
        <f t="shared" si="58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8">$L$20/$B$3</f>
        <v>0</v>
      </c>
      <c r="P111" s="75">
        <f t="shared" si="68"/>
        <v>0</v>
      </c>
      <c r="Q111" s="75">
        <f t="shared" si="68"/>
        <v>0</v>
      </c>
      <c r="R111" s="75">
        <f t="shared" si="68"/>
        <v>0</v>
      </c>
      <c r="S111" s="75">
        <f t="shared" si="68"/>
        <v>0</v>
      </c>
      <c r="T111" s="75">
        <f t="shared" si="68"/>
        <v>0</v>
      </c>
      <c r="U111" s="75">
        <f t="shared" si="68"/>
        <v>0</v>
      </c>
      <c r="V111" s="75">
        <f t="shared" si="68"/>
        <v>0</v>
      </c>
      <c r="W111" s="75">
        <f t="shared" si="68"/>
        <v>0</v>
      </c>
      <c r="X111" s="75">
        <f t="shared" si="68"/>
        <v>0</v>
      </c>
      <c r="Y111" s="75">
        <f t="shared" si="68"/>
        <v>0</v>
      </c>
      <c r="Z111" s="75">
        <f t="shared" si="68"/>
        <v>0</v>
      </c>
      <c r="AA111" s="75">
        <f t="shared" si="68"/>
        <v>0</v>
      </c>
      <c r="AB111" s="75">
        <f t="shared" si="68"/>
        <v>0</v>
      </c>
      <c r="AC111" s="75">
        <f t="shared" si="68"/>
        <v>0</v>
      </c>
      <c r="AD111" s="75">
        <f t="shared" si="68"/>
        <v>0</v>
      </c>
      <c r="AE111" s="75">
        <f t="shared" si="68"/>
        <v>0</v>
      </c>
      <c r="AF111" s="75">
        <f t="shared" si="68"/>
        <v>0</v>
      </c>
      <c r="AG111" s="75">
        <f t="shared" si="68"/>
        <v>0</v>
      </c>
      <c r="AH111" s="75">
        <f t="shared" si="68"/>
        <v>0</v>
      </c>
      <c r="AI111" s="75">
        <f t="shared" si="68"/>
        <v>0</v>
      </c>
      <c r="AJ111" s="75">
        <f t="shared" si="68"/>
        <v>0</v>
      </c>
      <c r="AK111" s="75">
        <f t="shared" si="68"/>
        <v>0</v>
      </c>
      <c r="AL111" s="75">
        <f t="shared" si="68"/>
        <v>0</v>
      </c>
      <c r="AM111" s="75">
        <f t="shared" si="68"/>
        <v>0</v>
      </c>
      <c r="AN111" s="75">
        <f t="shared" si="68"/>
        <v>0</v>
      </c>
      <c r="AO111" s="75">
        <f t="shared" si="68"/>
        <v>0</v>
      </c>
      <c r="AP111" s="75">
        <f t="shared" si="68"/>
        <v>0</v>
      </c>
      <c r="AQ111" s="75">
        <f t="shared" si="68"/>
        <v>0</v>
      </c>
      <c r="AR111" s="75">
        <f t="shared" si="68"/>
        <v>0</v>
      </c>
      <c r="AS111" s="75">
        <f t="shared" si="68"/>
        <v>0</v>
      </c>
      <c r="AT111" s="75">
        <f t="shared" si="68"/>
        <v>0</v>
      </c>
      <c r="AU111" s="75">
        <f t="shared" si="68"/>
        <v>0</v>
      </c>
      <c r="AV111" s="75">
        <f t="shared" si="68"/>
        <v>0</v>
      </c>
      <c r="AW111" s="75">
        <f t="shared" si="68"/>
        <v>0</v>
      </c>
      <c r="AX111" s="75">
        <f t="shared" si="68"/>
        <v>0</v>
      </c>
      <c r="AY111" s="75">
        <f t="shared" si="68"/>
        <v>0</v>
      </c>
      <c r="AZ111" s="75">
        <f t="shared" si="68"/>
        <v>0</v>
      </c>
      <c r="BA111" s="75">
        <f t="shared" si="68"/>
        <v>0</v>
      </c>
      <c r="BB111" s="75">
        <f t="shared" si="68"/>
        <v>0</v>
      </c>
      <c r="BC111" s="75">
        <f t="shared" si="68"/>
        <v>0</v>
      </c>
      <c r="BD111" s="75">
        <f t="shared" si="68"/>
        <v>0</v>
      </c>
      <c r="BE111" s="75">
        <f t="shared" si="68"/>
        <v>0</v>
      </c>
      <c r="BF111" s="75">
        <f t="shared" si="68"/>
        <v>0</v>
      </c>
      <c r="BG111" s="75">
        <f t="shared" si="68"/>
        <v>0</v>
      </c>
      <c r="BH111" s="75">
        <f t="shared" si="68"/>
        <v>0</v>
      </c>
      <c r="BI111" s="75">
        <f t="shared" si="68"/>
        <v>0</v>
      </c>
      <c r="BJ111" s="75"/>
      <c r="BK111" s="75"/>
      <c r="BL111" s="75"/>
      <c r="BM111" s="37"/>
      <c r="BN111" s="75">
        <f t="shared" si="58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>$M$20/$B$3</f>
        <v>0</v>
      </c>
      <c r="N112" s="75">
        <f>$M$20/$B$3</f>
        <v>0</v>
      </c>
      <c r="O112" s="75">
        <f t="shared" ref="O112:BJ112" si="69">$M$20/$B$3</f>
        <v>0</v>
      </c>
      <c r="P112" s="75">
        <f t="shared" si="69"/>
        <v>0</v>
      </c>
      <c r="Q112" s="75">
        <f t="shared" si="69"/>
        <v>0</v>
      </c>
      <c r="R112" s="75">
        <f t="shared" si="69"/>
        <v>0</v>
      </c>
      <c r="S112" s="75">
        <f t="shared" si="69"/>
        <v>0</v>
      </c>
      <c r="T112" s="75">
        <f t="shared" si="69"/>
        <v>0</v>
      </c>
      <c r="U112" s="75">
        <f t="shared" si="69"/>
        <v>0</v>
      </c>
      <c r="V112" s="75">
        <f t="shared" si="69"/>
        <v>0</v>
      </c>
      <c r="W112" s="75">
        <f t="shared" si="69"/>
        <v>0</v>
      </c>
      <c r="X112" s="75">
        <f t="shared" si="69"/>
        <v>0</v>
      </c>
      <c r="Y112" s="75">
        <f t="shared" si="69"/>
        <v>0</v>
      </c>
      <c r="Z112" s="75">
        <f t="shared" si="69"/>
        <v>0</v>
      </c>
      <c r="AA112" s="75">
        <f t="shared" si="69"/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/>
      <c r="BL112" s="75"/>
      <c r="BM112" s="37"/>
      <c r="BN112" s="75">
        <f t="shared" si="58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>$N$20/$B$3</f>
        <v>0</v>
      </c>
      <c r="O113" s="75">
        <f t="shared" ref="O113:BK113" si="70">$N$20/$B$3</f>
        <v>0</v>
      </c>
      <c r="P113" s="75">
        <f t="shared" si="70"/>
        <v>0</v>
      </c>
      <c r="Q113" s="75">
        <f t="shared" si="70"/>
        <v>0</v>
      </c>
      <c r="R113" s="75">
        <f t="shared" si="70"/>
        <v>0</v>
      </c>
      <c r="S113" s="75">
        <f t="shared" si="70"/>
        <v>0</v>
      </c>
      <c r="T113" s="75">
        <f t="shared" si="70"/>
        <v>0</v>
      </c>
      <c r="U113" s="75">
        <f t="shared" si="70"/>
        <v>0</v>
      </c>
      <c r="V113" s="75">
        <f t="shared" si="70"/>
        <v>0</v>
      </c>
      <c r="W113" s="75">
        <f t="shared" si="70"/>
        <v>0</v>
      </c>
      <c r="X113" s="75">
        <f t="shared" si="70"/>
        <v>0</v>
      </c>
      <c r="Y113" s="75">
        <f t="shared" si="70"/>
        <v>0</v>
      </c>
      <c r="Z113" s="75">
        <f t="shared" si="70"/>
        <v>0</v>
      </c>
      <c r="AA113" s="75">
        <f t="shared" si="70"/>
        <v>0</v>
      </c>
      <c r="AB113" s="75">
        <f t="shared" si="70"/>
        <v>0</v>
      </c>
      <c r="AC113" s="75">
        <f t="shared" si="70"/>
        <v>0</v>
      </c>
      <c r="AD113" s="75">
        <f t="shared" si="70"/>
        <v>0</v>
      </c>
      <c r="AE113" s="75">
        <f t="shared" si="70"/>
        <v>0</v>
      </c>
      <c r="AF113" s="75">
        <f t="shared" si="70"/>
        <v>0</v>
      </c>
      <c r="AG113" s="75">
        <f t="shared" si="70"/>
        <v>0</v>
      </c>
      <c r="AH113" s="75">
        <f t="shared" si="70"/>
        <v>0</v>
      </c>
      <c r="AI113" s="75">
        <f t="shared" si="70"/>
        <v>0</v>
      </c>
      <c r="AJ113" s="75">
        <f t="shared" si="70"/>
        <v>0</v>
      </c>
      <c r="AK113" s="75">
        <f t="shared" si="70"/>
        <v>0</v>
      </c>
      <c r="AL113" s="75">
        <f t="shared" si="70"/>
        <v>0</v>
      </c>
      <c r="AM113" s="75">
        <f t="shared" si="70"/>
        <v>0</v>
      </c>
      <c r="AN113" s="75">
        <f t="shared" si="70"/>
        <v>0</v>
      </c>
      <c r="AO113" s="75">
        <f t="shared" si="70"/>
        <v>0</v>
      </c>
      <c r="AP113" s="75">
        <f t="shared" si="70"/>
        <v>0</v>
      </c>
      <c r="AQ113" s="75">
        <f t="shared" si="70"/>
        <v>0</v>
      </c>
      <c r="AR113" s="75">
        <f t="shared" si="70"/>
        <v>0</v>
      </c>
      <c r="AS113" s="75">
        <f t="shared" si="70"/>
        <v>0</v>
      </c>
      <c r="AT113" s="75">
        <f t="shared" si="70"/>
        <v>0</v>
      </c>
      <c r="AU113" s="75">
        <f t="shared" si="70"/>
        <v>0</v>
      </c>
      <c r="AV113" s="75">
        <f t="shared" si="70"/>
        <v>0</v>
      </c>
      <c r="AW113" s="75">
        <f t="shared" si="70"/>
        <v>0</v>
      </c>
      <c r="AX113" s="75">
        <f t="shared" si="70"/>
        <v>0</v>
      </c>
      <c r="AY113" s="75">
        <f t="shared" si="70"/>
        <v>0</v>
      </c>
      <c r="AZ113" s="75">
        <f t="shared" si="70"/>
        <v>0</v>
      </c>
      <c r="BA113" s="75">
        <f t="shared" si="70"/>
        <v>0</v>
      </c>
      <c r="BB113" s="75">
        <f t="shared" si="70"/>
        <v>0</v>
      </c>
      <c r="BC113" s="75">
        <f t="shared" si="70"/>
        <v>0</v>
      </c>
      <c r="BD113" s="75">
        <f t="shared" si="70"/>
        <v>0</v>
      </c>
      <c r="BE113" s="75">
        <f t="shared" si="70"/>
        <v>0</v>
      </c>
      <c r="BF113" s="75">
        <f t="shared" si="70"/>
        <v>0</v>
      </c>
      <c r="BG113" s="75">
        <f t="shared" si="70"/>
        <v>0</v>
      </c>
      <c r="BH113" s="75">
        <f t="shared" si="70"/>
        <v>0</v>
      </c>
      <c r="BI113" s="75">
        <f t="shared" si="70"/>
        <v>0</v>
      </c>
      <c r="BJ113" s="75">
        <f t="shared" si="70"/>
        <v>0</v>
      </c>
      <c r="BK113" s="75">
        <f t="shared" si="70"/>
        <v>0</v>
      </c>
      <c r="BL113" s="75"/>
      <c r="BM113" s="37"/>
      <c r="BN113" s="75">
        <f t="shared" si="58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1">SUM(C101:C113)</f>
        <v>0</v>
      </c>
      <c r="D114" s="69">
        <f t="shared" si="71"/>
        <v>0</v>
      </c>
      <c r="E114" s="69">
        <f t="shared" si="71"/>
        <v>0</v>
      </c>
      <c r="F114" s="69">
        <f t="shared" si="71"/>
        <v>0</v>
      </c>
      <c r="G114" s="69">
        <f t="shared" si="71"/>
        <v>0</v>
      </c>
      <c r="H114" s="69">
        <f t="shared" si="71"/>
        <v>0</v>
      </c>
      <c r="I114" s="69">
        <f t="shared" si="71"/>
        <v>0</v>
      </c>
      <c r="J114" s="69">
        <f t="shared" si="71"/>
        <v>0</v>
      </c>
      <c r="K114" s="69">
        <f t="shared" si="71"/>
        <v>0</v>
      </c>
      <c r="L114" s="69">
        <f t="shared" si="71"/>
        <v>0</v>
      </c>
      <c r="M114" s="69">
        <f t="shared" si="71"/>
        <v>0</v>
      </c>
      <c r="N114" s="69">
        <f t="shared" si="71"/>
        <v>0</v>
      </c>
      <c r="O114" s="69">
        <f t="shared" si="71"/>
        <v>0</v>
      </c>
      <c r="P114" s="69">
        <f t="shared" si="71"/>
        <v>0</v>
      </c>
      <c r="Q114" s="69">
        <f t="shared" si="71"/>
        <v>0</v>
      </c>
      <c r="R114" s="69">
        <f t="shared" si="71"/>
        <v>0</v>
      </c>
      <c r="S114" s="69">
        <f t="shared" si="71"/>
        <v>0</v>
      </c>
      <c r="T114" s="69">
        <f t="shared" si="71"/>
        <v>0</v>
      </c>
      <c r="U114" s="69">
        <f t="shared" si="71"/>
        <v>0</v>
      </c>
      <c r="V114" s="69">
        <f t="shared" si="71"/>
        <v>0</v>
      </c>
      <c r="W114" s="69">
        <f t="shared" si="71"/>
        <v>0</v>
      </c>
      <c r="X114" s="69">
        <f t="shared" si="71"/>
        <v>0</v>
      </c>
      <c r="Y114" s="69">
        <f t="shared" si="71"/>
        <v>0</v>
      </c>
      <c r="Z114" s="69">
        <f t="shared" si="71"/>
        <v>0</v>
      </c>
      <c r="AA114" s="69">
        <f t="shared" si="71"/>
        <v>0</v>
      </c>
      <c r="AB114" s="69">
        <f t="shared" si="71"/>
        <v>0</v>
      </c>
      <c r="AC114" s="69">
        <f t="shared" si="71"/>
        <v>0</v>
      </c>
      <c r="AD114" s="69">
        <f t="shared" si="71"/>
        <v>0</v>
      </c>
      <c r="AE114" s="69">
        <f t="shared" si="71"/>
        <v>0</v>
      </c>
      <c r="AF114" s="69">
        <f t="shared" si="71"/>
        <v>0</v>
      </c>
      <c r="AG114" s="69">
        <f t="shared" si="71"/>
        <v>0</v>
      </c>
      <c r="AH114" s="69">
        <f t="shared" si="71"/>
        <v>0</v>
      </c>
      <c r="AI114" s="69">
        <f t="shared" si="71"/>
        <v>0</v>
      </c>
      <c r="AJ114" s="69">
        <f t="shared" si="71"/>
        <v>0</v>
      </c>
      <c r="AK114" s="69">
        <f t="shared" si="71"/>
        <v>0</v>
      </c>
      <c r="AL114" s="69">
        <f t="shared" si="71"/>
        <v>0</v>
      </c>
      <c r="AM114" s="69">
        <f t="shared" si="71"/>
        <v>0</v>
      </c>
      <c r="AN114" s="69">
        <f t="shared" si="71"/>
        <v>0</v>
      </c>
      <c r="AO114" s="69">
        <f t="shared" si="71"/>
        <v>0</v>
      </c>
      <c r="AP114" s="69">
        <f t="shared" si="71"/>
        <v>0</v>
      </c>
      <c r="AQ114" s="69">
        <f t="shared" si="71"/>
        <v>0</v>
      </c>
      <c r="AR114" s="69">
        <f t="shared" si="71"/>
        <v>0</v>
      </c>
      <c r="AS114" s="69">
        <f t="shared" si="71"/>
        <v>0</v>
      </c>
      <c r="AT114" s="69">
        <f t="shared" si="71"/>
        <v>0</v>
      </c>
      <c r="AU114" s="69">
        <f t="shared" si="71"/>
        <v>0</v>
      </c>
      <c r="AV114" s="69">
        <f t="shared" si="71"/>
        <v>0</v>
      </c>
      <c r="AW114" s="69">
        <f t="shared" si="71"/>
        <v>0</v>
      </c>
      <c r="AX114" s="69">
        <f t="shared" si="71"/>
        <v>0</v>
      </c>
      <c r="AY114" s="69">
        <f t="shared" si="71"/>
        <v>0</v>
      </c>
      <c r="AZ114" s="69">
        <f t="shared" si="71"/>
        <v>0</v>
      </c>
      <c r="BA114" s="69">
        <f t="shared" si="71"/>
        <v>0</v>
      </c>
      <c r="BB114" s="69">
        <f t="shared" si="71"/>
        <v>0</v>
      </c>
      <c r="BC114" s="69">
        <f t="shared" si="71"/>
        <v>0</v>
      </c>
      <c r="BD114" s="69">
        <f t="shared" si="71"/>
        <v>0</v>
      </c>
      <c r="BE114" s="69">
        <f t="shared" si="71"/>
        <v>0</v>
      </c>
      <c r="BF114" s="69">
        <f t="shared" si="71"/>
        <v>0</v>
      </c>
      <c r="BG114" s="69">
        <f t="shared" si="71"/>
        <v>0</v>
      </c>
      <c r="BH114" s="69">
        <f t="shared" si="71"/>
        <v>0</v>
      </c>
      <c r="BI114" s="69">
        <f t="shared" si="71"/>
        <v>0</v>
      </c>
      <c r="BJ114" s="69">
        <f t="shared" si="71"/>
        <v>0</v>
      </c>
      <c r="BK114" s="69">
        <f t="shared" si="71"/>
        <v>0</v>
      </c>
      <c r="BL114" s="69">
        <f t="shared" si="71"/>
        <v>0</v>
      </c>
      <c r="BM114" s="37"/>
      <c r="BN114" s="58">
        <f>SUM(BN101:BN113)</f>
        <v>0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R44"/>
  <sheetViews>
    <sheetView showGridLines="0" workbookViewId="0">
      <pane xSplit="4" ySplit="8" topLeftCell="AX30" activePane="bottomRight" state="frozen"/>
      <selection activeCell="N7" sqref="N7"/>
      <selection pane="topRight" activeCell="N7" sqref="N7"/>
      <selection pane="bottomLeft" activeCell="N7" sqref="N7"/>
      <selection pane="bottomRight" activeCell="BQ30" sqref="BQ30"/>
    </sheetView>
  </sheetViews>
  <sheetFormatPr defaultRowHeight="15"/>
  <cols>
    <col min="1" max="1" width="12.42578125" style="347" customWidth="1"/>
    <col min="2" max="2" width="5" style="347" bestFit="1" customWidth="1"/>
    <col min="3" max="3" width="3.140625" style="347" bestFit="1" customWidth="1"/>
    <col min="4" max="4" width="54" style="347" bestFit="1" customWidth="1"/>
    <col min="5" max="57" width="8.7109375" style="347" customWidth="1"/>
    <col min="58" max="67" width="8.7109375" style="347" hidden="1" customWidth="1"/>
    <col min="68" max="68" width="1.5703125" style="347" customWidth="1"/>
    <col min="69" max="69" width="10.7109375" style="347" customWidth="1"/>
    <col min="70" max="70" width="1.7109375" style="350" customWidth="1"/>
    <col min="71" max="16384" width="9.140625" style="347"/>
  </cols>
  <sheetData>
    <row r="1" spans="1:70" ht="18">
      <c r="A1" s="123" t="s">
        <v>299</v>
      </c>
    </row>
    <row r="2" spans="1:70">
      <c r="A2" s="213" t="s">
        <v>261</v>
      </c>
    </row>
    <row r="3" spans="1:70">
      <c r="A3" s="33" t="s">
        <v>287</v>
      </c>
    </row>
    <row r="4" spans="1:70" ht="17.100000000000001" customHeight="1">
      <c r="A4" s="346"/>
    </row>
    <row r="5" spans="1:70" ht="17.100000000000001" customHeight="1">
      <c r="A5" s="346"/>
    </row>
    <row r="6" spans="1:70" ht="17.100000000000001" customHeight="1">
      <c r="A6" s="346"/>
    </row>
    <row r="7" spans="1:70">
      <c r="A7" s="18" t="s">
        <v>296</v>
      </c>
    </row>
    <row r="8" spans="1:70">
      <c r="D8" s="348" t="s">
        <v>2</v>
      </c>
      <c r="E8" s="348">
        <v>2014</v>
      </c>
      <c r="F8" s="348">
        <v>2015</v>
      </c>
      <c r="G8" s="348">
        <v>2016</v>
      </c>
      <c r="H8" s="348">
        <v>2017</v>
      </c>
      <c r="I8" s="348">
        <v>2018</v>
      </c>
      <c r="J8" s="348">
        <v>2019</v>
      </c>
      <c r="K8" s="348">
        <v>2020</v>
      </c>
      <c r="L8" s="348">
        <v>2021</v>
      </c>
      <c r="M8" s="348">
        <v>2022</v>
      </c>
      <c r="N8" s="348">
        <v>2023</v>
      </c>
      <c r="O8" s="348">
        <v>2024</v>
      </c>
      <c r="P8" s="348">
        <v>2025</v>
      </c>
      <c r="Q8" s="348">
        <v>2026</v>
      </c>
      <c r="R8" s="348">
        <v>2027</v>
      </c>
      <c r="S8" s="348">
        <v>2028</v>
      </c>
      <c r="T8" s="348">
        <v>2029</v>
      </c>
      <c r="U8" s="348">
        <v>2030</v>
      </c>
      <c r="V8" s="348">
        <v>2031</v>
      </c>
      <c r="W8" s="348">
        <v>2032</v>
      </c>
      <c r="X8" s="348">
        <v>2033</v>
      </c>
      <c r="Y8" s="348">
        <v>2034</v>
      </c>
      <c r="Z8" s="348">
        <v>2035</v>
      </c>
      <c r="AA8" s="348">
        <v>2036</v>
      </c>
      <c r="AB8" s="348">
        <v>2037</v>
      </c>
      <c r="AC8" s="348">
        <v>2038</v>
      </c>
      <c r="AD8" s="348">
        <v>2039</v>
      </c>
      <c r="AE8" s="348">
        <v>2040</v>
      </c>
      <c r="AF8" s="348">
        <v>2041</v>
      </c>
      <c r="AG8" s="348">
        <v>2042</v>
      </c>
      <c r="AH8" s="348">
        <v>2043</v>
      </c>
      <c r="AI8" s="348">
        <v>2044</v>
      </c>
      <c r="AJ8" s="348">
        <v>2045</v>
      </c>
      <c r="AK8" s="348">
        <v>2046</v>
      </c>
      <c r="AL8" s="348">
        <v>2047</v>
      </c>
      <c r="AM8" s="348">
        <v>2048</v>
      </c>
      <c r="AN8" s="348">
        <v>2049</v>
      </c>
      <c r="AO8" s="348">
        <v>2050</v>
      </c>
      <c r="AP8" s="348">
        <v>2051</v>
      </c>
      <c r="AQ8" s="348">
        <v>2052</v>
      </c>
      <c r="AR8" s="348">
        <v>2053</v>
      </c>
      <c r="AS8" s="348">
        <v>2054</v>
      </c>
      <c r="AT8" s="348">
        <v>2055</v>
      </c>
      <c r="AU8" s="348">
        <v>2056</v>
      </c>
      <c r="AV8" s="348">
        <v>2057</v>
      </c>
      <c r="AW8" s="348">
        <v>2058</v>
      </c>
      <c r="AX8" s="348">
        <v>2059</v>
      </c>
      <c r="AY8" s="348">
        <v>2060</v>
      </c>
      <c r="AZ8" s="348">
        <v>2061</v>
      </c>
      <c r="BA8" s="348">
        <v>2062</v>
      </c>
      <c r="BB8" s="348">
        <v>2063</v>
      </c>
      <c r="BC8" s="348">
        <v>2064</v>
      </c>
      <c r="BD8" s="348">
        <v>2065</v>
      </c>
      <c r="BE8" s="348">
        <v>2066</v>
      </c>
      <c r="BF8" s="348">
        <v>2067</v>
      </c>
      <c r="BG8" s="348">
        <v>2068</v>
      </c>
      <c r="BH8" s="348">
        <v>2069</v>
      </c>
      <c r="BI8" s="348">
        <v>2070</v>
      </c>
      <c r="BJ8" s="348">
        <v>2071</v>
      </c>
      <c r="BK8" s="348">
        <v>2072</v>
      </c>
      <c r="BL8" s="348">
        <v>2073</v>
      </c>
      <c r="BM8" s="348">
        <v>2074</v>
      </c>
      <c r="BN8" s="348">
        <v>2075</v>
      </c>
      <c r="BO8" s="348">
        <v>2076</v>
      </c>
      <c r="BP8" s="348"/>
      <c r="BQ8" s="349" t="s">
        <v>272</v>
      </c>
      <c r="BR8" s="370"/>
    </row>
    <row r="9" spans="1:70"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48"/>
      <c r="U9" s="348"/>
      <c r="V9" s="348"/>
      <c r="W9" s="348"/>
      <c r="X9" s="348"/>
      <c r="Y9" s="348"/>
      <c r="Z9" s="348"/>
      <c r="AA9" s="348"/>
      <c r="AB9" s="348"/>
      <c r="AC9" s="348"/>
      <c r="AD9" s="348"/>
      <c r="AE9" s="348"/>
      <c r="AF9" s="348"/>
      <c r="AG9" s="348"/>
      <c r="AH9" s="348"/>
      <c r="AI9" s="348"/>
      <c r="AJ9" s="348"/>
      <c r="AK9" s="348"/>
      <c r="AL9" s="348"/>
      <c r="AM9" s="348"/>
      <c r="AN9" s="348"/>
      <c r="AO9" s="348"/>
      <c r="AP9" s="348"/>
      <c r="AQ9" s="348"/>
      <c r="AR9" s="348"/>
      <c r="AS9" s="348"/>
      <c r="AT9" s="348"/>
      <c r="AU9" s="348"/>
      <c r="AV9" s="348"/>
      <c r="AW9" s="348"/>
      <c r="AX9" s="348"/>
      <c r="AY9" s="348"/>
      <c r="AZ9" s="348"/>
      <c r="BA9" s="348"/>
      <c r="BB9" s="348"/>
      <c r="BC9" s="348"/>
      <c r="BD9" s="348"/>
      <c r="BE9" s="348"/>
      <c r="BF9" s="348"/>
      <c r="BG9" s="348"/>
      <c r="BH9" s="348"/>
      <c r="BI9" s="348"/>
      <c r="BJ9" s="348"/>
      <c r="BK9" s="348"/>
      <c r="BL9" s="348"/>
      <c r="BM9" s="348"/>
      <c r="BN9" s="348"/>
      <c r="BO9" s="348"/>
      <c r="BP9" s="348"/>
      <c r="BQ9" s="349"/>
      <c r="BR9" s="370"/>
    </row>
    <row r="10" spans="1:70" s="350" customFormat="1" ht="15.75">
      <c r="B10" s="405" t="s">
        <v>300</v>
      </c>
      <c r="E10" s="351"/>
      <c r="F10" s="351"/>
      <c r="G10" s="351"/>
      <c r="H10" s="351"/>
      <c r="I10" s="351"/>
      <c r="J10" s="351"/>
      <c r="K10" s="351"/>
      <c r="L10" s="351"/>
      <c r="M10" s="351"/>
      <c r="N10" s="351"/>
      <c r="O10" s="351"/>
      <c r="P10" s="351"/>
      <c r="Q10" s="351"/>
      <c r="R10" s="351"/>
      <c r="S10" s="351"/>
      <c r="T10" s="351"/>
      <c r="U10" s="351"/>
      <c r="V10" s="351"/>
      <c r="W10" s="351"/>
      <c r="X10" s="351"/>
      <c r="Y10" s="351"/>
      <c r="Z10" s="351"/>
      <c r="AA10" s="351"/>
      <c r="AB10" s="351"/>
      <c r="AC10" s="351"/>
      <c r="AD10" s="351"/>
      <c r="AE10" s="351"/>
      <c r="AF10" s="351"/>
      <c r="AG10" s="351"/>
      <c r="AH10" s="351"/>
      <c r="AI10" s="351"/>
      <c r="AJ10" s="351"/>
      <c r="AK10" s="351"/>
      <c r="AL10" s="351"/>
      <c r="AM10" s="351"/>
      <c r="AN10" s="351"/>
      <c r="AO10" s="351"/>
      <c r="AP10" s="351"/>
      <c r="AQ10" s="351"/>
      <c r="AR10" s="351"/>
      <c r="AS10" s="351"/>
      <c r="AT10" s="351"/>
      <c r="AU10" s="351"/>
      <c r="AV10" s="351"/>
      <c r="AW10" s="351"/>
      <c r="AX10" s="351"/>
      <c r="AY10" s="351"/>
      <c r="AZ10" s="351"/>
      <c r="BA10" s="351"/>
      <c r="BB10" s="351"/>
      <c r="BC10" s="351"/>
      <c r="BD10" s="351"/>
      <c r="BE10" s="351"/>
      <c r="BF10" s="351"/>
      <c r="BG10" s="351"/>
      <c r="BH10" s="351"/>
      <c r="BI10" s="351"/>
      <c r="BJ10" s="351"/>
      <c r="BK10" s="351"/>
      <c r="BL10" s="351"/>
      <c r="BM10" s="351"/>
      <c r="BN10" s="351"/>
      <c r="BO10" s="351"/>
      <c r="BP10" s="351"/>
      <c r="BQ10" s="351"/>
      <c r="BR10" s="351"/>
    </row>
    <row r="11" spans="1:70" ht="15" customHeight="1">
      <c r="A11" s="436" t="s">
        <v>304</v>
      </c>
      <c r="B11" s="353">
        <v>2017</v>
      </c>
      <c r="C11" s="365">
        <v>1</v>
      </c>
      <c r="D11" s="353" t="s">
        <v>80</v>
      </c>
      <c r="E11" s="354">
        <f>'1-2017'!B68</f>
        <v>0</v>
      </c>
      <c r="F11" s="354">
        <f>'1-2017'!C68</f>
        <v>0</v>
      </c>
      <c r="G11" s="354">
        <f>'1-2017'!D68</f>
        <v>0</v>
      </c>
      <c r="H11" s="354">
        <f>'1-2017'!E68</f>
        <v>0</v>
      </c>
      <c r="I11" s="354">
        <f>'1-2017'!F68</f>
        <v>0</v>
      </c>
      <c r="J11" s="354">
        <f>'1-2017'!G68</f>
        <v>0</v>
      </c>
      <c r="K11" s="354">
        <f>'1-2017'!H68</f>
        <v>0</v>
      </c>
      <c r="L11" s="354">
        <f>'1-2017'!I68</f>
        <v>0</v>
      </c>
      <c r="M11" s="354">
        <f>'1-2017'!J68</f>
        <v>0</v>
      </c>
      <c r="N11" s="354">
        <f>'1-2017'!K68</f>
        <v>0</v>
      </c>
      <c r="O11" s="354">
        <f>'1-2017'!L68</f>
        <v>0</v>
      </c>
      <c r="P11" s="354">
        <f>'1-2017'!M68</f>
        <v>0</v>
      </c>
      <c r="Q11" s="354">
        <f>'1-2017'!N68</f>
        <v>0</v>
      </c>
      <c r="R11" s="354">
        <f>'1-2017'!O68</f>
        <v>0</v>
      </c>
      <c r="S11" s="354"/>
      <c r="T11" s="354"/>
      <c r="U11" s="354"/>
      <c r="V11" s="354"/>
      <c r="W11" s="354"/>
      <c r="X11" s="354"/>
      <c r="Y11" s="354"/>
      <c r="Z11" s="354"/>
      <c r="AA11" s="354"/>
      <c r="AB11" s="354"/>
      <c r="AC11" s="354"/>
      <c r="AD11" s="354"/>
      <c r="AE11" s="354"/>
      <c r="AF11" s="354"/>
      <c r="AG11" s="354"/>
      <c r="AH11" s="354"/>
      <c r="AI11" s="354"/>
      <c r="AJ11" s="354"/>
      <c r="AK11" s="354"/>
      <c r="AL11" s="354"/>
      <c r="AM11" s="354"/>
      <c r="AN11" s="354"/>
      <c r="AO11" s="354"/>
      <c r="AP11" s="354"/>
      <c r="AQ11" s="354"/>
      <c r="AR11" s="354"/>
      <c r="AS11" s="354"/>
      <c r="AT11" s="354"/>
      <c r="AU11" s="354"/>
      <c r="AV11" s="354"/>
      <c r="AW11" s="354"/>
      <c r="AX11" s="354"/>
      <c r="AY11" s="354"/>
      <c r="AZ11" s="354"/>
      <c r="BA11" s="354"/>
      <c r="BB11" s="354"/>
      <c r="BC11" s="354"/>
      <c r="BD11" s="354"/>
      <c r="BE11" s="354"/>
      <c r="BF11" s="354"/>
      <c r="BG11" s="354"/>
      <c r="BH11" s="354"/>
      <c r="BI11" s="354"/>
      <c r="BJ11" s="354"/>
      <c r="BK11" s="354"/>
      <c r="BL11" s="354"/>
      <c r="BM11" s="354"/>
      <c r="BN11" s="354"/>
      <c r="BO11" s="354"/>
      <c r="BP11" s="354"/>
      <c r="BQ11" s="354">
        <f>SUM(E11:BP11)</f>
        <v>0</v>
      </c>
      <c r="BR11" s="351"/>
    </row>
    <row r="12" spans="1:70">
      <c r="A12" s="437"/>
      <c r="B12" s="355">
        <v>2026</v>
      </c>
      <c r="C12" s="366">
        <v>1</v>
      </c>
      <c r="D12" s="355" t="s">
        <v>80</v>
      </c>
      <c r="E12" s="356">
        <f>'1-2026'!B68</f>
        <v>0.11816549464202515</v>
      </c>
      <c r="F12" s="356">
        <f>'1-2026'!C68</f>
        <v>2.1954887948213488</v>
      </c>
      <c r="G12" s="356">
        <f>'1-2026'!D68</f>
        <v>4.2068583382274802</v>
      </c>
      <c r="H12" s="356">
        <f>'1-2026'!E68</f>
        <v>16.478057113205693</v>
      </c>
      <c r="I12" s="356">
        <f>'1-2026'!F68</f>
        <v>24.427391635505426</v>
      </c>
      <c r="J12" s="356">
        <f>'1-2026'!G68</f>
        <v>24.78331487185001</v>
      </c>
      <c r="K12" s="356">
        <f>'1-2026'!H68</f>
        <v>23.782371138236496</v>
      </c>
      <c r="L12" s="356">
        <f>'1-2026'!I68</f>
        <v>22.781427404622981</v>
      </c>
      <c r="M12" s="356">
        <f>'1-2026'!J68</f>
        <v>21.780483671009463</v>
      </c>
      <c r="N12" s="356">
        <f>'1-2026'!K68</f>
        <v>20.779539937395949</v>
      </c>
      <c r="O12" s="356">
        <f>'1-2026'!L68</f>
        <v>19.688112075812249</v>
      </c>
      <c r="P12" s="356">
        <f>'1-2026'!M68</f>
        <v>17.118878550198943</v>
      </c>
      <c r="Q12" s="356">
        <f>'1-2026'!N68</f>
        <v>14.942401524364303</v>
      </c>
      <c r="R12" s="356">
        <f>'1-2026'!O68</f>
        <v>4.8218908102013529</v>
      </c>
      <c r="S12" s="356">
        <f>'1-2026'!P68</f>
        <v>0</v>
      </c>
      <c r="T12" s="356"/>
      <c r="U12" s="356"/>
      <c r="V12" s="356"/>
      <c r="W12" s="356"/>
      <c r="X12" s="356"/>
      <c r="Y12" s="356"/>
      <c r="Z12" s="356"/>
      <c r="AA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>
        <f>SUM(E12:BP12)</f>
        <v>217.90438136009374</v>
      </c>
      <c r="BR12" s="351"/>
    </row>
    <row r="13" spans="1:70" s="350" customFormat="1">
      <c r="A13" s="357"/>
      <c r="C13" s="364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C13" s="351"/>
      <c r="AD13" s="351"/>
      <c r="AE13" s="351"/>
      <c r="AF13" s="351"/>
      <c r="AG13" s="351"/>
      <c r="AH13" s="351"/>
      <c r="AI13" s="351"/>
      <c r="AJ13" s="351"/>
      <c r="AK13" s="351"/>
      <c r="AL13" s="351"/>
      <c r="AM13" s="351"/>
      <c r="AN13" s="351"/>
      <c r="AO13" s="351"/>
      <c r="AP13" s="351"/>
      <c r="AQ13" s="351"/>
      <c r="AR13" s="351"/>
      <c r="AS13" s="351"/>
      <c r="AT13" s="351"/>
      <c r="AU13" s="351"/>
      <c r="AV13" s="351"/>
      <c r="AW13" s="351"/>
      <c r="AX13" s="351"/>
      <c r="AY13" s="351"/>
      <c r="AZ13" s="351"/>
      <c r="BA13" s="351"/>
      <c r="BB13" s="351"/>
      <c r="BC13" s="351"/>
      <c r="BD13" s="351"/>
      <c r="BE13" s="351"/>
      <c r="BF13" s="351"/>
      <c r="BG13" s="351"/>
      <c r="BH13" s="351"/>
      <c r="BI13" s="351"/>
      <c r="BJ13" s="351"/>
      <c r="BK13" s="351"/>
      <c r="BL13" s="351"/>
      <c r="BM13" s="351"/>
      <c r="BN13" s="351"/>
      <c r="BO13" s="351"/>
      <c r="BP13" s="351"/>
      <c r="BQ13" s="351"/>
      <c r="BR13" s="351"/>
    </row>
    <row r="14" spans="1:70" ht="15" customHeight="1">
      <c r="A14" s="436" t="s">
        <v>306</v>
      </c>
      <c r="B14" s="353">
        <v>2017</v>
      </c>
      <c r="C14" s="365" t="s">
        <v>324</v>
      </c>
      <c r="D14" s="353" t="s">
        <v>282</v>
      </c>
      <c r="E14" s="354">
        <f>'2a-2017'!B65</f>
        <v>0</v>
      </c>
      <c r="F14" s="354">
        <f>'2a-2017'!C65</f>
        <v>0</v>
      </c>
      <c r="G14" s="354">
        <f>'2a-2017'!D65</f>
        <v>0</v>
      </c>
      <c r="H14" s="354">
        <f>'2a-2017'!E65</f>
        <v>0</v>
      </c>
      <c r="I14" s="354">
        <f>'2a-2017'!F65</f>
        <v>0</v>
      </c>
      <c r="J14" s="354">
        <f>'2a-2017'!G65</f>
        <v>0</v>
      </c>
      <c r="K14" s="354">
        <f>'2a-2017'!H65</f>
        <v>0</v>
      </c>
      <c r="L14" s="354">
        <f>'2a-2017'!I65</f>
        <v>0</v>
      </c>
      <c r="M14" s="354">
        <f>'2a-2017'!J65</f>
        <v>0</v>
      </c>
      <c r="N14" s="354">
        <f>'2a-2017'!K65</f>
        <v>0</v>
      </c>
      <c r="O14" s="354">
        <f>'2a-2017'!L65</f>
        <v>0</v>
      </c>
      <c r="P14" s="354">
        <f>'2a-2017'!M65</f>
        <v>0</v>
      </c>
      <c r="Q14" s="354">
        <f>'2a-2017'!N65</f>
        <v>0</v>
      </c>
      <c r="R14" s="354"/>
      <c r="S14" s="354"/>
      <c r="T14" s="354"/>
      <c r="U14" s="354"/>
      <c r="V14" s="354"/>
      <c r="W14" s="354"/>
      <c r="X14" s="354"/>
      <c r="Y14" s="354"/>
      <c r="Z14" s="354"/>
      <c r="AA14" s="354"/>
      <c r="AB14" s="354"/>
      <c r="AC14" s="354"/>
      <c r="AD14" s="354"/>
      <c r="AE14" s="354"/>
      <c r="AF14" s="354"/>
      <c r="AG14" s="354"/>
      <c r="AH14" s="354"/>
      <c r="AI14" s="354"/>
      <c r="AJ14" s="354"/>
      <c r="AK14" s="354"/>
      <c r="AL14" s="354"/>
      <c r="AM14" s="354"/>
      <c r="AN14" s="354"/>
      <c r="AO14" s="354"/>
      <c r="AP14" s="354"/>
      <c r="AQ14" s="354"/>
      <c r="AR14" s="354"/>
      <c r="AS14" s="354"/>
      <c r="AT14" s="354"/>
      <c r="AU14" s="354"/>
      <c r="AV14" s="354"/>
      <c r="AW14" s="354"/>
      <c r="AX14" s="354"/>
      <c r="AY14" s="354"/>
      <c r="AZ14" s="354"/>
      <c r="BA14" s="354"/>
      <c r="BB14" s="354"/>
      <c r="BC14" s="354"/>
      <c r="BD14" s="354"/>
      <c r="BE14" s="354"/>
      <c r="BF14" s="354"/>
      <c r="BG14" s="354"/>
      <c r="BH14" s="354"/>
      <c r="BI14" s="354"/>
      <c r="BJ14" s="354"/>
      <c r="BK14" s="354"/>
      <c r="BL14" s="354"/>
      <c r="BM14" s="354"/>
      <c r="BN14" s="354"/>
      <c r="BO14" s="354"/>
      <c r="BP14" s="354"/>
      <c r="BQ14" s="354">
        <f>SUM(E14:BP14)</f>
        <v>0</v>
      </c>
      <c r="BR14" s="351"/>
    </row>
    <row r="15" spans="1:70">
      <c r="A15" s="446"/>
      <c r="B15" s="355">
        <v>2026</v>
      </c>
      <c r="C15" s="366" t="s">
        <v>324</v>
      </c>
      <c r="D15" s="355" t="s">
        <v>282</v>
      </c>
      <c r="E15" s="356">
        <f>'2a-2026'!B65</f>
        <v>0</v>
      </c>
      <c r="F15" s="356">
        <f>'2a-2026'!C65</f>
        <v>0</v>
      </c>
      <c r="G15" s="356">
        <f>'2a-2026'!D65</f>
        <v>0.85792963618993168</v>
      </c>
      <c r="H15" s="356">
        <f>'2a-2026'!E65</f>
        <v>2.7924376425292388</v>
      </c>
      <c r="I15" s="356">
        <f>'2a-2026'!F65</f>
        <v>3.0526858712689871</v>
      </c>
      <c r="J15" s="356">
        <f>'2a-2026'!G65</f>
        <v>2.870259396555555</v>
      </c>
      <c r="K15" s="356">
        <f>'2a-2026'!H65</f>
        <v>2.7177815759296551</v>
      </c>
      <c r="L15" s="356">
        <f>'2a-2026'!I65</f>
        <v>2.58441188148075</v>
      </c>
      <c r="M15" s="356">
        <f>'2a-2026'!J65</f>
        <v>2.4576715525919397</v>
      </c>
      <c r="N15" s="356">
        <f>'2a-2026'!K65</f>
        <v>2.3349278368941122</v>
      </c>
      <c r="O15" s="356">
        <f>'2a-2026'!L65</f>
        <v>2.2284640217457516</v>
      </c>
      <c r="P15" s="356">
        <f>'2a-2026'!M65</f>
        <v>1.9200646200962301</v>
      </c>
      <c r="Q15" s="356">
        <f>'2a-2026'!N65</f>
        <v>0.94877198139199381</v>
      </c>
      <c r="R15" s="356">
        <f>'2a-2026'!O65</f>
        <v>-5.5053301920603069E-6</v>
      </c>
      <c r="S15" s="356">
        <f>'2a-2026'!P65</f>
        <v>-5.5053301920603069E-6</v>
      </c>
      <c r="T15" s="356">
        <f>'2a-2026'!Q65</f>
        <v>-5.5053301920603069E-6</v>
      </c>
      <c r="U15" s="356">
        <f>'2a-2026'!R65</f>
        <v>-5.5053301920603069E-6</v>
      </c>
      <c r="V15" s="356">
        <f>'2a-2026'!S65</f>
        <v>-5.5053301920603069E-6</v>
      </c>
      <c r="W15" s="356">
        <f>'2a-2026'!T65</f>
        <v>-5.5053301920603069E-6</v>
      </c>
      <c r="X15" s="356">
        <f>'2a-2026'!U65</f>
        <v>-5.5053301920603069E-6</v>
      </c>
      <c r="Y15" s="356">
        <f>'2a-2026'!V65</f>
        <v>-5.5053301920603069E-6</v>
      </c>
      <c r="Z15" s="356">
        <f>'2a-2026'!W65</f>
        <v>-5.5053301920603069E-6</v>
      </c>
      <c r="AA15" s="356">
        <f>'2a-2026'!X65</f>
        <v>-5.5053301920603069E-6</v>
      </c>
      <c r="AB15" s="356">
        <f>'2a-2026'!Y65</f>
        <v>-5.5053301920603069E-6</v>
      </c>
      <c r="AC15" s="356">
        <f>'2a-2026'!Z65</f>
        <v>-5.5053301920603069E-6</v>
      </c>
      <c r="AD15" s="356">
        <f>'2a-2026'!AA65</f>
        <v>-5.5053301920603069E-6</v>
      </c>
      <c r="AE15" s="356">
        <f>'2a-2026'!AB65</f>
        <v>-5.5053301920603069E-6</v>
      </c>
      <c r="AF15" s="356">
        <f>'2a-2026'!AC65</f>
        <v>-5.5053301920603069E-6</v>
      </c>
      <c r="AG15" s="356">
        <f>'2a-2026'!AD65</f>
        <v>-5.5053301920603069E-6</v>
      </c>
      <c r="AH15" s="356">
        <f>'2a-2026'!AE65</f>
        <v>-5.5053301920603069E-6</v>
      </c>
      <c r="AI15" s="356">
        <f>'2a-2026'!AF65</f>
        <v>-5.5053301920603069E-6</v>
      </c>
      <c r="AJ15" s="356">
        <f>'2a-2026'!AG65</f>
        <v>-5.5053301920603069E-6</v>
      </c>
      <c r="AK15" s="356">
        <f>'2a-2026'!AH65</f>
        <v>-5.5053301920603069E-6</v>
      </c>
      <c r="AL15" s="356">
        <f>'2a-2026'!AI65</f>
        <v>-5.5053301920603069E-6</v>
      </c>
      <c r="AM15" s="356">
        <f>'2a-2026'!AJ65</f>
        <v>-5.5053301920603069E-6</v>
      </c>
      <c r="AN15" s="356">
        <f>'2a-2026'!AK65</f>
        <v>-5.5053301920603069E-6</v>
      </c>
      <c r="AO15" s="356">
        <f>'2a-2026'!AL65</f>
        <v>-5.5053301920603069E-6</v>
      </c>
      <c r="AP15" s="356">
        <f>'2a-2026'!AM65</f>
        <v>-5.5053301920603069E-6</v>
      </c>
      <c r="AQ15" s="356">
        <f>'2a-2026'!AN65</f>
        <v>-5.5053301920603069E-6</v>
      </c>
      <c r="AR15" s="356">
        <f>'2a-2026'!AO65</f>
        <v>-5.5053301920603069E-6</v>
      </c>
      <c r="AS15" s="356">
        <f>'2a-2026'!AP65</f>
        <v>-5.5053301920603069E-6</v>
      </c>
      <c r="AT15" s="356">
        <f>'2a-2026'!AQ65</f>
        <v>-5.5053301920603069E-6</v>
      </c>
      <c r="AU15" s="356">
        <f>'2a-2026'!AR65</f>
        <v>-5.5053301920603069E-6</v>
      </c>
      <c r="AV15" s="356">
        <f>'2a-2026'!AS65</f>
        <v>-5.5053301920603069E-6</v>
      </c>
      <c r="AW15" s="356">
        <f>'2a-2026'!AT65</f>
        <v>-5.5053301920603069E-6</v>
      </c>
      <c r="AX15" s="356">
        <f>'2a-2026'!AU65</f>
        <v>-5.5053301920603069E-6</v>
      </c>
      <c r="AY15" s="356">
        <f>'2a-2026'!AV65</f>
        <v>-5.5053301920603069E-6</v>
      </c>
      <c r="AZ15" s="356">
        <f>'2a-2026'!AW65</f>
        <v>-5.5053301920603069E-6</v>
      </c>
      <c r="BA15" s="356">
        <f>'2a-2026'!AX65</f>
        <v>-5.5053301920603069E-6</v>
      </c>
      <c r="BB15" s="356">
        <f>'2a-2026'!AY65</f>
        <v>-5.5053301920603069E-6</v>
      </c>
      <c r="BC15" s="356">
        <f>'2a-2026'!AZ65</f>
        <v>-5.5053301920603069E-6</v>
      </c>
      <c r="BD15" s="356">
        <f>'2a-2026'!BA65</f>
        <v>-5.5053301920603069E-6</v>
      </c>
      <c r="BE15" s="356">
        <f>'2a-2026'!BB65</f>
        <v>-5.5053301920603069E-6</v>
      </c>
      <c r="BF15" s="356">
        <f>'2a-2026'!BC65</f>
        <v>-5.5053301920603069E-6</v>
      </c>
      <c r="BG15" s="356">
        <f>'2a-2026'!BD65</f>
        <v>-5.5053301920603069E-6</v>
      </c>
      <c r="BH15" s="356">
        <f>'2a-2026'!BE65</f>
        <v>-5.5053301920603069E-6</v>
      </c>
      <c r="BI15" s="356">
        <f>'2a-2026'!BF65</f>
        <v>-5.5053301920603069E-6</v>
      </c>
      <c r="BJ15" s="356">
        <f>'2a-2026'!BG65</f>
        <v>-5.5053301920603069E-6</v>
      </c>
      <c r="BK15" s="356">
        <f>'2a-2026'!BH65</f>
        <v>-5.5053301920603069E-6</v>
      </c>
      <c r="BL15" s="356">
        <f>'2a-2026'!BI65</f>
        <v>-5.5053301920603069E-6</v>
      </c>
      <c r="BM15" s="356">
        <f>'2a-2026'!BJ65</f>
        <v>-5.5053301920603069E-6</v>
      </c>
      <c r="BN15" s="356">
        <f>'2a-2026'!BK65</f>
        <v>-5.5053301920603069E-6</v>
      </c>
      <c r="BO15" s="356">
        <f>'2a-2026'!BL65</f>
        <v>-5.5053301920603069E-6</v>
      </c>
      <c r="BP15" s="356">
        <f>'2a-2026'!BM65</f>
        <v>0</v>
      </c>
      <c r="BQ15" s="356">
        <f>SUM(E15:BP15)</f>
        <v>24.76513075016447</v>
      </c>
      <c r="BR15" s="351"/>
    </row>
    <row r="16" spans="1:70" s="350" customFormat="1">
      <c r="A16" s="446"/>
      <c r="C16" s="364"/>
      <c r="E16" s="351"/>
      <c r="F16" s="351"/>
      <c r="G16" s="351"/>
      <c r="H16" s="351"/>
      <c r="I16" s="351"/>
      <c r="J16" s="351"/>
      <c r="K16" s="351"/>
      <c r="L16" s="351"/>
      <c r="M16" s="351"/>
      <c r="N16" s="351"/>
      <c r="O16" s="351"/>
      <c r="P16" s="351"/>
      <c r="Q16" s="351"/>
      <c r="R16" s="351"/>
      <c r="S16" s="351"/>
      <c r="T16" s="351"/>
      <c r="U16" s="351"/>
      <c r="V16" s="351"/>
      <c r="W16" s="351"/>
      <c r="X16" s="351"/>
      <c r="Y16" s="351"/>
      <c r="Z16" s="351"/>
      <c r="AA16" s="351"/>
      <c r="AB16" s="351"/>
      <c r="AC16" s="351"/>
      <c r="AD16" s="351"/>
      <c r="AE16" s="351"/>
      <c r="AF16" s="351"/>
      <c r="AG16" s="351"/>
      <c r="AH16" s="351"/>
      <c r="AI16" s="351"/>
      <c r="AJ16" s="351"/>
      <c r="AK16" s="351"/>
      <c r="AL16" s="351"/>
      <c r="AM16" s="351"/>
      <c r="AN16" s="351"/>
      <c r="AO16" s="351"/>
      <c r="AP16" s="351"/>
      <c r="AQ16" s="351"/>
      <c r="AR16" s="351"/>
      <c r="AS16" s="351"/>
      <c r="AT16" s="351"/>
      <c r="AU16" s="351"/>
      <c r="AV16" s="351"/>
      <c r="AW16" s="351"/>
      <c r="AX16" s="351"/>
      <c r="AY16" s="351"/>
      <c r="AZ16" s="351"/>
      <c r="BA16" s="351"/>
      <c r="BB16" s="351"/>
      <c r="BC16" s="351"/>
      <c r="BD16" s="351"/>
      <c r="BE16" s="351"/>
      <c r="BF16" s="351"/>
      <c r="BG16" s="351"/>
      <c r="BH16" s="351"/>
      <c r="BI16" s="351"/>
      <c r="BJ16" s="351"/>
      <c r="BK16" s="351"/>
      <c r="BL16" s="351"/>
      <c r="BM16" s="351"/>
      <c r="BN16" s="351"/>
      <c r="BO16" s="351"/>
      <c r="BP16" s="351"/>
      <c r="BQ16" s="351"/>
      <c r="BR16" s="351"/>
    </row>
    <row r="17" spans="1:70" ht="15" customHeight="1">
      <c r="A17" s="446"/>
      <c r="B17" s="353">
        <v>2017</v>
      </c>
      <c r="C17" s="365" t="s">
        <v>325</v>
      </c>
      <c r="D17" s="353" t="s">
        <v>281</v>
      </c>
      <c r="E17" s="354">
        <f>'2b-2017'!B65</f>
        <v>0</v>
      </c>
      <c r="F17" s="354">
        <f>'2b-2017'!C65</f>
        <v>0</v>
      </c>
      <c r="G17" s="354">
        <f>'2b-2017'!D65</f>
        <v>0</v>
      </c>
      <c r="H17" s="354">
        <f>'2b-2017'!E65</f>
        <v>0</v>
      </c>
      <c r="I17" s="354">
        <f>'2b-2017'!F65</f>
        <v>0</v>
      </c>
      <c r="J17" s="354">
        <f>'2b-2017'!G65</f>
        <v>0</v>
      </c>
      <c r="K17" s="354">
        <f>'2b-2017'!H65</f>
        <v>0</v>
      </c>
      <c r="L17" s="354">
        <f>'2b-2017'!I65</f>
        <v>0</v>
      </c>
      <c r="M17" s="354">
        <f>'2b-2017'!J65</f>
        <v>0</v>
      </c>
      <c r="N17" s="354">
        <f>'2b-2017'!K65</f>
        <v>0</v>
      </c>
      <c r="O17" s="354">
        <f>'2b-2017'!L65</f>
        <v>0</v>
      </c>
      <c r="P17" s="354">
        <f>'2b-2017'!M65</f>
        <v>0</v>
      </c>
      <c r="Q17" s="354">
        <f>'2b-2017'!N65</f>
        <v>0</v>
      </c>
      <c r="R17" s="354">
        <f>'2b-2017'!O65</f>
        <v>0</v>
      </c>
      <c r="S17" s="354">
        <f>'2b-2017'!P65</f>
        <v>0</v>
      </c>
      <c r="T17" s="354">
        <f>'2b-2017'!Q65</f>
        <v>0</v>
      </c>
      <c r="U17" s="354">
        <f>'2b-2017'!R65</f>
        <v>0</v>
      </c>
      <c r="V17" s="354">
        <f>'2b-2017'!S65</f>
        <v>0</v>
      </c>
      <c r="W17" s="354">
        <f>'2b-2017'!T65</f>
        <v>0</v>
      </c>
      <c r="X17" s="354">
        <f>'2b-2017'!U65</f>
        <v>0</v>
      </c>
      <c r="Y17" s="354">
        <f>'2b-2017'!V65</f>
        <v>0</v>
      </c>
      <c r="Z17" s="354">
        <f>'2b-2017'!W65</f>
        <v>0</v>
      </c>
      <c r="AA17" s="354">
        <f>'2b-2017'!X65</f>
        <v>0</v>
      </c>
      <c r="AB17" s="354">
        <f>'2b-2017'!Y65</f>
        <v>0</v>
      </c>
      <c r="AC17" s="354">
        <f>'2b-2017'!Z65</f>
        <v>0</v>
      </c>
      <c r="AD17" s="354">
        <f>'2b-2017'!AA65</f>
        <v>0</v>
      </c>
      <c r="AE17" s="354">
        <f>'2b-2017'!AB65</f>
        <v>0</v>
      </c>
      <c r="AF17" s="354">
        <f>'2b-2017'!AC65</f>
        <v>0</v>
      </c>
      <c r="AG17" s="354">
        <f>'2b-2017'!AD65</f>
        <v>0</v>
      </c>
      <c r="AH17" s="354">
        <f>'2b-2017'!AE65</f>
        <v>0</v>
      </c>
      <c r="AI17" s="354">
        <f>'2b-2017'!AF65</f>
        <v>0</v>
      </c>
      <c r="AJ17" s="354">
        <f>'2b-2017'!AG65</f>
        <v>0</v>
      </c>
      <c r="AK17" s="354">
        <f>'2b-2017'!AH65</f>
        <v>0</v>
      </c>
      <c r="AL17" s="354">
        <f>'2b-2017'!AI65</f>
        <v>0</v>
      </c>
      <c r="AM17" s="354">
        <f>'2b-2017'!AJ65</f>
        <v>0</v>
      </c>
      <c r="AN17" s="354">
        <f>'2b-2017'!AK65</f>
        <v>0</v>
      </c>
      <c r="AO17" s="354">
        <f>'2b-2017'!AL65</f>
        <v>0</v>
      </c>
      <c r="AP17" s="354">
        <f>'2b-2017'!AM65</f>
        <v>0</v>
      </c>
      <c r="AQ17" s="354">
        <f>'2b-2017'!AN65</f>
        <v>0</v>
      </c>
      <c r="AR17" s="354">
        <f>'2b-2017'!AO65</f>
        <v>0</v>
      </c>
      <c r="AS17" s="354">
        <f>'2b-2017'!AP65</f>
        <v>0</v>
      </c>
      <c r="AT17" s="354">
        <f>'2b-2017'!AQ65</f>
        <v>0</v>
      </c>
      <c r="AU17" s="354">
        <f>'2b-2017'!AR65</f>
        <v>0</v>
      </c>
      <c r="AV17" s="354">
        <f>'2b-2017'!AS65</f>
        <v>0</v>
      </c>
      <c r="AW17" s="354">
        <f>'2b-2017'!AT65</f>
        <v>0</v>
      </c>
      <c r="AX17" s="354">
        <f>'2b-2017'!AU65</f>
        <v>0</v>
      </c>
      <c r="AY17" s="354">
        <f>'2b-2017'!AV65</f>
        <v>0</v>
      </c>
      <c r="AZ17" s="354">
        <f>'2b-2017'!AW65</f>
        <v>0</v>
      </c>
      <c r="BA17" s="354">
        <f>'2b-2017'!AX65</f>
        <v>0</v>
      </c>
      <c r="BB17" s="354">
        <f>'2b-2017'!AY65</f>
        <v>0</v>
      </c>
      <c r="BC17" s="354">
        <f>'2b-2017'!AZ65</f>
        <v>0</v>
      </c>
      <c r="BD17" s="354">
        <f>'2b-2017'!BA65</f>
        <v>0</v>
      </c>
      <c r="BE17" s="354">
        <f>'2b-2017'!BB65</f>
        <v>0</v>
      </c>
      <c r="BF17" s="354">
        <f>'2b-2017'!BC65</f>
        <v>0</v>
      </c>
      <c r="BG17" s="354">
        <f>'2b-2017'!BD65</f>
        <v>0</v>
      </c>
      <c r="BH17" s="354">
        <f>'2b-2017'!BE65</f>
        <v>0</v>
      </c>
      <c r="BI17" s="354">
        <f>'2b-2017'!BF65</f>
        <v>0</v>
      </c>
      <c r="BJ17" s="354">
        <f>'2b-2017'!BG65</f>
        <v>0</v>
      </c>
      <c r="BK17" s="354">
        <f>'2b-2017'!BH65</f>
        <v>0</v>
      </c>
      <c r="BL17" s="354">
        <f>'2b-2017'!BI65</f>
        <v>0</v>
      </c>
      <c r="BM17" s="354">
        <f>'2b-2017'!BJ65</f>
        <v>0</v>
      </c>
      <c r="BN17" s="354">
        <f>'2b-2017'!BK65</f>
        <v>0</v>
      </c>
      <c r="BO17" s="354">
        <f>'2b-2017'!BL65</f>
        <v>0</v>
      </c>
      <c r="BP17" s="354">
        <f>'2b-2017'!BM65</f>
        <v>0</v>
      </c>
      <c r="BQ17" s="354">
        <f>SUM(E17:BP17)</f>
        <v>0</v>
      </c>
      <c r="BR17" s="351"/>
    </row>
    <row r="18" spans="1:70">
      <c r="A18" s="446"/>
      <c r="B18" s="355">
        <v>2026</v>
      </c>
      <c r="C18" s="366" t="s">
        <v>325</v>
      </c>
      <c r="D18" s="355" t="s">
        <v>358</v>
      </c>
      <c r="E18" s="356">
        <f>'2b-2026'!B68</f>
        <v>0</v>
      </c>
      <c r="F18" s="356">
        <f>'2b-2026'!C68</f>
        <v>0.3130308989062483</v>
      </c>
      <c r="G18" s="356">
        <f>'2b-2026'!D68</f>
        <v>2.752514439855366</v>
      </c>
      <c r="H18" s="356">
        <f>'2b-2026'!E68</f>
        <v>4.8772338671928663</v>
      </c>
      <c r="I18" s="356">
        <f>'2b-2026'!F68</f>
        <v>5.0659629238204822</v>
      </c>
      <c r="J18" s="356">
        <f>'2b-2026'!G68</f>
        <v>4.8640077688056964</v>
      </c>
      <c r="K18" s="356">
        <f>'2b-2026'!H68</f>
        <v>4.6620526137909106</v>
      </c>
      <c r="L18" s="356">
        <f>'2b-2026'!I68</f>
        <v>4.4600974587761257</v>
      </c>
      <c r="M18" s="356">
        <f>'2b-2026'!J68</f>
        <v>4.25814230376134</v>
      </c>
      <c r="N18" s="356">
        <f>'2b-2026'!K68</f>
        <v>4.0561871487465542</v>
      </c>
      <c r="O18" s="356">
        <f>'2b-2026'!L68</f>
        <v>3.8542319937317684</v>
      </c>
      <c r="P18" s="356">
        <f>'2b-2026'!M68</f>
        <v>3.4125763406903742</v>
      </c>
      <c r="Q18" s="356">
        <f>'2b-2026'!N68</f>
        <v>1.3883723692289704</v>
      </c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>
        <f>'2c-2026'!BM65</f>
        <v>0</v>
      </c>
      <c r="BQ18" s="356">
        <f>SUM(E18:BP18)</f>
        <v>43.964410127306692</v>
      </c>
      <c r="BR18" s="351"/>
    </row>
    <row r="19" spans="1:70">
      <c r="A19" s="437"/>
      <c r="B19" s="355">
        <v>2026</v>
      </c>
      <c r="C19" s="415" t="s">
        <v>356</v>
      </c>
      <c r="D19" s="355" t="s">
        <v>357</v>
      </c>
      <c r="E19" s="356">
        <f>'2c-2026'!B65</f>
        <v>0</v>
      </c>
      <c r="F19" s="356">
        <f>'2c-2026'!C65</f>
        <v>6.3611404801858465E-2</v>
      </c>
      <c r="G19" s="356">
        <f>'2c-2026'!D65</f>
        <v>0.60856951489264322</v>
      </c>
      <c r="H19" s="356">
        <f>'2c-2026'!E65</f>
        <v>1.1452540459257285</v>
      </c>
      <c r="I19" s="356">
        <f>'2c-2026'!F65</f>
        <v>1.2559538999970759</v>
      </c>
      <c r="J19" s="356">
        <f>'2c-2026'!G65</f>
        <v>1.2261609390641426</v>
      </c>
      <c r="K19" s="356">
        <f>'2c-2026'!H65</f>
        <v>1.197932451502568</v>
      </c>
      <c r="L19" s="356">
        <f>'2c-2026'!I65</f>
        <v>1.1711514467637922</v>
      </c>
      <c r="M19" s="356">
        <f>'2c-2026'!J65</f>
        <v>1.1457094346554233</v>
      </c>
      <c r="N19" s="356">
        <f>'2c-2026'!K65</f>
        <v>1.121475602421107</v>
      </c>
      <c r="O19" s="356">
        <f>'2c-2026'!L65</f>
        <v>1.0980725890542036</v>
      </c>
      <c r="P19" s="356">
        <f>'2c-2026'!M65</f>
        <v>1.074970526169136</v>
      </c>
      <c r="Q19" s="356">
        <f>'2c-2026'!N65</f>
        <v>1.0519032813804978</v>
      </c>
      <c r="R19" s="356">
        <f>'2c-2026'!O65</f>
        <v>1.0288360365918592</v>
      </c>
      <c r="S19" s="356">
        <f>'2c-2026'!P65</f>
        <v>1.0057687918032208</v>
      </c>
      <c r="T19" s="356">
        <f>'2c-2026'!Q65</f>
        <v>0.98270154701458234</v>
      </c>
      <c r="U19" s="356">
        <f>'2c-2026'!R65</f>
        <v>0.95963430222594404</v>
      </c>
      <c r="V19" s="356">
        <f>'2c-2026'!S65</f>
        <v>0.93656705743730539</v>
      </c>
      <c r="W19" s="356">
        <f>'2c-2026'!T65</f>
        <v>0.91349981264866709</v>
      </c>
      <c r="X19" s="356">
        <f>'2c-2026'!U65</f>
        <v>0.89043256786002845</v>
      </c>
      <c r="Y19" s="356">
        <f>'2c-2026'!V65</f>
        <v>0.86736532307139014</v>
      </c>
      <c r="Z19" s="356">
        <f>'2c-2026'!W65</f>
        <v>0.8445390471467652</v>
      </c>
      <c r="AA19" s="356">
        <f>'2c-2026'!X65</f>
        <v>0.82419301554565916</v>
      </c>
      <c r="AB19" s="356">
        <f>'2c-2026'!Y65</f>
        <v>0.80937921888510411</v>
      </c>
      <c r="AC19" s="356">
        <f>'2c-2026'!Z65</f>
        <v>0.79915303459114906</v>
      </c>
      <c r="AD19" s="356">
        <f>'2c-2026'!AA65</f>
        <v>0.7902215031827482</v>
      </c>
      <c r="AE19" s="356">
        <f>'2c-2026'!AB65</f>
        <v>0.78128997177434756</v>
      </c>
      <c r="AF19" s="356">
        <f>'2c-2026'!AC65</f>
        <v>0.7723584403659467</v>
      </c>
      <c r="AG19" s="356">
        <f>'2c-2026'!AD65</f>
        <v>0.76342690895754595</v>
      </c>
      <c r="AH19" s="356">
        <f>'2c-2026'!AE65</f>
        <v>0.75449537754914509</v>
      </c>
      <c r="AI19" s="356">
        <f>'2c-2026'!AF65</f>
        <v>0.74556384614074422</v>
      </c>
      <c r="AJ19" s="356">
        <f>'2c-2026'!AG65</f>
        <v>0.73663231473234358</v>
      </c>
      <c r="AK19" s="356">
        <f>'2c-2026'!AH65</f>
        <v>0.72770078332394272</v>
      </c>
      <c r="AL19" s="356">
        <f>'2c-2026'!AI65</f>
        <v>0.71876925191554197</v>
      </c>
      <c r="AM19" s="356">
        <f>'2c-2026'!AJ65</f>
        <v>0.70983772050714111</v>
      </c>
      <c r="AN19" s="356">
        <f>'2c-2026'!AK65</f>
        <v>0.70090618909874047</v>
      </c>
      <c r="AO19" s="356">
        <f>'2c-2026'!AL65</f>
        <v>0.69197465769033961</v>
      </c>
      <c r="AP19" s="356">
        <f>'2c-2026'!AM65</f>
        <v>0.68304312628193897</v>
      </c>
      <c r="AQ19" s="356">
        <f>'2c-2026'!AN65</f>
        <v>0.67411159487353811</v>
      </c>
      <c r="AR19" s="356">
        <f>'2c-2026'!AO65</f>
        <v>0.66518006346513736</v>
      </c>
      <c r="AS19" s="356">
        <f>'2c-2026'!AP65</f>
        <v>0.6562485320567365</v>
      </c>
      <c r="AT19" s="356">
        <f>'2c-2026'!AQ65</f>
        <v>0.64731700064833586</v>
      </c>
      <c r="AU19" s="356">
        <f>'2c-2026'!AR65</f>
        <v>0.638385469239935</v>
      </c>
      <c r="AV19" s="356">
        <f>'2c-2026'!AS65</f>
        <v>0.62945393783153425</v>
      </c>
      <c r="AW19" s="356">
        <f>'2c-2026'!AT65</f>
        <v>0.6205224064231335</v>
      </c>
      <c r="AX19" s="356">
        <f>'2c-2026'!AU65</f>
        <v>0.61159087501473275</v>
      </c>
      <c r="AY19" s="356">
        <f>'2c-2026'!AV65</f>
        <v>0.60265934360633189</v>
      </c>
      <c r="AZ19" s="356">
        <f>'2c-2026'!AW65</f>
        <v>0.59372781219793125</v>
      </c>
      <c r="BA19" s="356">
        <f>'2c-2026'!AX65</f>
        <v>0.58479628078953039</v>
      </c>
      <c r="BB19" s="356">
        <f>'2c-2026'!AY65</f>
        <v>0.57586474938112964</v>
      </c>
      <c r="BC19" s="356">
        <f>'2c-2026'!AZ65</f>
        <v>0.5401019294703735</v>
      </c>
      <c r="BD19" s="356">
        <f>'2c-2026'!BA65</f>
        <v>0.29823588166191028</v>
      </c>
      <c r="BE19" s="356">
        <f>'2c-2026'!BB65</f>
        <v>5.9279584789190709E-2</v>
      </c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>
        <f>SUM(E19:BP19)</f>
        <v>40.996530444419804</v>
      </c>
      <c r="BR19" s="351"/>
    </row>
    <row r="20" spans="1:70" s="350" customFormat="1">
      <c r="E20" s="351"/>
      <c r="F20" s="351"/>
      <c r="G20" s="351"/>
      <c r="H20" s="351"/>
      <c r="I20" s="351"/>
      <c r="J20" s="351"/>
      <c r="K20" s="351"/>
      <c r="L20" s="351"/>
      <c r="M20" s="351"/>
      <c r="N20" s="351"/>
      <c r="O20" s="351"/>
      <c r="P20" s="351"/>
      <c r="Q20" s="351"/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1"/>
      <c r="AD20" s="351"/>
      <c r="AE20" s="351"/>
      <c r="AF20" s="351"/>
      <c r="AG20" s="351"/>
      <c r="AH20" s="351"/>
      <c r="AI20" s="351"/>
      <c r="AJ20" s="351"/>
      <c r="AK20" s="351"/>
      <c r="AL20" s="351"/>
      <c r="AM20" s="351"/>
      <c r="AN20" s="351"/>
      <c r="AO20" s="351"/>
      <c r="AP20" s="351"/>
      <c r="AQ20" s="351"/>
      <c r="AR20" s="351"/>
      <c r="AS20" s="351"/>
      <c r="AT20" s="351"/>
      <c r="AU20" s="351"/>
      <c r="AV20" s="351"/>
      <c r="AW20" s="351"/>
      <c r="AX20" s="351"/>
      <c r="AY20" s="351"/>
      <c r="AZ20" s="351"/>
      <c r="BA20" s="351"/>
      <c r="BB20" s="351"/>
      <c r="BC20" s="351"/>
      <c r="BD20" s="351"/>
      <c r="BE20" s="351"/>
      <c r="BF20" s="351"/>
      <c r="BG20" s="351"/>
      <c r="BH20" s="351"/>
      <c r="BI20" s="351"/>
      <c r="BJ20" s="351"/>
      <c r="BK20" s="351"/>
      <c r="BL20" s="351"/>
      <c r="BM20" s="351"/>
      <c r="BN20" s="351"/>
      <c r="BO20" s="351"/>
      <c r="BP20" s="351"/>
    </row>
    <row r="21" spans="1:70" s="350" customFormat="1" ht="15.75">
      <c r="B21" s="405" t="s">
        <v>297</v>
      </c>
      <c r="E21" s="351"/>
      <c r="F21" s="351"/>
      <c r="G21" s="351"/>
      <c r="H21" s="351"/>
      <c r="I21" s="351"/>
      <c r="J21" s="351"/>
      <c r="K21" s="351"/>
      <c r="L21" s="351"/>
      <c r="M21" s="351"/>
      <c r="N21" s="351"/>
      <c r="O21" s="351"/>
      <c r="P21" s="351"/>
      <c r="Q21" s="351"/>
      <c r="R21" s="351"/>
      <c r="S21" s="351"/>
      <c r="T21" s="351"/>
      <c r="U21" s="351"/>
      <c r="V21" s="351"/>
      <c r="W21" s="351"/>
      <c r="X21" s="351"/>
      <c r="Y21" s="351"/>
      <c r="Z21" s="351"/>
      <c r="AA21" s="351"/>
      <c r="AB21" s="351"/>
      <c r="AC21" s="351"/>
      <c r="AD21" s="351"/>
      <c r="AE21" s="351"/>
      <c r="AF21" s="351"/>
      <c r="AG21" s="351"/>
      <c r="AH21" s="351"/>
      <c r="AI21" s="351"/>
      <c r="AJ21" s="351"/>
      <c r="AK21" s="351"/>
      <c r="AL21" s="351"/>
      <c r="AM21" s="351"/>
      <c r="AN21" s="351"/>
      <c r="AO21" s="351"/>
      <c r="AP21" s="351"/>
      <c r="AQ21" s="351"/>
      <c r="AR21" s="351"/>
      <c r="AS21" s="351"/>
      <c r="AT21" s="351"/>
      <c r="AU21" s="351"/>
      <c r="AV21" s="351"/>
      <c r="AW21" s="351"/>
      <c r="AX21" s="351"/>
      <c r="AY21" s="351"/>
      <c r="AZ21" s="351"/>
      <c r="BA21" s="351"/>
      <c r="BB21" s="351"/>
      <c r="BC21" s="351"/>
      <c r="BD21" s="351"/>
      <c r="BE21" s="351"/>
      <c r="BF21" s="351"/>
      <c r="BG21" s="351"/>
      <c r="BH21" s="351"/>
      <c r="BI21" s="351"/>
      <c r="BJ21" s="351"/>
      <c r="BK21" s="351"/>
      <c r="BL21" s="351"/>
      <c r="BM21" s="351"/>
      <c r="BN21" s="351"/>
      <c r="BO21" s="351"/>
      <c r="BP21" s="351"/>
    </row>
    <row r="22" spans="1:70" s="350" customFormat="1">
      <c r="A22" s="436" t="s">
        <v>304</v>
      </c>
      <c r="B22" s="353">
        <v>2017</v>
      </c>
      <c r="C22" s="365">
        <v>1</v>
      </c>
      <c r="D22" s="353" t="s">
        <v>80</v>
      </c>
      <c r="E22" s="354">
        <v>0</v>
      </c>
      <c r="F22" s="354">
        <v>0</v>
      </c>
      <c r="G22" s="354">
        <v>0</v>
      </c>
      <c r="H22" s="354">
        <v>0</v>
      </c>
      <c r="I22" s="354">
        <v>0</v>
      </c>
      <c r="J22" s="354">
        <v>0</v>
      </c>
      <c r="K22" s="354">
        <v>0</v>
      </c>
      <c r="L22" s="354">
        <v>0</v>
      </c>
      <c r="M22" s="354">
        <v>0</v>
      </c>
      <c r="N22" s="354">
        <v>0</v>
      </c>
      <c r="O22" s="354">
        <v>0</v>
      </c>
      <c r="P22" s="354">
        <v>0</v>
      </c>
      <c r="Q22" s="354">
        <v>0</v>
      </c>
      <c r="R22" s="354">
        <v>0</v>
      </c>
      <c r="S22" s="354"/>
      <c r="T22" s="354"/>
      <c r="U22" s="354"/>
      <c r="V22" s="354"/>
      <c r="W22" s="354"/>
      <c r="X22" s="354"/>
      <c r="Y22" s="354"/>
      <c r="Z22" s="354"/>
      <c r="AA22" s="354"/>
      <c r="AB22" s="354"/>
      <c r="AC22" s="354"/>
      <c r="AD22" s="354"/>
      <c r="AE22" s="354"/>
      <c r="AF22" s="354"/>
      <c r="AG22" s="354"/>
      <c r="AH22" s="354"/>
      <c r="AI22" s="354"/>
      <c r="AJ22" s="354"/>
      <c r="AK22" s="354"/>
      <c r="AL22" s="354"/>
      <c r="AM22" s="354"/>
      <c r="AN22" s="354"/>
      <c r="AO22" s="354"/>
      <c r="AP22" s="354"/>
      <c r="AQ22" s="354"/>
      <c r="AR22" s="354"/>
      <c r="AS22" s="354"/>
      <c r="AT22" s="354"/>
      <c r="AU22" s="354"/>
      <c r="AV22" s="354"/>
      <c r="AW22" s="354"/>
      <c r="AX22" s="354"/>
      <c r="AY22" s="354"/>
      <c r="AZ22" s="354"/>
      <c r="BA22" s="354"/>
      <c r="BB22" s="354"/>
      <c r="BC22" s="354"/>
      <c r="BD22" s="354"/>
      <c r="BE22" s="354"/>
      <c r="BF22" s="354"/>
      <c r="BG22" s="354"/>
      <c r="BH22" s="354"/>
      <c r="BI22" s="354"/>
      <c r="BJ22" s="354"/>
      <c r="BK22" s="354"/>
      <c r="BL22" s="354"/>
      <c r="BM22" s="354"/>
      <c r="BN22" s="354"/>
      <c r="BO22" s="354"/>
      <c r="BP22" s="354"/>
      <c r="BQ22" s="354">
        <f>SUM(E22:BP22)</f>
        <v>0</v>
      </c>
      <c r="BR22" s="351"/>
    </row>
    <row r="23" spans="1:70" s="350" customFormat="1">
      <c r="A23" s="437"/>
      <c r="B23" s="355">
        <v>2026</v>
      </c>
      <c r="C23" s="366">
        <v>1</v>
      </c>
      <c r="D23" s="355" t="s">
        <v>80</v>
      </c>
      <c r="E23" s="356">
        <f>'1 (w 100pt incentive)'!B68</f>
        <v>0.12014313247398664</v>
      </c>
      <c r="F23" s="356">
        <f>'1 (w 100pt incentive)'!C68</f>
        <v>2.2336191024893095</v>
      </c>
      <c r="G23" s="356">
        <f>'1 (w 100pt incentive)'!D68</f>
        <v>4.3175854436307208</v>
      </c>
      <c r="H23" s="356">
        <f>'1 (w 100pt incentive)'!E68</f>
        <v>16.842009402853044</v>
      </c>
      <c r="I23" s="356">
        <f>'1 (w 100pt incentive)'!F68</f>
        <v>25.097472654253362</v>
      </c>
      <c r="J23" s="356">
        <f>'1 (w 100pt incentive)'!G68</f>
        <v>25.486786627203472</v>
      </c>
      <c r="K23" s="356">
        <f>'1 (w 100pt incentive)'!H68</f>
        <v>24.391939924766419</v>
      </c>
      <c r="L23" s="356">
        <f>'1 (w 100pt incentive)'!I68</f>
        <v>23.297093222329369</v>
      </c>
      <c r="M23" s="356">
        <f>'1 (w 100pt incentive)'!J68</f>
        <v>22.202246519892316</v>
      </c>
      <c r="N23" s="356">
        <f>'1 (w 100pt incentive)'!K68</f>
        <v>21.107399817455264</v>
      </c>
      <c r="O23" s="356">
        <f>'1 (w 100pt incentive)'!L68</f>
        <v>19.922322102438621</v>
      </c>
      <c r="P23" s="356">
        <f>'1 (w 100pt incentive)'!M68</f>
        <v>17.264093982282567</v>
      </c>
      <c r="Q23" s="356">
        <f>'1 (w 100pt incentive)'!N68</f>
        <v>15.006590498188237</v>
      </c>
      <c r="R23" s="356">
        <f>'1 (w 100pt incentive)'!O68</f>
        <v>4.8346201807442579</v>
      </c>
      <c r="S23" s="356"/>
      <c r="T23" s="356"/>
      <c r="U23" s="356"/>
      <c r="V23" s="356"/>
      <c r="W23" s="356"/>
      <c r="X23" s="356"/>
      <c r="Y23" s="356"/>
      <c r="Z23" s="356"/>
      <c r="AA23" s="356"/>
      <c r="AB23" s="356"/>
      <c r="AC23" s="356"/>
      <c r="AD23" s="356"/>
      <c r="AE23" s="356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>
        <f>SUM(E23:BP23)</f>
        <v>222.12392261100095</v>
      </c>
      <c r="BR23" s="351"/>
    </row>
    <row r="24" spans="1:70" s="350" customFormat="1">
      <c r="A24" s="357"/>
      <c r="C24" s="364"/>
      <c r="E24" s="351"/>
      <c r="F24" s="351"/>
      <c r="G24" s="351"/>
      <c r="H24" s="351"/>
      <c r="I24" s="351"/>
      <c r="J24" s="351"/>
      <c r="K24" s="351"/>
      <c r="L24" s="351"/>
      <c r="M24" s="351"/>
      <c r="N24" s="351"/>
      <c r="O24" s="351"/>
      <c r="P24" s="351"/>
      <c r="Q24" s="351"/>
      <c r="R24" s="351"/>
      <c r="S24" s="351"/>
      <c r="T24" s="351"/>
      <c r="U24" s="351"/>
      <c r="V24" s="351"/>
      <c r="W24" s="351"/>
      <c r="X24" s="351"/>
      <c r="Y24" s="351"/>
      <c r="Z24" s="351"/>
      <c r="AA24" s="351"/>
      <c r="AB24" s="351"/>
      <c r="AC24" s="351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1"/>
      <c r="AO24" s="351"/>
      <c r="AP24" s="351"/>
      <c r="AQ24" s="351"/>
      <c r="AR24" s="351"/>
      <c r="AS24" s="351"/>
      <c r="AT24" s="351"/>
      <c r="AU24" s="351"/>
      <c r="AV24" s="351"/>
      <c r="AW24" s="351"/>
      <c r="AX24" s="351"/>
      <c r="AY24" s="351"/>
      <c r="AZ24" s="351"/>
      <c r="BA24" s="351"/>
      <c r="BB24" s="351"/>
      <c r="BC24" s="351"/>
      <c r="BD24" s="351"/>
      <c r="BE24" s="351"/>
      <c r="BF24" s="351"/>
      <c r="BG24" s="351"/>
      <c r="BH24" s="351"/>
      <c r="BI24" s="351"/>
      <c r="BJ24" s="351"/>
      <c r="BK24" s="351"/>
      <c r="BL24" s="351"/>
      <c r="BM24" s="351"/>
      <c r="BN24" s="351"/>
      <c r="BO24" s="351"/>
      <c r="BP24" s="351"/>
      <c r="BQ24" s="351"/>
      <c r="BR24" s="351"/>
    </row>
    <row r="25" spans="1:70" s="350" customFormat="1" ht="15" customHeight="1">
      <c r="A25" s="436" t="s">
        <v>306</v>
      </c>
      <c r="B25" s="353">
        <v>2017</v>
      </c>
      <c r="C25" s="365" t="s">
        <v>324</v>
      </c>
      <c r="D25" s="353" t="s">
        <v>282</v>
      </c>
      <c r="E25" s="354">
        <v>0</v>
      </c>
      <c r="F25" s="354">
        <v>0</v>
      </c>
      <c r="G25" s="354">
        <v>0</v>
      </c>
      <c r="H25" s="354">
        <v>0</v>
      </c>
      <c r="I25" s="354">
        <v>0</v>
      </c>
      <c r="J25" s="354">
        <v>0</v>
      </c>
      <c r="K25" s="354">
        <v>0</v>
      </c>
      <c r="L25" s="354">
        <v>0</v>
      </c>
      <c r="M25" s="354">
        <v>0</v>
      </c>
      <c r="N25" s="354">
        <v>0</v>
      </c>
      <c r="O25" s="354">
        <v>0</v>
      </c>
      <c r="P25" s="354">
        <v>0</v>
      </c>
      <c r="Q25" s="354">
        <v>0</v>
      </c>
      <c r="R25" s="354"/>
      <c r="S25" s="354"/>
      <c r="T25" s="354"/>
      <c r="U25" s="354"/>
      <c r="V25" s="354"/>
      <c r="W25" s="354"/>
      <c r="X25" s="354"/>
      <c r="Y25" s="354"/>
      <c r="Z25" s="354"/>
      <c r="AA25" s="354"/>
      <c r="AB25" s="354"/>
      <c r="AC25" s="354"/>
      <c r="AD25" s="354"/>
      <c r="AE25" s="354"/>
      <c r="AF25" s="354"/>
      <c r="AG25" s="354"/>
      <c r="AH25" s="354"/>
      <c r="AI25" s="354"/>
      <c r="AJ25" s="354"/>
      <c r="AK25" s="354"/>
      <c r="AL25" s="354"/>
      <c r="AM25" s="354"/>
      <c r="AN25" s="354"/>
      <c r="AO25" s="354"/>
      <c r="AP25" s="354"/>
      <c r="AQ25" s="354"/>
      <c r="AR25" s="354"/>
      <c r="AS25" s="354"/>
      <c r="AT25" s="354"/>
      <c r="AU25" s="354"/>
      <c r="AV25" s="354"/>
      <c r="AW25" s="354"/>
      <c r="AX25" s="354"/>
      <c r="AY25" s="354"/>
      <c r="AZ25" s="354"/>
      <c r="BA25" s="354"/>
      <c r="BB25" s="354"/>
      <c r="BC25" s="354"/>
      <c r="BD25" s="354"/>
      <c r="BE25" s="354"/>
      <c r="BF25" s="354"/>
      <c r="BG25" s="354"/>
      <c r="BH25" s="354"/>
      <c r="BI25" s="354"/>
      <c r="BJ25" s="354"/>
      <c r="BK25" s="354"/>
      <c r="BL25" s="354"/>
      <c r="BM25" s="354"/>
      <c r="BN25" s="354"/>
      <c r="BO25" s="354"/>
      <c r="BP25" s="354"/>
      <c r="BQ25" s="354">
        <f>SUM(E25:BP25)</f>
        <v>0</v>
      </c>
      <c r="BR25" s="351"/>
    </row>
    <row r="26" spans="1:70" s="350" customFormat="1">
      <c r="A26" s="446"/>
      <c r="B26" s="355">
        <v>2026</v>
      </c>
      <c r="C26" s="366" t="s">
        <v>324</v>
      </c>
      <c r="D26" s="355" t="s">
        <v>282</v>
      </c>
      <c r="E26" s="356">
        <f>'2a (w 100pt incentive)'!B65</f>
        <v>0</v>
      </c>
      <c r="F26" s="356">
        <f>'2a (w 100pt incentive)'!C65</f>
        <v>0</v>
      </c>
      <c r="G26" s="356">
        <f>'2a (w 100pt incentive)'!D65</f>
        <v>0.87579285253681494</v>
      </c>
      <c r="H26" s="356">
        <f>'2a (w 100pt incentive)'!E65</f>
        <v>2.8619556974577396</v>
      </c>
      <c r="I26" s="356">
        <f>'2a (w 100pt incentive)'!F65</f>
        <v>3.1466189662132784</v>
      </c>
      <c r="J26" s="356">
        <f>'2a (w 100pt incentive)'!G65</f>
        <v>2.9470782552122978</v>
      </c>
      <c r="K26" s="356">
        <f>'2a (w 100pt incentive)'!H65</f>
        <v>2.7802958143008758</v>
      </c>
      <c r="L26" s="356">
        <f>'2a (w 100pt incentive)'!I65</f>
        <v>2.6344141175892379</v>
      </c>
      <c r="M26" s="356">
        <f>'2a (w 100pt incentive)'!J65</f>
        <v>2.4957837166087966</v>
      </c>
      <c r="N26" s="356">
        <f>'2a (w 100pt incentive)'!K65</f>
        <v>2.3615248688197297</v>
      </c>
      <c r="O26" s="356">
        <f>'2a (w 100pt incentive)'!L65</f>
        <v>2.2450732112193066</v>
      </c>
      <c r="P26" s="356">
        <f>'2a (w 100pt incentive)'!M65</f>
        <v>1.928615816575451</v>
      </c>
      <c r="Q26" s="356">
        <f>'2a (w 100pt incentive)'!N65</f>
        <v>0.95122719809804135</v>
      </c>
      <c r="R26" s="356"/>
      <c r="S26" s="356"/>
      <c r="T26" s="356"/>
      <c r="U26" s="356"/>
      <c r="V26" s="356"/>
      <c r="W26" s="356"/>
      <c r="X26" s="356"/>
      <c r="Y26" s="356"/>
      <c r="Z26" s="356"/>
      <c r="AA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>
        <f>SUM(E26:BP26)</f>
        <v>25.228380514631571</v>
      </c>
      <c r="BR26" s="351"/>
    </row>
    <row r="27" spans="1:70" s="350" customFormat="1">
      <c r="A27" s="446"/>
      <c r="C27" s="364"/>
      <c r="E27" s="351"/>
      <c r="F27" s="351"/>
      <c r="G27" s="351"/>
      <c r="H27" s="351"/>
      <c r="I27" s="351"/>
      <c r="J27" s="351"/>
      <c r="K27" s="351"/>
      <c r="L27" s="351"/>
      <c r="M27" s="351"/>
      <c r="N27" s="351"/>
      <c r="O27" s="351"/>
      <c r="P27" s="351"/>
      <c r="Q27" s="351"/>
      <c r="R27" s="351"/>
      <c r="S27" s="351"/>
      <c r="T27" s="351"/>
      <c r="U27" s="351"/>
      <c r="V27" s="351"/>
      <c r="W27" s="351"/>
      <c r="X27" s="351"/>
      <c r="Y27" s="351"/>
      <c r="Z27" s="351"/>
      <c r="AA27" s="351"/>
      <c r="AB27" s="351"/>
      <c r="AC27" s="351"/>
      <c r="AD27" s="351"/>
      <c r="AE27" s="351"/>
      <c r="AF27" s="351"/>
      <c r="AG27" s="351"/>
      <c r="AH27" s="351"/>
      <c r="AI27" s="351"/>
      <c r="AJ27" s="351"/>
      <c r="AK27" s="351"/>
      <c r="AL27" s="351"/>
      <c r="AM27" s="351"/>
      <c r="AN27" s="351"/>
      <c r="AO27" s="351"/>
      <c r="AP27" s="351"/>
      <c r="AQ27" s="351"/>
      <c r="AR27" s="351"/>
      <c r="AS27" s="351"/>
      <c r="AT27" s="351"/>
      <c r="AU27" s="351"/>
      <c r="AV27" s="351"/>
      <c r="AW27" s="351"/>
      <c r="AX27" s="351"/>
      <c r="AY27" s="351"/>
      <c r="AZ27" s="351"/>
      <c r="BA27" s="351"/>
      <c r="BB27" s="351"/>
      <c r="BC27" s="351"/>
      <c r="BD27" s="351"/>
      <c r="BE27" s="351"/>
      <c r="BF27" s="351"/>
      <c r="BG27" s="351"/>
      <c r="BH27" s="351"/>
      <c r="BI27" s="351"/>
      <c r="BJ27" s="351"/>
      <c r="BK27" s="351"/>
      <c r="BL27" s="351"/>
      <c r="BM27" s="351"/>
      <c r="BN27" s="351"/>
      <c r="BO27" s="351"/>
      <c r="BP27" s="351"/>
      <c r="BQ27" s="351"/>
      <c r="BR27" s="351"/>
    </row>
    <row r="28" spans="1:70" s="350" customFormat="1">
      <c r="A28" s="446"/>
      <c r="B28" s="353">
        <v>2017</v>
      </c>
      <c r="C28" s="365" t="s">
        <v>325</v>
      </c>
      <c r="D28" s="353" t="s">
        <v>281</v>
      </c>
      <c r="E28" s="354">
        <v>0</v>
      </c>
      <c r="F28" s="354">
        <v>0</v>
      </c>
      <c r="G28" s="354">
        <v>0</v>
      </c>
      <c r="H28" s="354">
        <v>0</v>
      </c>
      <c r="I28" s="354">
        <v>0</v>
      </c>
      <c r="J28" s="354">
        <v>0</v>
      </c>
      <c r="K28" s="354">
        <v>0</v>
      </c>
      <c r="L28" s="354">
        <v>0</v>
      </c>
      <c r="M28" s="354">
        <v>0</v>
      </c>
      <c r="N28" s="354">
        <v>0</v>
      </c>
      <c r="O28" s="354">
        <v>0</v>
      </c>
      <c r="P28" s="354">
        <v>0</v>
      </c>
      <c r="Q28" s="354">
        <v>0</v>
      </c>
      <c r="R28" s="354"/>
      <c r="S28" s="354"/>
      <c r="T28" s="354"/>
      <c r="U28" s="354"/>
      <c r="V28" s="354"/>
      <c r="W28" s="354"/>
      <c r="X28" s="354"/>
      <c r="Y28" s="354"/>
      <c r="Z28" s="354"/>
      <c r="AA28" s="354"/>
      <c r="AB28" s="354"/>
      <c r="AC28" s="354"/>
      <c r="AD28" s="354"/>
      <c r="AE28" s="354"/>
      <c r="AF28" s="354"/>
      <c r="AG28" s="354"/>
      <c r="AH28" s="354"/>
      <c r="AI28" s="354"/>
      <c r="AJ28" s="354"/>
      <c r="AK28" s="354"/>
      <c r="AL28" s="354"/>
      <c r="AM28" s="354"/>
      <c r="AN28" s="354"/>
      <c r="AO28" s="354"/>
      <c r="AP28" s="354"/>
      <c r="AQ28" s="354"/>
      <c r="AR28" s="354"/>
      <c r="AS28" s="354"/>
      <c r="AT28" s="354"/>
      <c r="AU28" s="354"/>
      <c r="AV28" s="354"/>
      <c r="AW28" s="354"/>
      <c r="AX28" s="354"/>
      <c r="AY28" s="354"/>
      <c r="AZ28" s="354"/>
      <c r="BA28" s="354"/>
      <c r="BB28" s="354"/>
      <c r="BC28" s="354"/>
      <c r="BD28" s="354"/>
      <c r="BE28" s="354"/>
      <c r="BF28" s="354"/>
      <c r="BG28" s="354"/>
      <c r="BH28" s="354"/>
      <c r="BI28" s="354"/>
      <c r="BJ28" s="354"/>
      <c r="BK28" s="354"/>
      <c r="BL28" s="354"/>
      <c r="BM28" s="354"/>
      <c r="BN28" s="354"/>
      <c r="BO28" s="354"/>
      <c r="BP28" s="354"/>
      <c r="BQ28" s="354">
        <f>SUM(E28:BP28)</f>
        <v>0</v>
      </c>
      <c r="BR28" s="351"/>
    </row>
    <row r="29" spans="1:70" s="350" customFormat="1">
      <c r="A29" s="446"/>
      <c r="B29" s="355">
        <v>2026</v>
      </c>
      <c r="C29" s="366" t="s">
        <v>325</v>
      </c>
      <c r="D29" s="355" t="s">
        <v>358</v>
      </c>
      <c r="E29" s="356">
        <f>'2b-2026 (w 100pt incentive)'!B68</f>
        <v>0</v>
      </c>
      <c r="F29" s="356">
        <f>'2b-2026 (w 100pt incentive)'!C68</f>
        <v>0.31826983731314384</v>
      </c>
      <c r="G29" s="356">
        <f>'2b-2026 (w 100pt incentive)'!D68</f>
        <v>2.8101503927987128</v>
      </c>
      <c r="H29" s="356">
        <f>'2b-2026 (w 100pt incentive)'!E68</f>
        <v>5.0076149836556176</v>
      </c>
      <c r="I29" s="356">
        <f>'2b-2026 (w 100pt incentive)'!F68</f>
        <v>5.2140495497194328</v>
      </c>
      <c r="J29" s="356">
        <f>'2b-2026 (w 100pt incentive)'!G68</f>
        <v>4.9931480863475901</v>
      </c>
      <c r="K29" s="356">
        <f>'2b-2026 (w 100pt incentive)'!H68</f>
        <v>4.7722466229757465</v>
      </c>
      <c r="L29" s="356">
        <f>'2b-2026 (w 100pt incentive)'!I68</f>
        <v>4.5513451596039038</v>
      </c>
      <c r="M29" s="356">
        <f>'2b-2026 (w 100pt incentive)'!J68</f>
        <v>4.3304436962320612</v>
      </c>
      <c r="N29" s="356">
        <f>'2b-2026 (w 100pt incentive)'!K68</f>
        <v>4.1095422328602176</v>
      </c>
      <c r="O29" s="356">
        <f>'2b-2026 (w 100pt incentive)'!L68</f>
        <v>3.8886407694883753</v>
      </c>
      <c r="P29" s="356">
        <f>'2b-2026 (w 100pt incentive)'!M68</f>
        <v>3.4287093332587388</v>
      </c>
      <c r="Q29" s="356">
        <f>'2b-2026 (w 100pt incentive)'!N68</f>
        <v>1.3920375510082963</v>
      </c>
      <c r="R29" s="356"/>
      <c r="S29" s="356"/>
      <c r="T29" s="356"/>
      <c r="U29" s="356"/>
      <c r="V29" s="356"/>
      <c r="W29" s="356"/>
      <c r="X29" s="356"/>
      <c r="Y29" s="356"/>
      <c r="Z29" s="356"/>
      <c r="AA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>
        <f>SUM(E29:BP29)</f>
        <v>44.816198215261842</v>
      </c>
      <c r="BR29" s="351"/>
    </row>
    <row r="30" spans="1:70" s="350" customFormat="1">
      <c r="A30" s="437"/>
      <c r="B30" s="355">
        <v>2026</v>
      </c>
      <c r="C30" s="415" t="s">
        <v>356</v>
      </c>
      <c r="D30" s="355" t="s">
        <v>357</v>
      </c>
      <c r="E30" s="356">
        <f>'2c-2026 (w 100pt incentive)'!B65</f>
        <v>0</v>
      </c>
      <c r="F30" s="356">
        <f>'2c-2026 (w 100pt incentive)'!C65</f>
        <v>6.5673289041323704E-2</v>
      </c>
      <c r="G30" s="356">
        <f>'2c-2026 (w 100pt incentive)'!D65</f>
        <v>0.63291404109489802</v>
      </c>
      <c r="H30" s="356">
        <f>'2c-2026 (w 100pt incentive)'!E65</f>
        <v>1.2010137951839017</v>
      </c>
      <c r="I30" s="356">
        <f>'2c-2026 (w 100pt incentive)'!F65</f>
        <v>1.3220988932969939</v>
      </c>
      <c r="J30" s="356">
        <f>'2c-2026 (w 100pt incentive)'!G65</f>
        <v>1.2895109226270534</v>
      </c>
      <c r="K30" s="356">
        <f>'2c-2026 (w 100pt incentive)'!H65</f>
        <v>1.2586341955107334</v>
      </c>
      <c r="L30" s="356">
        <f>'2c-2026 (w 100pt incentive)'!I65</f>
        <v>1.2293407459974952</v>
      </c>
      <c r="M30" s="356">
        <f>'2c-2026 (w 100pt incentive)'!J65</f>
        <v>1.2015119059490627</v>
      </c>
      <c r="N30" s="356">
        <f>'2c-2026 (w 100pt incentive)'!K65</f>
        <v>1.1750045904845168</v>
      </c>
      <c r="O30" s="356">
        <f>'2c-2026 (w 100pt incentive)'!L65</f>
        <v>1.1494060366883472</v>
      </c>
      <c r="P30" s="356">
        <f>'2c-2026 (w 100pt incentive)'!M65</f>
        <v>1.124136666872825</v>
      </c>
      <c r="Q30" s="356">
        <f>'2c-2026 (w 100pt incentive)'!N65</f>
        <v>1.0989053815937062</v>
      </c>
      <c r="R30" s="356">
        <f>'2c-2026 (w 100pt incentive)'!O65</f>
        <v>1.0736740963145872</v>
      </c>
      <c r="S30" s="356">
        <f>'2c-2026 (w 100pt incentive)'!P65</f>
        <v>1.048442811035468</v>
      </c>
      <c r="T30" s="356">
        <f>'2c-2026 (w 100pt incentive)'!Q65</f>
        <v>1.023211525756349</v>
      </c>
      <c r="U30" s="356">
        <f>'2c-2026 (w 100pt incentive)'!R65</f>
        <v>0.99798024047723022</v>
      </c>
      <c r="V30" s="356">
        <f>'2c-2026 (w 100pt incentive)'!S65</f>
        <v>0.97274895519811111</v>
      </c>
      <c r="W30" s="356">
        <f>'2c-2026 (w 100pt incentive)'!T65</f>
        <v>0.94751766991899222</v>
      </c>
      <c r="X30" s="356">
        <f>'2c-2026 (w 100pt incentive)'!U65</f>
        <v>0.922286384639873</v>
      </c>
      <c r="Y30" s="356">
        <f>'2c-2026 (w 100pt incentive)'!V65</f>
        <v>0.89705509936075423</v>
      </c>
      <c r="Z30" s="356">
        <f>'2c-2026 (w 100pt incentive)'!W65</f>
        <v>0.87208738930299434</v>
      </c>
      <c r="AA30" s="356">
        <f>'2c-2026 (w 100pt incentive)'!X65</f>
        <v>0.84983260628364032</v>
      </c>
      <c r="AB30" s="356">
        <f>'2c-2026 (w 100pt incentive)'!Y65</f>
        <v>0.83362906168895068</v>
      </c>
      <c r="AC30" s="356">
        <f>'2c-2026 (w 100pt incentive)'!Z65</f>
        <v>0.82244351371381019</v>
      </c>
      <c r="AD30" s="356">
        <f>'2c-2026 (w 100pt incentive)'!AA65</f>
        <v>0.81267407575060069</v>
      </c>
      <c r="AE30" s="356">
        <f>'2c-2026 (w 100pt incentive)'!AB65</f>
        <v>0.80290463778739118</v>
      </c>
      <c r="AF30" s="356">
        <f>'2c-2026 (w 100pt incentive)'!AC65</f>
        <v>0.79313519982418157</v>
      </c>
      <c r="AG30" s="356">
        <f>'2c-2026 (w 100pt incentive)'!AD65</f>
        <v>0.78336576186097207</v>
      </c>
      <c r="AH30" s="356">
        <f>'2c-2026 (w 100pt incentive)'!AE65</f>
        <v>0.77359632389776256</v>
      </c>
      <c r="AI30" s="356">
        <f>'2c-2026 (w 100pt incentive)'!AF65</f>
        <v>0.76382688593455295</v>
      </c>
      <c r="AJ30" s="356">
        <f>'2c-2026 (w 100pt incentive)'!AG65</f>
        <v>0.75405744797134366</v>
      </c>
      <c r="AK30" s="356">
        <f>'2c-2026 (w 100pt incentive)'!AH65</f>
        <v>0.74428801000813405</v>
      </c>
      <c r="AL30" s="356">
        <f>'2c-2026 (w 100pt incentive)'!AI65</f>
        <v>0.73451857204492454</v>
      </c>
      <c r="AM30" s="356">
        <f>'2c-2026 (w 100pt incentive)'!AJ65</f>
        <v>0.72474913408171493</v>
      </c>
      <c r="AN30" s="356">
        <f>'2c-2026 (w 100pt incentive)'!AK65</f>
        <v>0.71497969611850554</v>
      </c>
      <c r="AO30" s="356">
        <f>'2c-2026 (w 100pt incentive)'!AL65</f>
        <v>0.70521025815529592</v>
      </c>
      <c r="AP30" s="356">
        <f>'2c-2026 (w 100pt incentive)'!AM65</f>
        <v>0.69544082019208653</v>
      </c>
      <c r="AQ30" s="356">
        <f>'2c-2026 (w 100pt incentive)'!AN65</f>
        <v>0.68567138222887702</v>
      </c>
      <c r="AR30" s="356">
        <f>'2c-2026 (w 100pt incentive)'!AO65</f>
        <v>0.67590194426566752</v>
      </c>
      <c r="AS30" s="356">
        <f>'2c-2026 (w 100pt incentive)'!AP65</f>
        <v>0.66613250630245791</v>
      </c>
      <c r="AT30" s="356">
        <f>'2c-2026 (w 100pt incentive)'!AQ65</f>
        <v>0.65636306833924851</v>
      </c>
      <c r="AU30" s="356">
        <f>'2c-2026 (w 100pt incentive)'!AR65</f>
        <v>0.6465936303760389</v>
      </c>
      <c r="AV30" s="356">
        <f>'2c-2026 (w 100pt incentive)'!AS65</f>
        <v>0.6368241924128295</v>
      </c>
      <c r="AW30" s="356">
        <f>'2c-2026 (w 100pt incentive)'!AT65</f>
        <v>0.62705475444961989</v>
      </c>
      <c r="AX30" s="356">
        <f>'2c-2026 (w 100pt incentive)'!AU65</f>
        <v>0.6172853164864105</v>
      </c>
      <c r="AY30" s="356">
        <f>'2c-2026 (w 100pt incentive)'!AV65</f>
        <v>0.60751587852320088</v>
      </c>
      <c r="AZ30" s="356">
        <f>'2c-2026 (w 100pt incentive)'!AW65</f>
        <v>0.59774644055999149</v>
      </c>
      <c r="BA30" s="356">
        <f>'2c-2026 (w 100pt incentive)'!AX65</f>
        <v>0.58797700259678198</v>
      </c>
      <c r="BB30" s="356">
        <f>'2c-2026 (w 100pt incentive)'!AY65</f>
        <v>0.57820756463357248</v>
      </c>
      <c r="BC30" s="356">
        <f>'2c-2026 (w 100pt incentive)'!AZ65</f>
        <v>0.54160683816800748</v>
      </c>
      <c r="BD30" s="356">
        <f>'2c-2026 (w 100pt incentive)'!BA65</f>
        <v>0.29893145107760405</v>
      </c>
      <c r="BE30" s="356">
        <f>'2c-2026 (w 100pt incentive)'!BB65</f>
        <v>5.9431284876256187E-2</v>
      </c>
      <c r="BF30" s="356"/>
      <c r="BG30" s="356"/>
      <c r="BH30" s="356"/>
      <c r="BI30" s="356"/>
      <c r="BJ30" s="356"/>
      <c r="BK30" s="356"/>
      <c r="BL30" s="356"/>
      <c r="BM30" s="356"/>
      <c r="BN30" s="356"/>
      <c r="BO30" s="356"/>
      <c r="BP30" s="356"/>
      <c r="BQ30" s="356">
        <f>SUM(E30:BP30)</f>
        <v>42.295049896955646</v>
      </c>
      <c r="BR30" s="351"/>
    </row>
    <row r="31" spans="1:70" s="350" customFormat="1"/>
    <row r="32" spans="1:70" ht="15.75">
      <c r="B32" s="405" t="s">
        <v>299</v>
      </c>
    </row>
    <row r="33" spans="1:70" s="350" customFormat="1">
      <c r="A33" s="436" t="s">
        <v>304</v>
      </c>
      <c r="B33" s="353">
        <v>2017</v>
      </c>
      <c r="C33" s="365">
        <v>1</v>
      </c>
      <c r="D33" s="353" t="s">
        <v>80</v>
      </c>
      <c r="E33" s="354">
        <f t="shared" ref="E33:AJ33" si="0">E22-E11</f>
        <v>0</v>
      </c>
      <c r="F33" s="354">
        <f t="shared" si="0"/>
        <v>0</v>
      </c>
      <c r="G33" s="354">
        <f t="shared" si="0"/>
        <v>0</v>
      </c>
      <c r="H33" s="354">
        <f t="shared" si="0"/>
        <v>0</v>
      </c>
      <c r="I33" s="354">
        <f t="shared" si="0"/>
        <v>0</v>
      </c>
      <c r="J33" s="354">
        <f t="shared" si="0"/>
        <v>0</v>
      </c>
      <c r="K33" s="354">
        <f t="shared" si="0"/>
        <v>0</v>
      </c>
      <c r="L33" s="354">
        <f t="shared" si="0"/>
        <v>0</v>
      </c>
      <c r="M33" s="354">
        <f t="shared" si="0"/>
        <v>0</v>
      </c>
      <c r="N33" s="354">
        <f t="shared" si="0"/>
        <v>0</v>
      </c>
      <c r="O33" s="354">
        <f t="shared" si="0"/>
        <v>0</v>
      </c>
      <c r="P33" s="354">
        <f t="shared" si="0"/>
        <v>0</v>
      </c>
      <c r="Q33" s="354">
        <f t="shared" si="0"/>
        <v>0</v>
      </c>
      <c r="R33" s="354">
        <f t="shared" si="0"/>
        <v>0</v>
      </c>
      <c r="S33" s="354">
        <f t="shared" si="0"/>
        <v>0</v>
      </c>
      <c r="T33" s="354">
        <f t="shared" si="0"/>
        <v>0</v>
      </c>
      <c r="U33" s="354">
        <f t="shared" si="0"/>
        <v>0</v>
      </c>
      <c r="V33" s="354">
        <f t="shared" si="0"/>
        <v>0</v>
      </c>
      <c r="W33" s="354">
        <f t="shared" si="0"/>
        <v>0</v>
      </c>
      <c r="X33" s="354">
        <f t="shared" si="0"/>
        <v>0</v>
      </c>
      <c r="Y33" s="354">
        <f t="shared" si="0"/>
        <v>0</v>
      </c>
      <c r="Z33" s="354">
        <f t="shared" si="0"/>
        <v>0</v>
      </c>
      <c r="AA33" s="354">
        <f t="shared" si="0"/>
        <v>0</v>
      </c>
      <c r="AB33" s="354">
        <f t="shared" si="0"/>
        <v>0</v>
      </c>
      <c r="AC33" s="354">
        <f t="shared" si="0"/>
        <v>0</v>
      </c>
      <c r="AD33" s="354">
        <f t="shared" si="0"/>
        <v>0</v>
      </c>
      <c r="AE33" s="354">
        <f t="shared" si="0"/>
        <v>0</v>
      </c>
      <c r="AF33" s="354">
        <f t="shared" si="0"/>
        <v>0</v>
      </c>
      <c r="AG33" s="354">
        <f t="shared" si="0"/>
        <v>0</v>
      </c>
      <c r="AH33" s="354">
        <f t="shared" si="0"/>
        <v>0</v>
      </c>
      <c r="AI33" s="354">
        <f t="shared" si="0"/>
        <v>0</v>
      </c>
      <c r="AJ33" s="354">
        <f t="shared" si="0"/>
        <v>0</v>
      </c>
      <c r="AK33" s="354">
        <f t="shared" ref="AK33:BO33" si="1">AK22-AK11</f>
        <v>0</v>
      </c>
      <c r="AL33" s="354">
        <f t="shared" si="1"/>
        <v>0</v>
      </c>
      <c r="AM33" s="354">
        <f t="shared" si="1"/>
        <v>0</v>
      </c>
      <c r="AN33" s="354">
        <f t="shared" si="1"/>
        <v>0</v>
      </c>
      <c r="AO33" s="354">
        <f t="shared" si="1"/>
        <v>0</v>
      </c>
      <c r="AP33" s="354">
        <f t="shared" si="1"/>
        <v>0</v>
      </c>
      <c r="AQ33" s="354">
        <f t="shared" si="1"/>
        <v>0</v>
      </c>
      <c r="AR33" s="354">
        <f t="shared" si="1"/>
        <v>0</v>
      </c>
      <c r="AS33" s="354">
        <f t="shared" si="1"/>
        <v>0</v>
      </c>
      <c r="AT33" s="354">
        <f t="shared" si="1"/>
        <v>0</v>
      </c>
      <c r="AU33" s="354">
        <f t="shared" si="1"/>
        <v>0</v>
      </c>
      <c r="AV33" s="354">
        <f t="shared" si="1"/>
        <v>0</v>
      </c>
      <c r="AW33" s="354">
        <f t="shared" si="1"/>
        <v>0</v>
      </c>
      <c r="AX33" s="354">
        <f t="shared" si="1"/>
        <v>0</v>
      </c>
      <c r="AY33" s="354">
        <f t="shared" si="1"/>
        <v>0</v>
      </c>
      <c r="AZ33" s="354">
        <f t="shared" si="1"/>
        <v>0</v>
      </c>
      <c r="BA33" s="354">
        <f t="shared" si="1"/>
        <v>0</v>
      </c>
      <c r="BB33" s="354">
        <f t="shared" si="1"/>
        <v>0</v>
      </c>
      <c r="BC33" s="354">
        <f t="shared" si="1"/>
        <v>0</v>
      </c>
      <c r="BD33" s="354">
        <f t="shared" si="1"/>
        <v>0</v>
      </c>
      <c r="BE33" s="354">
        <f t="shared" si="1"/>
        <v>0</v>
      </c>
      <c r="BF33" s="354">
        <f t="shared" si="1"/>
        <v>0</v>
      </c>
      <c r="BG33" s="354">
        <f t="shared" si="1"/>
        <v>0</v>
      </c>
      <c r="BH33" s="354">
        <f t="shared" si="1"/>
        <v>0</v>
      </c>
      <c r="BI33" s="354">
        <f t="shared" si="1"/>
        <v>0</v>
      </c>
      <c r="BJ33" s="354">
        <f t="shared" si="1"/>
        <v>0</v>
      </c>
      <c r="BK33" s="354">
        <f t="shared" si="1"/>
        <v>0</v>
      </c>
      <c r="BL33" s="354">
        <f t="shared" si="1"/>
        <v>0</v>
      </c>
      <c r="BM33" s="354">
        <f t="shared" si="1"/>
        <v>0</v>
      </c>
      <c r="BN33" s="354">
        <f t="shared" si="1"/>
        <v>0</v>
      </c>
      <c r="BO33" s="354">
        <f t="shared" si="1"/>
        <v>0</v>
      </c>
      <c r="BP33" s="354"/>
      <c r="BQ33" s="354">
        <f>SUM(E33:BP33)</f>
        <v>0</v>
      </c>
      <c r="BR33" s="351"/>
    </row>
    <row r="34" spans="1:70">
      <c r="A34" s="437"/>
      <c r="B34" s="355">
        <v>2026</v>
      </c>
      <c r="C34" s="366">
        <v>1</v>
      </c>
      <c r="D34" s="355" t="s">
        <v>80</v>
      </c>
      <c r="E34" s="356">
        <f t="shared" ref="E34:AJ34" si="2">E23-E12</f>
        <v>1.9776378319614901E-3</v>
      </c>
      <c r="F34" s="356">
        <f t="shared" si="2"/>
        <v>3.8130307667960661E-2</v>
      </c>
      <c r="G34" s="356">
        <f t="shared" si="2"/>
        <v>0.1107271054032406</v>
      </c>
      <c r="H34" s="356">
        <f t="shared" si="2"/>
        <v>0.36395228964735082</v>
      </c>
      <c r="I34" s="356">
        <f t="shared" si="2"/>
        <v>0.67008101874793624</v>
      </c>
      <c r="J34" s="356">
        <f t="shared" si="2"/>
        <v>0.70347175535346196</v>
      </c>
      <c r="K34" s="356">
        <f t="shared" si="2"/>
        <v>0.6095687865299233</v>
      </c>
      <c r="L34" s="356">
        <f t="shared" si="2"/>
        <v>0.5156658177063882</v>
      </c>
      <c r="M34" s="356">
        <f t="shared" si="2"/>
        <v>0.42176284888285309</v>
      </c>
      <c r="N34" s="356">
        <f t="shared" si="2"/>
        <v>0.32785988005931443</v>
      </c>
      <c r="O34" s="356">
        <f t="shared" si="2"/>
        <v>0.23421002662637136</v>
      </c>
      <c r="P34" s="356">
        <f t="shared" si="2"/>
        <v>0.14521543208362431</v>
      </c>
      <c r="Q34" s="356">
        <f t="shared" si="2"/>
        <v>6.4188973823933182E-2</v>
      </c>
      <c r="R34" s="356">
        <f t="shared" si="2"/>
        <v>1.2729370542905016E-2</v>
      </c>
      <c r="S34" s="356">
        <f t="shared" si="2"/>
        <v>0</v>
      </c>
      <c r="T34" s="356">
        <f t="shared" si="2"/>
        <v>0</v>
      </c>
      <c r="U34" s="356">
        <f t="shared" si="2"/>
        <v>0</v>
      </c>
      <c r="V34" s="356">
        <f t="shared" si="2"/>
        <v>0</v>
      </c>
      <c r="W34" s="356">
        <f t="shared" si="2"/>
        <v>0</v>
      </c>
      <c r="X34" s="356">
        <f t="shared" si="2"/>
        <v>0</v>
      </c>
      <c r="Y34" s="356">
        <f t="shared" si="2"/>
        <v>0</v>
      </c>
      <c r="Z34" s="356">
        <f t="shared" si="2"/>
        <v>0</v>
      </c>
      <c r="AA34" s="356">
        <f t="shared" si="2"/>
        <v>0</v>
      </c>
      <c r="AB34" s="356">
        <f t="shared" si="2"/>
        <v>0</v>
      </c>
      <c r="AC34" s="356">
        <f t="shared" si="2"/>
        <v>0</v>
      </c>
      <c r="AD34" s="356">
        <f t="shared" si="2"/>
        <v>0</v>
      </c>
      <c r="AE34" s="356">
        <f t="shared" si="2"/>
        <v>0</v>
      </c>
      <c r="AF34" s="356">
        <f t="shared" si="2"/>
        <v>0</v>
      </c>
      <c r="AG34" s="356">
        <f t="shared" si="2"/>
        <v>0</v>
      </c>
      <c r="AH34" s="356">
        <f t="shared" si="2"/>
        <v>0</v>
      </c>
      <c r="AI34" s="356">
        <f t="shared" si="2"/>
        <v>0</v>
      </c>
      <c r="AJ34" s="356">
        <f t="shared" si="2"/>
        <v>0</v>
      </c>
      <c r="AK34" s="356">
        <f t="shared" ref="AK34:BO34" si="3">AK23-AK12</f>
        <v>0</v>
      </c>
      <c r="AL34" s="356">
        <f t="shared" si="3"/>
        <v>0</v>
      </c>
      <c r="AM34" s="356">
        <f t="shared" si="3"/>
        <v>0</v>
      </c>
      <c r="AN34" s="356">
        <f t="shared" si="3"/>
        <v>0</v>
      </c>
      <c r="AO34" s="356">
        <f t="shared" si="3"/>
        <v>0</v>
      </c>
      <c r="AP34" s="356">
        <f t="shared" si="3"/>
        <v>0</v>
      </c>
      <c r="AQ34" s="356">
        <f t="shared" si="3"/>
        <v>0</v>
      </c>
      <c r="AR34" s="356">
        <f t="shared" si="3"/>
        <v>0</v>
      </c>
      <c r="AS34" s="356">
        <f t="shared" si="3"/>
        <v>0</v>
      </c>
      <c r="AT34" s="356">
        <f t="shared" si="3"/>
        <v>0</v>
      </c>
      <c r="AU34" s="356">
        <f t="shared" si="3"/>
        <v>0</v>
      </c>
      <c r="AV34" s="356">
        <f t="shared" si="3"/>
        <v>0</v>
      </c>
      <c r="AW34" s="356">
        <f t="shared" si="3"/>
        <v>0</v>
      </c>
      <c r="AX34" s="356">
        <f t="shared" si="3"/>
        <v>0</v>
      </c>
      <c r="AY34" s="356">
        <f t="shared" si="3"/>
        <v>0</v>
      </c>
      <c r="AZ34" s="356">
        <f t="shared" si="3"/>
        <v>0</v>
      </c>
      <c r="BA34" s="356">
        <f t="shared" si="3"/>
        <v>0</v>
      </c>
      <c r="BB34" s="356">
        <f t="shared" si="3"/>
        <v>0</v>
      </c>
      <c r="BC34" s="356">
        <f t="shared" si="3"/>
        <v>0</v>
      </c>
      <c r="BD34" s="356">
        <f t="shared" si="3"/>
        <v>0</v>
      </c>
      <c r="BE34" s="356">
        <f t="shared" si="3"/>
        <v>0</v>
      </c>
      <c r="BF34" s="356">
        <f t="shared" si="3"/>
        <v>0</v>
      </c>
      <c r="BG34" s="356">
        <f t="shared" si="3"/>
        <v>0</v>
      </c>
      <c r="BH34" s="356">
        <f t="shared" si="3"/>
        <v>0</v>
      </c>
      <c r="BI34" s="356">
        <f t="shared" si="3"/>
        <v>0</v>
      </c>
      <c r="BJ34" s="356">
        <f t="shared" si="3"/>
        <v>0</v>
      </c>
      <c r="BK34" s="356">
        <f t="shared" si="3"/>
        <v>0</v>
      </c>
      <c r="BL34" s="356">
        <f t="shared" si="3"/>
        <v>0</v>
      </c>
      <c r="BM34" s="356">
        <f t="shared" si="3"/>
        <v>0</v>
      </c>
      <c r="BN34" s="356">
        <f t="shared" si="3"/>
        <v>0</v>
      </c>
      <c r="BO34" s="356">
        <f t="shared" si="3"/>
        <v>0</v>
      </c>
      <c r="BP34" s="356"/>
      <c r="BQ34" s="356">
        <f>SUM(E34:BP34)</f>
        <v>4.2195412509072252</v>
      </c>
      <c r="BR34" s="351"/>
    </row>
    <row r="35" spans="1:70">
      <c r="A35" s="357"/>
      <c r="B35" s="350"/>
      <c r="C35" s="364"/>
      <c r="D35" s="350"/>
      <c r="E35" s="351"/>
      <c r="F35" s="351"/>
      <c r="G35" s="351"/>
      <c r="H35" s="351"/>
      <c r="I35" s="351"/>
      <c r="J35" s="351"/>
      <c r="K35" s="351"/>
      <c r="L35" s="351"/>
      <c r="M35" s="351"/>
      <c r="N35" s="351"/>
      <c r="O35" s="351"/>
      <c r="P35" s="351"/>
      <c r="Q35" s="351"/>
      <c r="R35" s="351"/>
      <c r="S35" s="351"/>
      <c r="T35" s="351"/>
      <c r="U35" s="351"/>
      <c r="V35" s="351"/>
      <c r="W35" s="351"/>
      <c r="X35" s="351"/>
      <c r="Y35" s="351"/>
      <c r="Z35" s="351"/>
      <c r="AA35" s="351"/>
      <c r="AB35" s="351"/>
      <c r="AC35" s="351"/>
      <c r="AD35" s="351"/>
      <c r="AE35" s="351"/>
      <c r="AF35" s="351"/>
      <c r="AG35" s="351"/>
      <c r="AH35" s="351"/>
      <c r="AI35" s="351"/>
      <c r="AJ35" s="351"/>
      <c r="AK35" s="351"/>
      <c r="AL35" s="351"/>
      <c r="AM35" s="351"/>
      <c r="AN35" s="351"/>
      <c r="AO35" s="351"/>
      <c r="AP35" s="351"/>
      <c r="AQ35" s="351"/>
      <c r="AR35" s="351"/>
      <c r="AS35" s="351"/>
      <c r="AT35" s="351"/>
      <c r="AU35" s="351"/>
      <c r="AV35" s="351"/>
      <c r="AW35" s="351"/>
      <c r="AX35" s="351"/>
      <c r="AY35" s="351"/>
      <c r="AZ35" s="351"/>
      <c r="BA35" s="351"/>
      <c r="BB35" s="351"/>
      <c r="BC35" s="351"/>
      <c r="BD35" s="351"/>
      <c r="BE35" s="351"/>
      <c r="BF35" s="351"/>
      <c r="BG35" s="351"/>
      <c r="BH35" s="351"/>
      <c r="BI35" s="351"/>
      <c r="BJ35" s="351"/>
      <c r="BK35" s="351"/>
      <c r="BL35" s="351"/>
      <c r="BM35" s="351"/>
      <c r="BN35" s="351"/>
      <c r="BO35" s="351"/>
      <c r="BP35" s="351"/>
      <c r="BQ35" s="351"/>
      <c r="BR35" s="351"/>
    </row>
    <row r="36" spans="1:70" ht="15" customHeight="1">
      <c r="A36" s="436" t="s">
        <v>306</v>
      </c>
      <c r="B36" s="353">
        <v>2017</v>
      </c>
      <c r="C36" s="365" t="s">
        <v>324</v>
      </c>
      <c r="D36" s="353" t="s">
        <v>282</v>
      </c>
      <c r="E36" s="354">
        <f t="shared" ref="E36:AJ36" si="4">E25-E14</f>
        <v>0</v>
      </c>
      <c r="F36" s="354">
        <f t="shared" si="4"/>
        <v>0</v>
      </c>
      <c r="G36" s="354">
        <f t="shared" si="4"/>
        <v>0</v>
      </c>
      <c r="H36" s="354">
        <f t="shared" si="4"/>
        <v>0</v>
      </c>
      <c r="I36" s="354">
        <f t="shared" si="4"/>
        <v>0</v>
      </c>
      <c r="J36" s="354">
        <f t="shared" si="4"/>
        <v>0</v>
      </c>
      <c r="K36" s="354">
        <f t="shared" si="4"/>
        <v>0</v>
      </c>
      <c r="L36" s="354">
        <f t="shared" si="4"/>
        <v>0</v>
      </c>
      <c r="M36" s="354">
        <f t="shared" si="4"/>
        <v>0</v>
      </c>
      <c r="N36" s="354">
        <f t="shared" si="4"/>
        <v>0</v>
      </c>
      <c r="O36" s="354">
        <f t="shared" si="4"/>
        <v>0</v>
      </c>
      <c r="P36" s="354">
        <f t="shared" si="4"/>
        <v>0</v>
      </c>
      <c r="Q36" s="354">
        <f t="shared" si="4"/>
        <v>0</v>
      </c>
      <c r="R36" s="354">
        <f t="shared" si="4"/>
        <v>0</v>
      </c>
      <c r="S36" s="354">
        <f t="shared" si="4"/>
        <v>0</v>
      </c>
      <c r="T36" s="354">
        <f t="shared" si="4"/>
        <v>0</v>
      </c>
      <c r="U36" s="354">
        <f t="shared" si="4"/>
        <v>0</v>
      </c>
      <c r="V36" s="354">
        <f t="shared" si="4"/>
        <v>0</v>
      </c>
      <c r="W36" s="354">
        <f t="shared" si="4"/>
        <v>0</v>
      </c>
      <c r="X36" s="354">
        <f t="shared" si="4"/>
        <v>0</v>
      </c>
      <c r="Y36" s="354">
        <f t="shared" si="4"/>
        <v>0</v>
      </c>
      <c r="Z36" s="354">
        <f t="shared" si="4"/>
        <v>0</v>
      </c>
      <c r="AA36" s="354">
        <f t="shared" si="4"/>
        <v>0</v>
      </c>
      <c r="AB36" s="354">
        <f t="shared" si="4"/>
        <v>0</v>
      </c>
      <c r="AC36" s="354">
        <f t="shared" si="4"/>
        <v>0</v>
      </c>
      <c r="AD36" s="354">
        <f t="shared" si="4"/>
        <v>0</v>
      </c>
      <c r="AE36" s="354">
        <f t="shared" si="4"/>
        <v>0</v>
      </c>
      <c r="AF36" s="354">
        <f t="shared" si="4"/>
        <v>0</v>
      </c>
      <c r="AG36" s="354">
        <f t="shared" si="4"/>
        <v>0</v>
      </c>
      <c r="AH36" s="354">
        <f t="shared" si="4"/>
        <v>0</v>
      </c>
      <c r="AI36" s="354">
        <f t="shared" si="4"/>
        <v>0</v>
      </c>
      <c r="AJ36" s="354">
        <f t="shared" si="4"/>
        <v>0</v>
      </c>
      <c r="AK36" s="354">
        <f t="shared" ref="AK36:BO36" si="5">AK25-AK14</f>
        <v>0</v>
      </c>
      <c r="AL36" s="354">
        <f t="shared" si="5"/>
        <v>0</v>
      </c>
      <c r="AM36" s="354">
        <f t="shared" si="5"/>
        <v>0</v>
      </c>
      <c r="AN36" s="354">
        <f t="shared" si="5"/>
        <v>0</v>
      </c>
      <c r="AO36" s="354">
        <f t="shared" si="5"/>
        <v>0</v>
      </c>
      <c r="AP36" s="354">
        <f t="shared" si="5"/>
        <v>0</v>
      </c>
      <c r="AQ36" s="354">
        <f t="shared" si="5"/>
        <v>0</v>
      </c>
      <c r="AR36" s="354">
        <f t="shared" si="5"/>
        <v>0</v>
      </c>
      <c r="AS36" s="354">
        <f t="shared" si="5"/>
        <v>0</v>
      </c>
      <c r="AT36" s="354">
        <f t="shared" si="5"/>
        <v>0</v>
      </c>
      <c r="AU36" s="354">
        <f t="shared" si="5"/>
        <v>0</v>
      </c>
      <c r="AV36" s="354">
        <f t="shared" si="5"/>
        <v>0</v>
      </c>
      <c r="AW36" s="354">
        <f t="shared" si="5"/>
        <v>0</v>
      </c>
      <c r="AX36" s="354">
        <f t="shared" si="5"/>
        <v>0</v>
      </c>
      <c r="AY36" s="354">
        <f t="shared" si="5"/>
        <v>0</v>
      </c>
      <c r="AZ36" s="354">
        <f t="shared" si="5"/>
        <v>0</v>
      </c>
      <c r="BA36" s="354">
        <f t="shared" si="5"/>
        <v>0</v>
      </c>
      <c r="BB36" s="354">
        <f t="shared" si="5"/>
        <v>0</v>
      </c>
      <c r="BC36" s="354">
        <f t="shared" si="5"/>
        <v>0</v>
      </c>
      <c r="BD36" s="354">
        <f t="shared" si="5"/>
        <v>0</v>
      </c>
      <c r="BE36" s="354">
        <f t="shared" si="5"/>
        <v>0</v>
      </c>
      <c r="BF36" s="354">
        <f t="shared" si="5"/>
        <v>0</v>
      </c>
      <c r="BG36" s="354">
        <f t="shared" si="5"/>
        <v>0</v>
      </c>
      <c r="BH36" s="354">
        <f t="shared" si="5"/>
        <v>0</v>
      </c>
      <c r="BI36" s="354">
        <f t="shared" si="5"/>
        <v>0</v>
      </c>
      <c r="BJ36" s="354">
        <f t="shared" si="5"/>
        <v>0</v>
      </c>
      <c r="BK36" s="354">
        <f t="shared" si="5"/>
        <v>0</v>
      </c>
      <c r="BL36" s="354">
        <f t="shared" si="5"/>
        <v>0</v>
      </c>
      <c r="BM36" s="354">
        <f t="shared" si="5"/>
        <v>0</v>
      </c>
      <c r="BN36" s="354">
        <f t="shared" si="5"/>
        <v>0</v>
      </c>
      <c r="BO36" s="354">
        <f t="shared" si="5"/>
        <v>0</v>
      </c>
      <c r="BP36" s="354"/>
      <c r="BQ36" s="354">
        <f>SUM(E36:BP36)</f>
        <v>0</v>
      </c>
      <c r="BR36" s="351"/>
    </row>
    <row r="37" spans="1:70">
      <c r="A37" s="446"/>
      <c r="B37" s="355">
        <v>2026</v>
      </c>
      <c r="C37" s="366" t="s">
        <v>324</v>
      </c>
      <c r="D37" s="355" t="s">
        <v>282</v>
      </c>
      <c r="E37" s="356">
        <f t="shared" ref="E37:AJ37" si="6">E26-E15</f>
        <v>0</v>
      </c>
      <c r="F37" s="356">
        <f t="shared" si="6"/>
        <v>0</v>
      </c>
      <c r="G37" s="356">
        <f t="shared" si="6"/>
        <v>1.7863216346883259E-2</v>
      </c>
      <c r="H37" s="356">
        <f t="shared" si="6"/>
        <v>6.9518054928500828E-2</v>
      </c>
      <c r="I37" s="356">
        <f t="shared" si="6"/>
        <v>9.3933094944291362E-2</v>
      </c>
      <c r="J37" s="356">
        <f t="shared" si="6"/>
        <v>7.6818858656742872E-2</v>
      </c>
      <c r="K37" s="356">
        <f t="shared" si="6"/>
        <v>6.2514238371220721E-2</v>
      </c>
      <c r="L37" s="356">
        <f t="shared" si="6"/>
        <v>5.0002236108487974E-2</v>
      </c>
      <c r="M37" s="356">
        <f t="shared" si="6"/>
        <v>3.8112164016856909E-2</v>
      </c>
      <c r="N37" s="356">
        <f t="shared" si="6"/>
        <v>2.6597031925617465E-2</v>
      </c>
      <c r="O37" s="356">
        <f t="shared" si="6"/>
        <v>1.6609189473554942E-2</v>
      </c>
      <c r="P37" s="356">
        <f t="shared" si="6"/>
        <v>8.5511964792208683E-3</v>
      </c>
      <c r="Q37" s="356">
        <f t="shared" si="6"/>
        <v>2.4552167060475361E-3</v>
      </c>
      <c r="R37" s="356">
        <f t="shared" si="6"/>
        <v>5.5053301920603069E-6</v>
      </c>
      <c r="S37" s="356">
        <f t="shared" si="6"/>
        <v>5.5053301920603069E-6</v>
      </c>
      <c r="T37" s="356">
        <f t="shared" si="6"/>
        <v>5.5053301920603069E-6</v>
      </c>
      <c r="U37" s="356">
        <f t="shared" si="6"/>
        <v>5.5053301920603069E-6</v>
      </c>
      <c r="V37" s="356">
        <f t="shared" si="6"/>
        <v>5.5053301920603069E-6</v>
      </c>
      <c r="W37" s="356">
        <f t="shared" si="6"/>
        <v>5.5053301920603069E-6</v>
      </c>
      <c r="X37" s="356">
        <f t="shared" si="6"/>
        <v>5.5053301920603069E-6</v>
      </c>
      <c r="Y37" s="356">
        <f t="shared" si="6"/>
        <v>5.5053301920603069E-6</v>
      </c>
      <c r="Z37" s="356">
        <f t="shared" si="6"/>
        <v>5.5053301920603069E-6</v>
      </c>
      <c r="AA37" s="356">
        <f t="shared" si="6"/>
        <v>5.5053301920603069E-6</v>
      </c>
      <c r="AB37" s="356">
        <f t="shared" si="6"/>
        <v>5.5053301920603069E-6</v>
      </c>
      <c r="AC37" s="356">
        <f t="shared" si="6"/>
        <v>5.5053301920603069E-6</v>
      </c>
      <c r="AD37" s="356">
        <f t="shared" si="6"/>
        <v>5.5053301920603069E-6</v>
      </c>
      <c r="AE37" s="356">
        <f t="shared" si="6"/>
        <v>5.5053301920603069E-6</v>
      </c>
      <c r="AF37" s="356">
        <f t="shared" si="6"/>
        <v>5.5053301920603069E-6</v>
      </c>
      <c r="AG37" s="356">
        <f t="shared" si="6"/>
        <v>5.5053301920603069E-6</v>
      </c>
      <c r="AH37" s="356">
        <f t="shared" si="6"/>
        <v>5.5053301920603069E-6</v>
      </c>
      <c r="AI37" s="356">
        <f t="shared" si="6"/>
        <v>5.5053301920603069E-6</v>
      </c>
      <c r="AJ37" s="356">
        <f t="shared" si="6"/>
        <v>5.5053301920603069E-6</v>
      </c>
      <c r="AK37" s="356">
        <f t="shared" ref="AK37:BO37" si="7">AK26-AK15</f>
        <v>5.5053301920603069E-6</v>
      </c>
      <c r="AL37" s="356">
        <f t="shared" si="7"/>
        <v>5.5053301920603069E-6</v>
      </c>
      <c r="AM37" s="356">
        <f t="shared" si="7"/>
        <v>5.5053301920603069E-6</v>
      </c>
      <c r="AN37" s="356">
        <f t="shared" si="7"/>
        <v>5.5053301920603069E-6</v>
      </c>
      <c r="AO37" s="356">
        <f t="shared" si="7"/>
        <v>5.5053301920603069E-6</v>
      </c>
      <c r="AP37" s="356">
        <f t="shared" si="7"/>
        <v>5.5053301920603069E-6</v>
      </c>
      <c r="AQ37" s="356">
        <f t="shared" si="7"/>
        <v>5.5053301920603069E-6</v>
      </c>
      <c r="AR37" s="356">
        <f t="shared" si="7"/>
        <v>5.5053301920603069E-6</v>
      </c>
      <c r="AS37" s="356">
        <f t="shared" si="7"/>
        <v>5.5053301920603069E-6</v>
      </c>
      <c r="AT37" s="356">
        <f t="shared" si="7"/>
        <v>5.5053301920603069E-6</v>
      </c>
      <c r="AU37" s="356">
        <f t="shared" si="7"/>
        <v>5.5053301920603069E-6</v>
      </c>
      <c r="AV37" s="356">
        <f t="shared" si="7"/>
        <v>5.5053301920603069E-6</v>
      </c>
      <c r="AW37" s="356">
        <f t="shared" si="7"/>
        <v>5.5053301920603069E-6</v>
      </c>
      <c r="AX37" s="356">
        <f t="shared" si="7"/>
        <v>5.5053301920603069E-6</v>
      </c>
      <c r="AY37" s="356">
        <f t="shared" si="7"/>
        <v>5.5053301920603069E-6</v>
      </c>
      <c r="AZ37" s="356">
        <f t="shared" si="7"/>
        <v>5.5053301920603069E-6</v>
      </c>
      <c r="BA37" s="356">
        <f t="shared" si="7"/>
        <v>5.5053301920603069E-6</v>
      </c>
      <c r="BB37" s="356">
        <f t="shared" si="7"/>
        <v>5.5053301920603069E-6</v>
      </c>
      <c r="BC37" s="356">
        <f t="shared" si="7"/>
        <v>5.5053301920603069E-6</v>
      </c>
      <c r="BD37" s="356">
        <f t="shared" si="7"/>
        <v>5.5053301920603069E-6</v>
      </c>
      <c r="BE37" s="356">
        <f t="shared" si="7"/>
        <v>5.5053301920603069E-6</v>
      </c>
      <c r="BF37" s="356">
        <f t="shared" si="7"/>
        <v>5.5053301920603069E-6</v>
      </c>
      <c r="BG37" s="356">
        <f t="shared" si="7"/>
        <v>5.5053301920603069E-6</v>
      </c>
      <c r="BH37" s="356">
        <f t="shared" si="7"/>
        <v>5.5053301920603069E-6</v>
      </c>
      <c r="BI37" s="356">
        <f t="shared" si="7"/>
        <v>5.5053301920603069E-6</v>
      </c>
      <c r="BJ37" s="356">
        <f t="shared" si="7"/>
        <v>5.5053301920603069E-6</v>
      </c>
      <c r="BK37" s="356">
        <f t="shared" si="7"/>
        <v>5.5053301920603069E-6</v>
      </c>
      <c r="BL37" s="356">
        <f t="shared" si="7"/>
        <v>5.5053301920603069E-6</v>
      </c>
      <c r="BM37" s="356">
        <f t="shared" si="7"/>
        <v>5.5053301920603069E-6</v>
      </c>
      <c r="BN37" s="356">
        <f t="shared" si="7"/>
        <v>5.5053301920603069E-6</v>
      </c>
      <c r="BO37" s="356">
        <f t="shared" si="7"/>
        <v>5.5053301920603069E-6</v>
      </c>
      <c r="BP37" s="356"/>
      <c r="BQ37" s="356">
        <f>SUM(E37:BP37)</f>
        <v>0.46324976446702759</v>
      </c>
      <c r="BR37" s="351"/>
    </row>
    <row r="38" spans="1:70">
      <c r="A38" s="446"/>
      <c r="B38" s="350"/>
      <c r="C38" s="364"/>
      <c r="D38" s="350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1"/>
      <c r="Q38" s="351"/>
      <c r="R38" s="351"/>
      <c r="S38" s="351"/>
      <c r="T38" s="351"/>
      <c r="U38" s="351"/>
      <c r="V38" s="351"/>
      <c r="W38" s="351"/>
      <c r="X38" s="351"/>
      <c r="Y38" s="351"/>
      <c r="Z38" s="351"/>
      <c r="AA38" s="351"/>
      <c r="AB38" s="351"/>
      <c r="AC38" s="351"/>
      <c r="AD38" s="351"/>
      <c r="AE38" s="351"/>
      <c r="AF38" s="351"/>
      <c r="AG38" s="351"/>
      <c r="AH38" s="351"/>
      <c r="AI38" s="351"/>
      <c r="AJ38" s="351"/>
      <c r="AK38" s="351"/>
      <c r="AL38" s="351"/>
      <c r="AM38" s="351"/>
      <c r="AN38" s="351"/>
      <c r="AO38" s="351"/>
      <c r="AP38" s="351"/>
      <c r="AQ38" s="351"/>
      <c r="AR38" s="351"/>
      <c r="AS38" s="351"/>
      <c r="AT38" s="351"/>
      <c r="AU38" s="351"/>
      <c r="AV38" s="351"/>
      <c r="AW38" s="351"/>
      <c r="AX38" s="351"/>
      <c r="AY38" s="351"/>
      <c r="AZ38" s="351"/>
      <c r="BA38" s="351"/>
      <c r="BB38" s="351"/>
      <c r="BC38" s="351"/>
      <c r="BD38" s="351"/>
      <c r="BE38" s="351"/>
      <c r="BF38" s="351"/>
      <c r="BG38" s="351"/>
      <c r="BH38" s="351"/>
      <c r="BI38" s="351"/>
      <c r="BJ38" s="351"/>
      <c r="BK38" s="351"/>
      <c r="BL38" s="351"/>
      <c r="BM38" s="351"/>
      <c r="BN38" s="351"/>
      <c r="BO38" s="351"/>
      <c r="BP38" s="351"/>
      <c r="BQ38" s="351"/>
      <c r="BR38" s="351"/>
    </row>
    <row r="39" spans="1:70">
      <c r="A39" s="446"/>
      <c r="B39" s="353">
        <v>2017</v>
      </c>
      <c r="C39" s="365" t="s">
        <v>325</v>
      </c>
      <c r="D39" s="353" t="s">
        <v>281</v>
      </c>
      <c r="E39" s="354">
        <f t="shared" ref="E39:AJ39" si="8">E28-E17</f>
        <v>0</v>
      </c>
      <c r="F39" s="354">
        <f t="shared" si="8"/>
        <v>0</v>
      </c>
      <c r="G39" s="354">
        <f t="shared" si="8"/>
        <v>0</v>
      </c>
      <c r="H39" s="354">
        <f t="shared" si="8"/>
        <v>0</v>
      </c>
      <c r="I39" s="354">
        <f t="shared" si="8"/>
        <v>0</v>
      </c>
      <c r="J39" s="354">
        <f t="shared" si="8"/>
        <v>0</v>
      </c>
      <c r="K39" s="354">
        <f t="shared" si="8"/>
        <v>0</v>
      </c>
      <c r="L39" s="354">
        <f t="shared" si="8"/>
        <v>0</v>
      </c>
      <c r="M39" s="354">
        <f t="shared" si="8"/>
        <v>0</v>
      </c>
      <c r="N39" s="354">
        <f t="shared" si="8"/>
        <v>0</v>
      </c>
      <c r="O39" s="354">
        <f t="shared" si="8"/>
        <v>0</v>
      </c>
      <c r="P39" s="354">
        <f t="shared" si="8"/>
        <v>0</v>
      </c>
      <c r="Q39" s="354">
        <f t="shared" si="8"/>
        <v>0</v>
      </c>
      <c r="R39" s="354">
        <f t="shared" si="8"/>
        <v>0</v>
      </c>
      <c r="S39" s="354">
        <f t="shared" si="8"/>
        <v>0</v>
      </c>
      <c r="T39" s="354">
        <f t="shared" si="8"/>
        <v>0</v>
      </c>
      <c r="U39" s="354">
        <f t="shared" si="8"/>
        <v>0</v>
      </c>
      <c r="V39" s="354">
        <f t="shared" si="8"/>
        <v>0</v>
      </c>
      <c r="W39" s="354">
        <f t="shared" si="8"/>
        <v>0</v>
      </c>
      <c r="X39" s="354">
        <f t="shared" si="8"/>
        <v>0</v>
      </c>
      <c r="Y39" s="354">
        <f t="shared" si="8"/>
        <v>0</v>
      </c>
      <c r="Z39" s="354">
        <f t="shared" si="8"/>
        <v>0</v>
      </c>
      <c r="AA39" s="354">
        <f t="shared" si="8"/>
        <v>0</v>
      </c>
      <c r="AB39" s="354">
        <f t="shared" si="8"/>
        <v>0</v>
      </c>
      <c r="AC39" s="354">
        <f t="shared" si="8"/>
        <v>0</v>
      </c>
      <c r="AD39" s="354">
        <f t="shared" si="8"/>
        <v>0</v>
      </c>
      <c r="AE39" s="354">
        <f t="shared" si="8"/>
        <v>0</v>
      </c>
      <c r="AF39" s="354">
        <f t="shared" si="8"/>
        <v>0</v>
      </c>
      <c r="AG39" s="354">
        <f t="shared" si="8"/>
        <v>0</v>
      </c>
      <c r="AH39" s="354">
        <f t="shared" si="8"/>
        <v>0</v>
      </c>
      <c r="AI39" s="354">
        <f t="shared" si="8"/>
        <v>0</v>
      </c>
      <c r="AJ39" s="354">
        <f t="shared" si="8"/>
        <v>0</v>
      </c>
      <c r="AK39" s="354">
        <f t="shared" ref="AK39:BO39" si="9">AK28-AK17</f>
        <v>0</v>
      </c>
      <c r="AL39" s="354">
        <f t="shared" si="9"/>
        <v>0</v>
      </c>
      <c r="AM39" s="354">
        <f t="shared" si="9"/>
        <v>0</v>
      </c>
      <c r="AN39" s="354">
        <f t="shared" si="9"/>
        <v>0</v>
      </c>
      <c r="AO39" s="354">
        <f t="shared" si="9"/>
        <v>0</v>
      </c>
      <c r="AP39" s="354">
        <f t="shared" si="9"/>
        <v>0</v>
      </c>
      <c r="AQ39" s="354">
        <f t="shared" si="9"/>
        <v>0</v>
      </c>
      <c r="AR39" s="354">
        <f t="shared" si="9"/>
        <v>0</v>
      </c>
      <c r="AS39" s="354">
        <f t="shared" si="9"/>
        <v>0</v>
      </c>
      <c r="AT39" s="354">
        <f t="shared" si="9"/>
        <v>0</v>
      </c>
      <c r="AU39" s="354">
        <f t="shared" si="9"/>
        <v>0</v>
      </c>
      <c r="AV39" s="354">
        <f t="shared" si="9"/>
        <v>0</v>
      </c>
      <c r="AW39" s="354">
        <f t="shared" si="9"/>
        <v>0</v>
      </c>
      <c r="AX39" s="354">
        <f t="shared" si="9"/>
        <v>0</v>
      </c>
      <c r="AY39" s="354">
        <f t="shared" si="9"/>
        <v>0</v>
      </c>
      <c r="AZ39" s="354">
        <f t="shared" si="9"/>
        <v>0</v>
      </c>
      <c r="BA39" s="354">
        <f t="shared" si="9"/>
        <v>0</v>
      </c>
      <c r="BB39" s="354">
        <f t="shared" si="9"/>
        <v>0</v>
      </c>
      <c r="BC39" s="354">
        <f t="shared" si="9"/>
        <v>0</v>
      </c>
      <c r="BD39" s="354">
        <f t="shared" si="9"/>
        <v>0</v>
      </c>
      <c r="BE39" s="354">
        <f t="shared" si="9"/>
        <v>0</v>
      </c>
      <c r="BF39" s="354">
        <f t="shared" si="9"/>
        <v>0</v>
      </c>
      <c r="BG39" s="354">
        <f t="shared" si="9"/>
        <v>0</v>
      </c>
      <c r="BH39" s="354">
        <f t="shared" si="9"/>
        <v>0</v>
      </c>
      <c r="BI39" s="354">
        <f t="shared" si="9"/>
        <v>0</v>
      </c>
      <c r="BJ39" s="354">
        <f t="shared" si="9"/>
        <v>0</v>
      </c>
      <c r="BK39" s="354">
        <f t="shared" si="9"/>
        <v>0</v>
      </c>
      <c r="BL39" s="354">
        <f t="shared" si="9"/>
        <v>0</v>
      </c>
      <c r="BM39" s="354">
        <f t="shared" si="9"/>
        <v>0</v>
      </c>
      <c r="BN39" s="354">
        <f t="shared" si="9"/>
        <v>0</v>
      </c>
      <c r="BO39" s="354">
        <f t="shared" si="9"/>
        <v>0</v>
      </c>
      <c r="BP39" s="354"/>
      <c r="BQ39" s="354">
        <f>SUM(E39:BP39)</f>
        <v>0</v>
      </c>
      <c r="BR39" s="351"/>
    </row>
    <row r="40" spans="1:70">
      <c r="A40" s="446"/>
      <c r="B40" s="355">
        <v>2026</v>
      </c>
      <c r="C40" s="366" t="s">
        <v>325</v>
      </c>
      <c r="D40" s="355" t="s">
        <v>358</v>
      </c>
      <c r="E40" s="372">
        <f t="shared" ref="E40:AJ40" si="10">E29-E18</f>
        <v>0</v>
      </c>
      <c r="F40" s="372">
        <f t="shared" si="10"/>
        <v>5.2389384068955436E-3</v>
      </c>
      <c r="G40" s="372">
        <f t="shared" si="10"/>
        <v>5.763595294334678E-2</v>
      </c>
      <c r="H40" s="372">
        <f t="shared" si="10"/>
        <v>0.1303811164627513</v>
      </c>
      <c r="I40" s="372">
        <f t="shared" si="10"/>
        <v>0.14808662589895061</v>
      </c>
      <c r="J40" s="372">
        <f t="shared" si="10"/>
        <v>0.1291403175418937</v>
      </c>
      <c r="K40" s="372">
        <f t="shared" si="10"/>
        <v>0.11019400918483591</v>
      </c>
      <c r="L40" s="372">
        <f t="shared" si="10"/>
        <v>9.1247700827778111E-2</v>
      </c>
      <c r="M40" s="372">
        <f t="shared" si="10"/>
        <v>7.2301392470721204E-2</v>
      </c>
      <c r="N40" s="372">
        <f t="shared" si="10"/>
        <v>5.3355084113663409E-2</v>
      </c>
      <c r="O40" s="372">
        <f t="shared" si="10"/>
        <v>3.4408775756606946E-2</v>
      </c>
      <c r="P40" s="372">
        <f t="shared" si="10"/>
        <v>1.6132992568364646E-2</v>
      </c>
      <c r="Q40" s="372">
        <f t="shared" si="10"/>
        <v>3.6651817793258434E-3</v>
      </c>
      <c r="R40" s="372">
        <f t="shared" si="10"/>
        <v>0</v>
      </c>
      <c r="S40" s="372">
        <f t="shared" si="10"/>
        <v>0</v>
      </c>
      <c r="T40" s="372">
        <f t="shared" si="10"/>
        <v>0</v>
      </c>
      <c r="U40" s="372">
        <f t="shared" si="10"/>
        <v>0</v>
      </c>
      <c r="V40" s="372">
        <f t="shared" si="10"/>
        <v>0</v>
      </c>
      <c r="W40" s="372">
        <f t="shared" si="10"/>
        <v>0</v>
      </c>
      <c r="X40" s="372">
        <f t="shared" si="10"/>
        <v>0</v>
      </c>
      <c r="Y40" s="372">
        <f t="shared" si="10"/>
        <v>0</v>
      </c>
      <c r="Z40" s="372">
        <f t="shared" si="10"/>
        <v>0</v>
      </c>
      <c r="AA40" s="372">
        <f t="shared" si="10"/>
        <v>0</v>
      </c>
      <c r="AB40" s="372">
        <f t="shared" si="10"/>
        <v>0</v>
      </c>
      <c r="AC40" s="372">
        <f t="shared" si="10"/>
        <v>0</v>
      </c>
      <c r="AD40" s="372">
        <f t="shared" si="10"/>
        <v>0</v>
      </c>
      <c r="AE40" s="372">
        <f t="shared" si="10"/>
        <v>0</v>
      </c>
      <c r="AF40" s="372">
        <f t="shared" si="10"/>
        <v>0</v>
      </c>
      <c r="AG40" s="372">
        <f t="shared" si="10"/>
        <v>0</v>
      </c>
      <c r="AH40" s="372">
        <f t="shared" si="10"/>
        <v>0</v>
      </c>
      <c r="AI40" s="372">
        <f t="shared" si="10"/>
        <v>0</v>
      </c>
      <c r="AJ40" s="372">
        <f t="shared" si="10"/>
        <v>0</v>
      </c>
      <c r="AK40" s="372">
        <f t="shared" ref="AK40:BO40" si="11">AK29-AK18</f>
        <v>0</v>
      </c>
      <c r="AL40" s="372">
        <f t="shared" si="11"/>
        <v>0</v>
      </c>
      <c r="AM40" s="372">
        <f t="shared" si="11"/>
        <v>0</v>
      </c>
      <c r="AN40" s="372">
        <f t="shared" si="11"/>
        <v>0</v>
      </c>
      <c r="AO40" s="372">
        <f t="shared" si="11"/>
        <v>0</v>
      </c>
      <c r="AP40" s="372">
        <f t="shared" si="11"/>
        <v>0</v>
      </c>
      <c r="AQ40" s="372">
        <f t="shared" si="11"/>
        <v>0</v>
      </c>
      <c r="AR40" s="372">
        <f t="shared" si="11"/>
        <v>0</v>
      </c>
      <c r="AS40" s="372">
        <f t="shared" si="11"/>
        <v>0</v>
      </c>
      <c r="AT40" s="372">
        <f t="shared" si="11"/>
        <v>0</v>
      </c>
      <c r="AU40" s="372">
        <f t="shared" si="11"/>
        <v>0</v>
      </c>
      <c r="AV40" s="372">
        <f t="shared" si="11"/>
        <v>0</v>
      </c>
      <c r="AW40" s="372">
        <f t="shared" si="11"/>
        <v>0</v>
      </c>
      <c r="AX40" s="372">
        <f t="shared" si="11"/>
        <v>0</v>
      </c>
      <c r="AY40" s="372">
        <f t="shared" si="11"/>
        <v>0</v>
      </c>
      <c r="AZ40" s="372">
        <f t="shared" si="11"/>
        <v>0</v>
      </c>
      <c r="BA40" s="372">
        <f t="shared" si="11"/>
        <v>0</v>
      </c>
      <c r="BB40" s="372">
        <f t="shared" si="11"/>
        <v>0</v>
      </c>
      <c r="BC40" s="372">
        <f t="shared" si="11"/>
        <v>0</v>
      </c>
      <c r="BD40" s="372">
        <f t="shared" si="11"/>
        <v>0</v>
      </c>
      <c r="BE40" s="372">
        <f t="shared" si="11"/>
        <v>0</v>
      </c>
      <c r="BF40" s="372">
        <f t="shared" si="11"/>
        <v>0</v>
      </c>
      <c r="BG40" s="372">
        <f t="shared" si="11"/>
        <v>0</v>
      </c>
      <c r="BH40" s="372">
        <f t="shared" si="11"/>
        <v>0</v>
      </c>
      <c r="BI40" s="372">
        <f t="shared" si="11"/>
        <v>0</v>
      </c>
      <c r="BJ40" s="372">
        <f t="shared" si="11"/>
        <v>0</v>
      </c>
      <c r="BK40" s="372">
        <f t="shared" si="11"/>
        <v>0</v>
      </c>
      <c r="BL40" s="372">
        <f t="shared" si="11"/>
        <v>0</v>
      </c>
      <c r="BM40" s="372">
        <f t="shared" si="11"/>
        <v>0</v>
      </c>
      <c r="BN40" s="372">
        <f t="shared" si="11"/>
        <v>0</v>
      </c>
      <c r="BO40" s="372">
        <f t="shared" si="11"/>
        <v>0</v>
      </c>
      <c r="BP40" s="356"/>
      <c r="BQ40" s="356">
        <f>SUM(E40:BP40)</f>
        <v>0.85178808795513405</v>
      </c>
      <c r="BR40" s="351"/>
    </row>
    <row r="41" spans="1:70">
      <c r="A41" s="437"/>
      <c r="B41" s="355">
        <v>2026</v>
      </c>
      <c r="C41" s="415" t="s">
        <v>356</v>
      </c>
      <c r="D41" s="355" t="s">
        <v>357</v>
      </c>
      <c r="E41" s="372">
        <f>E30-E19</f>
        <v>0</v>
      </c>
      <c r="F41" s="372">
        <f t="shared" ref="F41:BP41" si="12">F30-F19</f>
        <v>2.0618842394652392E-3</v>
      </c>
      <c r="G41" s="372">
        <f t="shared" si="12"/>
        <v>2.4344526202254801E-2</v>
      </c>
      <c r="H41" s="372">
        <f t="shared" si="12"/>
        <v>5.5759749258173175E-2</v>
      </c>
      <c r="I41" s="372">
        <f t="shared" si="12"/>
        <v>6.6144993299918076E-2</v>
      </c>
      <c r="J41" s="372">
        <f t="shared" si="12"/>
        <v>6.3349983562910772E-2</v>
      </c>
      <c r="K41" s="372">
        <f t="shared" si="12"/>
        <v>6.0701744008165415E-2</v>
      </c>
      <c r="L41" s="372">
        <f t="shared" si="12"/>
        <v>5.8189299233702974E-2</v>
      </c>
      <c r="M41" s="372">
        <f t="shared" si="12"/>
        <v>5.5802471293639355E-2</v>
      </c>
      <c r="N41" s="372">
        <f t="shared" si="12"/>
        <v>5.3528988063409777E-2</v>
      </c>
      <c r="O41" s="372">
        <f t="shared" si="12"/>
        <v>5.1333447634143603E-2</v>
      </c>
      <c r="P41" s="372">
        <f t="shared" si="12"/>
        <v>4.9166140703688965E-2</v>
      </c>
      <c r="Q41" s="372">
        <f t="shared" si="12"/>
        <v>4.7002100213208386E-2</v>
      </c>
      <c r="R41" s="372">
        <f t="shared" si="12"/>
        <v>4.483805972272803E-2</v>
      </c>
      <c r="S41" s="372">
        <f t="shared" si="12"/>
        <v>4.2674019232247229E-2</v>
      </c>
      <c r="T41" s="372">
        <f t="shared" si="12"/>
        <v>4.050997874176665E-2</v>
      </c>
      <c r="U41" s="372">
        <f t="shared" si="12"/>
        <v>3.8345938251286182E-2</v>
      </c>
      <c r="V41" s="372">
        <f t="shared" si="12"/>
        <v>3.6181897760805715E-2</v>
      </c>
      <c r="W41" s="372">
        <f t="shared" si="12"/>
        <v>3.4017857270325136E-2</v>
      </c>
      <c r="X41" s="372">
        <f t="shared" si="12"/>
        <v>3.1853816779844557E-2</v>
      </c>
      <c r="Y41" s="372">
        <f t="shared" si="12"/>
        <v>2.9689776289364089E-2</v>
      </c>
      <c r="Z41" s="372">
        <f t="shared" si="12"/>
        <v>2.7548342156229144E-2</v>
      </c>
      <c r="AA41" s="372">
        <f t="shared" si="12"/>
        <v>2.5639590737981166E-2</v>
      </c>
      <c r="AB41" s="372">
        <f t="shared" si="12"/>
        <v>2.4249842803846566E-2</v>
      </c>
      <c r="AC41" s="372">
        <f t="shared" si="12"/>
        <v>2.3290479122661134E-2</v>
      </c>
      <c r="AD41" s="372">
        <f t="shared" si="12"/>
        <v>2.2452572567852491E-2</v>
      </c>
      <c r="AE41" s="372">
        <f t="shared" si="12"/>
        <v>2.1614666013043626E-2</v>
      </c>
      <c r="AF41" s="372">
        <f t="shared" si="12"/>
        <v>2.0776759458234872E-2</v>
      </c>
      <c r="AG41" s="372">
        <f t="shared" si="12"/>
        <v>1.9938852903426119E-2</v>
      </c>
      <c r="AH41" s="372">
        <f t="shared" si="12"/>
        <v>1.9100946348617476E-2</v>
      </c>
      <c r="AI41" s="372">
        <f t="shared" si="12"/>
        <v>1.8263039793808722E-2</v>
      </c>
      <c r="AJ41" s="372">
        <f t="shared" si="12"/>
        <v>1.7425133239000079E-2</v>
      </c>
      <c r="AK41" s="372">
        <f t="shared" si="12"/>
        <v>1.6587226684191325E-2</v>
      </c>
      <c r="AL41" s="372">
        <f t="shared" si="12"/>
        <v>1.5749320129382571E-2</v>
      </c>
      <c r="AM41" s="372">
        <f t="shared" si="12"/>
        <v>1.4911413574573817E-2</v>
      </c>
      <c r="AN41" s="372">
        <f t="shared" si="12"/>
        <v>1.4073507019765064E-2</v>
      </c>
      <c r="AO41" s="372">
        <f t="shared" si="12"/>
        <v>1.323560046495631E-2</v>
      </c>
      <c r="AP41" s="372">
        <f t="shared" si="12"/>
        <v>1.2397693910147556E-2</v>
      </c>
      <c r="AQ41" s="372">
        <f t="shared" si="12"/>
        <v>1.1559787355338913E-2</v>
      </c>
      <c r="AR41" s="372">
        <f t="shared" si="12"/>
        <v>1.0721880800530159E-2</v>
      </c>
      <c r="AS41" s="372">
        <f t="shared" si="12"/>
        <v>9.8839742457214053E-3</v>
      </c>
      <c r="AT41" s="372">
        <f t="shared" si="12"/>
        <v>9.0460676909126514E-3</v>
      </c>
      <c r="AU41" s="372">
        <f t="shared" si="12"/>
        <v>8.2081611361038975E-3</v>
      </c>
      <c r="AV41" s="372">
        <f t="shared" si="12"/>
        <v>7.3702545812952547E-3</v>
      </c>
      <c r="AW41" s="372">
        <f t="shared" si="12"/>
        <v>6.5323480264863898E-3</v>
      </c>
      <c r="AX41" s="372">
        <f t="shared" si="12"/>
        <v>5.6944414716777469E-3</v>
      </c>
      <c r="AY41" s="372">
        <f t="shared" si="12"/>
        <v>4.8565349168689931E-3</v>
      </c>
      <c r="AZ41" s="372">
        <f t="shared" si="12"/>
        <v>4.0186283620602392E-3</v>
      </c>
      <c r="BA41" s="372">
        <f t="shared" si="12"/>
        <v>3.1807218072515964E-3</v>
      </c>
      <c r="BB41" s="372">
        <f t="shared" si="12"/>
        <v>2.3428152524428425E-3</v>
      </c>
      <c r="BC41" s="372">
        <f t="shared" si="12"/>
        <v>1.5049086976339776E-3</v>
      </c>
      <c r="BD41" s="372">
        <f t="shared" si="12"/>
        <v>6.9556941569376418E-4</v>
      </c>
      <c r="BE41" s="372">
        <f t="shared" si="12"/>
        <v>1.517000870654775E-4</v>
      </c>
      <c r="BF41" s="372">
        <f t="shared" si="12"/>
        <v>0</v>
      </c>
      <c r="BG41" s="372">
        <f t="shared" si="12"/>
        <v>0</v>
      </c>
      <c r="BH41" s="372">
        <f t="shared" si="12"/>
        <v>0</v>
      </c>
      <c r="BI41" s="372">
        <f t="shared" si="12"/>
        <v>0</v>
      </c>
      <c r="BJ41" s="372">
        <f t="shared" si="12"/>
        <v>0</v>
      </c>
      <c r="BK41" s="372">
        <f t="shared" si="12"/>
        <v>0</v>
      </c>
      <c r="BL41" s="372">
        <f t="shared" si="12"/>
        <v>0</v>
      </c>
      <c r="BM41" s="372">
        <f t="shared" si="12"/>
        <v>0</v>
      </c>
      <c r="BN41" s="372">
        <f t="shared" si="12"/>
        <v>0</v>
      </c>
      <c r="BO41" s="372">
        <f t="shared" si="12"/>
        <v>0</v>
      </c>
      <c r="BP41" s="372">
        <f t="shared" si="12"/>
        <v>0</v>
      </c>
      <c r="BQ41" s="356">
        <f>SUM(E41:BP41)</f>
        <v>1.298519452535849</v>
      </c>
      <c r="BR41" s="351"/>
    </row>
    <row r="43" spans="1:70">
      <c r="A43" s="436" t="s">
        <v>343</v>
      </c>
      <c r="B43" s="353">
        <v>2017</v>
      </c>
      <c r="C43" s="394" t="s">
        <v>311</v>
      </c>
      <c r="D43" s="396" t="s">
        <v>272</v>
      </c>
      <c r="E43" s="354">
        <f t="shared" ref="E43:AJ43" si="13">E33+E36+E39</f>
        <v>0</v>
      </c>
      <c r="F43" s="354">
        <f t="shared" si="13"/>
        <v>0</v>
      </c>
      <c r="G43" s="354">
        <f t="shared" si="13"/>
        <v>0</v>
      </c>
      <c r="H43" s="354">
        <f t="shared" si="13"/>
        <v>0</v>
      </c>
      <c r="I43" s="354">
        <f t="shared" si="13"/>
        <v>0</v>
      </c>
      <c r="J43" s="354">
        <f t="shared" si="13"/>
        <v>0</v>
      </c>
      <c r="K43" s="354">
        <f t="shared" si="13"/>
        <v>0</v>
      </c>
      <c r="L43" s="354">
        <f t="shared" si="13"/>
        <v>0</v>
      </c>
      <c r="M43" s="354">
        <f t="shared" si="13"/>
        <v>0</v>
      </c>
      <c r="N43" s="354">
        <f t="shared" si="13"/>
        <v>0</v>
      </c>
      <c r="O43" s="354">
        <f t="shared" si="13"/>
        <v>0</v>
      </c>
      <c r="P43" s="354">
        <f t="shared" si="13"/>
        <v>0</v>
      </c>
      <c r="Q43" s="354">
        <f t="shared" si="13"/>
        <v>0</v>
      </c>
      <c r="R43" s="354">
        <f t="shared" si="13"/>
        <v>0</v>
      </c>
      <c r="S43" s="354">
        <f t="shared" si="13"/>
        <v>0</v>
      </c>
      <c r="T43" s="354">
        <f t="shared" si="13"/>
        <v>0</v>
      </c>
      <c r="U43" s="354">
        <f t="shared" si="13"/>
        <v>0</v>
      </c>
      <c r="V43" s="354">
        <f t="shared" si="13"/>
        <v>0</v>
      </c>
      <c r="W43" s="354">
        <f t="shared" si="13"/>
        <v>0</v>
      </c>
      <c r="X43" s="354">
        <f t="shared" si="13"/>
        <v>0</v>
      </c>
      <c r="Y43" s="354">
        <f t="shared" si="13"/>
        <v>0</v>
      </c>
      <c r="Z43" s="354">
        <f t="shared" si="13"/>
        <v>0</v>
      </c>
      <c r="AA43" s="354">
        <f t="shared" si="13"/>
        <v>0</v>
      </c>
      <c r="AB43" s="354">
        <f t="shared" si="13"/>
        <v>0</v>
      </c>
      <c r="AC43" s="354">
        <f t="shared" si="13"/>
        <v>0</v>
      </c>
      <c r="AD43" s="354">
        <f t="shared" si="13"/>
        <v>0</v>
      </c>
      <c r="AE43" s="354">
        <f t="shared" si="13"/>
        <v>0</v>
      </c>
      <c r="AF43" s="354">
        <f t="shared" si="13"/>
        <v>0</v>
      </c>
      <c r="AG43" s="354">
        <f t="shared" si="13"/>
        <v>0</v>
      </c>
      <c r="AH43" s="354">
        <f t="shared" si="13"/>
        <v>0</v>
      </c>
      <c r="AI43" s="354">
        <f t="shared" si="13"/>
        <v>0</v>
      </c>
      <c r="AJ43" s="354">
        <f t="shared" si="13"/>
        <v>0</v>
      </c>
      <c r="AK43" s="354">
        <f t="shared" ref="AK43:BP43" si="14">AK33+AK36+AK39</f>
        <v>0</v>
      </c>
      <c r="AL43" s="354">
        <f t="shared" si="14"/>
        <v>0</v>
      </c>
      <c r="AM43" s="354">
        <f t="shared" si="14"/>
        <v>0</v>
      </c>
      <c r="AN43" s="354">
        <f t="shared" si="14"/>
        <v>0</v>
      </c>
      <c r="AO43" s="354">
        <f t="shared" si="14"/>
        <v>0</v>
      </c>
      <c r="AP43" s="354">
        <f t="shared" si="14"/>
        <v>0</v>
      </c>
      <c r="AQ43" s="354">
        <f t="shared" si="14"/>
        <v>0</v>
      </c>
      <c r="AR43" s="354">
        <f t="shared" si="14"/>
        <v>0</v>
      </c>
      <c r="AS43" s="354">
        <f t="shared" si="14"/>
        <v>0</v>
      </c>
      <c r="AT43" s="354">
        <f t="shared" si="14"/>
        <v>0</v>
      </c>
      <c r="AU43" s="354">
        <f t="shared" si="14"/>
        <v>0</v>
      </c>
      <c r="AV43" s="354">
        <f t="shared" si="14"/>
        <v>0</v>
      </c>
      <c r="AW43" s="354">
        <f t="shared" si="14"/>
        <v>0</v>
      </c>
      <c r="AX43" s="354">
        <f t="shared" si="14"/>
        <v>0</v>
      </c>
      <c r="AY43" s="354">
        <f t="shared" si="14"/>
        <v>0</v>
      </c>
      <c r="AZ43" s="354">
        <f t="shared" si="14"/>
        <v>0</v>
      </c>
      <c r="BA43" s="354">
        <f t="shared" si="14"/>
        <v>0</v>
      </c>
      <c r="BB43" s="354">
        <f t="shared" si="14"/>
        <v>0</v>
      </c>
      <c r="BC43" s="354">
        <f t="shared" si="14"/>
        <v>0</v>
      </c>
      <c r="BD43" s="354">
        <f t="shared" si="14"/>
        <v>0</v>
      </c>
      <c r="BE43" s="354">
        <f t="shared" si="14"/>
        <v>0</v>
      </c>
      <c r="BF43" s="354">
        <f t="shared" si="14"/>
        <v>0</v>
      </c>
      <c r="BG43" s="354">
        <f t="shared" si="14"/>
        <v>0</v>
      </c>
      <c r="BH43" s="354">
        <f t="shared" si="14"/>
        <v>0</v>
      </c>
      <c r="BI43" s="354">
        <f t="shared" si="14"/>
        <v>0</v>
      </c>
      <c r="BJ43" s="354">
        <f t="shared" si="14"/>
        <v>0</v>
      </c>
      <c r="BK43" s="354">
        <f t="shared" si="14"/>
        <v>0</v>
      </c>
      <c r="BL43" s="354">
        <f t="shared" si="14"/>
        <v>0</v>
      </c>
      <c r="BM43" s="354">
        <f t="shared" si="14"/>
        <v>0</v>
      </c>
      <c r="BN43" s="354">
        <f t="shared" si="14"/>
        <v>0</v>
      </c>
      <c r="BO43" s="354">
        <f t="shared" si="14"/>
        <v>0</v>
      </c>
      <c r="BP43" s="354">
        <f t="shared" si="14"/>
        <v>0</v>
      </c>
      <c r="BQ43" s="354">
        <f>SUM(E43:BP43)</f>
        <v>0</v>
      </c>
    </row>
    <row r="44" spans="1:70">
      <c r="A44" s="437"/>
      <c r="B44" s="355">
        <v>2026</v>
      </c>
      <c r="C44" s="395" t="s">
        <v>311</v>
      </c>
      <c r="D44" s="397" t="s">
        <v>272</v>
      </c>
      <c r="E44" s="372">
        <f>E34+E37+E40+E41</f>
        <v>1.9776378319614901E-3</v>
      </c>
      <c r="F44" s="372">
        <f t="shared" ref="F44:BP44" si="15">F34+F37+F40+F41</f>
        <v>4.5431130314321444E-2</v>
      </c>
      <c r="G44" s="372">
        <f t="shared" si="15"/>
        <v>0.21057080089572544</v>
      </c>
      <c r="H44" s="372">
        <f t="shared" si="15"/>
        <v>0.61961121029677613</v>
      </c>
      <c r="I44" s="372">
        <f t="shared" si="15"/>
        <v>0.97824573289109629</v>
      </c>
      <c r="J44" s="372">
        <f t="shared" si="15"/>
        <v>0.9727809151150093</v>
      </c>
      <c r="K44" s="372">
        <f t="shared" si="15"/>
        <v>0.84297877809414534</v>
      </c>
      <c r="L44" s="372">
        <f t="shared" si="15"/>
        <v>0.71510505387635726</v>
      </c>
      <c r="M44" s="372">
        <f t="shared" si="15"/>
        <v>0.58797887666407056</v>
      </c>
      <c r="N44" s="372">
        <f t="shared" si="15"/>
        <v>0.46134098416200509</v>
      </c>
      <c r="O44" s="372">
        <f t="shared" si="15"/>
        <v>0.33656143949067685</v>
      </c>
      <c r="P44" s="372">
        <f t="shared" si="15"/>
        <v>0.21906576183489879</v>
      </c>
      <c r="Q44" s="372">
        <f t="shared" si="15"/>
        <v>0.11731147252251495</v>
      </c>
      <c r="R44" s="372">
        <f t="shared" si="15"/>
        <v>5.7572935595825103E-2</v>
      </c>
      <c r="S44" s="372">
        <f t="shared" si="15"/>
        <v>4.2679524562439286E-2</v>
      </c>
      <c r="T44" s="372">
        <f t="shared" si="15"/>
        <v>4.0515484071958707E-2</v>
      </c>
      <c r="U44" s="372">
        <f t="shared" si="15"/>
        <v>3.835144358147824E-2</v>
      </c>
      <c r="V44" s="372">
        <f t="shared" si="15"/>
        <v>3.6187403090997772E-2</v>
      </c>
      <c r="W44" s="372">
        <f t="shared" si="15"/>
        <v>3.4023362600517193E-2</v>
      </c>
      <c r="X44" s="372">
        <f t="shared" si="15"/>
        <v>3.1859322110036614E-2</v>
      </c>
      <c r="Y44" s="372">
        <f t="shared" si="15"/>
        <v>2.969528161955615E-2</v>
      </c>
      <c r="Z44" s="372">
        <f t="shared" si="15"/>
        <v>2.7553847486421205E-2</v>
      </c>
      <c r="AA44" s="372">
        <f t="shared" si="15"/>
        <v>2.5645096068173227E-2</v>
      </c>
      <c r="AB44" s="372">
        <f t="shared" si="15"/>
        <v>2.4255348134038627E-2</v>
      </c>
      <c r="AC44" s="372">
        <f t="shared" si="15"/>
        <v>2.3295984452853195E-2</v>
      </c>
      <c r="AD44" s="372">
        <f t="shared" si="15"/>
        <v>2.2458077898044552E-2</v>
      </c>
      <c r="AE44" s="372">
        <f t="shared" si="15"/>
        <v>2.1620171343235687E-2</v>
      </c>
      <c r="AF44" s="372">
        <f t="shared" si="15"/>
        <v>2.0782264788426933E-2</v>
      </c>
      <c r="AG44" s="372">
        <f t="shared" si="15"/>
        <v>1.9944358233618179E-2</v>
      </c>
      <c r="AH44" s="372">
        <f t="shared" si="15"/>
        <v>1.9106451678809536E-2</v>
      </c>
      <c r="AI44" s="372">
        <f t="shared" si="15"/>
        <v>1.8268545124000782E-2</v>
      </c>
      <c r="AJ44" s="372">
        <f t="shared" si="15"/>
        <v>1.743063856919214E-2</v>
      </c>
      <c r="AK44" s="372">
        <f t="shared" si="15"/>
        <v>1.6592732014383386E-2</v>
      </c>
      <c r="AL44" s="372">
        <f t="shared" si="15"/>
        <v>1.5754825459574632E-2</v>
      </c>
      <c r="AM44" s="372">
        <f t="shared" si="15"/>
        <v>1.4916918904765878E-2</v>
      </c>
      <c r="AN44" s="372">
        <f t="shared" si="15"/>
        <v>1.4079012349957124E-2</v>
      </c>
      <c r="AO44" s="372">
        <f t="shared" si="15"/>
        <v>1.324110579514837E-2</v>
      </c>
      <c r="AP44" s="372">
        <f t="shared" si="15"/>
        <v>1.2403199240339616E-2</v>
      </c>
      <c r="AQ44" s="372">
        <f t="shared" si="15"/>
        <v>1.1565292685530974E-2</v>
      </c>
      <c r="AR44" s="372">
        <f t="shared" si="15"/>
        <v>1.072738613072222E-2</v>
      </c>
      <c r="AS44" s="372">
        <f t="shared" si="15"/>
        <v>9.8894795759134659E-3</v>
      </c>
      <c r="AT44" s="372">
        <f t="shared" si="15"/>
        <v>9.051573021104712E-3</v>
      </c>
      <c r="AU44" s="372">
        <f t="shared" si="15"/>
        <v>8.2136664662959581E-3</v>
      </c>
      <c r="AV44" s="372">
        <f t="shared" si="15"/>
        <v>7.3757599114873153E-3</v>
      </c>
      <c r="AW44" s="372">
        <f t="shared" si="15"/>
        <v>6.5378533566784504E-3</v>
      </c>
      <c r="AX44" s="372">
        <f t="shared" si="15"/>
        <v>5.6999468018698075E-3</v>
      </c>
      <c r="AY44" s="372">
        <f t="shared" si="15"/>
        <v>4.8620402470610537E-3</v>
      </c>
      <c r="AZ44" s="372">
        <f t="shared" si="15"/>
        <v>4.0241336922522998E-3</v>
      </c>
      <c r="BA44" s="372">
        <f t="shared" si="15"/>
        <v>3.1862271374436565E-3</v>
      </c>
      <c r="BB44" s="372">
        <f t="shared" si="15"/>
        <v>2.3483205826349027E-3</v>
      </c>
      <c r="BC44" s="372">
        <f t="shared" si="15"/>
        <v>1.510414027826038E-3</v>
      </c>
      <c r="BD44" s="372">
        <f t="shared" si="15"/>
        <v>7.0107474588582445E-4</v>
      </c>
      <c r="BE44" s="372">
        <f t="shared" si="15"/>
        <v>1.5720541725753779E-4</v>
      </c>
      <c r="BF44" s="372">
        <f t="shared" si="15"/>
        <v>5.5053301920603069E-6</v>
      </c>
      <c r="BG44" s="372">
        <f t="shared" si="15"/>
        <v>5.5053301920603069E-6</v>
      </c>
      <c r="BH44" s="372">
        <f t="shared" si="15"/>
        <v>5.5053301920603069E-6</v>
      </c>
      <c r="BI44" s="372">
        <f t="shared" si="15"/>
        <v>5.5053301920603069E-6</v>
      </c>
      <c r="BJ44" s="372">
        <f t="shared" si="15"/>
        <v>5.5053301920603069E-6</v>
      </c>
      <c r="BK44" s="372">
        <f t="shared" si="15"/>
        <v>5.5053301920603069E-6</v>
      </c>
      <c r="BL44" s="372">
        <f t="shared" si="15"/>
        <v>5.5053301920603069E-6</v>
      </c>
      <c r="BM44" s="372">
        <f t="shared" si="15"/>
        <v>5.5053301920603069E-6</v>
      </c>
      <c r="BN44" s="372">
        <f t="shared" si="15"/>
        <v>5.5053301920603069E-6</v>
      </c>
      <c r="BO44" s="372">
        <f t="shared" si="15"/>
        <v>5.5053301920603069E-6</v>
      </c>
      <c r="BP44" s="372">
        <f t="shared" si="15"/>
        <v>0</v>
      </c>
      <c r="BQ44" s="356">
        <f>SUM(E44:BP44)</f>
        <v>6.8330985558652344</v>
      </c>
    </row>
  </sheetData>
  <mergeCells count="7">
    <mergeCell ref="A43:A44"/>
    <mergeCell ref="A33:A34"/>
    <mergeCell ref="A11:A12"/>
    <mergeCell ref="A22:A23"/>
    <mergeCell ref="A14:A19"/>
    <mergeCell ref="A25:A30"/>
    <mergeCell ref="A36:A41"/>
  </mergeCells>
  <pageMargins left="0.25" right="0.25" top="0.5" bottom="0.5" header="0.3" footer="0.3"/>
  <pageSetup paperSize="3" scale="74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AY51" activePane="bottomRight" state="frozen"/>
      <selection activeCell="N7" sqref="N7"/>
      <selection pane="topRight" activeCell="N7" sqref="N7"/>
      <selection pane="bottomLeft" activeCell="N7" sqref="N7"/>
      <selection pane="bottomRight" activeCell="BN74" sqref="BN74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331</v>
      </c>
    </row>
    <row r="2" spans="1:67" ht="15" customHeight="1">
      <c r="A2" s="60" t="s">
        <v>21</v>
      </c>
      <c r="B2" s="108" t="str">
        <f>VLOOKUP($B$1,'Assumptions (Inputs)'!$A$7:$F$24,2,FALSE)</f>
        <v>Glendale 5th Transformer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2.5000000000000001E-2</v>
      </c>
    </row>
    <row r="6" spans="1:67" ht="15" customHeight="1">
      <c r="A6" s="60"/>
      <c r="B6" s="367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N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Y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0</v>
      </c>
      <c r="E11" s="57">
        <f t="shared" si="0"/>
        <v>20.953521419999998</v>
      </c>
      <c r="F11" s="57">
        <f t="shared" si="0"/>
        <v>107.83520263588798</v>
      </c>
      <c r="G11" s="57">
        <f t="shared" si="0"/>
        <v>197.89675338427745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(Escalated)'!E31</f>
        <v>0</v>
      </c>
      <c r="C13" s="129">
        <f>'CapEx (Escalated)'!F31</f>
        <v>0</v>
      </c>
      <c r="D13" s="129">
        <f>'CapEx (Escalated)'!G31</f>
        <v>20.953521419999998</v>
      </c>
      <c r="E13" s="129">
        <f>'CapEx (Escalated)'!H31</f>
        <v>86.88168121588798</v>
      </c>
      <c r="F13" s="129">
        <f>'CapEx (Escalated)'!I31</f>
        <v>90.061550748389465</v>
      </c>
      <c r="G13" s="129">
        <f>'CapEx (Escalated)'!J31</f>
        <v>23.339450876445131</v>
      </c>
      <c r="H13" s="129">
        <f>'CapEx (Escalated)'!K31</f>
        <v>0</v>
      </c>
      <c r="I13" s="129">
        <f>'CapEx (Escalated)'!L31</f>
        <v>0</v>
      </c>
      <c r="J13" s="129">
        <f>'CapEx (Escalated)'!M31</f>
        <v>0</v>
      </c>
      <c r="K13" s="129">
        <f>'CapEx (Escalated)'!N31</f>
        <v>0</v>
      </c>
      <c r="L13" s="129">
        <f>'CapEx (Escalated)'!O31</f>
        <v>0</v>
      </c>
      <c r="M13" s="129">
        <f>'CapEx (Escalated)'!P31</f>
        <v>0</v>
      </c>
      <c r="N13" s="129">
        <f>'CapEx (Escalated)'!Q31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221.23620426072259</v>
      </c>
      <c r="BO13" s="337"/>
    </row>
    <row r="14" spans="1:67" s="38" customFormat="1" ht="15" customHeight="1">
      <c r="A14" s="67" t="s">
        <v>27</v>
      </c>
      <c r="B14" s="129"/>
      <c r="C14" s="129"/>
      <c r="D14" s="129"/>
      <c r="E14" s="129"/>
      <c r="F14" s="129"/>
      <c r="G14" s="129">
        <f>-SUM(D13:G13)</f>
        <v>-221.23620426072259</v>
      </c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-221.23620426072259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0</v>
      </c>
      <c r="D15" s="68">
        <f t="shared" si="2"/>
        <v>20.953521419999998</v>
      </c>
      <c r="E15" s="68">
        <f>SUM(E11:E14)</f>
        <v>107.83520263588798</v>
      </c>
      <c r="F15" s="68">
        <f t="shared" si="2"/>
        <v>197.89675338427745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</v>
      </c>
      <c r="D16" s="69">
        <f t="shared" si="4"/>
        <v>10.476760709999999</v>
      </c>
      <c r="E16" s="69">
        <f t="shared" si="4"/>
        <v>64.394362027943984</v>
      </c>
      <c r="F16" s="69">
        <f t="shared" si="4"/>
        <v>152.8659780100827</v>
      </c>
      <c r="G16" s="69">
        <f t="shared" si="4"/>
        <v>98.948376692138723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0</v>
      </c>
      <c r="F19" s="75">
        <f t="shared" si="5"/>
        <v>0</v>
      </c>
      <c r="G19" s="75">
        <f t="shared" si="5"/>
        <v>0</v>
      </c>
      <c r="H19" s="75">
        <f t="shared" si="5"/>
        <v>221.23620426072259</v>
      </c>
      <c r="I19" s="75">
        <f t="shared" si="5"/>
        <v>221.23620426072259</v>
      </c>
      <c r="J19" s="75">
        <f t="shared" si="5"/>
        <v>221.23620426072259</v>
      </c>
      <c r="K19" s="75">
        <f t="shared" si="5"/>
        <v>221.23620426072259</v>
      </c>
      <c r="L19" s="75">
        <f t="shared" si="5"/>
        <v>221.23620426072259</v>
      </c>
      <c r="M19" s="75">
        <f t="shared" si="5"/>
        <v>221.23620426072259</v>
      </c>
      <c r="N19" s="75">
        <f t="shared" si="5"/>
        <v>221.23620426072259</v>
      </c>
      <c r="O19" s="75">
        <f t="shared" si="5"/>
        <v>221.23620426072259</v>
      </c>
      <c r="P19" s="75">
        <f t="shared" si="5"/>
        <v>221.23620426072259</v>
      </c>
      <c r="Q19" s="75">
        <f t="shared" si="5"/>
        <v>221.23620426072259</v>
      </c>
      <c r="R19" s="75">
        <f t="shared" si="5"/>
        <v>221.23620426072259</v>
      </c>
      <c r="S19" s="75">
        <f t="shared" si="5"/>
        <v>221.23620426072259</v>
      </c>
      <c r="T19" s="75">
        <f t="shared" si="5"/>
        <v>221.23620426072259</v>
      </c>
      <c r="U19" s="75">
        <f t="shared" si="5"/>
        <v>221.23620426072259</v>
      </c>
      <c r="V19" s="75">
        <f t="shared" si="5"/>
        <v>221.23620426072259</v>
      </c>
      <c r="W19" s="75">
        <f t="shared" si="5"/>
        <v>221.23620426072259</v>
      </c>
      <c r="X19" s="75">
        <f t="shared" si="5"/>
        <v>221.23620426072259</v>
      </c>
      <c r="Y19" s="75">
        <f t="shared" si="5"/>
        <v>221.23620426072259</v>
      </c>
      <c r="Z19" s="75">
        <f t="shared" si="5"/>
        <v>221.23620426072259</v>
      </c>
      <c r="AA19" s="75">
        <f t="shared" si="5"/>
        <v>221.23620426072259</v>
      </c>
      <c r="AB19" s="75">
        <f t="shared" si="5"/>
        <v>221.23620426072259</v>
      </c>
      <c r="AC19" s="75">
        <f t="shared" si="5"/>
        <v>221.23620426072259</v>
      </c>
      <c r="AD19" s="75">
        <f t="shared" si="5"/>
        <v>221.23620426072259</v>
      </c>
      <c r="AE19" s="75">
        <f t="shared" si="5"/>
        <v>221.23620426072259</v>
      </c>
      <c r="AF19" s="75">
        <f t="shared" si="5"/>
        <v>221.23620426072259</v>
      </c>
      <c r="AG19" s="75">
        <f t="shared" si="5"/>
        <v>221.23620426072259</v>
      </c>
      <c r="AH19" s="75">
        <f t="shared" si="5"/>
        <v>221.23620426072259</v>
      </c>
      <c r="AI19" s="75">
        <f t="shared" si="5"/>
        <v>221.23620426072259</v>
      </c>
      <c r="AJ19" s="75">
        <f t="shared" si="5"/>
        <v>221.23620426072259</v>
      </c>
      <c r="AK19" s="75">
        <f t="shared" si="5"/>
        <v>221.23620426072259</v>
      </c>
      <c r="AL19" s="75">
        <f t="shared" si="5"/>
        <v>221.23620426072259</v>
      </c>
      <c r="AM19" s="75">
        <f t="shared" si="5"/>
        <v>221.23620426072259</v>
      </c>
      <c r="AN19" s="75">
        <f t="shared" si="5"/>
        <v>221.23620426072259</v>
      </c>
      <c r="AO19" s="75">
        <f t="shared" si="5"/>
        <v>221.23620426072259</v>
      </c>
      <c r="AP19" s="75">
        <f t="shared" si="5"/>
        <v>221.23620426072259</v>
      </c>
      <c r="AQ19" s="75">
        <f t="shared" si="5"/>
        <v>221.23620426072259</v>
      </c>
      <c r="AR19" s="75">
        <f t="shared" si="5"/>
        <v>221.23620426072259</v>
      </c>
      <c r="AS19" s="75">
        <f t="shared" si="5"/>
        <v>221.23620426072259</v>
      </c>
      <c r="AT19" s="75">
        <f t="shared" si="5"/>
        <v>221.23620426072259</v>
      </c>
      <c r="AU19" s="75">
        <f t="shared" si="5"/>
        <v>221.23620426072259</v>
      </c>
      <c r="AV19" s="75">
        <f t="shared" si="5"/>
        <v>221.23620426072259</v>
      </c>
      <c r="AW19" s="75">
        <f t="shared" si="5"/>
        <v>221.23620426072259</v>
      </c>
      <c r="AX19" s="75">
        <f t="shared" si="5"/>
        <v>221.23620426072259</v>
      </c>
      <c r="AY19" s="75">
        <f t="shared" si="5"/>
        <v>221.23620426072259</v>
      </c>
      <c r="AZ19" s="75">
        <f t="shared" si="5"/>
        <v>221.23620426072259</v>
      </c>
      <c r="BA19" s="75">
        <f t="shared" si="5"/>
        <v>221.23620426072259</v>
      </c>
      <c r="BB19" s="75">
        <f t="shared" si="5"/>
        <v>221.23620426072259</v>
      </c>
      <c r="BC19" s="75">
        <f t="shared" si="5"/>
        <v>221.23620426072259</v>
      </c>
      <c r="BD19" s="75">
        <f t="shared" si="5"/>
        <v>221.23620426072259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67" customFormat="1" ht="15" customHeight="1">
      <c r="A20" s="362" t="s">
        <v>25</v>
      </c>
      <c r="B20" s="290">
        <f>-B14</f>
        <v>0</v>
      </c>
      <c r="C20" s="290">
        <f t="shared" ref="C20:D20" si="6">-C14</f>
        <v>0</v>
      </c>
      <c r="D20" s="290">
        <f t="shared" si="6"/>
        <v>0</v>
      </c>
      <c r="E20" s="290">
        <f>-E14</f>
        <v>0</v>
      </c>
      <c r="F20" s="290">
        <f t="shared" ref="F20:AX20" si="7">-F14</f>
        <v>0</v>
      </c>
      <c r="G20" s="290">
        <f t="shared" si="7"/>
        <v>221.23620426072259</v>
      </c>
      <c r="H20" s="290">
        <f t="shared" si="7"/>
        <v>0</v>
      </c>
      <c r="I20" s="290">
        <f t="shared" si="7"/>
        <v>0</v>
      </c>
      <c r="J20" s="290">
        <f t="shared" si="7"/>
        <v>0</v>
      </c>
      <c r="K20" s="290">
        <f t="shared" si="7"/>
        <v>0</v>
      </c>
      <c r="L20" s="290">
        <f t="shared" si="7"/>
        <v>0</v>
      </c>
      <c r="M20" s="290">
        <f t="shared" si="7"/>
        <v>0</v>
      </c>
      <c r="N20" s="290">
        <f t="shared" si="7"/>
        <v>0</v>
      </c>
      <c r="O20" s="290">
        <f t="shared" si="7"/>
        <v>0</v>
      </c>
      <c r="P20" s="290">
        <f t="shared" si="7"/>
        <v>0</v>
      </c>
      <c r="Q20" s="290">
        <f t="shared" si="7"/>
        <v>0</v>
      </c>
      <c r="R20" s="290">
        <f t="shared" si="7"/>
        <v>0</v>
      </c>
      <c r="S20" s="290">
        <f t="shared" si="7"/>
        <v>0</v>
      </c>
      <c r="T20" s="290">
        <f t="shared" si="7"/>
        <v>0</v>
      </c>
      <c r="U20" s="290">
        <f t="shared" si="7"/>
        <v>0</v>
      </c>
      <c r="V20" s="290">
        <f t="shared" si="7"/>
        <v>0</v>
      </c>
      <c r="W20" s="290">
        <f t="shared" si="7"/>
        <v>0</v>
      </c>
      <c r="X20" s="290">
        <f t="shared" si="7"/>
        <v>0</v>
      </c>
      <c r="Y20" s="290">
        <f t="shared" si="7"/>
        <v>0</v>
      </c>
      <c r="Z20" s="290">
        <f t="shared" si="7"/>
        <v>0</v>
      </c>
      <c r="AA20" s="290">
        <f t="shared" si="7"/>
        <v>0</v>
      </c>
      <c r="AB20" s="290">
        <f t="shared" si="7"/>
        <v>0</v>
      </c>
      <c r="AC20" s="290">
        <f t="shared" si="7"/>
        <v>0</v>
      </c>
      <c r="AD20" s="290">
        <f t="shared" si="7"/>
        <v>0</v>
      </c>
      <c r="AE20" s="290">
        <f t="shared" si="7"/>
        <v>0</v>
      </c>
      <c r="AF20" s="290">
        <f t="shared" si="7"/>
        <v>0</v>
      </c>
      <c r="AG20" s="290">
        <f t="shared" si="7"/>
        <v>0</v>
      </c>
      <c r="AH20" s="290">
        <f t="shared" si="7"/>
        <v>0</v>
      </c>
      <c r="AI20" s="290">
        <f t="shared" si="7"/>
        <v>0</v>
      </c>
      <c r="AJ20" s="290">
        <f t="shared" si="7"/>
        <v>0</v>
      </c>
      <c r="AK20" s="290">
        <f t="shared" si="7"/>
        <v>0</v>
      </c>
      <c r="AL20" s="290">
        <f t="shared" si="7"/>
        <v>0</v>
      </c>
      <c r="AM20" s="290">
        <f t="shared" si="7"/>
        <v>0</v>
      </c>
      <c r="AN20" s="290">
        <f t="shared" si="7"/>
        <v>0</v>
      </c>
      <c r="AO20" s="290">
        <f t="shared" si="7"/>
        <v>0</v>
      </c>
      <c r="AP20" s="290">
        <f t="shared" si="7"/>
        <v>0</v>
      </c>
      <c r="AQ20" s="290">
        <f t="shared" si="7"/>
        <v>0</v>
      </c>
      <c r="AR20" s="290">
        <f t="shared" si="7"/>
        <v>0</v>
      </c>
      <c r="AS20" s="290">
        <f t="shared" si="7"/>
        <v>0</v>
      </c>
      <c r="AT20" s="290">
        <f t="shared" si="7"/>
        <v>0</v>
      </c>
      <c r="AU20" s="290">
        <f t="shared" si="7"/>
        <v>0</v>
      </c>
      <c r="AV20" s="290">
        <f t="shared" si="7"/>
        <v>0</v>
      </c>
      <c r="AW20" s="290">
        <f t="shared" si="7"/>
        <v>0</v>
      </c>
      <c r="AX20" s="290">
        <f t="shared" si="7"/>
        <v>0</v>
      </c>
      <c r="AY20" s="290">
        <f t="shared" ref="AY20:BL20" si="8">-B20</f>
        <v>0</v>
      </c>
      <c r="AZ20" s="290">
        <f t="shared" si="8"/>
        <v>0</v>
      </c>
      <c r="BA20" s="290">
        <f t="shared" si="8"/>
        <v>0</v>
      </c>
      <c r="BB20" s="290">
        <f t="shared" si="8"/>
        <v>0</v>
      </c>
      <c r="BC20" s="290">
        <f t="shared" si="8"/>
        <v>0</v>
      </c>
      <c r="BD20" s="290">
        <f t="shared" si="8"/>
        <v>-221.23620426072259</v>
      </c>
      <c r="BE20" s="290">
        <f t="shared" si="8"/>
        <v>0</v>
      </c>
      <c r="BF20" s="290">
        <f t="shared" si="8"/>
        <v>0</v>
      </c>
      <c r="BG20" s="290">
        <f t="shared" si="8"/>
        <v>0</v>
      </c>
      <c r="BH20" s="290">
        <f t="shared" si="8"/>
        <v>0</v>
      </c>
      <c r="BI20" s="290">
        <f t="shared" si="8"/>
        <v>0</v>
      </c>
      <c r="BJ20" s="290">
        <f t="shared" si="8"/>
        <v>0</v>
      </c>
      <c r="BK20" s="290">
        <f t="shared" si="8"/>
        <v>0</v>
      </c>
      <c r="BL20" s="290">
        <f t="shared" si="8"/>
        <v>0</v>
      </c>
      <c r="BM20" s="292"/>
      <c r="BN20" s="290">
        <f>SUM(B20:BM20)</f>
        <v>0</v>
      </c>
      <c r="BO20" s="368"/>
    </row>
    <row r="21" spans="1:67" s="38" customFormat="1" ht="15" customHeight="1">
      <c r="A21" s="36" t="s">
        <v>28</v>
      </c>
      <c r="B21" s="75">
        <f t="shared" ref="B21:BL21" si="9">SUM(B19:B20)</f>
        <v>0</v>
      </c>
      <c r="C21" s="75">
        <f t="shared" si="9"/>
        <v>0</v>
      </c>
      <c r="D21" s="75">
        <f t="shared" si="9"/>
        <v>0</v>
      </c>
      <c r="E21" s="75">
        <f t="shared" si="9"/>
        <v>0</v>
      </c>
      <c r="F21" s="75">
        <f t="shared" si="9"/>
        <v>0</v>
      </c>
      <c r="G21" s="75">
        <f t="shared" si="9"/>
        <v>221.23620426072259</v>
      </c>
      <c r="H21" s="75">
        <f t="shared" si="9"/>
        <v>221.23620426072259</v>
      </c>
      <c r="I21" s="75">
        <f t="shared" si="9"/>
        <v>221.23620426072259</v>
      </c>
      <c r="J21" s="75">
        <f t="shared" si="9"/>
        <v>221.23620426072259</v>
      </c>
      <c r="K21" s="75">
        <f t="shared" si="9"/>
        <v>221.23620426072259</v>
      </c>
      <c r="L21" s="75">
        <f t="shared" si="9"/>
        <v>221.23620426072259</v>
      </c>
      <c r="M21" s="75">
        <f t="shared" si="9"/>
        <v>221.23620426072259</v>
      </c>
      <c r="N21" s="75">
        <f t="shared" si="9"/>
        <v>221.23620426072259</v>
      </c>
      <c r="O21" s="75">
        <f t="shared" si="9"/>
        <v>221.23620426072259</v>
      </c>
      <c r="P21" s="75">
        <f t="shared" si="9"/>
        <v>221.23620426072259</v>
      </c>
      <c r="Q21" s="75">
        <f t="shared" si="9"/>
        <v>221.23620426072259</v>
      </c>
      <c r="R21" s="75">
        <f t="shared" si="9"/>
        <v>221.23620426072259</v>
      </c>
      <c r="S21" s="75">
        <f t="shared" si="9"/>
        <v>221.23620426072259</v>
      </c>
      <c r="T21" s="75">
        <f t="shared" si="9"/>
        <v>221.23620426072259</v>
      </c>
      <c r="U21" s="75">
        <f t="shared" si="9"/>
        <v>221.23620426072259</v>
      </c>
      <c r="V21" s="75">
        <f t="shared" si="9"/>
        <v>221.23620426072259</v>
      </c>
      <c r="W21" s="75">
        <f t="shared" si="9"/>
        <v>221.23620426072259</v>
      </c>
      <c r="X21" s="75">
        <f t="shared" si="9"/>
        <v>221.23620426072259</v>
      </c>
      <c r="Y21" s="75">
        <f t="shared" si="9"/>
        <v>221.23620426072259</v>
      </c>
      <c r="Z21" s="75">
        <f t="shared" si="9"/>
        <v>221.23620426072259</v>
      </c>
      <c r="AA21" s="75">
        <f t="shared" si="9"/>
        <v>221.23620426072259</v>
      </c>
      <c r="AB21" s="75">
        <f t="shared" si="9"/>
        <v>221.23620426072259</v>
      </c>
      <c r="AC21" s="75">
        <f t="shared" si="9"/>
        <v>221.23620426072259</v>
      </c>
      <c r="AD21" s="75">
        <f t="shared" si="9"/>
        <v>221.23620426072259</v>
      </c>
      <c r="AE21" s="75">
        <f t="shared" si="9"/>
        <v>221.23620426072259</v>
      </c>
      <c r="AF21" s="75">
        <f t="shared" si="9"/>
        <v>221.23620426072259</v>
      </c>
      <c r="AG21" s="75">
        <f t="shared" si="9"/>
        <v>221.23620426072259</v>
      </c>
      <c r="AH21" s="75">
        <f t="shared" si="9"/>
        <v>221.23620426072259</v>
      </c>
      <c r="AI21" s="75">
        <f t="shared" si="9"/>
        <v>221.23620426072259</v>
      </c>
      <c r="AJ21" s="75">
        <f t="shared" si="9"/>
        <v>221.23620426072259</v>
      </c>
      <c r="AK21" s="75">
        <f t="shared" si="9"/>
        <v>221.23620426072259</v>
      </c>
      <c r="AL21" s="75">
        <f t="shared" si="9"/>
        <v>221.23620426072259</v>
      </c>
      <c r="AM21" s="75">
        <f t="shared" si="9"/>
        <v>221.23620426072259</v>
      </c>
      <c r="AN21" s="75">
        <f t="shared" si="9"/>
        <v>221.23620426072259</v>
      </c>
      <c r="AO21" s="75">
        <f t="shared" si="9"/>
        <v>221.23620426072259</v>
      </c>
      <c r="AP21" s="75">
        <f t="shared" si="9"/>
        <v>221.23620426072259</v>
      </c>
      <c r="AQ21" s="75">
        <f t="shared" si="9"/>
        <v>221.23620426072259</v>
      </c>
      <c r="AR21" s="75">
        <f t="shared" si="9"/>
        <v>221.23620426072259</v>
      </c>
      <c r="AS21" s="75">
        <f t="shared" si="9"/>
        <v>221.23620426072259</v>
      </c>
      <c r="AT21" s="75">
        <f t="shared" si="9"/>
        <v>221.23620426072259</v>
      </c>
      <c r="AU21" s="75">
        <f t="shared" si="9"/>
        <v>221.23620426072259</v>
      </c>
      <c r="AV21" s="75">
        <f t="shared" si="9"/>
        <v>221.23620426072259</v>
      </c>
      <c r="AW21" s="75">
        <f t="shared" si="9"/>
        <v>221.23620426072259</v>
      </c>
      <c r="AX21" s="75">
        <f t="shared" si="9"/>
        <v>221.23620426072259</v>
      </c>
      <c r="AY21" s="75">
        <f t="shared" si="9"/>
        <v>221.23620426072259</v>
      </c>
      <c r="AZ21" s="75">
        <f t="shared" si="9"/>
        <v>221.23620426072259</v>
      </c>
      <c r="BA21" s="75">
        <f t="shared" si="9"/>
        <v>221.23620426072259</v>
      </c>
      <c r="BB21" s="75">
        <f t="shared" si="9"/>
        <v>221.23620426072259</v>
      </c>
      <c r="BC21" s="75">
        <f t="shared" si="9"/>
        <v>221.23620426072259</v>
      </c>
      <c r="BD21" s="75">
        <f t="shared" si="9"/>
        <v>0</v>
      </c>
      <c r="BE21" s="75">
        <f t="shared" si="9"/>
        <v>0</v>
      </c>
      <c r="BF21" s="75">
        <f t="shared" si="9"/>
        <v>0</v>
      </c>
      <c r="BG21" s="75">
        <f t="shared" si="9"/>
        <v>0</v>
      </c>
      <c r="BH21" s="75">
        <f t="shared" si="9"/>
        <v>0</v>
      </c>
      <c r="BI21" s="75">
        <f t="shared" si="9"/>
        <v>0</v>
      </c>
      <c r="BJ21" s="75">
        <f t="shared" si="9"/>
        <v>0</v>
      </c>
      <c r="BK21" s="75">
        <f t="shared" si="9"/>
        <v>0</v>
      </c>
      <c r="BL21" s="75">
        <f t="shared" si="9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10">AVERAGE(B19,B21)</f>
        <v>0</v>
      </c>
      <c r="C22" s="69">
        <f t="shared" si="10"/>
        <v>0</v>
      </c>
      <c r="D22" s="69">
        <f t="shared" si="10"/>
        <v>0</v>
      </c>
      <c r="E22" s="69">
        <f t="shared" si="10"/>
        <v>0</v>
      </c>
      <c r="F22" s="69">
        <f t="shared" si="10"/>
        <v>0</v>
      </c>
      <c r="G22" s="69">
        <f t="shared" si="10"/>
        <v>110.61810213036129</v>
      </c>
      <c r="H22" s="69">
        <f t="shared" si="10"/>
        <v>221.23620426072259</v>
      </c>
      <c r="I22" s="69">
        <f t="shared" si="10"/>
        <v>221.23620426072259</v>
      </c>
      <c r="J22" s="69">
        <f t="shared" si="10"/>
        <v>221.23620426072259</v>
      </c>
      <c r="K22" s="69">
        <f t="shared" si="10"/>
        <v>221.23620426072259</v>
      </c>
      <c r="L22" s="69">
        <f t="shared" si="10"/>
        <v>221.23620426072259</v>
      </c>
      <c r="M22" s="69">
        <f t="shared" si="10"/>
        <v>221.23620426072259</v>
      </c>
      <c r="N22" s="69">
        <f t="shared" si="10"/>
        <v>221.23620426072259</v>
      </c>
      <c r="O22" s="69">
        <f t="shared" si="10"/>
        <v>221.23620426072259</v>
      </c>
      <c r="P22" s="69">
        <f t="shared" si="10"/>
        <v>221.23620426072259</v>
      </c>
      <c r="Q22" s="69">
        <f t="shared" si="10"/>
        <v>221.23620426072259</v>
      </c>
      <c r="R22" s="69">
        <f t="shared" si="10"/>
        <v>221.23620426072259</v>
      </c>
      <c r="S22" s="69">
        <f t="shared" si="10"/>
        <v>221.23620426072259</v>
      </c>
      <c r="T22" s="69">
        <f t="shared" si="10"/>
        <v>221.23620426072259</v>
      </c>
      <c r="U22" s="69">
        <f t="shared" si="10"/>
        <v>221.23620426072259</v>
      </c>
      <c r="V22" s="69">
        <f t="shared" si="10"/>
        <v>221.23620426072259</v>
      </c>
      <c r="W22" s="69">
        <f t="shared" si="10"/>
        <v>221.23620426072259</v>
      </c>
      <c r="X22" s="69">
        <f t="shared" si="10"/>
        <v>221.23620426072259</v>
      </c>
      <c r="Y22" s="69">
        <f t="shared" si="10"/>
        <v>221.23620426072259</v>
      </c>
      <c r="Z22" s="69">
        <f t="shared" si="10"/>
        <v>221.23620426072259</v>
      </c>
      <c r="AA22" s="69">
        <f t="shared" si="10"/>
        <v>221.23620426072259</v>
      </c>
      <c r="AB22" s="69">
        <f t="shared" si="10"/>
        <v>221.23620426072259</v>
      </c>
      <c r="AC22" s="69">
        <f t="shared" si="10"/>
        <v>221.23620426072259</v>
      </c>
      <c r="AD22" s="69">
        <f t="shared" si="10"/>
        <v>221.23620426072259</v>
      </c>
      <c r="AE22" s="69">
        <f t="shared" si="10"/>
        <v>221.23620426072259</v>
      </c>
      <c r="AF22" s="69">
        <f t="shared" si="10"/>
        <v>221.23620426072259</v>
      </c>
      <c r="AG22" s="69">
        <f t="shared" si="10"/>
        <v>221.23620426072259</v>
      </c>
      <c r="AH22" s="69">
        <f t="shared" si="10"/>
        <v>221.23620426072259</v>
      </c>
      <c r="AI22" s="69">
        <f t="shared" si="10"/>
        <v>221.23620426072259</v>
      </c>
      <c r="AJ22" s="69">
        <f t="shared" si="10"/>
        <v>221.23620426072259</v>
      </c>
      <c r="AK22" s="69">
        <f t="shared" si="10"/>
        <v>221.23620426072259</v>
      </c>
      <c r="AL22" s="69">
        <f t="shared" si="10"/>
        <v>221.23620426072259</v>
      </c>
      <c r="AM22" s="69">
        <f t="shared" si="10"/>
        <v>221.23620426072259</v>
      </c>
      <c r="AN22" s="69">
        <f t="shared" si="10"/>
        <v>221.23620426072259</v>
      </c>
      <c r="AO22" s="69">
        <f t="shared" si="10"/>
        <v>221.23620426072259</v>
      </c>
      <c r="AP22" s="69">
        <f t="shared" si="10"/>
        <v>221.23620426072259</v>
      </c>
      <c r="AQ22" s="69">
        <f t="shared" si="10"/>
        <v>221.23620426072259</v>
      </c>
      <c r="AR22" s="69">
        <f t="shared" si="10"/>
        <v>221.23620426072259</v>
      </c>
      <c r="AS22" s="69">
        <f t="shared" si="10"/>
        <v>221.23620426072259</v>
      </c>
      <c r="AT22" s="69">
        <f t="shared" si="10"/>
        <v>221.23620426072259</v>
      </c>
      <c r="AU22" s="69">
        <f t="shared" si="10"/>
        <v>221.23620426072259</v>
      </c>
      <c r="AV22" s="69">
        <f t="shared" si="10"/>
        <v>221.23620426072259</v>
      </c>
      <c r="AW22" s="69">
        <f t="shared" si="10"/>
        <v>221.23620426072259</v>
      </c>
      <c r="AX22" s="69">
        <f t="shared" si="10"/>
        <v>221.23620426072259</v>
      </c>
      <c r="AY22" s="69">
        <f t="shared" si="10"/>
        <v>221.23620426072259</v>
      </c>
      <c r="AZ22" s="69">
        <f t="shared" si="10"/>
        <v>221.23620426072259</v>
      </c>
      <c r="BA22" s="69">
        <f t="shared" si="10"/>
        <v>221.23620426072259</v>
      </c>
      <c r="BB22" s="69">
        <f t="shared" si="10"/>
        <v>221.23620426072259</v>
      </c>
      <c r="BC22" s="69">
        <f t="shared" si="10"/>
        <v>221.23620426072259</v>
      </c>
      <c r="BD22" s="69">
        <f t="shared" si="10"/>
        <v>110.61810213036129</v>
      </c>
      <c r="BE22" s="69">
        <f t="shared" si="10"/>
        <v>0</v>
      </c>
      <c r="BF22" s="69">
        <f t="shared" si="10"/>
        <v>0</v>
      </c>
      <c r="BG22" s="69">
        <f t="shared" si="10"/>
        <v>0</v>
      </c>
      <c r="BH22" s="69">
        <f t="shared" si="10"/>
        <v>0</v>
      </c>
      <c r="BI22" s="69">
        <f t="shared" si="10"/>
        <v>0</v>
      </c>
      <c r="BJ22" s="69">
        <f t="shared" si="10"/>
        <v>0</v>
      </c>
      <c r="BK22" s="69">
        <f t="shared" si="10"/>
        <v>0</v>
      </c>
      <c r="BL22" s="69">
        <f t="shared" si="10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1">B28</f>
        <v>0</v>
      </c>
      <c r="D25" s="75">
        <f t="shared" si="11"/>
        <v>0</v>
      </c>
      <c r="E25" s="75">
        <f t="shared" si="11"/>
        <v>0</v>
      </c>
      <c r="F25" s="75">
        <f t="shared" si="11"/>
        <v>0</v>
      </c>
      <c r="G25" s="75">
        <f t="shared" si="11"/>
        <v>0</v>
      </c>
      <c r="H25" s="75">
        <f t="shared" si="11"/>
        <v>16.592715319554195</v>
      </c>
      <c r="I25" s="75">
        <f t="shared" si="11"/>
        <v>48.534798490717328</v>
      </c>
      <c r="J25" s="75">
        <f t="shared" si="11"/>
        <v>78.078681207694217</v>
      </c>
      <c r="K25" s="75">
        <f t="shared" si="11"/>
        <v>105.41020188206389</v>
      </c>
      <c r="L25" s="75">
        <f t="shared" si="11"/>
        <v>130.68865058089406</v>
      </c>
      <c r="M25" s="75">
        <f t="shared" si="11"/>
        <v>154.07331737125244</v>
      </c>
      <c r="N25" s="75">
        <f t="shared" si="11"/>
        <v>175.70136869978066</v>
      </c>
      <c r="O25" s="75">
        <f t="shared" si="11"/>
        <v>195.70997101312039</v>
      </c>
      <c r="P25" s="75">
        <f t="shared" si="11"/>
        <v>215.45308988134727</v>
      </c>
      <c r="Q25" s="75">
        <f t="shared" si="11"/>
        <v>235.19620874957414</v>
      </c>
      <c r="R25" s="75">
        <f t="shared" si="11"/>
        <v>254.93932761780101</v>
      </c>
      <c r="S25" s="75">
        <f t="shared" si="11"/>
        <v>274.68244648602791</v>
      </c>
      <c r="T25" s="75">
        <f t="shared" si="11"/>
        <v>294.42556535425484</v>
      </c>
      <c r="U25" s="75">
        <f t="shared" si="11"/>
        <v>314.16868422248177</v>
      </c>
      <c r="V25" s="75">
        <f t="shared" si="11"/>
        <v>333.9118030907087</v>
      </c>
      <c r="W25" s="75">
        <f t="shared" si="11"/>
        <v>353.65492195893563</v>
      </c>
      <c r="X25" s="75">
        <f t="shared" si="11"/>
        <v>373.39804082716256</v>
      </c>
      <c r="Y25" s="75">
        <f t="shared" si="11"/>
        <v>393.14115969538949</v>
      </c>
      <c r="Z25" s="75">
        <f t="shared" si="11"/>
        <v>412.88427856361642</v>
      </c>
      <c r="AA25" s="75">
        <f t="shared" si="11"/>
        <v>432.62739743184335</v>
      </c>
      <c r="AB25" s="75">
        <f t="shared" si="11"/>
        <v>442.49895686595681</v>
      </c>
      <c r="AC25" s="75">
        <f t="shared" si="11"/>
        <v>442.49895686595681</v>
      </c>
      <c r="AD25" s="75">
        <f t="shared" si="11"/>
        <v>442.49895686595681</v>
      </c>
      <c r="AE25" s="75">
        <f t="shared" si="11"/>
        <v>442.49895686595681</v>
      </c>
      <c r="AF25" s="75">
        <f t="shared" si="11"/>
        <v>442.49895686595681</v>
      </c>
      <c r="AG25" s="75">
        <f t="shared" si="11"/>
        <v>442.49895686595681</v>
      </c>
      <c r="AH25" s="75">
        <f t="shared" si="11"/>
        <v>442.49895686595681</v>
      </c>
      <c r="AI25" s="75">
        <f t="shared" si="11"/>
        <v>442.49895686595681</v>
      </c>
      <c r="AJ25" s="75">
        <f t="shared" si="11"/>
        <v>442.49895686595681</v>
      </c>
      <c r="AK25" s="75">
        <f t="shared" si="11"/>
        <v>442.49895686595681</v>
      </c>
      <c r="AL25" s="75">
        <f t="shared" si="11"/>
        <v>442.49895686595681</v>
      </c>
      <c r="AM25" s="75">
        <f t="shared" si="11"/>
        <v>442.49895686595681</v>
      </c>
      <c r="AN25" s="75">
        <f t="shared" si="11"/>
        <v>442.49895686595681</v>
      </c>
      <c r="AO25" s="75">
        <f t="shared" si="11"/>
        <v>442.49895686595681</v>
      </c>
      <c r="AP25" s="75">
        <f t="shared" si="11"/>
        <v>442.49895686595681</v>
      </c>
      <c r="AQ25" s="75">
        <f t="shared" si="11"/>
        <v>442.49895686595681</v>
      </c>
      <c r="AR25" s="75">
        <f t="shared" si="11"/>
        <v>442.49895686595681</v>
      </c>
      <c r="AS25" s="75">
        <f t="shared" si="11"/>
        <v>442.49895686595681</v>
      </c>
      <c r="AT25" s="75">
        <f t="shared" si="11"/>
        <v>442.49895686595681</v>
      </c>
      <c r="AU25" s="75">
        <f t="shared" si="11"/>
        <v>442.49895686595681</v>
      </c>
      <c r="AV25" s="75">
        <f t="shared" si="11"/>
        <v>442.49895686595681</v>
      </c>
      <c r="AW25" s="75">
        <f t="shared" si="11"/>
        <v>442.49895686595681</v>
      </c>
      <c r="AX25" s="75">
        <f t="shared" si="11"/>
        <v>442.49895686595681</v>
      </c>
      <c r="AY25" s="75">
        <f t="shared" si="11"/>
        <v>442.49895686595681</v>
      </c>
      <c r="AZ25" s="75">
        <f t="shared" si="11"/>
        <v>442.49895686595681</v>
      </c>
      <c r="BA25" s="75">
        <f t="shared" si="11"/>
        <v>442.49895686595681</v>
      </c>
      <c r="BB25" s="75">
        <f t="shared" si="11"/>
        <v>442.49895686595681</v>
      </c>
      <c r="BC25" s="75">
        <f t="shared" si="11"/>
        <v>442.49895686595681</v>
      </c>
      <c r="BD25" s="75">
        <f t="shared" si="11"/>
        <v>442.49895686595681</v>
      </c>
      <c r="BE25" s="75">
        <f t="shared" si="11"/>
        <v>442.49895686595681</v>
      </c>
      <c r="BF25" s="75">
        <f t="shared" si="11"/>
        <v>442.49895686595681</v>
      </c>
      <c r="BG25" s="75">
        <f t="shared" si="11"/>
        <v>442.49895686595681</v>
      </c>
      <c r="BH25" s="75">
        <f t="shared" si="11"/>
        <v>442.49895686595681</v>
      </c>
      <c r="BI25" s="75">
        <f t="shared" si="11"/>
        <v>442.49895686595681</v>
      </c>
      <c r="BJ25" s="75">
        <f t="shared" si="11"/>
        <v>442.49895686595681</v>
      </c>
      <c r="BK25" s="75">
        <f t="shared" si="11"/>
        <v>442.49895686595681</v>
      </c>
      <c r="BL25" s="75">
        <f t="shared" si="11"/>
        <v>442.49895686595681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2">C75</f>
        <v>0</v>
      </c>
      <c r="D26" s="75">
        <f t="shared" si="12"/>
        <v>0</v>
      </c>
      <c r="E26" s="75">
        <f t="shared" si="12"/>
        <v>0</v>
      </c>
      <c r="F26" s="75">
        <f t="shared" si="12"/>
        <v>0</v>
      </c>
      <c r="G26" s="75">
        <f t="shared" si="12"/>
        <v>8.2963576597770974</v>
      </c>
      <c r="H26" s="75">
        <f t="shared" si="12"/>
        <v>15.971041585581565</v>
      </c>
      <c r="I26" s="75">
        <f t="shared" si="12"/>
        <v>14.771941358488446</v>
      </c>
      <c r="J26" s="75">
        <f t="shared" si="12"/>
        <v>13.665760337184834</v>
      </c>
      <c r="K26" s="75">
        <f t="shared" si="12"/>
        <v>12.639224349415082</v>
      </c>
      <c r="L26" s="75">
        <f t="shared" si="12"/>
        <v>11.692333395179189</v>
      </c>
      <c r="M26" s="75">
        <f t="shared" si="12"/>
        <v>10.81402566426412</v>
      </c>
      <c r="N26" s="75">
        <f t="shared" si="12"/>
        <v>10.004301156669877</v>
      </c>
      <c r="O26" s="75">
        <f t="shared" si="12"/>
        <v>9.8715594341134416</v>
      </c>
      <c r="P26" s="75">
        <f t="shared" si="12"/>
        <v>9.8715594341134416</v>
      </c>
      <c r="Q26" s="75">
        <f t="shared" si="12"/>
        <v>9.8715594341134416</v>
      </c>
      <c r="R26" s="75">
        <f t="shared" si="12"/>
        <v>9.8715594341134416</v>
      </c>
      <c r="S26" s="75">
        <f t="shared" si="12"/>
        <v>9.8715594341134416</v>
      </c>
      <c r="T26" s="75">
        <f t="shared" si="12"/>
        <v>9.8715594341134416</v>
      </c>
      <c r="U26" s="75">
        <f t="shared" si="12"/>
        <v>9.8715594341134416</v>
      </c>
      <c r="V26" s="75">
        <f t="shared" si="12"/>
        <v>9.8715594341134416</v>
      </c>
      <c r="W26" s="75">
        <f t="shared" si="12"/>
        <v>9.8715594341134416</v>
      </c>
      <c r="X26" s="75">
        <f t="shared" si="12"/>
        <v>9.8715594341134416</v>
      </c>
      <c r="Y26" s="75">
        <f t="shared" si="12"/>
        <v>9.8715594341134416</v>
      </c>
      <c r="Z26" s="75">
        <f t="shared" si="12"/>
        <v>9.8715594341134416</v>
      </c>
      <c r="AA26" s="75">
        <f t="shared" si="12"/>
        <v>4.9357797170567208</v>
      </c>
      <c r="AB26" s="75">
        <f t="shared" si="12"/>
        <v>0</v>
      </c>
      <c r="AC26" s="75">
        <f t="shared" si="12"/>
        <v>0</v>
      </c>
      <c r="AD26" s="75">
        <f t="shared" si="12"/>
        <v>0</v>
      </c>
      <c r="AE26" s="75">
        <f t="shared" si="12"/>
        <v>0</v>
      </c>
      <c r="AF26" s="75">
        <f t="shared" si="12"/>
        <v>0</v>
      </c>
      <c r="AG26" s="75">
        <f t="shared" si="12"/>
        <v>0</v>
      </c>
      <c r="AH26" s="75">
        <f t="shared" si="12"/>
        <v>0</v>
      </c>
      <c r="AI26" s="75">
        <f t="shared" si="12"/>
        <v>0</v>
      </c>
      <c r="AJ26" s="75">
        <f t="shared" si="12"/>
        <v>0</v>
      </c>
      <c r="AK26" s="75">
        <f t="shared" si="12"/>
        <v>0</v>
      </c>
      <c r="AL26" s="75">
        <f t="shared" si="12"/>
        <v>0</v>
      </c>
      <c r="AM26" s="75">
        <f t="shared" si="12"/>
        <v>0</v>
      </c>
      <c r="AN26" s="75">
        <f t="shared" si="12"/>
        <v>0</v>
      </c>
      <c r="AO26" s="75">
        <f t="shared" si="12"/>
        <v>0</v>
      </c>
      <c r="AP26" s="75">
        <f t="shared" si="12"/>
        <v>0</v>
      </c>
      <c r="AQ26" s="75">
        <f t="shared" si="12"/>
        <v>0</v>
      </c>
      <c r="AR26" s="75">
        <f t="shared" si="12"/>
        <v>0</v>
      </c>
      <c r="AS26" s="75">
        <f t="shared" si="12"/>
        <v>0</v>
      </c>
      <c r="AT26" s="75">
        <f t="shared" si="12"/>
        <v>0</v>
      </c>
      <c r="AU26" s="75">
        <f t="shared" si="12"/>
        <v>0</v>
      </c>
      <c r="AV26" s="75">
        <f t="shared" si="12"/>
        <v>0</v>
      </c>
      <c r="AW26" s="75">
        <f t="shared" si="12"/>
        <v>0</v>
      </c>
      <c r="AX26" s="75">
        <f t="shared" si="12"/>
        <v>0</v>
      </c>
      <c r="AY26" s="75">
        <f t="shared" si="12"/>
        <v>0</v>
      </c>
      <c r="AZ26" s="75">
        <f t="shared" si="12"/>
        <v>0</v>
      </c>
      <c r="BA26" s="75">
        <f t="shared" si="12"/>
        <v>0</v>
      </c>
      <c r="BB26" s="75">
        <f t="shared" si="12"/>
        <v>0</v>
      </c>
      <c r="BC26" s="75">
        <f t="shared" si="12"/>
        <v>0</v>
      </c>
      <c r="BD26" s="75">
        <f t="shared" si="12"/>
        <v>0</v>
      </c>
      <c r="BE26" s="75">
        <f t="shared" si="12"/>
        <v>0</v>
      </c>
      <c r="BF26" s="75">
        <f t="shared" si="12"/>
        <v>0</v>
      </c>
      <c r="BG26" s="75">
        <f t="shared" si="12"/>
        <v>0</v>
      </c>
      <c r="BH26" s="75">
        <f t="shared" si="12"/>
        <v>0</v>
      </c>
      <c r="BI26" s="75">
        <f t="shared" si="12"/>
        <v>0</v>
      </c>
      <c r="BJ26" s="75">
        <f t="shared" si="12"/>
        <v>0</v>
      </c>
      <c r="BK26" s="75">
        <f t="shared" si="12"/>
        <v>0</v>
      </c>
      <c r="BL26" s="75">
        <f t="shared" si="12"/>
        <v>0</v>
      </c>
      <c r="BM26" s="37"/>
      <c r="BN26" s="75">
        <f>SUM(B26:BM26)</f>
        <v>221.24947843297821</v>
      </c>
      <c r="BO26" s="337"/>
    </row>
    <row r="27" spans="1:67" s="38" customFormat="1" ht="15" customHeight="1">
      <c r="A27" s="36" t="s">
        <v>79</v>
      </c>
      <c r="B27" s="75">
        <f t="shared" ref="B27:BL27" si="13">B82</f>
        <v>0</v>
      </c>
      <c r="C27" s="75">
        <f t="shared" si="13"/>
        <v>0</v>
      </c>
      <c r="D27" s="75">
        <f t="shared" si="13"/>
        <v>0</v>
      </c>
      <c r="E27" s="75">
        <f t="shared" si="13"/>
        <v>0</v>
      </c>
      <c r="F27" s="75">
        <f t="shared" si="13"/>
        <v>0</v>
      </c>
      <c r="G27" s="75">
        <f t="shared" si="13"/>
        <v>8.2963576597770974</v>
      </c>
      <c r="H27" s="75">
        <f t="shared" si="13"/>
        <v>15.971041585581565</v>
      </c>
      <c r="I27" s="75">
        <f t="shared" si="13"/>
        <v>14.771941358488446</v>
      </c>
      <c r="J27" s="75">
        <f t="shared" si="13"/>
        <v>13.665760337184834</v>
      </c>
      <c r="K27" s="75">
        <f t="shared" si="13"/>
        <v>12.639224349415082</v>
      </c>
      <c r="L27" s="75">
        <f t="shared" si="13"/>
        <v>11.692333395179189</v>
      </c>
      <c r="M27" s="75">
        <f t="shared" si="13"/>
        <v>10.81402566426412</v>
      </c>
      <c r="N27" s="75">
        <f t="shared" si="13"/>
        <v>10.004301156669877</v>
      </c>
      <c r="O27" s="75">
        <f t="shared" si="13"/>
        <v>9.8715594341134416</v>
      </c>
      <c r="P27" s="75">
        <f t="shared" si="13"/>
        <v>9.8715594341134416</v>
      </c>
      <c r="Q27" s="75">
        <f t="shared" si="13"/>
        <v>9.8715594341134416</v>
      </c>
      <c r="R27" s="75">
        <f t="shared" si="13"/>
        <v>9.8715594341134416</v>
      </c>
      <c r="S27" s="75">
        <f t="shared" si="13"/>
        <v>9.8715594341134416</v>
      </c>
      <c r="T27" s="75">
        <f t="shared" si="13"/>
        <v>9.8715594341134416</v>
      </c>
      <c r="U27" s="75">
        <f t="shared" si="13"/>
        <v>9.8715594341134416</v>
      </c>
      <c r="V27" s="75">
        <f t="shared" si="13"/>
        <v>9.8715594341134416</v>
      </c>
      <c r="W27" s="75">
        <f t="shared" si="13"/>
        <v>9.8715594341134416</v>
      </c>
      <c r="X27" s="75">
        <f t="shared" si="13"/>
        <v>9.8715594341134416</v>
      </c>
      <c r="Y27" s="75">
        <f t="shared" si="13"/>
        <v>9.8715594341134416</v>
      </c>
      <c r="Z27" s="75">
        <f t="shared" si="13"/>
        <v>9.8715594341134416</v>
      </c>
      <c r="AA27" s="75">
        <f t="shared" si="13"/>
        <v>4.9357797170567208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75">
        <f t="shared" si="13"/>
        <v>0</v>
      </c>
      <c r="AK27" s="75">
        <f t="shared" si="13"/>
        <v>0</v>
      </c>
      <c r="AL27" s="75">
        <f t="shared" si="13"/>
        <v>0</v>
      </c>
      <c r="AM27" s="75">
        <f t="shared" si="13"/>
        <v>0</v>
      </c>
      <c r="AN27" s="75">
        <f t="shared" si="13"/>
        <v>0</v>
      </c>
      <c r="AO27" s="75">
        <f t="shared" si="13"/>
        <v>0</v>
      </c>
      <c r="AP27" s="75">
        <f t="shared" si="13"/>
        <v>0</v>
      </c>
      <c r="AQ27" s="75">
        <f t="shared" si="13"/>
        <v>0</v>
      </c>
      <c r="AR27" s="75">
        <f t="shared" si="13"/>
        <v>0</v>
      </c>
      <c r="AS27" s="75">
        <f t="shared" si="13"/>
        <v>0</v>
      </c>
      <c r="AT27" s="75">
        <f t="shared" si="13"/>
        <v>0</v>
      </c>
      <c r="AU27" s="75">
        <f t="shared" si="13"/>
        <v>0</v>
      </c>
      <c r="AV27" s="75">
        <f t="shared" si="13"/>
        <v>0</v>
      </c>
      <c r="AW27" s="75">
        <f t="shared" si="13"/>
        <v>0</v>
      </c>
      <c r="AX27" s="75">
        <f t="shared" si="13"/>
        <v>0</v>
      </c>
      <c r="AY27" s="75">
        <f t="shared" si="13"/>
        <v>0</v>
      </c>
      <c r="AZ27" s="75">
        <f t="shared" si="13"/>
        <v>0</v>
      </c>
      <c r="BA27" s="75">
        <f t="shared" si="13"/>
        <v>0</v>
      </c>
      <c r="BB27" s="75">
        <f t="shared" si="13"/>
        <v>0</v>
      </c>
      <c r="BC27" s="75">
        <f t="shared" si="13"/>
        <v>0</v>
      </c>
      <c r="BD27" s="75">
        <f t="shared" si="13"/>
        <v>0</v>
      </c>
      <c r="BE27" s="75">
        <f t="shared" si="13"/>
        <v>0</v>
      </c>
      <c r="BF27" s="75">
        <f t="shared" si="13"/>
        <v>0</v>
      </c>
      <c r="BG27" s="75">
        <f t="shared" si="13"/>
        <v>0</v>
      </c>
      <c r="BH27" s="75">
        <f t="shared" si="13"/>
        <v>0</v>
      </c>
      <c r="BI27" s="75">
        <f t="shared" si="13"/>
        <v>0</v>
      </c>
      <c r="BJ27" s="75">
        <f t="shared" si="13"/>
        <v>0</v>
      </c>
      <c r="BK27" s="75">
        <f t="shared" si="13"/>
        <v>0</v>
      </c>
      <c r="BL27" s="75">
        <f t="shared" si="13"/>
        <v>0</v>
      </c>
      <c r="BM27" s="37"/>
      <c r="BN27" s="75">
        <f>SUM(B27:BM27)</f>
        <v>221.24947843297821</v>
      </c>
      <c r="BO27" s="337"/>
    </row>
    <row r="28" spans="1:67" s="38" customFormat="1" ht="15" customHeight="1">
      <c r="A28" s="36" t="s">
        <v>28</v>
      </c>
      <c r="B28" s="75">
        <f t="shared" ref="B28:BL28" si="14">SUM(B25:B27)</f>
        <v>0</v>
      </c>
      <c r="C28" s="75">
        <f t="shared" si="14"/>
        <v>0</v>
      </c>
      <c r="D28" s="75">
        <f t="shared" si="14"/>
        <v>0</v>
      </c>
      <c r="E28" s="75">
        <f t="shared" si="14"/>
        <v>0</v>
      </c>
      <c r="F28" s="75">
        <f t="shared" si="14"/>
        <v>0</v>
      </c>
      <c r="G28" s="75">
        <f t="shared" si="14"/>
        <v>16.592715319554195</v>
      </c>
      <c r="H28" s="75">
        <f t="shared" si="14"/>
        <v>48.534798490717328</v>
      </c>
      <c r="I28" s="75">
        <f t="shared" si="14"/>
        <v>78.078681207694217</v>
      </c>
      <c r="J28" s="75">
        <f t="shared" si="14"/>
        <v>105.41020188206389</v>
      </c>
      <c r="K28" s="75">
        <f t="shared" si="14"/>
        <v>130.68865058089406</v>
      </c>
      <c r="L28" s="75">
        <f t="shared" si="14"/>
        <v>154.07331737125244</v>
      </c>
      <c r="M28" s="75">
        <f t="shared" si="14"/>
        <v>175.70136869978066</v>
      </c>
      <c r="N28" s="75">
        <f t="shared" si="14"/>
        <v>195.70997101312039</v>
      </c>
      <c r="O28" s="75">
        <f t="shared" si="14"/>
        <v>215.45308988134727</v>
      </c>
      <c r="P28" s="75">
        <f t="shared" si="14"/>
        <v>235.19620874957414</v>
      </c>
      <c r="Q28" s="75">
        <f t="shared" si="14"/>
        <v>254.93932761780101</v>
      </c>
      <c r="R28" s="75">
        <f t="shared" si="14"/>
        <v>274.68244648602791</v>
      </c>
      <c r="S28" s="75">
        <f t="shared" si="14"/>
        <v>294.42556535425484</v>
      </c>
      <c r="T28" s="75">
        <f t="shared" si="14"/>
        <v>314.16868422248177</v>
      </c>
      <c r="U28" s="75">
        <f t="shared" si="14"/>
        <v>333.9118030907087</v>
      </c>
      <c r="V28" s="75">
        <f t="shared" si="14"/>
        <v>353.65492195893563</v>
      </c>
      <c r="W28" s="75">
        <f t="shared" si="14"/>
        <v>373.39804082716256</v>
      </c>
      <c r="X28" s="75">
        <f t="shared" si="14"/>
        <v>393.14115969538949</v>
      </c>
      <c r="Y28" s="75">
        <f t="shared" si="14"/>
        <v>412.88427856361642</v>
      </c>
      <c r="Z28" s="75">
        <f t="shared" si="14"/>
        <v>432.62739743184335</v>
      </c>
      <c r="AA28" s="75">
        <f t="shared" si="14"/>
        <v>442.49895686595681</v>
      </c>
      <c r="AB28" s="75">
        <f t="shared" si="14"/>
        <v>442.49895686595681</v>
      </c>
      <c r="AC28" s="75">
        <f t="shared" si="14"/>
        <v>442.49895686595681</v>
      </c>
      <c r="AD28" s="75">
        <f t="shared" si="14"/>
        <v>442.49895686595681</v>
      </c>
      <c r="AE28" s="75">
        <f t="shared" si="14"/>
        <v>442.49895686595681</v>
      </c>
      <c r="AF28" s="75">
        <f t="shared" si="14"/>
        <v>442.49895686595681</v>
      </c>
      <c r="AG28" s="75">
        <f t="shared" si="14"/>
        <v>442.49895686595681</v>
      </c>
      <c r="AH28" s="75">
        <f t="shared" si="14"/>
        <v>442.49895686595681</v>
      </c>
      <c r="AI28" s="75">
        <f t="shared" si="14"/>
        <v>442.49895686595681</v>
      </c>
      <c r="AJ28" s="75">
        <f t="shared" si="14"/>
        <v>442.49895686595681</v>
      </c>
      <c r="AK28" s="75">
        <f t="shared" si="14"/>
        <v>442.49895686595681</v>
      </c>
      <c r="AL28" s="75">
        <f t="shared" si="14"/>
        <v>442.49895686595681</v>
      </c>
      <c r="AM28" s="75">
        <f t="shared" si="14"/>
        <v>442.49895686595681</v>
      </c>
      <c r="AN28" s="75">
        <f t="shared" si="14"/>
        <v>442.49895686595681</v>
      </c>
      <c r="AO28" s="75">
        <f t="shared" si="14"/>
        <v>442.49895686595681</v>
      </c>
      <c r="AP28" s="75">
        <f t="shared" si="14"/>
        <v>442.49895686595681</v>
      </c>
      <c r="AQ28" s="75">
        <f t="shared" si="14"/>
        <v>442.49895686595681</v>
      </c>
      <c r="AR28" s="75">
        <f t="shared" si="14"/>
        <v>442.49895686595681</v>
      </c>
      <c r="AS28" s="75">
        <f t="shared" si="14"/>
        <v>442.49895686595681</v>
      </c>
      <c r="AT28" s="75">
        <f t="shared" si="14"/>
        <v>442.49895686595681</v>
      </c>
      <c r="AU28" s="75">
        <f t="shared" si="14"/>
        <v>442.49895686595681</v>
      </c>
      <c r="AV28" s="75">
        <f t="shared" si="14"/>
        <v>442.49895686595681</v>
      </c>
      <c r="AW28" s="75">
        <f t="shared" si="14"/>
        <v>442.49895686595681</v>
      </c>
      <c r="AX28" s="75">
        <f t="shared" si="14"/>
        <v>442.49895686595681</v>
      </c>
      <c r="AY28" s="75">
        <f t="shared" si="14"/>
        <v>442.49895686595681</v>
      </c>
      <c r="AZ28" s="75">
        <f t="shared" si="14"/>
        <v>442.49895686595681</v>
      </c>
      <c r="BA28" s="75">
        <f t="shared" si="14"/>
        <v>442.49895686595681</v>
      </c>
      <c r="BB28" s="75">
        <f t="shared" si="14"/>
        <v>442.49895686595681</v>
      </c>
      <c r="BC28" s="75">
        <f t="shared" si="14"/>
        <v>442.49895686595681</v>
      </c>
      <c r="BD28" s="75">
        <f t="shared" si="14"/>
        <v>442.49895686595681</v>
      </c>
      <c r="BE28" s="75">
        <f t="shared" si="14"/>
        <v>442.49895686595681</v>
      </c>
      <c r="BF28" s="75">
        <f t="shared" si="14"/>
        <v>442.49895686595681</v>
      </c>
      <c r="BG28" s="75">
        <f t="shared" si="14"/>
        <v>442.49895686595681</v>
      </c>
      <c r="BH28" s="75">
        <f t="shared" si="14"/>
        <v>442.49895686595681</v>
      </c>
      <c r="BI28" s="75">
        <f t="shared" si="14"/>
        <v>442.49895686595681</v>
      </c>
      <c r="BJ28" s="75">
        <f t="shared" si="14"/>
        <v>442.49895686595681</v>
      </c>
      <c r="BK28" s="75">
        <f t="shared" si="14"/>
        <v>442.49895686595681</v>
      </c>
      <c r="BL28" s="75">
        <f t="shared" si="14"/>
        <v>442.49895686595681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5">AVERAGE(B25,B28)</f>
        <v>0</v>
      </c>
      <c r="C29" s="69">
        <f t="shared" si="15"/>
        <v>0</v>
      </c>
      <c r="D29" s="69">
        <f t="shared" si="15"/>
        <v>0</v>
      </c>
      <c r="E29" s="69">
        <f t="shared" si="15"/>
        <v>0</v>
      </c>
      <c r="F29" s="69">
        <f t="shared" si="15"/>
        <v>0</v>
      </c>
      <c r="G29" s="69">
        <f>AVERAGE(G25,G28)</f>
        <v>8.2963576597770974</v>
      </c>
      <c r="H29" s="69">
        <f t="shared" si="15"/>
        <v>32.563756905135762</v>
      </c>
      <c r="I29" s="69">
        <f t="shared" si="15"/>
        <v>63.306739849205769</v>
      </c>
      <c r="J29" s="69">
        <f t="shared" si="15"/>
        <v>91.744441544879052</v>
      </c>
      <c r="K29" s="69">
        <f t="shared" si="15"/>
        <v>118.04942623147898</v>
      </c>
      <c r="L29" s="69">
        <f t="shared" si="15"/>
        <v>142.38098397607325</v>
      </c>
      <c r="M29" s="69">
        <f t="shared" si="15"/>
        <v>164.88734303551655</v>
      </c>
      <c r="N29" s="69">
        <f t="shared" si="15"/>
        <v>185.70566985645053</v>
      </c>
      <c r="O29" s="69">
        <f t="shared" si="15"/>
        <v>205.58153044723383</v>
      </c>
      <c r="P29" s="69">
        <f t="shared" si="15"/>
        <v>225.3246493154607</v>
      </c>
      <c r="Q29" s="69">
        <f t="shared" si="15"/>
        <v>245.06776818368758</v>
      </c>
      <c r="R29" s="69">
        <f t="shared" si="15"/>
        <v>264.81088705191445</v>
      </c>
      <c r="S29" s="69">
        <f t="shared" si="15"/>
        <v>284.55400592014138</v>
      </c>
      <c r="T29" s="69">
        <f t="shared" si="15"/>
        <v>304.29712478836831</v>
      </c>
      <c r="U29" s="69">
        <f t="shared" si="15"/>
        <v>324.04024365659524</v>
      </c>
      <c r="V29" s="69">
        <f t="shared" si="15"/>
        <v>343.78336252482217</v>
      </c>
      <c r="W29" s="69">
        <f t="shared" si="15"/>
        <v>363.5264813930491</v>
      </c>
      <c r="X29" s="69">
        <f t="shared" si="15"/>
        <v>383.26960026127603</v>
      </c>
      <c r="Y29" s="69">
        <f t="shared" si="15"/>
        <v>403.01271912950295</v>
      </c>
      <c r="Z29" s="69">
        <f t="shared" si="15"/>
        <v>422.75583799772988</v>
      </c>
      <c r="AA29" s="69">
        <f t="shared" si="15"/>
        <v>437.56317714890008</v>
      </c>
      <c r="AB29" s="69">
        <f t="shared" si="15"/>
        <v>442.49895686595681</v>
      </c>
      <c r="AC29" s="69">
        <f t="shared" si="15"/>
        <v>442.49895686595681</v>
      </c>
      <c r="AD29" s="69">
        <f t="shared" si="15"/>
        <v>442.49895686595681</v>
      </c>
      <c r="AE29" s="69">
        <f t="shared" si="15"/>
        <v>442.49895686595681</v>
      </c>
      <c r="AF29" s="69">
        <f t="shared" si="15"/>
        <v>442.49895686595681</v>
      </c>
      <c r="AG29" s="69">
        <f t="shared" si="15"/>
        <v>442.49895686595681</v>
      </c>
      <c r="AH29" s="69">
        <f t="shared" si="15"/>
        <v>442.49895686595681</v>
      </c>
      <c r="AI29" s="69">
        <f t="shared" si="15"/>
        <v>442.49895686595681</v>
      </c>
      <c r="AJ29" s="69">
        <f t="shared" si="15"/>
        <v>442.49895686595681</v>
      </c>
      <c r="AK29" s="69">
        <f t="shared" si="15"/>
        <v>442.49895686595681</v>
      </c>
      <c r="AL29" s="69">
        <f t="shared" si="15"/>
        <v>442.49895686595681</v>
      </c>
      <c r="AM29" s="69">
        <f t="shared" si="15"/>
        <v>442.49895686595681</v>
      </c>
      <c r="AN29" s="69">
        <f t="shared" si="15"/>
        <v>442.49895686595681</v>
      </c>
      <c r="AO29" s="69">
        <f t="shared" si="15"/>
        <v>442.49895686595681</v>
      </c>
      <c r="AP29" s="69">
        <f t="shared" si="15"/>
        <v>442.49895686595681</v>
      </c>
      <c r="AQ29" s="69">
        <f t="shared" si="15"/>
        <v>442.49895686595681</v>
      </c>
      <c r="AR29" s="69">
        <f t="shared" si="15"/>
        <v>442.49895686595681</v>
      </c>
      <c r="AS29" s="69">
        <f t="shared" si="15"/>
        <v>442.49895686595681</v>
      </c>
      <c r="AT29" s="69">
        <f t="shared" si="15"/>
        <v>442.49895686595681</v>
      </c>
      <c r="AU29" s="69">
        <f t="shared" si="15"/>
        <v>442.49895686595681</v>
      </c>
      <c r="AV29" s="69">
        <f t="shared" si="15"/>
        <v>442.49895686595681</v>
      </c>
      <c r="AW29" s="69">
        <f t="shared" si="15"/>
        <v>442.49895686595681</v>
      </c>
      <c r="AX29" s="69">
        <f t="shared" si="15"/>
        <v>442.49895686595681</v>
      </c>
      <c r="AY29" s="69">
        <f t="shared" si="15"/>
        <v>442.49895686595681</v>
      </c>
      <c r="AZ29" s="69">
        <f t="shared" si="15"/>
        <v>442.49895686595681</v>
      </c>
      <c r="BA29" s="69">
        <f t="shared" si="15"/>
        <v>442.49895686595681</v>
      </c>
      <c r="BB29" s="69">
        <f t="shared" si="15"/>
        <v>442.49895686595681</v>
      </c>
      <c r="BC29" s="69">
        <f t="shared" si="15"/>
        <v>442.49895686595681</v>
      </c>
      <c r="BD29" s="69">
        <f t="shared" si="15"/>
        <v>442.49895686595681</v>
      </c>
      <c r="BE29" s="69">
        <f t="shared" si="15"/>
        <v>442.49895686595681</v>
      </c>
      <c r="BF29" s="69">
        <f t="shared" si="15"/>
        <v>442.49895686595681</v>
      </c>
      <c r="BG29" s="69">
        <f t="shared" si="15"/>
        <v>442.49895686595681</v>
      </c>
      <c r="BH29" s="69">
        <f t="shared" si="15"/>
        <v>442.49895686595681</v>
      </c>
      <c r="BI29" s="69">
        <f t="shared" si="15"/>
        <v>442.49895686595681</v>
      </c>
      <c r="BJ29" s="69">
        <f t="shared" si="15"/>
        <v>442.49895686595681</v>
      </c>
      <c r="BK29" s="69">
        <f t="shared" si="15"/>
        <v>442.49895686595681</v>
      </c>
      <c r="BL29" s="69">
        <f t="shared" si="15"/>
        <v>442.49895686595681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6">B35</f>
        <v>0</v>
      </c>
      <c r="D32" s="75">
        <f t="shared" si="16"/>
        <v>0</v>
      </c>
      <c r="E32" s="75">
        <f t="shared" si="16"/>
        <v>0</v>
      </c>
      <c r="F32" s="75">
        <f t="shared" si="16"/>
        <v>0</v>
      </c>
      <c r="G32" s="75">
        <f t="shared" si="16"/>
        <v>0</v>
      </c>
      <c r="H32" s="75">
        <f t="shared" si="16"/>
        <v>4.3141059830840902</v>
      </c>
      <c r="I32" s="75">
        <f t="shared" si="16"/>
        <v>8.6282119661681804</v>
      </c>
      <c r="J32" s="75">
        <f t="shared" si="16"/>
        <v>12.942317949252271</v>
      </c>
      <c r="K32" s="75">
        <f t="shared" si="16"/>
        <v>17.256423932336361</v>
      </c>
      <c r="L32" s="75">
        <f t="shared" si="16"/>
        <v>21.570529915420451</v>
      </c>
      <c r="M32" s="75">
        <f t="shared" si="16"/>
        <v>25.884635898504541</v>
      </c>
      <c r="N32" s="75">
        <f t="shared" si="16"/>
        <v>30.198741881588631</v>
      </c>
      <c r="O32" s="75">
        <f t="shared" si="16"/>
        <v>34.512847864672722</v>
      </c>
      <c r="P32" s="75">
        <f t="shared" si="16"/>
        <v>38.826953847756812</v>
      </c>
      <c r="Q32" s="75">
        <f t="shared" si="16"/>
        <v>43.141059830840902</v>
      </c>
      <c r="R32" s="75">
        <f t="shared" si="16"/>
        <v>47.455165813924992</v>
      </c>
      <c r="S32" s="75">
        <f t="shared" si="16"/>
        <v>51.769271797009083</v>
      </c>
      <c r="T32" s="75">
        <f t="shared" si="16"/>
        <v>56.083377780093173</v>
      </c>
      <c r="U32" s="75">
        <f t="shared" si="16"/>
        <v>60.397483763177263</v>
      </c>
      <c r="V32" s="75">
        <f t="shared" si="16"/>
        <v>64.711589746261353</v>
      </c>
      <c r="W32" s="75">
        <f t="shared" si="16"/>
        <v>69.025695729345443</v>
      </c>
      <c r="X32" s="75">
        <f t="shared" si="16"/>
        <v>73.339801712429534</v>
      </c>
      <c r="Y32" s="75">
        <f t="shared" si="16"/>
        <v>77.653907695513624</v>
      </c>
      <c r="Z32" s="75">
        <f t="shared" si="16"/>
        <v>81.968013678597714</v>
      </c>
      <c r="AA32" s="75">
        <f t="shared" si="16"/>
        <v>86.282119661681804</v>
      </c>
      <c r="AB32" s="75">
        <f t="shared" si="16"/>
        <v>90.596225644765894</v>
      </c>
      <c r="AC32" s="75">
        <f t="shared" si="16"/>
        <v>94.910331627849985</v>
      </c>
      <c r="AD32" s="75">
        <f t="shared" si="16"/>
        <v>99.224437610934075</v>
      </c>
      <c r="AE32" s="75">
        <f t="shared" si="16"/>
        <v>103.53854359401817</v>
      </c>
      <c r="AF32" s="75">
        <f t="shared" si="16"/>
        <v>107.85264957710226</v>
      </c>
      <c r="AG32" s="75">
        <f t="shared" si="16"/>
        <v>112.16675556018635</v>
      </c>
      <c r="AH32" s="75">
        <f t="shared" si="16"/>
        <v>116.48086154327044</v>
      </c>
      <c r="AI32" s="75">
        <f t="shared" si="16"/>
        <v>120.79496752635453</v>
      </c>
      <c r="AJ32" s="75">
        <f t="shared" si="16"/>
        <v>125.10907350943862</v>
      </c>
      <c r="AK32" s="75">
        <f t="shared" si="16"/>
        <v>129.42317949252271</v>
      </c>
      <c r="AL32" s="75">
        <f t="shared" si="16"/>
        <v>133.7372854756068</v>
      </c>
      <c r="AM32" s="75">
        <f t="shared" si="16"/>
        <v>138.05139145869089</v>
      </c>
      <c r="AN32" s="75">
        <f t="shared" si="16"/>
        <v>142.36549744177498</v>
      </c>
      <c r="AO32" s="75">
        <f t="shared" si="16"/>
        <v>146.67960342485907</v>
      </c>
      <c r="AP32" s="75">
        <f t="shared" si="16"/>
        <v>150.99370940794316</v>
      </c>
      <c r="AQ32" s="75">
        <f t="shared" si="16"/>
        <v>155.30781539102725</v>
      </c>
      <c r="AR32" s="75">
        <f t="shared" si="16"/>
        <v>159.62192137411134</v>
      </c>
      <c r="AS32" s="75">
        <f t="shared" si="16"/>
        <v>163.93602735719543</v>
      </c>
      <c r="AT32" s="75">
        <f t="shared" si="16"/>
        <v>168.25013334027952</v>
      </c>
      <c r="AU32" s="75">
        <f t="shared" si="16"/>
        <v>172.56423932336361</v>
      </c>
      <c r="AV32" s="75">
        <f t="shared" si="16"/>
        <v>176.8783453064477</v>
      </c>
      <c r="AW32" s="75">
        <f t="shared" si="16"/>
        <v>181.19245128953179</v>
      </c>
      <c r="AX32" s="75">
        <f t="shared" si="16"/>
        <v>185.50655727261588</v>
      </c>
      <c r="AY32" s="75">
        <f t="shared" si="16"/>
        <v>189.82066325569997</v>
      </c>
      <c r="AZ32" s="75">
        <f t="shared" si="16"/>
        <v>194.13476923878406</v>
      </c>
      <c r="BA32" s="75">
        <f t="shared" si="16"/>
        <v>198.44887522186815</v>
      </c>
      <c r="BB32" s="75">
        <f t="shared" si="16"/>
        <v>202.76298120495224</v>
      </c>
      <c r="BC32" s="75">
        <f t="shared" si="16"/>
        <v>207.07708718803633</v>
      </c>
      <c r="BD32" s="75">
        <f t="shared" si="16"/>
        <v>211.39119317112042</v>
      </c>
      <c r="BE32" s="75">
        <f t="shared" si="16"/>
        <v>0</v>
      </c>
      <c r="BF32" s="75">
        <f t="shared" si="16"/>
        <v>0</v>
      </c>
      <c r="BG32" s="75">
        <f t="shared" si="16"/>
        <v>0</v>
      </c>
      <c r="BH32" s="75">
        <f t="shared" si="16"/>
        <v>0</v>
      </c>
      <c r="BI32" s="75">
        <f t="shared" si="16"/>
        <v>0</v>
      </c>
      <c r="BJ32" s="75">
        <f t="shared" si="16"/>
        <v>0</v>
      </c>
      <c r="BK32" s="75">
        <f t="shared" si="16"/>
        <v>0</v>
      </c>
      <c r="BL32" s="75">
        <f t="shared" si="16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7">B98</f>
        <v>0</v>
      </c>
      <c r="C33" s="75">
        <f t="shared" si="17"/>
        <v>0</v>
      </c>
      <c r="D33" s="75">
        <f t="shared" si="17"/>
        <v>0</v>
      </c>
      <c r="E33" s="75">
        <f t="shared" si="17"/>
        <v>0</v>
      </c>
      <c r="F33" s="75">
        <f t="shared" si="17"/>
        <v>0</v>
      </c>
      <c r="G33" s="75">
        <f t="shared" si="17"/>
        <v>4.3141059830840902</v>
      </c>
      <c r="H33" s="75">
        <f t="shared" si="17"/>
        <v>4.3141059830840902</v>
      </c>
      <c r="I33" s="75">
        <f t="shared" si="17"/>
        <v>4.3141059830840902</v>
      </c>
      <c r="J33" s="75">
        <f t="shared" si="17"/>
        <v>4.3141059830840902</v>
      </c>
      <c r="K33" s="75">
        <f t="shared" si="17"/>
        <v>4.3141059830840902</v>
      </c>
      <c r="L33" s="75">
        <f t="shared" si="17"/>
        <v>4.3141059830840902</v>
      </c>
      <c r="M33" s="75">
        <f t="shared" si="17"/>
        <v>4.3141059830840902</v>
      </c>
      <c r="N33" s="75">
        <f t="shared" si="17"/>
        <v>4.3141059830840902</v>
      </c>
      <c r="O33" s="75">
        <f t="shared" si="17"/>
        <v>4.3141059830840902</v>
      </c>
      <c r="P33" s="75">
        <f t="shared" si="17"/>
        <v>4.3141059830840902</v>
      </c>
      <c r="Q33" s="75">
        <f t="shared" si="17"/>
        <v>4.3141059830840902</v>
      </c>
      <c r="R33" s="75">
        <f t="shared" si="17"/>
        <v>4.3141059830840902</v>
      </c>
      <c r="S33" s="75">
        <f t="shared" si="17"/>
        <v>4.3141059830840902</v>
      </c>
      <c r="T33" s="75">
        <f t="shared" si="17"/>
        <v>4.3141059830840902</v>
      </c>
      <c r="U33" s="75">
        <f t="shared" si="17"/>
        <v>4.3141059830840902</v>
      </c>
      <c r="V33" s="75">
        <f t="shared" si="17"/>
        <v>4.3141059830840902</v>
      </c>
      <c r="W33" s="75">
        <f t="shared" si="17"/>
        <v>4.3141059830840902</v>
      </c>
      <c r="X33" s="75">
        <f t="shared" si="17"/>
        <v>4.3141059830840902</v>
      </c>
      <c r="Y33" s="75">
        <f t="shared" si="17"/>
        <v>4.3141059830840902</v>
      </c>
      <c r="Z33" s="75">
        <f t="shared" si="17"/>
        <v>4.3141059830840902</v>
      </c>
      <c r="AA33" s="75">
        <f t="shared" si="17"/>
        <v>4.3141059830840902</v>
      </c>
      <c r="AB33" s="75">
        <f t="shared" si="17"/>
        <v>4.3141059830840902</v>
      </c>
      <c r="AC33" s="75">
        <f t="shared" si="17"/>
        <v>4.3141059830840902</v>
      </c>
      <c r="AD33" s="75">
        <f t="shared" si="17"/>
        <v>4.3141059830840902</v>
      </c>
      <c r="AE33" s="75">
        <f t="shared" si="17"/>
        <v>4.3141059830840902</v>
      </c>
      <c r="AF33" s="75">
        <f t="shared" si="17"/>
        <v>4.3141059830840902</v>
      </c>
      <c r="AG33" s="75">
        <f t="shared" si="17"/>
        <v>4.3141059830840902</v>
      </c>
      <c r="AH33" s="75">
        <f t="shared" si="17"/>
        <v>4.3141059830840902</v>
      </c>
      <c r="AI33" s="75">
        <f t="shared" si="17"/>
        <v>4.3141059830840902</v>
      </c>
      <c r="AJ33" s="75">
        <f t="shared" si="17"/>
        <v>4.3141059830840902</v>
      </c>
      <c r="AK33" s="75">
        <f t="shared" si="17"/>
        <v>4.3141059830840902</v>
      </c>
      <c r="AL33" s="75">
        <f t="shared" si="17"/>
        <v>4.3141059830840902</v>
      </c>
      <c r="AM33" s="75">
        <f t="shared" si="17"/>
        <v>4.3141059830840902</v>
      </c>
      <c r="AN33" s="75">
        <f t="shared" si="17"/>
        <v>4.3141059830840902</v>
      </c>
      <c r="AO33" s="75">
        <f t="shared" si="17"/>
        <v>4.3141059830840902</v>
      </c>
      <c r="AP33" s="75">
        <f t="shared" si="17"/>
        <v>4.3141059830840902</v>
      </c>
      <c r="AQ33" s="75">
        <f t="shared" si="17"/>
        <v>4.3141059830840902</v>
      </c>
      <c r="AR33" s="75">
        <f t="shared" si="17"/>
        <v>4.3141059830840902</v>
      </c>
      <c r="AS33" s="75">
        <f t="shared" si="17"/>
        <v>4.3141059830840902</v>
      </c>
      <c r="AT33" s="75">
        <f t="shared" si="17"/>
        <v>4.3141059830840902</v>
      </c>
      <c r="AU33" s="75">
        <f t="shared" si="17"/>
        <v>4.3141059830840902</v>
      </c>
      <c r="AV33" s="75">
        <f t="shared" si="17"/>
        <v>4.3141059830840902</v>
      </c>
      <c r="AW33" s="75">
        <f t="shared" si="17"/>
        <v>4.3141059830840902</v>
      </c>
      <c r="AX33" s="75">
        <f t="shared" si="17"/>
        <v>4.3141059830840902</v>
      </c>
      <c r="AY33" s="75">
        <f t="shared" si="17"/>
        <v>4.3141059830840902</v>
      </c>
      <c r="AZ33" s="75">
        <f t="shared" si="17"/>
        <v>4.3141059830840902</v>
      </c>
      <c r="BA33" s="75">
        <f t="shared" si="17"/>
        <v>4.3141059830840902</v>
      </c>
      <c r="BB33" s="75">
        <f t="shared" si="17"/>
        <v>4.3141059830840902</v>
      </c>
      <c r="BC33" s="75">
        <f t="shared" si="17"/>
        <v>4.3141059830840902</v>
      </c>
      <c r="BD33" s="75">
        <f t="shared" si="17"/>
        <v>4.3141059830840902</v>
      </c>
      <c r="BE33" s="75">
        <f t="shared" si="17"/>
        <v>0</v>
      </c>
      <c r="BF33" s="75">
        <f t="shared" si="17"/>
        <v>0</v>
      </c>
      <c r="BG33" s="75">
        <f t="shared" si="17"/>
        <v>0</v>
      </c>
      <c r="BH33" s="75">
        <f t="shared" si="17"/>
        <v>0</v>
      </c>
      <c r="BI33" s="75">
        <f t="shared" si="17"/>
        <v>0</v>
      </c>
      <c r="BJ33" s="75">
        <f t="shared" si="17"/>
        <v>0</v>
      </c>
      <c r="BK33" s="75">
        <f t="shared" si="17"/>
        <v>0</v>
      </c>
      <c r="BL33" s="75">
        <f t="shared" si="17"/>
        <v>0</v>
      </c>
      <c r="BM33" s="37"/>
      <c r="BN33" s="75">
        <f>SUM(B33:BM33)</f>
        <v>215.70529915420451</v>
      </c>
      <c r="BO33" s="337"/>
    </row>
    <row r="34" spans="1:107" s="67" customFormat="1" ht="15" customHeight="1">
      <c r="A34" s="362" t="s">
        <v>302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3"/>
      <c r="N34" s="293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>
        <f>-BN85</f>
        <v>0</v>
      </c>
      <c r="AZ34" s="290">
        <f>-BN86</f>
        <v>0</v>
      </c>
      <c r="BA34" s="290">
        <f>-BN87</f>
        <v>0</v>
      </c>
      <c r="BB34" s="290">
        <f>-BN88</f>
        <v>0</v>
      </c>
      <c r="BC34" s="290">
        <f>-BN89</f>
        <v>0</v>
      </c>
      <c r="BD34" s="293">
        <f>-BN90</f>
        <v>-215.70529915420451</v>
      </c>
      <c r="BE34" s="290">
        <f>-BN91</f>
        <v>0</v>
      </c>
      <c r="BF34" s="290">
        <f>-BN92</f>
        <v>0</v>
      </c>
      <c r="BG34" s="290">
        <f>-BN93</f>
        <v>0</v>
      </c>
      <c r="BH34" s="290">
        <f>-BN94</f>
        <v>0</v>
      </c>
      <c r="BI34" s="290">
        <f>-BN95</f>
        <v>0</v>
      </c>
      <c r="BJ34" s="290">
        <f>-BN96</f>
        <v>0</v>
      </c>
      <c r="BK34" s="293">
        <f>-BN97</f>
        <v>0</v>
      </c>
      <c r="BL34" s="290"/>
      <c r="BM34" s="292"/>
      <c r="BN34" s="290">
        <f>SUM(B34:BM34)</f>
        <v>-215.70529915420451</v>
      </c>
      <c r="BO34" s="368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8">SUM(C32:C34)</f>
        <v>0</v>
      </c>
      <c r="D35" s="75">
        <f t="shared" si="18"/>
        <v>0</v>
      </c>
      <c r="E35" s="75">
        <f t="shared" si="18"/>
        <v>0</v>
      </c>
      <c r="F35" s="75">
        <f t="shared" si="18"/>
        <v>0</v>
      </c>
      <c r="G35" s="75">
        <f t="shared" si="18"/>
        <v>4.3141059830840902</v>
      </c>
      <c r="H35" s="75">
        <f t="shared" si="18"/>
        <v>8.6282119661681804</v>
      </c>
      <c r="I35" s="75">
        <f t="shared" si="18"/>
        <v>12.942317949252271</v>
      </c>
      <c r="J35" s="75">
        <f t="shared" si="18"/>
        <v>17.256423932336361</v>
      </c>
      <c r="K35" s="75">
        <f t="shared" si="18"/>
        <v>21.570529915420451</v>
      </c>
      <c r="L35" s="75">
        <f t="shared" si="18"/>
        <v>25.884635898504541</v>
      </c>
      <c r="M35" s="75">
        <f t="shared" si="18"/>
        <v>30.198741881588631</v>
      </c>
      <c r="N35" s="75">
        <f t="shared" si="18"/>
        <v>34.512847864672722</v>
      </c>
      <c r="O35" s="75">
        <f t="shared" si="18"/>
        <v>38.826953847756812</v>
      </c>
      <c r="P35" s="75">
        <f t="shared" si="18"/>
        <v>43.141059830840902</v>
      </c>
      <c r="Q35" s="75">
        <f t="shared" si="18"/>
        <v>47.455165813924992</v>
      </c>
      <c r="R35" s="75">
        <f t="shared" si="18"/>
        <v>51.769271797009083</v>
      </c>
      <c r="S35" s="75">
        <f t="shared" si="18"/>
        <v>56.083377780093173</v>
      </c>
      <c r="T35" s="75">
        <f t="shared" si="18"/>
        <v>60.397483763177263</v>
      </c>
      <c r="U35" s="75">
        <f t="shared" si="18"/>
        <v>64.711589746261353</v>
      </c>
      <c r="V35" s="75">
        <f t="shared" si="18"/>
        <v>69.025695729345443</v>
      </c>
      <c r="W35" s="75">
        <f t="shared" si="18"/>
        <v>73.339801712429534</v>
      </c>
      <c r="X35" s="75">
        <f t="shared" si="18"/>
        <v>77.653907695513624</v>
      </c>
      <c r="Y35" s="75">
        <f t="shared" si="18"/>
        <v>81.968013678597714</v>
      </c>
      <c r="Z35" s="75">
        <f t="shared" si="18"/>
        <v>86.282119661681804</v>
      </c>
      <c r="AA35" s="75">
        <f t="shared" si="18"/>
        <v>90.596225644765894</v>
      </c>
      <c r="AB35" s="75">
        <f t="shared" si="18"/>
        <v>94.910331627849985</v>
      </c>
      <c r="AC35" s="75">
        <f t="shared" si="18"/>
        <v>99.224437610934075</v>
      </c>
      <c r="AD35" s="75">
        <f t="shared" si="18"/>
        <v>103.53854359401817</v>
      </c>
      <c r="AE35" s="75">
        <f t="shared" si="18"/>
        <v>107.85264957710226</v>
      </c>
      <c r="AF35" s="75">
        <f t="shared" si="18"/>
        <v>112.16675556018635</v>
      </c>
      <c r="AG35" s="75">
        <f t="shared" si="18"/>
        <v>116.48086154327044</v>
      </c>
      <c r="AH35" s="75">
        <f t="shared" si="18"/>
        <v>120.79496752635453</v>
      </c>
      <c r="AI35" s="75">
        <f t="shared" si="18"/>
        <v>125.10907350943862</v>
      </c>
      <c r="AJ35" s="75">
        <f t="shared" si="18"/>
        <v>129.42317949252271</v>
      </c>
      <c r="AK35" s="75">
        <f t="shared" si="18"/>
        <v>133.7372854756068</v>
      </c>
      <c r="AL35" s="75">
        <f t="shared" si="18"/>
        <v>138.05139145869089</v>
      </c>
      <c r="AM35" s="75">
        <f t="shared" si="18"/>
        <v>142.36549744177498</v>
      </c>
      <c r="AN35" s="75">
        <f t="shared" si="18"/>
        <v>146.67960342485907</v>
      </c>
      <c r="AO35" s="75">
        <f t="shared" si="18"/>
        <v>150.99370940794316</v>
      </c>
      <c r="AP35" s="75">
        <f t="shared" si="18"/>
        <v>155.30781539102725</v>
      </c>
      <c r="AQ35" s="75">
        <f t="shared" si="18"/>
        <v>159.62192137411134</v>
      </c>
      <c r="AR35" s="75">
        <f t="shared" si="18"/>
        <v>163.93602735719543</v>
      </c>
      <c r="AS35" s="75">
        <f t="shared" si="18"/>
        <v>168.25013334027952</v>
      </c>
      <c r="AT35" s="75">
        <f t="shared" si="18"/>
        <v>172.56423932336361</v>
      </c>
      <c r="AU35" s="75">
        <f t="shared" si="18"/>
        <v>176.8783453064477</v>
      </c>
      <c r="AV35" s="75">
        <f t="shared" si="18"/>
        <v>181.19245128953179</v>
      </c>
      <c r="AW35" s="75">
        <f t="shared" si="18"/>
        <v>185.50655727261588</v>
      </c>
      <c r="AX35" s="75">
        <f t="shared" si="18"/>
        <v>189.82066325569997</v>
      </c>
      <c r="AY35" s="75">
        <f t="shared" si="18"/>
        <v>194.13476923878406</v>
      </c>
      <c r="AZ35" s="75">
        <f t="shared" si="18"/>
        <v>198.44887522186815</v>
      </c>
      <c r="BA35" s="75">
        <f t="shared" si="18"/>
        <v>202.76298120495224</v>
      </c>
      <c r="BB35" s="75">
        <f t="shared" si="18"/>
        <v>207.07708718803633</v>
      </c>
      <c r="BC35" s="75">
        <f t="shared" si="18"/>
        <v>211.39119317112042</v>
      </c>
      <c r="BD35" s="75">
        <f t="shared" si="18"/>
        <v>0</v>
      </c>
      <c r="BE35" s="75">
        <f t="shared" si="18"/>
        <v>0</v>
      </c>
      <c r="BF35" s="75">
        <f t="shared" si="18"/>
        <v>0</v>
      </c>
      <c r="BG35" s="75">
        <f t="shared" si="18"/>
        <v>0</v>
      </c>
      <c r="BH35" s="75">
        <f t="shared" si="18"/>
        <v>0</v>
      </c>
      <c r="BI35" s="75">
        <f t="shared" si="18"/>
        <v>0</v>
      </c>
      <c r="BJ35" s="75">
        <f t="shared" si="18"/>
        <v>0</v>
      </c>
      <c r="BK35" s="75">
        <f t="shared" si="18"/>
        <v>0</v>
      </c>
      <c r="BL35" s="75">
        <f t="shared" si="18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9">AVERAGE(B32,B35)</f>
        <v>0</v>
      </c>
      <c r="C36" s="69">
        <f t="shared" si="19"/>
        <v>0</v>
      </c>
      <c r="D36" s="69">
        <f t="shared" si="19"/>
        <v>0</v>
      </c>
      <c r="E36" s="69">
        <f t="shared" si="19"/>
        <v>0</v>
      </c>
      <c r="F36" s="69">
        <f t="shared" si="19"/>
        <v>0</v>
      </c>
      <c r="G36" s="69">
        <f t="shared" si="19"/>
        <v>2.1570529915420451</v>
      </c>
      <c r="H36" s="69">
        <f t="shared" si="19"/>
        <v>6.4711589746261353</v>
      </c>
      <c r="I36" s="69">
        <f t="shared" si="19"/>
        <v>10.785264957710226</v>
      </c>
      <c r="J36" s="69">
        <f t="shared" si="19"/>
        <v>15.099370940794316</v>
      </c>
      <c r="K36" s="69">
        <f t="shared" si="19"/>
        <v>19.413476923878406</v>
      </c>
      <c r="L36" s="69">
        <f t="shared" si="19"/>
        <v>23.727582906962496</v>
      </c>
      <c r="M36" s="69">
        <f t="shared" si="19"/>
        <v>28.041688890046586</v>
      </c>
      <c r="N36" s="69">
        <f t="shared" si="19"/>
        <v>32.355794873130677</v>
      </c>
      <c r="O36" s="69">
        <f t="shared" si="19"/>
        <v>36.669900856214767</v>
      </c>
      <c r="P36" s="69">
        <f t="shared" si="19"/>
        <v>40.984006839298857</v>
      </c>
      <c r="Q36" s="69">
        <f t="shared" si="19"/>
        <v>45.298112822382947</v>
      </c>
      <c r="R36" s="69">
        <f t="shared" si="19"/>
        <v>49.612218805467037</v>
      </c>
      <c r="S36" s="69">
        <f t="shared" si="19"/>
        <v>53.926324788551128</v>
      </c>
      <c r="T36" s="69">
        <f t="shared" si="19"/>
        <v>58.240430771635218</v>
      </c>
      <c r="U36" s="69">
        <f t="shared" si="19"/>
        <v>62.554536754719308</v>
      </c>
      <c r="V36" s="69">
        <f t="shared" si="19"/>
        <v>66.868642737803398</v>
      </c>
      <c r="W36" s="69">
        <f t="shared" si="19"/>
        <v>71.182748720887489</v>
      </c>
      <c r="X36" s="69">
        <f t="shared" si="19"/>
        <v>75.496854703971579</v>
      </c>
      <c r="Y36" s="69">
        <f t="shared" si="19"/>
        <v>79.810960687055669</v>
      </c>
      <c r="Z36" s="69">
        <f t="shared" si="19"/>
        <v>84.125066670139759</v>
      </c>
      <c r="AA36" s="69">
        <f t="shared" si="19"/>
        <v>88.439172653223849</v>
      </c>
      <c r="AB36" s="69">
        <f t="shared" si="19"/>
        <v>92.75327863630794</v>
      </c>
      <c r="AC36" s="69">
        <f t="shared" si="19"/>
        <v>97.06738461939203</v>
      </c>
      <c r="AD36" s="69">
        <f t="shared" si="19"/>
        <v>101.38149060247612</v>
      </c>
      <c r="AE36" s="69">
        <f t="shared" si="19"/>
        <v>105.69559658556021</v>
      </c>
      <c r="AF36" s="69">
        <f t="shared" si="19"/>
        <v>110.0097025686443</v>
      </c>
      <c r="AG36" s="69">
        <f t="shared" si="19"/>
        <v>114.32380855172839</v>
      </c>
      <c r="AH36" s="69">
        <f t="shared" si="19"/>
        <v>118.63791453481248</v>
      </c>
      <c r="AI36" s="69">
        <f t="shared" si="19"/>
        <v>122.95202051789657</v>
      </c>
      <c r="AJ36" s="69">
        <f t="shared" si="19"/>
        <v>127.26612650098066</v>
      </c>
      <c r="AK36" s="69">
        <f t="shared" si="19"/>
        <v>131.58023248406477</v>
      </c>
      <c r="AL36" s="69">
        <f t="shared" si="19"/>
        <v>135.89433846714883</v>
      </c>
      <c r="AM36" s="69">
        <f t="shared" si="19"/>
        <v>140.20844445023295</v>
      </c>
      <c r="AN36" s="69">
        <f t="shared" si="19"/>
        <v>144.52255043331701</v>
      </c>
      <c r="AO36" s="69">
        <f t="shared" si="19"/>
        <v>148.83665641640113</v>
      </c>
      <c r="AP36" s="69">
        <f t="shared" si="19"/>
        <v>153.15076239948519</v>
      </c>
      <c r="AQ36" s="69">
        <f t="shared" si="19"/>
        <v>157.46486838256931</v>
      </c>
      <c r="AR36" s="69">
        <f t="shared" si="19"/>
        <v>161.77897436565337</v>
      </c>
      <c r="AS36" s="69">
        <f t="shared" si="19"/>
        <v>166.09308034873749</v>
      </c>
      <c r="AT36" s="69">
        <f t="shared" si="19"/>
        <v>170.40718633182155</v>
      </c>
      <c r="AU36" s="69">
        <f t="shared" si="19"/>
        <v>174.72129231490567</v>
      </c>
      <c r="AV36" s="69">
        <f t="shared" si="19"/>
        <v>179.03539829798973</v>
      </c>
      <c r="AW36" s="69">
        <f t="shared" si="19"/>
        <v>183.34950428107385</v>
      </c>
      <c r="AX36" s="69">
        <f t="shared" si="19"/>
        <v>187.66361026415791</v>
      </c>
      <c r="AY36" s="69">
        <f t="shared" si="19"/>
        <v>191.97771624724203</v>
      </c>
      <c r="AZ36" s="69">
        <f t="shared" si="19"/>
        <v>196.29182223032609</v>
      </c>
      <c r="BA36" s="69">
        <f t="shared" si="19"/>
        <v>200.60592821341021</v>
      </c>
      <c r="BB36" s="69">
        <f t="shared" si="19"/>
        <v>204.92003419649427</v>
      </c>
      <c r="BC36" s="69">
        <f t="shared" si="19"/>
        <v>209.23414017957839</v>
      </c>
      <c r="BD36" s="69">
        <f t="shared" si="19"/>
        <v>105.69559658556021</v>
      </c>
      <c r="BE36" s="69">
        <f t="shared" si="19"/>
        <v>0</v>
      </c>
      <c r="BF36" s="69">
        <f t="shared" si="19"/>
        <v>0</v>
      </c>
      <c r="BG36" s="69">
        <f t="shared" si="19"/>
        <v>0</v>
      </c>
      <c r="BH36" s="69">
        <f t="shared" si="19"/>
        <v>0</v>
      </c>
      <c r="BI36" s="69">
        <f t="shared" si="19"/>
        <v>0</v>
      </c>
      <c r="BJ36" s="69">
        <f t="shared" si="19"/>
        <v>0</v>
      </c>
      <c r="BK36" s="69">
        <f t="shared" si="19"/>
        <v>0</v>
      </c>
      <c r="BL36" s="69">
        <f t="shared" si="19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20">B41</f>
        <v>0</v>
      </c>
      <c r="D39" s="75">
        <f t="shared" si="20"/>
        <v>0</v>
      </c>
      <c r="E39" s="75">
        <f t="shared" si="20"/>
        <v>0</v>
      </c>
      <c r="F39" s="75">
        <f t="shared" si="20"/>
        <v>0</v>
      </c>
      <c r="G39" s="75">
        <f t="shared" si="20"/>
        <v>0</v>
      </c>
      <c r="H39" s="75">
        <f t="shared" si="20"/>
        <v>1.3550717510969259</v>
      </c>
      <c r="I39" s="75">
        <f t="shared" si="20"/>
        <v>5.3962828762254151</v>
      </c>
      <c r="J39" s="75">
        <f t="shared" si="20"/>
        <v>9.0178089218713122</v>
      </c>
      <c r="K39" s="75">
        <f t="shared" si="20"/>
        <v>12.252171610060945</v>
      </c>
      <c r="L39" s="75">
        <f t="shared" si="20"/>
        <v>15.127246702531165</v>
      </c>
      <c r="M39" s="75">
        <f t="shared" si="20"/>
        <v>17.670909961018822</v>
      </c>
      <c r="N39" s="75">
        <f t="shared" si="20"/>
        <v>19.907165513686206</v>
      </c>
      <c r="O39" s="75">
        <f t="shared" si="20"/>
        <v>21.860017488695604</v>
      </c>
      <c r="P39" s="75">
        <f t="shared" si="20"/>
        <v>23.766409860810249</v>
      </c>
      <c r="Q39" s="75">
        <f t="shared" si="20"/>
        <v>25.672802232924894</v>
      </c>
      <c r="R39" s="75">
        <f t="shared" si="20"/>
        <v>27.57919460503954</v>
      </c>
      <c r="S39" s="75">
        <f t="shared" si="20"/>
        <v>29.485586977154185</v>
      </c>
      <c r="T39" s="75">
        <f t="shared" si="20"/>
        <v>31.39197934926883</v>
      </c>
      <c r="U39" s="75">
        <f t="shared" si="20"/>
        <v>33.298371721383475</v>
      </c>
      <c r="V39" s="75">
        <f t="shared" si="20"/>
        <v>35.20476409349812</v>
      </c>
      <c r="W39" s="75">
        <f t="shared" si="20"/>
        <v>37.111156465612765</v>
      </c>
      <c r="X39" s="75">
        <f t="shared" si="20"/>
        <v>39.017548837727411</v>
      </c>
      <c r="Y39" s="75">
        <f t="shared" si="20"/>
        <v>40.923941209842056</v>
      </c>
      <c r="Z39" s="75">
        <f t="shared" si="20"/>
        <v>42.830333581956701</v>
      </c>
      <c r="AA39" s="75">
        <f t="shared" si="20"/>
        <v>44.736725954071346</v>
      </c>
      <c r="AB39" s="75">
        <f t="shared" si="20"/>
        <v>44.915595425216139</v>
      </c>
      <c r="AC39" s="75">
        <f t="shared" si="20"/>
        <v>43.36694199539108</v>
      </c>
      <c r="AD39" s="75">
        <f t="shared" si="20"/>
        <v>41.818288565566021</v>
      </c>
      <c r="AE39" s="75">
        <f t="shared" si="20"/>
        <v>40.269635135740963</v>
      </c>
      <c r="AF39" s="75">
        <f t="shared" si="20"/>
        <v>38.720981705915904</v>
      </c>
      <c r="AG39" s="75">
        <f t="shared" si="20"/>
        <v>37.172328276090845</v>
      </c>
      <c r="AH39" s="75">
        <f t="shared" si="20"/>
        <v>35.623674846265786</v>
      </c>
      <c r="AI39" s="75">
        <f t="shared" si="20"/>
        <v>34.075021416440727</v>
      </c>
      <c r="AJ39" s="75">
        <f t="shared" si="20"/>
        <v>32.526367986615668</v>
      </c>
      <c r="AK39" s="75">
        <f t="shared" si="20"/>
        <v>30.977714556790609</v>
      </c>
      <c r="AL39" s="75">
        <f t="shared" si="20"/>
        <v>29.42906112696555</v>
      </c>
      <c r="AM39" s="75">
        <f t="shared" si="20"/>
        <v>27.880407697140491</v>
      </c>
      <c r="AN39" s="75">
        <f t="shared" si="20"/>
        <v>26.331754267315432</v>
      </c>
      <c r="AO39" s="75">
        <f t="shared" si="20"/>
        <v>24.783100837490373</v>
      </c>
      <c r="AP39" s="75">
        <f t="shared" si="20"/>
        <v>23.234447407665314</v>
      </c>
      <c r="AQ39" s="75">
        <f t="shared" si="20"/>
        <v>21.685793977840255</v>
      </c>
      <c r="AR39" s="75">
        <f t="shared" si="20"/>
        <v>20.137140548015196</v>
      </c>
      <c r="AS39" s="75">
        <f t="shared" si="20"/>
        <v>18.588487118190137</v>
      </c>
      <c r="AT39" s="75">
        <f t="shared" si="20"/>
        <v>17.039833688365079</v>
      </c>
      <c r="AU39" s="75">
        <f t="shared" si="20"/>
        <v>15.49118025854002</v>
      </c>
      <c r="AV39" s="75">
        <f t="shared" si="20"/>
        <v>13.942526828714961</v>
      </c>
      <c r="AW39" s="75">
        <f t="shared" si="20"/>
        <v>12.393873398889902</v>
      </c>
      <c r="AX39" s="75">
        <f t="shared" si="20"/>
        <v>10.845219969064843</v>
      </c>
      <c r="AY39" s="75">
        <f t="shared" si="20"/>
        <v>9.2965665392397838</v>
      </c>
      <c r="AZ39" s="75">
        <f t="shared" si="20"/>
        <v>7.7479131094147258</v>
      </c>
      <c r="BA39" s="75">
        <f t="shared" si="20"/>
        <v>6.1992596795896677</v>
      </c>
      <c r="BB39" s="75">
        <f t="shared" si="20"/>
        <v>4.6506062497646097</v>
      </c>
      <c r="BC39" s="75">
        <f t="shared" si="20"/>
        <v>3.1019528199395516</v>
      </c>
      <c r="BD39" s="75">
        <f t="shared" si="20"/>
        <v>1.5532993901144936</v>
      </c>
      <c r="BE39" s="75">
        <f t="shared" si="20"/>
        <v>4.6459602894355356E-3</v>
      </c>
      <c r="BF39" s="75">
        <f t="shared" si="20"/>
        <v>4.6459602894355356E-3</v>
      </c>
      <c r="BG39" s="75">
        <f t="shared" si="20"/>
        <v>4.6459602894355356E-3</v>
      </c>
      <c r="BH39" s="75">
        <f t="shared" si="20"/>
        <v>4.6459602894355356E-3</v>
      </c>
      <c r="BI39" s="75">
        <f t="shared" si="20"/>
        <v>4.6459602894355356E-3</v>
      </c>
      <c r="BJ39" s="75">
        <f t="shared" si="20"/>
        <v>4.6459602894355356E-3</v>
      </c>
      <c r="BK39" s="75">
        <f t="shared" si="20"/>
        <v>4.6459602894355356E-3</v>
      </c>
      <c r="BL39" s="75">
        <f t="shared" si="20"/>
        <v>4.6459602894355356E-3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0</v>
      </c>
      <c r="E40" s="77">
        <f>(E26-E114)*'Assumptions (Inputs)'!$C$29</f>
        <v>0</v>
      </c>
      <c r="F40" s="77">
        <f>(F26-F114)*'Assumptions (Inputs)'!$C$29</f>
        <v>0</v>
      </c>
      <c r="G40" s="77">
        <f>(G26-G114)*'Assumptions (Inputs)'!$C$29</f>
        <v>1.3550717510969259</v>
      </c>
      <c r="H40" s="77">
        <f>(H26-H114)*'Assumptions (Inputs)'!$C$29</f>
        <v>4.0412111251284895</v>
      </c>
      <c r="I40" s="77">
        <f>(I26-I114)*'Assumptions (Inputs)'!$C$29</f>
        <v>3.6215260456458975</v>
      </c>
      <c r="J40" s="77">
        <f>(J26-J114)*'Assumptions (Inputs)'!$C$29</f>
        <v>3.2343626881896332</v>
      </c>
      <c r="K40" s="77">
        <f>(K26-K114)*'Assumptions (Inputs)'!$C$29</f>
        <v>2.8750750924702206</v>
      </c>
      <c r="L40" s="77">
        <f>(L26-L114)*'Assumptions (Inputs)'!$C$29</f>
        <v>2.5436632584876575</v>
      </c>
      <c r="M40" s="77">
        <f>(M26-M114)*'Assumptions (Inputs)'!$C$29</f>
        <v>2.2362555526673837</v>
      </c>
      <c r="N40" s="77">
        <f>(N26-N114)*'Assumptions (Inputs)'!$C$29</f>
        <v>1.9528519750093987</v>
      </c>
      <c r="O40" s="77">
        <f>(O26-O114)*'Assumptions (Inputs)'!$C$29</f>
        <v>1.9063923721146463</v>
      </c>
      <c r="P40" s="77">
        <f>(P26-P114)*'Assumptions (Inputs)'!$C$29</f>
        <v>1.9063923721146463</v>
      </c>
      <c r="Q40" s="77">
        <f>(Q26-Q114)*'Assumptions (Inputs)'!$C$29</f>
        <v>1.9063923721146463</v>
      </c>
      <c r="R40" s="77">
        <f>(R26-R114)*'Assumptions (Inputs)'!$C$29</f>
        <v>1.9063923721146463</v>
      </c>
      <c r="S40" s="77">
        <f>(S26-S114)*'Assumptions (Inputs)'!$C$29</f>
        <v>1.9063923721146463</v>
      </c>
      <c r="T40" s="77">
        <f>(T26-T114)*'Assumptions (Inputs)'!$C$29</f>
        <v>1.9063923721146463</v>
      </c>
      <c r="U40" s="77">
        <f>(U26-U114)*'Assumptions (Inputs)'!$C$29</f>
        <v>1.9063923721146463</v>
      </c>
      <c r="V40" s="77">
        <f>(V26-V114)*'Assumptions (Inputs)'!$C$29</f>
        <v>1.9063923721146463</v>
      </c>
      <c r="W40" s="77">
        <f>(W26-W114)*'Assumptions (Inputs)'!$C$29</f>
        <v>1.9063923721146463</v>
      </c>
      <c r="X40" s="77">
        <f>(X26-X114)*'Assumptions (Inputs)'!$C$29</f>
        <v>1.9063923721146463</v>
      </c>
      <c r="Y40" s="77">
        <f>(Y26-Y114)*'Assumptions (Inputs)'!$C$29</f>
        <v>1.9063923721146463</v>
      </c>
      <c r="Z40" s="77">
        <f>(Z26-Z114)*'Assumptions (Inputs)'!$C$29</f>
        <v>1.9063923721146463</v>
      </c>
      <c r="AA40" s="77">
        <f>(AA26-AA114)*'Assumptions (Inputs)'!$C$29</f>
        <v>0.17886947114479412</v>
      </c>
      <c r="AB40" s="77">
        <f>(AB26-AB114)*'Assumptions (Inputs)'!$C$29</f>
        <v>-1.548653429825058</v>
      </c>
      <c r="AC40" s="77">
        <f>(AC26-AC114)*'Assumptions (Inputs)'!$C$29</f>
        <v>-1.548653429825058</v>
      </c>
      <c r="AD40" s="77">
        <f>(AD26-AD114)*'Assumptions (Inputs)'!$C$29</f>
        <v>-1.548653429825058</v>
      </c>
      <c r="AE40" s="77">
        <f>(AE26-AE114)*'Assumptions (Inputs)'!$C$29</f>
        <v>-1.548653429825058</v>
      </c>
      <c r="AF40" s="77">
        <f>(AF26-AF114)*'Assumptions (Inputs)'!$C$29</f>
        <v>-1.548653429825058</v>
      </c>
      <c r="AG40" s="77">
        <f>(AG26-AG114)*'Assumptions (Inputs)'!$C$29</f>
        <v>-1.548653429825058</v>
      </c>
      <c r="AH40" s="77">
        <f>(AH26-AH114)*'Assumptions (Inputs)'!$C$29</f>
        <v>-1.548653429825058</v>
      </c>
      <c r="AI40" s="77">
        <f>(AI26-AI114)*'Assumptions (Inputs)'!$C$29</f>
        <v>-1.548653429825058</v>
      </c>
      <c r="AJ40" s="77">
        <f>(AJ26-AJ114)*'Assumptions (Inputs)'!$C$29</f>
        <v>-1.548653429825058</v>
      </c>
      <c r="AK40" s="77">
        <f>(AK26-AK114)*'Assumptions (Inputs)'!$C$29</f>
        <v>-1.548653429825058</v>
      </c>
      <c r="AL40" s="77">
        <f>(AL26-AL114)*'Assumptions (Inputs)'!$C$29</f>
        <v>-1.548653429825058</v>
      </c>
      <c r="AM40" s="77">
        <f>(AM26-AM114)*'Assumptions (Inputs)'!$C$29</f>
        <v>-1.548653429825058</v>
      </c>
      <c r="AN40" s="77">
        <f>(AN26-AN114)*'Assumptions (Inputs)'!$C$29</f>
        <v>-1.548653429825058</v>
      </c>
      <c r="AO40" s="77">
        <f>(AO26-AO114)*'Assumptions (Inputs)'!$C$29</f>
        <v>-1.548653429825058</v>
      </c>
      <c r="AP40" s="77">
        <f>(AP26-AP114)*'Assumptions (Inputs)'!$C$29</f>
        <v>-1.548653429825058</v>
      </c>
      <c r="AQ40" s="77">
        <f>(AQ26-AQ114)*'Assumptions (Inputs)'!$C$29</f>
        <v>-1.548653429825058</v>
      </c>
      <c r="AR40" s="77">
        <f>(AR26-AR114)*'Assumptions (Inputs)'!$C$29</f>
        <v>-1.548653429825058</v>
      </c>
      <c r="AS40" s="77">
        <f>(AS26-AS114)*'Assumptions (Inputs)'!$C$29</f>
        <v>-1.548653429825058</v>
      </c>
      <c r="AT40" s="77">
        <f>(AT26-AT114)*'Assumptions (Inputs)'!$C$29</f>
        <v>-1.548653429825058</v>
      </c>
      <c r="AU40" s="77">
        <f>(AU26-AU114)*'Assumptions (Inputs)'!$C$29</f>
        <v>-1.548653429825058</v>
      </c>
      <c r="AV40" s="77">
        <f>(AV26-AV114)*'Assumptions (Inputs)'!$C$29</f>
        <v>-1.548653429825058</v>
      </c>
      <c r="AW40" s="77">
        <f>(AW26-AW114)*'Assumptions (Inputs)'!$C$29</f>
        <v>-1.548653429825058</v>
      </c>
      <c r="AX40" s="77">
        <f>(AX26-AX114)*'Assumptions (Inputs)'!$C$29</f>
        <v>-1.548653429825058</v>
      </c>
      <c r="AY40" s="77">
        <f>(AY26-AY114)*'Assumptions (Inputs)'!$C$29</f>
        <v>-1.548653429825058</v>
      </c>
      <c r="AZ40" s="77">
        <f>(AZ26-AZ114)*'Assumptions (Inputs)'!$C$29</f>
        <v>-1.548653429825058</v>
      </c>
      <c r="BA40" s="77">
        <f>(BA26-BA114)*'Assumptions (Inputs)'!$C$29</f>
        <v>-1.548653429825058</v>
      </c>
      <c r="BB40" s="77">
        <f>(BB26-BB114)*'Assumptions (Inputs)'!$C$29</f>
        <v>-1.548653429825058</v>
      </c>
      <c r="BC40" s="77">
        <f>(BC26-BC114)*'Assumptions (Inputs)'!$C$29</f>
        <v>-1.548653429825058</v>
      </c>
      <c r="BD40" s="77">
        <f>(BD26-BD114)*'Assumptions (Inputs)'!$C$29</f>
        <v>-1.548653429825058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4.6459602894355356E-3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1">SUM(C39:C40)</f>
        <v>0</v>
      </c>
      <c r="D41" s="75">
        <f t="shared" si="21"/>
        <v>0</v>
      </c>
      <c r="E41" s="75">
        <f t="shared" si="21"/>
        <v>0</v>
      </c>
      <c r="F41" s="75">
        <f t="shared" si="21"/>
        <v>0</v>
      </c>
      <c r="G41" s="75">
        <f t="shared" si="21"/>
        <v>1.3550717510969259</v>
      </c>
      <c r="H41" s="75">
        <f t="shared" si="21"/>
        <v>5.3962828762254151</v>
      </c>
      <c r="I41" s="75">
        <f t="shared" si="21"/>
        <v>9.0178089218713122</v>
      </c>
      <c r="J41" s="75">
        <f t="shared" si="21"/>
        <v>12.252171610060945</v>
      </c>
      <c r="K41" s="75">
        <f t="shared" si="21"/>
        <v>15.127246702531165</v>
      </c>
      <c r="L41" s="75">
        <f t="shared" si="21"/>
        <v>17.670909961018822</v>
      </c>
      <c r="M41" s="75">
        <f t="shared" si="21"/>
        <v>19.907165513686206</v>
      </c>
      <c r="N41" s="75">
        <f t="shared" si="21"/>
        <v>21.860017488695604</v>
      </c>
      <c r="O41" s="75">
        <f t="shared" si="21"/>
        <v>23.766409860810249</v>
      </c>
      <c r="P41" s="75">
        <f t="shared" si="21"/>
        <v>25.672802232924894</v>
      </c>
      <c r="Q41" s="75">
        <f t="shared" si="21"/>
        <v>27.57919460503954</v>
      </c>
      <c r="R41" s="75">
        <f t="shared" si="21"/>
        <v>29.485586977154185</v>
      </c>
      <c r="S41" s="75">
        <f t="shared" si="21"/>
        <v>31.39197934926883</v>
      </c>
      <c r="T41" s="75">
        <f t="shared" si="21"/>
        <v>33.298371721383475</v>
      </c>
      <c r="U41" s="75">
        <f t="shared" si="21"/>
        <v>35.20476409349812</v>
      </c>
      <c r="V41" s="75">
        <f t="shared" si="21"/>
        <v>37.111156465612765</v>
      </c>
      <c r="W41" s="75">
        <f t="shared" si="21"/>
        <v>39.017548837727411</v>
      </c>
      <c r="X41" s="75">
        <f t="shared" si="21"/>
        <v>40.923941209842056</v>
      </c>
      <c r="Y41" s="75">
        <f t="shared" si="21"/>
        <v>42.830333581956701</v>
      </c>
      <c r="Z41" s="75">
        <f t="shared" si="21"/>
        <v>44.736725954071346</v>
      </c>
      <c r="AA41" s="75">
        <f t="shared" si="21"/>
        <v>44.915595425216139</v>
      </c>
      <c r="AB41" s="75">
        <f t="shared" si="21"/>
        <v>43.36694199539108</v>
      </c>
      <c r="AC41" s="75">
        <f t="shared" si="21"/>
        <v>41.818288565566021</v>
      </c>
      <c r="AD41" s="75">
        <f t="shared" si="21"/>
        <v>40.269635135740963</v>
      </c>
      <c r="AE41" s="75">
        <f t="shared" si="21"/>
        <v>38.720981705915904</v>
      </c>
      <c r="AF41" s="75">
        <f t="shared" si="21"/>
        <v>37.172328276090845</v>
      </c>
      <c r="AG41" s="75">
        <f t="shared" si="21"/>
        <v>35.623674846265786</v>
      </c>
      <c r="AH41" s="75">
        <f t="shared" si="21"/>
        <v>34.075021416440727</v>
      </c>
      <c r="AI41" s="75">
        <f t="shared" si="21"/>
        <v>32.526367986615668</v>
      </c>
      <c r="AJ41" s="75">
        <f t="shared" si="21"/>
        <v>30.977714556790609</v>
      </c>
      <c r="AK41" s="75">
        <f t="shared" si="21"/>
        <v>29.42906112696555</v>
      </c>
      <c r="AL41" s="75">
        <f t="shared" si="21"/>
        <v>27.880407697140491</v>
      </c>
      <c r="AM41" s="75">
        <f t="shared" si="21"/>
        <v>26.331754267315432</v>
      </c>
      <c r="AN41" s="75">
        <f t="shared" si="21"/>
        <v>24.783100837490373</v>
      </c>
      <c r="AO41" s="75">
        <f t="shared" si="21"/>
        <v>23.234447407665314</v>
      </c>
      <c r="AP41" s="75">
        <f t="shared" si="21"/>
        <v>21.685793977840255</v>
      </c>
      <c r="AQ41" s="75">
        <f t="shared" si="21"/>
        <v>20.137140548015196</v>
      </c>
      <c r="AR41" s="75">
        <f t="shared" si="21"/>
        <v>18.588487118190137</v>
      </c>
      <c r="AS41" s="75">
        <f t="shared" si="21"/>
        <v>17.039833688365079</v>
      </c>
      <c r="AT41" s="75">
        <f t="shared" si="21"/>
        <v>15.49118025854002</v>
      </c>
      <c r="AU41" s="75">
        <f t="shared" si="21"/>
        <v>13.942526828714961</v>
      </c>
      <c r="AV41" s="75">
        <f t="shared" si="21"/>
        <v>12.393873398889902</v>
      </c>
      <c r="AW41" s="75">
        <f t="shared" si="21"/>
        <v>10.845219969064843</v>
      </c>
      <c r="AX41" s="75">
        <f t="shared" si="21"/>
        <v>9.2965665392397838</v>
      </c>
      <c r="AY41" s="75">
        <f t="shared" si="21"/>
        <v>7.7479131094147258</v>
      </c>
      <c r="AZ41" s="75">
        <f t="shared" si="21"/>
        <v>6.1992596795896677</v>
      </c>
      <c r="BA41" s="75">
        <f t="shared" si="21"/>
        <v>4.6506062497646097</v>
      </c>
      <c r="BB41" s="75">
        <f t="shared" si="21"/>
        <v>3.1019528199395516</v>
      </c>
      <c r="BC41" s="75">
        <f t="shared" si="21"/>
        <v>1.5532993901144936</v>
      </c>
      <c r="BD41" s="75">
        <f t="shared" si="21"/>
        <v>4.6459602894355356E-3</v>
      </c>
      <c r="BE41" s="75">
        <f t="shared" si="21"/>
        <v>4.6459602894355356E-3</v>
      </c>
      <c r="BF41" s="75">
        <f t="shared" si="21"/>
        <v>4.6459602894355356E-3</v>
      </c>
      <c r="BG41" s="75">
        <f t="shared" si="21"/>
        <v>4.6459602894355356E-3</v>
      </c>
      <c r="BH41" s="75">
        <f t="shared" si="21"/>
        <v>4.6459602894355356E-3</v>
      </c>
      <c r="BI41" s="75">
        <f t="shared" si="21"/>
        <v>4.6459602894355356E-3</v>
      </c>
      <c r="BJ41" s="75">
        <f t="shared" si="21"/>
        <v>4.6459602894355356E-3</v>
      </c>
      <c r="BK41" s="75">
        <f t="shared" si="21"/>
        <v>4.6459602894355356E-3</v>
      </c>
      <c r="BL41" s="75">
        <f t="shared" si="21"/>
        <v>4.6459602894355356E-3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2">AVERAGE(C39,C41)</f>
        <v>0</v>
      </c>
      <c r="D42" s="69">
        <f t="shared" si="22"/>
        <v>0</v>
      </c>
      <c r="E42" s="69">
        <f t="shared" si="22"/>
        <v>0</v>
      </c>
      <c r="F42" s="69">
        <f>AVERAGE(F39,F41)</f>
        <v>0</v>
      </c>
      <c r="G42" s="69">
        <f t="shared" si="22"/>
        <v>0.67753587554846295</v>
      </c>
      <c r="H42" s="69">
        <f t="shared" si="22"/>
        <v>3.3756773136611704</v>
      </c>
      <c r="I42" s="69">
        <f t="shared" si="22"/>
        <v>7.2070458990483637</v>
      </c>
      <c r="J42" s="69">
        <f t="shared" si="22"/>
        <v>10.634990265966128</v>
      </c>
      <c r="K42" s="69">
        <f t="shared" si="22"/>
        <v>13.689709156296054</v>
      </c>
      <c r="L42" s="69">
        <f t="shared" si="22"/>
        <v>16.399078331774994</v>
      </c>
      <c r="M42" s="69">
        <f t="shared" si="22"/>
        <v>18.789037737352515</v>
      </c>
      <c r="N42" s="69">
        <f t="shared" si="22"/>
        <v>20.883591501190907</v>
      </c>
      <c r="O42" s="69">
        <f t="shared" si="22"/>
        <v>22.813213674752927</v>
      </c>
      <c r="P42" s="69">
        <f t="shared" si="22"/>
        <v>24.719606046867572</v>
      </c>
      <c r="Q42" s="69">
        <f t="shared" si="22"/>
        <v>26.625998418982217</v>
      </c>
      <c r="R42" s="69">
        <f t="shared" si="22"/>
        <v>28.532390791096862</v>
      </c>
      <c r="S42" s="69">
        <f t="shared" si="22"/>
        <v>30.438783163211507</v>
      </c>
      <c r="T42" s="69">
        <f t="shared" si="22"/>
        <v>32.345175535326149</v>
      </c>
      <c r="U42" s="69">
        <f t="shared" si="22"/>
        <v>34.251567907440801</v>
      </c>
      <c r="V42" s="69">
        <f t="shared" si="22"/>
        <v>36.157960279555439</v>
      </c>
      <c r="W42" s="69">
        <f t="shared" si="22"/>
        <v>38.064352651670092</v>
      </c>
      <c r="X42" s="69">
        <f t="shared" si="22"/>
        <v>39.97074502378473</v>
      </c>
      <c r="Y42" s="69">
        <f t="shared" si="22"/>
        <v>41.877137395899382</v>
      </c>
      <c r="Z42" s="69">
        <f t="shared" si="22"/>
        <v>43.78352976801402</v>
      </c>
      <c r="AA42" s="69">
        <f t="shared" si="22"/>
        <v>44.826160689643743</v>
      </c>
      <c r="AB42" s="69">
        <f t="shared" si="22"/>
        <v>44.141268710303606</v>
      </c>
      <c r="AC42" s="69">
        <f t="shared" si="22"/>
        <v>42.592615280478554</v>
      </c>
      <c r="AD42" s="69">
        <f t="shared" si="22"/>
        <v>41.043961850653488</v>
      </c>
      <c r="AE42" s="69">
        <f t="shared" si="22"/>
        <v>39.495308420828437</v>
      </c>
      <c r="AF42" s="69">
        <f t="shared" si="22"/>
        <v>37.946654991003371</v>
      </c>
      <c r="AG42" s="69">
        <f t="shared" si="22"/>
        <v>36.398001561178319</v>
      </c>
      <c r="AH42" s="69">
        <f t="shared" si="22"/>
        <v>34.849348131353253</v>
      </c>
      <c r="AI42" s="69">
        <f t="shared" si="22"/>
        <v>33.300694701528201</v>
      </c>
      <c r="AJ42" s="69">
        <f t="shared" si="22"/>
        <v>31.752041271703138</v>
      </c>
      <c r="AK42" s="69">
        <f t="shared" si="22"/>
        <v>30.203387841878079</v>
      </c>
      <c r="AL42" s="69">
        <f t="shared" si="22"/>
        <v>28.654734412053021</v>
      </c>
      <c r="AM42" s="69">
        <f t="shared" si="22"/>
        <v>27.106080982227962</v>
      </c>
      <c r="AN42" s="69">
        <f t="shared" si="22"/>
        <v>25.557427552402903</v>
      </c>
      <c r="AO42" s="69">
        <f t="shared" si="22"/>
        <v>24.008774122577844</v>
      </c>
      <c r="AP42" s="69">
        <f t="shared" si="22"/>
        <v>22.460120692752785</v>
      </c>
      <c r="AQ42" s="69">
        <f t="shared" si="22"/>
        <v>20.911467262927726</v>
      </c>
      <c r="AR42" s="69">
        <f t="shared" si="22"/>
        <v>19.362813833102667</v>
      </c>
      <c r="AS42" s="69">
        <f t="shared" si="22"/>
        <v>17.814160403277608</v>
      </c>
      <c r="AT42" s="69">
        <f t="shared" si="22"/>
        <v>16.265506973452549</v>
      </c>
      <c r="AU42" s="69">
        <f t="shared" si="22"/>
        <v>14.71685354362749</v>
      </c>
      <c r="AV42" s="69">
        <f t="shared" si="22"/>
        <v>13.168200113802431</v>
      </c>
      <c r="AW42" s="69">
        <f t="shared" si="22"/>
        <v>11.619546683977372</v>
      </c>
      <c r="AX42" s="69">
        <f t="shared" si="22"/>
        <v>10.070893254152313</v>
      </c>
      <c r="AY42" s="69">
        <f t="shared" si="22"/>
        <v>8.5222398243272544</v>
      </c>
      <c r="AZ42" s="69">
        <f t="shared" si="22"/>
        <v>6.9735863945021972</v>
      </c>
      <c r="BA42" s="69">
        <f t="shared" si="22"/>
        <v>5.4249329646771383</v>
      </c>
      <c r="BB42" s="69">
        <f t="shared" si="22"/>
        <v>3.8762795348520807</v>
      </c>
      <c r="BC42" s="69">
        <f t="shared" si="22"/>
        <v>2.3276261050270226</v>
      </c>
      <c r="BD42" s="69">
        <f t="shared" si="22"/>
        <v>0.77897267520196456</v>
      </c>
      <c r="BE42" s="69">
        <f t="shared" si="22"/>
        <v>4.6459602894355356E-3</v>
      </c>
      <c r="BF42" s="69">
        <f t="shared" si="22"/>
        <v>4.6459602894355356E-3</v>
      </c>
      <c r="BG42" s="69">
        <f t="shared" si="22"/>
        <v>4.6459602894355356E-3</v>
      </c>
      <c r="BH42" s="69">
        <f t="shared" si="22"/>
        <v>4.6459602894355356E-3</v>
      </c>
      <c r="BI42" s="69">
        <f t="shared" si="22"/>
        <v>4.6459602894355356E-3</v>
      </c>
      <c r="BJ42" s="69">
        <f t="shared" si="22"/>
        <v>4.6459602894355356E-3</v>
      </c>
      <c r="BK42" s="69">
        <f t="shared" si="22"/>
        <v>4.6459602894355356E-3</v>
      </c>
      <c r="BL42" s="69">
        <f t="shared" si="22"/>
        <v>4.6459602894355356E-3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3">B47</f>
        <v>0</v>
      </c>
      <c r="D45" s="56">
        <f t="shared" si="23"/>
        <v>0</v>
      </c>
      <c r="E45" s="56">
        <f t="shared" si="23"/>
        <v>0</v>
      </c>
      <c r="F45" s="56">
        <f t="shared" si="23"/>
        <v>0</v>
      </c>
      <c r="G45" s="56">
        <f t="shared" si="23"/>
        <v>0</v>
      </c>
      <c r="H45" s="56">
        <f t="shared" si="23"/>
        <v>0.25165618234657194</v>
      </c>
      <c r="I45" s="56">
        <f t="shared" si="23"/>
        <v>1.0021668198704343</v>
      </c>
      <c r="J45" s="56">
        <f t="shared" si="23"/>
        <v>1.674735942633244</v>
      </c>
      <c r="K45" s="56">
        <f t="shared" si="23"/>
        <v>2.2754032990113187</v>
      </c>
      <c r="L45" s="56">
        <f t="shared" si="23"/>
        <v>2.8093458161843596</v>
      </c>
      <c r="M45" s="56">
        <f t="shared" si="23"/>
        <v>3.2817404213320676</v>
      </c>
      <c r="N45" s="56">
        <f t="shared" si="23"/>
        <v>3.6970450239702961</v>
      </c>
      <c r="O45" s="56">
        <f t="shared" si="23"/>
        <v>4.059717533614899</v>
      </c>
      <c r="P45" s="56">
        <f t="shared" si="23"/>
        <v>4.4137618312933338</v>
      </c>
      <c r="Q45" s="56">
        <f t="shared" si="23"/>
        <v>4.7678061289717686</v>
      </c>
      <c r="R45" s="56">
        <f t="shared" si="23"/>
        <v>5.1218504266502034</v>
      </c>
      <c r="S45" s="56">
        <f t="shared" si="23"/>
        <v>5.4758947243286382</v>
      </c>
      <c r="T45" s="56">
        <f t="shared" si="23"/>
        <v>5.829939022007073</v>
      </c>
      <c r="U45" s="56">
        <f t="shared" si="23"/>
        <v>6.1839833196855079</v>
      </c>
      <c r="V45" s="56">
        <f t="shared" si="23"/>
        <v>6.5380276173639427</v>
      </c>
      <c r="W45" s="56">
        <f t="shared" si="23"/>
        <v>6.8920719150423775</v>
      </c>
      <c r="X45" s="56">
        <f t="shared" si="23"/>
        <v>7.2461162127208123</v>
      </c>
      <c r="Y45" s="56">
        <f t="shared" si="23"/>
        <v>7.6001605103992471</v>
      </c>
      <c r="Z45" s="56">
        <f t="shared" si="23"/>
        <v>7.9542048080776819</v>
      </c>
      <c r="AA45" s="56">
        <f t="shared" si="23"/>
        <v>8.3082491057561167</v>
      </c>
      <c r="AB45" s="56">
        <f t="shared" si="23"/>
        <v>8.3414677218258646</v>
      </c>
      <c r="AC45" s="56">
        <f t="shared" si="23"/>
        <v>8.0538606562869255</v>
      </c>
      <c r="AD45" s="56">
        <f t="shared" si="23"/>
        <v>7.7662535907479864</v>
      </c>
      <c r="AE45" s="56">
        <f t="shared" si="23"/>
        <v>7.4786465252090473</v>
      </c>
      <c r="AF45" s="56">
        <f t="shared" si="23"/>
        <v>7.1910394596701082</v>
      </c>
      <c r="AG45" s="56">
        <f t="shared" si="23"/>
        <v>6.903432394131169</v>
      </c>
      <c r="AH45" s="56">
        <f t="shared" si="23"/>
        <v>6.6158253285922299</v>
      </c>
      <c r="AI45" s="56">
        <f t="shared" si="23"/>
        <v>6.3282182630532908</v>
      </c>
      <c r="AJ45" s="56">
        <f t="shared" si="23"/>
        <v>6.0406111975143517</v>
      </c>
      <c r="AK45" s="56">
        <f t="shared" si="23"/>
        <v>5.7530041319754126</v>
      </c>
      <c r="AL45" s="56">
        <f t="shared" si="23"/>
        <v>5.4653970664364735</v>
      </c>
      <c r="AM45" s="56">
        <f t="shared" si="23"/>
        <v>5.1777900008975344</v>
      </c>
      <c r="AN45" s="56">
        <f t="shared" si="23"/>
        <v>4.8901829353585953</v>
      </c>
      <c r="AO45" s="56">
        <f t="shared" si="23"/>
        <v>4.6025758698196562</v>
      </c>
      <c r="AP45" s="56">
        <f t="shared" si="23"/>
        <v>4.3149688042807171</v>
      </c>
      <c r="AQ45" s="56">
        <f t="shared" si="23"/>
        <v>4.0273617387417779</v>
      </c>
      <c r="AR45" s="56">
        <f t="shared" si="23"/>
        <v>3.7397546732028384</v>
      </c>
      <c r="AS45" s="56">
        <f t="shared" si="23"/>
        <v>3.4521476076638988</v>
      </c>
      <c r="AT45" s="56">
        <f t="shared" si="23"/>
        <v>3.1645405421249593</v>
      </c>
      <c r="AU45" s="56">
        <f t="shared" si="23"/>
        <v>2.8769334765860197</v>
      </c>
      <c r="AV45" s="56">
        <f t="shared" si="23"/>
        <v>2.5893264110470802</v>
      </c>
      <c r="AW45" s="56">
        <f t="shared" si="23"/>
        <v>2.3017193455081406</v>
      </c>
      <c r="AX45" s="56">
        <f t="shared" si="23"/>
        <v>2.0141122799692011</v>
      </c>
      <c r="AY45" s="56">
        <f t="shared" si="23"/>
        <v>1.7265052144302617</v>
      </c>
      <c r="AZ45" s="56">
        <f t="shared" si="23"/>
        <v>1.4388981488913224</v>
      </c>
      <c r="BA45" s="56">
        <f t="shared" si="23"/>
        <v>1.1512910833523831</v>
      </c>
      <c r="BB45" s="56">
        <f t="shared" si="23"/>
        <v>0.86368401781344373</v>
      </c>
      <c r="BC45" s="56">
        <f t="shared" si="23"/>
        <v>0.57607695227450439</v>
      </c>
      <c r="BD45" s="56">
        <f t="shared" si="23"/>
        <v>0.28846988673556501</v>
      </c>
      <c r="BE45" s="56">
        <f t="shared" si="23"/>
        <v>8.6282119662561829E-4</v>
      </c>
      <c r="BF45" s="56">
        <f t="shared" si="23"/>
        <v>8.6282119662561829E-4</v>
      </c>
      <c r="BG45" s="56">
        <f t="shared" si="23"/>
        <v>8.6282119662561829E-4</v>
      </c>
      <c r="BH45" s="56">
        <f t="shared" si="23"/>
        <v>8.6282119662561829E-4</v>
      </c>
      <c r="BI45" s="56">
        <f t="shared" si="23"/>
        <v>8.6282119662561829E-4</v>
      </c>
      <c r="BJ45" s="56">
        <f t="shared" si="23"/>
        <v>8.6282119662561829E-4</v>
      </c>
      <c r="BK45" s="56">
        <f t="shared" si="23"/>
        <v>8.6282119662561829E-4</v>
      </c>
      <c r="BL45" s="56">
        <f t="shared" si="23"/>
        <v>8.6282119662561829E-4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0</v>
      </c>
      <c r="E46" s="56">
        <f>(E27-E114)*'Assumptions (Inputs)'!$C$26</f>
        <v>0</v>
      </c>
      <c r="F46" s="56">
        <f>(F27-F114)*'Assumptions (Inputs)'!$C$26</f>
        <v>0</v>
      </c>
      <c r="G46" s="56">
        <f>(G27-G114)*'Assumptions (Inputs)'!$C$26</f>
        <v>0.25165618234657194</v>
      </c>
      <c r="H46" s="56">
        <f>(H27-H114)*'Assumptions (Inputs)'!$C$26</f>
        <v>0.75051063752386238</v>
      </c>
      <c r="I46" s="56">
        <f>(I27-I114)*'Assumptions (Inputs)'!$C$26</f>
        <v>0.67256912276280967</v>
      </c>
      <c r="J46" s="56">
        <f>(J27-J114)*'Assumptions (Inputs)'!$C$26</f>
        <v>0.60066735637807478</v>
      </c>
      <c r="K46" s="56">
        <f>(K27-K114)*'Assumptions (Inputs)'!$C$26</f>
        <v>0.53394251717304098</v>
      </c>
      <c r="L46" s="56">
        <f>(L27-L114)*'Assumptions (Inputs)'!$C$26</f>
        <v>0.47239460514770792</v>
      </c>
      <c r="M46" s="56">
        <f>(M27-M114)*'Assumptions (Inputs)'!$C$26</f>
        <v>0.41530460263822844</v>
      </c>
      <c r="N46" s="56">
        <f>(N27-N114)*'Assumptions (Inputs)'!$C$26</f>
        <v>0.36267250964460263</v>
      </c>
      <c r="O46" s="56">
        <f>(O27-O114)*'Assumptions (Inputs)'!$C$26</f>
        <v>0.35404429767843437</v>
      </c>
      <c r="P46" s="56">
        <f>(P27-P114)*'Assumptions (Inputs)'!$C$26</f>
        <v>0.35404429767843437</v>
      </c>
      <c r="Q46" s="56">
        <f>(Q27-Q114)*'Assumptions (Inputs)'!$C$26</f>
        <v>0.35404429767843437</v>
      </c>
      <c r="R46" s="56">
        <f>(R27-R114)*'Assumptions (Inputs)'!$C$26</f>
        <v>0.35404429767843437</v>
      </c>
      <c r="S46" s="56">
        <f>(S27-S114)*'Assumptions (Inputs)'!$C$26</f>
        <v>0.35404429767843437</v>
      </c>
      <c r="T46" s="56">
        <f>(T27-T114)*'Assumptions (Inputs)'!$C$26</f>
        <v>0.35404429767843437</v>
      </c>
      <c r="U46" s="56">
        <f>(U27-U114)*'Assumptions (Inputs)'!$C$26</f>
        <v>0.35404429767843437</v>
      </c>
      <c r="V46" s="56">
        <f>(V27-V114)*'Assumptions (Inputs)'!$C$26</f>
        <v>0.35404429767843437</v>
      </c>
      <c r="W46" s="56">
        <f>(W27-W114)*'Assumptions (Inputs)'!$C$26</f>
        <v>0.35404429767843437</v>
      </c>
      <c r="X46" s="56">
        <f>(X27-X114)*'Assumptions (Inputs)'!$C$26</f>
        <v>0.35404429767843437</v>
      </c>
      <c r="Y46" s="56">
        <f>(Y27-Y114)*'Assumptions (Inputs)'!$C$26</f>
        <v>0.35404429767843437</v>
      </c>
      <c r="Z46" s="56">
        <f>(Z27-Z114)*'Assumptions (Inputs)'!$C$26</f>
        <v>0.35404429767843437</v>
      </c>
      <c r="AA46" s="56">
        <f>(AA27-AA114)*'Assumptions (Inputs)'!$C$26</f>
        <v>3.3218616069747485E-2</v>
      </c>
      <c r="AB46" s="56">
        <f>(AB27-AB114)*'Assumptions (Inputs)'!$C$26</f>
        <v>-0.28760706553893939</v>
      </c>
      <c r="AC46" s="56">
        <f>(AC27-AC114)*'Assumptions (Inputs)'!$C$26</f>
        <v>-0.28760706553893939</v>
      </c>
      <c r="AD46" s="56">
        <f>(AD27-AD114)*'Assumptions (Inputs)'!$C$26</f>
        <v>-0.28760706553893939</v>
      </c>
      <c r="AE46" s="56">
        <f>(AE27-AE114)*'Assumptions (Inputs)'!$C$26</f>
        <v>-0.28760706553893939</v>
      </c>
      <c r="AF46" s="56">
        <f>(AF27-AF114)*'Assumptions (Inputs)'!$C$26</f>
        <v>-0.28760706553893939</v>
      </c>
      <c r="AG46" s="56">
        <f>(AG27-AG114)*'Assumptions (Inputs)'!$C$26</f>
        <v>-0.28760706553893939</v>
      </c>
      <c r="AH46" s="56">
        <f>(AH27-AH114)*'Assumptions (Inputs)'!$C$26</f>
        <v>-0.28760706553893939</v>
      </c>
      <c r="AI46" s="56">
        <f>(AI27-AI114)*'Assumptions (Inputs)'!$C$26</f>
        <v>-0.28760706553893939</v>
      </c>
      <c r="AJ46" s="56">
        <f>(AJ27-AJ114)*'Assumptions (Inputs)'!$C$26</f>
        <v>-0.28760706553893939</v>
      </c>
      <c r="AK46" s="56">
        <f>(AK27-AK114)*'Assumptions (Inputs)'!$C$26</f>
        <v>-0.28760706553893939</v>
      </c>
      <c r="AL46" s="56">
        <f>(AL27-AL114)*'Assumptions (Inputs)'!$C$26</f>
        <v>-0.28760706553893939</v>
      </c>
      <c r="AM46" s="56">
        <f>(AM27-AM114)*'Assumptions (Inputs)'!$C$26</f>
        <v>-0.28760706553893939</v>
      </c>
      <c r="AN46" s="56">
        <f>(AN27-AN114)*'Assumptions (Inputs)'!$C$26</f>
        <v>-0.28760706553893939</v>
      </c>
      <c r="AO46" s="56">
        <f>(AO27-AO114)*'Assumptions (Inputs)'!$C$26</f>
        <v>-0.28760706553893939</v>
      </c>
      <c r="AP46" s="56">
        <f>(AP27-AP114)*'Assumptions (Inputs)'!$C$26</f>
        <v>-0.28760706553893939</v>
      </c>
      <c r="AQ46" s="56">
        <f>(AQ27-AQ114)*'Assumptions (Inputs)'!$C$26</f>
        <v>-0.28760706553893939</v>
      </c>
      <c r="AR46" s="56">
        <f>(AR27-AR114)*'Assumptions (Inputs)'!$C$26</f>
        <v>-0.28760706553893939</v>
      </c>
      <c r="AS46" s="56">
        <f>(AS27-AS114)*'Assumptions (Inputs)'!$C$26</f>
        <v>-0.28760706553893939</v>
      </c>
      <c r="AT46" s="56">
        <f>(AT27-AT114)*'Assumptions (Inputs)'!$C$26</f>
        <v>-0.28760706553893939</v>
      </c>
      <c r="AU46" s="56">
        <f>(AU27-AU114)*'Assumptions (Inputs)'!$C$26</f>
        <v>-0.28760706553893939</v>
      </c>
      <c r="AV46" s="56">
        <f>(AV27-AV114)*'Assumptions (Inputs)'!$C$26</f>
        <v>-0.28760706553893939</v>
      </c>
      <c r="AW46" s="56">
        <f>(AW27-AW114)*'Assumptions (Inputs)'!$C$26</f>
        <v>-0.28760706553893939</v>
      </c>
      <c r="AX46" s="56">
        <f>(AX27-AX114)*'Assumptions (Inputs)'!$C$26</f>
        <v>-0.28760706553893939</v>
      </c>
      <c r="AY46" s="56">
        <f>(AY27-AY114)*'Assumptions (Inputs)'!$C$26</f>
        <v>-0.28760706553893939</v>
      </c>
      <c r="AZ46" s="56">
        <f>(AZ27-AZ114)*'Assumptions (Inputs)'!$C$26</f>
        <v>-0.28760706553893939</v>
      </c>
      <c r="BA46" s="56">
        <f>(BA27-BA114)*'Assumptions (Inputs)'!$C$26</f>
        <v>-0.28760706553893939</v>
      </c>
      <c r="BB46" s="56">
        <f>(BB27-BB114)*'Assumptions (Inputs)'!$C$26</f>
        <v>-0.28760706553893939</v>
      </c>
      <c r="BC46" s="56">
        <f>(BC27-BC114)*'Assumptions (Inputs)'!$C$26</f>
        <v>-0.28760706553893939</v>
      </c>
      <c r="BD46" s="56">
        <f>(BD27-BD114)*'Assumptions (Inputs)'!$C$26</f>
        <v>-0.28760706553893939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8.6282119662561829E-4</v>
      </c>
      <c r="BO46" s="337"/>
    </row>
    <row r="47" spans="1:107" s="79" customFormat="1" ht="15" customHeight="1">
      <c r="A47" s="36" t="s">
        <v>28</v>
      </c>
      <c r="B47" s="78">
        <f t="shared" ref="B47:BL47" si="24">SUM(B45:B46)</f>
        <v>0</v>
      </c>
      <c r="C47" s="78">
        <f t="shared" si="24"/>
        <v>0</v>
      </c>
      <c r="D47" s="78">
        <f>SUM(D45:D46)</f>
        <v>0</v>
      </c>
      <c r="E47" s="78">
        <f>SUM(E45:E46)</f>
        <v>0</v>
      </c>
      <c r="F47" s="78">
        <f t="shared" si="24"/>
        <v>0</v>
      </c>
      <c r="G47" s="78">
        <f t="shared" si="24"/>
        <v>0.25165618234657194</v>
      </c>
      <c r="H47" s="78">
        <f t="shared" si="24"/>
        <v>1.0021668198704343</v>
      </c>
      <c r="I47" s="78">
        <f t="shared" si="24"/>
        <v>1.674735942633244</v>
      </c>
      <c r="J47" s="78">
        <f t="shared" si="24"/>
        <v>2.2754032990113187</v>
      </c>
      <c r="K47" s="78">
        <f t="shared" si="24"/>
        <v>2.8093458161843596</v>
      </c>
      <c r="L47" s="78">
        <f t="shared" si="24"/>
        <v>3.2817404213320676</v>
      </c>
      <c r="M47" s="78">
        <f t="shared" si="24"/>
        <v>3.6970450239702961</v>
      </c>
      <c r="N47" s="78">
        <f t="shared" si="24"/>
        <v>4.059717533614899</v>
      </c>
      <c r="O47" s="78">
        <f t="shared" si="24"/>
        <v>4.4137618312933338</v>
      </c>
      <c r="P47" s="78">
        <f t="shared" si="24"/>
        <v>4.7678061289717686</v>
      </c>
      <c r="Q47" s="78">
        <f t="shared" si="24"/>
        <v>5.1218504266502034</v>
      </c>
      <c r="R47" s="78">
        <f t="shared" si="24"/>
        <v>5.4758947243286382</v>
      </c>
      <c r="S47" s="78">
        <f t="shared" si="24"/>
        <v>5.829939022007073</v>
      </c>
      <c r="T47" s="78">
        <f t="shared" si="24"/>
        <v>6.1839833196855079</v>
      </c>
      <c r="U47" s="78">
        <f t="shared" si="24"/>
        <v>6.5380276173639427</v>
      </c>
      <c r="V47" s="78">
        <f t="shared" si="24"/>
        <v>6.8920719150423775</v>
      </c>
      <c r="W47" s="78">
        <f t="shared" si="24"/>
        <v>7.2461162127208123</v>
      </c>
      <c r="X47" s="78">
        <f t="shared" si="24"/>
        <v>7.6001605103992471</v>
      </c>
      <c r="Y47" s="78">
        <f t="shared" si="24"/>
        <v>7.9542048080776819</v>
      </c>
      <c r="Z47" s="78">
        <f t="shared" si="24"/>
        <v>8.3082491057561167</v>
      </c>
      <c r="AA47" s="78">
        <f t="shared" si="24"/>
        <v>8.3414677218258646</v>
      </c>
      <c r="AB47" s="78">
        <f t="shared" si="24"/>
        <v>8.0538606562869255</v>
      </c>
      <c r="AC47" s="78">
        <f t="shared" si="24"/>
        <v>7.7662535907479864</v>
      </c>
      <c r="AD47" s="78">
        <f t="shared" si="24"/>
        <v>7.4786465252090473</v>
      </c>
      <c r="AE47" s="78">
        <f t="shared" si="24"/>
        <v>7.1910394596701082</v>
      </c>
      <c r="AF47" s="78">
        <f t="shared" si="24"/>
        <v>6.903432394131169</v>
      </c>
      <c r="AG47" s="78">
        <f t="shared" si="24"/>
        <v>6.6158253285922299</v>
      </c>
      <c r="AH47" s="78">
        <f t="shared" si="24"/>
        <v>6.3282182630532908</v>
      </c>
      <c r="AI47" s="78">
        <f t="shared" si="24"/>
        <v>6.0406111975143517</v>
      </c>
      <c r="AJ47" s="78">
        <f t="shared" si="24"/>
        <v>5.7530041319754126</v>
      </c>
      <c r="AK47" s="78">
        <f t="shared" si="24"/>
        <v>5.4653970664364735</v>
      </c>
      <c r="AL47" s="78">
        <f t="shared" si="24"/>
        <v>5.1777900008975344</v>
      </c>
      <c r="AM47" s="78">
        <f t="shared" si="24"/>
        <v>4.8901829353585953</v>
      </c>
      <c r="AN47" s="78">
        <f t="shared" si="24"/>
        <v>4.6025758698196562</v>
      </c>
      <c r="AO47" s="78">
        <f t="shared" si="24"/>
        <v>4.3149688042807171</v>
      </c>
      <c r="AP47" s="78">
        <f t="shared" si="24"/>
        <v>4.0273617387417779</v>
      </c>
      <c r="AQ47" s="78">
        <f t="shared" si="24"/>
        <v>3.7397546732028384</v>
      </c>
      <c r="AR47" s="78">
        <f t="shared" si="24"/>
        <v>3.4521476076638988</v>
      </c>
      <c r="AS47" s="78">
        <f t="shared" si="24"/>
        <v>3.1645405421249593</v>
      </c>
      <c r="AT47" s="78">
        <f t="shared" si="24"/>
        <v>2.8769334765860197</v>
      </c>
      <c r="AU47" s="78">
        <f t="shared" si="24"/>
        <v>2.5893264110470802</v>
      </c>
      <c r="AV47" s="78">
        <f t="shared" si="24"/>
        <v>2.3017193455081406</v>
      </c>
      <c r="AW47" s="78">
        <f t="shared" si="24"/>
        <v>2.0141122799692011</v>
      </c>
      <c r="AX47" s="78">
        <f t="shared" si="24"/>
        <v>1.7265052144302617</v>
      </c>
      <c r="AY47" s="78">
        <f t="shared" si="24"/>
        <v>1.4388981488913224</v>
      </c>
      <c r="AZ47" s="78">
        <f t="shared" si="24"/>
        <v>1.1512910833523831</v>
      </c>
      <c r="BA47" s="78">
        <f t="shared" si="24"/>
        <v>0.86368401781344373</v>
      </c>
      <c r="BB47" s="78">
        <f t="shared" si="24"/>
        <v>0.57607695227450439</v>
      </c>
      <c r="BC47" s="78">
        <f t="shared" si="24"/>
        <v>0.28846988673556501</v>
      </c>
      <c r="BD47" s="78">
        <f t="shared" si="24"/>
        <v>8.6282119662561829E-4</v>
      </c>
      <c r="BE47" s="78">
        <f t="shared" si="24"/>
        <v>8.6282119662561829E-4</v>
      </c>
      <c r="BF47" s="78">
        <f t="shared" si="24"/>
        <v>8.6282119662561829E-4</v>
      </c>
      <c r="BG47" s="78">
        <f t="shared" si="24"/>
        <v>8.6282119662561829E-4</v>
      </c>
      <c r="BH47" s="78">
        <f t="shared" si="24"/>
        <v>8.6282119662561829E-4</v>
      </c>
      <c r="BI47" s="78">
        <f t="shared" si="24"/>
        <v>8.6282119662561829E-4</v>
      </c>
      <c r="BJ47" s="78">
        <f t="shared" si="24"/>
        <v>8.6282119662561829E-4</v>
      </c>
      <c r="BK47" s="78">
        <f t="shared" si="24"/>
        <v>8.6282119662561829E-4</v>
      </c>
      <c r="BL47" s="78">
        <f t="shared" si="24"/>
        <v>8.6282119662561829E-4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5">AVERAGE(B45,B47)</f>
        <v>0</v>
      </c>
      <c r="C48" s="69">
        <f t="shared" si="25"/>
        <v>0</v>
      </c>
      <c r="D48" s="69">
        <f t="shared" si="25"/>
        <v>0</v>
      </c>
      <c r="E48" s="69">
        <f>AVERAGE(E45,E47)</f>
        <v>0</v>
      </c>
      <c r="F48" s="69">
        <f t="shared" si="25"/>
        <v>0</v>
      </c>
      <c r="G48" s="69">
        <f>AVERAGE(G45,G47)</f>
        <v>0.12582809117328597</v>
      </c>
      <c r="H48" s="69">
        <f t="shared" si="25"/>
        <v>0.62691150110850313</v>
      </c>
      <c r="I48" s="69">
        <f t="shared" si="25"/>
        <v>1.338451381251839</v>
      </c>
      <c r="J48" s="69">
        <f t="shared" si="25"/>
        <v>1.9750696208222813</v>
      </c>
      <c r="K48" s="69">
        <f t="shared" si="25"/>
        <v>2.5423745575978391</v>
      </c>
      <c r="L48" s="69">
        <f>AVERAGE(L45,L47)</f>
        <v>3.0455431187582134</v>
      </c>
      <c r="M48" s="69">
        <f>AVERAGE(M45,M47)</f>
        <v>3.4893927226511821</v>
      </c>
      <c r="N48" s="69">
        <f>AVERAGE(N45,N47)</f>
        <v>3.8783812787925975</v>
      </c>
      <c r="O48" s="69">
        <f t="shared" ref="O48:BL48" si="26">AVERAGE(O45,O47)</f>
        <v>4.2367396824541164</v>
      </c>
      <c r="P48" s="69">
        <f t="shared" si="26"/>
        <v>4.5907839801325512</v>
      </c>
      <c r="Q48" s="69">
        <f t="shared" si="26"/>
        <v>4.944828277810986</v>
      </c>
      <c r="R48" s="69">
        <f t="shared" si="26"/>
        <v>5.2988725754894208</v>
      </c>
      <c r="S48" s="69">
        <f t="shared" si="26"/>
        <v>5.6529168731678556</v>
      </c>
      <c r="T48" s="69">
        <f t="shared" si="26"/>
        <v>6.0069611708462904</v>
      </c>
      <c r="U48" s="69">
        <f t="shared" si="26"/>
        <v>6.3610054685247253</v>
      </c>
      <c r="V48" s="69">
        <f t="shared" si="26"/>
        <v>6.7150497662031601</v>
      </c>
      <c r="W48" s="69">
        <f t="shared" si="26"/>
        <v>7.0690940638815949</v>
      </c>
      <c r="X48" s="69">
        <f t="shared" si="26"/>
        <v>7.4231383615600297</v>
      </c>
      <c r="Y48" s="69">
        <f t="shared" si="26"/>
        <v>7.7771826592384645</v>
      </c>
      <c r="Z48" s="69">
        <f t="shared" si="26"/>
        <v>8.1312269569168993</v>
      </c>
      <c r="AA48" s="69">
        <f t="shared" si="26"/>
        <v>8.3248584137909916</v>
      </c>
      <c r="AB48" s="69">
        <f t="shared" si="26"/>
        <v>8.197664189056395</v>
      </c>
      <c r="AC48" s="69">
        <f t="shared" si="26"/>
        <v>7.9100571235174559</v>
      </c>
      <c r="AD48" s="69">
        <f t="shared" si="26"/>
        <v>7.6224500579785168</v>
      </c>
      <c r="AE48" s="69">
        <f t="shared" si="26"/>
        <v>7.3348429924395777</v>
      </c>
      <c r="AF48" s="69">
        <f t="shared" si="26"/>
        <v>7.0472359269006386</v>
      </c>
      <c r="AG48" s="69">
        <f t="shared" si="26"/>
        <v>6.7596288613616995</v>
      </c>
      <c r="AH48" s="69">
        <f t="shared" si="26"/>
        <v>6.4720217958227604</v>
      </c>
      <c r="AI48" s="69">
        <f t="shared" si="26"/>
        <v>6.1844147302838213</v>
      </c>
      <c r="AJ48" s="69">
        <f t="shared" si="26"/>
        <v>5.8968076647448822</v>
      </c>
      <c r="AK48" s="69">
        <f t="shared" si="26"/>
        <v>5.609200599205943</v>
      </c>
      <c r="AL48" s="69">
        <f t="shared" si="26"/>
        <v>5.3215935336670039</v>
      </c>
      <c r="AM48" s="69">
        <f t="shared" si="26"/>
        <v>5.0339864681280648</v>
      </c>
      <c r="AN48" s="69">
        <f t="shared" si="26"/>
        <v>4.7463794025891257</v>
      </c>
      <c r="AO48" s="69">
        <f t="shared" si="26"/>
        <v>4.4587723370501866</v>
      </c>
      <c r="AP48" s="69">
        <f t="shared" si="26"/>
        <v>4.1711652715112475</v>
      </c>
      <c r="AQ48" s="69">
        <f t="shared" si="26"/>
        <v>3.8835582059723084</v>
      </c>
      <c r="AR48" s="69">
        <f t="shared" si="26"/>
        <v>3.5959511404333684</v>
      </c>
      <c r="AS48" s="69">
        <f t="shared" si="26"/>
        <v>3.3083440748944293</v>
      </c>
      <c r="AT48" s="69">
        <f t="shared" si="26"/>
        <v>3.0207370093554893</v>
      </c>
      <c r="AU48" s="69">
        <f t="shared" si="26"/>
        <v>2.7331299438165502</v>
      </c>
      <c r="AV48" s="69">
        <f t="shared" si="26"/>
        <v>2.4455228782776102</v>
      </c>
      <c r="AW48" s="69">
        <f t="shared" si="26"/>
        <v>2.1579158127386711</v>
      </c>
      <c r="AX48" s="69">
        <f t="shared" si="26"/>
        <v>1.8703087471997315</v>
      </c>
      <c r="AY48" s="69">
        <f t="shared" si="26"/>
        <v>1.5827016816607919</v>
      </c>
      <c r="AZ48" s="69">
        <f t="shared" si="26"/>
        <v>1.2950946161218528</v>
      </c>
      <c r="BA48" s="69">
        <f t="shared" si="26"/>
        <v>1.0074875505829133</v>
      </c>
      <c r="BB48" s="69">
        <f t="shared" si="26"/>
        <v>0.71988048504397406</v>
      </c>
      <c r="BC48" s="69">
        <f t="shared" si="26"/>
        <v>0.43227341950503473</v>
      </c>
      <c r="BD48" s="69">
        <f t="shared" si="26"/>
        <v>0.14466635396609531</v>
      </c>
      <c r="BE48" s="69">
        <f t="shared" si="26"/>
        <v>8.6282119662561829E-4</v>
      </c>
      <c r="BF48" s="69">
        <f t="shared" si="26"/>
        <v>8.6282119662561829E-4</v>
      </c>
      <c r="BG48" s="69">
        <f t="shared" si="26"/>
        <v>8.6282119662561829E-4</v>
      </c>
      <c r="BH48" s="69">
        <f t="shared" si="26"/>
        <v>8.6282119662561829E-4</v>
      </c>
      <c r="BI48" s="69">
        <f t="shared" si="26"/>
        <v>8.6282119662561829E-4</v>
      </c>
      <c r="BJ48" s="69">
        <f t="shared" si="26"/>
        <v>8.6282119662561829E-4</v>
      </c>
      <c r="BK48" s="69">
        <f t="shared" si="26"/>
        <v>8.6282119662561829E-4</v>
      </c>
      <c r="BL48" s="69">
        <f t="shared" si="26"/>
        <v>8.6282119662561829E-4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7">C22-C36-C42-C48</f>
        <v>0</v>
      </c>
      <c r="D50" s="72">
        <f t="shared" si="27"/>
        <v>0</v>
      </c>
      <c r="E50" s="72">
        <f t="shared" si="27"/>
        <v>0</v>
      </c>
      <c r="F50" s="72">
        <f t="shared" si="27"/>
        <v>0</v>
      </c>
      <c r="G50" s="72">
        <f t="shared" si="27"/>
        <v>107.6576851720975</v>
      </c>
      <c r="H50" s="72">
        <f t="shared" si="27"/>
        <v>210.76245647132677</v>
      </c>
      <c r="I50" s="72">
        <f t="shared" si="27"/>
        <v>201.90544202271218</v>
      </c>
      <c r="J50" s="72">
        <f t="shared" si="27"/>
        <v>193.52677343313985</v>
      </c>
      <c r="K50" s="72">
        <f t="shared" si="27"/>
        <v>185.5906436229503</v>
      </c>
      <c r="L50" s="72">
        <f t="shared" si="27"/>
        <v>178.06399990322686</v>
      </c>
      <c r="M50" s="72">
        <f t="shared" si="27"/>
        <v>170.91608491067231</v>
      </c>
      <c r="N50" s="72">
        <f t="shared" si="27"/>
        <v>164.1184366076084</v>
      </c>
      <c r="O50" s="72">
        <f t="shared" si="27"/>
        <v>157.51635004730079</v>
      </c>
      <c r="P50" s="72">
        <f t="shared" si="27"/>
        <v>150.94180739442359</v>
      </c>
      <c r="Q50" s="72">
        <f t="shared" si="27"/>
        <v>144.36726474154645</v>
      </c>
      <c r="R50" s="72">
        <f t="shared" si="27"/>
        <v>137.79272208866925</v>
      </c>
      <c r="S50" s="72">
        <f t="shared" si="27"/>
        <v>131.21817943579211</v>
      </c>
      <c r="T50" s="72">
        <f t="shared" si="27"/>
        <v>124.64363678291491</v>
      </c>
      <c r="U50" s="72">
        <f t="shared" si="27"/>
        <v>118.06909413003777</v>
      </c>
      <c r="V50" s="72">
        <f t="shared" si="27"/>
        <v>111.49455147716057</v>
      </c>
      <c r="W50" s="72">
        <f t="shared" si="27"/>
        <v>104.92000882428343</v>
      </c>
      <c r="X50" s="72">
        <f t="shared" si="27"/>
        <v>98.34546617140623</v>
      </c>
      <c r="Y50" s="72">
        <f t="shared" si="27"/>
        <v>91.770923518529088</v>
      </c>
      <c r="Z50" s="72">
        <f t="shared" si="27"/>
        <v>85.196380865651889</v>
      </c>
      <c r="AA50" s="72">
        <f t="shared" si="27"/>
        <v>79.646012504064018</v>
      </c>
      <c r="AB50" s="72">
        <f t="shared" si="27"/>
        <v>76.14399272505463</v>
      </c>
      <c r="AC50" s="72">
        <f t="shared" si="27"/>
        <v>73.666147237334542</v>
      </c>
      <c r="AD50" s="72">
        <f t="shared" si="27"/>
        <v>71.188301749614467</v>
      </c>
      <c r="AE50" s="72">
        <f t="shared" si="27"/>
        <v>68.710456261894365</v>
      </c>
      <c r="AF50" s="72">
        <f t="shared" si="27"/>
        <v>66.232610774174276</v>
      </c>
      <c r="AG50" s="72">
        <f t="shared" si="27"/>
        <v>63.75476528645418</v>
      </c>
      <c r="AH50" s="72">
        <f t="shared" si="27"/>
        <v>61.276919798734092</v>
      </c>
      <c r="AI50" s="72">
        <f t="shared" si="27"/>
        <v>58.799074311013996</v>
      </c>
      <c r="AJ50" s="72">
        <f t="shared" si="27"/>
        <v>56.321228823293907</v>
      </c>
      <c r="AK50" s="72">
        <f t="shared" si="27"/>
        <v>53.843383335573797</v>
      </c>
      <c r="AL50" s="72">
        <f t="shared" si="27"/>
        <v>51.365537847853737</v>
      </c>
      <c r="AM50" s="72">
        <f t="shared" si="27"/>
        <v>48.887692360133613</v>
      </c>
      <c r="AN50" s="72">
        <f t="shared" si="27"/>
        <v>46.409846872413553</v>
      </c>
      <c r="AO50" s="72">
        <f t="shared" si="27"/>
        <v>43.932001384693429</v>
      </c>
      <c r="AP50" s="72">
        <f t="shared" si="27"/>
        <v>41.454155896973369</v>
      </c>
      <c r="AQ50" s="72">
        <f t="shared" si="27"/>
        <v>38.976310409253244</v>
      </c>
      <c r="AR50" s="72">
        <f t="shared" si="27"/>
        <v>36.498464921533184</v>
      </c>
      <c r="AS50" s="72">
        <f t="shared" si="27"/>
        <v>34.02061943381306</v>
      </c>
      <c r="AT50" s="72">
        <f t="shared" si="27"/>
        <v>31.542773946093003</v>
      </c>
      <c r="AU50" s="72">
        <f t="shared" si="27"/>
        <v>29.064928458372879</v>
      </c>
      <c r="AV50" s="72">
        <f t="shared" si="27"/>
        <v>26.587082970652816</v>
      </c>
      <c r="AW50" s="72">
        <f t="shared" si="27"/>
        <v>24.109237482932695</v>
      </c>
      <c r="AX50" s="72">
        <f t="shared" si="27"/>
        <v>21.631391995212631</v>
      </c>
      <c r="AY50" s="72">
        <f t="shared" si="27"/>
        <v>19.153546507492514</v>
      </c>
      <c r="AZ50" s="72">
        <f t="shared" si="27"/>
        <v>16.675701019772447</v>
      </c>
      <c r="BA50" s="72">
        <f t="shared" si="27"/>
        <v>14.197855532052326</v>
      </c>
      <c r="BB50" s="72">
        <f t="shared" si="27"/>
        <v>11.720010044332261</v>
      </c>
      <c r="BC50" s="72">
        <f>BC22-BC36-BC42-BC48</f>
        <v>9.2421645566121402</v>
      </c>
      <c r="BD50" s="72">
        <f>BD22-BD36-BD42-BD48</f>
        <v>3.998866515633023</v>
      </c>
      <c r="BE50" s="72">
        <f t="shared" si="27"/>
        <v>-5.5087814860611539E-3</v>
      </c>
      <c r="BF50" s="72">
        <f t="shared" si="27"/>
        <v>-5.5087814860611539E-3</v>
      </c>
      <c r="BG50" s="72">
        <f t="shared" si="27"/>
        <v>-5.5087814860611539E-3</v>
      </c>
      <c r="BH50" s="72">
        <f t="shared" si="27"/>
        <v>-5.5087814860611539E-3</v>
      </c>
      <c r="BI50" s="72">
        <f>BI22-BI36-BI42-BI48</f>
        <v>-5.5087814860611539E-3</v>
      </c>
      <c r="BJ50" s="72">
        <f>BJ22-BJ36-BJ42-BJ48</f>
        <v>-5.5087814860611539E-3</v>
      </c>
      <c r="BK50" s="72">
        <f>BK22-BK36-BK42-BK48</f>
        <v>-5.5087814860611539E-3</v>
      </c>
      <c r="BL50" s="72">
        <f>BL22-BL36-BL42-BL48</f>
        <v>-5.5087814860611539E-3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0</v>
      </c>
      <c r="E53" s="81">
        <f>(+E33-E114)*'Assumptions (Inputs)'!$D$31/'Assumptions (Inputs)'!$D$30</f>
        <v>0</v>
      </c>
      <c r="F53" s="81">
        <f>(+F33-F114)*'Assumptions (Inputs)'!$D$31/'Assumptions (Inputs)'!$D$30</f>
        <v>0</v>
      </c>
      <c r="G53" s="81">
        <f>(+G33-G114)*'Assumptions (Inputs)'!$D$31/'Assumptions (Inputs)'!$D$30</f>
        <v>-7.4671851186826982E-2</v>
      </c>
      <c r="H53" s="81">
        <f>(+H33-H114)*'Assumptions (Inputs)'!$D$31/'Assumptions (Inputs)'!$D$30</f>
        <v>-7.4671851186826982E-2</v>
      </c>
      <c r="I53" s="81">
        <f>(+I33-I114)*'Assumptions (Inputs)'!$D$31/'Assumptions (Inputs)'!$D$30</f>
        <v>-7.4671851186826982E-2</v>
      </c>
      <c r="J53" s="81">
        <f>(+J33-J114)*'Assumptions (Inputs)'!$D$31/'Assumptions (Inputs)'!$D$30</f>
        <v>-7.4671851186826982E-2</v>
      </c>
      <c r="K53" s="81">
        <f>(+K33-K114)*'Assumptions (Inputs)'!$D$31/'Assumptions (Inputs)'!$D$30</f>
        <v>-7.4671851186826982E-2</v>
      </c>
      <c r="L53" s="81">
        <f>(+L33-L114)*'Assumptions (Inputs)'!$D$31/'Assumptions (Inputs)'!$D$30</f>
        <v>-7.4671851186826982E-2</v>
      </c>
      <c r="M53" s="81">
        <f>(+M33-M114)*'Assumptions (Inputs)'!$D$31/'Assumptions (Inputs)'!$D$30</f>
        <v>-7.4671851186826982E-2</v>
      </c>
      <c r="N53" s="81">
        <f>(+N33-N114)*'Assumptions (Inputs)'!$D$31/'Assumptions (Inputs)'!$D$30</f>
        <v>-7.4671851186826982E-2</v>
      </c>
      <c r="O53" s="81">
        <f>(+O33-O114)*'Assumptions (Inputs)'!$D$31/'Assumptions (Inputs)'!$D$30</f>
        <v>-7.4671851186826982E-2</v>
      </c>
      <c r="P53" s="81">
        <f>(+P33-P114)*'Assumptions (Inputs)'!$D$31/'Assumptions (Inputs)'!$D$30</f>
        <v>-7.4671851186826982E-2</v>
      </c>
      <c r="Q53" s="81">
        <f>(+Q33-Q114)*'Assumptions (Inputs)'!$D$31/'Assumptions (Inputs)'!$D$30</f>
        <v>-7.4671851186826982E-2</v>
      </c>
      <c r="R53" s="81">
        <f>(+R33-R114)*'Assumptions (Inputs)'!$D$31/'Assumptions (Inputs)'!$D$30</f>
        <v>-7.4671851186826982E-2</v>
      </c>
      <c r="S53" s="81">
        <f>(+S33-S114)*'Assumptions (Inputs)'!$D$31/'Assumptions (Inputs)'!$D$30</f>
        <v>-7.4671851186826982E-2</v>
      </c>
      <c r="T53" s="81">
        <f>(+T33-T114)*'Assumptions (Inputs)'!$D$31/'Assumptions (Inputs)'!$D$30</f>
        <v>-7.4671851186826982E-2</v>
      </c>
      <c r="U53" s="81">
        <f>(+U33-U114)*'Assumptions (Inputs)'!$D$31/'Assumptions (Inputs)'!$D$30</f>
        <v>-7.4671851186826982E-2</v>
      </c>
      <c r="V53" s="81">
        <f>(+V33-V114)*'Assumptions (Inputs)'!$D$31/'Assumptions (Inputs)'!$D$30</f>
        <v>-7.4671851186826982E-2</v>
      </c>
      <c r="W53" s="81">
        <f>(+W33-W114)*'Assumptions (Inputs)'!$D$31/'Assumptions (Inputs)'!$D$30</f>
        <v>-7.4671851186826982E-2</v>
      </c>
      <c r="X53" s="81">
        <f>(+X33-X114)*'Assumptions (Inputs)'!$D$31/'Assumptions (Inputs)'!$D$30</f>
        <v>-7.4671851186826982E-2</v>
      </c>
      <c r="Y53" s="81">
        <f>(+Y33-Y114)*'Assumptions (Inputs)'!$D$31/'Assumptions (Inputs)'!$D$30</f>
        <v>-7.4671851186826982E-2</v>
      </c>
      <c r="Z53" s="81">
        <f>(+Z33-Z114)*'Assumptions (Inputs)'!$D$31/'Assumptions (Inputs)'!$D$30</f>
        <v>-7.4671851186826982E-2</v>
      </c>
      <c r="AA53" s="81">
        <f>(+AA33-AA114)*'Assumptions (Inputs)'!$D$31/'Assumptions (Inputs)'!$D$30</f>
        <v>-7.4671851186826982E-2</v>
      </c>
      <c r="AB53" s="81">
        <f>(+AB33-AB114)*'Assumptions (Inputs)'!$D$31/'Assumptions (Inputs)'!$D$30</f>
        <v>-7.4671851186826982E-2</v>
      </c>
      <c r="AC53" s="81">
        <f>(+AC33-AC114)*'Assumptions (Inputs)'!$D$31/'Assumptions (Inputs)'!$D$30</f>
        <v>-7.4671851186826982E-2</v>
      </c>
      <c r="AD53" s="81">
        <f>(+AD33-AD114)*'Assumptions (Inputs)'!$D$31/'Assumptions (Inputs)'!$D$30</f>
        <v>-7.4671851186826982E-2</v>
      </c>
      <c r="AE53" s="81">
        <f>(+AE33-AE114)*'Assumptions (Inputs)'!$D$31/'Assumptions (Inputs)'!$D$30</f>
        <v>-7.4671851186826982E-2</v>
      </c>
      <c r="AF53" s="81">
        <f>(+AF33-AF114)*'Assumptions (Inputs)'!$D$31/'Assumptions (Inputs)'!$D$30</f>
        <v>-7.4671851186826982E-2</v>
      </c>
      <c r="AG53" s="81">
        <f>(+AG33-AG114)*'Assumptions (Inputs)'!$D$31/'Assumptions (Inputs)'!$D$30</f>
        <v>-7.4671851186826982E-2</v>
      </c>
      <c r="AH53" s="81">
        <f>(+AH33-AH114)*'Assumptions (Inputs)'!$D$31/'Assumptions (Inputs)'!$D$30</f>
        <v>-7.4671851186826982E-2</v>
      </c>
      <c r="AI53" s="81">
        <f>(+AI33-AI114)*'Assumptions (Inputs)'!$D$31/'Assumptions (Inputs)'!$D$30</f>
        <v>-7.4671851186826982E-2</v>
      </c>
      <c r="AJ53" s="81">
        <f>(+AJ33-AJ114)*'Assumptions (Inputs)'!$D$31/'Assumptions (Inputs)'!$D$30</f>
        <v>-7.4671851186826982E-2</v>
      </c>
      <c r="AK53" s="81">
        <f>(+AK33-AK114)*'Assumptions (Inputs)'!$D$31/'Assumptions (Inputs)'!$D$30</f>
        <v>-7.4671851186826982E-2</v>
      </c>
      <c r="AL53" s="81">
        <f>(+AL33-AL114)*'Assumptions (Inputs)'!$D$31/'Assumptions (Inputs)'!$D$30</f>
        <v>-7.4671851186826982E-2</v>
      </c>
      <c r="AM53" s="81">
        <f>(+AM33-AM114)*'Assumptions (Inputs)'!$D$31/'Assumptions (Inputs)'!$D$30</f>
        <v>-7.4671851186826982E-2</v>
      </c>
      <c r="AN53" s="81">
        <f>(+AN33-AN114)*'Assumptions (Inputs)'!$D$31/'Assumptions (Inputs)'!$D$30</f>
        <v>-7.4671851186826982E-2</v>
      </c>
      <c r="AO53" s="81">
        <f>(+AO33-AO114)*'Assumptions (Inputs)'!$D$31/'Assumptions (Inputs)'!$D$30</f>
        <v>-7.4671851186826982E-2</v>
      </c>
      <c r="AP53" s="81">
        <f>(+AP33-AP114)*'Assumptions (Inputs)'!$D$31/'Assumptions (Inputs)'!$D$30</f>
        <v>-7.4671851186826982E-2</v>
      </c>
      <c r="AQ53" s="81">
        <f>(+AQ33-AQ114)*'Assumptions (Inputs)'!$D$31/'Assumptions (Inputs)'!$D$30</f>
        <v>-7.4671851186826982E-2</v>
      </c>
      <c r="AR53" s="81">
        <f>(+AR33-AR114)*'Assumptions (Inputs)'!$D$31/'Assumptions (Inputs)'!$D$30</f>
        <v>-7.4671851186826982E-2</v>
      </c>
      <c r="AS53" s="81">
        <f>(+AS33-AS114)*'Assumptions (Inputs)'!$D$31/'Assumptions (Inputs)'!$D$30</f>
        <v>-7.4671851186826982E-2</v>
      </c>
      <c r="AT53" s="81">
        <f>(+AT33-AT114)*'Assumptions (Inputs)'!$D$31/'Assumptions (Inputs)'!$D$30</f>
        <v>-7.4671851186826982E-2</v>
      </c>
      <c r="AU53" s="81">
        <f>(+AU33-AU114)*'Assumptions (Inputs)'!$D$31/'Assumptions (Inputs)'!$D$30</f>
        <v>-7.4671851186826982E-2</v>
      </c>
      <c r="AV53" s="81">
        <f>(+AV33-AV114)*'Assumptions (Inputs)'!$D$31/'Assumptions (Inputs)'!$D$30</f>
        <v>-7.4671851186826982E-2</v>
      </c>
      <c r="AW53" s="81">
        <f>(+AW33-AW114)*'Assumptions (Inputs)'!$D$31/'Assumptions (Inputs)'!$D$30</f>
        <v>-7.4671851186826982E-2</v>
      </c>
      <c r="AX53" s="81">
        <f>(+AX33-AX114)*'Assumptions (Inputs)'!$D$31/'Assumptions (Inputs)'!$D$30</f>
        <v>-7.4671851186826982E-2</v>
      </c>
      <c r="AY53" s="81">
        <f>(+AY33-AY114)*'Assumptions (Inputs)'!$D$31/'Assumptions (Inputs)'!$D$30</f>
        <v>-7.4671851186826982E-2</v>
      </c>
      <c r="AZ53" s="81">
        <f>(+AZ33-AZ114)*'Assumptions (Inputs)'!$D$31/'Assumptions (Inputs)'!$D$30</f>
        <v>-7.4671851186826982E-2</v>
      </c>
      <c r="BA53" s="81">
        <f>(+BA33-BA114)*'Assumptions (Inputs)'!$D$31/'Assumptions (Inputs)'!$D$30</f>
        <v>-7.4671851186826982E-2</v>
      </c>
      <c r="BB53" s="81">
        <f>(+BB33-BB114)*'Assumptions (Inputs)'!$D$31/'Assumptions (Inputs)'!$D$30</f>
        <v>-7.4671851186826982E-2</v>
      </c>
      <c r="BC53" s="81">
        <f>(+BC33-BC114)*'Assumptions (Inputs)'!$D$31/'Assumptions (Inputs)'!$D$30</f>
        <v>-7.4671851186826982E-2</v>
      </c>
      <c r="BD53" s="81">
        <f>(+BD33-BD114)*'Assumptions (Inputs)'!$D$31/'Assumptions (Inputs)'!$D$30</f>
        <v>-7.4671851186826982E-2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-3.733592559341353</v>
      </c>
      <c r="BO53" s="343"/>
    </row>
    <row r="54" spans="1:107" s="38" customFormat="1" ht="15" customHeight="1">
      <c r="A54" s="36" t="s">
        <v>53</v>
      </c>
      <c r="B54" s="75">
        <f t="shared" ref="B54:BL54" si="28">B33</f>
        <v>0</v>
      </c>
      <c r="C54" s="75">
        <f t="shared" si="28"/>
        <v>0</v>
      </c>
      <c r="D54" s="75">
        <f t="shared" si="28"/>
        <v>0</v>
      </c>
      <c r="E54" s="75">
        <f t="shared" si="28"/>
        <v>0</v>
      </c>
      <c r="F54" s="75">
        <f t="shared" si="28"/>
        <v>0</v>
      </c>
      <c r="G54" s="75">
        <f t="shared" si="28"/>
        <v>4.3141059830840902</v>
      </c>
      <c r="H54" s="75">
        <f t="shared" si="28"/>
        <v>4.3141059830840902</v>
      </c>
      <c r="I54" s="75">
        <f t="shared" si="28"/>
        <v>4.3141059830840902</v>
      </c>
      <c r="J54" s="75">
        <f t="shared" si="28"/>
        <v>4.3141059830840902</v>
      </c>
      <c r="K54" s="75">
        <f t="shared" si="28"/>
        <v>4.3141059830840902</v>
      </c>
      <c r="L54" s="75">
        <f t="shared" si="28"/>
        <v>4.3141059830840902</v>
      </c>
      <c r="M54" s="75">
        <f t="shared" si="28"/>
        <v>4.3141059830840902</v>
      </c>
      <c r="N54" s="75">
        <f t="shared" si="28"/>
        <v>4.3141059830840902</v>
      </c>
      <c r="O54" s="75">
        <f t="shared" si="28"/>
        <v>4.3141059830840902</v>
      </c>
      <c r="P54" s="75">
        <f t="shared" si="28"/>
        <v>4.3141059830840902</v>
      </c>
      <c r="Q54" s="75">
        <f t="shared" si="28"/>
        <v>4.3141059830840902</v>
      </c>
      <c r="R54" s="75">
        <f t="shared" si="28"/>
        <v>4.3141059830840902</v>
      </c>
      <c r="S54" s="75">
        <f t="shared" si="28"/>
        <v>4.3141059830840902</v>
      </c>
      <c r="T54" s="75">
        <f t="shared" si="28"/>
        <v>4.3141059830840902</v>
      </c>
      <c r="U54" s="75">
        <f t="shared" si="28"/>
        <v>4.3141059830840902</v>
      </c>
      <c r="V54" s="75">
        <f t="shared" si="28"/>
        <v>4.3141059830840902</v>
      </c>
      <c r="W54" s="75">
        <f t="shared" si="28"/>
        <v>4.3141059830840902</v>
      </c>
      <c r="X54" s="75">
        <f t="shared" si="28"/>
        <v>4.3141059830840902</v>
      </c>
      <c r="Y54" s="75">
        <f t="shared" si="28"/>
        <v>4.3141059830840902</v>
      </c>
      <c r="Z54" s="75">
        <f t="shared" si="28"/>
        <v>4.3141059830840902</v>
      </c>
      <c r="AA54" s="75">
        <f t="shared" si="28"/>
        <v>4.3141059830840902</v>
      </c>
      <c r="AB54" s="75">
        <f t="shared" si="28"/>
        <v>4.3141059830840902</v>
      </c>
      <c r="AC54" s="75">
        <f t="shared" si="28"/>
        <v>4.3141059830840902</v>
      </c>
      <c r="AD54" s="75">
        <f t="shared" si="28"/>
        <v>4.3141059830840902</v>
      </c>
      <c r="AE54" s="75">
        <f t="shared" si="28"/>
        <v>4.3141059830840902</v>
      </c>
      <c r="AF54" s="75">
        <f t="shared" si="28"/>
        <v>4.3141059830840902</v>
      </c>
      <c r="AG54" s="75">
        <f t="shared" si="28"/>
        <v>4.3141059830840902</v>
      </c>
      <c r="AH54" s="75">
        <f t="shared" si="28"/>
        <v>4.3141059830840902</v>
      </c>
      <c r="AI54" s="75">
        <f t="shared" si="28"/>
        <v>4.3141059830840902</v>
      </c>
      <c r="AJ54" s="75">
        <f t="shared" si="28"/>
        <v>4.3141059830840902</v>
      </c>
      <c r="AK54" s="75">
        <f t="shared" si="28"/>
        <v>4.3141059830840902</v>
      </c>
      <c r="AL54" s="75">
        <f t="shared" si="28"/>
        <v>4.3141059830840902</v>
      </c>
      <c r="AM54" s="75">
        <f t="shared" si="28"/>
        <v>4.3141059830840902</v>
      </c>
      <c r="AN54" s="75">
        <f t="shared" si="28"/>
        <v>4.3141059830840902</v>
      </c>
      <c r="AO54" s="75">
        <f t="shared" si="28"/>
        <v>4.3141059830840902</v>
      </c>
      <c r="AP54" s="75">
        <f t="shared" si="28"/>
        <v>4.3141059830840902</v>
      </c>
      <c r="AQ54" s="75">
        <f t="shared" si="28"/>
        <v>4.3141059830840902</v>
      </c>
      <c r="AR54" s="75">
        <f t="shared" si="28"/>
        <v>4.3141059830840902</v>
      </c>
      <c r="AS54" s="75">
        <f t="shared" si="28"/>
        <v>4.3141059830840902</v>
      </c>
      <c r="AT54" s="75">
        <f t="shared" si="28"/>
        <v>4.3141059830840902</v>
      </c>
      <c r="AU54" s="75">
        <f t="shared" si="28"/>
        <v>4.3141059830840902</v>
      </c>
      <c r="AV54" s="75">
        <f t="shared" si="28"/>
        <v>4.3141059830840902</v>
      </c>
      <c r="AW54" s="75">
        <f t="shared" si="28"/>
        <v>4.3141059830840902</v>
      </c>
      <c r="AX54" s="75">
        <f t="shared" si="28"/>
        <v>4.3141059830840902</v>
      </c>
      <c r="AY54" s="75">
        <f t="shared" si="28"/>
        <v>4.3141059830840902</v>
      </c>
      <c r="AZ54" s="75">
        <f t="shared" si="28"/>
        <v>4.3141059830840902</v>
      </c>
      <c r="BA54" s="75">
        <f t="shared" si="28"/>
        <v>4.3141059830840902</v>
      </c>
      <c r="BB54" s="75">
        <f t="shared" si="28"/>
        <v>4.3141059830840902</v>
      </c>
      <c r="BC54" s="75">
        <f t="shared" si="28"/>
        <v>4.3141059830840902</v>
      </c>
      <c r="BD54" s="75">
        <f t="shared" si="28"/>
        <v>4.3141059830840902</v>
      </c>
      <c r="BE54" s="75">
        <f t="shared" si="28"/>
        <v>0</v>
      </c>
      <c r="BF54" s="75">
        <f t="shared" si="28"/>
        <v>0</v>
      </c>
      <c r="BG54" s="75">
        <f t="shared" si="28"/>
        <v>0</v>
      </c>
      <c r="BH54" s="75">
        <f t="shared" si="28"/>
        <v>0</v>
      </c>
      <c r="BI54" s="75">
        <f t="shared" si="28"/>
        <v>0</v>
      </c>
      <c r="BJ54" s="75">
        <f t="shared" si="28"/>
        <v>0</v>
      </c>
      <c r="BK54" s="75">
        <f t="shared" si="28"/>
        <v>0</v>
      </c>
      <c r="BL54" s="75">
        <f t="shared" si="28"/>
        <v>0</v>
      </c>
      <c r="BM54" s="37"/>
      <c r="BN54" s="75">
        <f>SUM(B54:BM54)</f>
        <v>215.70529915420451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</v>
      </c>
      <c r="E55" s="68">
        <f>E21*'Assumptions (Inputs)'!$C$42</f>
        <v>0</v>
      </c>
      <c r="F55" s="68">
        <f>F21*'Assumptions (Inputs)'!$C$42</f>
        <v>0</v>
      </c>
      <c r="G55" s="68">
        <f>G21*'Assumptions (Inputs)'!$C$42</f>
        <v>11.06181021303613</v>
      </c>
      <c r="H55" s="68">
        <f>H21*'Assumptions (Inputs)'!$C$42</f>
        <v>11.06181021303613</v>
      </c>
      <c r="I55" s="68">
        <f>I21*'Assumptions (Inputs)'!$C$42</f>
        <v>11.06181021303613</v>
      </c>
      <c r="J55" s="68">
        <f>J21*'Assumptions (Inputs)'!$C$42</f>
        <v>11.06181021303613</v>
      </c>
      <c r="K55" s="68">
        <f>K21*'Assumptions (Inputs)'!$C$42</f>
        <v>11.06181021303613</v>
      </c>
      <c r="L55" s="68">
        <f>L21*'Assumptions (Inputs)'!$C$42</f>
        <v>11.06181021303613</v>
      </c>
      <c r="M55" s="68">
        <f>M21*'Assumptions (Inputs)'!$C$42</f>
        <v>11.06181021303613</v>
      </c>
      <c r="N55" s="68">
        <f>N21*'Assumptions (Inputs)'!$C$42</f>
        <v>11.06181021303613</v>
      </c>
      <c r="O55" s="68">
        <f>O21*'Assumptions (Inputs)'!$C$42</f>
        <v>11.06181021303613</v>
      </c>
      <c r="P55" s="68">
        <f>P21*'Assumptions (Inputs)'!$C$42</f>
        <v>11.06181021303613</v>
      </c>
      <c r="Q55" s="68">
        <f>Q21*'Assumptions (Inputs)'!$C$42</f>
        <v>11.06181021303613</v>
      </c>
      <c r="R55" s="68">
        <f>R21*'Assumptions (Inputs)'!$C$42</f>
        <v>11.06181021303613</v>
      </c>
      <c r="S55" s="68">
        <f>S21*'Assumptions (Inputs)'!$C$42</f>
        <v>11.06181021303613</v>
      </c>
      <c r="T55" s="68">
        <f>T21*'Assumptions (Inputs)'!$C$42</f>
        <v>11.06181021303613</v>
      </c>
      <c r="U55" s="68">
        <f>U21*'Assumptions (Inputs)'!$C$42</f>
        <v>11.06181021303613</v>
      </c>
      <c r="V55" s="68">
        <f>V21*'Assumptions (Inputs)'!$C$42</f>
        <v>11.06181021303613</v>
      </c>
      <c r="W55" s="68">
        <f>W21*'Assumptions (Inputs)'!$C$42</f>
        <v>11.06181021303613</v>
      </c>
      <c r="X55" s="68">
        <f>X21*'Assumptions (Inputs)'!$C$42</f>
        <v>11.06181021303613</v>
      </c>
      <c r="Y55" s="68">
        <f>Y21*'Assumptions (Inputs)'!$C$42</f>
        <v>11.06181021303613</v>
      </c>
      <c r="Z55" s="68">
        <f>Z21*'Assumptions (Inputs)'!$C$42</f>
        <v>11.06181021303613</v>
      </c>
      <c r="AA55" s="68">
        <f>AA21*'Assumptions (Inputs)'!$C$42</f>
        <v>11.06181021303613</v>
      </c>
      <c r="AB55" s="68">
        <f>AB21*'Assumptions (Inputs)'!$C$42</f>
        <v>11.06181021303613</v>
      </c>
      <c r="AC55" s="68">
        <f>AC21*'Assumptions (Inputs)'!$C$42</f>
        <v>11.06181021303613</v>
      </c>
      <c r="AD55" s="68">
        <f>AD21*'Assumptions (Inputs)'!$C$42</f>
        <v>11.06181021303613</v>
      </c>
      <c r="AE55" s="68">
        <f>AE21*'Assumptions (Inputs)'!$C$42</f>
        <v>11.06181021303613</v>
      </c>
      <c r="AF55" s="68">
        <f>AF21*'Assumptions (Inputs)'!$C$42</f>
        <v>11.06181021303613</v>
      </c>
      <c r="AG55" s="68">
        <f>AG21*'Assumptions (Inputs)'!$C$42</f>
        <v>11.06181021303613</v>
      </c>
      <c r="AH55" s="68">
        <f>AH21*'Assumptions (Inputs)'!$C$42</f>
        <v>11.06181021303613</v>
      </c>
      <c r="AI55" s="68">
        <f>AI21*'Assumptions (Inputs)'!$C$42</f>
        <v>11.06181021303613</v>
      </c>
      <c r="AJ55" s="68">
        <f>AJ21*'Assumptions (Inputs)'!$C$42</f>
        <v>11.06181021303613</v>
      </c>
      <c r="AK55" s="68">
        <f>AK21*'Assumptions (Inputs)'!$C$42</f>
        <v>11.06181021303613</v>
      </c>
      <c r="AL55" s="68">
        <f>AL21*'Assumptions (Inputs)'!$C$42</f>
        <v>11.06181021303613</v>
      </c>
      <c r="AM55" s="68">
        <f>AM21*'Assumptions (Inputs)'!$C$42</f>
        <v>11.06181021303613</v>
      </c>
      <c r="AN55" s="68">
        <f>AN21*'Assumptions (Inputs)'!$C$42</f>
        <v>11.06181021303613</v>
      </c>
      <c r="AO55" s="68">
        <f>AO21*'Assumptions (Inputs)'!$C$42</f>
        <v>11.06181021303613</v>
      </c>
      <c r="AP55" s="68">
        <f>AP21*'Assumptions (Inputs)'!$C$42</f>
        <v>11.06181021303613</v>
      </c>
      <c r="AQ55" s="68">
        <f>AQ21*'Assumptions (Inputs)'!$C$42</f>
        <v>11.06181021303613</v>
      </c>
      <c r="AR55" s="68">
        <f>AR21*'Assumptions (Inputs)'!$C$42</f>
        <v>11.06181021303613</v>
      </c>
      <c r="AS55" s="68">
        <f>AS21*'Assumptions (Inputs)'!$C$42</f>
        <v>11.06181021303613</v>
      </c>
      <c r="AT55" s="68">
        <f>AT21*'Assumptions (Inputs)'!$C$42</f>
        <v>11.06181021303613</v>
      </c>
      <c r="AU55" s="68">
        <f>AU21*'Assumptions (Inputs)'!$C$42</f>
        <v>11.06181021303613</v>
      </c>
      <c r="AV55" s="68">
        <f>AV21*'Assumptions (Inputs)'!$C$42</f>
        <v>11.06181021303613</v>
      </c>
      <c r="AW55" s="68">
        <f>AW21*'Assumptions (Inputs)'!$C$42</f>
        <v>11.06181021303613</v>
      </c>
      <c r="AX55" s="68">
        <f>AX21*'Assumptions (Inputs)'!$C$42</f>
        <v>11.06181021303613</v>
      </c>
      <c r="AY55" s="68">
        <f>AY21*'Assumptions (Inputs)'!$C$42</f>
        <v>11.06181021303613</v>
      </c>
      <c r="AZ55" s="68">
        <f>AZ21*'Assumptions (Inputs)'!$C$42</f>
        <v>11.06181021303613</v>
      </c>
      <c r="BA55" s="68">
        <f>BA21*'Assumptions (Inputs)'!$C$42</f>
        <v>11.06181021303613</v>
      </c>
      <c r="BB55" s="68">
        <f>BB21*'Assumptions (Inputs)'!$C$42</f>
        <v>11.06181021303613</v>
      </c>
      <c r="BC55" s="68">
        <f>BC21*'Assumptions (Inputs)'!$C$42</f>
        <v>11.06181021303613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542.02870043877078</v>
      </c>
      <c r="BO55" s="337"/>
    </row>
    <row r="56" spans="1:107" s="38" customFormat="1" ht="15" customHeight="1" thickBot="1">
      <c r="A56" s="36" t="s">
        <v>100</v>
      </c>
      <c r="B56" s="69">
        <f t="shared" ref="B56:BL56" si="29">SUM(B53:B55)</f>
        <v>0</v>
      </c>
      <c r="C56" s="69">
        <f t="shared" si="29"/>
        <v>0</v>
      </c>
      <c r="D56" s="69">
        <f t="shared" si="29"/>
        <v>0</v>
      </c>
      <c r="E56" s="69">
        <f t="shared" si="29"/>
        <v>0</v>
      </c>
      <c r="F56" s="69">
        <f t="shared" si="29"/>
        <v>0</v>
      </c>
      <c r="G56" s="69">
        <f t="shared" si="29"/>
        <v>15.301244344933394</v>
      </c>
      <c r="H56" s="69">
        <f t="shared" si="29"/>
        <v>15.301244344933394</v>
      </c>
      <c r="I56" s="69">
        <f t="shared" si="29"/>
        <v>15.301244344933394</v>
      </c>
      <c r="J56" s="69">
        <f t="shared" si="29"/>
        <v>15.301244344933394</v>
      </c>
      <c r="K56" s="69">
        <f t="shared" si="29"/>
        <v>15.301244344933394</v>
      </c>
      <c r="L56" s="69">
        <f t="shared" si="29"/>
        <v>15.301244344933394</v>
      </c>
      <c r="M56" s="69">
        <f t="shared" si="29"/>
        <v>15.301244344933394</v>
      </c>
      <c r="N56" s="69">
        <f t="shared" si="29"/>
        <v>15.301244344933394</v>
      </c>
      <c r="O56" s="69">
        <f t="shared" si="29"/>
        <v>15.301244344933394</v>
      </c>
      <c r="P56" s="69">
        <f t="shared" si="29"/>
        <v>15.301244344933394</v>
      </c>
      <c r="Q56" s="69">
        <f t="shared" si="29"/>
        <v>15.301244344933394</v>
      </c>
      <c r="R56" s="69">
        <f t="shared" si="29"/>
        <v>15.301244344933394</v>
      </c>
      <c r="S56" s="69">
        <f t="shared" si="29"/>
        <v>15.301244344933394</v>
      </c>
      <c r="T56" s="69">
        <f t="shared" si="29"/>
        <v>15.301244344933394</v>
      </c>
      <c r="U56" s="69">
        <f t="shared" si="29"/>
        <v>15.301244344933394</v>
      </c>
      <c r="V56" s="69">
        <f t="shared" si="29"/>
        <v>15.301244344933394</v>
      </c>
      <c r="W56" s="69">
        <f t="shared" si="29"/>
        <v>15.301244344933394</v>
      </c>
      <c r="X56" s="69">
        <f t="shared" si="29"/>
        <v>15.301244344933394</v>
      </c>
      <c r="Y56" s="69">
        <f t="shared" si="29"/>
        <v>15.301244344933394</v>
      </c>
      <c r="Z56" s="69">
        <f t="shared" si="29"/>
        <v>15.301244344933394</v>
      </c>
      <c r="AA56" s="69">
        <f t="shared" si="29"/>
        <v>15.301244344933394</v>
      </c>
      <c r="AB56" s="69">
        <f t="shared" si="29"/>
        <v>15.301244344933394</v>
      </c>
      <c r="AC56" s="69">
        <f t="shared" si="29"/>
        <v>15.301244344933394</v>
      </c>
      <c r="AD56" s="69">
        <f t="shared" si="29"/>
        <v>15.301244344933394</v>
      </c>
      <c r="AE56" s="69">
        <f t="shared" si="29"/>
        <v>15.301244344933394</v>
      </c>
      <c r="AF56" s="69">
        <f t="shared" si="29"/>
        <v>15.301244344933394</v>
      </c>
      <c r="AG56" s="69">
        <f t="shared" si="29"/>
        <v>15.301244344933394</v>
      </c>
      <c r="AH56" s="69">
        <f t="shared" si="29"/>
        <v>15.301244344933394</v>
      </c>
      <c r="AI56" s="69">
        <f t="shared" si="29"/>
        <v>15.301244344933394</v>
      </c>
      <c r="AJ56" s="69">
        <f t="shared" si="29"/>
        <v>15.301244344933394</v>
      </c>
      <c r="AK56" s="69">
        <f t="shared" si="29"/>
        <v>15.301244344933394</v>
      </c>
      <c r="AL56" s="69">
        <f t="shared" si="29"/>
        <v>15.301244344933394</v>
      </c>
      <c r="AM56" s="69">
        <f t="shared" si="29"/>
        <v>15.301244344933394</v>
      </c>
      <c r="AN56" s="69">
        <f t="shared" si="29"/>
        <v>15.301244344933394</v>
      </c>
      <c r="AO56" s="69">
        <f t="shared" si="29"/>
        <v>15.301244344933394</v>
      </c>
      <c r="AP56" s="69">
        <f t="shared" si="29"/>
        <v>15.301244344933394</v>
      </c>
      <c r="AQ56" s="69">
        <f t="shared" si="29"/>
        <v>15.301244344933394</v>
      </c>
      <c r="AR56" s="69">
        <f t="shared" si="29"/>
        <v>15.301244344933394</v>
      </c>
      <c r="AS56" s="69">
        <f t="shared" si="29"/>
        <v>15.301244344933394</v>
      </c>
      <c r="AT56" s="69">
        <f t="shared" si="29"/>
        <v>15.301244344933394</v>
      </c>
      <c r="AU56" s="69">
        <f t="shared" si="29"/>
        <v>15.301244344933394</v>
      </c>
      <c r="AV56" s="69">
        <f t="shared" si="29"/>
        <v>15.301244344933394</v>
      </c>
      <c r="AW56" s="69">
        <f t="shared" si="29"/>
        <v>15.301244344933394</v>
      </c>
      <c r="AX56" s="69">
        <f t="shared" si="29"/>
        <v>15.301244344933394</v>
      </c>
      <c r="AY56" s="69">
        <f t="shared" si="29"/>
        <v>15.301244344933394</v>
      </c>
      <c r="AZ56" s="69">
        <f t="shared" si="29"/>
        <v>15.301244344933394</v>
      </c>
      <c r="BA56" s="69">
        <f t="shared" si="29"/>
        <v>15.301244344933394</v>
      </c>
      <c r="BB56" s="69">
        <f t="shared" si="29"/>
        <v>15.301244344933394</v>
      </c>
      <c r="BC56" s="69">
        <f t="shared" si="29"/>
        <v>15.301244344933394</v>
      </c>
      <c r="BD56" s="69">
        <f t="shared" si="29"/>
        <v>4.239434131897263</v>
      </c>
      <c r="BE56" s="69">
        <f t="shared" si="29"/>
        <v>0</v>
      </c>
      <c r="BF56" s="69">
        <f t="shared" si="29"/>
        <v>0</v>
      </c>
      <c r="BG56" s="69">
        <f t="shared" si="29"/>
        <v>0</v>
      </c>
      <c r="BH56" s="69">
        <f t="shared" si="29"/>
        <v>0</v>
      </c>
      <c r="BI56" s="69">
        <f t="shared" si="29"/>
        <v>0</v>
      </c>
      <c r="BJ56" s="69">
        <f t="shared" si="29"/>
        <v>0</v>
      </c>
      <c r="BK56" s="69">
        <f t="shared" si="29"/>
        <v>0</v>
      </c>
      <c r="BL56" s="69">
        <f t="shared" si="29"/>
        <v>0</v>
      </c>
      <c r="BM56" s="37"/>
      <c r="BN56" s="75">
        <f>SUM(B56:BM56)</f>
        <v>754.00040703363265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30">B50</f>
        <v>0</v>
      </c>
      <c r="C59" s="75">
        <f t="shared" si="30"/>
        <v>0</v>
      </c>
      <c r="D59" s="75">
        <f t="shared" si="30"/>
        <v>0</v>
      </c>
      <c r="E59" s="75">
        <f t="shared" si="30"/>
        <v>0</v>
      </c>
      <c r="F59" s="75">
        <f t="shared" si="30"/>
        <v>0</v>
      </c>
      <c r="G59" s="75">
        <f t="shared" si="30"/>
        <v>107.6576851720975</v>
      </c>
      <c r="H59" s="75">
        <f t="shared" si="30"/>
        <v>210.76245647132677</v>
      </c>
      <c r="I59" s="75">
        <f t="shared" si="30"/>
        <v>201.90544202271218</v>
      </c>
      <c r="J59" s="75">
        <f t="shared" si="30"/>
        <v>193.52677343313985</v>
      </c>
      <c r="K59" s="75">
        <f t="shared" si="30"/>
        <v>185.5906436229503</v>
      </c>
      <c r="L59" s="75">
        <f t="shared" si="30"/>
        <v>178.06399990322686</v>
      </c>
      <c r="M59" s="75">
        <f t="shared" si="30"/>
        <v>170.91608491067231</v>
      </c>
      <c r="N59" s="75">
        <f t="shared" si="30"/>
        <v>164.1184366076084</v>
      </c>
      <c r="O59" s="75">
        <f t="shared" si="30"/>
        <v>157.51635004730079</v>
      </c>
      <c r="P59" s="75">
        <f t="shared" si="30"/>
        <v>150.94180739442359</v>
      </c>
      <c r="Q59" s="75">
        <f t="shared" si="30"/>
        <v>144.36726474154645</v>
      </c>
      <c r="R59" s="75">
        <f t="shared" si="30"/>
        <v>137.79272208866925</v>
      </c>
      <c r="S59" s="75">
        <f t="shared" si="30"/>
        <v>131.21817943579211</v>
      </c>
      <c r="T59" s="75">
        <f t="shared" si="30"/>
        <v>124.64363678291491</v>
      </c>
      <c r="U59" s="75">
        <f t="shared" si="30"/>
        <v>118.06909413003777</v>
      </c>
      <c r="V59" s="75">
        <f t="shared" si="30"/>
        <v>111.49455147716057</v>
      </c>
      <c r="W59" s="75">
        <f t="shared" si="30"/>
        <v>104.92000882428343</v>
      </c>
      <c r="X59" s="75">
        <f t="shared" si="30"/>
        <v>98.34546617140623</v>
      </c>
      <c r="Y59" s="75">
        <f t="shared" si="30"/>
        <v>91.770923518529088</v>
      </c>
      <c r="Z59" s="75">
        <f t="shared" si="30"/>
        <v>85.196380865651889</v>
      </c>
      <c r="AA59" s="75">
        <f t="shared" si="30"/>
        <v>79.646012504064018</v>
      </c>
      <c r="AB59" s="75">
        <f t="shared" si="30"/>
        <v>76.14399272505463</v>
      </c>
      <c r="AC59" s="75">
        <f t="shared" si="30"/>
        <v>73.666147237334542</v>
      </c>
      <c r="AD59" s="75">
        <f t="shared" si="30"/>
        <v>71.188301749614467</v>
      </c>
      <c r="AE59" s="75">
        <f t="shared" si="30"/>
        <v>68.710456261894365</v>
      </c>
      <c r="AF59" s="75">
        <f t="shared" si="30"/>
        <v>66.232610774174276</v>
      </c>
      <c r="AG59" s="75">
        <f t="shared" si="30"/>
        <v>63.75476528645418</v>
      </c>
      <c r="AH59" s="75">
        <f t="shared" si="30"/>
        <v>61.276919798734092</v>
      </c>
      <c r="AI59" s="75">
        <f t="shared" si="30"/>
        <v>58.799074311013996</v>
      </c>
      <c r="AJ59" s="75">
        <f t="shared" si="30"/>
        <v>56.321228823293907</v>
      </c>
      <c r="AK59" s="75">
        <f t="shared" si="30"/>
        <v>53.843383335573797</v>
      </c>
      <c r="AL59" s="75">
        <f t="shared" si="30"/>
        <v>51.365537847853737</v>
      </c>
      <c r="AM59" s="75">
        <f t="shared" si="30"/>
        <v>48.887692360133613</v>
      </c>
      <c r="AN59" s="75">
        <f t="shared" si="30"/>
        <v>46.409846872413553</v>
      </c>
      <c r="AO59" s="75">
        <f t="shared" si="30"/>
        <v>43.932001384693429</v>
      </c>
      <c r="AP59" s="75">
        <f t="shared" si="30"/>
        <v>41.454155896973369</v>
      </c>
      <c r="AQ59" s="75">
        <f t="shared" si="30"/>
        <v>38.976310409253244</v>
      </c>
      <c r="AR59" s="75">
        <f t="shared" si="30"/>
        <v>36.498464921533184</v>
      </c>
      <c r="AS59" s="75">
        <f t="shared" si="30"/>
        <v>34.02061943381306</v>
      </c>
      <c r="AT59" s="75">
        <f t="shared" si="30"/>
        <v>31.542773946093003</v>
      </c>
      <c r="AU59" s="75">
        <f t="shared" si="30"/>
        <v>29.064928458372879</v>
      </c>
      <c r="AV59" s="75">
        <f t="shared" si="30"/>
        <v>26.587082970652816</v>
      </c>
      <c r="AW59" s="75">
        <f t="shared" si="30"/>
        <v>24.109237482932695</v>
      </c>
      <c r="AX59" s="75">
        <f t="shared" si="30"/>
        <v>21.631391995212631</v>
      </c>
      <c r="AY59" s="75">
        <f t="shared" si="30"/>
        <v>19.153546507492514</v>
      </c>
      <c r="AZ59" s="75">
        <f t="shared" si="30"/>
        <v>16.675701019772447</v>
      </c>
      <c r="BA59" s="75">
        <f t="shared" si="30"/>
        <v>14.197855532052326</v>
      </c>
      <c r="BB59" s="75">
        <f t="shared" si="30"/>
        <v>11.720010044332261</v>
      </c>
      <c r="BC59" s="75">
        <f t="shared" si="30"/>
        <v>9.2421645566121402</v>
      </c>
      <c r="BD59" s="75">
        <f t="shared" si="30"/>
        <v>3.998866515633023</v>
      </c>
      <c r="BE59" s="75">
        <f t="shared" si="30"/>
        <v>-5.5087814860611539E-3</v>
      </c>
      <c r="BF59" s="75">
        <f t="shared" si="30"/>
        <v>-5.5087814860611539E-3</v>
      </c>
      <c r="BG59" s="75">
        <f t="shared" si="30"/>
        <v>-5.5087814860611539E-3</v>
      </c>
      <c r="BH59" s="75">
        <f t="shared" si="30"/>
        <v>-5.5087814860611539E-3</v>
      </c>
      <c r="BI59" s="75">
        <f t="shared" si="30"/>
        <v>-5.5087814860611539E-3</v>
      </c>
      <c r="BJ59" s="75">
        <f t="shared" si="30"/>
        <v>-5.5087814860611539E-3</v>
      </c>
      <c r="BK59" s="75">
        <f t="shared" si="30"/>
        <v>-5.5087814860611539E-3</v>
      </c>
      <c r="BL59" s="75">
        <f t="shared" si="30"/>
        <v>-5.5087814860611539E-3</v>
      </c>
      <c r="BM59" s="37"/>
      <c r="BN59" s="75">
        <f>SUM(B59:BM59)</f>
        <v>4147.8249183325925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1">E60</f>
        <v>9.7000000000000003E-2</v>
      </c>
      <c r="G60" s="369">
        <f t="shared" si="31"/>
        <v>9.7000000000000003E-2</v>
      </c>
      <c r="H60" s="369">
        <f t="shared" si="31"/>
        <v>9.7000000000000003E-2</v>
      </c>
      <c r="I60" s="369">
        <f t="shared" si="31"/>
        <v>9.7000000000000003E-2</v>
      </c>
      <c r="J60" s="369">
        <f t="shared" si="31"/>
        <v>9.7000000000000003E-2</v>
      </c>
      <c r="K60" s="369">
        <f t="shared" si="31"/>
        <v>9.7000000000000003E-2</v>
      </c>
      <c r="L60" s="369">
        <f t="shared" si="31"/>
        <v>9.7000000000000003E-2</v>
      </c>
      <c r="M60" s="369">
        <f t="shared" si="31"/>
        <v>9.7000000000000003E-2</v>
      </c>
      <c r="N60" s="369">
        <f t="shared" si="31"/>
        <v>9.7000000000000003E-2</v>
      </c>
      <c r="O60" s="369">
        <f t="shared" si="31"/>
        <v>9.7000000000000003E-2</v>
      </c>
      <c r="P60" s="369">
        <f t="shared" si="31"/>
        <v>9.7000000000000003E-2</v>
      </c>
      <c r="Q60" s="369">
        <f t="shared" si="31"/>
        <v>9.7000000000000003E-2</v>
      </c>
      <c r="R60" s="369">
        <f t="shared" si="31"/>
        <v>9.7000000000000003E-2</v>
      </c>
      <c r="S60" s="369">
        <f t="shared" si="31"/>
        <v>9.7000000000000003E-2</v>
      </c>
      <c r="T60" s="369">
        <f t="shared" si="31"/>
        <v>9.7000000000000003E-2</v>
      </c>
      <c r="U60" s="369">
        <f t="shared" si="31"/>
        <v>9.7000000000000003E-2</v>
      </c>
      <c r="V60" s="369">
        <f t="shared" si="31"/>
        <v>9.7000000000000003E-2</v>
      </c>
      <c r="W60" s="369">
        <f t="shared" si="31"/>
        <v>9.7000000000000003E-2</v>
      </c>
      <c r="X60" s="369">
        <f t="shared" si="31"/>
        <v>9.7000000000000003E-2</v>
      </c>
      <c r="Y60" s="369">
        <f t="shared" si="31"/>
        <v>9.7000000000000003E-2</v>
      </c>
      <c r="Z60" s="369">
        <f t="shared" si="31"/>
        <v>9.7000000000000003E-2</v>
      </c>
      <c r="AA60" s="369">
        <f t="shared" si="31"/>
        <v>9.7000000000000003E-2</v>
      </c>
      <c r="AB60" s="369">
        <f t="shared" si="31"/>
        <v>9.7000000000000003E-2</v>
      </c>
      <c r="AC60" s="369">
        <f t="shared" si="31"/>
        <v>9.7000000000000003E-2</v>
      </c>
      <c r="AD60" s="369">
        <f t="shared" si="31"/>
        <v>9.7000000000000003E-2</v>
      </c>
      <c r="AE60" s="369">
        <f t="shared" si="31"/>
        <v>9.7000000000000003E-2</v>
      </c>
      <c r="AF60" s="369">
        <f t="shared" si="31"/>
        <v>9.7000000000000003E-2</v>
      </c>
      <c r="AG60" s="369">
        <f t="shared" si="31"/>
        <v>9.7000000000000003E-2</v>
      </c>
      <c r="AH60" s="369">
        <f t="shared" si="31"/>
        <v>9.7000000000000003E-2</v>
      </c>
      <c r="AI60" s="369">
        <f t="shared" si="31"/>
        <v>9.7000000000000003E-2</v>
      </c>
      <c r="AJ60" s="369">
        <f t="shared" si="31"/>
        <v>9.7000000000000003E-2</v>
      </c>
      <c r="AK60" s="369">
        <f t="shared" si="31"/>
        <v>9.7000000000000003E-2</v>
      </c>
      <c r="AL60" s="369">
        <f t="shared" si="31"/>
        <v>9.7000000000000003E-2</v>
      </c>
      <c r="AM60" s="369">
        <f t="shared" si="31"/>
        <v>9.7000000000000003E-2</v>
      </c>
      <c r="AN60" s="369">
        <f t="shared" si="31"/>
        <v>9.7000000000000003E-2</v>
      </c>
      <c r="AO60" s="369">
        <f t="shared" si="31"/>
        <v>9.7000000000000003E-2</v>
      </c>
      <c r="AP60" s="369">
        <f t="shared" si="31"/>
        <v>9.7000000000000003E-2</v>
      </c>
      <c r="AQ60" s="369">
        <f t="shared" si="31"/>
        <v>9.7000000000000003E-2</v>
      </c>
      <c r="AR60" s="369">
        <f t="shared" si="31"/>
        <v>9.7000000000000003E-2</v>
      </c>
      <c r="AS60" s="369">
        <f t="shared" si="31"/>
        <v>9.7000000000000003E-2</v>
      </c>
      <c r="AT60" s="369">
        <f t="shared" si="31"/>
        <v>9.7000000000000003E-2</v>
      </c>
      <c r="AU60" s="369">
        <f t="shared" si="31"/>
        <v>9.7000000000000003E-2</v>
      </c>
      <c r="AV60" s="369">
        <f t="shared" si="31"/>
        <v>9.7000000000000003E-2</v>
      </c>
      <c r="AW60" s="369">
        <f t="shared" si="31"/>
        <v>9.7000000000000003E-2</v>
      </c>
      <c r="AX60" s="369">
        <f t="shared" si="31"/>
        <v>9.7000000000000003E-2</v>
      </c>
      <c r="AY60" s="369">
        <f t="shared" si="31"/>
        <v>9.7000000000000003E-2</v>
      </c>
      <c r="AZ60" s="369">
        <f t="shared" si="31"/>
        <v>9.7000000000000003E-2</v>
      </c>
      <c r="BA60" s="369">
        <f t="shared" si="31"/>
        <v>9.7000000000000003E-2</v>
      </c>
      <c r="BB60" s="369">
        <f t="shared" si="31"/>
        <v>9.7000000000000003E-2</v>
      </c>
      <c r="BC60" s="369">
        <f t="shared" si="31"/>
        <v>9.7000000000000003E-2</v>
      </c>
      <c r="BD60" s="369">
        <f t="shared" si="31"/>
        <v>9.7000000000000003E-2</v>
      </c>
      <c r="BE60" s="369">
        <f t="shared" si="31"/>
        <v>9.7000000000000003E-2</v>
      </c>
      <c r="BF60" s="369">
        <f t="shared" si="31"/>
        <v>9.7000000000000003E-2</v>
      </c>
      <c r="BG60" s="369">
        <f t="shared" si="31"/>
        <v>9.7000000000000003E-2</v>
      </c>
      <c r="BH60" s="369">
        <f t="shared" si="31"/>
        <v>9.7000000000000003E-2</v>
      </c>
      <c r="BI60" s="369">
        <f t="shared" si="31"/>
        <v>9.7000000000000003E-2</v>
      </c>
      <c r="BJ60" s="369">
        <f t="shared" si="31"/>
        <v>9.7000000000000003E-2</v>
      </c>
      <c r="BK60" s="369">
        <f t="shared" si="31"/>
        <v>9.7000000000000003E-2</v>
      </c>
      <c r="BL60" s="369">
        <f t="shared" si="31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2">+B59*B60</f>
        <v>0</v>
      </c>
      <c r="C61" s="75">
        <f t="shared" si="32"/>
        <v>0</v>
      </c>
      <c r="D61" s="75">
        <f t="shared" si="32"/>
        <v>0</v>
      </c>
      <c r="E61" s="75">
        <f t="shared" si="32"/>
        <v>0</v>
      </c>
      <c r="F61" s="75">
        <f>+F59*F60</f>
        <v>0</v>
      </c>
      <c r="G61" s="75">
        <f t="shared" ref="G61:BL61" si="33">+G59*G60</f>
        <v>10.442795461693457</v>
      </c>
      <c r="H61" s="75">
        <f t="shared" si="33"/>
        <v>20.443958277718696</v>
      </c>
      <c r="I61" s="75">
        <f t="shared" si="33"/>
        <v>19.584827876203082</v>
      </c>
      <c r="J61" s="75">
        <f t="shared" si="33"/>
        <v>18.772097023014567</v>
      </c>
      <c r="K61" s="75">
        <f t="shared" si="33"/>
        <v>18.002292431426181</v>
      </c>
      <c r="L61" s="75">
        <f t="shared" si="33"/>
        <v>17.272207990613005</v>
      </c>
      <c r="M61" s="75">
        <f t="shared" si="33"/>
        <v>16.578860236335213</v>
      </c>
      <c r="N61" s="75">
        <f t="shared" si="33"/>
        <v>15.919488350938016</v>
      </c>
      <c r="O61" s="75">
        <f t="shared" si="33"/>
        <v>15.279085954588178</v>
      </c>
      <c r="P61" s="75">
        <f t="shared" si="33"/>
        <v>14.641355317259089</v>
      </c>
      <c r="Q61" s="75">
        <f t="shared" si="33"/>
        <v>14.003624679930006</v>
      </c>
      <c r="R61" s="75">
        <f t="shared" si="33"/>
        <v>13.365894042600917</v>
      </c>
      <c r="S61" s="75">
        <f t="shared" si="33"/>
        <v>12.728163405271834</v>
      </c>
      <c r="T61" s="75">
        <f t="shared" si="33"/>
        <v>12.090432767942747</v>
      </c>
      <c r="U61" s="75">
        <f t="shared" si="33"/>
        <v>11.452702130613664</v>
      </c>
      <c r="V61" s="75">
        <f t="shared" si="33"/>
        <v>10.814971493284576</v>
      </c>
      <c r="W61" s="75">
        <f t="shared" si="33"/>
        <v>10.177240855955493</v>
      </c>
      <c r="X61" s="75">
        <f t="shared" si="33"/>
        <v>9.539510218626404</v>
      </c>
      <c r="Y61" s="75">
        <f t="shared" si="33"/>
        <v>8.9017795812973226</v>
      </c>
      <c r="Z61" s="75">
        <f t="shared" si="33"/>
        <v>8.2640489439682341</v>
      </c>
      <c r="AA61" s="75">
        <f t="shared" si="33"/>
        <v>7.7256632128942098</v>
      </c>
      <c r="AB61" s="75">
        <f t="shared" si="33"/>
        <v>7.3859672943302996</v>
      </c>
      <c r="AC61" s="75">
        <f t="shared" si="33"/>
        <v>7.145616282021451</v>
      </c>
      <c r="AD61" s="75">
        <f t="shared" si="33"/>
        <v>6.9052652697126033</v>
      </c>
      <c r="AE61" s="75">
        <f t="shared" si="33"/>
        <v>6.6649142574037539</v>
      </c>
      <c r="AF61" s="75">
        <f t="shared" si="33"/>
        <v>6.4245632450949053</v>
      </c>
      <c r="AG61" s="75">
        <f t="shared" si="33"/>
        <v>6.1842122327860558</v>
      </c>
      <c r="AH61" s="75">
        <f t="shared" si="33"/>
        <v>5.9438612204772072</v>
      </c>
      <c r="AI61" s="75">
        <f t="shared" si="33"/>
        <v>5.7035102081683577</v>
      </c>
      <c r="AJ61" s="75">
        <f t="shared" si="33"/>
        <v>5.4631591958595092</v>
      </c>
      <c r="AK61" s="75">
        <f t="shared" si="33"/>
        <v>5.2228081835506588</v>
      </c>
      <c r="AL61" s="75">
        <f t="shared" si="33"/>
        <v>4.9824571712418129</v>
      </c>
      <c r="AM61" s="75">
        <f t="shared" si="33"/>
        <v>4.7421061589329607</v>
      </c>
      <c r="AN61" s="75">
        <f t="shared" si="33"/>
        <v>4.5017551466241148</v>
      </c>
      <c r="AO61" s="75">
        <f t="shared" si="33"/>
        <v>4.2614041343152627</v>
      </c>
      <c r="AP61" s="75">
        <f t="shared" si="33"/>
        <v>4.0210531220064167</v>
      </c>
      <c r="AQ61" s="75">
        <f t="shared" si="33"/>
        <v>3.780702109697565</v>
      </c>
      <c r="AR61" s="75">
        <f t="shared" si="33"/>
        <v>3.5403510973887191</v>
      </c>
      <c r="AS61" s="75">
        <f t="shared" si="33"/>
        <v>3.300000085079867</v>
      </c>
      <c r="AT61" s="75">
        <f t="shared" si="33"/>
        <v>3.0596490727710215</v>
      </c>
      <c r="AU61" s="75">
        <f t="shared" si="33"/>
        <v>2.8192980604621694</v>
      </c>
      <c r="AV61" s="75">
        <f t="shared" si="33"/>
        <v>2.578947048153323</v>
      </c>
      <c r="AW61" s="75">
        <f t="shared" si="33"/>
        <v>2.3385960358444713</v>
      </c>
      <c r="AX61" s="75">
        <f t="shared" si="33"/>
        <v>2.0982450235356254</v>
      </c>
      <c r="AY61" s="75">
        <f t="shared" si="33"/>
        <v>1.8578940112267739</v>
      </c>
      <c r="AZ61" s="75">
        <f t="shared" si="33"/>
        <v>1.6175429989179273</v>
      </c>
      <c r="BA61" s="75">
        <f t="shared" si="33"/>
        <v>1.3771919866090756</v>
      </c>
      <c r="BB61" s="75">
        <f t="shared" si="33"/>
        <v>1.1368409743002292</v>
      </c>
      <c r="BC61" s="75">
        <f t="shared" si="33"/>
        <v>0.89648996199137765</v>
      </c>
      <c r="BD61" s="75">
        <f t="shared" si="33"/>
        <v>0.38789005201640325</v>
      </c>
      <c r="BE61" s="75">
        <f t="shared" si="33"/>
        <v>-5.3435180414793191E-4</v>
      </c>
      <c r="BF61" s="75">
        <f t="shared" si="33"/>
        <v>-5.3435180414793191E-4</v>
      </c>
      <c r="BG61" s="75">
        <f t="shared" si="33"/>
        <v>-5.3435180414793191E-4</v>
      </c>
      <c r="BH61" s="75">
        <f t="shared" si="33"/>
        <v>-5.3435180414793191E-4</v>
      </c>
      <c r="BI61" s="75">
        <f t="shared" si="33"/>
        <v>-5.3435180414793191E-4</v>
      </c>
      <c r="BJ61" s="75">
        <f t="shared" si="33"/>
        <v>-5.3435180414793191E-4</v>
      </c>
      <c r="BK61" s="75">
        <f t="shared" si="33"/>
        <v>-5.3435180414793191E-4</v>
      </c>
      <c r="BL61" s="75">
        <f t="shared" si="33"/>
        <v>-5.3435180414793191E-4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4">B56</f>
        <v>0</v>
      </c>
      <c r="C62" s="68">
        <f t="shared" si="34"/>
        <v>0</v>
      </c>
      <c r="D62" s="68">
        <f t="shared" si="34"/>
        <v>0</v>
      </c>
      <c r="E62" s="68">
        <f t="shared" si="34"/>
        <v>0</v>
      </c>
      <c r="F62" s="68">
        <f t="shared" si="34"/>
        <v>0</v>
      </c>
      <c r="G62" s="68">
        <f t="shared" si="34"/>
        <v>15.301244344933394</v>
      </c>
      <c r="H62" s="68">
        <f t="shared" si="34"/>
        <v>15.301244344933394</v>
      </c>
      <c r="I62" s="68">
        <f t="shared" si="34"/>
        <v>15.301244344933394</v>
      </c>
      <c r="J62" s="68">
        <f t="shared" si="34"/>
        <v>15.301244344933394</v>
      </c>
      <c r="K62" s="68">
        <f t="shared" si="34"/>
        <v>15.301244344933394</v>
      </c>
      <c r="L62" s="68">
        <f t="shared" si="34"/>
        <v>15.301244344933394</v>
      </c>
      <c r="M62" s="68">
        <f t="shared" si="34"/>
        <v>15.301244344933394</v>
      </c>
      <c r="N62" s="68">
        <f t="shared" si="34"/>
        <v>15.301244344933394</v>
      </c>
      <c r="O62" s="68">
        <f t="shared" si="34"/>
        <v>15.301244344933394</v>
      </c>
      <c r="P62" s="68">
        <f t="shared" si="34"/>
        <v>15.301244344933394</v>
      </c>
      <c r="Q62" s="68">
        <f t="shared" si="34"/>
        <v>15.301244344933394</v>
      </c>
      <c r="R62" s="68">
        <f t="shared" si="34"/>
        <v>15.301244344933394</v>
      </c>
      <c r="S62" s="68">
        <f t="shared" si="34"/>
        <v>15.301244344933394</v>
      </c>
      <c r="T62" s="68">
        <f t="shared" si="34"/>
        <v>15.301244344933394</v>
      </c>
      <c r="U62" s="68">
        <f t="shared" si="34"/>
        <v>15.301244344933394</v>
      </c>
      <c r="V62" s="68">
        <f t="shared" si="34"/>
        <v>15.301244344933394</v>
      </c>
      <c r="W62" s="68">
        <f t="shared" si="34"/>
        <v>15.301244344933394</v>
      </c>
      <c r="X62" s="68">
        <f t="shared" si="34"/>
        <v>15.301244344933394</v>
      </c>
      <c r="Y62" s="68">
        <f t="shared" si="34"/>
        <v>15.301244344933394</v>
      </c>
      <c r="Z62" s="68">
        <f t="shared" si="34"/>
        <v>15.301244344933394</v>
      </c>
      <c r="AA62" s="68">
        <f t="shared" si="34"/>
        <v>15.301244344933394</v>
      </c>
      <c r="AB62" s="68">
        <f t="shared" si="34"/>
        <v>15.301244344933394</v>
      </c>
      <c r="AC62" s="68">
        <f t="shared" si="34"/>
        <v>15.301244344933394</v>
      </c>
      <c r="AD62" s="68">
        <f t="shared" si="34"/>
        <v>15.301244344933394</v>
      </c>
      <c r="AE62" s="68">
        <f t="shared" si="34"/>
        <v>15.301244344933394</v>
      </c>
      <c r="AF62" s="68">
        <f t="shared" si="34"/>
        <v>15.301244344933394</v>
      </c>
      <c r="AG62" s="68">
        <f t="shared" si="34"/>
        <v>15.301244344933394</v>
      </c>
      <c r="AH62" s="68">
        <f t="shared" si="34"/>
        <v>15.301244344933394</v>
      </c>
      <c r="AI62" s="68">
        <f t="shared" si="34"/>
        <v>15.301244344933394</v>
      </c>
      <c r="AJ62" s="68">
        <f t="shared" si="34"/>
        <v>15.301244344933394</v>
      </c>
      <c r="AK62" s="68">
        <f t="shared" si="34"/>
        <v>15.301244344933394</v>
      </c>
      <c r="AL62" s="68">
        <f t="shared" si="34"/>
        <v>15.301244344933394</v>
      </c>
      <c r="AM62" s="68">
        <f t="shared" si="34"/>
        <v>15.301244344933394</v>
      </c>
      <c r="AN62" s="68">
        <f t="shared" si="34"/>
        <v>15.301244344933394</v>
      </c>
      <c r="AO62" s="68">
        <f t="shared" si="34"/>
        <v>15.301244344933394</v>
      </c>
      <c r="AP62" s="68">
        <f t="shared" si="34"/>
        <v>15.301244344933394</v>
      </c>
      <c r="AQ62" s="68">
        <f t="shared" si="34"/>
        <v>15.301244344933394</v>
      </c>
      <c r="AR62" s="68">
        <f t="shared" si="34"/>
        <v>15.301244344933394</v>
      </c>
      <c r="AS62" s="68">
        <f t="shared" si="34"/>
        <v>15.301244344933394</v>
      </c>
      <c r="AT62" s="68">
        <f t="shared" si="34"/>
        <v>15.301244344933394</v>
      </c>
      <c r="AU62" s="68">
        <f t="shared" si="34"/>
        <v>15.301244344933394</v>
      </c>
      <c r="AV62" s="68">
        <f t="shared" si="34"/>
        <v>15.301244344933394</v>
      </c>
      <c r="AW62" s="68">
        <f t="shared" si="34"/>
        <v>15.301244344933394</v>
      </c>
      <c r="AX62" s="68">
        <f t="shared" si="34"/>
        <v>15.301244344933394</v>
      </c>
      <c r="AY62" s="68">
        <f t="shared" si="34"/>
        <v>15.301244344933394</v>
      </c>
      <c r="AZ62" s="68">
        <f t="shared" si="34"/>
        <v>15.301244344933394</v>
      </c>
      <c r="BA62" s="68">
        <f t="shared" si="34"/>
        <v>15.301244344933394</v>
      </c>
      <c r="BB62" s="68">
        <f t="shared" si="34"/>
        <v>15.301244344933394</v>
      </c>
      <c r="BC62" s="68">
        <f t="shared" si="34"/>
        <v>15.301244344933394</v>
      </c>
      <c r="BD62" s="68">
        <f t="shared" si="34"/>
        <v>4.239434131897263</v>
      </c>
      <c r="BE62" s="68">
        <f t="shared" si="34"/>
        <v>0</v>
      </c>
      <c r="BF62" s="68">
        <f t="shared" si="34"/>
        <v>0</v>
      </c>
      <c r="BG62" s="68">
        <f t="shared" si="34"/>
        <v>0</v>
      </c>
      <c r="BH62" s="68">
        <f t="shared" si="34"/>
        <v>0</v>
      </c>
      <c r="BI62" s="68">
        <f t="shared" si="34"/>
        <v>0</v>
      </c>
      <c r="BJ62" s="68">
        <f t="shared" si="34"/>
        <v>0</v>
      </c>
      <c r="BK62" s="68">
        <f t="shared" si="34"/>
        <v>0</v>
      </c>
      <c r="BL62" s="68">
        <f t="shared" si="34"/>
        <v>0</v>
      </c>
      <c r="BM62" s="37"/>
      <c r="BN62" s="75">
        <f>SUM(B62:BM62)</f>
        <v>754.00040703363265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5">SUM(C61:C62)</f>
        <v>0</v>
      </c>
      <c r="D63" s="75">
        <f t="shared" si="35"/>
        <v>0</v>
      </c>
      <c r="E63" s="75">
        <f t="shared" si="35"/>
        <v>0</v>
      </c>
      <c r="F63" s="75">
        <f t="shared" si="35"/>
        <v>0</v>
      </c>
      <c r="G63" s="75">
        <f t="shared" si="35"/>
        <v>25.744039806626851</v>
      </c>
      <c r="H63" s="75">
        <f t="shared" si="35"/>
        <v>35.745202622652087</v>
      </c>
      <c r="I63" s="75">
        <f t="shared" si="35"/>
        <v>34.886072221136473</v>
      </c>
      <c r="J63" s="75">
        <f t="shared" si="35"/>
        <v>34.073341367947961</v>
      </c>
      <c r="K63" s="75">
        <f t="shared" si="35"/>
        <v>33.303536776359579</v>
      </c>
      <c r="L63" s="75">
        <f t="shared" si="35"/>
        <v>32.573452335546399</v>
      </c>
      <c r="M63" s="75">
        <f t="shared" si="35"/>
        <v>31.880104581268608</v>
      </c>
      <c r="N63" s="75">
        <f t="shared" si="35"/>
        <v>31.220732695871412</v>
      </c>
      <c r="O63" s="75">
        <f t="shared" si="35"/>
        <v>30.58033029952157</v>
      </c>
      <c r="P63" s="75">
        <f t="shared" si="35"/>
        <v>29.942599662192485</v>
      </c>
      <c r="Q63" s="75">
        <f t="shared" si="35"/>
        <v>29.3048690248634</v>
      </c>
      <c r="R63" s="75">
        <f t="shared" si="35"/>
        <v>28.667138387534312</v>
      </c>
      <c r="S63" s="75">
        <f t="shared" si="35"/>
        <v>28.02940775020523</v>
      </c>
      <c r="T63" s="75">
        <f t="shared" si="35"/>
        <v>27.391677112876142</v>
      </c>
      <c r="U63" s="75">
        <f t="shared" si="35"/>
        <v>26.75394647554706</v>
      </c>
      <c r="V63" s="75">
        <f t="shared" si="35"/>
        <v>26.116215838217968</v>
      </c>
      <c r="W63" s="75">
        <f t="shared" si="35"/>
        <v>25.478485200888887</v>
      </c>
      <c r="X63" s="75">
        <f t="shared" si="35"/>
        <v>24.840754563559798</v>
      </c>
      <c r="Y63" s="75">
        <f t="shared" si="35"/>
        <v>24.203023926230717</v>
      </c>
      <c r="Z63" s="75">
        <f t="shared" si="35"/>
        <v>23.565293288901628</v>
      </c>
      <c r="AA63" s="75">
        <f t="shared" si="35"/>
        <v>23.026907557827606</v>
      </c>
      <c r="AB63" s="75">
        <f t="shared" si="35"/>
        <v>22.687211639263694</v>
      </c>
      <c r="AC63" s="75">
        <f t="shared" si="35"/>
        <v>22.446860626954845</v>
      </c>
      <c r="AD63" s="75">
        <f t="shared" si="35"/>
        <v>22.206509614645999</v>
      </c>
      <c r="AE63" s="75">
        <f t="shared" si="35"/>
        <v>21.966158602337149</v>
      </c>
      <c r="AF63" s="75">
        <f t="shared" si="35"/>
        <v>21.7258075900283</v>
      </c>
      <c r="AG63" s="75">
        <f t="shared" si="35"/>
        <v>21.48545657771945</v>
      </c>
      <c r="AH63" s="75">
        <f t="shared" si="35"/>
        <v>21.245105565410601</v>
      </c>
      <c r="AI63" s="75">
        <f t="shared" si="35"/>
        <v>21.004754553101751</v>
      </c>
      <c r="AJ63" s="75">
        <f t="shared" si="35"/>
        <v>20.764403540792905</v>
      </c>
      <c r="AK63" s="75">
        <f t="shared" si="35"/>
        <v>20.524052528484052</v>
      </c>
      <c r="AL63" s="75">
        <f t="shared" si="35"/>
        <v>20.283701516175206</v>
      </c>
      <c r="AM63" s="75">
        <f t="shared" si="35"/>
        <v>20.043350503866357</v>
      </c>
      <c r="AN63" s="75">
        <f t="shared" si="35"/>
        <v>19.802999491557507</v>
      </c>
      <c r="AO63" s="75">
        <f t="shared" si="35"/>
        <v>19.562648479248658</v>
      </c>
      <c r="AP63" s="75">
        <f t="shared" si="35"/>
        <v>19.322297466939812</v>
      </c>
      <c r="AQ63" s="75">
        <f t="shared" si="35"/>
        <v>19.081946454630959</v>
      </c>
      <c r="AR63" s="75">
        <f t="shared" si="35"/>
        <v>18.841595442322113</v>
      </c>
      <c r="AS63" s="75">
        <f t="shared" si="35"/>
        <v>18.60124443001326</v>
      </c>
      <c r="AT63" s="75">
        <f t="shared" si="35"/>
        <v>18.360893417704418</v>
      </c>
      <c r="AU63" s="75">
        <f t="shared" si="35"/>
        <v>18.120542405395565</v>
      </c>
      <c r="AV63" s="75">
        <f t="shared" si="35"/>
        <v>17.880191393086719</v>
      </c>
      <c r="AW63" s="75">
        <f t="shared" si="35"/>
        <v>17.639840380777866</v>
      </c>
      <c r="AX63" s="75">
        <f t="shared" si="35"/>
        <v>17.39948936846902</v>
      </c>
      <c r="AY63" s="75">
        <f t="shared" si="35"/>
        <v>17.159138356160167</v>
      </c>
      <c r="AZ63" s="75">
        <f t="shared" si="35"/>
        <v>16.918787343851321</v>
      </c>
      <c r="BA63" s="75">
        <f t="shared" si="35"/>
        <v>16.678436331542471</v>
      </c>
      <c r="BB63" s="75">
        <f t="shared" si="35"/>
        <v>16.438085319233622</v>
      </c>
      <c r="BC63" s="75">
        <f t="shared" si="35"/>
        <v>16.197734306924772</v>
      </c>
      <c r="BD63" s="75">
        <f t="shared" si="35"/>
        <v>4.6273241839136663</v>
      </c>
      <c r="BE63" s="75">
        <f t="shared" si="35"/>
        <v>-5.3435180414793191E-4</v>
      </c>
      <c r="BF63" s="75">
        <f t="shared" si="35"/>
        <v>-5.3435180414793191E-4</v>
      </c>
      <c r="BG63" s="75">
        <f t="shared" si="35"/>
        <v>-5.3435180414793191E-4</v>
      </c>
      <c r="BH63" s="75">
        <f t="shared" si="35"/>
        <v>-5.3435180414793191E-4</v>
      </c>
      <c r="BI63" s="75">
        <f t="shared" si="35"/>
        <v>-5.3435180414793191E-4</v>
      </c>
      <c r="BJ63" s="75">
        <f t="shared" si="35"/>
        <v>-5.3435180414793191E-4</v>
      </c>
      <c r="BK63" s="75">
        <f t="shared" si="35"/>
        <v>-5.3435180414793191E-4</v>
      </c>
      <c r="BL63" s="75">
        <f t="shared" si="35"/>
        <v>-5.3435180414793191E-4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6">C63*C64</f>
        <v>0</v>
      </c>
      <c r="D65" s="119">
        <f t="shared" si="36"/>
        <v>0</v>
      </c>
      <c r="E65" s="119">
        <f t="shared" si="36"/>
        <v>0</v>
      </c>
      <c r="F65" s="119">
        <f t="shared" si="36"/>
        <v>0</v>
      </c>
      <c r="G65" s="119">
        <f t="shared" si="36"/>
        <v>26.654283591268676</v>
      </c>
      <c r="H65" s="119">
        <f t="shared" si="36"/>
        <v>37.009062093132563</v>
      </c>
      <c r="I65" s="119">
        <f t="shared" si="36"/>
        <v>36.119555025248715</v>
      </c>
      <c r="J65" s="119">
        <f t="shared" si="36"/>
        <v>35.278088075734289</v>
      </c>
      <c r="K65" s="119">
        <f t="shared" si="36"/>
        <v>34.481065151275644</v>
      </c>
      <c r="L65" s="119">
        <f t="shared" si="36"/>
        <v>33.7251667811217</v>
      </c>
      <c r="M65" s="119">
        <f t="shared" si="36"/>
        <v>33.007304013323605</v>
      </c>
      <c r="N65" s="119">
        <f t="shared" si="36"/>
        <v>32.324618414734594</v>
      </c>
      <c r="O65" s="119">
        <f t="shared" si="36"/>
        <v>31.661573018089317</v>
      </c>
      <c r="P65" s="119">
        <f t="shared" si="36"/>
        <v>31.00129384706992</v>
      </c>
      <c r="Q65" s="119">
        <f t="shared" si="36"/>
        <v>30.341014676050523</v>
      </c>
      <c r="R65" s="119">
        <f t="shared" si="36"/>
        <v>29.680735505031123</v>
      </c>
      <c r="S65" s="119">
        <f t="shared" si="36"/>
        <v>29.02045633401173</v>
      </c>
      <c r="T65" s="119">
        <f t="shared" si="36"/>
        <v>28.360177162992329</v>
      </c>
      <c r="U65" s="119">
        <f t="shared" si="36"/>
        <v>27.699897991972936</v>
      </c>
      <c r="V65" s="119">
        <f t="shared" si="36"/>
        <v>27.039618820953532</v>
      </c>
      <c r="W65" s="119">
        <f t="shared" si="36"/>
        <v>26.379339649934135</v>
      </c>
      <c r="X65" s="119">
        <f t="shared" si="36"/>
        <v>25.719060478914734</v>
      </c>
      <c r="Y65" s="119">
        <f t="shared" si="36"/>
        <v>25.058781307895341</v>
      </c>
      <c r="Z65" s="119">
        <f t="shared" si="36"/>
        <v>24.39850213687594</v>
      </c>
      <c r="AA65" s="119">
        <f t="shared" si="36"/>
        <v>23.841080455378791</v>
      </c>
      <c r="AB65" s="119">
        <f t="shared" si="36"/>
        <v>23.48937375292612</v>
      </c>
      <c r="AC65" s="119">
        <f t="shared" si="36"/>
        <v>23.240524539995697</v>
      </c>
      <c r="AD65" s="119">
        <f t="shared" si="36"/>
        <v>22.991675327065277</v>
      </c>
      <c r="AE65" s="119">
        <f t="shared" si="36"/>
        <v>22.742826114134854</v>
      </c>
      <c r="AF65" s="119">
        <f t="shared" si="36"/>
        <v>22.49397690120443</v>
      </c>
      <c r="AG65" s="119">
        <f t="shared" si="36"/>
        <v>22.245127688274007</v>
      </c>
      <c r="AH65" s="119">
        <f t="shared" si="36"/>
        <v>21.996278475343583</v>
      </c>
      <c r="AI65" s="119">
        <f t="shared" si="36"/>
        <v>21.74742926241316</v>
      </c>
      <c r="AJ65" s="119">
        <f t="shared" si="36"/>
        <v>21.49858004948274</v>
      </c>
      <c r="AK65" s="119">
        <f t="shared" si="36"/>
        <v>21.249730836552313</v>
      </c>
      <c r="AL65" s="119">
        <f t="shared" si="36"/>
        <v>21.000881623621893</v>
      </c>
      <c r="AM65" s="119">
        <f t="shared" si="36"/>
        <v>20.75203241069147</v>
      </c>
      <c r="AN65" s="119">
        <f t="shared" si="36"/>
        <v>20.503183197761047</v>
      </c>
      <c r="AO65" s="119">
        <f t="shared" si="36"/>
        <v>20.254333984830623</v>
      </c>
      <c r="AP65" s="119">
        <f t="shared" si="36"/>
        <v>20.005484771900203</v>
      </c>
      <c r="AQ65" s="119">
        <f t="shared" si="36"/>
        <v>19.756635558969776</v>
      </c>
      <c r="AR65" s="119">
        <f t="shared" si="36"/>
        <v>19.507786346039357</v>
      </c>
      <c r="AS65" s="119">
        <f t="shared" si="36"/>
        <v>19.25893713310893</v>
      </c>
      <c r="AT65" s="119">
        <f t="shared" si="36"/>
        <v>19.010087920178513</v>
      </c>
      <c r="AU65" s="119">
        <f t="shared" si="36"/>
        <v>18.761238707248086</v>
      </c>
      <c r="AV65" s="119">
        <f t="shared" si="36"/>
        <v>18.512389494317667</v>
      </c>
      <c r="AW65" s="119">
        <f t="shared" si="36"/>
        <v>18.26354028138724</v>
      </c>
      <c r="AX65" s="119">
        <f t="shared" si="36"/>
        <v>18.01469106845682</v>
      </c>
      <c r="AY65" s="119">
        <f t="shared" si="36"/>
        <v>17.765841855526393</v>
      </c>
      <c r="AZ65" s="119">
        <f t="shared" si="36"/>
        <v>17.516992642595973</v>
      </c>
      <c r="BA65" s="119">
        <f t="shared" si="36"/>
        <v>17.26814342966555</v>
      </c>
      <c r="BB65" s="119">
        <f t="shared" si="36"/>
        <v>17.019294216735126</v>
      </c>
      <c r="BC65" s="119">
        <f t="shared" si="36"/>
        <v>16.770445003804703</v>
      </c>
      <c r="BD65" s="119">
        <f t="shared" si="36"/>
        <v>4.7909346005214744</v>
      </c>
      <c r="BE65" s="119">
        <f t="shared" si="36"/>
        <v>-5.5324512517257538E-4</v>
      </c>
      <c r="BF65" s="119">
        <f t="shared" si="36"/>
        <v>-5.5324512517257538E-4</v>
      </c>
      <c r="BG65" s="119">
        <f t="shared" si="36"/>
        <v>-5.5324512517257538E-4</v>
      </c>
      <c r="BH65" s="119">
        <f t="shared" si="36"/>
        <v>-5.5324512517257538E-4</v>
      </c>
      <c r="BI65" s="119">
        <f t="shared" si="36"/>
        <v>-5.5324512517257538E-4</v>
      </c>
      <c r="BJ65" s="119">
        <f t="shared" si="36"/>
        <v>-5.5324512517257538E-4</v>
      </c>
      <c r="BK65" s="119">
        <f t="shared" si="36"/>
        <v>-5.5324512517257538E-4</v>
      </c>
      <c r="BL65" s="119">
        <f t="shared" si="36"/>
        <v>-5.5324512517257538E-4</v>
      </c>
      <c r="BM65" s="113"/>
      <c r="BN65" s="316">
        <f>SUM(B65:BM65)</f>
        <v>1197.2246457647609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7">B20</f>
        <v>0</v>
      </c>
      <c r="C71" s="87">
        <f t="shared" si="37"/>
        <v>0</v>
      </c>
      <c r="D71" s="87">
        <f t="shared" si="37"/>
        <v>0</v>
      </c>
      <c r="E71" s="87">
        <f t="shared" si="37"/>
        <v>0</v>
      </c>
      <c r="F71" s="87">
        <f t="shared" si="37"/>
        <v>0</v>
      </c>
      <c r="G71" s="87">
        <f t="shared" si="37"/>
        <v>221.23620426072259</v>
      </c>
      <c r="H71" s="87">
        <f t="shared" si="37"/>
        <v>0</v>
      </c>
      <c r="I71" s="87">
        <f t="shared" si="37"/>
        <v>0</v>
      </c>
      <c r="J71" s="87">
        <f t="shared" si="37"/>
        <v>0</v>
      </c>
      <c r="K71" s="87">
        <f t="shared" si="37"/>
        <v>0</v>
      </c>
      <c r="L71" s="87">
        <f t="shared" si="37"/>
        <v>0</v>
      </c>
      <c r="M71" s="87">
        <f t="shared" si="37"/>
        <v>0</v>
      </c>
      <c r="N71" s="87">
        <f t="shared" si="37"/>
        <v>0</v>
      </c>
      <c r="O71" s="87">
        <f t="shared" si="37"/>
        <v>0</v>
      </c>
      <c r="P71" s="87">
        <f t="shared" si="37"/>
        <v>0</v>
      </c>
      <c r="Q71" s="87">
        <f t="shared" si="37"/>
        <v>0</v>
      </c>
      <c r="R71" s="87">
        <f t="shared" si="37"/>
        <v>0</v>
      </c>
      <c r="S71" s="87">
        <f t="shared" si="37"/>
        <v>0</v>
      </c>
      <c r="T71" s="87">
        <f t="shared" si="37"/>
        <v>0</v>
      </c>
      <c r="U71" s="87">
        <f t="shared" si="37"/>
        <v>0</v>
      </c>
      <c r="V71" s="87">
        <f t="shared" si="37"/>
        <v>0</v>
      </c>
      <c r="W71" s="87">
        <f t="shared" si="37"/>
        <v>0</v>
      </c>
      <c r="X71" s="87">
        <f t="shared" si="37"/>
        <v>0</v>
      </c>
      <c r="Y71" s="87">
        <f t="shared" si="37"/>
        <v>0</v>
      </c>
      <c r="Z71" s="87">
        <f t="shared" si="37"/>
        <v>0</v>
      </c>
      <c r="AA71" s="87">
        <f t="shared" si="37"/>
        <v>0</v>
      </c>
      <c r="AB71" s="87">
        <f t="shared" si="37"/>
        <v>0</v>
      </c>
      <c r="AC71" s="87">
        <f t="shared" si="37"/>
        <v>0</v>
      </c>
      <c r="AD71" s="87">
        <f t="shared" si="37"/>
        <v>0</v>
      </c>
      <c r="AE71" s="87">
        <f t="shared" si="37"/>
        <v>0</v>
      </c>
      <c r="AF71" s="87">
        <f t="shared" si="37"/>
        <v>0</v>
      </c>
      <c r="AG71" s="87">
        <f t="shared" si="37"/>
        <v>0</v>
      </c>
      <c r="AH71" s="87">
        <f t="shared" si="37"/>
        <v>0</v>
      </c>
      <c r="AI71" s="87">
        <f t="shared" si="37"/>
        <v>0</v>
      </c>
      <c r="AJ71" s="87">
        <f t="shared" si="37"/>
        <v>0</v>
      </c>
      <c r="AK71" s="87">
        <f t="shared" si="37"/>
        <v>0</v>
      </c>
      <c r="AL71" s="87">
        <f t="shared" si="37"/>
        <v>0</v>
      </c>
      <c r="AM71" s="87">
        <f t="shared" si="37"/>
        <v>0</v>
      </c>
      <c r="AN71" s="87">
        <f t="shared" si="37"/>
        <v>0</v>
      </c>
      <c r="AO71" s="87">
        <f t="shared" si="37"/>
        <v>0</v>
      </c>
      <c r="AP71" s="87">
        <f t="shared" si="37"/>
        <v>0</v>
      </c>
      <c r="AQ71" s="87">
        <f t="shared" si="37"/>
        <v>0</v>
      </c>
      <c r="AR71" s="87">
        <f t="shared" si="37"/>
        <v>0</v>
      </c>
      <c r="AS71" s="87">
        <f t="shared" si="37"/>
        <v>0</v>
      </c>
      <c r="AT71" s="87">
        <f t="shared" si="37"/>
        <v>0</v>
      </c>
      <c r="AU71" s="87">
        <f t="shared" si="37"/>
        <v>0</v>
      </c>
      <c r="AV71" s="87">
        <f t="shared" si="37"/>
        <v>0</v>
      </c>
      <c r="AW71" s="87">
        <f t="shared" si="37"/>
        <v>0</v>
      </c>
      <c r="AX71" s="87">
        <f t="shared" si="37"/>
        <v>0</v>
      </c>
      <c r="AY71" s="87">
        <f t="shared" si="37"/>
        <v>0</v>
      </c>
      <c r="AZ71" s="87">
        <f t="shared" si="37"/>
        <v>0</v>
      </c>
      <c r="BA71" s="87">
        <f t="shared" si="37"/>
        <v>0</v>
      </c>
      <c r="BB71" s="87">
        <f t="shared" si="37"/>
        <v>0</v>
      </c>
      <c r="BC71" s="87">
        <f t="shared" si="37"/>
        <v>0</v>
      </c>
      <c r="BD71" s="87">
        <f t="shared" si="37"/>
        <v>-221.23620426072259</v>
      </c>
      <c r="BE71" s="87">
        <f t="shared" si="37"/>
        <v>0</v>
      </c>
      <c r="BF71" s="87">
        <f t="shared" si="37"/>
        <v>0</v>
      </c>
      <c r="BG71" s="87">
        <f t="shared" si="37"/>
        <v>0</v>
      </c>
      <c r="BH71" s="87">
        <f t="shared" si="37"/>
        <v>0</v>
      </c>
      <c r="BI71" s="87">
        <f t="shared" si="37"/>
        <v>0</v>
      </c>
      <c r="BJ71" s="87">
        <f t="shared" si="37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0</v>
      </c>
      <c r="E73" s="87">
        <f>SUM($B$71:E71)-SUM($B$72:E72)</f>
        <v>0</v>
      </c>
      <c r="F73" s="87">
        <f>SUM($B$71:F71)-SUM($B$72:F72)</f>
        <v>0</v>
      </c>
      <c r="G73" s="87">
        <f>SUM($B$71:G71)-SUM($B$72:G72)</f>
        <v>221.23620426072259</v>
      </c>
      <c r="H73" s="87">
        <f>SUM($B$71:H71)-SUM($B$72:H72)</f>
        <v>221.23620426072259</v>
      </c>
      <c r="I73" s="87">
        <f>SUM($B$71:I71)-SUM($B$72:I72)</f>
        <v>221.23620426072259</v>
      </c>
      <c r="J73" s="87">
        <f>SUM($B$71:J71)-SUM($B$72:J72)</f>
        <v>221.23620426072259</v>
      </c>
      <c r="K73" s="87">
        <f>SUM($B$71:K71)-SUM($B$72:K72)</f>
        <v>221.23620426072259</v>
      </c>
      <c r="L73" s="87">
        <f>SUM($B$71:L71)-SUM($B$72:L72)</f>
        <v>221.23620426072259</v>
      </c>
      <c r="M73" s="87">
        <f>SUM($B$71:M71)-SUM($B$72:M72)</f>
        <v>221.23620426072259</v>
      </c>
      <c r="N73" s="87">
        <f>SUM($B$71:N71)-SUM($B$72:N72)</f>
        <v>221.23620426072259</v>
      </c>
      <c r="O73" s="87">
        <f>SUM($B$71:O71)-SUM($B$72:O72)</f>
        <v>221.23620426072259</v>
      </c>
      <c r="P73" s="87">
        <f>SUM($B$71:P71)-SUM($B$72:P72)</f>
        <v>221.23620426072259</v>
      </c>
      <c r="Q73" s="87">
        <f>SUM($B$71:Q71)-SUM($B$72:Q72)</f>
        <v>221.23620426072259</v>
      </c>
      <c r="R73" s="87">
        <f>SUM($B$71:R71)-SUM($B$72:R72)</f>
        <v>221.23620426072259</v>
      </c>
      <c r="S73" s="87">
        <f>SUM($B$71:S71)-SUM($B$72:S72)</f>
        <v>221.23620426072259</v>
      </c>
      <c r="T73" s="87">
        <f>SUM($B$71:T71)-SUM($B$72:T72)</f>
        <v>221.23620426072259</v>
      </c>
      <c r="U73" s="87">
        <f>SUM($B$71:U71)-SUM($B$72:U72)</f>
        <v>221.23620426072259</v>
      </c>
      <c r="V73" s="87">
        <f>SUM($B$71:V71)-SUM($B$72:V72)</f>
        <v>221.23620426072259</v>
      </c>
      <c r="W73" s="87">
        <f>SUM($B$71:W71)-SUM($B$72:W72)</f>
        <v>221.23620426072259</v>
      </c>
      <c r="X73" s="87">
        <f>SUM($B$71:X71)-SUM($B$72:X72)</f>
        <v>221.23620426072259</v>
      </c>
      <c r="Y73" s="87">
        <f>SUM($B$71:Y71)-SUM($B$72:Y72)</f>
        <v>221.23620426072259</v>
      </c>
      <c r="Z73" s="87">
        <f>SUM($B$71:Z71)-SUM($B$72:Z72)</f>
        <v>221.23620426072259</v>
      </c>
      <c r="AA73" s="87">
        <f>SUM($B$71:AA71)-SUM($B$72:AA72)</f>
        <v>221.23620426072259</v>
      </c>
      <c r="AB73" s="87">
        <f>SUM($B$71:AB71)-SUM($B$72:AB72)</f>
        <v>221.23620426072259</v>
      </c>
      <c r="AC73" s="87">
        <f>SUM($B$71:AC71)-SUM($B$72:AC72)</f>
        <v>221.23620426072259</v>
      </c>
      <c r="AD73" s="87">
        <f>SUM($B$71:AD71)-SUM($B$72:AD72)</f>
        <v>221.23620426072259</v>
      </c>
      <c r="AE73" s="87">
        <f>SUM($B$71:AE71)-SUM($B$72:AE72)</f>
        <v>221.23620426072259</v>
      </c>
      <c r="AF73" s="87">
        <f>SUM($B$71:AF71)-SUM($B$72:AF72)</f>
        <v>221.23620426072259</v>
      </c>
      <c r="AG73" s="87">
        <f>SUM($B$71:AG71)-SUM($B$72:AG72)</f>
        <v>221.23620426072259</v>
      </c>
      <c r="AH73" s="87">
        <f>SUM($B$71:AH71)-SUM($B$72:AH72)</f>
        <v>221.23620426072259</v>
      </c>
      <c r="AI73" s="87">
        <f>SUM($B$71:AI71)-SUM($B$72:AI72)</f>
        <v>221.23620426072259</v>
      </c>
      <c r="AJ73" s="87">
        <f>SUM($B$71:AJ71)-SUM($B$72:AJ72)</f>
        <v>221.23620426072259</v>
      </c>
      <c r="AK73" s="87">
        <f>SUM($B$71:AK71)-SUM($B$72:AK72)</f>
        <v>221.23620426072259</v>
      </c>
      <c r="AL73" s="87">
        <f>SUM($B$71:AL71)-SUM($B$72:AL72)</f>
        <v>221.23620426072259</v>
      </c>
      <c r="AM73" s="87">
        <f>SUM($B$71:AM71)-SUM($B$72:AM72)</f>
        <v>221.23620426072259</v>
      </c>
      <c r="AN73" s="87">
        <f>SUM($B$71:AN71)-SUM($B$72:AN72)</f>
        <v>221.23620426072259</v>
      </c>
      <c r="AO73" s="87">
        <f>SUM($B$71:AO71)-SUM($B$72:AO72)</f>
        <v>221.23620426072259</v>
      </c>
      <c r="AP73" s="87">
        <f>SUM($B$71:AP71)-SUM($B$72:AP72)</f>
        <v>221.23620426072259</v>
      </c>
      <c r="AQ73" s="87">
        <f>SUM($B$71:AQ71)-SUM($B$72:AQ72)</f>
        <v>221.23620426072259</v>
      </c>
      <c r="AR73" s="87">
        <f>SUM($B$71:AR71)-SUM($B$72:AR72)</f>
        <v>221.23620426072259</v>
      </c>
      <c r="AS73" s="87">
        <f>SUM($B$71:AS71)-SUM($B$72:AS72)</f>
        <v>221.23620426072259</v>
      </c>
      <c r="AT73" s="87">
        <f>SUM($B$71:AT71)-SUM($B$72:AT72)</f>
        <v>221.23620426072259</v>
      </c>
      <c r="AU73" s="87">
        <f>SUM($B$71:AU71)-SUM($B$72:AU72)</f>
        <v>221.23620426072259</v>
      </c>
      <c r="AV73" s="87">
        <f>SUM($B$71:AV71)-SUM($B$72:AV72)</f>
        <v>221.23620426072259</v>
      </c>
      <c r="AW73" s="87">
        <f>SUM($B$71:AW71)-SUM($B$72:AW72)</f>
        <v>221.23620426072259</v>
      </c>
      <c r="AX73" s="87">
        <f>SUM($B$71:AX71)-SUM($B$72:AX72)</f>
        <v>221.23620426072259</v>
      </c>
      <c r="AY73" s="87">
        <f>SUM($B$71:AY71)-SUM($B$72:AY72)</f>
        <v>221.23620426072259</v>
      </c>
      <c r="AZ73" s="87">
        <f>SUM($B$71:AZ71)-SUM($B$72:AZ72)</f>
        <v>221.23620426072259</v>
      </c>
      <c r="BA73" s="87">
        <f>SUM($B$71:BA71)-SUM($B$72:BA72)</f>
        <v>221.23620426072259</v>
      </c>
      <c r="BB73" s="87">
        <f>SUM($B$71:BB71)-SUM($B$72:BB72)</f>
        <v>221.23620426072259</v>
      </c>
      <c r="BC73" s="87">
        <f>SUM($B$71:BC71)-SUM($B$72:BC72)</f>
        <v>221.23620426072259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/>
      <c r="C74" s="128"/>
      <c r="D74" s="331"/>
      <c r="E74" s="331"/>
      <c r="F74" s="331"/>
      <c r="G74" s="331">
        <f>($G$71*TaxDepr!B$33)</f>
        <v>8.2963576597770974</v>
      </c>
      <c r="H74" s="331">
        <f>($G$71*TaxDepr!C$33)</f>
        <v>15.971041585581565</v>
      </c>
      <c r="I74" s="331">
        <f>($G$71*TaxDepr!D$33)</f>
        <v>14.771941358488446</v>
      </c>
      <c r="J74" s="331">
        <f>($G$71*TaxDepr!E$33)</f>
        <v>13.665760337184834</v>
      </c>
      <c r="K74" s="331">
        <f>($G$71*TaxDepr!F$33)</f>
        <v>12.639224349415082</v>
      </c>
      <c r="L74" s="331">
        <f>($G$71*TaxDepr!G$33)</f>
        <v>11.692333395179189</v>
      </c>
      <c r="M74" s="331">
        <f>($G$71*TaxDepr!H$33)</f>
        <v>10.81402566426412</v>
      </c>
      <c r="N74" s="331">
        <f>($G$71*TaxDepr!I$33)</f>
        <v>10.004301156669877</v>
      </c>
      <c r="O74" s="331">
        <f>($G$71*TaxDepr!J$33)</f>
        <v>9.8715594341134416</v>
      </c>
      <c r="P74" s="331">
        <f>($G$71*TaxDepr!K$33)</f>
        <v>9.8715594341134416</v>
      </c>
      <c r="Q74" s="331">
        <f>($G$71*TaxDepr!L$33)</f>
        <v>9.8715594341134416</v>
      </c>
      <c r="R74" s="331">
        <f>($G$71*TaxDepr!M$33)</f>
        <v>9.8715594341134416</v>
      </c>
      <c r="S74" s="331">
        <f>($G$71*TaxDepr!N$33)</f>
        <v>9.8715594341134416</v>
      </c>
      <c r="T74" s="331">
        <f>($G$71*TaxDepr!O$33)</f>
        <v>9.8715594341134416</v>
      </c>
      <c r="U74" s="331">
        <f>($G$71*TaxDepr!P$33)</f>
        <v>9.8715594341134416</v>
      </c>
      <c r="V74" s="331">
        <f>($G$71*TaxDepr!Q$33)</f>
        <v>9.8715594341134416</v>
      </c>
      <c r="W74" s="331">
        <f>($G$71*TaxDepr!R$33)</f>
        <v>9.8715594341134416</v>
      </c>
      <c r="X74" s="331">
        <f>($G$71*TaxDepr!S$33)</f>
        <v>9.8715594341134416</v>
      </c>
      <c r="Y74" s="331">
        <f>($G$71*TaxDepr!T$33)</f>
        <v>9.8715594341134416</v>
      </c>
      <c r="Z74" s="331">
        <f>($G$71*TaxDepr!U$33)</f>
        <v>9.8715594341134416</v>
      </c>
      <c r="AA74" s="331">
        <f>($G$71*TaxDepr!V$33)</f>
        <v>4.9357797170567208</v>
      </c>
      <c r="AB74" s="331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221.24947843297821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8">C72+C74</f>
        <v>0</v>
      </c>
      <c r="D75" s="95">
        <f t="shared" si="38"/>
        <v>0</v>
      </c>
      <c r="E75" s="95">
        <f t="shared" si="38"/>
        <v>0</v>
      </c>
      <c r="F75" s="95">
        <f t="shared" si="38"/>
        <v>0</v>
      </c>
      <c r="G75" s="95">
        <f t="shared" si="38"/>
        <v>8.2963576597770974</v>
      </c>
      <c r="H75" s="95">
        <f t="shared" si="38"/>
        <v>15.971041585581565</v>
      </c>
      <c r="I75" s="95">
        <f t="shared" si="38"/>
        <v>14.771941358488446</v>
      </c>
      <c r="J75" s="95">
        <f t="shared" si="38"/>
        <v>13.665760337184834</v>
      </c>
      <c r="K75" s="95">
        <f t="shared" si="38"/>
        <v>12.639224349415082</v>
      </c>
      <c r="L75" s="95">
        <f t="shared" si="38"/>
        <v>11.692333395179189</v>
      </c>
      <c r="M75" s="95">
        <f t="shared" si="38"/>
        <v>10.81402566426412</v>
      </c>
      <c r="N75" s="95">
        <f t="shared" si="38"/>
        <v>10.004301156669877</v>
      </c>
      <c r="O75" s="95">
        <f t="shared" si="38"/>
        <v>9.8715594341134416</v>
      </c>
      <c r="P75" s="95">
        <f t="shared" si="38"/>
        <v>9.8715594341134416</v>
      </c>
      <c r="Q75" s="95">
        <f t="shared" si="38"/>
        <v>9.8715594341134416</v>
      </c>
      <c r="R75" s="95">
        <f t="shared" si="38"/>
        <v>9.8715594341134416</v>
      </c>
      <c r="S75" s="95">
        <f t="shared" si="38"/>
        <v>9.8715594341134416</v>
      </c>
      <c r="T75" s="95">
        <f t="shared" si="38"/>
        <v>9.8715594341134416</v>
      </c>
      <c r="U75" s="95">
        <f t="shared" si="38"/>
        <v>9.8715594341134416</v>
      </c>
      <c r="V75" s="95">
        <f t="shared" si="38"/>
        <v>9.8715594341134416</v>
      </c>
      <c r="W75" s="95">
        <f t="shared" si="38"/>
        <v>9.8715594341134416</v>
      </c>
      <c r="X75" s="95">
        <f t="shared" si="38"/>
        <v>9.8715594341134416</v>
      </c>
      <c r="Y75" s="95">
        <f t="shared" si="38"/>
        <v>9.8715594341134416</v>
      </c>
      <c r="Z75" s="95">
        <f t="shared" si="38"/>
        <v>9.8715594341134416</v>
      </c>
      <c r="AA75" s="95">
        <f t="shared" si="38"/>
        <v>4.9357797170567208</v>
      </c>
      <c r="AB75" s="95">
        <f t="shared" si="38"/>
        <v>0</v>
      </c>
      <c r="AC75" s="95">
        <f t="shared" si="38"/>
        <v>0</v>
      </c>
      <c r="AD75" s="95">
        <f t="shared" si="38"/>
        <v>0</v>
      </c>
      <c r="AE75" s="95">
        <f t="shared" si="38"/>
        <v>0</v>
      </c>
      <c r="AF75" s="95">
        <f t="shared" si="38"/>
        <v>0</v>
      </c>
      <c r="AG75" s="95">
        <f t="shared" si="38"/>
        <v>0</v>
      </c>
      <c r="AH75" s="95">
        <f t="shared" si="38"/>
        <v>0</v>
      </c>
      <c r="AI75" s="95">
        <f t="shared" si="38"/>
        <v>0</v>
      </c>
      <c r="AJ75" s="95">
        <f t="shared" si="38"/>
        <v>0</v>
      </c>
      <c r="AK75" s="95">
        <f t="shared" si="38"/>
        <v>0</v>
      </c>
      <c r="AL75" s="95">
        <f t="shared" si="38"/>
        <v>0</v>
      </c>
      <c r="AM75" s="95">
        <f t="shared" si="38"/>
        <v>0</v>
      </c>
      <c r="AN75" s="95">
        <f t="shared" si="38"/>
        <v>0</v>
      </c>
      <c r="AO75" s="95">
        <f t="shared" si="38"/>
        <v>0</v>
      </c>
      <c r="AP75" s="95">
        <f t="shared" si="38"/>
        <v>0</v>
      </c>
      <c r="AQ75" s="95">
        <f t="shared" si="38"/>
        <v>0</v>
      </c>
      <c r="AR75" s="95">
        <f t="shared" si="38"/>
        <v>0</v>
      </c>
      <c r="AS75" s="95">
        <f t="shared" si="38"/>
        <v>0</v>
      </c>
      <c r="AT75" s="95">
        <f t="shared" si="38"/>
        <v>0</v>
      </c>
      <c r="AU75" s="95">
        <f t="shared" si="38"/>
        <v>0</v>
      </c>
      <c r="AV75" s="95">
        <f t="shared" si="38"/>
        <v>0</v>
      </c>
      <c r="AW75" s="95">
        <f t="shared" si="38"/>
        <v>0</v>
      </c>
      <c r="AX75" s="95">
        <f t="shared" si="38"/>
        <v>0</v>
      </c>
      <c r="AY75" s="95">
        <f t="shared" si="38"/>
        <v>0</v>
      </c>
      <c r="AZ75" s="95">
        <f t="shared" si="38"/>
        <v>0</v>
      </c>
      <c r="BA75" s="95">
        <f t="shared" si="38"/>
        <v>0</v>
      </c>
      <c r="BB75" s="95">
        <f t="shared" si="38"/>
        <v>0</v>
      </c>
      <c r="BC75" s="95">
        <f t="shared" si="38"/>
        <v>0</v>
      </c>
      <c r="BD75" s="95">
        <f t="shared" si="38"/>
        <v>0</v>
      </c>
      <c r="BE75" s="95">
        <f t="shared" si="38"/>
        <v>0</v>
      </c>
      <c r="BF75" s="95">
        <f t="shared" si="38"/>
        <v>0</v>
      </c>
      <c r="BG75" s="95">
        <f t="shared" si="38"/>
        <v>0</v>
      </c>
      <c r="BH75" s="95">
        <f t="shared" si="38"/>
        <v>0</v>
      </c>
      <c r="BI75" s="95">
        <f t="shared" si="38"/>
        <v>0</v>
      </c>
      <c r="BJ75" s="95">
        <f t="shared" si="38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9">B20</f>
        <v>0</v>
      </c>
      <c r="C78" s="87">
        <f t="shared" si="39"/>
        <v>0</v>
      </c>
      <c r="D78" s="87">
        <f t="shared" si="39"/>
        <v>0</v>
      </c>
      <c r="E78" s="87">
        <f t="shared" si="39"/>
        <v>0</v>
      </c>
      <c r="F78" s="87">
        <f t="shared" si="39"/>
        <v>0</v>
      </c>
      <c r="G78" s="87">
        <f t="shared" si="39"/>
        <v>221.23620426072259</v>
      </c>
      <c r="H78" s="87">
        <f t="shared" si="39"/>
        <v>0</v>
      </c>
      <c r="I78" s="87">
        <f t="shared" si="39"/>
        <v>0</v>
      </c>
      <c r="J78" s="87">
        <f t="shared" si="39"/>
        <v>0</v>
      </c>
      <c r="K78" s="87">
        <f t="shared" si="39"/>
        <v>0</v>
      </c>
      <c r="L78" s="87">
        <f t="shared" si="39"/>
        <v>0</v>
      </c>
      <c r="M78" s="87">
        <f t="shared" si="39"/>
        <v>0</v>
      </c>
      <c r="N78" s="87">
        <f t="shared" si="39"/>
        <v>0</v>
      </c>
      <c r="O78" s="87">
        <f t="shared" si="39"/>
        <v>0</v>
      </c>
      <c r="P78" s="87">
        <f t="shared" si="39"/>
        <v>0</v>
      </c>
      <c r="Q78" s="87">
        <f t="shared" si="39"/>
        <v>0</v>
      </c>
      <c r="R78" s="87">
        <f t="shared" si="39"/>
        <v>0</v>
      </c>
      <c r="S78" s="87">
        <f t="shared" si="39"/>
        <v>0</v>
      </c>
      <c r="T78" s="87">
        <f t="shared" si="39"/>
        <v>0</v>
      </c>
      <c r="U78" s="87">
        <f t="shared" si="39"/>
        <v>0</v>
      </c>
      <c r="V78" s="87">
        <f t="shared" si="39"/>
        <v>0</v>
      </c>
      <c r="W78" s="87">
        <f t="shared" si="39"/>
        <v>0</v>
      </c>
      <c r="X78" s="87">
        <f t="shared" si="39"/>
        <v>0</v>
      </c>
      <c r="Y78" s="87">
        <f t="shared" si="39"/>
        <v>0</v>
      </c>
      <c r="Z78" s="87">
        <f t="shared" si="39"/>
        <v>0</v>
      </c>
      <c r="AA78" s="87">
        <f t="shared" si="39"/>
        <v>0</v>
      </c>
      <c r="AB78" s="87">
        <f t="shared" si="39"/>
        <v>0</v>
      </c>
      <c r="AC78" s="87">
        <f t="shared" si="39"/>
        <v>0</v>
      </c>
      <c r="AD78" s="87">
        <f t="shared" si="39"/>
        <v>0</v>
      </c>
      <c r="AE78" s="87">
        <f t="shared" si="39"/>
        <v>0</v>
      </c>
      <c r="AF78" s="87">
        <f t="shared" si="39"/>
        <v>0</v>
      </c>
      <c r="AG78" s="87">
        <f t="shared" si="39"/>
        <v>0</v>
      </c>
      <c r="AH78" s="87">
        <f t="shared" si="39"/>
        <v>0</v>
      </c>
      <c r="AI78" s="87">
        <f t="shared" si="39"/>
        <v>0</v>
      </c>
      <c r="AJ78" s="87">
        <f t="shared" si="39"/>
        <v>0</v>
      </c>
      <c r="AK78" s="87">
        <f t="shared" si="39"/>
        <v>0</v>
      </c>
      <c r="AL78" s="87">
        <f t="shared" si="39"/>
        <v>0</v>
      </c>
      <c r="AM78" s="87">
        <f t="shared" si="39"/>
        <v>0</v>
      </c>
      <c r="AN78" s="87">
        <f t="shared" si="39"/>
        <v>0</v>
      </c>
      <c r="AO78" s="87">
        <f t="shared" si="39"/>
        <v>0</v>
      </c>
      <c r="AP78" s="87">
        <f t="shared" si="39"/>
        <v>0</v>
      </c>
      <c r="AQ78" s="87">
        <f t="shared" si="39"/>
        <v>0</v>
      </c>
      <c r="AR78" s="87">
        <f t="shared" si="39"/>
        <v>0</v>
      </c>
      <c r="AS78" s="87">
        <f t="shared" si="39"/>
        <v>0</v>
      </c>
      <c r="AT78" s="87">
        <f t="shared" si="39"/>
        <v>0</v>
      </c>
      <c r="AU78" s="87">
        <f t="shared" si="39"/>
        <v>0</v>
      </c>
      <c r="AV78" s="87">
        <f t="shared" si="39"/>
        <v>0</v>
      </c>
      <c r="AW78" s="87">
        <f t="shared" si="39"/>
        <v>0</v>
      </c>
      <c r="AX78" s="87">
        <f t="shared" si="39"/>
        <v>0</v>
      </c>
      <c r="AY78" s="87">
        <f t="shared" si="39"/>
        <v>0</v>
      </c>
      <c r="AZ78" s="87">
        <f t="shared" si="39"/>
        <v>0</v>
      </c>
      <c r="BA78" s="87">
        <f t="shared" si="39"/>
        <v>0</v>
      </c>
      <c r="BB78" s="87">
        <f t="shared" si="39"/>
        <v>0</v>
      </c>
      <c r="BC78" s="87">
        <f t="shared" si="39"/>
        <v>0</v>
      </c>
      <c r="BD78" s="87">
        <f t="shared" si="39"/>
        <v>-221.23620426072259</v>
      </c>
      <c r="BE78" s="87">
        <f t="shared" si="39"/>
        <v>0</v>
      </c>
      <c r="BF78" s="87">
        <f t="shared" si="39"/>
        <v>0</v>
      </c>
      <c r="BG78" s="87">
        <f t="shared" si="39"/>
        <v>0</v>
      </c>
      <c r="BH78" s="87">
        <f t="shared" si="39"/>
        <v>0</v>
      </c>
      <c r="BI78" s="87">
        <f t="shared" si="39"/>
        <v>0</v>
      </c>
      <c r="BJ78" s="87">
        <f t="shared" si="39"/>
        <v>0</v>
      </c>
      <c r="BK78" s="87">
        <f t="shared" si="39"/>
        <v>0</v>
      </c>
      <c r="BL78" s="87">
        <f t="shared" si="39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0</v>
      </c>
      <c r="E80" s="87">
        <f>SUM($B$78:E78)</f>
        <v>0</v>
      </c>
      <c r="F80" s="87">
        <f>SUM($B$78:F78)</f>
        <v>0</v>
      </c>
      <c r="G80" s="87">
        <f>SUM($B$78:G78)</f>
        <v>221.23620426072259</v>
      </c>
      <c r="H80" s="87">
        <f>SUM($B$78:H78)</f>
        <v>221.23620426072259</v>
      </c>
      <c r="I80" s="87">
        <f>SUM($B$78:I78)</f>
        <v>221.23620426072259</v>
      </c>
      <c r="J80" s="87">
        <f>SUM($B$78:J78)</f>
        <v>221.23620426072259</v>
      </c>
      <c r="K80" s="87">
        <f>SUM($B$78:K78)</f>
        <v>221.23620426072259</v>
      </c>
      <c r="L80" s="87">
        <f>SUM($B$78:L78)</f>
        <v>221.23620426072259</v>
      </c>
      <c r="M80" s="87">
        <f>SUM($B$78:M78)</f>
        <v>221.23620426072259</v>
      </c>
      <c r="N80" s="87">
        <f>SUM($B$78:N78)</f>
        <v>221.23620426072259</v>
      </c>
      <c r="O80" s="87">
        <f>SUM($B$78:O78)</f>
        <v>221.23620426072259</v>
      </c>
      <c r="P80" s="87">
        <f>SUM($B$78:P78)</f>
        <v>221.23620426072259</v>
      </c>
      <c r="Q80" s="87">
        <f>SUM($B$78:Q78)</f>
        <v>221.23620426072259</v>
      </c>
      <c r="R80" s="87">
        <f>SUM($B$78:R78)</f>
        <v>221.23620426072259</v>
      </c>
      <c r="S80" s="87">
        <f>SUM($B$78:S78)</f>
        <v>221.23620426072259</v>
      </c>
      <c r="T80" s="87">
        <f>SUM($B$78:T78)</f>
        <v>221.23620426072259</v>
      </c>
      <c r="U80" s="87">
        <f>SUM($B$78:U78)</f>
        <v>221.23620426072259</v>
      </c>
      <c r="V80" s="87">
        <f>SUM($B$78:V78)</f>
        <v>221.23620426072259</v>
      </c>
      <c r="W80" s="87">
        <f>SUM($B$78:W78)</f>
        <v>221.23620426072259</v>
      </c>
      <c r="X80" s="87">
        <f>SUM($B$78:X78)</f>
        <v>221.23620426072259</v>
      </c>
      <c r="Y80" s="87">
        <f>SUM($B$78:Y78)</f>
        <v>221.23620426072259</v>
      </c>
      <c r="Z80" s="87">
        <f>SUM($B$78:Z78)</f>
        <v>221.23620426072259</v>
      </c>
      <c r="AA80" s="87">
        <f>SUM($B$78:AA78)</f>
        <v>221.23620426072259</v>
      </c>
      <c r="AB80" s="87">
        <f>SUM($B$78:AB78)</f>
        <v>221.23620426072259</v>
      </c>
      <c r="AC80" s="87">
        <f>SUM($B$78:AC78)</f>
        <v>221.23620426072259</v>
      </c>
      <c r="AD80" s="87">
        <f>SUM($B$78:AD78)</f>
        <v>221.23620426072259</v>
      </c>
      <c r="AE80" s="87">
        <f>SUM($B$78:AE78)</f>
        <v>221.23620426072259</v>
      </c>
      <c r="AF80" s="87">
        <f>SUM($B$78:AF78)</f>
        <v>221.23620426072259</v>
      </c>
      <c r="AG80" s="87">
        <f>SUM($B$78:AG78)</f>
        <v>221.23620426072259</v>
      </c>
      <c r="AH80" s="87">
        <f>SUM($B$78:AH78)</f>
        <v>221.23620426072259</v>
      </c>
      <c r="AI80" s="87">
        <f>SUM($B$78:AI78)</f>
        <v>221.23620426072259</v>
      </c>
      <c r="AJ80" s="87">
        <f>SUM($B$78:AJ78)</f>
        <v>221.23620426072259</v>
      </c>
      <c r="AK80" s="87">
        <f>SUM($B$78:AK78)</f>
        <v>221.23620426072259</v>
      </c>
      <c r="AL80" s="87">
        <f>SUM($B$78:AL78)</f>
        <v>221.23620426072259</v>
      </c>
      <c r="AM80" s="87">
        <f>SUM($B$78:AM78)</f>
        <v>221.23620426072259</v>
      </c>
      <c r="AN80" s="87">
        <f>SUM($B$78:AN78)</f>
        <v>221.23620426072259</v>
      </c>
      <c r="AO80" s="87">
        <f>SUM($B$78:AO78)</f>
        <v>221.23620426072259</v>
      </c>
      <c r="AP80" s="87">
        <f>SUM($B$78:AP78)</f>
        <v>221.23620426072259</v>
      </c>
      <c r="AQ80" s="87">
        <f>SUM($B$78:AQ78)</f>
        <v>221.23620426072259</v>
      </c>
      <c r="AR80" s="87">
        <f>SUM($B$78:AR78)</f>
        <v>221.23620426072259</v>
      </c>
      <c r="AS80" s="87">
        <f>SUM($B$78:AS78)</f>
        <v>221.23620426072259</v>
      </c>
      <c r="AT80" s="87">
        <f>SUM($B$78:AT78)</f>
        <v>221.23620426072259</v>
      </c>
      <c r="AU80" s="87">
        <f>SUM($B$78:AU78)</f>
        <v>221.23620426072259</v>
      </c>
      <c r="AV80" s="87">
        <f>SUM($B$78:AV78)</f>
        <v>221.23620426072259</v>
      </c>
      <c r="AW80" s="87">
        <f>SUM($B$78:AW78)</f>
        <v>221.23620426072259</v>
      </c>
      <c r="AX80" s="87">
        <f>SUM($B$78:AX78)</f>
        <v>221.23620426072259</v>
      </c>
      <c r="AY80" s="87">
        <f>SUM($B$78:AY78)</f>
        <v>221.23620426072259</v>
      </c>
      <c r="AZ80" s="87">
        <f>SUM($B$78:AZ78)</f>
        <v>221.23620426072259</v>
      </c>
      <c r="BA80" s="87">
        <f>SUM($B$78:BA78)</f>
        <v>221.23620426072259</v>
      </c>
      <c r="BB80" s="87">
        <f>SUM($B$78:BB78)</f>
        <v>221.23620426072259</v>
      </c>
      <c r="BC80" s="87">
        <f>SUM($B$78:BC78)</f>
        <v>221.23620426072259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0</v>
      </c>
      <c r="E81" s="330">
        <f t="shared" ref="E81:BL81" si="40">E74</f>
        <v>0</v>
      </c>
      <c r="F81" s="330">
        <f t="shared" si="40"/>
        <v>0</v>
      </c>
      <c r="G81" s="330">
        <f t="shared" si="40"/>
        <v>8.2963576597770974</v>
      </c>
      <c r="H81" s="330">
        <f t="shared" si="40"/>
        <v>15.971041585581565</v>
      </c>
      <c r="I81" s="330">
        <f t="shared" si="40"/>
        <v>14.771941358488446</v>
      </c>
      <c r="J81" s="330">
        <f t="shared" si="40"/>
        <v>13.665760337184834</v>
      </c>
      <c r="K81" s="330">
        <f t="shared" si="40"/>
        <v>12.639224349415082</v>
      </c>
      <c r="L81" s="330">
        <f t="shared" si="40"/>
        <v>11.692333395179189</v>
      </c>
      <c r="M81" s="330">
        <f t="shared" si="40"/>
        <v>10.81402566426412</v>
      </c>
      <c r="N81" s="330">
        <f t="shared" si="40"/>
        <v>10.004301156669877</v>
      </c>
      <c r="O81" s="330">
        <f t="shared" si="40"/>
        <v>9.8715594341134416</v>
      </c>
      <c r="P81" s="330">
        <f t="shared" si="40"/>
        <v>9.8715594341134416</v>
      </c>
      <c r="Q81" s="330">
        <f t="shared" si="40"/>
        <v>9.8715594341134416</v>
      </c>
      <c r="R81" s="330">
        <f t="shared" si="40"/>
        <v>9.8715594341134416</v>
      </c>
      <c r="S81" s="330">
        <f t="shared" si="40"/>
        <v>9.8715594341134416</v>
      </c>
      <c r="T81" s="330">
        <f t="shared" si="40"/>
        <v>9.8715594341134416</v>
      </c>
      <c r="U81" s="330">
        <f t="shared" si="40"/>
        <v>9.8715594341134416</v>
      </c>
      <c r="V81" s="330">
        <f t="shared" si="40"/>
        <v>9.8715594341134416</v>
      </c>
      <c r="W81" s="330">
        <f t="shared" si="40"/>
        <v>9.8715594341134416</v>
      </c>
      <c r="X81" s="330">
        <f t="shared" si="40"/>
        <v>9.8715594341134416</v>
      </c>
      <c r="Y81" s="330">
        <f t="shared" si="40"/>
        <v>9.8715594341134416</v>
      </c>
      <c r="Z81" s="330">
        <f t="shared" si="40"/>
        <v>9.8715594341134416</v>
      </c>
      <c r="AA81" s="330">
        <f t="shared" si="40"/>
        <v>4.9357797170567208</v>
      </c>
      <c r="AB81" s="330">
        <f t="shared" si="40"/>
        <v>0</v>
      </c>
      <c r="AC81" s="330">
        <f t="shared" si="40"/>
        <v>0</v>
      </c>
      <c r="AD81" s="330">
        <f t="shared" si="40"/>
        <v>0</v>
      </c>
      <c r="AE81" s="330">
        <f t="shared" si="40"/>
        <v>0</v>
      </c>
      <c r="AF81" s="330">
        <f t="shared" si="40"/>
        <v>0</v>
      </c>
      <c r="AG81" s="330">
        <f t="shared" si="40"/>
        <v>0</v>
      </c>
      <c r="AH81" s="330">
        <f t="shared" si="40"/>
        <v>0</v>
      </c>
      <c r="AI81" s="330">
        <f t="shared" si="40"/>
        <v>0</v>
      </c>
      <c r="AJ81" s="330">
        <f t="shared" si="40"/>
        <v>0</v>
      </c>
      <c r="AK81" s="330">
        <f t="shared" si="40"/>
        <v>0</v>
      </c>
      <c r="AL81" s="330">
        <f t="shared" si="40"/>
        <v>0</v>
      </c>
      <c r="AM81" s="330">
        <f t="shared" si="40"/>
        <v>0</v>
      </c>
      <c r="AN81" s="330">
        <f t="shared" si="40"/>
        <v>0</v>
      </c>
      <c r="AO81" s="330">
        <f t="shared" si="40"/>
        <v>0</v>
      </c>
      <c r="AP81" s="330">
        <f t="shared" si="40"/>
        <v>0</v>
      </c>
      <c r="AQ81" s="330">
        <f t="shared" si="40"/>
        <v>0</v>
      </c>
      <c r="AR81" s="330">
        <f t="shared" si="40"/>
        <v>0</v>
      </c>
      <c r="AS81" s="330">
        <f t="shared" si="40"/>
        <v>0</v>
      </c>
      <c r="AT81" s="330">
        <f t="shared" si="40"/>
        <v>0</v>
      </c>
      <c r="AU81" s="330">
        <f t="shared" si="40"/>
        <v>0</v>
      </c>
      <c r="AV81" s="330">
        <f t="shared" si="40"/>
        <v>0</v>
      </c>
      <c r="AW81" s="330">
        <f t="shared" si="40"/>
        <v>0</v>
      </c>
      <c r="AX81" s="330">
        <f t="shared" si="40"/>
        <v>0</v>
      </c>
      <c r="AY81" s="330">
        <f t="shared" si="40"/>
        <v>0</v>
      </c>
      <c r="AZ81" s="330">
        <f t="shared" si="40"/>
        <v>0</v>
      </c>
      <c r="BA81" s="330">
        <f t="shared" si="40"/>
        <v>0</v>
      </c>
      <c r="BB81" s="330">
        <f t="shared" si="40"/>
        <v>0</v>
      </c>
      <c r="BC81" s="330">
        <f t="shared" si="40"/>
        <v>0</v>
      </c>
      <c r="BD81" s="330">
        <f t="shared" si="40"/>
        <v>0</v>
      </c>
      <c r="BE81" s="330">
        <f t="shared" si="40"/>
        <v>0</v>
      </c>
      <c r="BF81" s="330">
        <f t="shared" si="40"/>
        <v>0</v>
      </c>
      <c r="BG81" s="330">
        <f t="shared" si="40"/>
        <v>0</v>
      </c>
      <c r="BH81" s="330">
        <f t="shared" si="40"/>
        <v>0</v>
      </c>
      <c r="BI81" s="330">
        <f t="shared" si="40"/>
        <v>0</v>
      </c>
      <c r="BJ81" s="330">
        <f t="shared" si="40"/>
        <v>0</v>
      </c>
      <c r="BK81" s="330">
        <f t="shared" si="40"/>
        <v>0</v>
      </c>
      <c r="BL81" s="330">
        <f t="shared" si="40"/>
        <v>0</v>
      </c>
      <c r="BM81" s="37"/>
      <c r="BN81" s="75">
        <f>SUM(B81:BM81)</f>
        <v>221.24947843297821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1">C79+C81</f>
        <v>0</v>
      </c>
      <c r="D82" s="95">
        <f t="shared" si="41"/>
        <v>0</v>
      </c>
      <c r="E82" s="95">
        <f t="shared" si="41"/>
        <v>0</v>
      </c>
      <c r="F82" s="95">
        <f t="shared" si="41"/>
        <v>0</v>
      </c>
      <c r="G82" s="95">
        <f t="shared" si="41"/>
        <v>8.2963576597770974</v>
      </c>
      <c r="H82" s="95">
        <f t="shared" si="41"/>
        <v>15.971041585581565</v>
      </c>
      <c r="I82" s="95">
        <f t="shared" si="41"/>
        <v>14.771941358488446</v>
      </c>
      <c r="J82" s="95">
        <f t="shared" si="41"/>
        <v>13.665760337184834</v>
      </c>
      <c r="K82" s="95">
        <f t="shared" si="41"/>
        <v>12.639224349415082</v>
      </c>
      <c r="L82" s="95">
        <f t="shared" si="41"/>
        <v>11.692333395179189</v>
      </c>
      <c r="M82" s="95">
        <f t="shared" si="41"/>
        <v>10.81402566426412</v>
      </c>
      <c r="N82" s="95">
        <f t="shared" si="41"/>
        <v>10.004301156669877</v>
      </c>
      <c r="O82" s="95">
        <f t="shared" si="41"/>
        <v>9.8715594341134416</v>
      </c>
      <c r="P82" s="95">
        <f t="shared" si="41"/>
        <v>9.8715594341134416</v>
      </c>
      <c r="Q82" s="95">
        <f t="shared" si="41"/>
        <v>9.8715594341134416</v>
      </c>
      <c r="R82" s="95">
        <f t="shared" si="41"/>
        <v>9.8715594341134416</v>
      </c>
      <c r="S82" s="95">
        <f t="shared" si="41"/>
        <v>9.8715594341134416</v>
      </c>
      <c r="T82" s="95">
        <f t="shared" si="41"/>
        <v>9.8715594341134416</v>
      </c>
      <c r="U82" s="95">
        <f t="shared" si="41"/>
        <v>9.8715594341134416</v>
      </c>
      <c r="V82" s="95">
        <f t="shared" si="41"/>
        <v>9.8715594341134416</v>
      </c>
      <c r="W82" s="95">
        <f t="shared" si="41"/>
        <v>9.8715594341134416</v>
      </c>
      <c r="X82" s="95">
        <f t="shared" si="41"/>
        <v>9.8715594341134416</v>
      </c>
      <c r="Y82" s="95">
        <f t="shared" si="41"/>
        <v>9.8715594341134416</v>
      </c>
      <c r="Z82" s="95">
        <f t="shared" si="41"/>
        <v>9.8715594341134416</v>
      </c>
      <c r="AA82" s="95">
        <f t="shared" si="41"/>
        <v>4.9357797170567208</v>
      </c>
      <c r="AB82" s="95">
        <f t="shared" si="41"/>
        <v>0</v>
      </c>
      <c r="AC82" s="95">
        <f t="shared" si="41"/>
        <v>0</v>
      </c>
      <c r="AD82" s="95">
        <f t="shared" si="41"/>
        <v>0</v>
      </c>
      <c r="AE82" s="95">
        <f t="shared" si="41"/>
        <v>0</v>
      </c>
      <c r="AF82" s="95">
        <f t="shared" si="41"/>
        <v>0</v>
      </c>
      <c r="AG82" s="95">
        <f t="shared" si="41"/>
        <v>0</v>
      </c>
      <c r="AH82" s="95">
        <f t="shared" si="41"/>
        <v>0</v>
      </c>
      <c r="AI82" s="95">
        <f t="shared" si="41"/>
        <v>0</v>
      </c>
      <c r="AJ82" s="95">
        <f t="shared" si="41"/>
        <v>0</v>
      </c>
      <c r="AK82" s="95">
        <f t="shared" si="41"/>
        <v>0</v>
      </c>
      <c r="AL82" s="95">
        <f t="shared" si="41"/>
        <v>0</v>
      </c>
      <c r="AM82" s="95">
        <f t="shared" si="41"/>
        <v>0</v>
      </c>
      <c r="AN82" s="95">
        <f t="shared" si="41"/>
        <v>0</v>
      </c>
      <c r="AO82" s="95">
        <f t="shared" si="41"/>
        <v>0</v>
      </c>
      <c r="AP82" s="95">
        <f t="shared" si="41"/>
        <v>0</v>
      </c>
      <c r="AQ82" s="95">
        <f t="shared" si="41"/>
        <v>0</v>
      </c>
      <c r="AR82" s="95">
        <f t="shared" si="41"/>
        <v>0</v>
      </c>
      <c r="AS82" s="95">
        <f t="shared" si="41"/>
        <v>0</v>
      </c>
      <c r="AT82" s="95">
        <f t="shared" si="41"/>
        <v>0</v>
      </c>
      <c r="AU82" s="95">
        <f t="shared" si="41"/>
        <v>0</v>
      </c>
      <c r="AV82" s="95">
        <f t="shared" si="41"/>
        <v>0</v>
      </c>
      <c r="AW82" s="95">
        <f t="shared" si="41"/>
        <v>0</v>
      </c>
      <c r="AX82" s="95">
        <f t="shared" si="41"/>
        <v>0</v>
      </c>
      <c r="AY82" s="95">
        <f t="shared" si="41"/>
        <v>0</v>
      </c>
      <c r="AZ82" s="95">
        <f t="shared" si="41"/>
        <v>0</v>
      </c>
      <c r="BA82" s="95">
        <f t="shared" si="41"/>
        <v>0</v>
      </c>
      <c r="BB82" s="95">
        <f t="shared" si="41"/>
        <v>0</v>
      </c>
      <c r="BC82" s="95">
        <f t="shared" si="41"/>
        <v>0</v>
      </c>
      <c r="BD82" s="95">
        <f t="shared" si="41"/>
        <v>0</v>
      </c>
      <c r="BE82" s="95">
        <f t="shared" si="41"/>
        <v>0</v>
      </c>
      <c r="BF82" s="95">
        <f t="shared" si="41"/>
        <v>0</v>
      </c>
      <c r="BG82" s="95">
        <f t="shared" si="41"/>
        <v>0</v>
      </c>
      <c r="BH82" s="95">
        <f t="shared" si="41"/>
        <v>0</v>
      </c>
      <c r="BI82" s="95">
        <f t="shared" si="41"/>
        <v>0</v>
      </c>
      <c r="BJ82" s="95">
        <f t="shared" si="41"/>
        <v>0</v>
      </c>
      <c r="BK82" s="95">
        <f t="shared" si="41"/>
        <v>0</v>
      </c>
      <c r="BL82" s="95">
        <f t="shared" si="41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AY85" si="42">$B$20*(1-$B$5)/$B$3</f>
        <v>0</v>
      </c>
      <c r="C85" s="75">
        <f t="shared" si="42"/>
        <v>0</v>
      </c>
      <c r="D85" s="75">
        <f t="shared" si="42"/>
        <v>0</v>
      </c>
      <c r="E85" s="75">
        <f t="shared" si="42"/>
        <v>0</v>
      </c>
      <c r="F85" s="75">
        <f t="shared" si="42"/>
        <v>0</v>
      </c>
      <c r="G85" s="75">
        <f t="shared" si="42"/>
        <v>0</v>
      </c>
      <c r="H85" s="75">
        <f t="shared" si="42"/>
        <v>0</v>
      </c>
      <c r="I85" s="75">
        <f t="shared" si="42"/>
        <v>0</v>
      </c>
      <c r="J85" s="75">
        <f t="shared" si="42"/>
        <v>0</v>
      </c>
      <c r="K85" s="75">
        <f t="shared" si="42"/>
        <v>0</v>
      </c>
      <c r="L85" s="75">
        <f t="shared" si="42"/>
        <v>0</v>
      </c>
      <c r="M85" s="75">
        <f t="shared" si="42"/>
        <v>0</v>
      </c>
      <c r="N85" s="75">
        <f t="shared" si="42"/>
        <v>0</v>
      </c>
      <c r="O85" s="75">
        <f t="shared" si="42"/>
        <v>0</v>
      </c>
      <c r="P85" s="75">
        <f t="shared" si="42"/>
        <v>0</v>
      </c>
      <c r="Q85" s="75">
        <f t="shared" si="42"/>
        <v>0</v>
      </c>
      <c r="R85" s="75">
        <f t="shared" si="42"/>
        <v>0</v>
      </c>
      <c r="S85" s="75">
        <f t="shared" si="42"/>
        <v>0</v>
      </c>
      <c r="T85" s="75">
        <f t="shared" si="42"/>
        <v>0</v>
      </c>
      <c r="U85" s="75">
        <f t="shared" si="42"/>
        <v>0</v>
      </c>
      <c r="V85" s="75">
        <f t="shared" si="42"/>
        <v>0</v>
      </c>
      <c r="W85" s="75">
        <f t="shared" si="42"/>
        <v>0</v>
      </c>
      <c r="X85" s="75">
        <f t="shared" si="42"/>
        <v>0</v>
      </c>
      <c r="Y85" s="75">
        <f t="shared" si="42"/>
        <v>0</v>
      </c>
      <c r="Z85" s="75">
        <f t="shared" si="42"/>
        <v>0</v>
      </c>
      <c r="AA85" s="75">
        <f t="shared" si="42"/>
        <v>0</v>
      </c>
      <c r="AB85" s="75">
        <f t="shared" si="42"/>
        <v>0</v>
      </c>
      <c r="AC85" s="75">
        <f t="shared" si="42"/>
        <v>0</v>
      </c>
      <c r="AD85" s="75">
        <f t="shared" si="42"/>
        <v>0</v>
      </c>
      <c r="AE85" s="75">
        <f t="shared" si="42"/>
        <v>0</v>
      </c>
      <c r="AF85" s="75">
        <f t="shared" si="42"/>
        <v>0</v>
      </c>
      <c r="AG85" s="75">
        <f t="shared" si="42"/>
        <v>0</v>
      </c>
      <c r="AH85" s="75">
        <f t="shared" si="42"/>
        <v>0</v>
      </c>
      <c r="AI85" s="75">
        <f t="shared" si="42"/>
        <v>0</v>
      </c>
      <c r="AJ85" s="75">
        <f t="shared" si="42"/>
        <v>0</v>
      </c>
      <c r="AK85" s="75">
        <f t="shared" si="42"/>
        <v>0</v>
      </c>
      <c r="AL85" s="75">
        <f t="shared" si="42"/>
        <v>0</v>
      </c>
      <c r="AM85" s="75">
        <f t="shared" si="42"/>
        <v>0</v>
      </c>
      <c r="AN85" s="75">
        <f t="shared" si="42"/>
        <v>0</v>
      </c>
      <c r="AO85" s="75">
        <f t="shared" si="42"/>
        <v>0</v>
      </c>
      <c r="AP85" s="75">
        <f t="shared" si="42"/>
        <v>0</v>
      </c>
      <c r="AQ85" s="75">
        <f t="shared" si="42"/>
        <v>0</v>
      </c>
      <c r="AR85" s="75">
        <f t="shared" si="42"/>
        <v>0</v>
      </c>
      <c r="AS85" s="75">
        <f t="shared" si="42"/>
        <v>0</v>
      </c>
      <c r="AT85" s="75">
        <f t="shared" si="42"/>
        <v>0</v>
      </c>
      <c r="AU85" s="75">
        <f t="shared" si="42"/>
        <v>0</v>
      </c>
      <c r="AV85" s="75">
        <f t="shared" si="42"/>
        <v>0</v>
      </c>
      <c r="AW85" s="75">
        <f t="shared" si="42"/>
        <v>0</v>
      </c>
      <c r="AX85" s="75">
        <f t="shared" si="42"/>
        <v>0</v>
      </c>
      <c r="AY85" s="75">
        <f t="shared" si="42"/>
        <v>0</v>
      </c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37"/>
      <c r="BN85" s="75">
        <f t="shared" ref="BN85:BN97" si="43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AZ86" si="44">$C$20*(1-$B$5)/$B$3</f>
        <v>0</v>
      </c>
      <c r="D86" s="75">
        <f t="shared" si="44"/>
        <v>0</v>
      </c>
      <c r="E86" s="75">
        <f t="shared" si="44"/>
        <v>0</v>
      </c>
      <c r="F86" s="75">
        <f t="shared" si="44"/>
        <v>0</v>
      </c>
      <c r="G86" s="75">
        <f t="shared" si="44"/>
        <v>0</v>
      </c>
      <c r="H86" s="75">
        <f t="shared" si="44"/>
        <v>0</v>
      </c>
      <c r="I86" s="75">
        <f t="shared" si="44"/>
        <v>0</v>
      </c>
      <c r="J86" s="75">
        <f t="shared" si="44"/>
        <v>0</v>
      </c>
      <c r="K86" s="75">
        <f t="shared" si="44"/>
        <v>0</v>
      </c>
      <c r="L86" s="75">
        <f t="shared" si="44"/>
        <v>0</v>
      </c>
      <c r="M86" s="75">
        <f t="shared" si="44"/>
        <v>0</v>
      </c>
      <c r="N86" s="75">
        <f t="shared" si="44"/>
        <v>0</v>
      </c>
      <c r="O86" s="75">
        <f t="shared" si="44"/>
        <v>0</v>
      </c>
      <c r="P86" s="75">
        <f t="shared" si="44"/>
        <v>0</v>
      </c>
      <c r="Q86" s="75">
        <f t="shared" si="44"/>
        <v>0</v>
      </c>
      <c r="R86" s="75">
        <f t="shared" si="44"/>
        <v>0</v>
      </c>
      <c r="S86" s="75">
        <f t="shared" si="44"/>
        <v>0</v>
      </c>
      <c r="T86" s="75">
        <f t="shared" si="44"/>
        <v>0</v>
      </c>
      <c r="U86" s="75">
        <f t="shared" si="44"/>
        <v>0</v>
      </c>
      <c r="V86" s="75">
        <f t="shared" si="44"/>
        <v>0</v>
      </c>
      <c r="W86" s="75">
        <f t="shared" si="44"/>
        <v>0</v>
      </c>
      <c r="X86" s="75">
        <f t="shared" si="44"/>
        <v>0</v>
      </c>
      <c r="Y86" s="75">
        <f t="shared" si="44"/>
        <v>0</v>
      </c>
      <c r="Z86" s="75">
        <f t="shared" si="44"/>
        <v>0</v>
      </c>
      <c r="AA86" s="75">
        <f t="shared" si="44"/>
        <v>0</v>
      </c>
      <c r="AB86" s="75">
        <f t="shared" si="44"/>
        <v>0</v>
      </c>
      <c r="AC86" s="75">
        <f t="shared" si="44"/>
        <v>0</v>
      </c>
      <c r="AD86" s="75">
        <f t="shared" si="44"/>
        <v>0</v>
      </c>
      <c r="AE86" s="75">
        <f t="shared" si="44"/>
        <v>0</v>
      </c>
      <c r="AF86" s="75">
        <f t="shared" si="44"/>
        <v>0</v>
      </c>
      <c r="AG86" s="75">
        <f t="shared" si="44"/>
        <v>0</v>
      </c>
      <c r="AH86" s="75">
        <f t="shared" si="44"/>
        <v>0</v>
      </c>
      <c r="AI86" s="75">
        <f t="shared" si="44"/>
        <v>0</v>
      </c>
      <c r="AJ86" s="75">
        <f t="shared" si="44"/>
        <v>0</v>
      </c>
      <c r="AK86" s="75">
        <f t="shared" si="44"/>
        <v>0</v>
      </c>
      <c r="AL86" s="75">
        <f t="shared" si="44"/>
        <v>0</v>
      </c>
      <c r="AM86" s="75">
        <f t="shared" si="44"/>
        <v>0</v>
      </c>
      <c r="AN86" s="75">
        <f t="shared" si="44"/>
        <v>0</v>
      </c>
      <c r="AO86" s="75">
        <f t="shared" si="44"/>
        <v>0</v>
      </c>
      <c r="AP86" s="75">
        <f t="shared" si="44"/>
        <v>0</v>
      </c>
      <c r="AQ86" s="75">
        <f t="shared" si="44"/>
        <v>0</v>
      </c>
      <c r="AR86" s="75">
        <f t="shared" si="44"/>
        <v>0</v>
      </c>
      <c r="AS86" s="75">
        <f t="shared" si="44"/>
        <v>0</v>
      </c>
      <c r="AT86" s="75">
        <f t="shared" si="44"/>
        <v>0</v>
      </c>
      <c r="AU86" s="75">
        <f t="shared" si="44"/>
        <v>0</v>
      </c>
      <c r="AV86" s="75">
        <f t="shared" si="44"/>
        <v>0</v>
      </c>
      <c r="AW86" s="75">
        <f t="shared" si="44"/>
        <v>0</v>
      </c>
      <c r="AX86" s="75">
        <f t="shared" si="44"/>
        <v>0</v>
      </c>
      <c r="AY86" s="75">
        <f t="shared" si="44"/>
        <v>0</v>
      </c>
      <c r="AZ86" s="75">
        <f t="shared" si="44"/>
        <v>0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3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0</v>
      </c>
      <c r="E87" s="75">
        <f t="shared" ref="E87:BA87" si="45">$D$20*(1-$B$5)/$B$3</f>
        <v>0</v>
      </c>
      <c r="F87" s="75">
        <f t="shared" si="45"/>
        <v>0</v>
      </c>
      <c r="G87" s="75">
        <f t="shared" si="45"/>
        <v>0</v>
      </c>
      <c r="H87" s="75">
        <f t="shared" si="45"/>
        <v>0</v>
      </c>
      <c r="I87" s="75">
        <f t="shared" si="45"/>
        <v>0</v>
      </c>
      <c r="J87" s="75">
        <f t="shared" si="45"/>
        <v>0</v>
      </c>
      <c r="K87" s="75">
        <f t="shared" si="45"/>
        <v>0</v>
      </c>
      <c r="L87" s="75">
        <f t="shared" si="45"/>
        <v>0</v>
      </c>
      <c r="M87" s="75">
        <f t="shared" si="45"/>
        <v>0</v>
      </c>
      <c r="N87" s="75">
        <f t="shared" si="45"/>
        <v>0</v>
      </c>
      <c r="O87" s="75">
        <f t="shared" si="45"/>
        <v>0</v>
      </c>
      <c r="P87" s="75">
        <f t="shared" si="45"/>
        <v>0</v>
      </c>
      <c r="Q87" s="75">
        <f t="shared" si="45"/>
        <v>0</v>
      </c>
      <c r="R87" s="75">
        <f t="shared" si="45"/>
        <v>0</v>
      </c>
      <c r="S87" s="75">
        <f t="shared" si="45"/>
        <v>0</v>
      </c>
      <c r="T87" s="75">
        <f t="shared" si="45"/>
        <v>0</v>
      </c>
      <c r="U87" s="75">
        <f t="shared" si="45"/>
        <v>0</v>
      </c>
      <c r="V87" s="75">
        <f t="shared" si="45"/>
        <v>0</v>
      </c>
      <c r="W87" s="75">
        <f t="shared" si="45"/>
        <v>0</v>
      </c>
      <c r="X87" s="75">
        <f t="shared" si="45"/>
        <v>0</v>
      </c>
      <c r="Y87" s="75">
        <f t="shared" si="45"/>
        <v>0</v>
      </c>
      <c r="Z87" s="75">
        <f t="shared" si="45"/>
        <v>0</v>
      </c>
      <c r="AA87" s="75">
        <f t="shared" si="45"/>
        <v>0</v>
      </c>
      <c r="AB87" s="75">
        <f t="shared" si="45"/>
        <v>0</v>
      </c>
      <c r="AC87" s="75">
        <f t="shared" si="45"/>
        <v>0</v>
      </c>
      <c r="AD87" s="75">
        <f t="shared" si="45"/>
        <v>0</v>
      </c>
      <c r="AE87" s="75">
        <f t="shared" si="45"/>
        <v>0</v>
      </c>
      <c r="AF87" s="75">
        <f t="shared" si="45"/>
        <v>0</v>
      </c>
      <c r="AG87" s="75">
        <f t="shared" si="45"/>
        <v>0</v>
      </c>
      <c r="AH87" s="75">
        <f t="shared" si="45"/>
        <v>0</v>
      </c>
      <c r="AI87" s="75">
        <f t="shared" si="45"/>
        <v>0</v>
      </c>
      <c r="AJ87" s="75">
        <f t="shared" si="45"/>
        <v>0</v>
      </c>
      <c r="AK87" s="75">
        <f t="shared" si="45"/>
        <v>0</v>
      </c>
      <c r="AL87" s="75">
        <f t="shared" si="45"/>
        <v>0</v>
      </c>
      <c r="AM87" s="75">
        <f t="shared" si="45"/>
        <v>0</v>
      </c>
      <c r="AN87" s="75">
        <f t="shared" si="45"/>
        <v>0</v>
      </c>
      <c r="AO87" s="75">
        <f t="shared" si="45"/>
        <v>0</v>
      </c>
      <c r="AP87" s="75">
        <f t="shared" si="45"/>
        <v>0</v>
      </c>
      <c r="AQ87" s="75">
        <f t="shared" si="45"/>
        <v>0</v>
      </c>
      <c r="AR87" s="75">
        <f t="shared" si="45"/>
        <v>0</v>
      </c>
      <c r="AS87" s="75">
        <f t="shared" si="45"/>
        <v>0</v>
      </c>
      <c r="AT87" s="75">
        <f t="shared" si="45"/>
        <v>0</v>
      </c>
      <c r="AU87" s="75">
        <f t="shared" si="45"/>
        <v>0</v>
      </c>
      <c r="AV87" s="75">
        <f t="shared" si="45"/>
        <v>0</v>
      </c>
      <c r="AW87" s="75">
        <f t="shared" si="45"/>
        <v>0</v>
      </c>
      <c r="AX87" s="75">
        <f t="shared" si="45"/>
        <v>0</v>
      </c>
      <c r="AY87" s="75">
        <f t="shared" si="45"/>
        <v>0</v>
      </c>
      <c r="AZ87" s="75">
        <f t="shared" si="45"/>
        <v>0</v>
      </c>
      <c r="BA87" s="75">
        <f t="shared" si="45"/>
        <v>0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3"/>
        <v>0</v>
      </c>
      <c r="BO87" s="335">
        <f>BN103*(1-0)</f>
        <v>0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6">$E$20*(1-$B$5)/$B$3</f>
        <v>0</v>
      </c>
      <c r="F88" s="75">
        <f t="shared" si="46"/>
        <v>0</v>
      </c>
      <c r="G88" s="75">
        <f t="shared" si="46"/>
        <v>0</v>
      </c>
      <c r="H88" s="75">
        <f t="shared" si="46"/>
        <v>0</v>
      </c>
      <c r="I88" s="75">
        <f t="shared" si="46"/>
        <v>0</v>
      </c>
      <c r="J88" s="75">
        <f t="shared" si="46"/>
        <v>0</v>
      </c>
      <c r="K88" s="75">
        <f t="shared" si="46"/>
        <v>0</v>
      </c>
      <c r="L88" s="75">
        <f t="shared" si="46"/>
        <v>0</v>
      </c>
      <c r="M88" s="75">
        <f t="shared" si="46"/>
        <v>0</v>
      </c>
      <c r="N88" s="75">
        <f t="shared" si="46"/>
        <v>0</v>
      </c>
      <c r="O88" s="75">
        <f t="shared" si="46"/>
        <v>0</v>
      </c>
      <c r="P88" s="75">
        <f t="shared" si="46"/>
        <v>0</v>
      </c>
      <c r="Q88" s="75">
        <f t="shared" si="46"/>
        <v>0</v>
      </c>
      <c r="R88" s="75">
        <f t="shared" si="46"/>
        <v>0</v>
      </c>
      <c r="S88" s="75">
        <f t="shared" si="46"/>
        <v>0</v>
      </c>
      <c r="T88" s="75">
        <f t="shared" si="46"/>
        <v>0</v>
      </c>
      <c r="U88" s="75">
        <f t="shared" si="46"/>
        <v>0</v>
      </c>
      <c r="V88" s="75">
        <f t="shared" si="46"/>
        <v>0</v>
      </c>
      <c r="W88" s="75">
        <f t="shared" si="46"/>
        <v>0</v>
      </c>
      <c r="X88" s="75">
        <f t="shared" si="46"/>
        <v>0</v>
      </c>
      <c r="Y88" s="75">
        <f t="shared" si="46"/>
        <v>0</v>
      </c>
      <c r="Z88" s="75">
        <f t="shared" si="46"/>
        <v>0</v>
      </c>
      <c r="AA88" s="75">
        <f t="shared" si="46"/>
        <v>0</v>
      </c>
      <c r="AB88" s="75">
        <f t="shared" si="46"/>
        <v>0</v>
      </c>
      <c r="AC88" s="75">
        <f t="shared" si="46"/>
        <v>0</v>
      </c>
      <c r="AD88" s="75">
        <f t="shared" si="46"/>
        <v>0</v>
      </c>
      <c r="AE88" s="75">
        <f t="shared" si="46"/>
        <v>0</v>
      </c>
      <c r="AF88" s="75">
        <f t="shared" si="46"/>
        <v>0</v>
      </c>
      <c r="AG88" s="75">
        <f t="shared" si="46"/>
        <v>0</v>
      </c>
      <c r="AH88" s="75">
        <f t="shared" si="46"/>
        <v>0</v>
      </c>
      <c r="AI88" s="75">
        <f t="shared" si="46"/>
        <v>0</v>
      </c>
      <c r="AJ88" s="75">
        <f t="shared" si="46"/>
        <v>0</v>
      </c>
      <c r="AK88" s="75">
        <f t="shared" si="46"/>
        <v>0</v>
      </c>
      <c r="AL88" s="75">
        <f t="shared" si="46"/>
        <v>0</v>
      </c>
      <c r="AM88" s="75">
        <f t="shared" si="46"/>
        <v>0</v>
      </c>
      <c r="AN88" s="75">
        <f t="shared" si="46"/>
        <v>0</v>
      </c>
      <c r="AO88" s="75">
        <f t="shared" si="46"/>
        <v>0</v>
      </c>
      <c r="AP88" s="75">
        <f t="shared" si="46"/>
        <v>0</v>
      </c>
      <c r="AQ88" s="75">
        <f t="shared" si="46"/>
        <v>0</v>
      </c>
      <c r="AR88" s="75">
        <f t="shared" si="46"/>
        <v>0</v>
      </c>
      <c r="AS88" s="75">
        <f t="shared" si="46"/>
        <v>0</v>
      </c>
      <c r="AT88" s="75">
        <f t="shared" si="46"/>
        <v>0</v>
      </c>
      <c r="AU88" s="75">
        <f t="shared" si="46"/>
        <v>0</v>
      </c>
      <c r="AV88" s="75">
        <f t="shared" si="46"/>
        <v>0</v>
      </c>
      <c r="AW88" s="75">
        <f t="shared" si="46"/>
        <v>0</v>
      </c>
      <c r="AX88" s="75">
        <f t="shared" si="46"/>
        <v>0</v>
      </c>
      <c r="AY88" s="75">
        <f t="shared" si="46"/>
        <v>0</v>
      </c>
      <c r="AZ88" s="75">
        <f t="shared" si="46"/>
        <v>0</v>
      </c>
      <c r="BA88" s="75">
        <f t="shared" si="46"/>
        <v>0</v>
      </c>
      <c r="BB88" s="75">
        <f t="shared" si="46"/>
        <v>0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3"/>
        <v>0</v>
      </c>
      <c r="BO88" s="335">
        <f>BN104*(1-0.025)</f>
        <v>0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C89" si="47">$F$20*(1-$B$5)/$B$3</f>
        <v>0</v>
      </c>
      <c r="G89" s="75">
        <f t="shared" si="47"/>
        <v>0</v>
      </c>
      <c r="H89" s="75">
        <f t="shared" si="47"/>
        <v>0</v>
      </c>
      <c r="I89" s="75">
        <f t="shared" si="47"/>
        <v>0</v>
      </c>
      <c r="J89" s="75">
        <f t="shared" si="47"/>
        <v>0</v>
      </c>
      <c r="K89" s="75">
        <f t="shared" si="47"/>
        <v>0</v>
      </c>
      <c r="L89" s="75">
        <f t="shared" si="47"/>
        <v>0</v>
      </c>
      <c r="M89" s="75">
        <f t="shared" si="47"/>
        <v>0</v>
      </c>
      <c r="N89" s="75">
        <f t="shared" si="47"/>
        <v>0</v>
      </c>
      <c r="O89" s="75">
        <f t="shared" si="47"/>
        <v>0</v>
      </c>
      <c r="P89" s="75">
        <f t="shared" si="47"/>
        <v>0</v>
      </c>
      <c r="Q89" s="75">
        <f t="shared" si="47"/>
        <v>0</v>
      </c>
      <c r="R89" s="75">
        <f t="shared" si="47"/>
        <v>0</v>
      </c>
      <c r="S89" s="75">
        <f t="shared" si="47"/>
        <v>0</v>
      </c>
      <c r="T89" s="75">
        <f t="shared" si="47"/>
        <v>0</v>
      </c>
      <c r="U89" s="75">
        <f t="shared" si="47"/>
        <v>0</v>
      </c>
      <c r="V89" s="75">
        <f t="shared" si="47"/>
        <v>0</v>
      </c>
      <c r="W89" s="75">
        <f t="shared" si="47"/>
        <v>0</v>
      </c>
      <c r="X89" s="75">
        <f t="shared" si="47"/>
        <v>0</v>
      </c>
      <c r="Y89" s="75">
        <f t="shared" si="47"/>
        <v>0</v>
      </c>
      <c r="Z89" s="75">
        <f t="shared" si="47"/>
        <v>0</v>
      </c>
      <c r="AA89" s="75">
        <f t="shared" si="47"/>
        <v>0</v>
      </c>
      <c r="AB89" s="75">
        <f t="shared" si="47"/>
        <v>0</v>
      </c>
      <c r="AC89" s="75">
        <f t="shared" si="47"/>
        <v>0</v>
      </c>
      <c r="AD89" s="75">
        <f t="shared" si="47"/>
        <v>0</v>
      </c>
      <c r="AE89" s="75">
        <f t="shared" si="47"/>
        <v>0</v>
      </c>
      <c r="AF89" s="75">
        <f t="shared" si="47"/>
        <v>0</v>
      </c>
      <c r="AG89" s="75">
        <f t="shared" si="47"/>
        <v>0</v>
      </c>
      <c r="AH89" s="75">
        <f t="shared" si="47"/>
        <v>0</v>
      </c>
      <c r="AI89" s="75">
        <f t="shared" si="47"/>
        <v>0</v>
      </c>
      <c r="AJ89" s="75">
        <f t="shared" si="47"/>
        <v>0</v>
      </c>
      <c r="AK89" s="75">
        <f t="shared" si="47"/>
        <v>0</v>
      </c>
      <c r="AL89" s="75">
        <f t="shared" si="47"/>
        <v>0</v>
      </c>
      <c r="AM89" s="75">
        <f t="shared" si="47"/>
        <v>0</v>
      </c>
      <c r="AN89" s="75">
        <f t="shared" si="47"/>
        <v>0</v>
      </c>
      <c r="AO89" s="75">
        <f t="shared" si="47"/>
        <v>0</v>
      </c>
      <c r="AP89" s="75">
        <f t="shared" si="47"/>
        <v>0</v>
      </c>
      <c r="AQ89" s="75">
        <f t="shared" si="47"/>
        <v>0</v>
      </c>
      <c r="AR89" s="75">
        <f t="shared" si="47"/>
        <v>0</v>
      </c>
      <c r="AS89" s="75">
        <f t="shared" si="47"/>
        <v>0</v>
      </c>
      <c r="AT89" s="75">
        <f t="shared" si="47"/>
        <v>0</v>
      </c>
      <c r="AU89" s="75">
        <f t="shared" si="47"/>
        <v>0</v>
      </c>
      <c r="AV89" s="75">
        <f t="shared" si="47"/>
        <v>0</v>
      </c>
      <c r="AW89" s="75">
        <f t="shared" si="47"/>
        <v>0</v>
      </c>
      <c r="AX89" s="75">
        <f t="shared" si="47"/>
        <v>0</v>
      </c>
      <c r="AY89" s="75">
        <f t="shared" si="47"/>
        <v>0</v>
      </c>
      <c r="AZ89" s="75">
        <f t="shared" si="47"/>
        <v>0</v>
      </c>
      <c r="BA89" s="75">
        <f t="shared" si="47"/>
        <v>0</v>
      </c>
      <c r="BB89" s="75">
        <f t="shared" si="47"/>
        <v>0</v>
      </c>
      <c r="BC89" s="75">
        <f t="shared" si="47"/>
        <v>0</v>
      </c>
      <c r="BD89" s="75"/>
      <c r="BE89" s="75"/>
      <c r="BF89" s="75"/>
      <c r="BG89" s="75"/>
      <c r="BH89" s="75"/>
      <c r="BI89" s="75"/>
      <c r="BJ89" s="75"/>
      <c r="BK89" s="75"/>
      <c r="BL89" s="75"/>
      <c r="BM89" s="37"/>
      <c r="BN89" s="75">
        <f t="shared" si="43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8">$G$20*(1-$B$5)/$B$3</f>
        <v>4.3141059830840902</v>
      </c>
      <c r="H90" s="75">
        <f t="shared" si="48"/>
        <v>4.3141059830840902</v>
      </c>
      <c r="I90" s="75">
        <f t="shared" si="48"/>
        <v>4.3141059830840902</v>
      </c>
      <c r="J90" s="75">
        <f t="shared" si="48"/>
        <v>4.3141059830840902</v>
      </c>
      <c r="K90" s="75">
        <f t="shared" si="48"/>
        <v>4.3141059830840902</v>
      </c>
      <c r="L90" s="75">
        <f t="shared" si="48"/>
        <v>4.3141059830840902</v>
      </c>
      <c r="M90" s="75">
        <f t="shared" si="48"/>
        <v>4.3141059830840902</v>
      </c>
      <c r="N90" s="75">
        <f t="shared" si="48"/>
        <v>4.3141059830840902</v>
      </c>
      <c r="O90" s="75">
        <f t="shared" si="48"/>
        <v>4.3141059830840902</v>
      </c>
      <c r="P90" s="75">
        <f t="shared" si="48"/>
        <v>4.3141059830840902</v>
      </c>
      <c r="Q90" s="75">
        <f t="shared" si="48"/>
        <v>4.3141059830840902</v>
      </c>
      <c r="R90" s="75">
        <f t="shared" si="48"/>
        <v>4.3141059830840902</v>
      </c>
      <c r="S90" s="75">
        <f t="shared" si="48"/>
        <v>4.3141059830840902</v>
      </c>
      <c r="T90" s="75">
        <f t="shared" si="48"/>
        <v>4.3141059830840902</v>
      </c>
      <c r="U90" s="75">
        <f t="shared" si="48"/>
        <v>4.3141059830840902</v>
      </c>
      <c r="V90" s="75">
        <f t="shared" si="48"/>
        <v>4.3141059830840902</v>
      </c>
      <c r="W90" s="75">
        <f t="shared" si="48"/>
        <v>4.3141059830840902</v>
      </c>
      <c r="X90" s="75">
        <f t="shared" si="48"/>
        <v>4.3141059830840902</v>
      </c>
      <c r="Y90" s="75">
        <f t="shared" si="48"/>
        <v>4.3141059830840902</v>
      </c>
      <c r="Z90" s="75">
        <f t="shared" si="48"/>
        <v>4.3141059830840902</v>
      </c>
      <c r="AA90" s="75">
        <f t="shared" si="48"/>
        <v>4.3141059830840902</v>
      </c>
      <c r="AB90" s="75">
        <f t="shared" si="48"/>
        <v>4.3141059830840902</v>
      </c>
      <c r="AC90" s="75">
        <f t="shared" si="48"/>
        <v>4.3141059830840902</v>
      </c>
      <c r="AD90" s="75">
        <f t="shared" si="48"/>
        <v>4.3141059830840902</v>
      </c>
      <c r="AE90" s="75">
        <f t="shared" si="48"/>
        <v>4.3141059830840902</v>
      </c>
      <c r="AF90" s="75">
        <f t="shared" si="48"/>
        <v>4.3141059830840902</v>
      </c>
      <c r="AG90" s="75">
        <f t="shared" si="48"/>
        <v>4.3141059830840902</v>
      </c>
      <c r="AH90" s="75">
        <f t="shared" si="48"/>
        <v>4.3141059830840902</v>
      </c>
      <c r="AI90" s="75">
        <f t="shared" si="48"/>
        <v>4.3141059830840902</v>
      </c>
      <c r="AJ90" s="75">
        <f t="shared" si="48"/>
        <v>4.3141059830840902</v>
      </c>
      <c r="AK90" s="75">
        <f t="shared" si="48"/>
        <v>4.3141059830840902</v>
      </c>
      <c r="AL90" s="75">
        <f t="shared" si="48"/>
        <v>4.3141059830840902</v>
      </c>
      <c r="AM90" s="75">
        <f t="shared" si="48"/>
        <v>4.3141059830840902</v>
      </c>
      <c r="AN90" s="75">
        <f t="shared" si="48"/>
        <v>4.3141059830840902</v>
      </c>
      <c r="AO90" s="75">
        <f t="shared" si="48"/>
        <v>4.3141059830840902</v>
      </c>
      <c r="AP90" s="75">
        <f t="shared" si="48"/>
        <v>4.3141059830840902</v>
      </c>
      <c r="AQ90" s="75">
        <f t="shared" si="48"/>
        <v>4.3141059830840902</v>
      </c>
      <c r="AR90" s="75">
        <f t="shared" si="48"/>
        <v>4.3141059830840902</v>
      </c>
      <c r="AS90" s="75">
        <f t="shared" si="48"/>
        <v>4.3141059830840902</v>
      </c>
      <c r="AT90" s="75">
        <f t="shared" si="48"/>
        <v>4.3141059830840902</v>
      </c>
      <c r="AU90" s="75">
        <f t="shared" si="48"/>
        <v>4.3141059830840902</v>
      </c>
      <c r="AV90" s="75">
        <f t="shared" si="48"/>
        <v>4.3141059830840902</v>
      </c>
      <c r="AW90" s="75">
        <f t="shared" si="48"/>
        <v>4.3141059830840902</v>
      </c>
      <c r="AX90" s="75">
        <f t="shared" si="48"/>
        <v>4.3141059830840902</v>
      </c>
      <c r="AY90" s="75">
        <f t="shared" si="48"/>
        <v>4.3141059830840902</v>
      </c>
      <c r="AZ90" s="75">
        <f t="shared" si="48"/>
        <v>4.3141059830840902</v>
      </c>
      <c r="BA90" s="75">
        <f t="shared" si="48"/>
        <v>4.3141059830840902</v>
      </c>
      <c r="BB90" s="75">
        <f t="shared" si="48"/>
        <v>4.3141059830840902</v>
      </c>
      <c r="BC90" s="75">
        <f t="shared" si="48"/>
        <v>4.3141059830840902</v>
      </c>
      <c r="BD90" s="75">
        <f t="shared" si="48"/>
        <v>4.3141059830840902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3"/>
        <v>215.70529915420451</v>
      </c>
      <c r="BO90" s="335">
        <f>BN106*(1-0.025)</f>
        <v>215.70529915420445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E91" si="49">$H$20*(1-$B$5)/$B$3</f>
        <v>0</v>
      </c>
      <c r="I91" s="75">
        <f t="shared" si="49"/>
        <v>0</v>
      </c>
      <c r="J91" s="75">
        <f t="shared" si="49"/>
        <v>0</v>
      </c>
      <c r="K91" s="75">
        <f t="shared" si="49"/>
        <v>0</v>
      </c>
      <c r="L91" s="75">
        <f t="shared" si="49"/>
        <v>0</v>
      </c>
      <c r="M91" s="75">
        <f t="shared" si="49"/>
        <v>0</v>
      </c>
      <c r="N91" s="75">
        <f t="shared" si="49"/>
        <v>0</v>
      </c>
      <c r="O91" s="75">
        <f t="shared" si="49"/>
        <v>0</v>
      </c>
      <c r="P91" s="75">
        <f t="shared" si="49"/>
        <v>0</v>
      </c>
      <c r="Q91" s="75">
        <f t="shared" si="49"/>
        <v>0</v>
      </c>
      <c r="R91" s="75">
        <f t="shared" si="49"/>
        <v>0</v>
      </c>
      <c r="S91" s="75">
        <f t="shared" si="49"/>
        <v>0</v>
      </c>
      <c r="T91" s="75">
        <f t="shared" si="49"/>
        <v>0</v>
      </c>
      <c r="U91" s="75">
        <f t="shared" si="49"/>
        <v>0</v>
      </c>
      <c r="V91" s="75">
        <f t="shared" si="49"/>
        <v>0</v>
      </c>
      <c r="W91" s="75">
        <f t="shared" si="49"/>
        <v>0</v>
      </c>
      <c r="X91" s="75">
        <f t="shared" si="49"/>
        <v>0</v>
      </c>
      <c r="Y91" s="75">
        <f t="shared" si="49"/>
        <v>0</v>
      </c>
      <c r="Z91" s="75">
        <f t="shared" si="49"/>
        <v>0</v>
      </c>
      <c r="AA91" s="75">
        <f t="shared" si="49"/>
        <v>0</v>
      </c>
      <c r="AB91" s="75">
        <f t="shared" si="49"/>
        <v>0</v>
      </c>
      <c r="AC91" s="75">
        <f t="shared" si="49"/>
        <v>0</v>
      </c>
      <c r="AD91" s="75">
        <f t="shared" si="49"/>
        <v>0</v>
      </c>
      <c r="AE91" s="75">
        <f t="shared" si="49"/>
        <v>0</v>
      </c>
      <c r="AF91" s="75">
        <f t="shared" si="49"/>
        <v>0</v>
      </c>
      <c r="AG91" s="75">
        <f t="shared" si="49"/>
        <v>0</v>
      </c>
      <c r="AH91" s="75">
        <f t="shared" si="49"/>
        <v>0</v>
      </c>
      <c r="AI91" s="75">
        <f t="shared" si="49"/>
        <v>0</v>
      </c>
      <c r="AJ91" s="75">
        <f t="shared" si="49"/>
        <v>0</v>
      </c>
      <c r="AK91" s="75">
        <f t="shared" si="49"/>
        <v>0</v>
      </c>
      <c r="AL91" s="75">
        <f t="shared" si="49"/>
        <v>0</v>
      </c>
      <c r="AM91" s="75">
        <f t="shared" si="49"/>
        <v>0</v>
      </c>
      <c r="AN91" s="75">
        <f t="shared" si="49"/>
        <v>0</v>
      </c>
      <c r="AO91" s="75">
        <f t="shared" si="49"/>
        <v>0</v>
      </c>
      <c r="AP91" s="75">
        <f t="shared" si="49"/>
        <v>0</v>
      </c>
      <c r="AQ91" s="75">
        <f t="shared" si="49"/>
        <v>0</v>
      </c>
      <c r="AR91" s="75">
        <f t="shared" si="49"/>
        <v>0</v>
      </c>
      <c r="AS91" s="75">
        <f t="shared" si="49"/>
        <v>0</v>
      </c>
      <c r="AT91" s="75">
        <f t="shared" si="49"/>
        <v>0</v>
      </c>
      <c r="AU91" s="75">
        <f t="shared" si="49"/>
        <v>0</v>
      </c>
      <c r="AV91" s="75">
        <f t="shared" si="49"/>
        <v>0</v>
      </c>
      <c r="AW91" s="75">
        <f t="shared" si="49"/>
        <v>0</v>
      </c>
      <c r="AX91" s="75">
        <f t="shared" si="49"/>
        <v>0</v>
      </c>
      <c r="AY91" s="75">
        <f t="shared" si="49"/>
        <v>0</v>
      </c>
      <c r="AZ91" s="75">
        <f t="shared" si="49"/>
        <v>0</v>
      </c>
      <c r="BA91" s="75">
        <f t="shared" si="49"/>
        <v>0</v>
      </c>
      <c r="BB91" s="75">
        <f t="shared" si="49"/>
        <v>0</v>
      </c>
      <c r="BC91" s="75">
        <f t="shared" si="49"/>
        <v>0</v>
      </c>
      <c r="BD91" s="75">
        <f t="shared" si="49"/>
        <v>0</v>
      </c>
      <c r="BE91" s="75">
        <f t="shared" si="49"/>
        <v>0</v>
      </c>
      <c r="BF91" s="75"/>
      <c r="BG91" s="75"/>
      <c r="BH91" s="75"/>
      <c r="BI91" s="75"/>
      <c r="BJ91" s="75"/>
      <c r="BK91" s="75"/>
      <c r="BL91" s="75"/>
      <c r="BM91" s="37"/>
      <c r="BN91" s="75">
        <f t="shared" si="43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F92" si="50">$I$20*(1-$B$5)/$B$3</f>
        <v>0</v>
      </c>
      <c r="J92" s="75">
        <f t="shared" si="50"/>
        <v>0</v>
      </c>
      <c r="K92" s="75">
        <f t="shared" si="50"/>
        <v>0</v>
      </c>
      <c r="L92" s="75">
        <f t="shared" si="50"/>
        <v>0</v>
      </c>
      <c r="M92" s="75">
        <f t="shared" si="50"/>
        <v>0</v>
      </c>
      <c r="N92" s="75">
        <f t="shared" si="50"/>
        <v>0</v>
      </c>
      <c r="O92" s="75">
        <f t="shared" si="50"/>
        <v>0</v>
      </c>
      <c r="P92" s="75">
        <f t="shared" si="50"/>
        <v>0</v>
      </c>
      <c r="Q92" s="75">
        <f t="shared" si="50"/>
        <v>0</v>
      </c>
      <c r="R92" s="75">
        <f t="shared" si="50"/>
        <v>0</v>
      </c>
      <c r="S92" s="75">
        <f t="shared" si="50"/>
        <v>0</v>
      </c>
      <c r="T92" s="75">
        <f t="shared" si="50"/>
        <v>0</v>
      </c>
      <c r="U92" s="75">
        <f t="shared" si="50"/>
        <v>0</v>
      </c>
      <c r="V92" s="75">
        <f t="shared" si="50"/>
        <v>0</v>
      </c>
      <c r="W92" s="75">
        <f t="shared" si="50"/>
        <v>0</v>
      </c>
      <c r="X92" s="75">
        <f t="shared" si="50"/>
        <v>0</v>
      </c>
      <c r="Y92" s="75">
        <f t="shared" si="50"/>
        <v>0</v>
      </c>
      <c r="Z92" s="75">
        <f t="shared" si="50"/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</v>
      </c>
      <c r="AJ92" s="75">
        <f t="shared" si="50"/>
        <v>0</v>
      </c>
      <c r="AK92" s="75">
        <f t="shared" si="50"/>
        <v>0</v>
      </c>
      <c r="AL92" s="75">
        <f t="shared" si="50"/>
        <v>0</v>
      </c>
      <c r="AM92" s="75">
        <f t="shared" si="50"/>
        <v>0</v>
      </c>
      <c r="AN92" s="75">
        <f t="shared" si="50"/>
        <v>0</v>
      </c>
      <c r="AO92" s="75">
        <f t="shared" si="50"/>
        <v>0</v>
      </c>
      <c r="AP92" s="75">
        <f t="shared" si="50"/>
        <v>0</v>
      </c>
      <c r="AQ92" s="75">
        <f t="shared" si="50"/>
        <v>0</v>
      </c>
      <c r="AR92" s="75">
        <f t="shared" si="50"/>
        <v>0</v>
      </c>
      <c r="AS92" s="75">
        <f t="shared" si="50"/>
        <v>0</v>
      </c>
      <c r="AT92" s="75">
        <f t="shared" si="50"/>
        <v>0</v>
      </c>
      <c r="AU92" s="75">
        <f t="shared" si="50"/>
        <v>0</v>
      </c>
      <c r="AV92" s="75">
        <f t="shared" si="50"/>
        <v>0</v>
      </c>
      <c r="AW92" s="75">
        <f t="shared" si="50"/>
        <v>0</v>
      </c>
      <c r="AX92" s="75">
        <f t="shared" si="50"/>
        <v>0</v>
      </c>
      <c r="AY92" s="75">
        <f t="shared" si="50"/>
        <v>0</v>
      </c>
      <c r="AZ92" s="75">
        <f t="shared" si="50"/>
        <v>0</v>
      </c>
      <c r="BA92" s="75">
        <f t="shared" si="50"/>
        <v>0</v>
      </c>
      <c r="BB92" s="75">
        <f t="shared" si="50"/>
        <v>0</v>
      </c>
      <c r="BC92" s="75">
        <f t="shared" si="50"/>
        <v>0</v>
      </c>
      <c r="BD92" s="75">
        <f t="shared" si="50"/>
        <v>0</v>
      </c>
      <c r="BE92" s="75">
        <f t="shared" si="50"/>
        <v>0</v>
      </c>
      <c r="BF92" s="75">
        <f t="shared" si="50"/>
        <v>0</v>
      </c>
      <c r="BG92" s="75"/>
      <c r="BH92" s="75"/>
      <c r="BI92" s="75"/>
      <c r="BJ92" s="75"/>
      <c r="BK92" s="75"/>
      <c r="BL92" s="75"/>
      <c r="BM92" s="37"/>
      <c r="BN92" s="75">
        <f t="shared" si="43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G93" si="51">$J$20*(1-$B$5)/$B$3</f>
        <v>0</v>
      </c>
      <c r="P93" s="75">
        <f t="shared" si="51"/>
        <v>0</v>
      </c>
      <c r="Q93" s="75">
        <f t="shared" si="51"/>
        <v>0</v>
      </c>
      <c r="R93" s="75">
        <f t="shared" si="51"/>
        <v>0</v>
      </c>
      <c r="S93" s="75">
        <f t="shared" si="51"/>
        <v>0</v>
      </c>
      <c r="T93" s="75">
        <f t="shared" si="51"/>
        <v>0</v>
      </c>
      <c r="U93" s="75">
        <f t="shared" si="51"/>
        <v>0</v>
      </c>
      <c r="V93" s="75">
        <f t="shared" si="51"/>
        <v>0</v>
      </c>
      <c r="W93" s="75">
        <f t="shared" si="51"/>
        <v>0</v>
      </c>
      <c r="X93" s="75">
        <f t="shared" si="51"/>
        <v>0</v>
      </c>
      <c r="Y93" s="75">
        <f t="shared" si="51"/>
        <v>0</v>
      </c>
      <c r="Z93" s="75">
        <f t="shared" si="51"/>
        <v>0</v>
      </c>
      <c r="AA93" s="75">
        <f t="shared" si="51"/>
        <v>0</v>
      </c>
      <c r="AB93" s="75">
        <f t="shared" si="51"/>
        <v>0</v>
      </c>
      <c r="AC93" s="75">
        <f t="shared" si="51"/>
        <v>0</v>
      </c>
      <c r="AD93" s="75">
        <f t="shared" si="51"/>
        <v>0</v>
      </c>
      <c r="AE93" s="75">
        <f t="shared" si="51"/>
        <v>0</v>
      </c>
      <c r="AF93" s="75">
        <f t="shared" si="51"/>
        <v>0</v>
      </c>
      <c r="AG93" s="75">
        <f t="shared" si="51"/>
        <v>0</v>
      </c>
      <c r="AH93" s="75">
        <f t="shared" si="51"/>
        <v>0</v>
      </c>
      <c r="AI93" s="75">
        <f t="shared" si="51"/>
        <v>0</v>
      </c>
      <c r="AJ93" s="75">
        <f t="shared" si="51"/>
        <v>0</v>
      </c>
      <c r="AK93" s="75">
        <f t="shared" si="51"/>
        <v>0</v>
      </c>
      <c r="AL93" s="75">
        <f t="shared" si="51"/>
        <v>0</v>
      </c>
      <c r="AM93" s="75">
        <f t="shared" si="51"/>
        <v>0</v>
      </c>
      <c r="AN93" s="75">
        <f t="shared" si="51"/>
        <v>0</v>
      </c>
      <c r="AO93" s="75">
        <f t="shared" si="51"/>
        <v>0</v>
      </c>
      <c r="AP93" s="75">
        <f t="shared" si="51"/>
        <v>0</v>
      </c>
      <c r="AQ93" s="75">
        <f t="shared" si="51"/>
        <v>0</v>
      </c>
      <c r="AR93" s="75">
        <f t="shared" si="51"/>
        <v>0</v>
      </c>
      <c r="AS93" s="75">
        <f t="shared" si="51"/>
        <v>0</v>
      </c>
      <c r="AT93" s="75">
        <f t="shared" si="51"/>
        <v>0</v>
      </c>
      <c r="AU93" s="75">
        <f t="shared" si="51"/>
        <v>0</v>
      </c>
      <c r="AV93" s="75">
        <f t="shared" si="51"/>
        <v>0</v>
      </c>
      <c r="AW93" s="75">
        <f t="shared" si="51"/>
        <v>0</v>
      </c>
      <c r="AX93" s="75">
        <f t="shared" si="51"/>
        <v>0</v>
      </c>
      <c r="AY93" s="75">
        <f t="shared" si="51"/>
        <v>0</v>
      </c>
      <c r="AZ93" s="75">
        <f t="shared" si="51"/>
        <v>0</v>
      </c>
      <c r="BA93" s="75">
        <f t="shared" si="51"/>
        <v>0</v>
      </c>
      <c r="BB93" s="75">
        <f t="shared" si="51"/>
        <v>0</v>
      </c>
      <c r="BC93" s="75">
        <f t="shared" si="51"/>
        <v>0</v>
      </c>
      <c r="BD93" s="75">
        <f t="shared" si="51"/>
        <v>0</v>
      </c>
      <c r="BE93" s="75">
        <f t="shared" si="51"/>
        <v>0</v>
      </c>
      <c r="BF93" s="75">
        <f t="shared" si="51"/>
        <v>0</v>
      </c>
      <c r="BG93" s="75">
        <f t="shared" si="51"/>
        <v>0</v>
      </c>
      <c r="BH93" s="75"/>
      <c r="BI93" s="75"/>
      <c r="BJ93" s="75"/>
      <c r="BK93" s="75"/>
      <c r="BL93" s="75"/>
      <c r="BM93" s="37"/>
      <c r="BN93" s="75">
        <f t="shared" si="43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H94" si="52">$K$20*(1-$B$5)/$B$3</f>
        <v>0</v>
      </c>
      <c r="P94" s="75">
        <f t="shared" si="52"/>
        <v>0</v>
      </c>
      <c r="Q94" s="75">
        <f t="shared" si="52"/>
        <v>0</v>
      </c>
      <c r="R94" s="75">
        <f t="shared" si="52"/>
        <v>0</v>
      </c>
      <c r="S94" s="75">
        <f t="shared" si="52"/>
        <v>0</v>
      </c>
      <c r="T94" s="75">
        <f t="shared" si="52"/>
        <v>0</v>
      </c>
      <c r="U94" s="75">
        <f t="shared" si="52"/>
        <v>0</v>
      </c>
      <c r="V94" s="75">
        <f t="shared" si="52"/>
        <v>0</v>
      </c>
      <c r="W94" s="75">
        <f t="shared" si="52"/>
        <v>0</v>
      </c>
      <c r="X94" s="75">
        <f t="shared" si="52"/>
        <v>0</v>
      </c>
      <c r="Y94" s="75">
        <f t="shared" si="52"/>
        <v>0</v>
      </c>
      <c r="Z94" s="75">
        <f t="shared" si="52"/>
        <v>0</v>
      </c>
      <c r="AA94" s="75">
        <f t="shared" si="52"/>
        <v>0</v>
      </c>
      <c r="AB94" s="75">
        <f t="shared" si="52"/>
        <v>0</v>
      </c>
      <c r="AC94" s="75">
        <f t="shared" si="52"/>
        <v>0</v>
      </c>
      <c r="AD94" s="75">
        <f t="shared" si="52"/>
        <v>0</v>
      </c>
      <c r="AE94" s="75">
        <f t="shared" si="52"/>
        <v>0</v>
      </c>
      <c r="AF94" s="75">
        <f t="shared" si="52"/>
        <v>0</v>
      </c>
      <c r="AG94" s="75">
        <f t="shared" si="52"/>
        <v>0</v>
      </c>
      <c r="AH94" s="75">
        <f t="shared" si="52"/>
        <v>0</v>
      </c>
      <c r="AI94" s="75">
        <f t="shared" si="52"/>
        <v>0</v>
      </c>
      <c r="AJ94" s="75">
        <f t="shared" si="52"/>
        <v>0</v>
      </c>
      <c r="AK94" s="75">
        <f t="shared" si="52"/>
        <v>0</v>
      </c>
      <c r="AL94" s="75">
        <f t="shared" si="52"/>
        <v>0</v>
      </c>
      <c r="AM94" s="75">
        <f t="shared" si="52"/>
        <v>0</v>
      </c>
      <c r="AN94" s="75">
        <f t="shared" si="52"/>
        <v>0</v>
      </c>
      <c r="AO94" s="75">
        <f t="shared" si="52"/>
        <v>0</v>
      </c>
      <c r="AP94" s="75">
        <f t="shared" si="52"/>
        <v>0</v>
      </c>
      <c r="AQ94" s="75">
        <f t="shared" si="52"/>
        <v>0</v>
      </c>
      <c r="AR94" s="75">
        <f t="shared" si="52"/>
        <v>0</v>
      </c>
      <c r="AS94" s="75">
        <f t="shared" si="52"/>
        <v>0</v>
      </c>
      <c r="AT94" s="75">
        <f t="shared" si="52"/>
        <v>0</v>
      </c>
      <c r="AU94" s="75">
        <f t="shared" si="52"/>
        <v>0</v>
      </c>
      <c r="AV94" s="75">
        <f t="shared" si="52"/>
        <v>0</v>
      </c>
      <c r="AW94" s="75">
        <f t="shared" si="52"/>
        <v>0</v>
      </c>
      <c r="AX94" s="75">
        <f t="shared" si="52"/>
        <v>0</v>
      </c>
      <c r="AY94" s="75">
        <f t="shared" si="52"/>
        <v>0</v>
      </c>
      <c r="AZ94" s="75">
        <f t="shared" si="52"/>
        <v>0</v>
      </c>
      <c r="BA94" s="75">
        <f t="shared" si="52"/>
        <v>0</v>
      </c>
      <c r="BB94" s="75">
        <f t="shared" si="52"/>
        <v>0</v>
      </c>
      <c r="BC94" s="75">
        <f t="shared" si="52"/>
        <v>0</v>
      </c>
      <c r="BD94" s="75">
        <f t="shared" si="52"/>
        <v>0</v>
      </c>
      <c r="BE94" s="75">
        <f t="shared" si="52"/>
        <v>0</v>
      </c>
      <c r="BF94" s="75">
        <f t="shared" si="52"/>
        <v>0</v>
      </c>
      <c r="BG94" s="75">
        <f t="shared" si="52"/>
        <v>0</v>
      </c>
      <c r="BH94" s="75">
        <f t="shared" si="52"/>
        <v>0</v>
      </c>
      <c r="BI94" s="75"/>
      <c r="BJ94" s="75"/>
      <c r="BK94" s="75"/>
      <c r="BL94" s="75"/>
      <c r="BM94" s="37"/>
      <c r="BN94" s="75">
        <f t="shared" si="43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3">$L$20*(1-$B$5)/$B$3</f>
        <v>0</v>
      </c>
      <c r="P95" s="75">
        <f t="shared" si="53"/>
        <v>0</v>
      </c>
      <c r="Q95" s="75">
        <f t="shared" si="53"/>
        <v>0</v>
      </c>
      <c r="R95" s="75">
        <f t="shared" si="53"/>
        <v>0</v>
      </c>
      <c r="S95" s="75">
        <f t="shared" si="53"/>
        <v>0</v>
      </c>
      <c r="T95" s="75">
        <f t="shared" si="53"/>
        <v>0</v>
      </c>
      <c r="U95" s="75">
        <f t="shared" si="53"/>
        <v>0</v>
      </c>
      <c r="V95" s="75">
        <f t="shared" si="53"/>
        <v>0</v>
      </c>
      <c r="W95" s="75">
        <f t="shared" si="53"/>
        <v>0</v>
      </c>
      <c r="X95" s="75">
        <f t="shared" si="53"/>
        <v>0</v>
      </c>
      <c r="Y95" s="75">
        <f t="shared" si="53"/>
        <v>0</v>
      </c>
      <c r="Z95" s="75">
        <f t="shared" si="53"/>
        <v>0</v>
      </c>
      <c r="AA95" s="75">
        <f t="shared" si="53"/>
        <v>0</v>
      </c>
      <c r="AB95" s="75">
        <f t="shared" si="53"/>
        <v>0</v>
      </c>
      <c r="AC95" s="75">
        <f t="shared" si="53"/>
        <v>0</v>
      </c>
      <c r="AD95" s="75">
        <f t="shared" si="53"/>
        <v>0</v>
      </c>
      <c r="AE95" s="75">
        <f t="shared" si="53"/>
        <v>0</v>
      </c>
      <c r="AF95" s="75">
        <f t="shared" si="53"/>
        <v>0</v>
      </c>
      <c r="AG95" s="75">
        <f t="shared" si="53"/>
        <v>0</v>
      </c>
      <c r="AH95" s="75">
        <f t="shared" si="53"/>
        <v>0</v>
      </c>
      <c r="AI95" s="75">
        <f t="shared" si="53"/>
        <v>0</v>
      </c>
      <c r="AJ95" s="75">
        <f t="shared" si="53"/>
        <v>0</v>
      </c>
      <c r="AK95" s="75">
        <f t="shared" si="53"/>
        <v>0</v>
      </c>
      <c r="AL95" s="75">
        <f t="shared" si="53"/>
        <v>0</v>
      </c>
      <c r="AM95" s="75">
        <f t="shared" si="53"/>
        <v>0</v>
      </c>
      <c r="AN95" s="75">
        <f t="shared" si="53"/>
        <v>0</v>
      </c>
      <c r="AO95" s="75">
        <f t="shared" si="53"/>
        <v>0</v>
      </c>
      <c r="AP95" s="75">
        <f t="shared" si="53"/>
        <v>0</v>
      </c>
      <c r="AQ95" s="75">
        <f t="shared" si="53"/>
        <v>0</v>
      </c>
      <c r="AR95" s="75">
        <f t="shared" si="53"/>
        <v>0</v>
      </c>
      <c r="AS95" s="75">
        <f t="shared" si="53"/>
        <v>0</v>
      </c>
      <c r="AT95" s="75">
        <f t="shared" si="53"/>
        <v>0</v>
      </c>
      <c r="AU95" s="75">
        <f t="shared" si="53"/>
        <v>0</v>
      </c>
      <c r="AV95" s="75">
        <f t="shared" si="53"/>
        <v>0</v>
      </c>
      <c r="AW95" s="75">
        <f t="shared" si="53"/>
        <v>0</v>
      </c>
      <c r="AX95" s="75">
        <f t="shared" si="53"/>
        <v>0</v>
      </c>
      <c r="AY95" s="75">
        <f t="shared" si="53"/>
        <v>0</v>
      </c>
      <c r="AZ95" s="75">
        <f t="shared" si="53"/>
        <v>0</v>
      </c>
      <c r="BA95" s="75">
        <f t="shared" si="53"/>
        <v>0</v>
      </c>
      <c r="BB95" s="75">
        <f t="shared" si="53"/>
        <v>0</v>
      </c>
      <c r="BC95" s="75">
        <f t="shared" si="53"/>
        <v>0</v>
      </c>
      <c r="BD95" s="75">
        <f t="shared" si="53"/>
        <v>0</v>
      </c>
      <c r="BE95" s="75">
        <f t="shared" si="53"/>
        <v>0</v>
      </c>
      <c r="BF95" s="75">
        <f t="shared" si="53"/>
        <v>0</v>
      </c>
      <c r="BG95" s="75">
        <f t="shared" si="53"/>
        <v>0</v>
      </c>
      <c r="BH95" s="75">
        <f t="shared" si="53"/>
        <v>0</v>
      </c>
      <c r="BI95" s="75">
        <f t="shared" si="53"/>
        <v>0</v>
      </c>
      <c r="BJ95" s="75"/>
      <c r="BK95" s="75"/>
      <c r="BL95" s="75"/>
      <c r="BM95" s="37"/>
      <c r="BN95" s="75">
        <f t="shared" si="43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 t="shared" ref="N96:BJ96" si="54">$M$20*(1-$B$5)/$B$3</f>
        <v>0</v>
      </c>
      <c r="O96" s="75">
        <f t="shared" si="54"/>
        <v>0</v>
      </c>
      <c r="P96" s="75">
        <f t="shared" si="54"/>
        <v>0</v>
      </c>
      <c r="Q96" s="75">
        <f t="shared" si="54"/>
        <v>0</v>
      </c>
      <c r="R96" s="75">
        <f t="shared" si="54"/>
        <v>0</v>
      </c>
      <c r="S96" s="75">
        <f t="shared" si="54"/>
        <v>0</v>
      </c>
      <c r="T96" s="75">
        <f t="shared" si="54"/>
        <v>0</v>
      </c>
      <c r="U96" s="75">
        <f t="shared" si="54"/>
        <v>0</v>
      </c>
      <c r="V96" s="75">
        <f t="shared" si="54"/>
        <v>0</v>
      </c>
      <c r="W96" s="75">
        <f t="shared" si="54"/>
        <v>0</v>
      </c>
      <c r="X96" s="75">
        <f t="shared" si="54"/>
        <v>0</v>
      </c>
      <c r="Y96" s="75">
        <f t="shared" si="54"/>
        <v>0</v>
      </c>
      <c r="Z96" s="75">
        <f t="shared" si="54"/>
        <v>0</v>
      </c>
      <c r="AA96" s="75">
        <f t="shared" si="54"/>
        <v>0</v>
      </c>
      <c r="AB96" s="75">
        <f t="shared" si="54"/>
        <v>0</v>
      </c>
      <c r="AC96" s="75">
        <f t="shared" si="54"/>
        <v>0</v>
      </c>
      <c r="AD96" s="75">
        <f t="shared" si="54"/>
        <v>0</v>
      </c>
      <c r="AE96" s="75">
        <f t="shared" si="54"/>
        <v>0</v>
      </c>
      <c r="AF96" s="75">
        <f t="shared" si="54"/>
        <v>0</v>
      </c>
      <c r="AG96" s="75">
        <f t="shared" si="54"/>
        <v>0</v>
      </c>
      <c r="AH96" s="75">
        <f t="shared" si="54"/>
        <v>0</v>
      </c>
      <c r="AI96" s="75">
        <f t="shared" si="54"/>
        <v>0</v>
      </c>
      <c r="AJ96" s="75">
        <f t="shared" si="54"/>
        <v>0</v>
      </c>
      <c r="AK96" s="75">
        <f t="shared" si="54"/>
        <v>0</v>
      </c>
      <c r="AL96" s="75">
        <f t="shared" si="54"/>
        <v>0</v>
      </c>
      <c r="AM96" s="75">
        <f t="shared" si="54"/>
        <v>0</v>
      </c>
      <c r="AN96" s="75">
        <f t="shared" si="54"/>
        <v>0</v>
      </c>
      <c r="AO96" s="75">
        <f t="shared" si="54"/>
        <v>0</v>
      </c>
      <c r="AP96" s="75">
        <f t="shared" si="54"/>
        <v>0</v>
      </c>
      <c r="AQ96" s="75">
        <f t="shared" si="54"/>
        <v>0</v>
      </c>
      <c r="AR96" s="75">
        <f t="shared" si="54"/>
        <v>0</v>
      </c>
      <c r="AS96" s="75">
        <f t="shared" si="54"/>
        <v>0</v>
      </c>
      <c r="AT96" s="75">
        <f t="shared" si="54"/>
        <v>0</v>
      </c>
      <c r="AU96" s="75">
        <f t="shared" si="54"/>
        <v>0</v>
      </c>
      <c r="AV96" s="75">
        <f t="shared" si="54"/>
        <v>0</v>
      </c>
      <c r="AW96" s="75">
        <f t="shared" si="54"/>
        <v>0</v>
      </c>
      <c r="AX96" s="75">
        <f t="shared" si="54"/>
        <v>0</v>
      </c>
      <c r="AY96" s="75">
        <f t="shared" si="54"/>
        <v>0</v>
      </c>
      <c r="AZ96" s="75">
        <f t="shared" si="54"/>
        <v>0</v>
      </c>
      <c r="BA96" s="75">
        <f t="shared" si="54"/>
        <v>0</v>
      </c>
      <c r="BB96" s="75">
        <f t="shared" si="54"/>
        <v>0</v>
      </c>
      <c r="BC96" s="75">
        <f t="shared" si="54"/>
        <v>0</v>
      </c>
      <c r="BD96" s="75">
        <f t="shared" si="54"/>
        <v>0</v>
      </c>
      <c r="BE96" s="75">
        <f t="shared" si="54"/>
        <v>0</v>
      </c>
      <c r="BF96" s="75">
        <f t="shared" si="54"/>
        <v>0</v>
      </c>
      <c r="BG96" s="75">
        <f t="shared" si="54"/>
        <v>0</v>
      </c>
      <c r="BH96" s="75">
        <f t="shared" si="54"/>
        <v>0</v>
      </c>
      <c r="BI96" s="75">
        <f t="shared" si="54"/>
        <v>0</v>
      </c>
      <c r="BJ96" s="75">
        <f t="shared" si="54"/>
        <v>0</v>
      </c>
      <c r="BK96" s="75"/>
      <c r="BL96" s="75"/>
      <c r="BM96" s="37"/>
      <c r="BN96" s="75">
        <f t="shared" si="43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0</v>
      </c>
      <c r="O97" s="75">
        <f t="shared" ref="O97:BK97" si="55">$N$20*(1-$B$5)/$B$3</f>
        <v>0</v>
      </c>
      <c r="P97" s="75">
        <f t="shared" si="55"/>
        <v>0</v>
      </c>
      <c r="Q97" s="75">
        <f t="shared" si="55"/>
        <v>0</v>
      </c>
      <c r="R97" s="75">
        <f t="shared" si="55"/>
        <v>0</v>
      </c>
      <c r="S97" s="75">
        <f t="shared" si="55"/>
        <v>0</v>
      </c>
      <c r="T97" s="75">
        <f t="shared" si="55"/>
        <v>0</v>
      </c>
      <c r="U97" s="75">
        <f t="shared" si="55"/>
        <v>0</v>
      </c>
      <c r="V97" s="75">
        <f t="shared" si="55"/>
        <v>0</v>
      </c>
      <c r="W97" s="75">
        <f t="shared" si="55"/>
        <v>0</v>
      </c>
      <c r="X97" s="75">
        <f t="shared" si="55"/>
        <v>0</v>
      </c>
      <c r="Y97" s="75">
        <f t="shared" si="55"/>
        <v>0</v>
      </c>
      <c r="Z97" s="75">
        <f t="shared" si="55"/>
        <v>0</v>
      </c>
      <c r="AA97" s="75">
        <f t="shared" si="55"/>
        <v>0</v>
      </c>
      <c r="AB97" s="75">
        <f t="shared" si="55"/>
        <v>0</v>
      </c>
      <c r="AC97" s="75">
        <f t="shared" si="55"/>
        <v>0</v>
      </c>
      <c r="AD97" s="75">
        <f t="shared" si="55"/>
        <v>0</v>
      </c>
      <c r="AE97" s="75">
        <f t="shared" si="55"/>
        <v>0</v>
      </c>
      <c r="AF97" s="75">
        <f t="shared" si="55"/>
        <v>0</v>
      </c>
      <c r="AG97" s="75">
        <f t="shared" si="55"/>
        <v>0</v>
      </c>
      <c r="AH97" s="75">
        <f t="shared" si="55"/>
        <v>0</v>
      </c>
      <c r="AI97" s="75">
        <f t="shared" si="55"/>
        <v>0</v>
      </c>
      <c r="AJ97" s="75">
        <f t="shared" si="55"/>
        <v>0</v>
      </c>
      <c r="AK97" s="75">
        <f t="shared" si="55"/>
        <v>0</v>
      </c>
      <c r="AL97" s="75">
        <f t="shared" si="55"/>
        <v>0</v>
      </c>
      <c r="AM97" s="75">
        <f t="shared" si="55"/>
        <v>0</v>
      </c>
      <c r="AN97" s="75">
        <f t="shared" si="55"/>
        <v>0</v>
      </c>
      <c r="AO97" s="75">
        <f t="shared" si="55"/>
        <v>0</v>
      </c>
      <c r="AP97" s="75">
        <f t="shared" si="55"/>
        <v>0</v>
      </c>
      <c r="AQ97" s="75">
        <f t="shared" si="55"/>
        <v>0</v>
      </c>
      <c r="AR97" s="75">
        <f t="shared" si="55"/>
        <v>0</v>
      </c>
      <c r="AS97" s="75">
        <f t="shared" si="55"/>
        <v>0</v>
      </c>
      <c r="AT97" s="75">
        <f t="shared" si="55"/>
        <v>0</v>
      </c>
      <c r="AU97" s="75">
        <f t="shared" si="55"/>
        <v>0</v>
      </c>
      <c r="AV97" s="75">
        <f t="shared" si="55"/>
        <v>0</v>
      </c>
      <c r="AW97" s="75">
        <f t="shared" si="55"/>
        <v>0</v>
      </c>
      <c r="AX97" s="75">
        <f t="shared" si="55"/>
        <v>0</v>
      </c>
      <c r="AY97" s="75">
        <f t="shared" si="55"/>
        <v>0</v>
      </c>
      <c r="AZ97" s="75">
        <f t="shared" si="55"/>
        <v>0</v>
      </c>
      <c r="BA97" s="75">
        <f t="shared" si="55"/>
        <v>0</v>
      </c>
      <c r="BB97" s="75">
        <f t="shared" si="55"/>
        <v>0</v>
      </c>
      <c r="BC97" s="75">
        <f t="shared" si="55"/>
        <v>0</v>
      </c>
      <c r="BD97" s="75">
        <f t="shared" si="55"/>
        <v>0</v>
      </c>
      <c r="BE97" s="75">
        <f t="shared" si="55"/>
        <v>0</v>
      </c>
      <c r="BF97" s="75">
        <f t="shared" si="55"/>
        <v>0</v>
      </c>
      <c r="BG97" s="75">
        <f t="shared" si="55"/>
        <v>0</v>
      </c>
      <c r="BH97" s="75">
        <f t="shared" si="55"/>
        <v>0</v>
      </c>
      <c r="BI97" s="75">
        <f t="shared" si="55"/>
        <v>0</v>
      </c>
      <c r="BJ97" s="75">
        <f t="shared" si="55"/>
        <v>0</v>
      </c>
      <c r="BK97" s="75">
        <f t="shared" si="55"/>
        <v>0</v>
      </c>
      <c r="BL97" s="75"/>
      <c r="BM97" s="37"/>
      <c r="BN97" s="75">
        <f t="shared" si="43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6">SUM(C85:C97)</f>
        <v>0</v>
      </c>
      <c r="D98" s="104">
        <f t="shared" si="56"/>
        <v>0</v>
      </c>
      <c r="E98" s="104">
        <f t="shared" si="56"/>
        <v>0</v>
      </c>
      <c r="F98" s="104">
        <f t="shared" si="56"/>
        <v>0</v>
      </c>
      <c r="G98" s="104">
        <f t="shared" si="56"/>
        <v>4.3141059830840902</v>
      </c>
      <c r="H98" s="104">
        <f t="shared" si="56"/>
        <v>4.3141059830840902</v>
      </c>
      <c r="I98" s="104">
        <f t="shared" si="56"/>
        <v>4.3141059830840902</v>
      </c>
      <c r="J98" s="104">
        <f t="shared" si="56"/>
        <v>4.3141059830840902</v>
      </c>
      <c r="K98" s="104">
        <f t="shared" si="56"/>
        <v>4.3141059830840902</v>
      </c>
      <c r="L98" s="104">
        <f t="shared" si="56"/>
        <v>4.3141059830840902</v>
      </c>
      <c r="M98" s="104">
        <f t="shared" si="56"/>
        <v>4.3141059830840902</v>
      </c>
      <c r="N98" s="104">
        <f t="shared" si="56"/>
        <v>4.3141059830840902</v>
      </c>
      <c r="O98" s="104">
        <f t="shared" si="56"/>
        <v>4.3141059830840902</v>
      </c>
      <c r="P98" s="104">
        <f t="shared" si="56"/>
        <v>4.3141059830840902</v>
      </c>
      <c r="Q98" s="104">
        <f t="shared" si="56"/>
        <v>4.3141059830840902</v>
      </c>
      <c r="R98" s="104">
        <f t="shared" si="56"/>
        <v>4.3141059830840902</v>
      </c>
      <c r="S98" s="104">
        <f t="shared" si="56"/>
        <v>4.3141059830840902</v>
      </c>
      <c r="T98" s="104">
        <f t="shared" si="56"/>
        <v>4.3141059830840902</v>
      </c>
      <c r="U98" s="104">
        <f t="shared" si="56"/>
        <v>4.3141059830840902</v>
      </c>
      <c r="V98" s="104">
        <f t="shared" si="56"/>
        <v>4.3141059830840902</v>
      </c>
      <c r="W98" s="104">
        <f t="shared" si="56"/>
        <v>4.3141059830840902</v>
      </c>
      <c r="X98" s="104">
        <f t="shared" si="56"/>
        <v>4.3141059830840902</v>
      </c>
      <c r="Y98" s="104">
        <f t="shared" si="56"/>
        <v>4.3141059830840902</v>
      </c>
      <c r="Z98" s="104">
        <f t="shared" si="56"/>
        <v>4.3141059830840902</v>
      </c>
      <c r="AA98" s="104">
        <f t="shared" si="56"/>
        <v>4.3141059830840902</v>
      </c>
      <c r="AB98" s="104">
        <f t="shared" si="56"/>
        <v>4.3141059830840902</v>
      </c>
      <c r="AC98" s="104">
        <f t="shared" si="56"/>
        <v>4.3141059830840902</v>
      </c>
      <c r="AD98" s="104">
        <f t="shared" si="56"/>
        <v>4.3141059830840902</v>
      </c>
      <c r="AE98" s="104">
        <f t="shared" si="56"/>
        <v>4.3141059830840902</v>
      </c>
      <c r="AF98" s="104">
        <f t="shared" si="56"/>
        <v>4.3141059830840902</v>
      </c>
      <c r="AG98" s="104">
        <f t="shared" si="56"/>
        <v>4.3141059830840902</v>
      </c>
      <c r="AH98" s="104">
        <f t="shared" si="56"/>
        <v>4.3141059830840902</v>
      </c>
      <c r="AI98" s="104">
        <f t="shared" si="56"/>
        <v>4.3141059830840902</v>
      </c>
      <c r="AJ98" s="104">
        <f t="shared" si="56"/>
        <v>4.3141059830840902</v>
      </c>
      <c r="AK98" s="104">
        <f t="shared" si="56"/>
        <v>4.3141059830840902</v>
      </c>
      <c r="AL98" s="104">
        <f t="shared" si="56"/>
        <v>4.3141059830840902</v>
      </c>
      <c r="AM98" s="104">
        <f t="shared" si="56"/>
        <v>4.3141059830840902</v>
      </c>
      <c r="AN98" s="104">
        <f t="shared" si="56"/>
        <v>4.3141059830840902</v>
      </c>
      <c r="AO98" s="104">
        <f t="shared" si="56"/>
        <v>4.3141059830840902</v>
      </c>
      <c r="AP98" s="104">
        <f t="shared" si="56"/>
        <v>4.3141059830840902</v>
      </c>
      <c r="AQ98" s="104">
        <f t="shared" si="56"/>
        <v>4.3141059830840902</v>
      </c>
      <c r="AR98" s="104">
        <f t="shared" si="56"/>
        <v>4.3141059830840902</v>
      </c>
      <c r="AS98" s="104">
        <f t="shared" si="56"/>
        <v>4.3141059830840902</v>
      </c>
      <c r="AT98" s="104">
        <f t="shared" si="56"/>
        <v>4.3141059830840902</v>
      </c>
      <c r="AU98" s="104">
        <f t="shared" si="56"/>
        <v>4.3141059830840902</v>
      </c>
      <c r="AV98" s="104">
        <f t="shared" si="56"/>
        <v>4.3141059830840902</v>
      </c>
      <c r="AW98" s="104">
        <f t="shared" si="56"/>
        <v>4.3141059830840902</v>
      </c>
      <c r="AX98" s="104">
        <f t="shared" si="56"/>
        <v>4.3141059830840902</v>
      </c>
      <c r="AY98" s="104">
        <f t="shared" si="56"/>
        <v>4.3141059830840902</v>
      </c>
      <c r="AZ98" s="104">
        <f t="shared" si="56"/>
        <v>4.3141059830840902</v>
      </c>
      <c r="BA98" s="104">
        <f t="shared" si="56"/>
        <v>4.3141059830840902</v>
      </c>
      <c r="BB98" s="104">
        <f t="shared" si="56"/>
        <v>4.3141059830840902</v>
      </c>
      <c r="BC98" s="104">
        <f t="shared" si="56"/>
        <v>4.3141059830840902</v>
      </c>
      <c r="BD98" s="104">
        <f t="shared" si="56"/>
        <v>4.3141059830840902</v>
      </c>
      <c r="BE98" s="104">
        <f t="shared" si="56"/>
        <v>0</v>
      </c>
      <c r="BF98" s="104">
        <f t="shared" si="56"/>
        <v>0</v>
      </c>
      <c r="BG98" s="104">
        <f t="shared" si="56"/>
        <v>0</v>
      </c>
      <c r="BH98" s="104">
        <f t="shared" si="56"/>
        <v>0</v>
      </c>
      <c r="BI98" s="104">
        <f t="shared" si="56"/>
        <v>0</v>
      </c>
      <c r="BJ98" s="104">
        <f t="shared" si="56"/>
        <v>0</v>
      </c>
      <c r="BK98" s="104">
        <f t="shared" si="56"/>
        <v>0</v>
      </c>
      <c r="BL98" s="104">
        <f t="shared" si="56"/>
        <v>0</v>
      </c>
      <c r="BM98" s="344"/>
      <c r="BN98" s="58">
        <f>SUM(BN85:BN97)</f>
        <v>215.70529915420451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A101" si="57">$B$20/$B$3</f>
        <v>0</v>
      </c>
      <c r="C101" s="75">
        <f t="shared" si="57"/>
        <v>0</v>
      </c>
      <c r="D101" s="75">
        <f t="shared" si="57"/>
        <v>0</v>
      </c>
      <c r="E101" s="75">
        <f t="shared" si="57"/>
        <v>0</v>
      </c>
      <c r="F101" s="75">
        <f t="shared" si="57"/>
        <v>0</v>
      </c>
      <c r="G101" s="75">
        <f t="shared" si="57"/>
        <v>0</v>
      </c>
      <c r="H101" s="75">
        <f t="shared" si="57"/>
        <v>0</v>
      </c>
      <c r="I101" s="75">
        <f t="shared" si="57"/>
        <v>0</v>
      </c>
      <c r="J101" s="75">
        <f t="shared" si="57"/>
        <v>0</v>
      </c>
      <c r="K101" s="75">
        <f t="shared" si="57"/>
        <v>0</v>
      </c>
      <c r="L101" s="75">
        <f t="shared" si="57"/>
        <v>0</v>
      </c>
      <c r="M101" s="75">
        <f t="shared" si="57"/>
        <v>0</v>
      </c>
      <c r="N101" s="75">
        <f t="shared" si="57"/>
        <v>0</v>
      </c>
      <c r="O101" s="75">
        <f t="shared" si="57"/>
        <v>0</v>
      </c>
      <c r="P101" s="75">
        <f t="shared" si="57"/>
        <v>0</v>
      </c>
      <c r="Q101" s="75">
        <f t="shared" si="57"/>
        <v>0</v>
      </c>
      <c r="R101" s="75">
        <f t="shared" si="57"/>
        <v>0</v>
      </c>
      <c r="S101" s="75">
        <f t="shared" si="57"/>
        <v>0</v>
      </c>
      <c r="T101" s="75">
        <f t="shared" si="57"/>
        <v>0</v>
      </c>
      <c r="U101" s="75">
        <f t="shared" si="57"/>
        <v>0</v>
      </c>
      <c r="V101" s="75">
        <f t="shared" si="57"/>
        <v>0</v>
      </c>
      <c r="W101" s="75">
        <f t="shared" si="57"/>
        <v>0</v>
      </c>
      <c r="X101" s="75">
        <f t="shared" si="57"/>
        <v>0</v>
      </c>
      <c r="Y101" s="75">
        <f t="shared" si="57"/>
        <v>0</v>
      </c>
      <c r="Z101" s="75">
        <f t="shared" si="57"/>
        <v>0</v>
      </c>
      <c r="AA101" s="75"/>
      <c r="AB101" s="75"/>
      <c r="AC101" s="75">
        <f t="shared" si="57"/>
        <v>0</v>
      </c>
      <c r="AD101" s="75">
        <f t="shared" si="57"/>
        <v>0</v>
      </c>
      <c r="AE101" s="75">
        <f t="shared" si="57"/>
        <v>0</v>
      </c>
      <c r="AF101" s="75">
        <f t="shared" si="57"/>
        <v>0</v>
      </c>
      <c r="AG101" s="75">
        <f t="shared" si="57"/>
        <v>0</v>
      </c>
      <c r="AH101" s="75">
        <f t="shared" si="57"/>
        <v>0</v>
      </c>
      <c r="AI101" s="75">
        <f t="shared" si="57"/>
        <v>0</v>
      </c>
      <c r="AJ101" s="75">
        <f t="shared" si="57"/>
        <v>0</v>
      </c>
      <c r="AK101" s="75">
        <f t="shared" si="57"/>
        <v>0</v>
      </c>
      <c r="AL101" s="75">
        <f t="shared" si="57"/>
        <v>0</v>
      </c>
      <c r="AM101" s="75">
        <f t="shared" si="57"/>
        <v>0</v>
      </c>
      <c r="AN101" s="75">
        <f t="shared" si="57"/>
        <v>0</v>
      </c>
      <c r="AO101" s="75">
        <f t="shared" si="57"/>
        <v>0</v>
      </c>
      <c r="AP101" s="75">
        <f t="shared" si="57"/>
        <v>0</v>
      </c>
      <c r="AQ101" s="75">
        <f t="shared" si="57"/>
        <v>0</v>
      </c>
      <c r="AR101" s="75">
        <f t="shared" si="57"/>
        <v>0</v>
      </c>
      <c r="AS101" s="75">
        <f t="shared" si="57"/>
        <v>0</v>
      </c>
      <c r="AT101" s="75">
        <f t="shared" si="57"/>
        <v>0</v>
      </c>
      <c r="AU101" s="75">
        <f t="shared" si="57"/>
        <v>0</v>
      </c>
      <c r="AV101" s="75">
        <f t="shared" si="57"/>
        <v>0</v>
      </c>
      <c r="AW101" s="75">
        <f t="shared" si="57"/>
        <v>0</v>
      </c>
      <c r="AX101" s="75">
        <f t="shared" si="57"/>
        <v>0</v>
      </c>
      <c r="AY101" s="75">
        <f t="shared" si="57"/>
        <v>0</v>
      </c>
      <c r="AZ101" s="75">
        <f t="shared" si="57"/>
        <v>0</v>
      </c>
      <c r="BA101" s="75">
        <f t="shared" si="57"/>
        <v>0</v>
      </c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37"/>
      <c r="BN101" s="75">
        <f t="shared" ref="BN101:BN113" si="58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A102" si="59">$C$20/$B$3</f>
        <v>0</v>
      </c>
      <c r="D102" s="75">
        <f t="shared" si="59"/>
        <v>0</v>
      </c>
      <c r="E102" s="75">
        <f t="shared" si="59"/>
        <v>0</v>
      </c>
      <c r="F102" s="75">
        <f t="shared" si="59"/>
        <v>0</v>
      </c>
      <c r="G102" s="75">
        <f t="shared" si="59"/>
        <v>0</v>
      </c>
      <c r="H102" s="75">
        <f t="shared" si="59"/>
        <v>0</v>
      </c>
      <c r="I102" s="75">
        <f t="shared" si="59"/>
        <v>0</v>
      </c>
      <c r="J102" s="75">
        <f t="shared" si="59"/>
        <v>0</v>
      </c>
      <c r="K102" s="75">
        <f t="shared" si="59"/>
        <v>0</v>
      </c>
      <c r="L102" s="75">
        <f t="shared" si="59"/>
        <v>0</v>
      </c>
      <c r="M102" s="75">
        <f t="shared" si="59"/>
        <v>0</v>
      </c>
      <c r="N102" s="75">
        <f t="shared" si="59"/>
        <v>0</v>
      </c>
      <c r="O102" s="75">
        <f t="shared" si="59"/>
        <v>0</v>
      </c>
      <c r="P102" s="75">
        <f t="shared" si="59"/>
        <v>0</v>
      </c>
      <c r="Q102" s="75">
        <f t="shared" si="59"/>
        <v>0</v>
      </c>
      <c r="R102" s="75">
        <f t="shared" si="59"/>
        <v>0</v>
      </c>
      <c r="S102" s="75">
        <f t="shared" si="59"/>
        <v>0</v>
      </c>
      <c r="T102" s="75">
        <f t="shared" si="59"/>
        <v>0</v>
      </c>
      <c r="U102" s="75">
        <f t="shared" si="59"/>
        <v>0</v>
      </c>
      <c r="V102" s="75">
        <f t="shared" si="59"/>
        <v>0</v>
      </c>
      <c r="W102" s="75">
        <f t="shared" si="59"/>
        <v>0</v>
      </c>
      <c r="X102" s="75">
        <f t="shared" si="59"/>
        <v>0</v>
      </c>
      <c r="Y102" s="75">
        <f t="shared" si="59"/>
        <v>0</v>
      </c>
      <c r="Z102" s="75">
        <f t="shared" si="59"/>
        <v>0</v>
      </c>
      <c r="AA102" s="75">
        <f t="shared" si="59"/>
        <v>0</v>
      </c>
      <c r="AB102" s="75"/>
      <c r="AC102" s="75">
        <f t="shared" si="59"/>
        <v>0</v>
      </c>
      <c r="AD102" s="75">
        <f t="shared" si="59"/>
        <v>0</v>
      </c>
      <c r="AE102" s="75">
        <f t="shared" si="59"/>
        <v>0</v>
      </c>
      <c r="AF102" s="75">
        <f t="shared" si="59"/>
        <v>0</v>
      </c>
      <c r="AG102" s="75">
        <f t="shared" si="59"/>
        <v>0</v>
      </c>
      <c r="AH102" s="75">
        <f t="shared" si="59"/>
        <v>0</v>
      </c>
      <c r="AI102" s="75">
        <f t="shared" si="59"/>
        <v>0</v>
      </c>
      <c r="AJ102" s="75">
        <f t="shared" si="59"/>
        <v>0</v>
      </c>
      <c r="AK102" s="75">
        <f t="shared" si="59"/>
        <v>0</v>
      </c>
      <c r="AL102" s="75">
        <f t="shared" si="59"/>
        <v>0</v>
      </c>
      <c r="AM102" s="75">
        <f t="shared" si="59"/>
        <v>0</v>
      </c>
      <c r="AN102" s="75">
        <f t="shared" si="59"/>
        <v>0</v>
      </c>
      <c r="AO102" s="75">
        <f t="shared" si="59"/>
        <v>0</v>
      </c>
      <c r="AP102" s="75">
        <f t="shared" si="59"/>
        <v>0</v>
      </c>
      <c r="AQ102" s="75">
        <f t="shared" si="59"/>
        <v>0</v>
      </c>
      <c r="AR102" s="75">
        <f t="shared" si="59"/>
        <v>0</v>
      </c>
      <c r="AS102" s="75">
        <f t="shared" si="59"/>
        <v>0</v>
      </c>
      <c r="AT102" s="75">
        <f t="shared" si="59"/>
        <v>0</v>
      </c>
      <c r="AU102" s="75">
        <f t="shared" si="59"/>
        <v>0</v>
      </c>
      <c r="AV102" s="75">
        <f t="shared" si="59"/>
        <v>0</v>
      </c>
      <c r="AW102" s="75">
        <f t="shared" si="59"/>
        <v>0</v>
      </c>
      <c r="AX102" s="75">
        <f t="shared" si="59"/>
        <v>0</v>
      </c>
      <c r="AY102" s="75">
        <f t="shared" si="59"/>
        <v>0</v>
      </c>
      <c r="AZ102" s="75">
        <f t="shared" si="59"/>
        <v>0</v>
      </c>
      <c r="BA102" s="75">
        <f t="shared" si="59"/>
        <v>0</v>
      </c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8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60">$D$20/$B$3</f>
        <v>0</v>
      </c>
      <c r="E103" s="75">
        <f t="shared" si="60"/>
        <v>0</v>
      </c>
      <c r="F103" s="75">
        <f t="shared" si="60"/>
        <v>0</v>
      </c>
      <c r="G103" s="75">
        <f t="shared" si="60"/>
        <v>0</v>
      </c>
      <c r="H103" s="75">
        <f t="shared" si="60"/>
        <v>0</v>
      </c>
      <c r="I103" s="75">
        <f t="shared" si="60"/>
        <v>0</v>
      </c>
      <c r="J103" s="75">
        <f t="shared" si="60"/>
        <v>0</v>
      </c>
      <c r="K103" s="75">
        <f t="shared" si="60"/>
        <v>0</v>
      </c>
      <c r="L103" s="75">
        <f t="shared" si="60"/>
        <v>0</v>
      </c>
      <c r="M103" s="75">
        <f t="shared" si="60"/>
        <v>0</v>
      </c>
      <c r="N103" s="75">
        <f t="shared" si="60"/>
        <v>0</v>
      </c>
      <c r="O103" s="75">
        <f t="shared" si="60"/>
        <v>0</v>
      </c>
      <c r="P103" s="75">
        <f t="shared" si="60"/>
        <v>0</v>
      </c>
      <c r="Q103" s="75">
        <f t="shared" si="60"/>
        <v>0</v>
      </c>
      <c r="R103" s="75">
        <f t="shared" si="60"/>
        <v>0</v>
      </c>
      <c r="S103" s="75">
        <f t="shared" si="60"/>
        <v>0</v>
      </c>
      <c r="T103" s="75">
        <f t="shared" si="60"/>
        <v>0</v>
      </c>
      <c r="U103" s="75">
        <f t="shared" si="60"/>
        <v>0</v>
      </c>
      <c r="V103" s="75">
        <f t="shared" si="60"/>
        <v>0</v>
      </c>
      <c r="W103" s="75">
        <f t="shared" si="60"/>
        <v>0</v>
      </c>
      <c r="X103" s="75">
        <f t="shared" si="60"/>
        <v>0</v>
      </c>
      <c r="Y103" s="75">
        <f t="shared" si="60"/>
        <v>0</v>
      </c>
      <c r="Z103" s="75">
        <f t="shared" si="60"/>
        <v>0</v>
      </c>
      <c r="AA103" s="75">
        <f t="shared" si="60"/>
        <v>0</v>
      </c>
      <c r="AB103" s="75">
        <f t="shared" si="60"/>
        <v>0</v>
      </c>
      <c r="AC103" s="75">
        <f t="shared" si="60"/>
        <v>0</v>
      </c>
      <c r="AD103" s="75">
        <f t="shared" si="60"/>
        <v>0</v>
      </c>
      <c r="AE103" s="75">
        <f t="shared" si="60"/>
        <v>0</v>
      </c>
      <c r="AF103" s="75">
        <f t="shared" si="60"/>
        <v>0</v>
      </c>
      <c r="AG103" s="75">
        <f t="shared" si="60"/>
        <v>0</v>
      </c>
      <c r="AH103" s="75">
        <f t="shared" si="60"/>
        <v>0</v>
      </c>
      <c r="AI103" s="75">
        <f t="shared" si="60"/>
        <v>0</v>
      </c>
      <c r="AJ103" s="75">
        <f t="shared" si="60"/>
        <v>0</v>
      </c>
      <c r="AK103" s="75">
        <f t="shared" si="60"/>
        <v>0</v>
      </c>
      <c r="AL103" s="75">
        <f t="shared" si="60"/>
        <v>0</v>
      </c>
      <c r="AM103" s="75">
        <f t="shared" si="60"/>
        <v>0</v>
      </c>
      <c r="AN103" s="75">
        <f t="shared" si="60"/>
        <v>0</v>
      </c>
      <c r="AO103" s="75">
        <f t="shared" si="60"/>
        <v>0</v>
      </c>
      <c r="AP103" s="75">
        <f t="shared" si="60"/>
        <v>0</v>
      </c>
      <c r="AQ103" s="75">
        <f t="shared" si="60"/>
        <v>0</v>
      </c>
      <c r="AR103" s="75">
        <f t="shared" si="60"/>
        <v>0</v>
      </c>
      <c r="AS103" s="75">
        <f t="shared" si="60"/>
        <v>0</v>
      </c>
      <c r="AT103" s="75">
        <f t="shared" si="60"/>
        <v>0</v>
      </c>
      <c r="AU103" s="75">
        <f t="shared" si="60"/>
        <v>0</v>
      </c>
      <c r="AV103" s="75">
        <f t="shared" si="60"/>
        <v>0</v>
      </c>
      <c r="AW103" s="75">
        <f t="shared" si="60"/>
        <v>0</v>
      </c>
      <c r="AX103" s="75">
        <f t="shared" si="60"/>
        <v>0</v>
      </c>
      <c r="AY103" s="75">
        <f t="shared" si="60"/>
        <v>0</v>
      </c>
      <c r="AZ103" s="75">
        <f t="shared" si="60"/>
        <v>0</v>
      </c>
      <c r="BA103" s="75">
        <f t="shared" si="60"/>
        <v>0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8"/>
        <v>0</v>
      </c>
      <c r="BO103" s="335">
        <f>D20</f>
        <v>0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61">$E$20/$B$3</f>
        <v>0</v>
      </c>
      <c r="F104" s="75">
        <f t="shared" si="61"/>
        <v>0</v>
      </c>
      <c r="G104" s="75">
        <f t="shared" si="61"/>
        <v>0</v>
      </c>
      <c r="H104" s="75">
        <f t="shared" si="61"/>
        <v>0</v>
      </c>
      <c r="I104" s="75">
        <f t="shared" si="61"/>
        <v>0</v>
      </c>
      <c r="J104" s="75">
        <f t="shared" si="61"/>
        <v>0</v>
      </c>
      <c r="K104" s="75">
        <f t="shared" si="61"/>
        <v>0</v>
      </c>
      <c r="L104" s="75">
        <f t="shared" si="61"/>
        <v>0</v>
      </c>
      <c r="M104" s="75">
        <f t="shared" si="61"/>
        <v>0</v>
      </c>
      <c r="N104" s="75">
        <f t="shared" si="61"/>
        <v>0</v>
      </c>
      <c r="O104" s="75">
        <f t="shared" si="61"/>
        <v>0</v>
      </c>
      <c r="P104" s="75">
        <f t="shared" si="61"/>
        <v>0</v>
      </c>
      <c r="Q104" s="75">
        <f t="shared" si="61"/>
        <v>0</v>
      </c>
      <c r="R104" s="75">
        <f t="shared" si="61"/>
        <v>0</v>
      </c>
      <c r="S104" s="75">
        <f t="shared" si="61"/>
        <v>0</v>
      </c>
      <c r="T104" s="75">
        <f t="shared" si="61"/>
        <v>0</v>
      </c>
      <c r="U104" s="75">
        <f t="shared" si="61"/>
        <v>0</v>
      </c>
      <c r="V104" s="75">
        <f t="shared" si="61"/>
        <v>0</v>
      </c>
      <c r="W104" s="75">
        <f t="shared" si="61"/>
        <v>0</v>
      </c>
      <c r="X104" s="75">
        <f t="shared" si="61"/>
        <v>0</v>
      </c>
      <c r="Y104" s="75">
        <f t="shared" si="61"/>
        <v>0</v>
      </c>
      <c r="Z104" s="75">
        <f t="shared" si="61"/>
        <v>0</v>
      </c>
      <c r="AA104" s="75">
        <f t="shared" si="61"/>
        <v>0</v>
      </c>
      <c r="AB104" s="75">
        <f t="shared" si="61"/>
        <v>0</v>
      </c>
      <c r="AC104" s="75">
        <f t="shared" si="61"/>
        <v>0</v>
      </c>
      <c r="AD104" s="75">
        <f t="shared" si="61"/>
        <v>0</v>
      </c>
      <c r="AE104" s="75">
        <f t="shared" si="61"/>
        <v>0</v>
      </c>
      <c r="AF104" s="75">
        <f t="shared" si="61"/>
        <v>0</v>
      </c>
      <c r="AG104" s="75">
        <f t="shared" si="61"/>
        <v>0</v>
      </c>
      <c r="AH104" s="75">
        <f t="shared" si="61"/>
        <v>0</v>
      </c>
      <c r="AI104" s="75">
        <f t="shared" si="61"/>
        <v>0</v>
      </c>
      <c r="AJ104" s="75">
        <f t="shared" si="61"/>
        <v>0</v>
      </c>
      <c r="AK104" s="75">
        <f t="shared" si="61"/>
        <v>0</v>
      </c>
      <c r="AL104" s="75">
        <f t="shared" si="61"/>
        <v>0</v>
      </c>
      <c r="AM104" s="75">
        <f t="shared" si="61"/>
        <v>0</v>
      </c>
      <c r="AN104" s="75">
        <f t="shared" si="61"/>
        <v>0</v>
      </c>
      <c r="AO104" s="75">
        <f t="shared" si="61"/>
        <v>0</v>
      </c>
      <c r="AP104" s="75">
        <f t="shared" si="61"/>
        <v>0</v>
      </c>
      <c r="AQ104" s="75">
        <f t="shared" si="61"/>
        <v>0</v>
      </c>
      <c r="AR104" s="75">
        <f t="shared" si="61"/>
        <v>0</v>
      </c>
      <c r="AS104" s="75">
        <f t="shared" si="61"/>
        <v>0</v>
      </c>
      <c r="AT104" s="75">
        <f t="shared" si="61"/>
        <v>0</v>
      </c>
      <c r="AU104" s="75">
        <f t="shared" si="61"/>
        <v>0</v>
      </c>
      <c r="AV104" s="75">
        <f t="shared" si="61"/>
        <v>0</v>
      </c>
      <c r="AW104" s="75">
        <f t="shared" si="61"/>
        <v>0</v>
      </c>
      <c r="AX104" s="75">
        <f t="shared" si="61"/>
        <v>0</v>
      </c>
      <c r="AY104" s="75">
        <f t="shared" si="61"/>
        <v>0</v>
      </c>
      <c r="AZ104" s="75">
        <f t="shared" si="61"/>
        <v>0</v>
      </c>
      <c r="BA104" s="75">
        <f t="shared" si="61"/>
        <v>0</v>
      </c>
      <c r="BB104" s="75">
        <f t="shared" si="61"/>
        <v>0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8"/>
        <v>0</v>
      </c>
      <c r="BO104" s="335">
        <f>-E14</f>
        <v>0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C105" si="62">$F$20/$B$3</f>
        <v>0</v>
      </c>
      <c r="G105" s="75">
        <f t="shared" si="62"/>
        <v>0</v>
      </c>
      <c r="H105" s="75">
        <f t="shared" si="62"/>
        <v>0</v>
      </c>
      <c r="I105" s="75">
        <f t="shared" si="62"/>
        <v>0</v>
      </c>
      <c r="J105" s="75">
        <f t="shared" si="62"/>
        <v>0</v>
      </c>
      <c r="K105" s="75">
        <f t="shared" si="62"/>
        <v>0</v>
      </c>
      <c r="L105" s="75">
        <f t="shared" si="62"/>
        <v>0</v>
      </c>
      <c r="M105" s="75">
        <f t="shared" si="62"/>
        <v>0</v>
      </c>
      <c r="N105" s="75">
        <f t="shared" si="62"/>
        <v>0</v>
      </c>
      <c r="O105" s="75">
        <f t="shared" si="62"/>
        <v>0</v>
      </c>
      <c r="P105" s="75">
        <f t="shared" si="62"/>
        <v>0</v>
      </c>
      <c r="Q105" s="75">
        <f t="shared" si="62"/>
        <v>0</v>
      </c>
      <c r="R105" s="75">
        <f t="shared" si="62"/>
        <v>0</v>
      </c>
      <c r="S105" s="75">
        <f t="shared" si="62"/>
        <v>0</v>
      </c>
      <c r="T105" s="75">
        <f t="shared" si="62"/>
        <v>0</v>
      </c>
      <c r="U105" s="75">
        <f t="shared" si="62"/>
        <v>0</v>
      </c>
      <c r="V105" s="75">
        <f t="shared" si="62"/>
        <v>0</v>
      </c>
      <c r="W105" s="75">
        <f t="shared" si="62"/>
        <v>0</v>
      </c>
      <c r="X105" s="75">
        <f t="shared" si="62"/>
        <v>0</v>
      </c>
      <c r="Y105" s="75">
        <f t="shared" si="62"/>
        <v>0</v>
      </c>
      <c r="Z105" s="75">
        <f t="shared" si="62"/>
        <v>0</v>
      </c>
      <c r="AA105" s="75">
        <f t="shared" si="62"/>
        <v>0</v>
      </c>
      <c r="AB105" s="75">
        <f t="shared" si="62"/>
        <v>0</v>
      </c>
      <c r="AC105" s="75">
        <f t="shared" si="62"/>
        <v>0</v>
      </c>
      <c r="AD105" s="75">
        <f t="shared" si="62"/>
        <v>0</v>
      </c>
      <c r="AE105" s="75">
        <f t="shared" si="62"/>
        <v>0</v>
      </c>
      <c r="AF105" s="75">
        <f t="shared" si="62"/>
        <v>0</v>
      </c>
      <c r="AG105" s="75">
        <f t="shared" si="62"/>
        <v>0</v>
      </c>
      <c r="AH105" s="75">
        <f t="shared" si="62"/>
        <v>0</v>
      </c>
      <c r="AI105" s="75">
        <f t="shared" si="62"/>
        <v>0</v>
      </c>
      <c r="AJ105" s="75">
        <f t="shared" si="62"/>
        <v>0</v>
      </c>
      <c r="AK105" s="75">
        <f t="shared" si="62"/>
        <v>0</v>
      </c>
      <c r="AL105" s="75">
        <f t="shared" si="62"/>
        <v>0</v>
      </c>
      <c r="AM105" s="75">
        <f t="shared" si="62"/>
        <v>0</v>
      </c>
      <c r="AN105" s="75">
        <f t="shared" si="62"/>
        <v>0</v>
      </c>
      <c r="AO105" s="75">
        <f t="shared" si="62"/>
        <v>0</v>
      </c>
      <c r="AP105" s="75">
        <f t="shared" si="62"/>
        <v>0</v>
      </c>
      <c r="AQ105" s="75">
        <f t="shared" si="62"/>
        <v>0</v>
      </c>
      <c r="AR105" s="75">
        <f t="shared" si="62"/>
        <v>0</v>
      </c>
      <c r="AS105" s="75">
        <f t="shared" si="62"/>
        <v>0</v>
      </c>
      <c r="AT105" s="75">
        <f t="shared" si="62"/>
        <v>0</v>
      </c>
      <c r="AU105" s="75">
        <f t="shared" si="62"/>
        <v>0</v>
      </c>
      <c r="AV105" s="75">
        <f t="shared" si="62"/>
        <v>0</v>
      </c>
      <c r="AW105" s="75">
        <f t="shared" si="62"/>
        <v>0</v>
      </c>
      <c r="AX105" s="75">
        <f t="shared" si="62"/>
        <v>0</v>
      </c>
      <c r="AY105" s="75">
        <f t="shared" si="62"/>
        <v>0</v>
      </c>
      <c r="AZ105" s="75">
        <f t="shared" si="62"/>
        <v>0</v>
      </c>
      <c r="BA105" s="75">
        <f t="shared" si="62"/>
        <v>0</v>
      </c>
      <c r="BB105" s="75">
        <f t="shared" si="62"/>
        <v>0</v>
      </c>
      <c r="BC105" s="75">
        <f t="shared" si="62"/>
        <v>0</v>
      </c>
      <c r="BD105" s="75"/>
      <c r="BE105" s="75"/>
      <c r="BF105" s="75"/>
      <c r="BG105" s="75"/>
      <c r="BH105" s="75"/>
      <c r="BI105" s="75"/>
      <c r="BJ105" s="75"/>
      <c r="BK105" s="75"/>
      <c r="BL105" s="75"/>
      <c r="BM105" s="37"/>
      <c r="BN105" s="75">
        <f t="shared" si="58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3">$G$20/$B$3</f>
        <v>4.4247240852144518</v>
      </c>
      <c r="H106" s="75">
        <f t="shared" si="63"/>
        <v>4.4247240852144518</v>
      </c>
      <c r="I106" s="75">
        <f t="shared" si="63"/>
        <v>4.4247240852144518</v>
      </c>
      <c r="J106" s="75">
        <f t="shared" si="63"/>
        <v>4.4247240852144518</v>
      </c>
      <c r="K106" s="75">
        <f t="shared" si="63"/>
        <v>4.4247240852144518</v>
      </c>
      <c r="L106" s="75">
        <f t="shared" si="63"/>
        <v>4.4247240852144518</v>
      </c>
      <c r="M106" s="75">
        <f t="shared" si="63"/>
        <v>4.4247240852144518</v>
      </c>
      <c r="N106" s="75">
        <f t="shared" si="63"/>
        <v>4.4247240852144518</v>
      </c>
      <c r="O106" s="75">
        <f t="shared" si="63"/>
        <v>4.4247240852144518</v>
      </c>
      <c r="P106" s="75">
        <f t="shared" si="63"/>
        <v>4.4247240852144518</v>
      </c>
      <c r="Q106" s="75">
        <f t="shared" si="63"/>
        <v>4.4247240852144518</v>
      </c>
      <c r="R106" s="75">
        <f t="shared" si="63"/>
        <v>4.4247240852144518</v>
      </c>
      <c r="S106" s="75">
        <f t="shared" si="63"/>
        <v>4.4247240852144518</v>
      </c>
      <c r="T106" s="75">
        <f t="shared" si="63"/>
        <v>4.4247240852144518</v>
      </c>
      <c r="U106" s="75">
        <f t="shared" si="63"/>
        <v>4.4247240852144518</v>
      </c>
      <c r="V106" s="75">
        <f t="shared" si="63"/>
        <v>4.4247240852144518</v>
      </c>
      <c r="W106" s="75">
        <f t="shared" si="63"/>
        <v>4.4247240852144518</v>
      </c>
      <c r="X106" s="75">
        <f t="shared" si="63"/>
        <v>4.4247240852144518</v>
      </c>
      <c r="Y106" s="75">
        <f t="shared" si="63"/>
        <v>4.4247240852144518</v>
      </c>
      <c r="Z106" s="75">
        <f t="shared" si="63"/>
        <v>4.4247240852144518</v>
      </c>
      <c r="AA106" s="75">
        <f t="shared" si="63"/>
        <v>4.4247240852144518</v>
      </c>
      <c r="AB106" s="75">
        <f t="shared" si="63"/>
        <v>4.4247240852144518</v>
      </c>
      <c r="AC106" s="75">
        <f t="shared" si="63"/>
        <v>4.4247240852144518</v>
      </c>
      <c r="AD106" s="75">
        <f t="shared" si="63"/>
        <v>4.4247240852144518</v>
      </c>
      <c r="AE106" s="75">
        <f t="shared" si="63"/>
        <v>4.4247240852144518</v>
      </c>
      <c r="AF106" s="75">
        <f t="shared" si="63"/>
        <v>4.4247240852144518</v>
      </c>
      <c r="AG106" s="75">
        <f t="shared" si="63"/>
        <v>4.4247240852144518</v>
      </c>
      <c r="AH106" s="75">
        <f t="shared" si="63"/>
        <v>4.4247240852144518</v>
      </c>
      <c r="AI106" s="75">
        <f t="shared" si="63"/>
        <v>4.4247240852144518</v>
      </c>
      <c r="AJ106" s="75">
        <f t="shared" si="63"/>
        <v>4.4247240852144518</v>
      </c>
      <c r="AK106" s="75">
        <f t="shared" si="63"/>
        <v>4.4247240852144518</v>
      </c>
      <c r="AL106" s="75">
        <f t="shared" si="63"/>
        <v>4.4247240852144518</v>
      </c>
      <c r="AM106" s="75">
        <f t="shared" si="63"/>
        <v>4.4247240852144518</v>
      </c>
      <c r="AN106" s="75">
        <f t="shared" si="63"/>
        <v>4.4247240852144518</v>
      </c>
      <c r="AO106" s="75">
        <f t="shared" si="63"/>
        <v>4.4247240852144518</v>
      </c>
      <c r="AP106" s="75">
        <f t="shared" si="63"/>
        <v>4.4247240852144518</v>
      </c>
      <c r="AQ106" s="75">
        <f t="shared" si="63"/>
        <v>4.4247240852144518</v>
      </c>
      <c r="AR106" s="75">
        <f t="shared" si="63"/>
        <v>4.4247240852144518</v>
      </c>
      <c r="AS106" s="75">
        <f t="shared" si="63"/>
        <v>4.4247240852144518</v>
      </c>
      <c r="AT106" s="75">
        <f t="shared" si="63"/>
        <v>4.4247240852144518</v>
      </c>
      <c r="AU106" s="75">
        <f t="shared" si="63"/>
        <v>4.4247240852144518</v>
      </c>
      <c r="AV106" s="75">
        <f t="shared" si="63"/>
        <v>4.4247240852144518</v>
      </c>
      <c r="AW106" s="75">
        <f t="shared" si="63"/>
        <v>4.4247240852144518</v>
      </c>
      <c r="AX106" s="75">
        <f t="shared" si="63"/>
        <v>4.4247240852144518</v>
      </c>
      <c r="AY106" s="75">
        <f t="shared" si="63"/>
        <v>4.4247240852144518</v>
      </c>
      <c r="AZ106" s="75">
        <f t="shared" si="63"/>
        <v>4.4247240852144518</v>
      </c>
      <c r="BA106" s="75">
        <f t="shared" si="63"/>
        <v>4.4247240852144518</v>
      </c>
      <c r="BB106" s="75">
        <f t="shared" si="63"/>
        <v>4.4247240852144518</v>
      </c>
      <c r="BC106" s="75">
        <f t="shared" si="63"/>
        <v>4.4247240852144518</v>
      </c>
      <c r="BD106" s="75">
        <f t="shared" si="63"/>
        <v>4.4247240852144518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8"/>
        <v>221.23620426072253</v>
      </c>
      <c r="BO106" s="335">
        <f>G20</f>
        <v>221.23620426072259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E107" si="64">$H$20/$B$3</f>
        <v>0</v>
      </c>
      <c r="I107" s="75">
        <f t="shared" si="64"/>
        <v>0</v>
      </c>
      <c r="J107" s="75">
        <f t="shared" si="64"/>
        <v>0</v>
      </c>
      <c r="K107" s="75">
        <f t="shared" si="64"/>
        <v>0</v>
      </c>
      <c r="L107" s="75">
        <f t="shared" si="64"/>
        <v>0</v>
      </c>
      <c r="M107" s="75">
        <f t="shared" si="64"/>
        <v>0</v>
      </c>
      <c r="N107" s="75">
        <f t="shared" si="64"/>
        <v>0</v>
      </c>
      <c r="O107" s="75">
        <f t="shared" si="64"/>
        <v>0</v>
      </c>
      <c r="P107" s="75">
        <f t="shared" si="64"/>
        <v>0</v>
      </c>
      <c r="Q107" s="75">
        <f t="shared" si="64"/>
        <v>0</v>
      </c>
      <c r="R107" s="75">
        <f t="shared" si="64"/>
        <v>0</v>
      </c>
      <c r="S107" s="75">
        <f t="shared" si="64"/>
        <v>0</v>
      </c>
      <c r="T107" s="75">
        <f t="shared" si="64"/>
        <v>0</v>
      </c>
      <c r="U107" s="75">
        <f t="shared" si="64"/>
        <v>0</v>
      </c>
      <c r="V107" s="75">
        <f t="shared" si="64"/>
        <v>0</v>
      </c>
      <c r="W107" s="75">
        <f t="shared" si="64"/>
        <v>0</v>
      </c>
      <c r="X107" s="75">
        <f t="shared" si="64"/>
        <v>0</v>
      </c>
      <c r="Y107" s="75">
        <f t="shared" si="64"/>
        <v>0</v>
      </c>
      <c r="Z107" s="75">
        <f t="shared" si="64"/>
        <v>0</v>
      </c>
      <c r="AA107" s="75">
        <f t="shared" si="64"/>
        <v>0</v>
      </c>
      <c r="AB107" s="75">
        <f t="shared" si="64"/>
        <v>0</v>
      </c>
      <c r="AC107" s="75">
        <f t="shared" si="64"/>
        <v>0</v>
      </c>
      <c r="AD107" s="75">
        <f t="shared" si="64"/>
        <v>0</v>
      </c>
      <c r="AE107" s="75">
        <f t="shared" si="64"/>
        <v>0</v>
      </c>
      <c r="AF107" s="75">
        <f t="shared" si="64"/>
        <v>0</v>
      </c>
      <c r="AG107" s="75">
        <f t="shared" si="64"/>
        <v>0</v>
      </c>
      <c r="AH107" s="75">
        <f t="shared" si="64"/>
        <v>0</v>
      </c>
      <c r="AI107" s="75">
        <f t="shared" si="64"/>
        <v>0</v>
      </c>
      <c r="AJ107" s="75">
        <f t="shared" si="64"/>
        <v>0</v>
      </c>
      <c r="AK107" s="75">
        <f t="shared" si="64"/>
        <v>0</v>
      </c>
      <c r="AL107" s="75">
        <f t="shared" si="64"/>
        <v>0</v>
      </c>
      <c r="AM107" s="75">
        <f t="shared" si="64"/>
        <v>0</v>
      </c>
      <c r="AN107" s="75">
        <f t="shared" si="64"/>
        <v>0</v>
      </c>
      <c r="AO107" s="75">
        <f t="shared" si="64"/>
        <v>0</v>
      </c>
      <c r="AP107" s="75">
        <f t="shared" si="64"/>
        <v>0</v>
      </c>
      <c r="AQ107" s="75">
        <f t="shared" si="64"/>
        <v>0</v>
      </c>
      <c r="AR107" s="75">
        <f t="shared" si="64"/>
        <v>0</v>
      </c>
      <c r="AS107" s="75">
        <f t="shared" si="64"/>
        <v>0</v>
      </c>
      <c r="AT107" s="75">
        <f t="shared" si="64"/>
        <v>0</v>
      </c>
      <c r="AU107" s="75">
        <f t="shared" si="64"/>
        <v>0</v>
      </c>
      <c r="AV107" s="75">
        <f t="shared" si="64"/>
        <v>0</v>
      </c>
      <c r="AW107" s="75">
        <f t="shared" si="64"/>
        <v>0</v>
      </c>
      <c r="AX107" s="75">
        <f t="shared" si="64"/>
        <v>0</v>
      </c>
      <c r="AY107" s="75">
        <f t="shared" si="64"/>
        <v>0</v>
      </c>
      <c r="AZ107" s="75">
        <f t="shared" si="64"/>
        <v>0</v>
      </c>
      <c r="BA107" s="75">
        <f t="shared" si="64"/>
        <v>0</v>
      </c>
      <c r="BB107" s="75">
        <f t="shared" si="64"/>
        <v>0</v>
      </c>
      <c r="BC107" s="75">
        <f t="shared" si="64"/>
        <v>0</v>
      </c>
      <c r="BD107" s="75">
        <f t="shared" si="64"/>
        <v>0</v>
      </c>
      <c r="BE107" s="75">
        <f t="shared" si="64"/>
        <v>0</v>
      </c>
      <c r="BF107" s="75"/>
      <c r="BG107" s="75"/>
      <c r="BH107" s="75"/>
      <c r="BI107" s="75"/>
      <c r="BJ107" s="75"/>
      <c r="BK107" s="75"/>
      <c r="BL107" s="75"/>
      <c r="BM107" s="37"/>
      <c r="BN107" s="75">
        <f t="shared" si="58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F108" si="65">$I$20/$B$3</f>
        <v>0</v>
      </c>
      <c r="J108" s="75">
        <f t="shared" si="65"/>
        <v>0</v>
      </c>
      <c r="K108" s="75">
        <f t="shared" si="65"/>
        <v>0</v>
      </c>
      <c r="L108" s="75">
        <f t="shared" si="65"/>
        <v>0</v>
      </c>
      <c r="M108" s="75">
        <f t="shared" si="65"/>
        <v>0</v>
      </c>
      <c r="N108" s="75">
        <f t="shared" si="65"/>
        <v>0</v>
      </c>
      <c r="O108" s="75">
        <f t="shared" si="65"/>
        <v>0</v>
      </c>
      <c r="P108" s="75">
        <f t="shared" si="65"/>
        <v>0</v>
      </c>
      <c r="Q108" s="75">
        <f t="shared" si="65"/>
        <v>0</v>
      </c>
      <c r="R108" s="75">
        <f t="shared" si="65"/>
        <v>0</v>
      </c>
      <c r="S108" s="75">
        <f t="shared" si="65"/>
        <v>0</v>
      </c>
      <c r="T108" s="75">
        <f t="shared" si="65"/>
        <v>0</v>
      </c>
      <c r="U108" s="75">
        <f t="shared" si="65"/>
        <v>0</v>
      </c>
      <c r="V108" s="75">
        <f t="shared" si="65"/>
        <v>0</v>
      </c>
      <c r="W108" s="75">
        <f t="shared" si="65"/>
        <v>0</v>
      </c>
      <c r="X108" s="75">
        <f t="shared" si="65"/>
        <v>0</v>
      </c>
      <c r="Y108" s="75">
        <f t="shared" si="65"/>
        <v>0</v>
      </c>
      <c r="Z108" s="75">
        <f t="shared" si="65"/>
        <v>0</v>
      </c>
      <c r="AA108" s="75">
        <f t="shared" si="65"/>
        <v>0</v>
      </c>
      <c r="AB108" s="75">
        <f t="shared" si="65"/>
        <v>0</v>
      </c>
      <c r="AC108" s="75">
        <f t="shared" si="65"/>
        <v>0</v>
      </c>
      <c r="AD108" s="75">
        <f t="shared" si="65"/>
        <v>0</v>
      </c>
      <c r="AE108" s="75">
        <f t="shared" si="65"/>
        <v>0</v>
      </c>
      <c r="AF108" s="75">
        <f t="shared" si="65"/>
        <v>0</v>
      </c>
      <c r="AG108" s="75">
        <f t="shared" si="65"/>
        <v>0</v>
      </c>
      <c r="AH108" s="75">
        <f t="shared" si="65"/>
        <v>0</v>
      </c>
      <c r="AI108" s="75">
        <f t="shared" si="65"/>
        <v>0</v>
      </c>
      <c r="AJ108" s="75">
        <f t="shared" si="65"/>
        <v>0</v>
      </c>
      <c r="AK108" s="75">
        <f t="shared" si="65"/>
        <v>0</v>
      </c>
      <c r="AL108" s="75">
        <f t="shared" si="65"/>
        <v>0</v>
      </c>
      <c r="AM108" s="75">
        <f t="shared" si="65"/>
        <v>0</v>
      </c>
      <c r="AN108" s="75">
        <f t="shared" si="65"/>
        <v>0</v>
      </c>
      <c r="AO108" s="75">
        <f t="shared" si="65"/>
        <v>0</v>
      </c>
      <c r="AP108" s="75">
        <f t="shared" si="65"/>
        <v>0</v>
      </c>
      <c r="AQ108" s="75">
        <f t="shared" si="65"/>
        <v>0</v>
      </c>
      <c r="AR108" s="75">
        <f t="shared" si="65"/>
        <v>0</v>
      </c>
      <c r="AS108" s="75">
        <f t="shared" si="65"/>
        <v>0</v>
      </c>
      <c r="AT108" s="75">
        <f t="shared" si="65"/>
        <v>0</v>
      </c>
      <c r="AU108" s="75">
        <f t="shared" si="65"/>
        <v>0</v>
      </c>
      <c r="AV108" s="75">
        <f t="shared" si="65"/>
        <v>0</v>
      </c>
      <c r="AW108" s="75">
        <f t="shared" si="65"/>
        <v>0</v>
      </c>
      <c r="AX108" s="75">
        <f t="shared" si="65"/>
        <v>0</v>
      </c>
      <c r="AY108" s="75">
        <f t="shared" si="65"/>
        <v>0</v>
      </c>
      <c r="AZ108" s="75">
        <f t="shared" si="65"/>
        <v>0</v>
      </c>
      <c r="BA108" s="75">
        <f t="shared" si="65"/>
        <v>0</v>
      </c>
      <c r="BB108" s="75">
        <f t="shared" si="65"/>
        <v>0</v>
      </c>
      <c r="BC108" s="75">
        <f t="shared" si="65"/>
        <v>0</v>
      </c>
      <c r="BD108" s="75">
        <f t="shared" si="65"/>
        <v>0</v>
      </c>
      <c r="BE108" s="75">
        <f t="shared" si="65"/>
        <v>0</v>
      </c>
      <c r="BF108" s="75">
        <f t="shared" si="65"/>
        <v>0</v>
      </c>
      <c r="BG108" s="75"/>
      <c r="BH108" s="75"/>
      <c r="BI108" s="75"/>
      <c r="BJ108" s="75"/>
      <c r="BK108" s="75"/>
      <c r="BL108" s="75"/>
      <c r="BM108" s="37"/>
      <c r="BN108" s="75">
        <f t="shared" si="58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G109" si="66">$J$20/$B$3</f>
        <v>0</v>
      </c>
      <c r="P109" s="75">
        <f t="shared" si="66"/>
        <v>0</v>
      </c>
      <c r="Q109" s="75">
        <f t="shared" si="66"/>
        <v>0</v>
      </c>
      <c r="R109" s="75">
        <f t="shared" si="66"/>
        <v>0</v>
      </c>
      <c r="S109" s="75">
        <f t="shared" si="66"/>
        <v>0</v>
      </c>
      <c r="T109" s="75">
        <f t="shared" si="66"/>
        <v>0</v>
      </c>
      <c r="U109" s="75">
        <f t="shared" si="66"/>
        <v>0</v>
      </c>
      <c r="V109" s="75">
        <f t="shared" si="66"/>
        <v>0</v>
      </c>
      <c r="W109" s="75">
        <f t="shared" si="66"/>
        <v>0</v>
      </c>
      <c r="X109" s="75">
        <f t="shared" si="66"/>
        <v>0</v>
      </c>
      <c r="Y109" s="75">
        <f t="shared" si="66"/>
        <v>0</v>
      </c>
      <c r="Z109" s="75">
        <f t="shared" si="66"/>
        <v>0</v>
      </c>
      <c r="AA109" s="75">
        <f t="shared" si="66"/>
        <v>0</v>
      </c>
      <c r="AB109" s="75">
        <f t="shared" si="66"/>
        <v>0</v>
      </c>
      <c r="AC109" s="75">
        <f t="shared" si="66"/>
        <v>0</v>
      </c>
      <c r="AD109" s="75">
        <f t="shared" si="66"/>
        <v>0</v>
      </c>
      <c r="AE109" s="75">
        <f t="shared" si="66"/>
        <v>0</v>
      </c>
      <c r="AF109" s="75">
        <f t="shared" si="66"/>
        <v>0</v>
      </c>
      <c r="AG109" s="75">
        <f t="shared" si="66"/>
        <v>0</v>
      </c>
      <c r="AH109" s="75">
        <f t="shared" si="66"/>
        <v>0</v>
      </c>
      <c r="AI109" s="75">
        <f t="shared" si="66"/>
        <v>0</v>
      </c>
      <c r="AJ109" s="75">
        <f t="shared" si="66"/>
        <v>0</v>
      </c>
      <c r="AK109" s="75">
        <f t="shared" si="66"/>
        <v>0</v>
      </c>
      <c r="AL109" s="75">
        <f t="shared" si="66"/>
        <v>0</v>
      </c>
      <c r="AM109" s="75">
        <f t="shared" si="66"/>
        <v>0</v>
      </c>
      <c r="AN109" s="75">
        <f t="shared" si="66"/>
        <v>0</v>
      </c>
      <c r="AO109" s="75">
        <f t="shared" si="66"/>
        <v>0</v>
      </c>
      <c r="AP109" s="75">
        <f t="shared" si="66"/>
        <v>0</v>
      </c>
      <c r="AQ109" s="75">
        <f t="shared" si="66"/>
        <v>0</v>
      </c>
      <c r="AR109" s="75">
        <f t="shared" si="66"/>
        <v>0</v>
      </c>
      <c r="AS109" s="75">
        <f t="shared" si="66"/>
        <v>0</v>
      </c>
      <c r="AT109" s="75">
        <f t="shared" si="66"/>
        <v>0</v>
      </c>
      <c r="AU109" s="75">
        <f t="shared" si="66"/>
        <v>0</v>
      </c>
      <c r="AV109" s="75">
        <f t="shared" si="66"/>
        <v>0</v>
      </c>
      <c r="AW109" s="75">
        <f t="shared" si="66"/>
        <v>0</v>
      </c>
      <c r="AX109" s="75">
        <f t="shared" si="66"/>
        <v>0</v>
      </c>
      <c r="AY109" s="75">
        <f t="shared" si="66"/>
        <v>0</v>
      </c>
      <c r="AZ109" s="75">
        <f t="shared" si="66"/>
        <v>0</v>
      </c>
      <c r="BA109" s="75">
        <f t="shared" si="66"/>
        <v>0</v>
      </c>
      <c r="BB109" s="75">
        <f t="shared" si="66"/>
        <v>0</v>
      </c>
      <c r="BC109" s="75">
        <f t="shared" si="66"/>
        <v>0</v>
      </c>
      <c r="BD109" s="75">
        <f t="shared" si="66"/>
        <v>0</v>
      </c>
      <c r="BE109" s="75">
        <f t="shared" si="66"/>
        <v>0</v>
      </c>
      <c r="BF109" s="75">
        <f t="shared" si="66"/>
        <v>0</v>
      </c>
      <c r="BG109" s="75">
        <f t="shared" si="66"/>
        <v>0</v>
      </c>
      <c r="BH109" s="75"/>
      <c r="BI109" s="75"/>
      <c r="BJ109" s="75"/>
      <c r="BK109" s="75"/>
      <c r="BL109" s="75"/>
      <c r="BM109" s="37"/>
      <c r="BN109" s="75">
        <f t="shared" si="58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H110" si="67">$K$20/$B$3</f>
        <v>0</v>
      </c>
      <c r="P110" s="75">
        <f t="shared" si="67"/>
        <v>0</v>
      </c>
      <c r="Q110" s="75">
        <f t="shared" si="67"/>
        <v>0</v>
      </c>
      <c r="R110" s="75">
        <f t="shared" si="67"/>
        <v>0</v>
      </c>
      <c r="S110" s="75">
        <f t="shared" si="67"/>
        <v>0</v>
      </c>
      <c r="T110" s="75">
        <f t="shared" si="67"/>
        <v>0</v>
      </c>
      <c r="U110" s="75">
        <f t="shared" si="67"/>
        <v>0</v>
      </c>
      <c r="V110" s="75">
        <f t="shared" si="67"/>
        <v>0</v>
      </c>
      <c r="W110" s="75">
        <f t="shared" si="67"/>
        <v>0</v>
      </c>
      <c r="X110" s="75">
        <f t="shared" si="67"/>
        <v>0</v>
      </c>
      <c r="Y110" s="75">
        <f t="shared" si="67"/>
        <v>0</v>
      </c>
      <c r="Z110" s="75">
        <f t="shared" si="67"/>
        <v>0</v>
      </c>
      <c r="AA110" s="75">
        <f t="shared" si="67"/>
        <v>0</v>
      </c>
      <c r="AB110" s="75">
        <f t="shared" si="67"/>
        <v>0</v>
      </c>
      <c r="AC110" s="75">
        <f t="shared" si="67"/>
        <v>0</v>
      </c>
      <c r="AD110" s="75">
        <f t="shared" si="67"/>
        <v>0</v>
      </c>
      <c r="AE110" s="75">
        <f t="shared" si="67"/>
        <v>0</v>
      </c>
      <c r="AF110" s="75">
        <f t="shared" si="67"/>
        <v>0</v>
      </c>
      <c r="AG110" s="75">
        <f t="shared" si="67"/>
        <v>0</v>
      </c>
      <c r="AH110" s="75">
        <f t="shared" si="67"/>
        <v>0</v>
      </c>
      <c r="AI110" s="75">
        <f t="shared" si="67"/>
        <v>0</v>
      </c>
      <c r="AJ110" s="75">
        <f t="shared" si="67"/>
        <v>0</v>
      </c>
      <c r="AK110" s="75">
        <f t="shared" si="67"/>
        <v>0</v>
      </c>
      <c r="AL110" s="75">
        <f t="shared" si="67"/>
        <v>0</v>
      </c>
      <c r="AM110" s="75">
        <f t="shared" si="67"/>
        <v>0</v>
      </c>
      <c r="AN110" s="75">
        <f t="shared" si="67"/>
        <v>0</v>
      </c>
      <c r="AO110" s="75">
        <f t="shared" si="67"/>
        <v>0</v>
      </c>
      <c r="AP110" s="75">
        <f t="shared" si="67"/>
        <v>0</v>
      </c>
      <c r="AQ110" s="75">
        <f t="shared" si="67"/>
        <v>0</v>
      </c>
      <c r="AR110" s="75">
        <f t="shared" si="67"/>
        <v>0</v>
      </c>
      <c r="AS110" s="75">
        <f t="shared" si="67"/>
        <v>0</v>
      </c>
      <c r="AT110" s="75">
        <f t="shared" si="67"/>
        <v>0</v>
      </c>
      <c r="AU110" s="75">
        <f t="shared" si="67"/>
        <v>0</v>
      </c>
      <c r="AV110" s="75">
        <f t="shared" si="67"/>
        <v>0</v>
      </c>
      <c r="AW110" s="75">
        <f t="shared" si="67"/>
        <v>0</v>
      </c>
      <c r="AX110" s="75">
        <f t="shared" si="67"/>
        <v>0</v>
      </c>
      <c r="AY110" s="75">
        <f t="shared" si="67"/>
        <v>0</v>
      </c>
      <c r="AZ110" s="75">
        <f t="shared" si="67"/>
        <v>0</v>
      </c>
      <c r="BA110" s="75">
        <f t="shared" si="67"/>
        <v>0</v>
      </c>
      <c r="BB110" s="75">
        <f t="shared" si="67"/>
        <v>0</v>
      </c>
      <c r="BC110" s="75">
        <f t="shared" si="67"/>
        <v>0</v>
      </c>
      <c r="BD110" s="75">
        <f t="shared" si="67"/>
        <v>0</v>
      </c>
      <c r="BE110" s="75">
        <f t="shared" si="67"/>
        <v>0</v>
      </c>
      <c r="BF110" s="75">
        <f t="shared" si="67"/>
        <v>0</v>
      </c>
      <c r="BG110" s="75">
        <f t="shared" si="67"/>
        <v>0</v>
      </c>
      <c r="BH110" s="75">
        <f t="shared" si="67"/>
        <v>0</v>
      </c>
      <c r="BI110" s="75"/>
      <c r="BJ110" s="75"/>
      <c r="BK110" s="75"/>
      <c r="BL110" s="75"/>
      <c r="BM110" s="37"/>
      <c r="BN110" s="75">
        <f t="shared" si="58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8">$L$20/$B$3</f>
        <v>0</v>
      </c>
      <c r="P111" s="75">
        <f t="shared" si="68"/>
        <v>0</v>
      </c>
      <c r="Q111" s="75">
        <f t="shared" si="68"/>
        <v>0</v>
      </c>
      <c r="R111" s="75">
        <f t="shared" si="68"/>
        <v>0</v>
      </c>
      <c r="S111" s="75">
        <f t="shared" si="68"/>
        <v>0</v>
      </c>
      <c r="T111" s="75">
        <f t="shared" si="68"/>
        <v>0</v>
      </c>
      <c r="U111" s="75">
        <f t="shared" si="68"/>
        <v>0</v>
      </c>
      <c r="V111" s="75">
        <f t="shared" si="68"/>
        <v>0</v>
      </c>
      <c r="W111" s="75">
        <f t="shared" si="68"/>
        <v>0</v>
      </c>
      <c r="X111" s="75">
        <f t="shared" si="68"/>
        <v>0</v>
      </c>
      <c r="Y111" s="75">
        <f t="shared" si="68"/>
        <v>0</v>
      </c>
      <c r="Z111" s="75">
        <f t="shared" si="68"/>
        <v>0</v>
      </c>
      <c r="AA111" s="75">
        <f t="shared" si="68"/>
        <v>0</v>
      </c>
      <c r="AB111" s="75">
        <f t="shared" si="68"/>
        <v>0</v>
      </c>
      <c r="AC111" s="75">
        <f t="shared" si="68"/>
        <v>0</v>
      </c>
      <c r="AD111" s="75">
        <f t="shared" si="68"/>
        <v>0</v>
      </c>
      <c r="AE111" s="75">
        <f t="shared" si="68"/>
        <v>0</v>
      </c>
      <c r="AF111" s="75">
        <f t="shared" si="68"/>
        <v>0</v>
      </c>
      <c r="AG111" s="75">
        <f t="shared" si="68"/>
        <v>0</v>
      </c>
      <c r="AH111" s="75">
        <f t="shared" si="68"/>
        <v>0</v>
      </c>
      <c r="AI111" s="75">
        <f t="shared" si="68"/>
        <v>0</v>
      </c>
      <c r="AJ111" s="75">
        <f t="shared" si="68"/>
        <v>0</v>
      </c>
      <c r="AK111" s="75">
        <f t="shared" si="68"/>
        <v>0</v>
      </c>
      <c r="AL111" s="75">
        <f t="shared" si="68"/>
        <v>0</v>
      </c>
      <c r="AM111" s="75">
        <f t="shared" si="68"/>
        <v>0</v>
      </c>
      <c r="AN111" s="75">
        <f t="shared" si="68"/>
        <v>0</v>
      </c>
      <c r="AO111" s="75">
        <f t="shared" si="68"/>
        <v>0</v>
      </c>
      <c r="AP111" s="75">
        <f t="shared" si="68"/>
        <v>0</v>
      </c>
      <c r="AQ111" s="75">
        <f t="shared" si="68"/>
        <v>0</v>
      </c>
      <c r="AR111" s="75">
        <f t="shared" si="68"/>
        <v>0</v>
      </c>
      <c r="AS111" s="75">
        <f t="shared" si="68"/>
        <v>0</v>
      </c>
      <c r="AT111" s="75">
        <f t="shared" si="68"/>
        <v>0</v>
      </c>
      <c r="AU111" s="75">
        <f t="shared" si="68"/>
        <v>0</v>
      </c>
      <c r="AV111" s="75">
        <f t="shared" si="68"/>
        <v>0</v>
      </c>
      <c r="AW111" s="75">
        <f t="shared" si="68"/>
        <v>0</v>
      </c>
      <c r="AX111" s="75">
        <f t="shared" si="68"/>
        <v>0</v>
      </c>
      <c r="AY111" s="75">
        <f t="shared" si="68"/>
        <v>0</v>
      </c>
      <c r="AZ111" s="75">
        <f t="shared" si="68"/>
        <v>0</v>
      </c>
      <c r="BA111" s="75">
        <f t="shared" si="68"/>
        <v>0</v>
      </c>
      <c r="BB111" s="75">
        <f t="shared" si="68"/>
        <v>0</v>
      </c>
      <c r="BC111" s="75">
        <f t="shared" si="68"/>
        <v>0</v>
      </c>
      <c r="BD111" s="75">
        <f t="shared" si="68"/>
        <v>0</v>
      </c>
      <c r="BE111" s="75">
        <f t="shared" si="68"/>
        <v>0</v>
      </c>
      <c r="BF111" s="75">
        <f t="shared" si="68"/>
        <v>0</v>
      </c>
      <c r="BG111" s="75">
        <f t="shared" si="68"/>
        <v>0</v>
      </c>
      <c r="BH111" s="75">
        <f t="shared" si="68"/>
        <v>0</v>
      </c>
      <c r="BI111" s="75">
        <f t="shared" si="68"/>
        <v>0</v>
      </c>
      <c r="BJ111" s="75"/>
      <c r="BK111" s="75"/>
      <c r="BL111" s="75"/>
      <c r="BM111" s="37"/>
      <c r="BN111" s="75">
        <f t="shared" si="58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>$M$20/$B$3</f>
        <v>0</v>
      </c>
      <c r="N112" s="75">
        <f>$M$20/$B$3</f>
        <v>0</v>
      </c>
      <c r="O112" s="75">
        <f t="shared" ref="O112:BJ112" si="69">$M$20/$B$3</f>
        <v>0</v>
      </c>
      <c r="P112" s="75">
        <f t="shared" si="69"/>
        <v>0</v>
      </c>
      <c r="Q112" s="75">
        <f t="shared" si="69"/>
        <v>0</v>
      </c>
      <c r="R112" s="75">
        <f t="shared" si="69"/>
        <v>0</v>
      </c>
      <c r="S112" s="75">
        <f t="shared" si="69"/>
        <v>0</v>
      </c>
      <c r="T112" s="75">
        <f t="shared" si="69"/>
        <v>0</v>
      </c>
      <c r="U112" s="75">
        <f t="shared" si="69"/>
        <v>0</v>
      </c>
      <c r="V112" s="75">
        <f t="shared" si="69"/>
        <v>0</v>
      </c>
      <c r="W112" s="75">
        <f t="shared" si="69"/>
        <v>0</v>
      </c>
      <c r="X112" s="75">
        <f t="shared" si="69"/>
        <v>0</v>
      </c>
      <c r="Y112" s="75">
        <f t="shared" si="69"/>
        <v>0</v>
      </c>
      <c r="Z112" s="75">
        <f t="shared" si="69"/>
        <v>0</v>
      </c>
      <c r="AA112" s="75">
        <f t="shared" si="69"/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/>
      <c r="BL112" s="75"/>
      <c r="BM112" s="37"/>
      <c r="BN112" s="75">
        <f t="shared" si="58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>$N$20/$B$3</f>
        <v>0</v>
      </c>
      <c r="O113" s="75">
        <f t="shared" ref="O113:BK113" si="70">$N$20/$B$3</f>
        <v>0</v>
      </c>
      <c r="P113" s="75">
        <f t="shared" si="70"/>
        <v>0</v>
      </c>
      <c r="Q113" s="75">
        <f t="shared" si="70"/>
        <v>0</v>
      </c>
      <c r="R113" s="75">
        <f t="shared" si="70"/>
        <v>0</v>
      </c>
      <c r="S113" s="75">
        <f t="shared" si="70"/>
        <v>0</v>
      </c>
      <c r="T113" s="75">
        <f t="shared" si="70"/>
        <v>0</v>
      </c>
      <c r="U113" s="75">
        <f t="shared" si="70"/>
        <v>0</v>
      </c>
      <c r="V113" s="75">
        <f t="shared" si="70"/>
        <v>0</v>
      </c>
      <c r="W113" s="75">
        <f t="shared" si="70"/>
        <v>0</v>
      </c>
      <c r="X113" s="75">
        <f t="shared" si="70"/>
        <v>0</v>
      </c>
      <c r="Y113" s="75">
        <f t="shared" si="70"/>
        <v>0</v>
      </c>
      <c r="Z113" s="75">
        <f t="shared" si="70"/>
        <v>0</v>
      </c>
      <c r="AA113" s="75">
        <f t="shared" si="70"/>
        <v>0</v>
      </c>
      <c r="AB113" s="75">
        <f t="shared" si="70"/>
        <v>0</v>
      </c>
      <c r="AC113" s="75">
        <f t="shared" si="70"/>
        <v>0</v>
      </c>
      <c r="AD113" s="75">
        <f t="shared" si="70"/>
        <v>0</v>
      </c>
      <c r="AE113" s="75">
        <f t="shared" si="70"/>
        <v>0</v>
      </c>
      <c r="AF113" s="75">
        <f t="shared" si="70"/>
        <v>0</v>
      </c>
      <c r="AG113" s="75">
        <f t="shared" si="70"/>
        <v>0</v>
      </c>
      <c r="AH113" s="75">
        <f t="shared" si="70"/>
        <v>0</v>
      </c>
      <c r="AI113" s="75">
        <f t="shared" si="70"/>
        <v>0</v>
      </c>
      <c r="AJ113" s="75">
        <f t="shared" si="70"/>
        <v>0</v>
      </c>
      <c r="AK113" s="75">
        <f t="shared" si="70"/>
        <v>0</v>
      </c>
      <c r="AL113" s="75">
        <f t="shared" si="70"/>
        <v>0</v>
      </c>
      <c r="AM113" s="75">
        <f t="shared" si="70"/>
        <v>0</v>
      </c>
      <c r="AN113" s="75">
        <f t="shared" si="70"/>
        <v>0</v>
      </c>
      <c r="AO113" s="75">
        <f t="shared" si="70"/>
        <v>0</v>
      </c>
      <c r="AP113" s="75">
        <f t="shared" si="70"/>
        <v>0</v>
      </c>
      <c r="AQ113" s="75">
        <f t="shared" si="70"/>
        <v>0</v>
      </c>
      <c r="AR113" s="75">
        <f t="shared" si="70"/>
        <v>0</v>
      </c>
      <c r="AS113" s="75">
        <f t="shared" si="70"/>
        <v>0</v>
      </c>
      <c r="AT113" s="75">
        <f t="shared" si="70"/>
        <v>0</v>
      </c>
      <c r="AU113" s="75">
        <f t="shared" si="70"/>
        <v>0</v>
      </c>
      <c r="AV113" s="75">
        <f t="shared" si="70"/>
        <v>0</v>
      </c>
      <c r="AW113" s="75">
        <f t="shared" si="70"/>
        <v>0</v>
      </c>
      <c r="AX113" s="75">
        <f t="shared" si="70"/>
        <v>0</v>
      </c>
      <c r="AY113" s="75">
        <f t="shared" si="70"/>
        <v>0</v>
      </c>
      <c r="AZ113" s="75">
        <f t="shared" si="70"/>
        <v>0</v>
      </c>
      <c r="BA113" s="75">
        <f t="shared" si="70"/>
        <v>0</v>
      </c>
      <c r="BB113" s="75">
        <f t="shared" si="70"/>
        <v>0</v>
      </c>
      <c r="BC113" s="75">
        <f t="shared" si="70"/>
        <v>0</v>
      </c>
      <c r="BD113" s="75">
        <f t="shared" si="70"/>
        <v>0</v>
      </c>
      <c r="BE113" s="75">
        <f t="shared" si="70"/>
        <v>0</v>
      </c>
      <c r="BF113" s="75">
        <f t="shared" si="70"/>
        <v>0</v>
      </c>
      <c r="BG113" s="75">
        <f t="shared" si="70"/>
        <v>0</v>
      </c>
      <c r="BH113" s="75">
        <f t="shared" si="70"/>
        <v>0</v>
      </c>
      <c r="BI113" s="75">
        <f t="shared" si="70"/>
        <v>0</v>
      </c>
      <c r="BJ113" s="75">
        <f t="shared" si="70"/>
        <v>0</v>
      </c>
      <c r="BK113" s="75">
        <f t="shared" si="70"/>
        <v>0</v>
      </c>
      <c r="BL113" s="75"/>
      <c r="BM113" s="37"/>
      <c r="BN113" s="75">
        <f t="shared" si="58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1">SUM(C101:C113)</f>
        <v>0</v>
      </c>
      <c r="D114" s="69">
        <f t="shared" si="71"/>
        <v>0</v>
      </c>
      <c r="E114" s="69">
        <f t="shared" si="71"/>
        <v>0</v>
      </c>
      <c r="F114" s="69">
        <f t="shared" si="71"/>
        <v>0</v>
      </c>
      <c r="G114" s="69">
        <f t="shared" si="71"/>
        <v>4.4247240852144518</v>
      </c>
      <c r="H114" s="69">
        <f t="shared" si="71"/>
        <v>4.4247240852144518</v>
      </c>
      <c r="I114" s="69">
        <f t="shared" si="71"/>
        <v>4.4247240852144518</v>
      </c>
      <c r="J114" s="69">
        <f t="shared" si="71"/>
        <v>4.4247240852144518</v>
      </c>
      <c r="K114" s="69">
        <f t="shared" si="71"/>
        <v>4.4247240852144518</v>
      </c>
      <c r="L114" s="69">
        <f t="shared" si="71"/>
        <v>4.4247240852144518</v>
      </c>
      <c r="M114" s="69">
        <f t="shared" si="71"/>
        <v>4.4247240852144518</v>
      </c>
      <c r="N114" s="69">
        <f t="shared" si="71"/>
        <v>4.4247240852144518</v>
      </c>
      <c r="O114" s="69">
        <f t="shared" si="71"/>
        <v>4.4247240852144518</v>
      </c>
      <c r="P114" s="69">
        <f t="shared" si="71"/>
        <v>4.4247240852144518</v>
      </c>
      <c r="Q114" s="69">
        <f t="shared" si="71"/>
        <v>4.4247240852144518</v>
      </c>
      <c r="R114" s="69">
        <f t="shared" si="71"/>
        <v>4.4247240852144518</v>
      </c>
      <c r="S114" s="69">
        <f t="shared" si="71"/>
        <v>4.4247240852144518</v>
      </c>
      <c r="T114" s="69">
        <f t="shared" si="71"/>
        <v>4.4247240852144518</v>
      </c>
      <c r="U114" s="69">
        <f t="shared" si="71"/>
        <v>4.4247240852144518</v>
      </c>
      <c r="V114" s="69">
        <f t="shared" si="71"/>
        <v>4.4247240852144518</v>
      </c>
      <c r="W114" s="69">
        <f t="shared" si="71"/>
        <v>4.4247240852144518</v>
      </c>
      <c r="X114" s="69">
        <f t="shared" si="71"/>
        <v>4.4247240852144518</v>
      </c>
      <c r="Y114" s="69">
        <f t="shared" si="71"/>
        <v>4.4247240852144518</v>
      </c>
      <c r="Z114" s="69">
        <f t="shared" si="71"/>
        <v>4.4247240852144518</v>
      </c>
      <c r="AA114" s="69">
        <f t="shared" si="71"/>
        <v>4.4247240852144518</v>
      </c>
      <c r="AB114" s="69">
        <f t="shared" si="71"/>
        <v>4.4247240852144518</v>
      </c>
      <c r="AC114" s="69">
        <f t="shared" si="71"/>
        <v>4.4247240852144518</v>
      </c>
      <c r="AD114" s="69">
        <f t="shared" si="71"/>
        <v>4.4247240852144518</v>
      </c>
      <c r="AE114" s="69">
        <f t="shared" si="71"/>
        <v>4.4247240852144518</v>
      </c>
      <c r="AF114" s="69">
        <f t="shared" si="71"/>
        <v>4.4247240852144518</v>
      </c>
      <c r="AG114" s="69">
        <f t="shared" si="71"/>
        <v>4.4247240852144518</v>
      </c>
      <c r="AH114" s="69">
        <f t="shared" si="71"/>
        <v>4.4247240852144518</v>
      </c>
      <c r="AI114" s="69">
        <f t="shared" si="71"/>
        <v>4.4247240852144518</v>
      </c>
      <c r="AJ114" s="69">
        <f t="shared" si="71"/>
        <v>4.4247240852144518</v>
      </c>
      <c r="AK114" s="69">
        <f t="shared" si="71"/>
        <v>4.4247240852144518</v>
      </c>
      <c r="AL114" s="69">
        <f t="shared" si="71"/>
        <v>4.4247240852144518</v>
      </c>
      <c r="AM114" s="69">
        <f t="shared" si="71"/>
        <v>4.4247240852144518</v>
      </c>
      <c r="AN114" s="69">
        <f t="shared" si="71"/>
        <v>4.4247240852144518</v>
      </c>
      <c r="AO114" s="69">
        <f t="shared" si="71"/>
        <v>4.4247240852144518</v>
      </c>
      <c r="AP114" s="69">
        <f t="shared" si="71"/>
        <v>4.4247240852144518</v>
      </c>
      <c r="AQ114" s="69">
        <f t="shared" si="71"/>
        <v>4.4247240852144518</v>
      </c>
      <c r="AR114" s="69">
        <f t="shared" si="71"/>
        <v>4.4247240852144518</v>
      </c>
      <c r="AS114" s="69">
        <f t="shared" si="71"/>
        <v>4.4247240852144518</v>
      </c>
      <c r="AT114" s="69">
        <f t="shared" si="71"/>
        <v>4.4247240852144518</v>
      </c>
      <c r="AU114" s="69">
        <f t="shared" si="71"/>
        <v>4.4247240852144518</v>
      </c>
      <c r="AV114" s="69">
        <f t="shared" si="71"/>
        <v>4.4247240852144518</v>
      </c>
      <c r="AW114" s="69">
        <f t="shared" si="71"/>
        <v>4.4247240852144518</v>
      </c>
      <c r="AX114" s="69">
        <f t="shared" si="71"/>
        <v>4.4247240852144518</v>
      </c>
      <c r="AY114" s="69">
        <f t="shared" si="71"/>
        <v>4.4247240852144518</v>
      </c>
      <c r="AZ114" s="69">
        <f t="shared" si="71"/>
        <v>4.4247240852144518</v>
      </c>
      <c r="BA114" s="69">
        <f t="shared" si="71"/>
        <v>4.4247240852144518</v>
      </c>
      <c r="BB114" s="69">
        <f t="shared" si="71"/>
        <v>4.4247240852144518</v>
      </c>
      <c r="BC114" s="69">
        <f t="shared" si="71"/>
        <v>4.4247240852144518</v>
      </c>
      <c r="BD114" s="69">
        <f t="shared" si="71"/>
        <v>4.4247240852144518</v>
      </c>
      <c r="BE114" s="69">
        <f t="shared" si="71"/>
        <v>0</v>
      </c>
      <c r="BF114" s="69">
        <f t="shared" si="71"/>
        <v>0</v>
      </c>
      <c r="BG114" s="69">
        <f t="shared" si="71"/>
        <v>0</v>
      </c>
      <c r="BH114" s="69">
        <f t="shared" si="71"/>
        <v>0</v>
      </c>
      <c r="BI114" s="69">
        <f t="shared" si="71"/>
        <v>0</v>
      </c>
      <c r="BJ114" s="69">
        <f t="shared" si="71"/>
        <v>0</v>
      </c>
      <c r="BK114" s="69">
        <f t="shared" si="71"/>
        <v>0</v>
      </c>
      <c r="BL114" s="69">
        <f t="shared" si="71"/>
        <v>0</v>
      </c>
      <c r="BM114" s="37"/>
      <c r="BN114" s="58">
        <f>SUM(BN101:BN113)</f>
        <v>221.23620426072253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G51" activePane="bottomRight" state="frozen"/>
      <selection activeCell="N7" sqref="N7"/>
      <selection pane="topRight" activeCell="N7" sqref="N7"/>
      <selection pane="bottomLeft" activeCell="N7" sqref="N7"/>
      <selection pane="bottomRight" activeCell="BL65" sqref="BL65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332</v>
      </c>
    </row>
    <row r="2" spans="1:67" ht="15" customHeight="1">
      <c r="A2" s="60" t="s">
        <v>21</v>
      </c>
      <c r="B2" s="108" t="str">
        <f>VLOOKUP($B$1,'Assumptions (Inputs)'!$A$7:$F$24,2,FALSE)</f>
        <v>NEW Gateway Park SS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2.5000000000000001E-2</v>
      </c>
    </row>
    <row r="6" spans="1:67" ht="15" customHeight="1">
      <c r="A6" s="60"/>
      <c r="B6" s="367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N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185.65505999999999</v>
      </c>
      <c r="E11" s="57">
        <f t="shared" si="0"/>
        <v>506.40511865999997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(Escalated)'!E33</f>
        <v>0</v>
      </c>
      <c r="C13" s="129">
        <f>'CapEx (Escalated)'!F33</f>
        <v>185.65505999999999</v>
      </c>
      <c r="D13" s="129">
        <f>'CapEx (Escalated)'!G33</f>
        <v>320.75005865999998</v>
      </c>
      <c r="E13" s="129">
        <f>'CapEx (Escalated)'!H33</f>
        <v>132.99580432278239</v>
      </c>
      <c r="F13" s="129">
        <f>'CapEx (Escalated)'!I33</f>
        <v>0</v>
      </c>
      <c r="G13" s="129">
        <f>'CapEx (Escalated)'!J33</f>
        <v>0</v>
      </c>
      <c r="H13" s="129">
        <f>'CapEx (Escalated)'!K33</f>
        <v>0</v>
      </c>
      <c r="I13" s="129">
        <f>'CapEx (Escalated)'!L33</f>
        <v>0</v>
      </c>
      <c r="J13" s="129">
        <f>'CapEx (Escalated)'!M33</f>
        <v>0</v>
      </c>
      <c r="K13" s="129">
        <f>'CapEx (Escalated)'!N33</f>
        <v>0</v>
      </c>
      <c r="L13" s="129">
        <f>'CapEx (Escalated)'!O33</f>
        <v>0</v>
      </c>
      <c r="M13" s="129">
        <f>'CapEx (Escalated)'!P33</f>
        <v>0</v>
      </c>
      <c r="N13" s="129">
        <f>'CapEx (Escalated)'!Q33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639.40092298278239</v>
      </c>
      <c r="BO13" s="337"/>
    </row>
    <row r="14" spans="1:67" s="38" customFormat="1" ht="15" customHeight="1">
      <c r="A14" s="67" t="s">
        <v>27</v>
      </c>
      <c r="B14" s="129"/>
      <c r="C14" s="129"/>
      <c r="D14" s="129"/>
      <c r="E14" s="129">
        <f>-SUM(B13:E13)</f>
        <v>-639.40092298278239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-639.40092298278239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185.65505999999999</v>
      </c>
      <c r="D15" s="68">
        <f t="shared" si="2"/>
        <v>506.40511865999997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92.827529999999996</v>
      </c>
      <c r="D16" s="69">
        <f t="shared" si="4"/>
        <v>346.03008933000001</v>
      </c>
      <c r="E16" s="69">
        <f t="shared" si="4"/>
        <v>253.20255932999999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0</v>
      </c>
      <c r="F19" s="75">
        <f t="shared" si="5"/>
        <v>639.40092298278239</v>
      </c>
      <c r="G19" s="75">
        <f t="shared" si="5"/>
        <v>639.40092298278239</v>
      </c>
      <c r="H19" s="75">
        <f t="shared" si="5"/>
        <v>639.40092298278239</v>
      </c>
      <c r="I19" s="75">
        <f t="shared" si="5"/>
        <v>639.40092298278239</v>
      </c>
      <c r="J19" s="75">
        <f t="shared" si="5"/>
        <v>639.40092298278239</v>
      </c>
      <c r="K19" s="75">
        <f t="shared" si="5"/>
        <v>639.40092298278239</v>
      </c>
      <c r="L19" s="75">
        <f t="shared" si="5"/>
        <v>639.40092298278239</v>
      </c>
      <c r="M19" s="75">
        <f t="shared" si="5"/>
        <v>639.40092298278239</v>
      </c>
      <c r="N19" s="75">
        <f t="shared" si="5"/>
        <v>639.40092298278239</v>
      </c>
      <c r="O19" s="75">
        <f t="shared" si="5"/>
        <v>639.40092298278239</v>
      </c>
      <c r="P19" s="75">
        <f t="shared" si="5"/>
        <v>639.40092298278239</v>
      </c>
      <c r="Q19" s="75">
        <f t="shared" si="5"/>
        <v>639.40092298278239</v>
      </c>
      <c r="R19" s="75">
        <f t="shared" si="5"/>
        <v>639.40092298278239</v>
      </c>
      <c r="S19" s="75">
        <f t="shared" si="5"/>
        <v>639.40092298278239</v>
      </c>
      <c r="T19" s="75">
        <f t="shared" si="5"/>
        <v>639.40092298278239</v>
      </c>
      <c r="U19" s="75">
        <f t="shared" si="5"/>
        <v>639.40092298278239</v>
      </c>
      <c r="V19" s="75">
        <f t="shared" si="5"/>
        <v>639.40092298278239</v>
      </c>
      <c r="W19" s="75">
        <f t="shared" si="5"/>
        <v>639.40092298278239</v>
      </c>
      <c r="X19" s="75">
        <f t="shared" si="5"/>
        <v>639.40092298278239</v>
      </c>
      <c r="Y19" s="75">
        <f t="shared" si="5"/>
        <v>639.40092298278239</v>
      </c>
      <c r="Z19" s="75">
        <f t="shared" si="5"/>
        <v>639.40092298278239</v>
      </c>
      <c r="AA19" s="75">
        <f t="shared" si="5"/>
        <v>639.40092298278239</v>
      </c>
      <c r="AB19" s="75">
        <f t="shared" si="5"/>
        <v>639.40092298278239</v>
      </c>
      <c r="AC19" s="75">
        <f t="shared" si="5"/>
        <v>639.40092298278239</v>
      </c>
      <c r="AD19" s="75">
        <f t="shared" si="5"/>
        <v>639.40092298278239</v>
      </c>
      <c r="AE19" s="75">
        <f t="shared" si="5"/>
        <v>639.40092298278239</v>
      </c>
      <c r="AF19" s="75">
        <f t="shared" si="5"/>
        <v>639.40092298278239</v>
      </c>
      <c r="AG19" s="75">
        <f t="shared" si="5"/>
        <v>639.40092298278239</v>
      </c>
      <c r="AH19" s="75">
        <f t="shared" si="5"/>
        <v>639.40092298278239</v>
      </c>
      <c r="AI19" s="75">
        <f t="shared" si="5"/>
        <v>639.40092298278239</v>
      </c>
      <c r="AJ19" s="75">
        <f t="shared" si="5"/>
        <v>639.40092298278239</v>
      </c>
      <c r="AK19" s="75">
        <f t="shared" si="5"/>
        <v>639.40092298278239</v>
      </c>
      <c r="AL19" s="75">
        <f t="shared" si="5"/>
        <v>639.40092298278239</v>
      </c>
      <c r="AM19" s="75">
        <f t="shared" si="5"/>
        <v>639.40092298278239</v>
      </c>
      <c r="AN19" s="75">
        <f t="shared" si="5"/>
        <v>639.40092298278239</v>
      </c>
      <c r="AO19" s="75">
        <f t="shared" si="5"/>
        <v>639.40092298278239</v>
      </c>
      <c r="AP19" s="75">
        <f t="shared" si="5"/>
        <v>639.40092298278239</v>
      </c>
      <c r="AQ19" s="75">
        <f t="shared" si="5"/>
        <v>639.40092298278239</v>
      </c>
      <c r="AR19" s="75">
        <f t="shared" si="5"/>
        <v>639.40092298278239</v>
      </c>
      <c r="AS19" s="75">
        <f t="shared" si="5"/>
        <v>639.40092298278239</v>
      </c>
      <c r="AT19" s="75">
        <f t="shared" si="5"/>
        <v>639.40092298278239</v>
      </c>
      <c r="AU19" s="75">
        <f t="shared" si="5"/>
        <v>639.40092298278239</v>
      </c>
      <c r="AV19" s="75">
        <f t="shared" si="5"/>
        <v>639.40092298278239</v>
      </c>
      <c r="AW19" s="75">
        <f t="shared" si="5"/>
        <v>639.40092298278239</v>
      </c>
      <c r="AX19" s="75">
        <f t="shared" si="5"/>
        <v>639.40092298278239</v>
      </c>
      <c r="AY19" s="75">
        <f t="shared" si="5"/>
        <v>639.40092298278239</v>
      </c>
      <c r="AZ19" s="75">
        <f t="shared" si="5"/>
        <v>639.40092298278239</v>
      </c>
      <c r="BA19" s="75">
        <f t="shared" si="5"/>
        <v>639.40092298278239</v>
      </c>
      <c r="BB19" s="75">
        <f t="shared" si="5"/>
        <v>639.40092298278239</v>
      </c>
      <c r="BC19" s="75">
        <f t="shared" si="5"/>
        <v>0</v>
      </c>
      <c r="BD19" s="75">
        <f t="shared" si="5"/>
        <v>0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67" customFormat="1" ht="15" customHeight="1">
      <c r="A20" s="362" t="s">
        <v>25</v>
      </c>
      <c r="B20" s="290">
        <f>-B14</f>
        <v>0</v>
      </c>
      <c r="C20" s="290">
        <f t="shared" ref="C20:D20" si="6">-C14</f>
        <v>0</v>
      </c>
      <c r="D20" s="290">
        <f t="shared" si="6"/>
        <v>0</v>
      </c>
      <c r="E20" s="290">
        <f>-E14</f>
        <v>639.40092298278239</v>
      </c>
      <c r="F20" s="290">
        <f t="shared" ref="F20:AX20" si="7">-F14</f>
        <v>0</v>
      </c>
      <c r="G20" s="290">
        <f t="shared" si="7"/>
        <v>0</v>
      </c>
      <c r="H20" s="290">
        <f t="shared" si="7"/>
        <v>0</v>
      </c>
      <c r="I20" s="290">
        <f t="shared" si="7"/>
        <v>0</v>
      </c>
      <c r="J20" s="290">
        <f t="shared" si="7"/>
        <v>0</v>
      </c>
      <c r="K20" s="290">
        <f t="shared" si="7"/>
        <v>0</v>
      </c>
      <c r="L20" s="290">
        <f t="shared" si="7"/>
        <v>0</v>
      </c>
      <c r="M20" s="290">
        <f t="shared" si="7"/>
        <v>0</v>
      </c>
      <c r="N20" s="290">
        <f t="shared" si="7"/>
        <v>0</v>
      </c>
      <c r="O20" s="290">
        <f t="shared" si="7"/>
        <v>0</v>
      </c>
      <c r="P20" s="290">
        <f t="shared" si="7"/>
        <v>0</v>
      </c>
      <c r="Q20" s="290">
        <f t="shared" si="7"/>
        <v>0</v>
      </c>
      <c r="R20" s="290">
        <f t="shared" si="7"/>
        <v>0</v>
      </c>
      <c r="S20" s="290">
        <f t="shared" si="7"/>
        <v>0</v>
      </c>
      <c r="T20" s="290">
        <f t="shared" si="7"/>
        <v>0</v>
      </c>
      <c r="U20" s="290">
        <f t="shared" si="7"/>
        <v>0</v>
      </c>
      <c r="V20" s="290">
        <f t="shared" si="7"/>
        <v>0</v>
      </c>
      <c r="W20" s="290">
        <f t="shared" si="7"/>
        <v>0</v>
      </c>
      <c r="X20" s="290">
        <f t="shared" si="7"/>
        <v>0</v>
      </c>
      <c r="Y20" s="290">
        <f t="shared" si="7"/>
        <v>0</v>
      </c>
      <c r="Z20" s="290">
        <f t="shared" si="7"/>
        <v>0</v>
      </c>
      <c r="AA20" s="290">
        <f t="shared" si="7"/>
        <v>0</v>
      </c>
      <c r="AB20" s="290">
        <f t="shared" si="7"/>
        <v>0</v>
      </c>
      <c r="AC20" s="290">
        <f t="shared" si="7"/>
        <v>0</v>
      </c>
      <c r="AD20" s="290">
        <f t="shared" si="7"/>
        <v>0</v>
      </c>
      <c r="AE20" s="290">
        <f t="shared" si="7"/>
        <v>0</v>
      </c>
      <c r="AF20" s="290">
        <f t="shared" si="7"/>
        <v>0</v>
      </c>
      <c r="AG20" s="290">
        <f t="shared" si="7"/>
        <v>0</v>
      </c>
      <c r="AH20" s="290">
        <f t="shared" si="7"/>
        <v>0</v>
      </c>
      <c r="AI20" s="290">
        <f t="shared" si="7"/>
        <v>0</v>
      </c>
      <c r="AJ20" s="290">
        <f t="shared" si="7"/>
        <v>0</v>
      </c>
      <c r="AK20" s="290">
        <f t="shared" si="7"/>
        <v>0</v>
      </c>
      <c r="AL20" s="290">
        <f t="shared" si="7"/>
        <v>0</v>
      </c>
      <c r="AM20" s="290">
        <f t="shared" si="7"/>
        <v>0</v>
      </c>
      <c r="AN20" s="290">
        <f t="shared" si="7"/>
        <v>0</v>
      </c>
      <c r="AO20" s="290">
        <f t="shared" si="7"/>
        <v>0</v>
      </c>
      <c r="AP20" s="290">
        <f t="shared" si="7"/>
        <v>0</v>
      </c>
      <c r="AQ20" s="290">
        <f t="shared" si="7"/>
        <v>0</v>
      </c>
      <c r="AR20" s="290">
        <f t="shared" si="7"/>
        <v>0</v>
      </c>
      <c r="AS20" s="290">
        <f t="shared" si="7"/>
        <v>0</v>
      </c>
      <c r="AT20" s="290">
        <f t="shared" si="7"/>
        <v>0</v>
      </c>
      <c r="AU20" s="290">
        <f t="shared" si="7"/>
        <v>0</v>
      </c>
      <c r="AV20" s="290">
        <f t="shared" si="7"/>
        <v>0</v>
      </c>
      <c r="AW20" s="290">
        <f t="shared" si="7"/>
        <v>0</v>
      </c>
      <c r="AX20" s="290">
        <f t="shared" si="7"/>
        <v>0</v>
      </c>
      <c r="AY20" s="290">
        <f t="shared" ref="AY20:BL20" si="8">-B20</f>
        <v>0</v>
      </c>
      <c r="AZ20" s="290">
        <f t="shared" si="8"/>
        <v>0</v>
      </c>
      <c r="BA20" s="290">
        <f t="shared" si="8"/>
        <v>0</v>
      </c>
      <c r="BB20" s="290">
        <f t="shared" si="8"/>
        <v>-639.40092298278239</v>
      </c>
      <c r="BC20" s="290">
        <f t="shared" si="8"/>
        <v>0</v>
      </c>
      <c r="BD20" s="290">
        <f t="shared" si="8"/>
        <v>0</v>
      </c>
      <c r="BE20" s="290">
        <f t="shared" si="8"/>
        <v>0</v>
      </c>
      <c r="BF20" s="290">
        <f t="shared" si="8"/>
        <v>0</v>
      </c>
      <c r="BG20" s="290">
        <f t="shared" si="8"/>
        <v>0</v>
      </c>
      <c r="BH20" s="290">
        <f t="shared" si="8"/>
        <v>0</v>
      </c>
      <c r="BI20" s="290">
        <f t="shared" si="8"/>
        <v>0</v>
      </c>
      <c r="BJ20" s="290">
        <f t="shared" si="8"/>
        <v>0</v>
      </c>
      <c r="BK20" s="290">
        <f t="shared" si="8"/>
        <v>0</v>
      </c>
      <c r="BL20" s="290">
        <f t="shared" si="8"/>
        <v>0</v>
      </c>
      <c r="BM20" s="292"/>
      <c r="BN20" s="290">
        <f>SUM(B20:BM20)</f>
        <v>0</v>
      </c>
      <c r="BO20" s="368"/>
    </row>
    <row r="21" spans="1:67" s="38" customFormat="1" ht="15" customHeight="1">
      <c r="A21" s="36" t="s">
        <v>28</v>
      </c>
      <c r="B21" s="75">
        <f t="shared" ref="B21:BL21" si="9">SUM(B19:B20)</f>
        <v>0</v>
      </c>
      <c r="C21" s="75">
        <f t="shared" si="9"/>
        <v>0</v>
      </c>
      <c r="D21" s="75">
        <f t="shared" si="9"/>
        <v>0</v>
      </c>
      <c r="E21" s="75">
        <f t="shared" si="9"/>
        <v>639.40092298278239</v>
      </c>
      <c r="F21" s="75">
        <f t="shared" si="9"/>
        <v>639.40092298278239</v>
      </c>
      <c r="G21" s="75">
        <f t="shared" si="9"/>
        <v>639.40092298278239</v>
      </c>
      <c r="H21" s="75">
        <f t="shared" si="9"/>
        <v>639.40092298278239</v>
      </c>
      <c r="I21" s="75">
        <f t="shared" si="9"/>
        <v>639.40092298278239</v>
      </c>
      <c r="J21" s="75">
        <f t="shared" si="9"/>
        <v>639.40092298278239</v>
      </c>
      <c r="K21" s="75">
        <f t="shared" si="9"/>
        <v>639.40092298278239</v>
      </c>
      <c r="L21" s="75">
        <f t="shared" si="9"/>
        <v>639.40092298278239</v>
      </c>
      <c r="M21" s="75">
        <f t="shared" si="9"/>
        <v>639.40092298278239</v>
      </c>
      <c r="N21" s="75">
        <f t="shared" si="9"/>
        <v>639.40092298278239</v>
      </c>
      <c r="O21" s="75">
        <f t="shared" si="9"/>
        <v>639.40092298278239</v>
      </c>
      <c r="P21" s="75">
        <f t="shared" si="9"/>
        <v>639.40092298278239</v>
      </c>
      <c r="Q21" s="75">
        <f t="shared" si="9"/>
        <v>639.40092298278239</v>
      </c>
      <c r="R21" s="75">
        <f t="shared" si="9"/>
        <v>639.40092298278239</v>
      </c>
      <c r="S21" s="75">
        <f t="shared" si="9"/>
        <v>639.40092298278239</v>
      </c>
      <c r="T21" s="75">
        <f t="shared" si="9"/>
        <v>639.40092298278239</v>
      </c>
      <c r="U21" s="75">
        <f t="shared" si="9"/>
        <v>639.40092298278239</v>
      </c>
      <c r="V21" s="75">
        <f t="shared" si="9"/>
        <v>639.40092298278239</v>
      </c>
      <c r="W21" s="75">
        <f t="shared" si="9"/>
        <v>639.40092298278239</v>
      </c>
      <c r="X21" s="75">
        <f t="shared" si="9"/>
        <v>639.40092298278239</v>
      </c>
      <c r="Y21" s="75">
        <f t="shared" si="9"/>
        <v>639.40092298278239</v>
      </c>
      <c r="Z21" s="75">
        <f t="shared" si="9"/>
        <v>639.40092298278239</v>
      </c>
      <c r="AA21" s="75">
        <f t="shared" si="9"/>
        <v>639.40092298278239</v>
      </c>
      <c r="AB21" s="75">
        <f t="shared" si="9"/>
        <v>639.40092298278239</v>
      </c>
      <c r="AC21" s="75">
        <f t="shared" si="9"/>
        <v>639.40092298278239</v>
      </c>
      <c r="AD21" s="75">
        <f t="shared" si="9"/>
        <v>639.40092298278239</v>
      </c>
      <c r="AE21" s="75">
        <f t="shared" si="9"/>
        <v>639.40092298278239</v>
      </c>
      <c r="AF21" s="75">
        <f t="shared" si="9"/>
        <v>639.40092298278239</v>
      </c>
      <c r="AG21" s="75">
        <f t="shared" si="9"/>
        <v>639.40092298278239</v>
      </c>
      <c r="AH21" s="75">
        <f t="shared" si="9"/>
        <v>639.40092298278239</v>
      </c>
      <c r="AI21" s="75">
        <f t="shared" si="9"/>
        <v>639.40092298278239</v>
      </c>
      <c r="AJ21" s="75">
        <f t="shared" si="9"/>
        <v>639.40092298278239</v>
      </c>
      <c r="AK21" s="75">
        <f t="shared" si="9"/>
        <v>639.40092298278239</v>
      </c>
      <c r="AL21" s="75">
        <f t="shared" si="9"/>
        <v>639.40092298278239</v>
      </c>
      <c r="AM21" s="75">
        <f t="shared" si="9"/>
        <v>639.40092298278239</v>
      </c>
      <c r="AN21" s="75">
        <f t="shared" si="9"/>
        <v>639.40092298278239</v>
      </c>
      <c r="AO21" s="75">
        <f t="shared" si="9"/>
        <v>639.40092298278239</v>
      </c>
      <c r="AP21" s="75">
        <f t="shared" si="9"/>
        <v>639.40092298278239</v>
      </c>
      <c r="AQ21" s="75">
        <f t="shared" si="9"/>
        <v>639.40092298278239</v>
      </c>
      <c r="AR21" s="75">
        <f t="shared" si="9"/>
        <v>639.40092298278239</v>
      </c>
      <c r="AS21" s="75">
        <f t="shared" si="9"/>
        <v>639.40092298278239</v>
      </c>
      <c r="AT21" s="75">
        <f t="shared" si="9"/>
        <v>639.40092298278239</v>
      </c>
      <c r="AU21" s="75">
        <f t="shared" si="9"/>
        <v>639.40092298278239</v>
      </c>
      <c r="AV21" s="75">
        <f t="shared" si="9"/>
        <v>639.40092298278239</v>
      </c>
      <c r="AW21" s="75">
        <f t="shared" si="9"/>
        <v>639.40092298278239</v>
      </c>
      <c r="AX21" s="75">
        <f t="shared" si="9"/>
        <v>639.40092298278239</v>
      </c>
      <c r="AY21" s="75">
        <f t="shared" si="9"/>
        <v>639.40092298278239</v>
      </c>
      <c r="AZ21" s="75">
        <f t="shared" si="9"/>
        <v>639.40092298278239</v>
      </c>
      <c r="BA21" s="75">
        <f t="shared" si="9"/>
        <v>639.40092298278239</v>
      </c>
      <c r="BB21" s="75">
        <f t="shared" si="9"/>
        <v>0</v>
      </c>
      <c r="BC21" s="75">
        <f t="shared" si="9"/>
        <v>0</v>
      </c>
      <c r="BD21" s="75">
        <f t="shared" si="9"/>
        <v>0</v>
      </c>
      <c r="BE21" s="75">
        <f t="shared" si="9"/>
        <v>0</v>
      </c>
      <c r="BF21" s="75">
        <f t="shared" si="9"/>
        <v>0</v>
      </c>
      <c r="BG21" s="75">
        <f t="shared" si="9"/>
        <v>0</v>
      </c>
      <c r="BH21" s="75">
        <f t="shared" si="9"/>
        <v>0</v>
      </c>
      <c r="BI21" s="75">
        <f t="shared" si="9"/>
        <v>0</v>
      </c>
      <c r="BJ21" s="75">
        <f t="shared" si="9"/>
        <v>0</v>
      </c>
      <c r="BK21" s="75">
        <f t="shared" si="9"/>
        <v>0</v>
      </c>
      <c r="BL21" s="75">
        <f t="shared" si="9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10">AVERAGE(B19,B21)</f>
        <v>0</v>
      </c>
      <c r="C22" s="69">
        <f t="shared" si="10"/>
        <v>0</v>
      </c>
      <c r="D22" s="69">
        <f t="shared" si="10"/>
        <v>0</v>
      </c>
      <c r="E22" s="69">
        <f t="shared" si="10"/>
        <v>319.7004614913912</v>
      </c>
      <c r="F22" s="69">
        <f t="shared" si="10"/>
        <v>639.40092298278239</v>
      </c>
      <c r="G22" s="69">
        <f t="shared" si="10"/>
        <v>639.40092298278239</v>
      </c>
      <c r="H22" s="69">
        <f t="shared" si="10"/>
        <v>639.40092298278239</v>
      </c>
      <c r="I22" s="69">
        <f t="shared" si="10"/>
        <v>639.40092298278239</v>
      </c>
      <c r="J22" s="69">
        <f t="shared" si="10"/>
        <v>639.40092298278239</v>
      </c>
      <c r="K22" s="69">
        <f t="shared" si="10"/>
        <v>639.40092298278239</v>
      </c>
      <c r="L22" s="69">
        <f t="shared" si="10"/>
        <v>639.40092298278239</v>
      </c>
      <c r="M22" s="69">
        <f t="shared" si="10"/>
        <v>639.40092298278239</v>
      </c>
      <c r="N22" s="69">
        <f t="shared" si="10"/>
        <v>639.40092298278239</v>
      </c>
      <c r="O22" s="69">
        <f t="shared" si="10"/>
        <v>639.40092298278239</v>
      </c>
      <c r="P22" s="69">
        <f t="shared" si="10"/>
        <v>639.40092298278239</v>
      </c>
      <c r="Q22" s="69">
        <f t="shared" si="10"/>
        <v>639.40092298278239</v>
      </c>
      <c r="R22" s="69">
        <f t="shared" si="10"/>
        <v>639.40092298278239</v>
      </c>
      <c r="S22" s="69">
        <f t="shared" si="10"/>
        <v>639.40092298278239</v>
      </c>
      <c r="T22" s="69">
        <f t="shared" si="10"/>
        <v>639.40092298278239</v>
      </c>
      <c r="U22" s="69">
        <f t="shared" si="10"/>
        <v>639.40092298278239</v>
      </c>
      <c r="V22" s="69">
        <f t="shared" si="10"/>
        <v>639.40092298278239</v>
      </c>
      <c r="W22" s="69">
        <f t="shared" si="10"/>
        <v>639.40092298278239</v>
      </c>
      <c r="X22" s="69">
        <f t="shared" si="10"/>
        <v>639.40092298278239</v>
      </c>
      <c r="Y22" s="69">
        <f t="shared" si="10"/>
        <v>639.40092298278239</v>
      </c>
      <c r="Z22" s="69">
        <f t="shared" si="10"/>
        <v>639.40092298278239</v>
      </c>
      <c r="AA22" s="69">
        <f t="shared" si="10"/>
        <v>639.40092298278239</v>
      </c>
      <c r="AB22" s="69">
        <f t="shared" si="10"/>
        <v>639.40092298278239</v>
      </c>
      <c r="AC22" s="69">
        <f t="shared" si="10"/>
        <v>639.40092298278239</v>
      </c>
      <c r="AD22" s="69">
        <f t="shared" si="10"/>
        <v>639.40092298278239</v>
      </c>
      <c r="AE22" s="69">
        <f t="shared" si="10"/>
        <v>639.40092298278239</v>
      </c>
      <c r="AF22" s="69">
        <f t="shared" si="10"/>
        <v>639.40092298278239</v>
      </c>
      <c r="AG22" s="69">
        <f t="shared" si="10"/>
        <v>639.40092298278239</v>
      </c>
      <c r="AH22" s="69">
        <f t="shared" si="10"/>
        <v>639.40092298278239</v>
      </c>
      <c r="AI22" s="69">
        <f t="shared" si="10"/>
        <v>639.40092298278239</v>
      </c>
      <c r="AJ22" s="69">
        <f t="shared" si="10"/>
        <v>639.40092298278239</v>
      </c>
      <c r="AK22" s="69">
        <f t="shared" si="10"/>
        <v>639.40092298278239</v>
      </c>
      <c r="AL22" s="69">
        <f t="shared" si="10"/>
        <v>639.40092298278239</v>
      </c>
      <c r="AM22" s="69">
        <f t="shared" si="10"/>
        <v>639.40092298278239</v>
      </c>
      <c r="AN22" s="69">
        <f t="shared" si="10"/>
        <v>639.40092298278239</v>
      </c>
      <c r="AO22" s="69">
        <f t="shared" si="10"/>
        <v>639.40092298278239</v>
      </c>
      <c r="AP22" s="69">
        <f t="shared" si="10"/>
        <v>639.40092298278239</v>
      </c>
      <c r="AQ22" s="69">
        <f t="shared" si="10"/>
        <v>639.40092298278239</v>
      </c>
      <c r="AR22" s="69">
        <f t="shared" si="10"/>
        <v>639.40092298278239</v>
      </c>
      <c r="AS22" s="69">
        <f t="shared" si="10"/>
        <v>639.40092298278239</v>
      </c>
      <c r="AT22" s="69">
        <f t="shared" si="10"/>
        <v>639.40092298278239</v>
      </c>
      <c r="AU22" s="69">
        <f t="shared" si="10"/>
        <v>639.40092298278239</v>
      </c>
      <c r="AV22" s="69">
        <f t="shared" si="10"/>
        <v>639.40092298278239</v>
      </c>
      <c r="AW22" s="69">
        <f t="shared" si="10"/>
        <v>639.40092298278239</v>
      </c>
      <c r="AX22" s="69">
        <f t="shared" si="10"/>
        <v>639.40092298278239</v>
      </c>
      <c r="AY22" s="69">
        <f t="shared" si="10"/>
        <v>639.40092298278239</v>
      </c>
      <c r="AZ22" s="69">
        <f t="shared" si="10"/>
        <v>639.40092298278239</v>
      </c>
      <c r="BA22" s="69">
        <f t="shared" si="10"/>
        <v>639.40092298278239</v>
      </c>
      <c r="BB22" s="69">
        <f t="shared" si="10"/>
        <v>319.7004614913912</v>
      </c>
      <c r="BC22" s="69">
        <f t="shared" si="10"/>
        <v>0</v>
      </c>
      <c r="BD22" s="69">
        <f t="shared" si="10"/>
        <v>0</v>
      </c>
      <c r="BE22" s="69">
        <f t="shared" si="10"/>
        <v>0</v>
      </c>
      <c r="BF22" s="69">
        <f t="shared" si="10"/>
        <v>0</v>
      </c>
      <c r="BG22" s="69">
        <f t="shared" si="10"/>
        <v>0</v>
      </c>
      <c r="BH22" s="69">
        <f t="shared" si="10"/>
        <v>0</v>
      </c>
      <c r="BI22" s="69">
        <f t="shared" si="10"/>
        <v>0</v>
      </c>
      <c r="BJ22" s="69">
        <f t="shared" si="10"/>
        <v>0</v>
      </c>
      <c r="BK22" s="69">
        <f t="shared" si="10"/>
        <v>0</v>
      </c>
      <c r="BL22" s="69">
        <f t="shared" si="10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1">B28</f>
        <v>0</v>
      </c>
      <c r="D25" s="75">
        <f t="shared" si="11"/>
        <v>0</v>
      </c>
      <c r="E25" s="75">
        <f t="shared" si="11"/>
        <v>0</v>
      </c>
      <c r="F25" s="75">
        <f t="shared" si="11"/>
        <v>47.955069223708676</v>
      </c>
      <c r="G25" s="75">
        <f t="shared" si="11"/>
        <v>140.27177448396282</v>
      </c>
      <c r="H25" s="75">
        <f t="shared" si="11"/>
        <v>225.65737373908354</v>
      </c>
      <c r="I25" s="75">
        <f t="shared" si="11"/>
        <v>304.64896376437645</v>
      </c>
      <c r="J25" s="75">
        <f t="shared" si="11"/>
        <v>377.70691322438921</v>
      </c>
      <c r="K25" s="75">
        <f t="shared" si="11"/>
        <v>445.29159078366928</v>
      </c>
      <c r="L25" s="75">
        <f t="shared" si="11"/>
        <v>507.79942501446607</v>
      </c>
      <c r="M25" s="75">
        <f t="shared" si="11"/>
        <v>565.62684448902894</v>
      </c>
      <c r="N25" s="75">
        <f t="shared" si="11"/>
        <v>622.68698285601238</v>
      </c>
      <c r="O25" s="75">
        <f t="shared" si="11"/>
        <v>679.74712122299582</v>
      </c>
      <c r="P25" s="75">
        <f t="shared" si="11"/>
        <v>736.80725958997925</v>
      </c>
      <c r="Q25" s="75">
        <f t="shared" si="11"/>
        <v>793.86739795696269</v>
      </c>
      <c r="R25" s="75">
        <f t="shared" si="11"/>
        <v>850.92753632394613</v>
      </c>
      <c r="S25" s="75">
        <f t="shared" si="11"/>
        <v>907.98767469092957</v>
      </c>
      <c r="T25" s="75">
        <f t="shared" si="11"/>
        <v>965.047813057913</v>
      </c>
      <c r="U25" s="75">
        <f t="shared" si="11"/>
        <v>1022.1079514248964</v>
      </c>
      <c r="V25" s="75">
        <f t="shared" si="11"/>
        <v>1079.16808979188</v>
      </c>
      <c r="W25" s="75">
        <f t="shared" si="11"/>
        <v>1136.2282281588637</v>
      </c>
      <c r="X25" s="75">
        <f t="shared" si="11"/>
        <v>1193.2883665258473</v>
      </c>
      <c r="Y25" s="75">
        <f t="shared" si="11"/>
        <v>1250.348504892831</v>
      </c>
      <c r="Z25" s="75">
        <f t="shared" si="11"/>
        <v>1278.8785740763228</v>
      </c>
      <c r="AA25" s="75">
        <f t="shared" si="11"/>
        <v>1278.8785740763228</v>
      </c>
      <c r="AB25" s="75">
        <f t="shared" si="11"/>
        <v>1278.8785740763228</v>
      </c>
      <c r="AC25" s="75">
        <f t="shared" si="11"/>
        <v>1278.8785740763228</v>
      </c>
      <c r="AD25" s="75">
        <f t="shared" si="11"/>
        <v>1278.8785740763228</v>
      </c>
      <c r="AE25" s="75">
        <f t="shared" si="11"/>
        <v>1278.8785740763228</v>
      </c>
      <c r="AF25" s="75">
        <f t="shared" si="11"/>
        <v>1278.8785740763228</v>
      </c>
      <c r="AG25" s="75">
        <f t="shared" si="11"/>
        <v>1278.8785740763228</v>
      </c>
      <c r="AH25" s="75">
        <f t="shared" si="11"/>
        <v>1278.8785740763228</v>
      </c>
      <c r="AI25" s="75">
        <f t="shared" si="11"/>
        <v>1278.8785740763228</v>
      </c>
      <c r="AJ25" s="75">
        <f t="shared" si="11"/>
        <v>1278.8785740763228</v>
      </c>
      <c r="AK25" s="75">
        <f t="shared" si="11"/>
        <v>1278.8785740763228</v>
      </c>
      <c r="AL25" s="75">
        <f t="shared" si="11"/>
        <v>1278.8785740763228</v>
      </c>
      <c r="AM25" s="75">
        <f t="shared" si="11"/>
        <v>1278.8785740763228</v>
      </c>
      <c r="AN25" s="75">
        <f t="shared" si="11"/>
        <v>1278.8785740763228</v>
      </c>
      <c r="AO25" s="75">
        <f t="shared" si="11"/>
        <v>1278.8785740763228</v>
      </c>
      <c r="AP25" s="75">
        <f t="shared" si="11"/>
        <v>1278.8785740763228</v>
      </c>
      <c r="AQ25" s="75">
        <f t="shared" si="11"/>
        <v>1278.8785740763228</v>
      </c>
      <c r="AR25" s="75">
        <f t="shared" si="11"/>
        <v>1278.8785740763228</v>
      </c>
      <c r="AS25" s="75">
        <f t="shared" si="11"/>
        <v>1278.8785740763228</v>
      </c>
      <c r="AT25" s="75">
        <f t="shared" si="11"/>
        <v>1278.8785740763228</v>
      </c>
      <c r="AU25" s="75">
        <f t="shared" si="11"/>
        <v>1278.8785740763228</v>
      </c>
      <c r="AV25" s="75">
        <f t="shared" si="11"/>
        <v>1278.8785740763228</v>
      </c>
      <c r="AW25" s="75">
        <f t="shared" si="11"/>
        <v>1278.8785740763228</v>
      </c>
      <c r="AX25" s="75">
        <f t="shared" si="11"/>
        <v>1278.8785740763228</v>
      </c>
      <c r="AY25" s="75">
        <f t="shared" si="11"/>
        <v>1278.8785740763228</v>
      </c>
      <c r="AZ25" s="75">
        <f t="shared" si="11"/>
        <v>1278.8785740763228</v>
      </c>
      <c r="BA25" s="75">
        <f t="shared" si="11"/>
        <v>1278.8785740763228</v>
      </c>
      <c r="BB25" s="75">
        <f t="shared" si="11"/>
        <v>1278.8785740763228</v>
      </c>
      <c r="BC25" s="75">
        <f t="shared" si="11"/>
        <v>1278.8785740763228</v>
      </c>
      <c r="BD25" s="75">
        <f t="shared" si="11"/>
        <v>1278.8785740763228</v>
      </c>
      <c r="BE25" s="75">
        <f t="shared" si="11"/>
        <v>1278.8785740763228</v>
      </c>
      <c r="BF25" s="75">
        <f t="shared" si="11"/>
        <v>1278.8785740763228</v>
      </c>
      <c r="BG25" s="75">
        <f t="shared" si="11"/>
        <v>1278.8785740763228</v>
      </c>
      <c r="BH25" s="75">
        <f t="shared" si="11"/>
        <v>1278.8785740763228</v>
      </c>
      <c r="BI25" s="75">
        <f t="shared" si="11"/>
        <v>1278.8785740763228</v>
      </c>
      <c r="BJ25" s="75">
        <f t="shared" si="11"/>
        <v>1278.8785740763228</v>
      </c>
      <c r="BK25" s="75">
        <f t="shared" si="11"/>
        <v>1278.8785740763228</v>
      </c>
      <c r="BL25" s="75">
        <f t="shared" si="11"/>
        <v>1278.8785740763228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2">C75</f>
        <v>0</v>
      </c>
      <c r="D26" s="75">
        <f t="shared" si="12"/>
        <v>0</v>
      </c>
      <c r="E26" s="75">
        <f t="shared" si="12"/>
        <v>23.977534611854338</v>
      </c>
      <c r="F26" s="75">
        <f t="shared" si="12"/>
        <v>46.158352630127062</v>
      </c>
      <c r="G26" s="75">
        <f t="shared" si="12"/>
        <v>42.692799627560376</v>
      </c>
      <c r="H26" s="75">
        <f t="shared" si="12"/>
        <v>39.495795012646468</v>
      </c>
      <c r="I26" s="75">
        <f t="shared" si="12"/>
        <v>36.528974730006361</v>
      </c>
      <c r="J26" s="75">
        <f t="shared" si="12"/>
        <v>33.792338779640048</v>
      </c>
      <c r="K26" s="75">
        <f t="shared" si="12"/>
        <v>31.253917115398401</v>
      </c>
      <c r="L26" s="75">
        <f t="shared" si="12"/>
        <v>28.913709737281422</v>
      </c>
      <c r="M26" s="75">
        <f t="shared" si="12"/>
        <v>28.530069183491751</v>
      </c>
      <c r="N26" s="75">
        <f t="shared" si="12"/>
        <v>28.530069183491751</v>
      </c>
      <c r="O26" s="75">
        <f t="shared" si="12"/>
        <v>28.530069183491751</v>
      </c>
      <c r="P26" s="75">
        <f t="shared" si="12"/>
        <v>28.530069183491751</v>
      </c>
      <c r="Q26" s="75">
        <f t="shared" si="12"/>
        <v>28.530069183491751</v>
      </c>
      <c r="R26" s="75">
        <f t="shared" si="12"/>
        <v>28.530069183491751</v>
      </c>
      <c r="S26" s="75">
        <f t="shared" si="12"/>
        <v>28.530069183491751</v>
      </c>
      <c r="T26" s="75">
        <f t="shared" si="12"/>
        <v>28.530069183491751</v>
      </c>
      <c r="U26" s="75">
        <f t="shared" si="12"/>
        <v>28.530069183491751</v>
      </c>
      <c r="V26" s="75">
        <f t="shared" si="12"/>
        <v>28.530069183491751</v>
      </c>
      <c r="W26" s="75">
        <f t="shared" si="12"/>
        <v>28.530069183491751</v>
      </c>
      <c r="X26" s="75">
        <f t="shared" si="12"/>
        <v>28.530069183491751</v>
      </c>
      <c r="Y26" s="75">
        <f t="shared" si="12"/>
        <v>14.265034591745875</v>
      </c>
      <c r="Z26" s="75">
        <f t="shared" si="12"/>
        <v>0</v>
      </c>
      <c r="AA26" s="75">
        <f t="shared" si="12"/>
        <v>0</v>
      </c>
      <c r="AB26" s="75">
        <f t="shared" si="12"/>
        <v>0</v>
      </c>
      <c r="AC26" s="75">
        <f t="shared" si="12"/>
        <v>0</v>
      </c>
      <c r="AD26" s="75">
        <f t="shared" si="12"/>
        <v>0</v>
      </c>
      <c r="AE26" s="75">
        <f t="shared" si="12"/>
        <v>0</v>
      </c>
      <c r="AF26" s="75">
        <f t="shared" si="12"/>
        <v>0</v>
      </c>
      <c r="AG26" s="75">
        <f t="shared" si="12"/>
        <v>0</v>
      </c>
      <c r="AH26" s="75">
        <f t="shared" si="12"/>
        <v>0</v>
      </c>
      <c r="AI26" s="75">
        <f t="shared" si="12"/>
        <v>0</v>
      </c>
      <c r="AJ26" s="75">
        <f t="shared" si="12"/>
        <v>0</v>
      </c>
      <c r="AK26" s="75">
        <f t="shared" si="12"/>
        <v>0</v>
      </c>
      <c r="AL26" s="75">
        <f t="shared" si="12"/>
        <v>0</v>
      </c>
      <c r="AM26" s="75">
        <f t="shared" si="12"/>
        <v>0</v>
      </c>
      <c r="AN26" s="75">
        <f t="shared" si="12"/>
        <v>0</v>
      </c>
      <c r="AO26" s="75">
        <f t="shared" si="12"/>
        <v>0</v>
      </c>
      <c r="AP26" s="75">
        <f t="shared" si="12"/>
        <v>0</v>
      </c>
      <c r="AQ26" s="75">
        <f t="shared" si="12"/>
        <v>0</v>
      </c>
      <c r="AR26" s="75">
        <f t="shared" si="12"/>
        <v>0</v>
      </c>
      <c r="AS26" s="75">
        <f t="shared" si="12"/>
        <v>0</v>
      </c>
      <c r="AT26" s="75">
        <f t="shared" si="12"/>
        <v>0</v>
      </c>
      <c r="AU26" s="75">
        <f t="shared" si="12"/>
        <v>0</v>
      </c>
      <c r="AV26" s="75">
        <f t="shared" si="12"/>
        <v>0</v>
      </c>
      <c r="AW26" s="75">
        <f t="shared" si="12"/>
        <v>0</v>
      </c>
      <c r="AX26" s="75">
        <f t="shared" si="12"/>
        <v>0</v>
      </c>
      <c r="AY26" s="75">
        <f t="shared" si="12"/>
        <v>0</v>
      </c>
      <c r="AZ26" s="75">
        <f t="shared" si="12"/>
        <v>0</v>
      </c>
      <c r="BA26" s="75">
        <f t="shared" si="12"/>
        <v>0</v>
      </c>
      <c r="BB26" s="75">
        <f t="shared" si="12"/>
        <v>0</v>
      </c>
      <c r="BC26" s="75">
        <f t="shared" si="12"/>
        <v>0</v>
      </c>
      <c r="BD26" s="75">
        <f t="shared" si="12"/>
        <v>0</v>
      </c>
      <c r="BE26" s="75">
        <f t="shared" si="12"/>
        <v>0</v>
      </c>
      <c r="BF26" s="75">
        <f t="shared" si="12"/>
        <v>0</v>
      </c>
      <c r="BG26" s="75">
        <f t="shared" si="12"/>
        <v>0</v>
      </c>
      <c r="BH26" s="75">
        <f t="shared" si="12"/>
        <v>0</v>
      </c>
      <c r="BI26" s="75">
        <f t="shared" si="12"/>
        <v>0</v>
      </c>
      <c r="BJ26" s="75">
        <f t="shared" si="12"/>
        <v>0</v>
      </c>
      <c r="BK26" s="75">
        <f t="shared" si="12"/>
        <v>0</v>
      </c>
      <c r="BL26" s="75">
        <f t="shared" si="12"/>
        <v>0</v>
      </c>
      <c r="BM26" s="37"/>
      <c r="BN26" s="75">
        <f>SUM(B26:BM26)</f>
        <v>639.43928703816152</v>
      </c>
      <c r="BO26" s="337"/>
    </row>
    <row r="27" spans="1:67" s="38" customFormat="1" ht="15" customHeight="1">
      <c r="A27" s="36" t="s">
        <v>79</v>
      </c>
      <c r="B27" s="75">
        <f t="shared" ref="B27:BL27" si="13">B82</f>
        <v>0</v>
      </c>
      <c r="C27" s="75">
        <f t="shared" si="13"/>
        <v>0</v>
      </c>
      <c r="D27" s="75">
        <f t="shared" si="13"/>
        <v>0</v>
      </c>
      <c r="E27" s="75">
        <f t="shared" si="13"/>
        <v>23.977534611854338</v>
      </c>
      <c r="F27" s="75">
        <f t="shared" si="13"/>
        <v>46.158352630127062</v>
      </c>
      <c r="G27" s="75">
        <f t="shared" si="13"/>
        <v>42.692799627560376</v>
      </c>
      <c r="H27" s="75">
        <f t="shared" si="13"/>
        <v>39.495795012646468</v>
      </c>
      <c r="I27" s="75">
        <f t="shared" si="13"/>
        <v>36.528974730006361</v>
      </c>
      <c r="J27" s="75">
        <f t="shared" si="13"/>
        <v>33.792338779640048</v>
      </c>
      <c r="K27" s="75">
        <f t="shared" si="13"/>
        <v>31.253917115398401</v>
      </c>
      <c r="L27" s="75">
        <f t="shared" si="13"/>
        <v>28.913709737281422</v>
      </c>
      <c r="M27" s="75">
        <f t="shared" si="13"/>
        <v>28.530069183491751</v>
      </c>
      <c r="N27" s="75">
        <f t="shared" si="13"/>
        <v>28.530069183491751</v>
      </c>
      <c r="O27" s="75">
        <f t="shared" si="13"/>
        <v>28.530069183491751</v>
      </c>
      <c r="P27" s="75">
        <f t="shared" si="13"/>
        <v>28.530069183491751</v>
      </c>
      <c r="Q27" s="75">
        <f t="shared" si="13"/>
        <v>28.530069183491751</v>
      </c>
      <c r="R27" s="75">
        <f t="shared" si="13"/>
        <v>28.530069183491751</v>
      </c>
      <c r="S27" s="75">
        <f t="shared" si="13"/>
        <v>28.530069183491751</v>
      </c>
      <c r="T27" s="75">
        <f t="shared" si="13"/>
        <v>28.530069183491751</v>
      </c>
      <c r="U27" s="75">
        <f t="shared" si="13"/>
        <v>28.530069183491751</v>
      </c>
      <c r="V27" s="75">
        <f t="shared" si="13"/>
        <v>28.530069183491751</v>
      </c>
      <c r="W27" s="75">
        <f t="shared" si="13"/>
        <v>28.530069183491751</v>
      </c>
      <c r="X27" s="75">
        <f t="shared" si="13"/>
        <v>28.530069183491751</v>
      </c>
      <c r="Y27" s="75">
        <f t="shared" si="13"/>
        <v>14.265034591745875</v>
      </c>
      <c r="Z27" s="75">
        <f t="shared" si="13"/>
        <v>0</v>
      </c>
      <c r="AA27" s="75">
        <f t="shared" si="13"/>
        <v>0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75">
        <f t="shared" si="13"/>
        <v>0</v>
      </c>
      <c r="AK27" s="75">
        <f t="shared" si="13"/>
        <v>0</v>
      </c>
      <c r="AL27" s="75">
        <f t="shared" si="13"/>
        <v>0</v>
      </c>
      <c r="AM27" s="75">
        <f t="shared" si="13"/>
        <v>0</v>
      </c>
      <c r="AN27" s="75">
        <f t="shared" si="13"/>
        <v>0</v>
      </c>
      <c r="AO27" s="75">
        <f t="shared" si="13"/>
        <v>0</v>
      </c>
      <c r="AP27" s="75">
        <f t="shared" si="13"/>
        <v>0</v>
      </c>
      <c r="AQ27" s="75">
        <f t="shared" si="13"/>
        <v>0</v>
      </c>
      <c r="AR27" s="75">
        <f t="shared" si="13"/>
        <v>0</v>
      </c>
      <c r="AS27" s="75">
        <f t="shared" si="13"/>
        <v>0</v>
      </c>
      <c r="AT27" s="75">
        <f t="shared" si="13"/>
        <v>0</v>
      </c>
      <c r="AU27" s="75">
        <f t="shared" si="13"/>
        <v>0</v>
      </c>
      <c r="AV27" s="75">
        <f t="shared" si="13"/>
        <v>0</v>
      </c>
      <c r="AW27" s="75">
        <f t="shared" si="13"/>
        <v>0</v>
      </c>
      <c r="AX27" s="75">
        <f t="shared" si="13"/>
        <v>0</v>
      </c>
      <c r="AY27" s="75">
        <f t="shared" si="13"/>
        <v>0</v>
      </c>
      <c r="AZ27" s="75">
        <f t="shared" si="13"/>
        <v>0</v>
      </c>
      <c r="BA27" s="75">
        <f t="shared" si="13"/>
        <v>0</v>
      </c>
      <c r="BB27" s="75">
        <f t="shared" si="13"/>
        <v>0</v>
      </c>
      <c r="BC27" s="75">
        <f t="shared" si="13"/>
        <v>0</v>
      </c>
      <c r="BD27" s="75">
        <f t="shared" si="13"/>
        <v>0</v>
      </c>
      <c r="BE27" s="75">
        <f t="shared" si="13"/>
        <v>0</v>
      </c>
      <c r="BF27" s="75">
        <f t="shared" si="13"/>
        <v>0</v>
      </c>
      <c r="BG27" s="75">
        <f t="shared" si="13"/>
        <v>0</v>
      </c>
      <c r="BH27" s="75">
        <f t="shared" si="13"/>
        <v>0</v>
      </c>
      <c r="BI27" s="75">
        <f t="shared" si="13"/>
        <v>0</v>
      </c>
      <c r="BJ27" s="75">
        <f t="shared" si="13"/>
        <v>0</v>
      </c>
      <c r="BK27" s="75">
        <f t="shared" si="13"/>
        <v>0</v>
      </c>
      <c r="BL27" s="75">
        <f t="shared" si="13"/>
        <v>0</v>
      </c>
      <c r="BM27" s="37"/>
      <c r="BN27" s="75">
        <f>SUM(B27:BM27)</f>
        <v>639.43928703816152</v>
      </c>
      <c r="BO27" s="337"/>
    </row>
    <row r="28" spans="1:67" s="38" customFormat="1" ht="15" customHeight="1">
      <c r="A28" s="36" t="s">
        <v>28</v>
      </c>
      <c r="B28" s="75">
        <f t="shared" ref="B28:BL28" si="14">SUM(B25:B27)</f>
        <v>0</v>
      </c>
      <c r="C28" s="75">
        <f t="shared" si="14"/>
        <v>0</v>
      </c>
      <c r="D28" s="75">
        <f t="shared" si="14"/>
        <v>0</v>
      </c>
      <c r="E28" s="75">
        <f t="shared" si="14"/>
        <v>47.955069223708676</v>
      </c>
      <c r="F28" s="75">
        <f t="shared" si="14"/>
        <v>140.27177448396282</v>
      </c>
      <c r="G28" s="75">
        <f t="shared" si="14"/>
        <v>225.65737373908354</v>
      </c>
      <c r="H28" s="75">
        <f t="shared" si="14"/>
        <v>304.64896376437645</v>
      </c>
      <c r="I28" s="75">
        <f t="shared" si="14"/>
        <v>377.70691322438921</v>
      </c>
      <c r="J28" s="75">
        <f t="shared" si="14"/>
        <v>445.29159078366928</v>
      </c>
      <c r="K28" s="75">
        <f t="shared" si="14"/>
        <v>507.79942501446607</v>
      </c>
      <c r="L28" s="75">
        <f t="shared" si="14"/>
        <v>565.62684448902894</v>
      </c>
      <c r="M28" s="75">
        <f t="shared" si="14"/>
        <v>622.68698285601238</v>
      </c>
      <c r="N28" s="75">
        <f t="shared" si="14"/>
        <v>679.74712122299582</v>
      </c>
      <c r="O28" s="75">
        <f t="shared" si="14"/>
        <v>736.80725958997925</v>
      </c>
      <c r="P28" s="75">
        <f t="shared" si="14"/>
        <v>793.86739795696269</v>
      </c>
      <c r="Q28" s="75">
        <f t="shared" si="14"/>
        <v>850.92753632394613</v>
      </c>
      <c r="R28" s="75">
        <f t="shared" si="14"/>
        <v>907.98767469092957</v>
      </c>
      <c r="S28" s="75">
        <f t="shared" si="14"/>
        <v>965.047813057913</v>
      </c>
      <c r="T28" s="75">
        <f t="shared" si="14"/>
        <v>1022.1079514248964</v>
      </c>
      <c r="U28" s="75">
        <f t="shared" si="14"/>
        <v>1079.16808979188</v>
      </c>
      <c r="V28" s="75">
        <f t="shared" si="14"/>
        <v>1136.2282281588637</v>
      </c>
      <c r="W28" s="75">
        <f t="shared" si="14"/>
        <v>1193.2883665258473</v>
      </c>
      <c r="X28" s="75">
        <f t="shared" si="14"/>
        <v>1250.348504892831</v>
      </c>
      <c r="Y28" s="75">
        <f t="shared" si="14"/>
        <v>1278.8785740763228</v>
      </c>
      <c r="Z28" s="75">
        <f t="shared" si="14"/>
        <v>1278.8785740763228</v>
      </c>
      <c r="AA28" s="75">
        <f t="shared" si="14"/>
        <v>1278.8785740763228</v>
      </c>
      <c r="AB28" s="75">
        <f t="shared" si="14"/>
        <v>1278.8785740763228</v>
      </c>
      <c r="AC28" s="75">
        <f t="shared" si="14"/>
        <v>1278.8785740763228</v>
      </c>
      <c r="AD28" s="75">
        <f t="shared" si="14"/>
        <v>1278.8785740763228</v>
      </c>
      <c r="AE28" s="75">
        <f t="shared" si="14"/>
        <v>1278.8785740763228</v>
      </c>
      <c r="AF28" s="75">
        <f t="shared" si="14"/>
        <v>1278.8785740763228</v>
      </c>
      <c r="AG28" s="75">
        <f t="shared" si="14"/>
        <v>1278.8785740763228</v>
      </c>
      <c r="AH28" s="75">
        <f t="shared" si="14"/>
        <v>1278.8785740763228</v>
      </c>
      <c r="AI28" s="75">
        <f t="shared" si="14"/>
        <v>1278.8785740763228</v>
      </c>
      <c r="AJ28" s="75">
        <f t="shared" si="14"/>
        <v>1278.8785740763228</v>
      </c>
      <c r="AK28" s="75">
        <f t="shared" si="14"/>
        <v>1278.8785740763228</v>
      </c>
      <c r="AL28" s="75">
        <f t="shared" si="14"/>
        <v>1278.8785740763228</v>
      </c>
      <c r="AM28" s="75">
        <f t="shared" si="14"/>
        <v>1278.8785740763228</v>
      </c>
      <c r="AN28" s="75">
        <f t="shared" si="14"/>
        <v>1278.8785740763228</v>
      </c>
      <c r="AO28" s="75">
        <f t="shared" si="14"/>
        <v>1278.8785740763228</v>
      </c>
      <c r="AP28" s="75">
        <f t="shared" si="14"/>
        <v>1278.8785740763228</v>
      </c>
      <c r="AQ28" s="75">
        <f t="shared" si="14"/>
        <v>1278.8785740763228</v>
      </c>
      <c r="AR28" s="75">
        <f t="shared" si="14"/>
        <v>1278.8785740763228</v>
      </c>
      <c r="AS28" s="75">
        <f t="shared" si="14"/>
        <v>1278.8785740763228</v>
      </c>
      <c r="AT28" s="75">
        <f t="shared" si="14"/>
        <v>1278.8785740763228</v>
      </c>
      <c r="AU28" s="75">
        <f t="shared" si="14"/>
        <v>1278.8785740763228</v>
      </c>
      <c r="AV28" s="75">
        <f t="shared" si="14"/>
        <v>1278.8785740763228</v>
      </c>
      <c r="AW28" s="75">
        <f t="shared" si="14"/>
        <v>1278.8785740763228</v>
      </c>
      <c r="AX28" s="75">
        <f t="shared" si="14"/>
        <v>1278.8785740763228</v>
      </c>
      <c r="AY28" s="75">
        <f t="shared" si="14"/>
        <v>1278.8785740763228</v>
      </c>
      <c r="AZ28" s="75">
        <f t="shared" si="14"/>
        <v>1278.8785740763228</v>
      </c>
      <c r="BA28" s="75">
        <f t="shared" si="14"/>
        <v>1278.8785740763228</v>
      </c>
      <c r="BB28" s="75">
        <f t="shared" si="14"/>
        <v>1278.8785740763228</v>
      </c>
      <c r="BC28" s="75">
        <f t="shared" si="14"/>
        <v>1278.8785740763228</v>
      </c>
      <c r="BD28" s="75">
        <f t="shared" si="14"/>
        <v>1278.8785740763228</v>
      </c>
      <c r="BE28" s="75">
        <f t="shared" si="14"/>
        <v>1278.8785740763228</v>
      </c>
      <c r="BF28" s="75">
        <f t="shared" si="14"/>
        <v>1278.8785740763228</v>
      </c>
      <c r="BG28" s="75">
        <f t="shared" si="14"/>
        <v>1278.8785740763228</v>
      </c>
      <c r="BH28" s="75">
        <f t="shared" si="14"/>
        <v>1278.8785740763228</v>
      </c>
      <c r="BI28" s="75">
        <f t="shared" si="14"/>
        <v>1278.8785740763228</v>
      </c>
      <c r="BJ28" s="75">
        <f t="shared" si="14"/>
        <v>1278.8785740763228</v>
      </c>
      <c r="BK28" s="75">
        <f t="shared" si="14"/>
        <v>1278.8785740763228</v>
      </c>
      <c r="BL28" s="75">
        <f t="shared" si="14"/>
        <v>1278.8785740763228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5">AVERAGE(B25,B28)</f>
        <v>0</v>
      </c>
      <c r="C29" s="69">
        <f t="shared" si="15"/>
        <v>0</v>
      </c>
      <c r="D29" s="69">
        <f t="shared" si="15"/>
        <v>0</v>
      </c>
      <c r="E29" s="69">
        <f t="shared" si="15"/>
        <v>23.977534611854338</v>
      </c>
      <c r="F29" s="69">
        <f t="shared" si="15"/>
        <v>94.113421853835746</v>
      </c>
      <c r="G29" s="69">
        <f>AVERAGE(G25,G28)</f>
        <v>182.96457411152318</v>
      </c>
      <c r="H29" s="69">
        <f t="shared" si="15"/>
        <v>265.15316875172999</v>
      </c>
      <c r="I29" s="69">
        <f t="shared" si="15"/>
        <v>341.17793849438283</v>
      </c>
      <c r="J29" s="69">
        <f t="shared" si="15"/>
        <v>411.49925200402924</v>
      </c>
      <c r="K29" s="69">
        <f t="shared" si="15"/>
        <v>476.54550789906767</v>
      </c>
      <c r="L29" s="69">
        <f t="shared" si="15"/>
        <v>536.71313475174748</v>
      </c>
      <c r="M29" s="69">
        <f t="shared" si="15"/>
        <v>594.15691367252066</v>
      </c>
      <c r="N29" s="69">
        <f t="shared" si="15"/>
        <v>651.2170520395041</v>
      </c>
      <c r="O29" s="69">
        <f t="shared" si="15"/>
        <v>708.27719040648753</v>
      </c>
      <c r="P29" s="69">
        <f t="shared" si="15"/>
        <v>765.33732877347097</v>
      </c>
      <c r="Q29" s="69">
        <f t="shared" si="15"/>
        <v>822.39746714045441</v>
      </c>
      <c r="R29" s="69">
        <f t="shared" si="15"/>
        <v>879.45760550743785</v>
      </c>
      <c r="S29" s="69">
        <f t="shared" si="15"/>
        <v>936.51774387442128</v>
      </c>
      <c r="T29" s="69">
        <f t="shared" si="15"/>
        <v>993.57788224140472</v>
      </c>
      <c r="U29" s="69">
        <f t="shared" si="15"/>
        <v>1050.6380206083882</v>
      </c>
      <c r="V29" s="69">
        <f t="shared" si="15"/>
        <v>1107.6981589753718</v>
      </c>
      <c r="W29" s="69">
        <f t="shared" si="15"/>
        <v>1164.7582973423555</v>
      </c>
      <c r="X29" s="69">
        <f t="shared" si="15"/>
        <v>1221.8184357093392</v>
      </c>
      <c r="Y29" s="69">
        <f t="shared" si="15"/>
        <v>1264.6135394845769</v>
      </c>
      <c r="Z29" s="69">
        <f t="shared" si="15"/>
        <v>1278.8785740763228</v>
      </c>
      <c r="AA29" s="69">
        <f t="shared" si="15"/>
        <v>1278.8785740763228</v>
      </c>
      <c r="AB29" s="69">
        <f t="shared" si="15"/>
        <v>1278.8785740763228</v>
      </c>
      <c r="AC29" s="69">
        <f t="shared" si="15"/>
        <v>1278.8785740763228</v>
      </c>
      <c r="AD29" s="69">
        <f t="shared" si="15"/>
        <v>1278.8785740763228</v>
      </c>
      <c r="AE29" s="69">
        <f t="shared" si="15"/>
        <v>1278.8785740763228</v>
      </c>
      <c r="AF29" s="69">
        <f t="shared" si="15"/>
        <v>1278.8785740763228</v>
      </c>
      <c r="AG29" s="69">
        <f t="shared" si="15"/>
        <v>1278.8785740763228</v>
      </c>
      <c r="AH29" s="69">
        <f t="shared" si="15"/>
        <v>1278.8785740763228</v>
      </c>
      <c r="AI29" s="69">
        <f t="shared" si="15"/>
        <v>1278.8785740763228</v>
      </c>
      <c r="AJ29" s="69">
        <f t="shared" si="15"/>
        <v>1278.8785740763228</v>
      </c>
      <c r="AK29" s="69">
        <f t="shared" si="15"/>
        <v>1278.8785740763228</v>
      </c>
      <c r="AL29" s="69">
        <f t="shared" si="15"/>
        <v>1278.8785740763228</v>
      </c>
      <c r="AM29" s="69">
        <f t="shared" si="15"/>
        <v>1278.8785740763228</v>
      </c>
      <c r="AN29" s="69">
        <f t="shared" si="15"/>
        <v>1278.8785740763228</v>
      </c>
      <c r="AO29" s="69">
        <f t="shared" si="15"/>
        <v>1278.8785740763228</v>
      </c>
      <c r="AP29" s="69">
        <f t="shared" si="15"/>
        <v>1278.8785740763228</v>
      </c>
      <c r="AQ29" s="69">
        <f t="shared" si="15"/>
        <v>1278.8785740763228</v>
      </c>
      <c r="AR29" s="69">
        <f t="shared" si="15"/>
        <v>1278.8785740763228</v>
      </c>
      <c r="AS29" s="69">
        <f t="shared" si="15"/>
        <v>1278.8785740763228</v>
      </c>
      <c r="AT29" s="69">
        <f t="shared" si="15"/>
        <v>1278.8785740763228</v>
      </c>
      <c r="AU29" s="69">
        <f t="shared" si="15"/>
        <v>1278.8785740763228</v>
      </c>
      <c r="AV29" s="69">
        <f t="shared" si="15"/>
        <v>1278.8785740763228</v>
      </c>
      <c r="AW29" s="69">
        <f t="shared" si="15"/>
        <v>1278.8785740763228</v>
      </c>
      <c r="AX29" s="69">
        <f t="shared" si="15"/>
        <v>1278.8785740763228</v>
      </c>
      <c r="AY29" s="69">
        <f t="shared" si="15"/>
        <v>1278.8785740763228</v>
      </c>
      <c r="AZ29" s="69">
        <f t="shared" si="15"/>
        <v>1278.8785740763228</v>
      </c>
      <c r="BA29" s="69">
        <f t="shared" si="15"/>
        <v>1278.8785740763228</v>
      </c>
      <c r="BB29" s="69">
        <f t="shared" si="15"/>
        <v>1278.8785740763228</v>
      </c>
      <c r="BC29" s="69">
        <f t="shared" si="15"/>
        <v>1278.8785740763228</v>
      </c>
      <c r="BD29" s="69">
        <f t="shared" si="15"/>
        <v>1278.8785740763228</v>
      </c>
      <c r="BE29" s="69">
        <f t="shared" si="15"/>
        <v>1278.8785740763228</v>
      </c>
      <c r="BF29" s="69">
        <f t="shared" si="15"/>
        <v>1278.8785740763228</v>
      </c>
      <c r="BG29" s="69">
        <f t="shared" si="15"/>
        <v>1278.8785740763228</v>
      </c>
      <c r="BH29" s="69">
        <f t="shared" si="15"/>
        <v>1278.8785740763228</v>
      </c>
      <c r="BI29" s="69">
        <f t="shared" si="15"/>
        <v>1278.8785740763228</v>
      </c>
      <c r="BJ29" s="69">
        <f t="shared" si="15"/>
        <v>1278.8785740763228</v>
      </c>
      <c r="BK29" s="69">
        <f t="shared" si="15"/>
        <v>1278.8785740763228</v>
      </c>
      <c r="BL29" s="69">
        <f t="shared" si="15"/>
        <v>1278.8785740763228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6">B35</f>
        <v>0</v>
      </c>
      <c r="D32" s="75">
        <f t="shared" si="16"/>
        <v>0</v>
      </c>
      <c r="E32" s="75">
        <f t="shared" si="16"/>
        <v>0</v>
      </c>
      <c r="F32" s="75">
        <f t="shared" si="16"/>
        <v>12.468317998164258</v>
      </c>
      <c r="G32" s="75">
        <f t="shared" si="16"/>
        <v>24.936635996328516</v>
      </c>
      <c r="H32" s="75">
        <f t="shared" si="16"/>
        <v>37.404953994492772</v>
      </c>
      <c r="I32" s="75">
        <f t="shared" si="16"/>
        <v>49.873271992657031</v>
      </c>
      <c r="J32" s="75">
        <f t="shared" si="16"/>
        <v>62.341589990821291</v>
      </c>
      <c r="K32" s="75">
        <f t="shared" si="16"/>
        <v>74.809907988985543</v>
      </c>
      <c r="L32" s="75">
        <f t="shared" si="16"/>
        <v>87.278225987149796</v>
      </c>
      <c r="M32" s="75">
        <f t="shared" si="16"/>
        <v>99.746543985314048</v>
      </c>
      <c r="N32" s="75">
        <f t="shared" si="16"/>
        <v>112.2148619834783</v>
      </c>
      <c r="O32" s="75">
        <f t="shared" si="16"/>
        <v>124.68317998164255</v>
      </c>
      <c r="P32" s="75">
        <f t="shared" si="16"/>
        <v>137.15149797980681</v>
      </c>
      <c r="Q32" s="75">
        <f t="shared" si="16"/>
        <v>149.61981597797106</v>
      </c>
      <c r="R32" s="75">
        <f t="shared" si="16"/>
        <v>162.08813397613531</v>
      </c>
      <c r="S32" s="75">
        <f t="shared" si="16"/>
        <v>174.55645197429956</v>
      </c>
      <c r="T32" s="75">
        <f t="shared" si="16"/>
        <v>187.02476997246382</v>
      </c>
      <c r="U32" s="75">
        <f t="shared" si="16"/>
        <v>199.49308797062807</v>
      </c>
      <c r="V32" s="75">
        <f t="shared" si="16"/>
        <v>211.96140596879232</v>
      </c>
      <c r="W32" s="75">
        <f t="shared" si="16"/>
        <v>224.42972396695657</v>
      </c>
      <c r="X32" s="75">
        <f t="shared" si="16"/>
        <v>236.89804196512083</v>
      </c>
      <c r="Y32" s="75">
        <f t="shared" si="16"/>
        <v>249.36635996328508</v>
      </c>
      <c r="Z32" s="75">
        <f t="shared" si="16"/>
        <v>261.83467796144936</v>
      </c>
      <c r="AA32" s="75">
        <f t="shared" si="16"/>
        <v>274.30299595961361</v>
      </c>
      <c r="AB32" s="75">
        <f t="shared" si="16"/>
        <v>286.77131395777786</v>
      </c>
      <c r="AC32" s="75">
        <f t="shared" si="16"/>
        <v>299.23963195594212</v>
      </c>
      <c r="AD32" s="75">
        <f t="shared" si="16"/>
        <v>311.70794995410637</v>
      </c>
      <c r="AE32" s="75">
        <f t="shared" si="16"/>
        <v>324.17626795227062</v>
      </c>
      <c r="AF32" s="75">
        <f t="shared" si="16"/>
        <v>336.64458595043487</v>
      </c>
      <c r="AG32" s="75">
        <f t="shared" si="16"/>
        <v>349.11290394859913</v>
      </c>
      <c r="AH32" s="75">
        <f t="shared" si="16"/>
        <v>361.58122194676338</v>
      </c>
      <c r="AI32" s="75">
        <f t="shared" si="16"/>
        <v>374.04953994492763</v>
      </c>
      <c r="AJ32" s="75">
        <f t="shared" si="16"/>
        <v>386.51785794309188</v>
      </c>
      <c r="AK32" s="75">
        <f t="shared" si="16"/>
        <v>398.98617594125614</v>
      </c>
      <c r="AL32" s="75">
        <f t="shared" si="16"/>
        <v>411.45449393942039</v>
      </c>
      <c r="AM32" s="75">
        <f t="shared" si="16"/>
        <v>423.92281193758464</v>
      </c>
      <c r="AN32" s="75">
        <f t="shared" si="16"/>
        <v>436.39112993574889</v>
      </c>
      <c r="AO32" s="75">
        <f t="shared" si="16"/>
        <v>448.85944793391315</v>
      </c>
      <c r="AP32" s="75">
        <f t="shared" si="16"/>
        <v>461.3277659320774</v>
      </c>
      <c r="AQ32" s="75">
        <f t="shared" si="16"/>
        <v>473.79608393024165</v>
      </c>
      <c r="AR32" s="75">
        <f t="shared" si="16"/>
        <v>486.2644019284059</v>
      </c>
      <c r="AS32" s="75">
        <f t="shared" si="16"/>
        <v>498.73271992657016</v>
      </c>
      <c r="AT32" s="75">
        <f t="shared" si="16"/>
        <v>511.20103792473441</v>
      </c>
      <c r="AU32" s="75">
        <f t="shared" si="16"/>
        <v>523.66935592289872</v>
      </c>
      <c r="AV32" s="75">
        <f t="shared" si="16"/>
        <v>536.13767392106297</v>
      </c>
      <c r="AW32" s="75">
        <f t="shared" si="16"/>
        <v>548.60599191922722</v>
      </c>
      <c r="AX32" s="75">
        <f t="shared" si="16"/>
        <v>561.07430991739147</v>
      </c>
      <c r="AY32" s="75">
        <f t="shared" si="16"/>
        <v>573.54262791555573</v>
      </c>
      <c r="AZ32" s="75">
        <f t="shared" si="16"/>
        <v>586.01094591371998</v>
      </c>
      <c r="BA32" s="75">
        <f t="shared" si="16"/>
        <v>598.47926391188423</v>
      </c>
      <c r="BB32" s="75">
        <f t="shared" si="16"/>
        <v>610.94758191004848</v>
      </c>
      <c r="BC32" s="75">
        <f t="shared" si="16"/>
        <v>0</v>
      </c>
      <c r="BD32" s="75">
        <f t="shared" si="16"/>
        <v>0</v>
      </c>
      <c r="BE32" s="75">
        <f t="shared" si="16"/>
        <v>0</v>
      </c>
      <c r="BF32" s="75">
        <f t="shared" si="16"/>
        <v>0</v>
      </c>
      <c r="BG32" s="75">
        <f t="shared" si="16"/>
        <v>0</v>
      </c>
      <c r="BH32" s="75">
        <f t="shared" si="16"/>
        <v>0</v>
      </c>
      <c r="BI32" s="75">
        <f t="shared" si="16"/>
        <v>0</v>
      </c>
      <c r="BJ32" s="75">
        <f t="shared" si="16"/>
        <v>0</v>
      </c>
      <c r="BK32" s="75">
        <f t="shared" si="16"/>
        <v>0</v>
      </c>
      <c r="BL32" s="75">
        <f t="shared" si="16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7">B98</f>
        <v>0</v>
      </c>
      <c r="C33" s="75">
        <f t="shared" si="17"/>
        <v>0</v>
      </c>
      <c r="D33" s="75">
        <f t="shared" si="17"/>
        <v>0</v>
      </c>
      <c r="E33" s="75">
        <f t="shared" si="17"/>
        <v>12.468317998164258</v>
      </c>
      <c r="F33" s="75">
        <f t="shared" si="17"/>
        <v>12.468317998164258</v>
      </c>
      <c r="G33" s="75">
        <f t="shared" si="17"/>
        <v>12.468317998164258</v>
      </c>
      <c r="H33" s="75">
        <f t="shared" si="17"/>
        <v>12.468317998164258</v>
      </c>
      <c r="I33" s="75">
        <f t="shared" si="17"/>
        <v>12.468317998164258</v>
      </c>
      <c r="J33" s="75">
        <f t="shared" si="17"/>
        <v>12.468317998164258</v>
      </c>
      <c r="K33" s="75">
        <f t="shared" si="17"/>
        <v>12.468317998164258</v>
      </c>
      <c r="L33" s="75">
        <f t="shared" si="17"/>
        <v>12.468317998164258</v>
      </c>
      <c r="M33" s="75">
        <f t="shared" si="17"/>
        <v>12.468317998164258</v>
      </c>
      <c r="N33" s="75">
        <f t="shared" si="17"/>
        <v>12.468317998164258</v>
      </c>
      <c r="O33" s="75">
        <f t="shared" si="17"/>
        <v>12.468317998164258</v>
      </c>
      <c r="P33" s="75">
        <f t="shared" si="17"/>
        <v>12.468317998164258</v>
      </c>
      <c r="Q33" s="75">
        <f t="shared" si="17"/>
        <v>12.468317998164258</v>
      </c>
      <c r="R33" s="75">
        <f t="shared" si="17"/>
        <v>12.468317998164258</v>
      </c>
      <c r="S33" s="75">
        <f t="shared" si="17"/>
        <v>12.468317998164258</v>
      </c>
      <c r="T33" s="75">
        <f t="shared" si="17"/>
        <v>12.468317998164258</v>
      </c>
      <c r="U33" s="75">
        <f t="shared" si="17"/>
        <v>12.468317998164258</v>
      </c>
      <c r="V33" s="75">
        <f t="shared" si="17"/>
        <v>12.468317998164258</v>
      </c>
      <c r="W33" s="75">
        <f t="shared" si="17"/>
        <v>12.468317998164258</v>
      </c>
      <c r="X33" s="75">
        <f t="shared" si="17"/>
        <v>12.468317998164258</v>
      </c>
      <c r="Y33" s="75">
        <f t="shared" si="17"/>
        <v>12.468317998164258</v>
      </c>
      <c r="Z33" s="75">
        <f t="shared" si="17"/>
        <v>12.468317998164258</v>
      </c>
      <c r="AA33" s="75">
        <f t="shared" si="17"/>
        <v>12.468317998164258</v>
      </c>
      <c r="AB33" s="75">
        <f t="shared" si="17"/>
        <v>12.468317998164258</v>
      </c>
      <c r="AC33" s="75">
        <f t="shared" si="17"/>
        <v>12.468317998164258</v>
      </c>
      <c r="AD33" s="75">
        <f t="shared" si="17"/>
        <v>12.468317998164258</v>
      </c>
      <c r="AE33" s="75">
        <f t="shared" si="17"/>
        <v>12.468317998164258</v>
      </c>
      <c r="AF33" s="75">
        <f t="shared" si="17"/>
        <v>12.468317998164258</v>
      </c>
      <c r="AG33" s="75">
        <f t="shared" si="17"/>
        <v>12.468317998164258</v>
      </c>
      <c r="AH33" s="75">
        <f t="shared" si="17"/>
        <v>12.468317998164258</v>
      </c>
      <c r="AI33" s="75">
        <f t="shared" si="17"/>
        <v>12.468317998164258</v>
      </c>
      <c r="AJ33" s="75">
        <f t="shared" si="17"/>
        <v>12.468317998164258</v>
      </c>
      <c r="AK33" s="75">
        <f t="shared" si="17"/>
        <v>12.468317998164258</v>
      </c>
      <c r="AL33" s="75">
        <f t="shared" si="17"/>
        <v>12.468317998164258</v>
      </c>
      <c r="AM33" s="75">
        <f t="shared" si="17"/>
        <v>12.468317998164258</v>
      </c>
      <c r="AN33" s="75">
        <f t="shared" si="17"/>
        <v>12.468317998164258</v>
      </c>
      <c r="AO33" s="75">
        <f t="shared" si="17"/>
        <v>12.468317998164258</v>
      </c>
      <c r="AP33" s="75">
        <f t="shared" si="17"/>
        <v>12.468317998164258</v>
      </c>
      <c r="AQ33" s="75">
        <f t="shared" si="17"/>
        <v>12.468317998164258</v>
      </c>
      <c r="AR33" s="75">
        <f t="shared" si="17"/>
        <v>12.468317998164258</v>
      </c>
      <c r="AS33" s="75">
        <f t="shared" si="17"/>
        <v>12.468317998164258</v>
      </c>
      <c r="AT33" s="75">
        <f t="shared" si="17"/>
        <v>12.468317998164258</v>
      </c>
      <c r="AU33" s="75">
        <f t="shared" si="17"/>
        <v>12.468317998164258</v>
      </c>
      <c r="AV33" s="75">
        <f t="shared" si="17"/>
        <v>12.468317998164258</v>
      </c>
      <c r="AW33" s="75">
        <f t="shared" si="17"/>
        <v>12.468317998164258</v>
      </c>
      <c r="AX33" s="75">
        <f t="shared" si="17"/>
        <v>12.468317998164258</v>
      </c>
      <c r="AY33" s="75">
        <f t="shared" si="17"/>
        <v>12.468317998164258</v>
      </c>
      <c r="AZ33" s="75">
        <f t="shared" si="17"/>
        <v>12.468317998164258</v>
      </c>
      <c r="BA33" s="75">
        <f t="shared" si="17"/>
        <v>12.468317998164258</v>
      </c>
      <c r="BB33" s="75">
        <f t="shared" si="17"/>
        <v>12.468317998164258</v>
      </c>
      <c r="BC33" s="75">
        <f t="shared" si="17"/>
        <v>0</v>
      </c>
      <c r="BD33" s="75">
        <f t="shared" si="17"/>
        <v>0</v>
      </c>
      <c r="BE33" s="75">
        <f t="shared" si="17"/>
        <v>0</v>
      </c>
      <c r="BF33" s="75">
        <f t="shared" si="17"/>
        <v>0</v>
      </c>
      <c r="BG33" s="75">
        <f t="shared" si="17"/>
        <v>0</v>
      </c>
      <c r="BH33" s="75">
        <f t="shared" si="17"/>
        <v>0</v>
      </c>
      <c r="BI33" s="75">
        <f t="shared" si="17"/>
        <v>0</v>
      </c>
      <c r="BJ33" s="75">
        <f t="shared" si="17"/>
        <v>0</v>
      </c>
      <c r="BK33" s="75">
        <f t="shared" si="17"/>
        <v>0</v>
      </c>
      <c r="BL33" s="75">
        <f t="shared" si="17"/>
        <v>0</v>
      </c>
      <c r="BM33" s="37"/>
      <c r="BN33" s="75">
        <f>SUM(B33:BM33)</f>
        <v>623.41589990821274</v>
      </c>
      <c r="BO33" s="337"/>
    </row>
    <row r="34" spans="1:107" s="67" customFormat="1" ht="15" customHeight="1">
      <c r="A34" s="362" t="s">
        <v>302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3"/>
      <c r="N34" s="293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>
        <f>-BN85</f>
        <v>0</v>
      </c>
      <c r="AZ34" s="290">
        <f>-BN86</f>
        <v>0</v>
      </c>
      <c r="BA34" s="290">
        <f>-BN87</f>
        <v>0</v>
      </c>
      <c r="BB34" s="290">
        <f>-BN88</f>
        <v>-623.41589990821274</v>
      </c>
      <c r="BC34" s="290">
        <f>-BN89</f>
        <v>0</v>
      </c>
      <c r="BD34" s="293">
        <f>-BN90</f>
        <v>0</v>
      </c>
      <c r="BE34" s="290">
        <f>-BN91</f>
        <v>0</v>
      </c>
      <c r="BF34" s="290">
        <f>-BN92</f>
        <v>0</v>
      </c>
      <c r="BG34" s="290">
        <f>-BN93</f>
        <v>0</v>
      </c>
      <c r="BH34" s="290">
        <f>-BN94</f>
        <v>0</v>
      </c>
      <c r="BI34" s="290">
        <f>-BN95</f>
        <v>0</v>
      </c>
      <c r="BJ34" s="290">
        <f>-BN96</f>
        <v>0</v>
      </c>
      <c r="BK34" s="293">
        <f>-BN97</f>
        <v>0</v>
      </c>
      <c r="BL34" s="290"/>
      <c r="BM34" s="292"/>
      <c r="BN34" s="290">
        <f>SUM(B34:BM34)</f>
        <v>-623.41589990821274</v>
      </c>
      <c r="BO34" s="368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8">SUM(C32:C34)</f>
        <v>0</v>
      </c>
      <c r="D35" s="75">
        <f t="shared" si="18"/>
        <v>0</v>
      </c>
      <c r="E35" s="75">
        <f t="shared" si="18"/>
        <v>12.468317998164258</v>
      </c>
      <c r="F35" s="75">
        <f t="shared" si="18"/>
        <v>24.936635996328516</v>
      </c>
      <c r="G35" s="75">
        <f t="shared" si="18"/>
        <v>37.404953994492772</v>
      </c>
      <c r="H35" s="75">
        <f t="shared" si="18"/>
        <v>49.873271992657031</v>
      </c>
      <c r="I35" s="75">
        <f t="shared" si="18"/>
        <v>62.341589990821291</v>
      </c>
      <c r="J35" s="75">
        <f t="shared" si="18"/>
        <v>74.809907988985543</v>
      </c>
      <c r="K35" s="75">
        <f t="shared" si="18"/>
        <v>87.278225987149796</v>
      </c>
      <c r="L35" s="75">
        <f t="shared" si="18"/>
        <v>99.746543985314048</v>
      </c>
      <c r="M35" s="75">
        <f t="shared" si="18"/>
        <v>112.2148619834783</v>
      </c>
      <c r="N35" s="75">
        <f t="shared" si="18"/>
        <v>124.68317998164255</v>
      </c>
      <c r="O35" s="75">
        <f t="shared" si="18"/>
        <v>137.15149797980681</v>
      </c>
      <c r="P35" s="75">
        <f t="shared" si="18"/>
        <v>149.61981597797106</v>
      </c>
      <c r="Q35" s="75">
        <f t="shared" si="18"/>
        <v>162.08813397613531</v>
      </c>
      <c r="R35" s="75">
        <f t="shared" si="18"/>
        <v>174.55645197429956</v>
      </c>
      <c r="S35" s="75">
        <f t="shared" si="18"/>
        <v>187.02476997246382</v>
      </c>
      <c r="T35" s="75">
        <f t="shared" si="18"/>
        <v>199.49308797062807</v>
      </c>
      <c r="U35" s="75">
        <f t="shared" si="18"/>
        <v>211.96140596879232</v>
      </c>
      <c r="V35" s="75">
        <f t="shared" si="18"/>
        <v>224.42972396695657</v>
      </c>
      <c r="W35" s="75">
        <f t="shared" si="18"/>
        <v>236.89804196512083</v>
      </c>
      <c r="X35" s="75">
        <f t="shared" si="18"/>
        <v>249.36635996328508</v>
      </c>
      <c r="Y35" s="75">
        <f t="shared" si="18"/>
        <v>261.83467796144936</v>
      </c>
      <c r="Z35" s="75">
        <f t="shared" si="18"/>
        <v>274.30299595961361</v>
      </c>
      <c r="AA35" s="75">
        <f t="shared" si="18"/>
        <v>286.77131395777786</v>
      </c>
      <c r="AB35" s="75">
        <f t="shared" si="18"/>
        <v>299.23963195594212</v>
      </c>
      <c r="AC35" s="75">
        <f t="shared" si="18"/>
        <v>311.70794995410637</v>
      </c>
      <c r="AD35" s="75">
        <f t="shared" si="18"/>
        <v>324.17626795227062</v>
      </c>
      <c r="AE35" s="75">
        <f t="shared" si="18"/>
        <v>336.64458595043487</v>
      </c>
      <c r="AF35" s="75">
        <f t="shared" si="18"/>
        <v>349.11290394859913</v>
      </c>
      <c r="AG35" s="75">
        <f t="shared" si="18"/>
        <v>361.58122194676338</v>
      </c>
      <c r="AH35" s="75">
        <f t="shared" si="18"/>
        <v>374.04953994492763</v>
      </c>
      <c r="AI35" s="75">
        <f t="shared" si="18"/>
        <v>386.51785794309188</v>
      </c>
      <c r="AJ35" s="75">
        <f t="shared" si="18"/>
        <v>398.98617594125614</v>
      </c>
      <c r="AK35" s="75">
        <f t="shared" si="18"/>
        <v>411.45449393942039</v>
      </c>
      <c r="AL35" s="75">
        <f t="shared" si="18"/>
        <v>423.92281193758464</v>
      </c>
      <c r="AM35" s="75">
        <f t="shared" si="18"/>
        <v>436.39112993574889</v>
      </c>
      <c r="AN35" s="75">
        <f t="shared" si="18"/>
        <v>448.85944793391315</v>
      </c>
      <c r="AO35" s="75">
        <f t="shared" si="18"/>
        <v>461.3277659320774</v>
      </c>
      <c r="AP35" s="75">
        <f t="shared" si="18"/>
        <v>473.79608393024165</v>
      </c>
      <c r="AQ35" s="75">
        <f t="shared" si="18"/>
        <v>486.2644019284059</v>
      </c>
      <c r="AR35" s="75">
        <f t="shared" si="18"/>
        <v>498.73271992657016</v>
      </c>
      <c r="AS35" s="75">
        <f t="shared" si="18"/>
        <v>511.20103792473441</v>
      </c>
      <c r="AT35" s="75">
        <f t="shared" si="18"/>
        <v>523.66935592289872</v>
      </c>
      <c r="AU35" s="75">
        <f t="shared" si="18"/>
        <v>536.13767392106297</v>
      </c>
      <c r="AV35" s="75">
        <f t="shared" si="18"/>
        <v>548.60599191922722</v>
      </c>
      <c r="AW35" s="75">
        <f t="shared" si="18"/>
        <v>561.07430991739147</v>
      </c>
      <c r="AX35" s="75">
        <f t="shared" si="18"/>
        <v>573.54262791555573</v>
      </c>
      <c r="AY35" s="75">
        <f t="shared" si="18"/>
        <v>586.01094591371998</v>
      </c>
      <c r="AZ35" s="75">
        <f t="shared" si="18"/>
        <v>598.47926391188423</v>
      </c>
      <c r="BA35" s="75">
        <f t="shared" si="18"/>
        <v>610.94758191004848</v>
      </c>
      <c r="BB35" s="75">
        <f t="shared" si="18"/>
        <v>0</v>
      </c>
      <c r="BC35" s="75">
        <f t="shared" si="18"/>
        <v>0</v>
      </c>
      <c r="BD35" s="75">
        <f t="shared" si="18"/>
        <v>0</v>
      </c>
      <c r="BE35" s="75">
        <f t="shared" si="18"/>
        <v>0</v>
      </c>
      <c r="BF35" s="75">
        <f t="shared" si="18"/>
        <v>0</v>
      </c>
      <c r="BG35" s="75">
        <f t="shared" si="18"/>
        <v>0</v>
      </c>
      <c r="BH35" s="75">
        <f t="shared" si="18"/>
        <v>0</v>
      </c>
      <c r="BI35" s="75">
        <f t="shared" si="18"/>
        <v>0</v>
      </c>
      <c r="BJ35" s="75">
        <f t="shared" si="18"/>
        <v>0</v>
      </c>
      <c r="BK35" s="75">
        <f t="shared" si="18"/>
        <v>0</v>
      </c>
      <c r="BL35" s="75">
        <f t="shared" si="18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9">AVERAGE(B32,B35)</f>
        <v>0</v>
      </c>
      <c r="C36" s="69">
        <f t="shared" si="19"/>
        <v>0</v>
      </c>
      <c r="D36" s="69">
        <f t="shared" si="19"/>
        <v>0</v>
      </c>
      <c r="E36" s="69">
        <f t="shared" si="19"/>
        <v>6.2341589990821289</v>
      </c>
      <c r="F36" s="69">
        <f t="shared" si="19"/>
        <v>18.702476997246386</v>
      </c>
      <c r="G36" s="69">
        <f t="shared" si="19"/>
        <v>31.170794995410645</v>
      </c>
      <c r="H36" s="69">
        <f t="shared" si="19"/>
        <v>43.639112993574898</v>
      </c>
      <c r="I36" s="69">
        <f t="shared" si="19"/>
        <v>56.107430991739164</v>
      </c>
      <c r="J36" s="69">
        <f t="shared" si="19"/>
        <v>68.575748989903417</v>
      </c>
      <c r="K36" s="69">
        <f t="shared" si="19"/>
        <v>81.044066988067669</v>
      </c>
      <c r="L36" s="69">
        <f t="shared" si="19"/>
        <v>93.512384986231922</v>
      </c>
      <c r="M36" s="69">
        <f t="shared" si="19"/>
        <v>105.98070298439617</v>
      </c>
      <c r="N36" s="69">
        <f t="shared" si="19"/>
        <v>118.44902098256043</v>
      </c>
      <c r="O36" s="69">
        <f t="shared" si="19"/>
        <v>130.91733898072468</v>
      </c>
      <c r="P36" s="69">
        <f t="shared" si="19"/>
        <v>143.38565697888893</v>
      </c>
      <c r="Q36" s="69">
        <f t="shared" si="19"/>
        <v>155.85397497705318</v>
      </c>
      <c r="R36" s="69">
        <f t="shared" si="19"/>
        <v>168.32229297521744</v>
      </c>
      <c r="S36" s="69">
        <f t="shared" si="19"/>
        <v>180.79061097338169</v>
      </c>
      <c r="T36" s="69">
        <f t="shared" si="19"/>
        <v>193.25892897154594</v>
      </c>
      <c r="U36" s="69">
        <f t="shared" si="19"/>
        <v>205.72724696971019</v>
      </c>
      <c r="V36" s="69">
        <f t="shared" si="19"/>
        <v>218.19556496787445</v>
      </c>
      <c r="W36" s="69">
        <f t="shared" si="19"/>
        <v>230.6638829660387</v>
      </c>
      <c r="X36" s="69">
        <f t="shared" si="19"/>
        <v>243.13220096420295</v>
      </c>
      <c r="Y36" s="69">
        <f t="shared" si="19"/>
        <v>255.60051896236723</v>
      </c>
      <c r="Z36" s="69">
        <f t="shared" si="19"/>
        <v>268.06883696053148</v>
      </c>
      <c r="AA36" s="69">
        <f t="shared" si="19"/>
        <v>280.53715495869574</v>
      </c>
      <c r="AB36" s="69">
        <f t="shared" si="19"/>
        <v>293.00547295685999</v>
      </c>
      <c r="AC36" s="69">
        <f t="shared" si="19"/>
        <v>305.47379095502424</v>
      </c>
      <c r="AD36" s="69">
        <f t="shared" si="19"/>
        <v>317.94210895318849</v>
      </c>
      <c r="AE36" s="69">
        <f t="shared" si="19"/>
        <v>330.41042695135275</v>
      </c>
      <c r="AF36" s="69">
        <f t="shared" si="19"/>
        <v>342.878744949517</v>
      </c>
      <c r="AG36" s="69">
        <f t="shared" si="19"/>
        <v>355.34706294768125</v>
      </c>
      <c r="AH36" s="69">
        <f t="shared" si="19"/>
        <v>367.8153809458455</v>
      </c>
      <c r="AI36" s="69">
        <f t="shared" si="19"/>
        <v>380.28369894400976</v>
      </c>
      <c r="AJ36" s="69">
        <f t="shared" si="19"/>
        <v>392.75201694217401</v>
      </c>
      <c r="AK36" s="69">
        <f t="shared" si="19"/>
        <v>405.22033494033826</v>
      </c>
      <c r="AL36" s="69">
        <f t="shared" si="19"/>
        <v>417.68865293850251</v>
      </c>
      <c r="AM36" s="69">
        <f t="shared" si="19"/>
        <v>430.15697093666677</v>
      </c>
      <c r="AN36" s="69">
        <f t="shared" si="19"/>
        <v>442.62528893483102</v>
      </c>
      <c r="AO36" s="69">
        <f t="shared" si="19"/>
        <v>455.09360693299527</v>
      </c>
      <c r="AP36" s="69">
        <f t="shared" si="19"/>
        <v>467.56192493115952</v>
      </c>
      <c r="AQ36" s="69">
        <f t="shared" si="19"/>
        <v>480.03024292932378</v>
      </c>
      <c r="AR36" s="69">
        <f t="shared" si="19"/>
        <v>492.49856092748803</v>
      </c>
      <c r="AS36" s="69">
        <f t="shared" si="19"/>
        <v>504.96687892565228</v>
      </c>
      <c r="AT36" s="69">
        <f t="shared" si="19"/>
        <v>517.43519692381653</v>
      </c>
      <c r="AU36" s="69">
        <f t="shared" si="19"/>
        <v>529.90351492198079</v>
      </c>
      <c r="AV36" s="69">
        <f t="shared" si="19"/>
        <v>542.37183292014515</v>
      </c>
      <c r="AW36" s="69">
        <f t="shared" si="19"/>
        <v>554.84015091830929</v>
      </c>
      <c r="AX36" s="69">
        <f t="shared" si="19"/>
        <v>567.30846891647366</v>
      </c>
      <c r="AY36" s="69">
        <f t="shared" si="19"/>
        <v>579.7767869146378</v>
      </c>
      <c r="AZ36" s="69">
        <f t="shared" si="19"/>
        <v>592.24510491280216</v>
      </c>
      <c r="BA36" s="69">
        <f t="shared" si="19"/>
        <v>604.7134229109663</v>
      </c>
      <c r="BB36" s="69">
        <f t="shared" si="19"/>
        <v>305.47379095502424</v>
      </c>
      <c r="BC36" s="69">
        <f t="shared" si="19"/>
        <v>0</v>
      </c>
      <c r="BD36" s="69">
        <f t="shared" si="19"/>
        <v>0</v>
      </c>
      <c r="BE36" s="69">
        <f t="shared" si="19"/>
        <v>0</v>
      </c>
      <c r="BF36" s="69">
        <f t="shared" si="19"/>
        <v>0</v>
      </c>
      <c r="BG36" s="69">
        <f t="shared" si="19"/>
        <v>0</v>
      </c>
      <c r="BH36" s="69">
        <f t="shared" si="19"/>
        <v>0</v>
      </c>
      <c r="BI36" s="69">
        <f t="shared" si="19"/>
        <v>0</v>
      </c>
      <c r="BJ36" s="69">
        <f t="shared" si="19"/>
        <v>0</v>
      </c>
      <c r="BK36" s="69">
        <f t="shared" si="19"/>
        <v>0</v>
      </c>
      <c r="BL36" s="69">
        <f t="shared" si="19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20">B41</f>
        <v>0</v>
      </c>
      <c r="D39" s="75">
        <f t="shared" si="20"/>
        <v>0</v>
      </c>
      <c r="E39" s="75">
        <f t="shared" si="20"/>
        <v>0</v>
      </c>
      <c r="F39" s="75">
        <f t="shared" si="20"/>
        <v>3.9163306532695414</v>
      </c>
      <c r="G39" s="75">
        <f t="shared" si="20"/>
        <v>15.595947612934538</v>
      </c>
      <c r="H39" s="75">
        <f t="shared" si="20"/>
        <v>26.06262102170119</v>
      </c>
      <c r="I39" s="75">
        <f t="shared" si="20"/>
        <v>35.410342815247979</v>
      </c>
      <c r="J39" s="75">
        <f t="shared" si="20"/>
        <v>43.719677509870728</v>
      </c>
      <c r="K39" s="75">
        <f t="shared" si="20"/>
        <v>51.071189621865265</v>
      </c>
      <c r="L39" s="75">
        <f t="shared" si="20"/>
        <v>57.534254151375229</v>
      </c>
      <c r="M39" s="75">
        <f t="shared" si="20"/>
        <v>63.17824609854425</v>
      </c>
      <c r="N39" s="75">
        <f t="shared" si="20"/>
        <v>68.687963851886892</v>
      </c>
      <c r="O39" s="75">
        <f t="shared" si="20"/>
        <v>74.197681605229533</v>
      </c>
      <c r="P39" s="75">
        <f t="shared" si="20"/>
        <v>79.707399358572175</v>
      </c>
      <c r="Q39" s="75">
        <f t="shared" si="20"/>
        <v>85.217117111914817</v>
      </c>
      <c r="R39" s="75">
        <f t="shared" si="20"/>
        <v>90.726834865257459</v>
      </c>
      <c r="S39" s="75">
        <f t="shared" si="20"/>
        <v>96.236552618600101</v>
      </c>
      <c r="T39" s="75">
        <f t="shared" si="20"/>
        <v>101.74627037194274</v>
      </c>
      <c r="U39" s="75">
        <f t="shared" si="20"/>
        <v>107.25598812528538</v>
      </c>
      <c r="V39" s="75">
        <f t="shared" si="20"/>
        <v>112.76570587862803</v>
      </c>
      <c r="W39" s="75">
        <f t="shared" si="20"/>
        <v>118.27542363197067</v>
      </c>
      <c r="X39" s="75">
        <f t="shared" si="20"/>
        <v>123.78514138531331</v>
      </c>
      <c r="Y39" s="75">
        <f t="shared" si="20"/>
        <v>129.29485913865594</v>
      </c>
      <c r="Z39" s="75">
        <f t="shared" si="20"/>
        <v>129.81181478488753</v>
      </c>
      <c r="AA39" s="75">
        <f t="shared" si="20"/>
        <v>125.33600832400805</v>
      </c>
      <c r="AB39" s="75">
        <f t="shared" si="20"/>
        <v>120.86020186312857</v>
      </c>
      <c r="AC39" s="75">
        <f t="shared" si="20"/>
        <v>116.38439540224908</v>
      </c>
      <c r="AD39" s="75">
        <f t="shared" si="20"/>
        <v>111.9085889413696</v>
      </c>
      <c r="AE39" s="75">
        <f t="shared" si="20"/>
        <v>107.43278248049012</v>
      </c>
      <c r="AF39" s="75">
        <f t="shared" si="20"/>
        <v>102.95697601961064</v>
      </c>
      <c r="AG39" s="75">
        <f t="shared" si="20"/>
        <v>98.481169558731153</v>
      </c>
      <c r="AH39" s="75">
        <f t="shared" si="20"/>
        <v>94.005363097851671</v>
      </c>
      <c r="AI39" s="75">
        <f t="shared" si="20"/>
        <v>89.529556636972188</v>
      </c>
      <c r="AJ39" s="75">
        <f t="shared" si="20"/>
        <v>85.053750176092706</v>
      </c>
      <c r="AK39" s="75">
        <f t="shared" si="20"/>
        <v>80.577943715213223</v>
      </c>
      <c r="AL39" s="75">
        <f t="shared" si="20"/>
        <v>76.102137254333741</v>
      </c>
      <c r="AM39" s="75">
        <f t="shared" si="20"/>
        <v>71.626330793454258</v>
      </c>
      <c r="AN39" s="75">
        <f t="shared" si="20"/>
        <v>67.150524332574776</v>
      </c>
      <c r="AO39" s="75">
        <f t="shared" si="20"/>
        <v>62.6747178716953</v>
      </c>
      <c r="AP39" s="75">
        <f t="shared" si="20"/>
        <v>58.198911410815825</v>
      </c>
      <c r="AQ39" s="75">
        <f t="shared" si="20"/>
        <v>53.723104949936349</v>
      </c>
      <c r="AR39" s="75">
        <f t="shared" si="20"/>
        <v>49.247298489056874</v>
      </c>
      <c r="AS39" s="75">
        <f t="shared" si="20"/>
        <v>44.771492028177398</v>
      </c>
      <c r="AT39" s="75">
        <f t="shared" si="20"/>
        <v>40.295685567297923</v>
      </c>
      <c r="AU39" s="75">
        <f t="shared" si="20"/>
        <v>35.819879106418448</v>
      </c>
      <c r="AV39" s="75">
        <f t="shared" si="20"/>
        <v>31.344072645538972</v>
      </c>
      <c r="AW39" s="75">
        <f t="shared" si="20"/>
        <v>26.868266184659497</v>
      </c>
      <c r="AX39" s="75">
        <f t="shared" si="20"/>
        <v>22.392459723780021</v>
      </c>
      <c r="AY39" s="75">
        <f t="shared" si="20"/>
        <v>17.916653262900546</v>
      </c>
      <c r="AZ39" s="75">
        <f t="shared" si="20"/>
        <v>13.440846802021071</v>
      </c>
      <c r="BA39" s="75">
        <f t="shared" si="20"/>
        <v>8.9650403411415951</v>
      </c>
      <c r="BB39" s="75">
        <f t="shared" si="20"/>
        <v>4.4892338802621188</v>
      </c>
      <c r="BC39" s="75">
        <f t="shared" si="20"/>
        <v>1.3427419382642469E-2</v>
      </c>
      <c r="BD39" s="75">
        <f t="shared" si="20"/>
        <v>1.3427419382642469E-2</v>
      </c>
      <c r="BE39" s="75">
        <f t="shared" si="20"/>
        <v>1.3427419382642469E-2</v>
      </c>
      <c r="BF39" s="75">
        <f t="shared" si="20"/>
        <v>1.3427419382642469E-2</v>
      </c>
      <c r="BG39" s="75">
        <f t="shared" si="20"/>
        <v>1.3427419382642469E-2</v>
      </c>
      <c r="BH39" s="75">
        <f t="shared" si="20"/>
        <v>1.3427419382642469E-2</v>
      </c>
      <c r="BI39" s="75">
        <f t="shared" si="20"/>
        <v>1.3427419382642469E-2</v>
      </c>
      <c r="BJ39" s="75">
        <f t="shared" si="20"/>
        <v>1.3427419382642469E-2</v>
      </c>
      <c r="BK39" s="75">
        <f t="shared" si="20"/>
        <v>1.3427419382642469E-2</v>
      </c>
      <c r="BL39" s="75">
        <f t="shared" si="20"/>
        <v>1.3427419382642469E-2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0</v>
      </c>
      <c r="E40" s="77">
        <f>(E26-E114)*'Assumptions (Inputs)'!$C$29</f>
        <v>3.9163306532695414</v>
      </c>
      <c r="F40" s="77">
        <f>(F26-F114)*'Assumptions (Inputs)'!$C$29</f>
        <v>11.679616959664996</v>
      </c>
      <c r="G40" s="77">
        <f>(G26-G114)*'Assumptions (Inputs)'!$C$29</f>
        <v>10.466673408766654</v>
      </c>
      <c r="H40" s="77">
        <f>(H26-H114)*'Assumptions (Inputs)'!$C$29</f>
        <v>9.3477217935467873</v>
      </c>
      <c r="I40" s="77">
        <f>(I26-I114)*'Assumptions (Inputs)'!$C$29</f>
        <v>8.3093346946227502</v>
      </c>
      <c r="J40" s="77">
        <f>(J26-J114)*'Assumptions (Inputs)'!$C$29</f>
        <v>7.3515121119945404</v>
      </c>
      <c r="K40" s="77">
        <f>(K26-K114)*'Assumptions (Inputs)'!$C$29</f>
        <v>6.463064529509964</v>
      </c>
      <c r="L40" s="77">
        <f>(L26-L114)*'Assumptions (Inputs)'!$C$29</f>
        <v>5.6439919471690212</v>
      </c>
      <c r="M40" s="77">
        <f>(M26-M114)*'Assumptions (Inputs)'!$C$29</f>
        <v>5.5097177533426356</v>
      </c>
      <c r="N40" s="77">
        <f>(N26-N114)*'Assumptions (Inputs)'!$C$29</f>
        <v>5.5097177533426356</v>
      </c>
      <c r="O40" s="77">
        <f>(O26-O114)*'Assumptions (Inputs)'!$C$29</f>
        <v>5.5097177533426356</v>
      </c>
      <c r="P40" s="77">
        <f>(P26-P114)*'Assumptions (Inputs)'!$C$29</f>
        <v>5.5097177533426356</v>
      </c>
      <c r="Q40" s="77">
        <f>(Q26-Q114)*'Assumptions (Inputs)'!$C$29</f>
        <v>5.5097177533426356</v>
      </c>
      <c r="R40" s="77">
        <f>(R26-R114)*'Assumptions (Inputs)'!$C$29</f>
        <v>5.5097177533426356</v>
      </c>
      <c r="S40" s="77">
        <f>(S26-S114)*'Assumptions (Inputs)'!$C$29</f>
        <v>5.5097177533426356</v>
      </c>
      <c r="T40" s="77">
        <f>(T26-T114)*'Assumptions (Inputs)'!$C$29</f>
        <v>5.5097177533426356</v>
      </c>
      <c r="U40" s="77">
        <f>(U26-U114)*'Assumptions (Inputs)'!$C$29</f>
        <v>5.5097177533426356</v>
      </c>
      <c r="V40" s="77">
        <f>(V26-V114)*'Assumptions (Inputs)'!$C$29</f>
        <v>5.5097177533426356</v>
      </c>
      <c r="W40" s="77">
        <f>(W26-W114)*'Assumptions (Inputs)'!$C$29</f>
        <v>5.5097177533426356</v>
      </c>
      <c r="X40" s="77">
        <f>(X26-X114)*'Assumptions (Inputs)'!$C$29</f>
        <v>5.5097177533426356</v>
      </c>
      <c r="Y40" s="77">
        <f>(Y26-Y114)*'Assumptions (Inputs)'!$C$29</f>
        <v>0.51695564623157964</v>
      </c>
      <c r="Z40" s="77">
        <f>(Z26-Z114)*'Assumptions (Inputs)'!$C$29</f>
        <v>-4.4758064608794763</v>
      </c>
      <c r="AA40" s="77">
        <f>(AA26-AA114)*'Assumptions (Inputs)'!$C$29</f>
        <v>-4.4758064608794763</v>
      </c>
      <c r="AB40" s="77">
        <f>(AB26-AB114)*'Assumptions (Inputs)'!$C$29</f>
        <v>-4.4758064608794763</v>
      </c>
      <c r="AC40" s="77">
        <f>(AC26-AC114)*'Assumptions (Inputs)'!$C$29</f>
        <v>-4.4758064608794763</v>
      </c>
      <c r="AD40" s="77">
        <f>(AD26-AD114)*'Assumptions (Inputs)'!$C$29</f>
        <v>-4.4758064608794763</v>
      </c>
      <c r="AE40" s="77">
        <f>(AE26-AE114)*'Assumptions (Inputs)'!$C$29</f>
        <v>-4.4758064608794763</v>
      </c>
      <c r="AF40" s="77">
        <f>(AF26-AF114)*'Assumptions (Inputs)'!$C$29</f>
        <v>-4.4758064608794763</v>
      </c>
      <c r="AG40" s="77">
        <f>(AG26-AG114)*'Assumptions (Inputs)'!$C$29</f>
        <v>-4.4758064608794763</v>
      </c>
      <c r="AH40" s="77">
        <f>(AH26-AH114)*'Assumptions (Inputs)'!$C$29</f>
        <v>-4.4758064608794763</v>
      </c>
      <c r="AI40" s="77">
        <f>(AI26-AI114)*'Assumptions (Inputs)'!$C$29</f>
        <v>-4.4758064608794763</v>
      </c>
      <c r="AJ40" s="77">
        <f>(AJ26-AJ114)*'Assumptions (Inputs)'!$C$29</f>
        <v>-4.4758064608794763</v>
      </c>
      <c r="AK40" s="77">
        <f>(AK26-AK114)*'Assumptions (Inputs)'!$C$29</f>
        <v>-4.4758064608794763</v>
      </c>
      <c r="AL40" s="77">
        <f>(AL26-AL114)*'Assumptions (Inputs)'!$C$29</f>
        <v>-4.4758064608794763</v>
      </c>
      <c r="AM40" s="77">
        <f>(AM26-AM114)*'Assumptions (Inputs)'!$C$29</f>
        <v>-4.4758064608794763</v>
      </c>
      <c r="AN40" s="77">
        <f>(AN26-AN114)*'Assumptions (Inputs)'!$C$29</f>
        <v>-4.4758064608794763</v>
      </c>
      <c r="AO40" s="77">
        <f>(AO26-AO114)*'Assumptions (Inputs)'!$C$29</f>
        <v>-4.4758064608794763</v>
      </c>
      <c r="AP40" s="77">
        <f>(AP26-AP114)*'Assumptions (Inputs)'!$C$29</f>
        <v>-4.4758064608794763</v>
      </c>
      <c r="AQ40" s="77">
        <f>(AQ26-AQ114)*'Assumptions (Inputs)'!$C$29</f>
        <v>-4.4758064608794763</v>
      </c>
      <c r="AR40" s="77">
        <f>(AR26-AR114)*'Assumptions (Inputs)'!$C$29</f>
        <v>-4.4758064608794763</v>
      </c>
      <c r="AS40" s="77">
        <f>(AS26-AS114)*'Assumptions (Inputs)'!$C$29</f>
        <v>-4.4758064608794763</v>
      </c>
      <c r="AT40" s="77">
        <f>(AT26-AT114)*'Assumptions (Inputs)'!$C$29</f>
        <v>-4.4758064608794763</v>
      </c>
      <c r="AU40" s="77">
        <f>(AU26-AU114)*'Assumptions (Inputs)'!$C$29</f>
        <v>-4.4758064608794763</v>
      </c>
      <c r="AV40" s="77">
        <f>(AV26-AV114)*'Assumptions (Inputs)'!$C$29</f>
        <v>-4.4758064608794763</v>
      </c>
      <c r="AW40" s="77">
        <f>(AW26-AW114)*'Assumptions (Inputs)'!$C$29</f>
        <v>-4.4758064608794763</v>
      </c>
      <c r="AX40" s="77">
        <f>(AX26-AX114)*'Assumptions (Inputs)'!$C$29</f>
        <v>-4.4758064608794763</v>
      </c>
      <c r="AY40" s="77">
        <f>(AY26-AY114)*'Assumptions (Inputs)'!$C$29</f>
        <v>-4.4758064608794763</v>
      </c>
      <c r="AZ40" s="77">
        <f>(AZ26-AZ114)*'Assumptions (Inputs)'!$C$29</f>
        <v>-4.4758064608794763</v>
      </c>
      <c r="BA40" s="77">
        <f>(BA26-BA114)*'Assumptions (Inputs)'!$C$29</f>
        <v>-4.4758064608794763</v>
      </c>
      <c r="BB40" s="77">
        <f>(BB26-BB114)*'Assumptions (Inputs)'!$C$29</f>
        <v>-4.4758064608794763</v>
      </c>
      <c r="BC40" s="77">
        <f>(BC26-BC114)*'Assumptions (Inputs)'!$C$29</f>
        <v>0</v>
      </c>
      <c r="BD40" s="77">
        <f>(BD26-BD114)*'Assumptions (Inputs)'!$C$29</f>
        <v>0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1.3427419382642469E-2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1">SUM(C39:C40)</f>
        <v>0</v>
      </c>
      <c r="D41" s="75">
        <f t="shared" si="21"/>
        <v>0</v>
      </c>
      <c r="E41" s="75">
        <f t="shared" si="21"/>
        <v>3.9163306532695414</v>
      </c>
      <c r="F41" s="75">
        <f t="shared" si="21"/>
        <v>15.595947612934538</v>
      </c>
      <c r="G41" s="75">
        <f t="shared" si="21"/>
        <v>26.06262102170119</v>
      </c>
      <c r="H41" s="75">
        <f t="shared" si="21"/>
        <v>35.410342815247979</v>
      </c>
      <c r="I41" s="75">
        <f t="shared" si="21"/>
        <v>43.719677509870728</v>
      </c>
      <c r="J41" s="75">
        <f t="shared" si="21"/>
        <v>51.071189621865265</v>
      </c>
      <c r="K41" s="75">
        <f t="shared" si="21"/>
        <v>57.534254151375229</v>
      </c>
      <c r="L41" s="75">
        <f t="shared" si="21"/>
        <v>63.17824609854425</v>
      </c>
      <c r="M41" s="75">
        <f t="shared" si="21"/>
        <v>68.687963851886892</v>
      </c>
      <c r="N41" s="75">
        <f t="shared" si="21"/>
        <v>74.197681605229533</v>
      </c>
      <c r="O41" s="75">
        <f t="shared" si="21"/>
        <v>79.707399358572175</v>
      </c>
      <c r="P41" s="75">
        <f t="shared" si="21"/>
        <v>85.217117111914817</v>
      </c>
      <c r="Q41" s="75">
        <f t="shared" si="21"/>
        <v>90.726834865257459</v>
      </c>
      <c r="R41" s="75">
        <f t="shared" si="21"/>
        <v>96.236552618600101</v>
      </c>
      <c r="S41" s="75">
        <f t="shared" si="21"/>
        <v>101.74627037194274</v>
      </c>
      <c r="T41" s="75">
        <f t="shared" si="21"/>
        <v>107.25598812528538</v>
      </c>
      <c r="U41" s="75">
        <f t="shared" si="21"/>
        <v>112.76570587862803</v>
      </c>
      <c r="V41" s="75">
        <f t="shared" si="21"/>
        <v>118.27542363197067</v>
      </c>
      <c r="W41" s="75">
        <f t="shared" si="21"/>
        <v>123.78514138531331</v>
      </c>
      <c r="X41" s="75">
        <f t="shared" si="21"/>
        <v>129.29485913865594</v>
      </c>
      <c r="Y41" s="75">
        <f t="shared" si="21"/>
        <v>129.81181478488753</v>
      </c>
      <c r="Z41" s="75">
        <f t="shared" si="21"/>
        <v>125.33600832400805</v>
      </c>
      <c r="AA41" s="75">
        <f t="shared" si="21"/>
        <v>120.86020186312857</v>
      </c>
      <c r="AB41" s="75">
        <f t="shared" si="21"/>
        <v>116.38439540224908</v>
      </c>
      <c r="AC41" s="75">
        <f t="shared" si="21"/>
        <v>111.9085889413696</v>
      </c>
      <c r="AD41" s="75">
        <f t="shared" si="21"/>
        <v>107.43278248049012</v>
      </c>
      <c r="AE41" s="75">
        <f t="shared" si="21"/>
        <v>102.95697601961064</v>
      </c>
      <c r="AF41" s="75">
        <f t="shared" si="21"/>
        <v>98.481169558731153</v>
      </c>
      <c r="AG41" s="75">
        <f t="shared" si="21"/>
        <v>94.005363097851671</v>
      </c>
      <c r="AH41" s="75">
        <f t="shared" si="21"/>
        <v>89.529556636972188</v>
      </c>
      <c r="AI41" s="75">
        <f t="shared" si="21"/>
        <v>85.053750176092706</v>
      </c>
      <c r="AJ41" s="75">
        <f t="shared" si="21"/>
        <v>80.577943715213223</v>
      </c>
      <c r="AK41" s="75">
        <f t="shared" si="21"/>
        <v>76.102137254333741</v>
      </c>
      <c r="AL41" s="75">
        <f t="shared" si="21"/>
        <v>71.626330793454258</v>
      </c>
      <c r="AM41" s="75">
        <f t="shared" si="21"/>
        <v>67.150524332574776</v>
      </c>
      <c r="AN41" s="75">
        <f t="shared" si="21"/>
        <v>62.6747178716953</v>
      </c>
      <c r="AO41" s="75">
        <f t="shared" si="21"/>
        <v>58.198911410815825</v>
      </c>
      <c r="AP41" s="75">
        <f t="shared" si="21"/>
        <v>53.723104949936349</v>
      </c>
      <c r="AQ41" s="75">
        <f t="shared" si="21"/>
        <v>49.247298489056874</v>
      </c>
      <c r="AR41" s="75">
        <f t="shared" si="21"/>
        <v>44.771492028177398</v>
      </c>
      <c r="AS41" s="75">
        <f t="shared" si="21"/>
        <v>40.295685567297923</v>
      </c>
      <c r="AT41" s="75">
        <f t="shared" si="21"/>
        <v>35.819879106418448</v>
      </c>
      <c r="AU41" s="75">
        <f t="shared" si="21"/>
        <v>31.344072645538972</v>
      </c>
      <c r="AV41" s="75">
        <f t="shared" si="21"/>
        <v>26.868266184659497</v>
      </c>
      <c r="AW41" s="75">
        <f t="shared" si="21"/>
        <v>22.392459723780021</v>
      </c>
      <c r="AX41" s="75">
        <f t="shared" si="21"/>
        <v>17.916653262900546</v>
      </c>
      <c r="AY41" s="75">
        <f t="shared" si="21"/>
        <v>13.440846802021071</v>
      </c>
      <c r="AZ41" s="75">
        <f t="shared" si="21"/>
        <v>8.9650403411415951</v>
      </c>
      <c r="BA41" s="75">
        <f t="shared" si="21"/>
        <v>4.4892338802621188</v>
      </c>
      <c r="BB41" s="75">
        <f t="shared" si="21"/>
        <v>1.3427419382642469E-2</v>
      </c>
      <c r="BC41" s="75">
        <f t="shared" si="21"/>
        <v>1.3427419382642469E-2</v>
      </c>
      <c r="BD41" s="75">
        <f t="shared" si="21"/>
        <v>1.3427419382642469E-2</v>
      </c>
      <c r="BE41" s="75">
        <f t="shared" si="21"/>
        <v>1.3427419382642469E-2</v>
      </c>
      <c r="BF41" s="75">
        <f t="shared" si="21"/>
        <v>1.3427419382642469E-2</v>
      </c>
      <c r="BG41" s="75">
        <f t="shared" si="21"/>
        <v>1.3427419382642469E-2</v>
      </c>
      <c r="BH41" s="75">
        <f t="shared" si="21"/>
        <v>1.3427419382642469E-2</v>
      </c>
      <c r="BI41" s="75">
        <f t="shared" si="21"/>
        <v>1.3427419382642469E-2</v>
      </c>
      <c r="BJ41" s="75">
        <f t="shared" si="21"/>
        <v>1.3427419382642469E-2</v>
      </c>
      <c r="BK41" s="75">
        <f t="shared" si="21"/>
        <v>1.3427419382642469E-2</v>
      </c>
      <c r="BL41" s="75">
        <f t="shared" si="21"/>
        <v>1.3427419382642469E-2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2">AVERAGE(C39,C41)</f>
        <v>0</v>
      </c>
      <c r="D42" s="69">
        <f t="shared" si="22"/>
        <v>0</v>
      </c>
      <c r="E42" s="69">
        <f t="shared" si="22"/>
        <v>1.9581653266347707</v>
      </c>
      <c r="F42" s="69">
        <f>AVERAGE(F39,F41)</f>
        <v>9.7561391331020388</v>
      </c>
      <c r="G42" s="69">
        <f t="shared" si="22"/>
        <v>20.829284317317864</v>
      </c>
      <c r="H42" s="69">
        <f t="shared" si="22"/>
        <v>30.736481918474585</v>
      </c>
      <c r="I42" s="69">
        <f t="shared" si="22"/>
        <v>39.565010162559354</v>
      </c>
      <c r="J42" s="69">
        <f t="shared" si="22"/>
        <v>47.395433565867997</v>
      </c>
      <c r="K42" s="69">
        <f t="shared" si="22"/>
        <v>54.302721886620247</v>
      </c>
      <c r="L42" s="69">
        <f t="shared" si="22"/>
        <v>60.356250124959743</v>
      </c>
      <c r="M42" s="69">
        <f t="shared" si="22"/>
        <v>65.933104975215571</v>
      </c>
      <c r="N42" s="69">
        <f t="shared" si="22"/>
        <v>71.442822728558212</v>
      </c>
      <c r="O42" s="69">
        <f t="shared" si="22"/>
        <v>76.952540481900854</v>
      </c>
      <c r="P42" s="69">
        <f t="shared" si="22"/>
        <v>82.462258235243496</v>
      </c>
      <c r="Q42" s="69">
        <f t="shared" si="22"/>
        <v>87.971975988586138</v>
      </c>
      <c r="R42" s="69">
        <f t="shared" si="22"/>
        <v>93.48169374192878</v>
      </c>
      <c r="S42" s="69">
        <f t="shared" si="22"/>
        <v>98.991411495271421</v>
      </c>
      <c r="T42" s="69">
        <f t="shared" si="22"/>
        <v>104.50112924861406</v>
      </c>
      <c r="U42" s="69">
        <f t="shared" si="22"/>
        <v>110.01084700195671</v>
      </c>
      <c r="V42" s="69">
        <f t="shared" si="22"/>
        <v>115.52056475529935</v>
      </c>
      <c r="W42" s="69">
        <f t="shared" si="22"/>
        <v>121.03028250864199</v>
      </c>
      <c r="X42" s="69">
        <f t="shared" si="22"/>
        <v>126.54000026198463</v>
      </c>
      <c r="Y42" s="69">
        <f t="shared" si="22"/>
        <v>129.55333696177172</v>
      </c>
      <c r="Z42" s="69">
        <f t="shared" si="22"/>
        <v>127.57391155444779</v>
      </c>
      <c r="AA42" s="69">
        <f t="shared" si="22"/>
        <v>123.09810509356831</v>
      </c>
      <c r="AB42" s="69">
        <f t="shared" si="22"/>
        <v>118.62229863268882</v>
      </c>
      <c r="AC42" s="69">
        <f t="shared" si="22"/>
        <v>114.14649217180934</v>
      </c>
      <c r="AD42" s="69">
        <f t="shared" si="22"/>
        <v>109.67068571092986</v>
      </c>
      <c r="AE42" s="69">
        <f t="shared" si="22"/>
        <v>105.19487925005038</v>
      </c>
      <c r="AF42" s="69">
        <f t="shared" si="22"/>
        <v>100.71907278917089</v>
      </c>
      <c r="AG42" s="69">
        <f t="shared" si="22"/>
        <v>96.243266328291412</v>
      </c>
      <c r="AH42" s="69">
        <f t="shared" si="22"/>
        <v>91.76745986741193</v>
      </c>
      <c r="AI42" s="69">
        <f t="shared" si="22"/>
        <v>87.291653406532447</v>
      </c>
      <c r="AJ42" s="69">
        <f t="shared" si="22"/>
        <v>82.815846945652964</v>
      </c>
      <c r="AK42" s="69">
        <f t="shared" si="22"/>
        <v>78.340040484773482</v>
      </c>
      <c r="AL42" s="69">
        <f t="shared" si="22"/>
        <v>73.864234023893999</v>
      </c>
      <c r="AM42" s="69">
        <f t="shared" si="22"/>
        <v>69.388427563014517</v>
      </c>
      <c r="AN42" s="69">
        <f t="shared" si="22"/>
        <v>64.912621102135034</v>
      </c>
      <c r="AO42" s="69">
        <f t="shared" si="22"/>
        <v>60.436814641255566</v>
      </c>
      <c r="AP42" s="69">
        <f t="shared" si="22"/>
        <v>55.961008180376083</v>
      </c>
      <c r="AQ42" s="69">
        <f t="shared" si="22"/>
        <v>51.485201719496615</v>
      </c>
      <c r="AR42" s="69">
        <f t="shared" si="22"/>
        <v>47.009395258617133</v>
      </c>
      <c r="AS42" s="69">
        <f t="shared" si="22"/>
        <v>42.533588797737664</v>
      </c>
      <c r="AT42" s="69">
        <f t="shared" si="22"/>
        <v>38.057782336858182</v>
      </c>
      <c r="AU42" s="69">
        <f t="shared" si="22"/>
        <v>33.581975875978713</v>
      </c>
      <c r="AV42" s="69">
        <f t="shared" si="22"/>
        <v>29.106169415099234</v>
      </c>
      <c r="AW42" s="69">
        <f t="shared" si="22"/>
        <v>24.630362954219759</v>
      </c>
      <c r="AX42" s="69">
        <f t="shared" si="22"/>
        <v>20.154556493340284</v>
      </c>
      <c r="AY42" s="69">
        <f t="shared" si="22"/>
        <v>15.678750032460808</v>
      </c>
      <c r="AZ42" s="69">
        <f t="shared" si="22"/>
        <v>11.202943571581333</v>
      </c>
      <c r="BA42" s="69">
        <f t="shared" si="22"/>
        <v>6.7271371107018574</v>
      </c>
      <c r="BB42" s="69">
        <f t="shared" si="22"/>
        <v>2.2513306498223806</v>
      </c>
      <c r="BC42" s="69">
        <f t="shared" si="22"/>
        <v>1.3427419382642469E-2</v>
      </c>
      <c r="BD42" s="69">
        <f t="shared" si="22"/>
        <v>1.3427419382642469E-2</v>
      </c>
      <c r="BE42" s="69">
        <f t="shared" si="22"/>
        <v>1.3427419382642469E-2</v>
      </c>
      <c r="BF42" s="69">
        <f t="shared" si="22"/>
        <v>1.3427419382642469E-2</v>
      </c>
      <c r="BG42" s="69">
        <f t="shared" si="22"/>
        <v>1.3427419382642469E-2</v>
      </c>
      <c r="BH42" s="69">
        <f t="shared" si="22"/>
        <v>1.3427419382642469E-2</v>
      </c>
      <c r="BI42" s="69">
        <f t="shared" si="22"/>
        <v>1.3427419382642469E-2</v>
      </c>
      <c r="BJ42" s="69">
        <f t="shared" si="22"/>
        <v>1.3427419382642469E-2</v>
      </c>
      <c r="BK42" s="69">
        <f t="shared" si="22"/>
        <v>1.3427419382642469E-2</v>
      </c>
      <c r="BL42" s="69">
        <f t="shared" si="22"/>
        <v>1.3427419382642469E-2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3">B47</f>
        <v>0</v>
      </c>
      <c r="D45" s="56">
        <f t="shared" si="23"/>
        <v>0</v>
      </c>
      <c r="E45" s="56">
        <f t="shared" si="23"/>
        <v>0</v>
      </c>
      <c r="F45" s="56">
        <f t="shared" si="23"/>
        <v>0.72731854989291489</v>
      </c>
      <c r="G45" s="56">
        <f t="shared" si="23"/>
        <v>2.8963902709735567</v>
      </c>
      <c r="H45" s="56">
        <f t="shared" si="23"/>
        <v>4.8402010468873637</v>
      </c>
      <c r="I45" s="56">
        <f t="shared" si="23"/>
        <v>6.5762065228317672</v>
      </c>
      <c r="J45" s="56">
        <f t="shared" si="23"/>
        <v>8.1193686804045644</v>
      </c>
      <c r="K45" s="56">
        <f t="shared" si="23"/>
        <v>9.4846495012035508</v>
      </c>
      <c r="L45" s="56">
        <f t="shared" si="23"/>
        <v>10.684932913826829</v>
      </c>
      <c r="M45" s="56">
        <f t="shared" si="23"/>
        <v>11.733102846872505</v>
      </c>
      <c r="N45" s="56">
        <f t="shared" si="23"/>
        <v>12.756336143921851</v>
      </c>
      <c r="O45" s="56">
        <f t="shared" si="23"/>
        <v>13.779569440971198</v>
      </c>
      <c r="P45" s="56">
        <f t="shared" si="23"/>
        <v>14.802802738020544</v>
      </c>
      <c r="Q45" s="56">
        <f t="shared" si="23"/>
        <v>15.82603603506989</v>
      </c>
      <c r="R45" s="56">
        <f t="shared" si="23"/>
        <v>16.849269332119238</v>
      </c>
      <c r="S45" s="56">
        <f t="shared" si="23"/>
        <v>17.872502629168586</v>
      </c>
      <c r="T45" s="56">
        <f t="shared" si="23"/>
        <v>18.895735926217935</v>
      </c>
      <c r="U45" s="56">
        <f t="shared" si="23"/>
        <v>19.918969223267283</v>
      </c>
      <c r="V45" s="56">
        <f t="shared" si="23"/>
        <v>20.942202520316631</v>
      </c>
      <c r="W45" s="56">
        <f t="shared" si="23"/>
        <v>21.965435817365979</v>
      </c>
      <c r="X45" s="56">
        <f t="shared" si="23"/>
        <v>22.988669114415327</v>
      </c>
      <c r="Y45" s="56">
        <f t="shared" si="23"/>
        <v>24.011902411464675</v>
      </c>
      <c r="Z45" s="56">
        <f t="shared" si="23"/>
        <v>24.107908460050538</v>
      </c>
      <c r="AA45" s="56">
        <f t="shared" si="23"/>
        <v>23.27668726017292</v>
      </c>
      <c r="AB45" s="56">
        <f t="shared" si="23"/>
        <v>22.445466060295303</v>
      </c>
      <c r="AC45" s="56">
        <f t="shared" si="23"/>
        <v>21.614244860417685</v>
      </c>
      <c r="AD45" s="56">
        <f t="shared" si="23"/>
        <v>20.783023660540067</v>
      </c>
      <c r="AE45" s="56">
        <f t="shared" si="23"/>
        <v>19.951802460662449</v>
      </c>
      <c r="AF45" s="56">
        <f t="shared" si="23"/>
        <v>19.120581260784832</v>
      </c>
      <c r="AG45" s="56">
        <f t="shared" si="23"/>
        <v>18.289360060907214</v>
      </c>
      <c r="AH45" s="56">
        <f t="shared" si="23"/>
        <v>17.458138861029596</v>
      </c>
      <c r="AI45" s="56">
        <f t="shared" si="23"/>
        <v>16.626917661151978</v>
      </c>
      <c r="AJ45" s="56">
        <f t="shared" si="23"/>
        <v>15.79569646127436</v>
      </c>
      <c r="AK45" s="56">
        <f t="shared" si="23"/>
        <v>14.964475261396743</v>
      </c>
      <c r="AL45" s="56">
        <f t="shared" si="23"/>
        <v>14.133254061519125</v>
      </c>
      <c r="AM45" s="56">
        <f t="shared" si="23"/>
        <v>13.302032861641507</v>
      </c>
      <c r="AN45" s="56">
        <f t="shared" si="23"/>
        <v>12.470811661763889</v>
      </c>
      <c r="AO45" s="56">
        <f t="shared" si="23"/>
        <v>11.639590461886272</v>
      </c>
      <c r="AP45" s="56">
        <f t="shared" si="23"/>
        <v>10.808369262008654</v>
      </c>
      <c r="AQ45" s="56">
        <f t="shared" si="23"/>
        <v>9.977148062131036</v>
      </c>
      <c r="AR45" s="56">
        <f t="shared" si="23"/>
        <v>9.1459268622534182</v>
      </c>
      <c r="AS45" s="56">
        <f t="shared" si="23"/>
        <v>8.3147056623758004</v>
      </c>
      <c r="AT45" s="56">
        <f t="shared" si="23"/>
        <v>7.4834844624981836</v>
      </c>
      <c r="AU45" s="56">
        <f t="shared" si="23"/>
        <v>6.6522632626205667</v>
      </c>
      <c r="AV45" s="56">
        <f t="shared" si="23"/>
        <v>5.8210420627429498</v>
      </c>
      <c r="AW45" s="56">
        <f t="shared" si="23"/>
        <v>4.9898208628653329</v>
      </c>
      <c r="AX45" s="56">
        <f t="shared" si="23"/>
        <v>4.158599662987716</v>
      </c>
      <c r="AY45" s="56">
        <f t="shared" si="23"/>
        <v>3.3273784631100991</v>
      </c>
      <c r="AZ45" s="56">
        <f t="shared" si="23"/>
        <v>2.4961572632324822</v>
      </c>
      <c r="BA45" s="56">
        <f t="shared" si="23"/>
        <v>1.6649360633548651</v>
      </c>
      <c r="BB45" s="56">
        <f t="shared" si="23"/>
        <v>0.83371486347724799</v>
      </c>
      <c r="BC45" s="56">
        <f t="shared" si="23"/>
        <v>2.4936635996308798E-3</v>
      </c>
      <c r="BD45" s="56">
        <f t="shared" si="23"/>
        <v>2.4936635996308798E-3</v>
      </c>
      <c r="BE45" s="56">
        <f t="shared" si="23"/>
        <v>2.4936635996308798E-3</v>
      </c>
      <c r="BF45" s="56">
        <f t="shared" si="23"/>
        <v>2.4936635996308798E-3</v>
      </c>
      <c r="BG45" s="56">
        <f t="shared" si="23"/>
        <v>2.4936635996308798E-3</v>
      </c>
      <c r="BH45" s="56">
        <f t="shared" si="23"/>
        <v>2.4936635996308798E-3</v>
      </c>
      <c r="BI45" s="56">
        <f t="shared" si="23"/>
        <v>2.4936635996308798E-3</v>
      </c>
      <c r="BJ45" s="56">
        <f t="shared" si="23"/>
        <v>2.4936635996308798E-3</v>
      </c>
      <c r="BK45" s="56">
        <f t="shared" si="23"/>
        <v>2.4936635996308798E-3</v>
      </c>
      <c r="BL45" s="56">
        <f t="shared" si="23"/>
        <v>2.4936635996308798E-3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0</v>
      </c>
      <c r="E46" s="56">
        <f>(E27-E114)*'Assumptions (Inputs)'!$C$26</f>
        <v>0.72731854989291489</v>
      </c>
      <c r="F46" s="56">
        <f>(F27-F114)*'Assumptions (Inputs)'!$C$26</f>
        <v>2.1690717210806421</v>
      </c>
      <c r="G46" s="56">
        <f>(G27-G114)*'Assumptions (Inputs)'!$C$26</f>
        <v>1.9438107759138075</v>
      </c>
      <c r="H46" s="56">
        <f>(H27-H114)*'Assumptions (Inputs)'!$C$26</f>
        <v>1.7360054759444035</v>
      </c>
      <c r="I46" s="56">
        <f>(I27-I114)*'Assumptions (Inputs)'!$C$26</f>
        <v>1.5431621575727965</v>
      </c>
      <c r="J46" s="56">
        <f>(J27-J114)*'Assumptions (Inputs)'!$C$26</f>
        <v>1.3652808207989862</v>
      </c>
      <c r="K46" s="56">
        <f>(K27-K114)*'Assumptions (Inputs)'!$C$26</f>
        <v>1.2002834126232791</v>
      </c>
      <c r="L46" s="56">
        <f>(L27-L114)*'Assumptions (Inputs)'!$C$26</f>
        <v>1.0481699330456755</v>
      </c>
      <c r="M46" s="56">
        <f>(M27-M114)*'Assumptions (Inputs)'!$C$26</f>
        <v>1.0232332970493467</v>
      </c>
      <c r="N46" s="56">
        <f>(N27-N114)*'Assumptions (Inputs)'!$C$26</f>
        <v>1.0232332970493467</v>
      </c>
      <c r="O46" s="56">
        <f>(O27-O114)*'Assumptions (Inputs)'!$C$26</f>
        <v>1.0232332970493467</v>
      </c>
      <c r="P46" s="56">
        <f>(P27-P114)*'Assumptions (Inputs)'!$C$26</f>
        <v>1.0232332970493467</v>
      </c>
      <c r="Q46" s="56">
        <f>(Q27-Q114)*'Assumptions (Inputs)'!$C$26</f>
        <v>1.0232332970493467</v>
      </c>
      <c r="R46" s="56">
        <f>(R27-R114)*'Assumptions (Inputs)'!$C$26</f>
        <v>1.0232332970493467</v>
      </c>
      <c r="S46" s="56">
        <f>(S27-S114)*'Assumptions (Inputs)'!$C$26</f>
        <v>1.0232332970493467</v>
      </c>
      <c r="T46" s="56">
        <f>(T27-T114)*'Assumptions (Inputs)'!$C$26</f>
        <v>1.0232332970493467</v>
      </c>
      <c r="U46" s="56">
        <f>(U27-U114)*'Assumptions (Inputs)'!$C$26</f>
        <v>1.0232332970493467</v>
      </c>
      <c r="V46" s="56">
        <f>(V27-V114)*'Assumptions (Inputs)'!$C$26</f>
        <v>1.0232332970493467</v>
      </c>
      <c r="W46" s="56">
        <f>(W27-W114)*'Assumptions (Inputs)'!$C$26</f>
        <v>1.0232332970493467</v>
      </c>
      <c r="X46" s="56">
        <f>(X27-X114)*'Assumptions (Inputs)'!$C$26</f>
        <v>1.0232332970493467</v>
      </c>
      <c r="Y46" s="56">
        <f>(Y27-Y114)*'Assumptions (Inputs)'!$C$26</f>
        <v>9.6006048585864798E-2</v>
      </c>
      <c r="Z46" s="56">
        <f>(Z27-Z114)*'Assumptions (Inputs)'!$C$26</f>
        <v>-0.83122119987761711</v>
      </c>
      <c r="AA46" s="56">
        <f>(AA27-AA114)*'Assumptions (Inputs)'!$C$26</f>
        <v>-0.83122119987761711</v>
      </c>
      <c r="AB46" s="56">
        <f>(AB27-AB114)*'Assumptions (Inputs)'!$C$26</f>
        <v>-0.83122119987761711</v>
      </c>
      <c r="AC46" s="56">
        <f>(AC27-AC114)*'Assumptions (Inputs)'!$C$26</f>
        <v>-0.83122119987761711</v>
      </c>
      <c r="AD46" s="56">
        <f>(AD27-AD114)*'Assumptions (Inputs)'!$C$26</f>
        <v>-0.83122119987761711</v>
      </c>
      <c r="AE46" s="56">
        <f>(AE27-AE114)*'Assumptions (Inputs)'!$C$26</f>
        <v>-0.83122119987761711</v>
      </c>
      <c r="AF46" s="56">
        <f>(AF27-AF114)*'Assumptions (Inputs)'!$C$26</f>
        <v>-0.83122119987761711</v>
      </c>
      <c r="AG46" s="56">
        <f>(AG27-AG114)*'Assumptions (Inputs)'!$C$26</f>
        <v>-0.83122119987761711</v>
      </c>
      <c r="AH46" s="56">
        <f>(AH27-AH114)*'Assumptions (Inputs)'!$C$26</f>
        <v>-0.83122119987761711</v>
      </c>
      <c r="AI46" s="56">
        <f>(AI27-AI114)*'Assumptions (Inputs)'!$C$26</f>
        <v>-0.83122119987761711</v>
      </c>
      <c r="AJ46" s="56">
        <f>(AJ27-AJ114)*'Assumptions (Inputs)'!$C$26</f>
        <v>-0.83122119987761711</v>
      </c>
      <c r="AK46" s="56">
        <f>(AK27-AK114)*'Assumptions (Inputs)'!$C$26</f>
        <v>-0.83122119987761711</v>
      </c>
      <c r="AL46" s="56">
        <f>(AL27-AL114)*'Assumptions (Inputs)'!$C$26</f>
        <v>-0.83122119987761711</v>
      </c>
      <c r="AM46" s="56">
        <f>(AM27-AM114)*'Assumptions (Inputs)'!$C$26</f>
        <v>-0.83122119987761711</v>
      </c>
      <c r="AN46" s="56">
        <f>(AN27-AN114)*'Assumptions (Inputs)'!$C$26</f>
        <v>-0.83122119987761711</v>
      </c>
      <c r="AO46" s="56">
        <f>(AO27-AO114)*'Assumptions (Inputs)'!$C$26</f>
        <v>-0.83122119987761711</v>
      </c>
      <c r="AP46" s="56">
        <f>(AP27-AP114)*'Assumptions (Inputs)'!$C$26</f>
        <v>-0.83122119987761711</v>
      </c>
      <c r="AQ46" s="56">
        <f>(AQ27-AQ114)*'Assumptions (Inputs)'!$C$26</f>
        <v>-0.83122119987761711</v>
      </c>
      <c r="AR46" s="56">
        <f>(AR27-AR114)*'Assumptions (Inputs)'!$C$26</f>
        <v>-0.83122119987761711</v>
      </c>
      <c r="AS46" s="56">
        <f>(AS27-AS114)*'Assumptions (Inputs)'!$C$26</f>
        <v>-0.83122119987761711</v>
      </c>
      <c r="AT46" s="56">
        <f>(AT27-AT114)*'Assumptions (Inputs)'!$C$26</f>
        <v>-0.83122119987761711</v>
      </c>
      <c r="AU46" s="56">
        <f>(AU27-AU114)*'Assumptions (Inputs)'!$C$26</f>
        <v>-0.83122119987761711</v>
      </c>
      <c r="AV46" s="56">
        <f>(AV27-AV114)*'Assumptions (Inputs)'!$C$26</f>
        <v>-0.83122119987761711</v>
      </c>
      <c r="AW46" s="56">
        <f>(AW27-AW114)*'Assumptions (Inputs)'!$C$26</f>
        <v>-0.83122119987761711</v>
      </c>
      <c r="AX46" s="56">
        <f>(AX27-AX114)*'Assumptions (Inputs)'!$C$26</f>
        <v>-0.83122119987761711</v>
      </c>
      <c r="AY46" s="56">
        <f>(AY27-AY114)*'Assumptions (Inputs)'!$C$26</f>
        <v>-0.83122119987761711</v>
      </c>
      <c r="AZ46" s="56">
        <f>(AZ27-AZ114)*'Assumptions (Inputs)'!$C$26</f>
        <v>-0.83122119987761711</v>
      </c>
      <c r="BA46" s="56">
        <f>(BA27-BA114)*'Assumptions (Inputs)'!$C$26</f>
        <v>-0.83122119987761711</v>
      </c>
      <c r="BB46" s="56">
        <f>(BB27-BB114)*'Assumptions (Inputs)'!$C$26</f>
        <v>-0.83122119987761711</v>
      </c>
      <c r="BC46" s="56">
        <f>(BC27-BC114)*'Assumptions (Inputs)'!$C$26</f>
        <v>0</v>
      </c>
      <c r="BD46" s="56">
        <f>(BD27-BD114)*'Assumptions (Inputs)'!$C$26</f>
        <v>0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2.4936635996308798E-3</v>
      </c>
      <c r="BO46" s="337"/>
    </row>
    <row r="47" spans="1:107" s="79" customFormat="1" ht="15" customHeight="1">
      <c r="A47" s="36" t="s">
        <v>28</v>
      </c>
      <c r="B47" s="78">
        <f t="shared" ref="B47:BL47" si="24">SUM(B45:B46)</f>
        <v>0</v>
      </c>
      <c r="C47" s="78">
        <f t="shared" si="24"/>
        <v>0</v>
      </c>
      <c r="D47" s="78">
        <f>SUM(D45:D46)</f>
        <v>0</v>
      </c>
      <c r="E47" s="78">
        <f>SUM(E45:E46)</f>
        <v>0.72731854989291489</v>
      </c>
      <c r="F47" s="78">
        <f t="shared" si="24"/>
        <v>2.8963902709735567</v>
      </c>
      <c r="G47" s="78">
        <f t="shared" si="24"/>
        <v>4.8402010468873637</v>
      </c>
      <c r="H47" s="78">
        <f t="shared" si="24"/>
        <v>6.5762065228317672</v>
      </c>
      <c r="I47" s="78">
        <f t="shared" si="24"/>
        <v>8.1193686804045644</v>
      </c>
      <c r="J47" s="78">
        <f t="shared" si="24"/>
        <v>9.4846495012035508</v>
      </c>
      <c r="K47" s="78">
        <f t="shared" si="24"/>
        <v>10.684932913826829</v>
      </c>
      <c r="L47" s="78">
        <f t="shared" si="24"/>
        <v>11.733102846872505</v>
      </c>
      <c r="M47" s="78">
        <f t="shared" si="24"/>
        <v>12.756336143921851</v>
      </c>
      <c r="N47" s="78">
        <f t="shared" si="24"/>
        <v>13.779569440971198</v>
      </c>
      <c r="O47" s="78">
        <f t="shared" si="24"/>
        <v>14.802802738020544</v>
      </c>
      <c r="P47" s="78">
        <f t="shared" si="24"/>
        <v>15.82603603506989</v>
      </c>
      <c r="Q47" s="78">
        <f t="shared" si="24"/>
        <v>16.849269332119238</v>
      </c>
      <c r="R47" s="78">
        <f t="shared" si="24"/>
        <v>17.872502629168586</v>
      </c>
      <c r="S47" s="78">
        <f t="shared" si="24"/>
        <v>18.895735926217935</v>
      </c>
      <c r="T47" s="78">
        <f t="shared" si="24"/>
        <v>19.918969223267283</v>
      </c>
      <c r="U47" s="78">
        <f t="shared" si="24"/>
        <v>20.942202520316631</v>
      </c>
      <c r="V47" s="78">
        <f t="shared" si="24"/>
        <v>21.965435817365979</v>
      </c>
      <c r="W47" s="78">
        <f t="shared" si="24"/>
        <v>22.988669114415327</v>
      </c>
      <c r="X47" s="78">
        <f t="shared" si="24"/>
        <v>24.011902411464675</v>
      </c>
      <c r="Y47" s="78">
        <f t="shared" si="24"/>
        <v>24.107908460050538</v>
      </c>
      <c r="Z47" s="78">
        <f t="shared" si="24"/>
        <v>23.27668726017292</v>
      </c>
      <c r="AA47" s="78">
        <f t="shared" si="24"/>
        <v>22.445466060295303</v>
      </c>
      <c r="AB47" s="78">
        <f t="shared" si="24"/>
        <v>21.614244860417685</v>
      </c>
      <c r="AC47" s="78">
        <f t="shared" si="24"/>
        <v>20.783023660540067</v>
      </c>
      <c r="AD47" s="78">
        <f t="shared" si="24"/>
        <v>19.951802460662449</v>
      </c>
      <c r="AE47" s="78">
        <f t="shared" si="24"/>
        <v>19.120581260784832</v>
      </c>
      <c r="AF47" s="78">
        <f t="shared" si="24"/>
        <v>18.289360060907214</v>
      </c>
      <c r="AG47" s="78">
        <f t="shared" si="24"/>
        <v>17.458138861029596</v>
      </c>
      <c r="AH47" s="78">
        <f t="shared" si="24"/>
        <v>16.626917661151978</v>
      </c>
      <c r="AI47" s="78">
        <f t="shared" si="24"/>
        <v>15.79569646127436</v>
      </c>
      <c r="AJ47" s="78">
        <f t="shared" si="24"/>
        <v>14.964475261396743</v>
      </c>
      <c r="AK47" s="78">
        <f t="shared" si="24"/>
        <v>14.133254061519125</v>
      </c>
      <c r="AL47" s="78">
        <f t="shared" si="24"/>
        <v>13.302032861641507</v>
      </c>
      <c r="AM47" s="78">
        <f t="shared" si="24"/>
        <v>12.470811661763889</v>
      </c>
      <c r="AN47" s="78">
        <f t="shared" si="24"/>
        <v>11.639590461886272</v>
      </c>
      <c r="AO47" s="78">
        <f t="shared" si="24"/>
        <v>10.808369262008654</v>
      </c>
      <c r="AP47" s="78">
        <f t="shared" si="24"/>
        <v>9.977148062131036</v>
      </c>
      <c r="AQ47" s="78">
        <f t="shared" si="24"/>
        <v>9.1459268622534182</v>
      </c>
      <c r="AR47" s="78">
        <f t="shared" si="24"/>
        <v>8.3147056623758004</v>
      </c>
      <c r="AS47" s="78">
        <f t="shared" si="24"/>
        <v>7.4834844624981836</v>
      </c>
      <c r="AT47" s="78">
        <f t="shared" si="24"/>
        <v>6.6522632626205667</v>
      </c>
      <c r="AU47" s="78">
        <f t="shared" si="24"/>
        <v>5.8210420627429498</v>
      </c>
      <c r="AV47" s="78">
        <f t="shared" si="24"/>
        <v>4.9898208628653329</v>
      </c>
      <c r="AW47" s="78">
        <f t="shared" si="24"/>
        <v>4.158599662987716</v>
      </c>
      <c r="AX47" s="78">
        <f t="shared" si="24"/>
        <v>3.3273784631100991</v>
      </c>
      <c r="AY47" s="78">
        <f t="shared" si="24"/>
        <v>2.4961572632324822</v>
      </c>
      <c r="AZ47" s="78">
        <f t="shared" si="24"/>
        <v>1.6649360633548651</v>
      </c>
      <c r="BA47" s="78">
        <f t="shared" si="24"/>
        <v>0.83371486347724799</v>
      </c>
      <c r="BB47" s="78">
        <f t="shared" si="24"/>
        <v>2.4936635996308798E-3</v>
      </c>
      <c r="BC47" s="78">
        <f t="shared" si="24"/>
        <v>2.4936635996308798E-3</v>
      </c>
      <c r="BD47" s="78">
        <f t="shared" si="24"/>
        <v>2.4936635996308798E-3</v>
      </c>
      <c r="BE47" s="78">
        <f t="shared" si="24"/>
        <v>2.4936635996308798E-3</v>
      </c>
      <c r="BF47" s="78">
        <f t="shared" si="24"/>
        <v>2.4936635996308798E-3</v>
      </c>
      <c r="BG47" s="78">
        <f t="shared" si="24"/>
        <v>2.4936635996308798E-3</v>
      </c>
      <c r="BH47" s="78">
        <f t="shared" si="24"/>
        <v>2.4936635996308798E-3</v>
      </c>
      <c r="BI47" s="78">
        <f t="shared" si="24"/>
        <v>2.4936635996308798E-3</v>
      </c>
      <c r="BJ47" s="78">
        <f t="shared" si="24"/>
        <v>2.4936635996308798E-3</v>
      </c>
      <c r="BK47" s="78">
        <f t="shared" si="24"/>
        <v>2.4936635996308798E-3</v>
      </c>
      <c r="BL47" s="78">
        <f t="shared" si="24"/>
        <v>2.4936635996308798E-3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5">AVERAGE(B45,B47)</f>
        <v>0</v>
      </c>
      <c r="C48" s="69">
        <f t="shared" si="25"/>
        <v>0</v>
      </c>
      <c r="D48" s="69">
        <f t="shared" si="25"/>
        <v>0</v>
      </c>
      <c r="E48" s="69">
        <f>AVERAGE(E45,E47)</f>
        <v>0.36365927494645744</v>
      </c>
      <c r="F48" s="69">
        <f t="shared" si="25"/>
        <v>1.8118544104332357</v>
      </c>
      <c r="G48" s="69">
        <f>AVERAGE(G45,G47)</f>
        <v>3.8682956589304602</v>
      </c>
      <c r="H48" s="69">
        <f t="shared" si="25"/>
        <v>5.708203784859565</v>
      </c>
      <c r="I48" s="69">
        <f t="shared" si="25"/>
        <v>7.3477876016181654</v>
      </c>
      <c r="J48" s="69">
        <f t="shared" si="25"/>
        <v>8.8020090908040576</v>
      </c>
      <c r="K48" s="69">
        <f t="shared" si="25"/>
        <v>10.08479120751519</v>
      </c>
      <c r="L48" s="69">
        <f>AVERAGE(L45,L47)</f>
        <v>11.209017880349666</v>
      </c>
      <c r="M48" s="69">
        <f>AVERAGE(M45,M47)</f>
        <v>12.244719495397177</v>
      </c>
      <c r="N48" s="69">
        <f>AVERAGE(N45,N47)</f>
        <v>13.267952792446525</v>
      </c>
      <c r="O48" s="69">
        <f t="shared" ref="O48:BL48" si="26">AVERAGE(O45,O47)</f>
        <v>14.29118608949587</v>
      </c>
      <c r="P48" s="69">
        <f t="shared" si="26"/>
        <v>15.314419386545218</v>
      </c>
      <c r="Q48" s="69">
        <f t="shared" si="26"/>
        <v>16.337652683594563</v>
      </c>
      <c r="R48" s="69">
        <f t="shared" si="26"/>
        <v>17.360885980643914</v>
      </c>
      <c r="S48" s="69">
        <f t="shared" si="26"/>
        <v>18.384119277693259</v>
      </c>
      <c r="T48" s="69">
        <f t="shared" si="26"/>
        <v>19.40735257474261</v>
      </c>
      <c r="U48" s="69">
        <f t="shared" si="26"/>
        <v>20.430585871791955</v>
      </c>
      <c r="V48" s="69">
        <f t="shared" si="26"/>
        <v>21.453819168841306</v>
      </c>
      <c r="W48" s="69">
        <f t="shared" si="26"/>
        <v>22.477052465890651</v>
      </c>
      <c r="X48" s="69">
        <f t="shared" si="26"/>
        <v>23.500285762940003</v>
      </c>
      <c r="Y48" s="69">
        <f t="shared" si="26"/>
        <v>24.059905435757607</v>
      </c>
      <c r="Z48" s="69">
        <f t="shared" si="26"/>
        <v>23.692297860111729</v>
      </c>
      <c r="AA48" s="69">
        <f t="shared" si="26"/>
        <v>22.861076660234112</v>
      </c>
      <c r="AB48" s="69">
        <f t="shared" si="26"/>
        <v>22.029855460356494</v>
      </c>
      <c r="AC48" s="69">
        <f t="shared" si="26"/>
        <v>21.198634260478876</v>
      </c>
      <c r="AD48" s="69">
        <f t="shared" si="26"/>
        <v>20.367413060601258</v>
      </c>
      <c r="AE48" s="69">
        <f t="shared" si="26"/>
        <v>19.53619186072364</v>
      </c>
      <c r="AF48" s="69">
        <f t="shared" si="26"/>
        <v>18.704970660846023</v>
      </c>
      <c r="AG48" s="69">
        <f t="shared" si="26"/>
        <v>17.873749460968405</v>
      </c>
      <c r="AH48" s="69">
        <f t="shared" si="26"/>
        <v>17.042528261090787</v>
      </c>
      <c r="AI48" s="69">
        <f t="shared" si="26"/>
        <v>16.211307061213169</v>
      </c>
      <c r="AJ48" s="69">
        <f t="shared" si="26"/>
        <v>15.380085861335552</v>
      </c>
      <c r="AK48" s="69">
        <f t="shared" si="26"/>
        <v>14.548864661457934</v>
      </c>
      <c r="AL48" s="69">
        <f t="shared" si="26"/>
        <v>13.717643461580316</v>
      </c>
      <c r="AM48" s="69">
        <f t="shared" si="26"/>
        <v>12.886422261702698</v>
      </c>
      <c r="AN48" s="69">
        <f t="shared" si="26"/>
        <v>12.05520106182508</v>
      </c>
      <c r="AO48" s="69">
        <f t="shared" si="26"/>
        <v>11.223979861947463</v>
      </c>
      <c r="AP48" s="69">
        <f t="shared" si="26"/>
        <v>10.392758662069845</v>
      </c>
      <c r="AQ48" s="69">
        <f t="shared" si="26"/>
        <v>9.5615374621922271</v>
      </c>
      <c r="AR48" s="69">
        <f t="shared" si="26"/>
        <v>8.7303162623146093</v>
      </c>
      <c r="AS48" s="69">
        <f t="shared" si="26"/>
        <v>7.8990950624369916</v>
      </c>
      <c r="AT48" s="69">
        <f t="shared" si="26"/>
        <v>7.0678738625593756</v>
      </c>
      <c r="AU48" s="69">
        <f t="shared" si="26"/>
        <v>6.2366526626817578</v>
      </c>
      <c r="AV48" s="69">
        <f t="shared" si="26"/>
        <v>5.4054314628041418</v>
      </c>
      <c r="AW48" s="69">
        <f t="shared" si="26"/>
        <v>4.574210262926524</v>
      </c>
      <c r="AX48" s="69">
        <f t="shared" si="26"/>
        <v>3.7429890630489075</v>
      </c>
      <c r="AY48" s="69">
        <f t="shared" si="26"/>
        <v>2.9117678631712907</v>
      </c>
      <c r="AZ48" s="69">
        <f t="shared" si="26"/>
        <v>2.0805466632936738</v>
      </c>
      <c r="BA48" s="69">
        <f t="shared" si="26"/>
        <v>1.2493254634160564</v>
      </c>
      <c r="BB48" s="69">
        <f t="shared" si="26"/>
        <v>0.41810426353843944</v>
      </c>
      <c r="BC48" s="69">
        <f t="shared" si="26"/>
        <v>2.4936635996308798E-3</v>
      </c>
      <c r="BD48" s="69">
        <f t="shared" si="26"/>
        <v>2.4936635996308798E-3</v>
      </c>
      <c r="BE48" s="69">
        <f t="shared" si="26"/>
        <v>2.4936635996308798E-3</v>
      </c>
      <c r="BF48" s="69">
        <f t="shared" si="26"/>
        <v>2.4936635996308798E-3</v>
      </c>
      <c r="BG48" s="69">
        <f t="shared" si="26"/>
        <v>2.4936635996308798E-3</v>
      </c>
      <c r="BH48" s="69">
        <f t="shared" si="26"/>
        <v>2.4936635996308798E-3</v>
      </c>
      <c r="BI48" s="69">
        <f t="shared" si="26"/>
        <v>2.4936635996308798E-3</v>
      </c>
      <c r="BJ48" s="69">
        <f t="shared" si="26"/>
        <v>2.4936635996308798E-3</v>
      </c>
      <c r="BK48" s="69">
        <f t="shared" si="26"/>
        <v>2.4936635996308798E-3</v>
      </c>
      <c r="BL48" s="69">
        <f t="shared" si="26"/>
        <v>2.4936635996308798E-3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7">C22-C36-C42-C48</f>
        <v>0</v>
      </c>
      <c r="D50" s="72">
        <f t="shared" si="27"/>
        <v>0</v>
      </c>
      <c r="E50" s="72">
        <f t="shared" si="27"/>
        <v>311.14447789072779</v>
      </c>
      <c r="F50" s="72">
        <f t="shared" si="27"/>
        <v>609.13045244200066</v>
      </c>
      <c r="G50" s="72">
        <f t="shared" si="27"/>
        <v>583.53254801112337</v>
      </c>
      <c r="H50" s="72">
        <f t="shared" si="27"/>
        <v>559.31712428587321</v>
      </c>
      <c r="I50" s="72">
        <f t="shared" si="27"/>
        <v>536.38069422686567</v>
      </c>
      <c r="J50" s="72">
        <f t="shared" si="27"/>
        <v>514.62773133620692</v>
      </c>
      <c r="K50" s="72">
        <f t="shared" si="27"/>
        <v>493.96934290057925</v>
      </c>
      <c r="L50" s="72">
        <f t="shared" si="27"/>
        <v>474.32326999124103</v>
      </c>
      <c r="M50" s="72">
        <f t="shared" si="27"/>
        <v>455.24239552777345</v>
      </c>
      <c r="N50" s="72">
        <f t="shared" si="27"/>
        <v>436.2411264792172</v>
      </c>
      <c r="O50" s="72">
        <f t="shared" si="27"/>
        <v>417.23985743066095</v>
      </c>
      <c r="P50" s="72">
        <f t="shared" si="27"/>
        <v>398.23858838210469</v>
      </c>
      <c r="Q50" s="72">
        <f t="shared" si="27"/>
        <v>379.2373193335485</v>
      </c>
      <c r="R50" s="72">
        <f t="shared" si="27"/>
        <v>360.23605028499225</v>
      </c>
      <c r="S50" s="72">
        <f t="shared" si="27"/>
        <v>341.23478123643599</v>
      </c>
      <c r="T50" s="72">
        <f t="shared" si="27"/>
        <v>322.23351218787974</v>
      </c>
      <c r="U50" s="72">
        <f t="shared" si="27"/>
        <v>303.23224313932354</v>
      </c>
      <c r="V50" s="72">
        <f t="shared" si="27"/>
        <v>284.23097409076729</v>
      </c>
      <c r="W50" s="72">
        <f t="shared" si="27"/>
        <v>265.22970504221098</v>
      </c>
      <c r="X50" s="72">
        <f t="shared" si="27"/>
        <v>246.22843599365478</v>
      </c>
      <c r="Y50" s="72">
        <f t="shared" si="27"/>
        <v>230.18716162288584</v>
      </c>
      <c r="Z50" s="72">
        <f t="shared" si="27"/>
        <v>220.06587660769139</v>
      </c>
      <c r="AA50" s="72">
        <f t="shared" si="27"/>
        <v>212.90458627028423</v>
      </c>
      <c r="AB50" s="72">
        <f t="shared" si="27"/>
        <v>205.74329593287709</v>
      </c>
      <c r="AC50" s="72">
        <f t="shared" si="27"/>
        <v>198.58200559546992</v>
      </c>
      <c r="AD50" s="72">
        <f t="shared" si="27"/>
        <v>191.42071525806278</v>
      </c>
      <c r="AE50" s="72">
        <f t="shared" si="27"/>
        <v>184.25942492065562</v>
      </c>
      <c r="AF50" s="72">
        <f t="shared" si="27"/>
        <v>177.09813458324848</v>
      </c>
      <c r="AG50" s="72">
        <f t="shared" si="27"/>
        <v>169.93684424584131</v>
      </c>
      <c r="AH50" s="72">
        <f t="shared" si="27"/>
        <v>162.77555390843418</v>
      </c>
      <c r="AI50" s="72">
        <f t="shared" si="27"/>
        <v>155.61426357102701</v>
      </c>
      <c r="AJ50" s="72">
        <f t="shared" si="27"/>
        <v>148.45297323361987</v>
      </c>
      <c r="AK50" s="72">
        <f t="shared" si="27"/>
        <v>141.29168289621271</v>
      </c>
      <c r="AL50" s="72">
        <f t="shared" si="27"/>
        <v>134.13039255880557</v>
      </c>
      <c r="AM50" s="72">
        <f t="shared" si="27"/>
        <v>126.9691022213984</v>
      </c>
      <c r="AN50" s="72">
        <f t="shared" si="27"/>
        <v>119.80781188399126</v>
      </c>
      <c r="AO50" s="72">
        <f t="shared" si="27"/>
        <v>112.6465215465841</v>
      </c>
      <c r="AP50" s="72">
        <f t="shared" si="27"/>
        <v>105.48523120917693</v>
      </c>
      <c r="AQ50" s="72">
        <f t="shared" si="27"/>
        <v>98.323940871769764</v>
      </c>
      <c r="AR50" s="72">
        <f t="shared" si="27"/>
        <v>91.162650534362626</v>
      </c>
      <c r="AS50" s="72">
        <f t="shared" si="27"/>
        <v>84.00136019695546</v>
      </c>
      <c r="AT50" s="72">
        <f t="shared" si="27"/>
        <v>76.840069859548294</v>
      </c>
      <c r="AU50" s="72">
        <f t="shared" si="27"/>
        <v>69.678779522141127</v>
      </c>
      <c r="AV50" s="72">
        <f t="shared" si="27"/>
        <v>62.517489184733861</v>
      </c>
      <c r="AW50" s="72">
        <f t="shared" si="27"/>
        <v>55.356198847326809</v>
      </c>
      <c r="AX50" s="72">
        <f t="shared" si="27"/>
        <v>48.194908509919543</v>
      </c>
      <c r="AY50" s="72">
        <f t="shared" si="27"/>
        <v>41.03361817251249</v>
      </c>
      <c r="AZ50" s="72">
        <f t="shared" si="27"/>
        <v>33.872327835105224</v>
      </c>
      <c r="BA50" s="72">
        <f t="shared" si="27"/>
        <v>26.711037497698175</v>
      </c>
      <c r="BB50" s="72">
        <f t="shared" si="27"/>
        <v>11.557235623006134</v>
      </c>
      <c r="BC50" s="72">
        <f>BC22-BC36-BC42-BC48</f>
        <v>-1.5921082982273349E-2</v>
      </c>
      <c r="BD50" s="72">
        <f>BD22-BD36-BD42-BD48</f>
        <v>-1.5921082982273349E-2</v>
      </c>
      <c r="BE50" s="72">
        <f t="shared" si="27"/>
        <v>-1.5921082982273349E-2</v>
      </c>
      <c r="BF50" s="72">
        <f t="shared" si="27"/>
        <v>-1.5921082982273349E-2</v>
      </c>
      <c r="BG50" s="72">
        <f t="shared" si="27"/>
        <v>-1.5921082982273349E-2</v>
      </c>
      <c r="BH50" s="72">
        <f t="shared" si="27"/>
        <v>-1.5921082982273349E-2</v>
      </c>
      <c r="BI50" s="72">
        <f>BI22-BI36-BI42-BI48</f>
        <v>-1.5921082982273349E-2</v>
      </c>
      <c r="BJ50" s="72">
        <f>BJ22-BJ36-BJ42-BJ48</f>
        <v>-1.5921082982273349E-2</v>
      </c>
      <c r="BK50" s="72">
        <f>BK22-BK36-BK42-BK48</f>
        <v>-1.5921082982273349E-2</v>
      </c>
      <c r="BL50" s="72">
        <f>BL22-BL36-BL42-BL48</f>
        <v>-1.5921082982273349E-2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0</v>
      </c>
      <c r="E53" s="81">
        <f>(+E33-E114)*'Assumptions (Inputs)'!$D$31/'Assumptions (Inputs)'!$D$30</f>
        <v>-0.21581119929820797</v>
      </c>
      <c r="F53" s="81">
        <f>(+F33-F114)*'Assumptions (Inputs)'!$D$31/'Assumptions (Inputs)'!$D$30</f>
        <v>-0.21581119929820797</v>
      </c>
      <c r="G53" s="81">
        <f>(+G33-G114)*'Assumptions (Inputs)'!$D$31/'Assumptions (Inputs)'!$D$30</f>
        <v>-0.21581119929820797</v>
      </c>
      <c r="H53" s="81">
        <f>(+H33-H114)*'Assumptions (Inputs)'!$D$31/'Assumptions (Inputs)'!$D$30</f>
        <v>-0.21581119929820797</v>
      </c>
      <c r="I53" s="81">
        <f>(+I33-I114)*'Assumptions (Inputs)'!$D$31/'Assumptions (Inputs)'!$D$30</f>
        <v>-0.21581119929820797</v>
      </c>
      <c r="J53" s="81">
        <f>(+J33-J114)*'Assumptions (Inputs)'!$D$31/'Assumptions (Inputs)'!$D$30</f>
        <v>-0.21581119929820797</v>
      </c>
      <c r="K53" s="81">
        <f>(+K33-K114)*'Assumptions (Inputs)'!$D$31/'Assumptions (Inputs)'!$D$30</f>
        <v>-0.21581119929820797</v>
      </c>
      <c r="L53" s="81">
        <f>(+L33-L114)*'Assumptions (Inputs)'!$D$31/'Assumptions (Inputs)'!$D$30</f>
        <v>-0.21581119929820797</v>
      </c>
      <c r="M53" s="81">
        <f>(+M33-M114)*'Assumptions (Inputs)'!$D$31/'Assumptions (Inputs)'!$D$30</f>
        <v>-0.21581119929820797</v>
      </c>
      <c r="N53" s="81">
        <f>(+N33-N114)*'Assumptions (Inputs)'!$D$31/'Assumptions (Inputs)'!$D$30</f>
        <v>-0.21581119929820797</v>
      </c>
      <c r="O53" s="81">
        <f>(+O33-O114)*'Assumptions (Inputs)'!$D$31/'Assumptions (Inputs)'!$D$30</f>
        <v>-0.21581119929820797</v>
      </c>
      <c r="P53" s="81">
        <f>(+P33-P114)*'Assumptions (Inputs)'!$D$31/'Assumptions (Inputs)'!$D$30</f>
        <v>-0.21581119929820797</v>
      </c>
      <c r="Q53" s="81">
        <f>(+Q33-Q114)*'Assumptions (Inputs)'!$D$31/'Assumptions (Inputs)'!$D$30</f>
        <v>-0.21581119929820797</v>
      </c>
      <c r="R53" s="81">
        <f>(+R33-R114)*'Assumptions (Inputs)'!$D$31/'Assumptions (Inputs)'!$D$30</f>
        <v>-0.21581119929820797</v>
      </c>
      <c r="S53" s="81">
        <f>(+S33-S114)*'Assumptions (Inputs)'!$D$31/'Assumptions (Inputs)'!$D$30</f>
        <v>-0.21581119929820797</v>
      </c>
      <c r="T53" s="81">
        <f>(+T33-T114)*'Assumptions (Inputs)'!$D$31/'Assumptions (Inputs)'!$D$30</f>
        <v>-0.21581119929820797</v>
      </c>
      <c r="U53" s="81">
        <f>(+U33-U114)*'Assumptions (Inputs)'!$D$31/'Assumptions (Inputs)'!$D$30</f>
        <v>-0.21581119929820797</v>
      </c>
      <c r="V53" s="81">
        <f>(+V33-V114)*'Assumptions (Inputs)'!$D$31/'Assumptions (Inputs)'!$D$30</f>
        <v>-0.21581119929820797</v>
      </c>
      <c r="W53" s="81">
        <f>(+W33-W114)*'Assumptions (Inputs)'!$D$31/'Assumptions (Inputs)'!$D$30</f>
        <v>-0.21581119929820797</v>
      </c>
      <c r="X53" s="81">
        <f>(+X33-X114)*'Assumptions (Inputs)'!$D$31/'Assumptions (Inputs)'!$D$30</f>
        <v>-0.21581119929820797</v>
      </c>
      <c r="Y53" s="81">
        <f>(+Y33-Y114)*'Assumptions (Inputs)'!$D$31/'Assumptions (Inputs)'!$D$30</f>
        <v>-0.21581119929820797</v>
      </c>
      <c r="Z53" s="81">
        <f>(+Z33-Z114)*'Assumptions (Inputs)'!$D$31/'Assumptions (Inputs)'!$D$30</f>
        <v>-0.21581119929820797</v>
      </c>
      <c r="AA53" s="81">
        <f>(+AA33-AA114)*'Assumptions (Inputs)'!$D$31/'Assumptions (Inputs)'!$D$30</f>
        <v>-0.21581119929820797</v>
      </c>
      <c r="AB53" s="81">
        <f>(+AB33-AB114)*'Assumptions (Inputs)'!$D$31/'Assumptions (Inputs)'!$D$30</f>
        <v>-0.21581119929820797</v>
      </c>
      <c r="AC53" s="81">
        <f>(+AC33-AC114)*'Assumptions (Inputs)'!$D$31/'Assumptions (Inputs)'!$D$30</f>
        <v>-0.21581119929820797</v>
      </c>
      <c r="AD53" s="81">
        <f>(+AD33-AD114)*'Assumptions (Inputs)'!$D$31/'Assumptions (Inputs)'!$D$30</f>
        <v>-0.21581119929820797</v>
      </c>
      <c r="AE53" s="81">
        <f>(+AE33-AE114)*'Assumptions (Inputs)'!$D$31/'Assumptions (Inputs)'!$D$30</f>
        <v>-0.21581119929820797</v>
      </c>
      <c r="AF53" s="81">
        <f>(+AF33-AF114)*'Assumptions (Inputs)'!$D$31/'Assumptions (Inputs)'!$D$30</f>
        <v>-0.21581119929820797</v>
      </c>
      <c r="AG53" s="81">
        <f>(+AG33-AG114)*'Assumptions (Inputs)'!$D$31/'Assumptions (Inputs)'!$D$30</f>
        <v>-0.21581119929820797</v>
      </c>
      <c r="AH53" s="81">
        <f>(+AH33-AH114)*'Assumptions (Inputs)'!$D$31/'Assumptions (Inputs)'!$D$30</f>
        <v>-0.21581119929820797</v>
      </c>
      <c r="AI53" s="81">
        <f>(+AI33-AI114)*'Assumptions (Inputs)'!$D$31/'Assumptions (Inputs)'!$D$30</f>
        <v>-0.21581119929820797</v>
      </c>
      <c r="AJ53" s="81">
        <f>(+AJ33-AJ114)*'Assumptions (Inputs)'!$D$31/'Assumptions (Inputs)'!$D$30</f>
        <v>-0.21581119929820797</v>
      </c>
      <c r="AK53" s="81">
        <f>(+AK33-AK114)*'Assumptions (Inputs)'!$D$31/'Assumptions (Inputs)'!$D$30</f>
        <v>-0.21581119929820797</v>
      </c>
      <c r="AL53" s="81">
        <f>(+AL33-AL114)*'Assumptions (Inputs)'!$D$31/'Assumptions (Inputs)'!$D$30</f>
        <v>-0.21581119929820797</v>
      </c>
      <c r="AM53" s="81">
        <f>(+AM33-AM114)*'Assumptions (Inputs)'!$D$31/'Assumptions (Inputs)'!$D$30</f>
        <v>-0.21581119929820797</v>
      </c>
      <c r="AN53" s="81">
        <f>(+AN33-AN114)*'Assumptions (Inputs)'!$D$31/'Assumptions (Inputs)'!$D$30</f>
        <v>-0.21581119929820797</v>
      </c>
      <c r="AO53" s="81">
        <f>(+AO33-AO114)*'Assumptions (Inputs)'!$D$31/'Assumptions (Inputs)'!$D$30</f>
        <v>-0.21581119929820797</v>
      </c>
      <c r="AP53" s="81">
        <f>(+AP33-AP114)*'Assumptions (Inputs)'!$D$31/'Assumptions (Inputs)'!$D$30</f>
        <v>-0.21581119929820797</v>
      </c>
      <c r="AQ53" s="81">
        <f>(+AQ33-AQ114)*'Assumptions (Inputs)'!$D$31/'Assumptions (Inputs)'!$D$30</f>
        <v>-0.21581119929820797</v>
      </c>
      <c r="AR53" s="81">
        <f>(+AR33-AR114)*'Assumptions (Inputs)'!$D$31/'Assumptions (Inputs)'!$D$30</f>
        <v>-0.21581119929820797</v>
      </c>
      <c r="AS53" s="81">
        <f>(+AS33-AS114)*'Assumptions (Inputs)'!$D$31/'Assumptions (Inputs)'!$D$30</f>
        <v>-0.21581119929820797</v>
      </c>
      <c r="AT53" s="81">
        <f>(+AT33-AT114)*'Assumptions (Inputs)'!$D$31/'Assumptions (Inputs)'!$D$30</f>
        <v>-0.21581119929820797</v>
      </c>
      <c r="AU53" s="81">
        <f>(+AU33-AU114)*'Assumptions (Inputs)'!$D$31/'Assumptions (Inputs)'!$D$30</f>
        <v>-0.21581119929820797</v>
      </c>
      <c r="AV53" s="81">
        <f>(+AV33-AV114)*'Assumptions (Inputs)'!$D$31/'Assumptions (Inputs)'!$D$30</f>
        <v>-0.21581119929820797</v>
      </c>
      <c r="AW53" s="81">
        <f>(+AW33-AW114)*'Assumptions (Inputs)'!$D$31/'Assumptions (Inputs)'!$D$30</f>
        <v>-0.21581119929820797</v>
      </c>
      <c r="AX53" s="81">
        <f>(+AX33-AX114)*'Assumptions (Inputs)'!$D$31/'Assumptions (Inputs)'!$D$30</f>
        <v>-0.21581119929820797</v>
      </c>
      <c r="AY53" s="81">
        <f>(+AY33-AY114)*'Assumptions (Inputs)'!$D$31/'Assumptions (Inputs)'!$D$30</f>
        <v>-0.21581119929820797</v>
      </c>
      <c r="AZ53" s="81">
        <f>(+AZ33-AZ114)*'Assumptions (Inputs)'!$D$31/'Assumptions (Inputs)'!$D$30</f>
        <v>-0.21581119929820797</v>
      </c>
      <c r="BA53" s="81">
        <f>(+BA33-BA114)*'Assumptions (Inputs)'!$D$31/'Assumptions (Inputs)'!$D$30</f>
        <v>-0.21581119929820797</v>
      </c>
      <c r="BB53" s="81">
        <f>(+BB33-BB114)*'Assumptions (Inputs)'!$D$31/'Assumptions (Inputs)'!$D$30</f>
        <v>-0.21581119929820797</v>
      </c>
      <c r="BC53" s="81">
        <f>(+BC33-BC114)*'Assumptions (Inputs)'!$D$31/'Assumptions (Inputs)'!$D$30</f>
        <v>0</v>
      </c>
      <c r="BD53" s="81">
        <f>(+BD33-BD114)*'Assumptions (Inputs)'!$D$31/'Assumptions (Inputs)'!$D$30</f>
        <v>0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-10.790559964910402</v>
      </c>
      <c r="BO53" s="343"/>
    </row>
    <row r="54" spans="1:107" s="38" customFormat="1" ht="15" customHeight="1">
      <c r="A54" s="36" t="s">
        <v>53</v>
      </c>
      <c r="B54" s="75">
        <f t="shared" ref="B54:BL54" si="28">B33</f>
        <v>0</v>
      </c>
      <c r="C54" s="75">
        <f t="shared" si="28"/>
        <v>0</v>
      </c>
      <c r="D54" s="75">
        <f t="shared" si="28"/>
        <v>0</v>
      </c>
      <c r="E54" s="75">
        <f t="shared" si="28"/>
        <v>12.468317998164258</v>
      </c>
      <c r="F54" s="75">
        <f t="shared" si="28"/>
        <v>12.468317998164258</v>
      </c>
      <c r="G54" s="75">
        <f t="shared" si="28"/>
        <v>12.468317998164258</v>
      </c>
      <c r="H54" s="75">
        <f t="shared" si="28"/>
        <v>12.468317998164258</v>
      </c>
      <c r="I54" s="75">
        <f t="shared" si="28"/>
        <v>12.468317998164258</v>
      </c>
      <c r="J54" s="75">
        <f t="shared" si="28"/>
        <v>12.468317998164258</v>
      </c>
      <c r="K54" s="75">
        <f t="shared" si="28"/>
        <v>12.468317998164258</v>
      </c>
      <c r="L54" s="75">
        <f t="shared" si="28"/>
        <v>12.468317998164258</v>
      </c>
      <c r="M54" s="75">
        <f t="shared" si="28"/>
        <v>12.468317998164258</v>
      </c>
      <c r="N54" s="75">
        <f t="shared" si="28"/>
        <v>12.468317998164258</v>
      </c>
      <c r="O54" s="75">
        <f t="shared" si="28"/>
        <v>12.468317998164258</v>
      </c>
      <c r="P54" s="75">
        <f t="shared" si="28"/>
        <v>12.468317998164258</v>
      </c>
      <c r="Q54" s="75">
        <f t="shared" si="28"/>
        <v>12.468317998164258</v>
      </c>
      <c r="R54" s="75">
        <f t="shared" si="28"/>
        <v>12.468317998164258</v>
      </c>
      <c r="S54" s="75">
        <f t="shared" si="28"/>
        <v>12.468317998164258</v>
      </c>
      <c r="T54" s="75">
        <f t="shared" si="28"/>
        <v>12.468317998164258</v>
      </c>
      <c r="U54" s="75">
        <f t="shared" si="28"/>
        <v>12.468317998164258</v>
      </c>
      <c r="V54" s="75">
        <f t="shared" si="28"/>
        <v>12.468317998164258</v>
      </c>
      <c r="W54" s="75">
        <f t="shared" si="28"/>
        <v>12.468317998164258</v>
      </c>
      <c r="X54" s="75">
        <f t="shared" si="28"/>
        <v>12.468317998164258</v>
      </c>
      <c r="Y54" s="75">
        <f t="shared" si="28"/>
        <v>12.468317998164258</v>
      </c>
      <c r="Z54" s="75">
        <f t="shared" si="28"/>
        <v>12.468317998164258</v>
      </c>
      <c r="AA54" s="75">
        <f t="shared" si="28"/>
        <v>12.468317998164258</v>
      </c>
      <c r="AB54" s="75">
        <f t="shared" si="28"/>
        <v>12.468317998164258</v>
      </c>
      <c r="AC54" s="75">
        <f t="shared" si="28"/>
        <v>12.468317998164258</v>
      </c>
      <c r="AD54" s="75">
        <f t="shared" si="28"/>
        <v>12.468317998164258</v>
      </c>
      <c r="AE54" s="75">
        <f t="shared" si="28"/>
        <v>12.468317998164258</v>
      </c>
      <c r="AF54" s="75">
        <f t="shared" si="28"/>
        <v>12.468317998164258</v>
      </c>
      <c r="AG54" s="75">
        <f t="shared" si="28"/>
        <v>12.468317998164258</v>
      </c>
      <c r="AH54" s="75">
        <f t="shared" si="28"/>
        <v>12.468317998164258</v>
      </c>
      <c r="AI54" s="75">
        <f t="shared" si="28"/>
        <v>12.468317998164258</v>
      </c>
      <c r="AJ54" s="75">
        <f t="shared" si="28"/>
        <v>12.468317998164258</v>
      </c>
      <c r="AK54" s="75">
        <f t="shared" si="28"/>
        <v>12.468317998164258</v>
      </c>
      <c r="AL54" s="75">
        <f t="shared" si="28"/>
        <v>12.468317998164258</v>
      </c>
      <c r="AM54" s="75">
        <f t="shared" si="28"/>
        <v>12.468317998164258</v>
      </c>
      <c r="AN54" s="75">
        <f t="shared" si="28"/>
        <v>12.468317998164258</v>
      </c>
      <c r="AO54" s="75">
        <f t="shared" si="28"/>
        <v>12.468317998164258</v>
      </c>
      <c r="AP54" s="75">
        <f t="shared" si="28"/>
        <v>12.468317998164258</v>
      </c>
      <c r="AQ54" s="75">
        <f t="shared" si="28"/>
        <v>12.468317998164258</v>
      </c>
      <c r="AR54" s="75">
        <f t="shared" si="28"/>
        <v>12.468317998164258</v>
      </c>
      <c r="AS54" s="75">
        <f t="shared" si="28"/>
        <v>12.468317998164258</v>
      </c>
      <c r="AT54" s="75">
        <f t="shared" si="28"/>
        <v>12.468317998164258</v>
      </c>
      <c r="AU54" s="75">
        <f t="shared" si="28"/>
        <v>12.468317998164258</v>
      </c>
      <c r="AV54" s="75">
        <f t="shared" si="28"/>
        <v>12.468317998164258</v>
      </c>
      <c r="AW54" s="75">
        <f t="shared" si="28"/>
        <v>12.468317998164258</v>
      </c>
      <c r="AX54" s="75">
        <f t="shared" si="28"/>
        <v>12.468317998164258</v>
      </c>
      <c r="AY54" s="75">
        <f t="shared" si="28"/>
        <v>12.468317998164258</v>
      </c>
      <c r="AZ54" s="75">
        <f t="shared" si="28"/>
        <v>12.468317998164258</v>
      </c>
      <c r="BA54" s="75">
        <f t="shared" si="28"/>
        <v>12.468317998164258</v>
      </c>
      <c r="BB54" s="75">
        <f t="shared" si="28"/>
        <v>12.468317998164258</v>
      </c>
      <c r="BC54" s="75">
        <f t="shared" si="28"/>
        <v>0</v>
      </c>
      <c r="BD54" s="75">
        <f t="shared" si="28"/>
        <v>0</v>
      </c>
      <c r="BE54" s="75">
        <f t="shared" si="28"/>
        <v>0</v>
      </c>
      <c r="BF54" s="75">
        <f t="shared" si="28"/>
        <v>0</v>
      </c>
      <c r="BG54" s="75">
        <f t="shared" si="28"/>
        <v>0</v>
      </c>
      <c r="BH54" s="75">
        <f t="shared" si="28"/>
        <v>0</v>
      </c>
      <c r="BI54" s="75">
        <f t="shared" si="28"/>
        <v>0</v>
      </c>
      <c r="BJ54" s="75">
        <f t="shared" si="28"/>
        <v>0</v>
      </c>
      <c r="BK54" s="75">
        <f t="shared" si="28"/>
        <v>0</v>
      </c>
      <c r="BL54" s="75">
        <f t="shared" si="28"/>
        <v>0</v>
      </c>
      <c r="BM54" s="37"/>
      <c r="BN54" s="75">
        <f>SUM(B54:BM54)</f>
        <v>623.41589990821274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</v>
      </c>
      <c r="E55" s="68">
        <f>E21*'Assumptions (Inputs)'!$C$42</f>
        <v>31.970046149139122</v>
      </c>
      <c r="F55" s="68">
        <f>F21*'Assumptions (Inputs)'!$C$42</f>
        <v>31.970046149139122</v>
      </c>
      <c r="G55" s="68">
        <f>G21*'Assumptions (Inputs)'!$C$42</f>
        <v>31.970046149139122</v>
      </c>
      <c r="H55" s="68">
        <f>H21*'Assumptions (Inputs)'!$C$42</f>
        <v>31.970046149139122</v>
      </c>
      <c r="I55" s="68">
        <f>I21*'Assumptions (Inputs)'!$C$42</f>
        <v>31.970046149139122</v>
      </c>
      <c r="J55" s="68">
        <f>J21*'Assumptions (Inputs)'!$C$42</f>
        <v>31.970046149139122</v>
      </c>
      <c r="K55" s="68">
        <f>K21*'Assumptions (Inputs)'!$C$42</f>
        <v>31.970046149139122</v>
      </c>
      <c r="L55" s="68">
        <f>L21*'Assumptions (Inputs)'!$C$42</f>
        <v>31.970046149139122</v>
      </c>
      <c r="M55" s="68">
        <f>M21*'Assumptions (Inputs)'!$C$42</f>
        <v>31.970046149139122</v>
      </c>
      <c r="N55" s="68">
        <f>N21*'Assumptions (Inputs)'!$C$42</f>
        <v>31.970046149139122</v>
      </c>
      <c r="O55" s="68">
        <f>O21*'Assumptions (Inputs)'!$C$42</f>
        <v>31.970046149139122</v>
      </c>
      <c r="P55" s="68">
        <f>P21*'Assumptions (Inputs)'!$C$42</f>
        <v>31.970046149139122</v>
      </c>
      <c r="Q55" s="68">
        <f>Q21*'Assumptions (Inputs)'!$C$42</f>
        <v>31.970046149139122</v>
      </c>
      <c r="R55" s="68">
        <f>R21*'Assumptions (Inputs)'!$C$42</f>
        <v>31.970046149139122</v>
      </c>
      <c r="S55" s="68">
        <f>S21*'Assumptions (Inputs)'!$C$42</f>
        <v>31.970046149139122</v>
      </c>
      <c r="T55" s="68">
        <f>T21*'Assumptions (Inputs)'!$C$42</f>
        <v>31.970046149139122</v>
      </c>
      <c r="U55" s="68">
        <f>U21*'Assumptions (Inputs)'!$C$42</f>
        <v>31.970046149139122</v>
      </c>
      <c r="V55" s="68">
        <f>V21*'Assumptions (Inputs)'!$C$42</f>
        <v>31.970046149139122</v>
      </c>
      <c r="W55" s="68">
        <f>W21*'Assumptions (Inputs)'!$C$42</f>
        <v>31.970046149139122</v>
      </c>
      <c r="X55" s="68">
        <f>X21*'Assumptions (Inputs)'!$C$42</f>
        <v>31.970046149139122</v>
      </c>
      <c r="Y55" s="68">
        <f>Y21*'Assumptions (Inputs)'!$C$42</f>
        <v>31.970046149139122</v>
      </c>
      <c r="Z55" s="68">
        <f>Z21*'Assumptions (Inputs)'!$C$42</f>
        <v>31.970046149139122</v>
      </c>
      <c r="AA55" s="68">
        <f>AA21*'Assumptions (Inputs)'!$C$42</f>
        <v>31.970046149139122</v>
      </c>
      <c r="AB55" s="68">
        <f>AB21*'Assumptions (Inputs)'!$C$42</f>
        <v>31.970046149139122</v>
      </c>
      <c r="AC55" s="68">
        <f>AC21*'Assumptions (Inputs)'!$C$42</f>
        <v>31.970046149139122</v>
      </c>
      <c r="AD55" s="68">
        <f>AD21*'Assumptions (Inputs)'!$C$42</f>
        <v>31.970046149139122</v>
      </c>
      <c r="AE55" s="68">
        <f>AE21*'Assumptions (Inputs)'!$C$42</f>
        <v>31.970046149139122</v>
      </c>
      <c r="AF55" s="68">
        <f>AF21*'Assumptions (Inputs)'!$C$42</f>
        <v>31.970046149139122</v>
      </c>
      <c r="AG55" s="68">
        <f>AG21*'Assumptions (Inputs)'!$C$42</f>
        <v>31.970046149139122</v>
      </c>
      <c r="AH55" s="68">
        <f>AH21*'Assumptions (Inputs)'!$C$42</f>
        <v>31.970046149139122</v>
      </c>
      <c r="AI55" s="68">
        <f>AI21*'Assumptions (Inputs)'!$C$42</f>
        <v>31.970046149139122</v>
      </c>
      <c r="AJ55" s="68">
        <f>AJ21*'Assumptions (Inputs)'!$C$42</f>
        <v>31.970046149139122</v>
      </c>
      <c r="AK55" s="68">
        <f>AK21*'Assumptions (Inputs)'!$C$42</f>
        <v>31.970046149139122</v>
      </c>
      <c r="AL55" s="68">
        <f>AL21*'Assumptions (Inputs)'!$C$42</f>
        <v>31.970046149139122</v>
      </c>
      <c r="AM55" s="68">
        <f>AM21*'Assumptions (Inputs)'!$C$42</f>
        <v>31.970046149139122</v>
      </c>
      <c r="AN55" s="68">
        <f>AN21*'Assumptions (Inputs)'!$C$42</f>
        <v>31.970046149139122</v>
      </c>
      <c r="AO55" s="68">
        <f>AO21*'Assumptions (Inputs)'!$C$42</f>
        <v>31.970046149139122</v>
      </c>
      <c r="AP55" s="68">
        <f>AP21*'Assumptions (Inputs)'!$C$42</f>
        <v>31.970046149139122</v>
      </c>
      <c r="AQ55" s="68">
        <f>AQ21*'Assumptions (Inputs)'!$C$42</f>
        <v>31.970046149139122</v>
      </c>
      <c r="AR55" s="68">
        <f>AR21*'Assumptions (Inputs)'!$C$42</f>
        <v>31.970046149139122</v>
      </c>
      <c r="AS55" s="68">
        <f>AS21*'Assumptions (Inputs)'!$C$42</f>
        <v>31.970046149139122</v>
      </c>
      <c r="AT55" s="68">
        <f>AT21*'Assumptions (Inputs)'!$C$42</f>
        <v>31.970046149139122</v>
      </c>
      <c r="AU55" s="68">
        <f>AU21*'Assumptions (Inputs)'!$C$42</f>
        <v>31.970046149139122</v>
      </c>
      <c r="AV55" s="68">
        <f>AV21*'Assumptions (Inputs)'!$C$42</f>
        <v>31.970046149139122</v>
      </c>
      <c r="AW55" s="68">
        <f>AW21*'Assumptions (Inputs)'!$C$42</f>
        <v>31.970046149139122</v>
      </c>
      <c r="AX55" s="68">
        <f>AX21*'Assumptions (Inputs)'!$C$42</f>
        <v>31.970046149139122</v>
      </c>
      <c r="AY55" s="68">
        <f>AY21*'Assumptions (Inputs)'!$C$42</f>
        <v>31.970046149139122</v>
      </c>
      <c r="AZ55" s="68">
        <f>AZ21*'Assumptions (Inputs)'!$C$42</f>
        <v>31.970046149139122</v>
      </c>
      <c r="BA55" s="68">
        <f>BA21*'Assumptions (Inputs)'!$C$42</f>
        <v>31.970046149139122</v>
      </c>
      <c r="BB55" s="68">
        <f>BB21*'Assumptions (Inputs)'!$C$42</f>
        <v>0</v>
      </c>
      <c r="BC55" s="68">
        <f>BC21*'Assumptions (Inputs)'!$C$42</f>
        <v>0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1566.5322613078158</v>
      </c>
      <c r="BO55" s="337"/>
    </row>
    <row r="56" spans="1:107" s="38" customFormat="1" ht="15" customHeight="1" thickBot="1">
      <c r="A56" s="36" t="s">
        <v>100</v>
      </c>
      <c r="B56" s="69">
        <f t="shared" ref="B56:BL56" si="29">SUM(B53:B55)</f>
        <v>0</v>
      </c>
      <c r="C56" s="69">
        <f t="shared" si="29"/>
        <v>0</v>
      </c>
      <c r="D56" s="69">
        <f t="shared" si="29"/>
        <v>0</v>
      </c>
      <c r="E56" s="69">
        <f t="shared" si="29"/>
        <v>44.222552948005173</v>
      </c>
      <c r="F56" s="69">
        <f t="shared" si="29"/>
        <v>44.222552948005173</v>
      </c>
      <c r="G56" s="69">
        <f t="shared" si="29"/>
        <v>44.222552948005173</v>
      </c>
      <c r="H56" s="69">
        <f t="shared" si="29"/>
        <v>44.222552948005173</v>
      </c>
      <c r="I56" s="69">
        <f t="shared" si="29"/>
        <v>44.222552948005173</v>
      </c>
      <c r="J56" s="69">
        <f t="shared" si="29"/>
        <v>44.222552948005173</v>
      </c>
      <c r="K56" s="69">
        <f t="shared" si="29"/>
        <v>44.222552948005173</v>
      </c>
      <c r="L56" s="69">
        <f t="shared" si="29"/>
        <v>44.222552948005173</v>
      </c>
      <c r="M56" s="69">
        <f t="shared" si="29"/>
        <v>44.222552948005173</v>
      </c>
      <c r="N56" s="69">
        <f t="shared" si="29"/>
        <v>44.222552948005173</v>
      </c>
      <c r="O56" s="69">
        <f t="shared" si="29"/>
        <v>44.222552948005173</v>
      </c>
      <c r="P56" s="69">
        <f t="shared" si="29"/>
        <v>44.222552948005173</v>
      </c>
      <c r="Q56" s="69">
        <f t="shared" si="29"/>
        <v>44.222552948005173</v>
      </c>
      <c r="R56" s="69">
        <f t="shared" si="29"/>
        <v>44.222552948005173</v>
      </c>
      <c r="S56" s="69">
        <f t="shared" si="29"/>
        <v>44.222552948005173</v>
      </c>
      <c r="T56" s="69">
        <f t="shared" si="29"/>
        <v>44.222552948005173</v>
      </c>
      <c r="U56" s="69">
        <f t="shared" si="29"/>
        <v>44.222552948005173</v>
      </c>
      <c r="V56" s="69">
        <f t="shared" si="29"/>
        <v>44.222552948005173</v>
      </c>
      <c r="W56" s="69">
        <f t="shared" si="29"/>
        <v>44.222552948005173</v>
      </c>
      <c r="X56" s="69">
        <f t="shared" si="29"/>
        <v>44.222552948005173</v>
      </c>
      <c r="Y56" s="69">
        <f t="shared" si="29"/>
        <v>44.222552948005173</v>
      </c>
      <c r="Z56" s="69">
        <f t="shared" si="29"/>
        <v>44.222552948005173</v>
      </c>
      <c r="AA56" s="69">
        <f t="shared" si="29"/>
        <v>44.222552948005173</v>
      </c>
      <c r="AB56" s="69">
        <f t="shared" si="29"/>
        <v>44.222552948005173</v>
      </c>
      <c r="AC56" s="69">
        <f t="shared" si="29"/>
        <v>44.222552948005173</v>
      </c>
      <c r="AD56" s="69">
        <f t="shared" si="29"/>
        <v>44.222552948005173</v>
      </c>
      <c r="AE56" s="69">
        <f t="shared" si="29"/>
        <v>44.222552948005173</v>
      </c>
      <c r="AF56" s="69">
        <f t="shared" si="29"/>
        <v>44.222552948005173</v>
      </c>
      <c r="AG56" s="69">
        <f t="shared" si="29"/>
        <v>44.222552948005173</v>
      </c>
      <c r="AH56" s="69">
        <f t="shared" si="29"/>
        <v>44.222552948005173</v>
      </c>
      <c r="AI56" s="69">
        <f t="shared" si="29"/>
        <v>44.222552948005173</v>
      </c>
      <c r="AJ56" s="69">
        <f t="shared" si="29"/>
        <v>44.222552948005173</v>
      </c>
      <c r="AK56" s="69">
        <f t="shared" si="29"/>
        <v>44.222552948005173</v>
      </c>
      <c r="AL56" s="69">
        <f t="shared" si="29"/>
        <v>44.222552948005173</v>
      </c>
      <c r="AM56" s="69">
        <f t="shared" si="29"/>
        <v>44.222552948005173</v>
      </c>
      <c r="AN56" s="69">
        <f t="shared" si="29"/>
        <v>44.222552948005173</v>
      </c>
      <c r="AO56" s="69">
        <f t="shared" si="29"/>
        <v>44.222552948005173</v>
      </c>
      <c r="AP56" s="69">
        <f t="shared" si="29"/>
        <v>44.222552948005173</v>
      </c>
      <c r="AQ56" s="69">
        <f t="shared" si="29"/>
        <v>44.222552948005173</v>
      </c>
      <c r="AR56" s="69">
        <f t="shared" si="29"/>
        <v>44.222552948005173</v>
      </c>
      <c r="AS56" s="69">
        <f t="shared" si="29"/>
        <v>44.222552948005173</v>
      </c>
      <c r="AT56" s="69">
        <f t="shared" si="29"/>
        <v>44.222552948005173</v>
      </c>
      <c r="AU56" s="69">
        <f t="shared" si="29"/>
        <v>44.222552948005173</v>
      </c>
      <c r="AV56" s="69">
        <f t="shared" si="29"/>
        <v>44.222552948005173</v>
      </c>
      <c r="AW56" s="69">
        <f t="shared" si="29"/>
        <v>44.222552948005173</v>
      </c>
      <c r="AX56" s="69">
        <f t="shared" si="29"/>
        <v>44.222552948005173</v>
      </c>
      <c r="AY56" s="69">
        <f t="shared" si="29"/>
        <v>44.222552948005173</v>
      </c>
      <c r="AZ56" s="69">
        <f t="shared" si="29"/>
        <v>44.222552948005173</v>
      </c>
      <c r="BA56" s="69">
        <f t="shared" si="29"/>
        <v>44.222552948005173</v>
      </c>
      <c r="BB56" s="69">
        <f t="shared" si="29"/>
        <v>12.252506798866049</v>
      </c>
      <c r="BC56" s="69">
        <f t="shared" si="29"/>
        <v>0</v>
      </c>
      <c r="BD56" s="69">
        <f t="shared" si="29"/>
        <v>0</v>
      </c>
      <c r="BE56" s="69">
        <f t="shared" si="29"/>
        <v>0</v>
      </c>
      <c r="BF56" s="69">
        <f t="shared" si="29"/>
        <v>0</v>
      </c>
      <c r="BG56" s="69">
        <f t="shared" si="29"/>
        <v>0</v>
      </c>
      <c r="BH56" s="69">
        <f t="shared" si="29"/>
        <v>0</v>
      </c>
      <c r="BI56" s="69">
        <f t="shared" si="29"/>
        <v>0</v>
      </c>
      <c r="BJ56" s="69">
        <f t="shared" si="29"/>
        <v>0</v>
      </c>
      <c r="BK56" s="69">
        <f t="shared" si="29"/>
        <v>0</v>
      </c>
      <c r="BL56" s="69">
        <f t="shared" si="29"/>
        <v>0</v>
      </c>
      <c r="BM56" s="37"/>
      <c r="BN56" s="75">
        <f>SUM(B56:BM56)</f>
        <v>2179.1576012511191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30">B50</f>
        <v>0</v>
      </c>
      <c r="C59" s="75">
        <f t="shared" si="30"/>
        <v>0</v>
      </c>
      <c r="D59" s="75">
        <f t="shared" si="30"/>
        <v>0</v>
      </c>
      <c r="E59" s="75">
        <f t="shared" si="30"/>
        <v>311.14447789072779</v>
      </c>
      <c r="F59" s="75">
        <f t="shared" si="30"/>
        <v>609.13045244200066</v>
      </c>
      <c r="G59" s="75">
        <f t="shared" si="30"/>
        <v>583.53254801112337</v>
      </c>
      <c r="H59" s="75">
        <f t="shared" si="30"/>
        <v>559.31712428587321</v>
      </c>
      <c r="I59" s="75">
        <f t="shared" si="30"/>
        <v>536.38069422686567</v>
      </c>
      <c r="J59" s="75">
        <f t="shared" si="30"/>
        <v>514.62773133620692</v>
      </c>
      <c r="K59" s="75">
        <f t="shared" si="30"/>
        <v>493.96934290057925</v>
      </c>
      <c r="L59" s="75">
        <f t="shared" si="30"/>
        <v>474.32326999124103</v>
      </c>
      <c r="M59" s="75">
        <f t="shared" si="30"/>
        <v>455.24239552777345</v>
      </c>
      <c r="N59" s="75">
        <f t="shared" si="30"/>
        <v>436.2411264792172</v>
      </c>
      <c r="O59" s="75">
        <f t="shared" si="30"/>
        <v>417.23985743066095</v>
      </c>
      <c r="P59" s="75">
        <f t="shared" si="30"/>
        <v>398.23858838210469</v>
      </c>
      <c r="Q59" s="75">
        <f t="shared" si="30"/>
        <v>379.2373193335485</v>
      </c>
      <c r="R59" s="75">
        <f t="shared" si="30"/>
        <v>360.23605028499225</v>
      </c>
      <c r="S59" s="75">
        <f t="shared" si="30"/>
        <v>341.23478123643599</v>
      </c>
      <c r="T59" s="75">
        <f t="shared" si="30"/>
        <v>322.23351218787974</v>
      </c>
      <c r="U59" s="75">
        <f t="shared" si="30"/>
        <v>303.23224313932354</v>
      </c>
      <c r="V59" s="75">
        <f t="shared" si="30"/>
        <v>284.23097409076729</v>
      </c>
      <c r="W59" s="75">
        <f t="shared" si="30"/>
        <v>265.22970504221098</v>
      </c>
      <c r="X59" s="75">
        <f t="shared" si="30"/>
        <v>246.22843599365478</v>
      </c>
      <c r="Y59" s="75">
        <f t="shared" si="30"/>
        <v>230.18716162288584</v>
      </c>
      <c r="Z59" s="75">
        <f t="shared" si="30"/>
        <v>220.06587660769139</v>
      </c>
      <c r="AA59" s="75">
        <f t="shared" si="30"/>
        <v>212.90458627028423</v>
      </c>
      <c r="AB59" s="75">
        <f t="shared" si="30"/>
        <v>205.74329593287709</v>
      </c>
      <c r="AC59" s="75">
        <f t="shared" si="30"/>
        <v>198.58200559546992</v>
      </c>
      <c r="AD59" s="75">
        <f t="shared" si="30"/>
        <v>191.42071525806278</v>
      </c>
      <c r="AE59" s="75">
        <f t="shared" si="30"/>
        <v>184.25942492065562</v>
      </c>
      <c r="AF59" s="75">
        <f t="shared" si="30"/>
        <v>177.09813458324848</v>
      </c>
      <c r="AG59" s="75">
        <f t="shared" si="30"/>
        <v>169.93684424584131</v>
      </c>
      <c r="AH59" s="75">
        <f t="shared" si="30"/>
        <v>162.77555390843418</v>
      </c>
      <c r="AI59" s="75">
        <f t="shared" si="30"/>
        <v>155.61426357102701</v>
      </c>
      <c r="AJ59" s="75">
        <f t="shared" si="30"/>
        <v>148.45297323361987</v>
      </c>
      <c r="AK59" s="75">
        <f t="shared" si="30"/>
        <v>141.29168289621271</v>
      </c>
      <c r="AL59" s="75">
        <f t="shared" si="30"/>
        <v>134.13039255880557</v>
      </c>
      <c r="AM59" s="75">
        <f t="shared" si="30"/>
        <v>126.9691022213984</v>
      </c>
      <c r="AN59" s="75">
        <f t="shared" si="30"/>
        <v>119.80781188399126</v>
      </c>
      <c r="AO59" s="75">
        <f t="shared" si="30"/>
        <v>112.6465215465841</v>
      </c>
      <c r="AP59" s="75">
        <f t="shared" si="30"/>
        <v>105.48523120917693</v>
      </c>
      <c r="AQ59" s="75">
        <f t="shared" si="30"/>
        <v>98.323940871769764</v>
      </c>
      <c r="AR59" s="75">
        <f t="shared" si="30"/>
        <v>91.162650534362626</v>
      </c>
      <c r="AS59" s="75">
        <f t="shared" si="30"/>
        <v>84.00136019695546</v>
      </c>
      <c r="AT59" s="75">
        <f t="shared" si="30"/>
        <v>76.840069859548294</v>
      </c>
      <c r="AU59" s="75">
        <f t="shared" si="30"/>
        <v>69.678779522141127</v>
      </c>
      <c r="AV59" s="75">
        <f t="shared" si="30"/>
        <v>62.517489184733861</v>
      </c>
      <c r="AW59" s="75">
        <f t="shared" si="30"/>
        <v>55.356198847326809</v>
      </c>
      <c r="AX59" s="75">
        <f t="shared" si="30"/>
        <v>48.194908509919543</v>
      </c>
      <c r="AY59" s="75">
        <f t="shared" si="30"/>
        <v>41.03361817251249</v>
      </c>
      <c r="AZ59" s="75">
        <f t="shared" si="30"/>
        <v>33.872327835105224</v>
      </c>
      <c r="BA59" s="75">
        <f t="shared" si="30"/>
        <v>26.711037497698175</v>
      </c>
      <c r="BB59" s="75">
        <f t="shared" si="30"/>
        <v>11.557235623006134</v>
      </c>
      <c r="BC59" s="75">
        <f t="shared" si="30"/>
        <v>-1.5921082982273349E-2</v>
      </c>
      <c r="BD59" s="75">
        <f t="shared" si="30"/>
        <v>-1.5921082982273349E-2</v>
      </c>
      <c r="BE59" s="75">
        <f t="shared" si="30"/>
        <v>-1.5921082982273349E-2</v>
      </c>
      <c r="BF59" s="75">
        <f t="shared" si="30"/>
        <v>-1.5921082982273349E-2</v>
      </c>
      <c r="BG59" s="75">
        <f t="shared" si="30"/>
        <v>-1.5921082982273349E-2</v>
      </c>
      <c r="BH59" s="75">
        <f t="shared" si="30"/>
        <v>-1.5921082982273349E-2</v>
      </c>
      <c r="BI59" s="75">
        <f t="shared" si="30"/>
        <v>-1.5921082982273349E-2</v>
      </c>
      <c r="BJ59" s="75">
        <f t="shared" si="30"/>
        <v>-1.5921082982273349E-2</v>
      </c>
      <c r="BK59" s="75">
        <f t="shared" si="30"/>
        <v>-1.5921082982273349E-2</v>
      </c>
      <c r="BL59" s="75">
        <f t="shared" si="30"/>
        <v>-1.5921082982273349E-2</v>
      </c>
      <c r="BM59" s="37"/>
      <c r="BN59" s="75">
        <f>SUM(B59:BM59)</f>
        <v>11987.712614104708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1">E60</f>
        <v>9.7000000000000003E-2</v>
      </c>
      <c r="G60" s="369">
        <f t="shared" si="31"/>
        <v>9.7000000000000003E-2</v>
      </c>
      <c r="H60" s="369">
        <f t="shared" si="31"/>
        <v>9.7000000000000003E-2</v>
      </c>
      <c r="I60" s="369">
        <f t="shared" si="31"/>
        <v>9.7000000000000003E-2</v>
      </c>
      <c r="J60" s="369">
        <f t="shared" si="31"/>
        <v>9.7000000000000003E-2</v>
      </c>
      <c r="K60" s="369">
        <f t="shared" si="31"/>
        <v>9.7000000000000003E-2</v>
      </c>
      <c r="L60" s="369">
        <f t="shared" si="31"/>
        <v>9.7000000000000003E-2</v>
      </c>
      <c r="M60" s="369">
        <f t="shared" si="31"/>
        <v>9.7000000000000003E-2</v>
      </c>
      <c r="N60" s="369">
        <f t="shared" si="31"/>
        <v>9.7000000000000003E-2</v>
      </c>
      <c r="O60" s="369">
        <f t="shared" si="31"/>
        <v>9.7000000000000003E-2</v>
      </c>
      <c r="P60" s="369">
        <f t="shared" si="31"/>
        <v>9.7000000000000003E-2</v>
      </c>
      <c r="Q60" s="369">
        <f t="shared" si="31"/>
        <v>9.7000000000000003E-2</v>
      </c>
      <c r="R60" s="369">
        <f t="shared" si="31"/>
        <v>9.7000000000000003E-2</v>
      </c>
      <c r="S60" s="369">
        <f t="shared" si="31"/>
        <v>9.7000000000000003E-2</v>
      </c>
      <c r="T60" s="369">
        <f t="shared" si="31"/>
        <v>9.7000000000000003E-2</v>
      </c>
      <c r="U60" s="369">
        <f t="shared" si="31"/>
        <v>9.7000000000000003E-2</v>
      </c>
      <c r="V60" s="369">
        <f t="shared" si="31"/>
        <v>9.7000000000000003E-2</v>
      </c>
      <c r="W60" s="369">
        <f t="shared" si="31"/>
        <v>9.7000000000000003E-2</v>
      </c>
      <c r="X60" s="369">
        <f t="shared" si="31"/>
        <v>9.7000000000000003E-2</v>
      </c>
      <c r="Y60" s="369">
        <f t="shared" si="31"/>
        <v>9.7000000000000003E-2</v>
      </c>
      <c r="Z60" s="369">
        <f t="shared" si="31"/>
        <v>9.7000000000000003E-2</v>
      </c>
      <c r="AA60" s="369">
        <f t="shared" si="31"/>
        <v>9.7000000000000003E-2</v>
      </c>
      <c r="AB60" s="369">
        <f t="shared" si="31"/>
        <v>9.7000000000000003E-2</v>
      </c>
      <c r="AC60" s="369">
        <f t="shared" si="31"/>
        <v>9.7000000000000003E-2</v>
      </c>
      <c r="AD60" s="369">
        <f t="shared" si="31"/>
        <v>9.7000000000000003E-2</v>
      </c>
      <c r="AE60" s="369">
        <f t="shared" si="31"/>
        <v>9.7000000000000003E-2</v>
      </c>
      <c r="AF60" s="369">
        <f t="shared" si="31"/>
        <v>9.7000000000000003E-2</v>
      </c>
      <c r="AG60" s="369">
        <f t="shared" si="31"/>
        <v>9.7000000000000003E-2</v>
      </c>
      <c r="AH60" s="369">
        <f t="shared" si="31"/>
        <v>9.7000000000000003E-2</v>
      </c>
      <c r="AI60" s="369">
        <f t="shared" si="31"/>
        <v>9.7000000000000003E-2</v>
      </c>
      <c r="AJ60" s="369">
        <f t="shared" si="31"/>
        <v>9.7000000000000003E-2</v>
      </c>
      <c r="AK60" s="369">
        <f t="shared" si="31"/>
        <v>9.7000000000000003E-2</v>
      </c>
      <c r="AL60" s="369">
        <f t="shared" si="31"/>
        <v>9.7000000000000003E-2</v>
      </c>
      <c r="AM60" s="369">
        <f t="shared" si="31"/>
        <v>9.7000000000000003E-2</v>
      </c>
      <c r="AN60" s="369">
        <f t="shared" si="31"/>
        <v>9.7000000000000003E-2</v>
      </c>
      <c r="AO60" s="369">
        <f t="shared" si="31"/>
        <v>9.7000000000000003E-2</v>
      </c>
      <c r="AP60" s="369">
        <f t="shared" si="31"/>
        <v>9.7000000000000003E-2</v>
      </c>
      <c r="AQ60" s="369">
        <f t="shared" si="31"/>
        <v>9.7000000000000003E-2</v>
      </c>
      <c r="AR60" s="369">
        <f t="shared" si="31"/>
        <v>9.7000000000000003E-2</v>
      </c>
      <c r="AS60" s="369">
        <f t="shared" si="31"/>
        <v>9.7000000000000003E-2</v>
      </c>
      <c r="AT60" s="369">
        <f t="shared" si="31"/>
        <v>9.7000000000000003E-2</v>
      </c>
      <c r="AU60" s="369">
        <f t="shared" si="31"/>
        <v>9.7000000000000003E-2</v>
      </c>
      <c r="AV60" s="369">
        <f t="shared" si="31"/>
        <v>9.7000000000000003E-2</v>
      </c>
      <c r="AW60" s="369">
        <f t="shared" si="31"/>
        <v>9.7000000000000003E-2</v>
      </c>
      <c r="AX60" s="369">
        <f t="shared" si="31"/>
        <v>9.7000000000000003E-2</v>
      </c>
      <c r="AY60" s="369">
        <f t="shared" si="31"/>
        <v>9.7000000000000003E-2</v>
      </c>
      <c r="AZ60" s="369">
        <f t="shared" si="31"/>
        <v>9.7000000000000003E-2</v>
      </c>
      <c r="BA60" s="369">
        <f t="shared" si="31"/>
        <v>9.7000000000000003E-2</v>
      </c>
      <c r="BB60" s="369">
        <f t="shared" si="31"/>
        <v>9.7000000000000003E-2</v>
      </c>
      <c r="BC60" s="369">
        <f t="shared" si="31"/>
        <v>9.7000000000000003E-2</v>
      </c>
      <c r="BD60" s="369">
        <f t="shared" si="31"/>
        <v>9.7000000000000003E-2</v>
      </c>
      <c r="BE60" s="369">
        <f t="shared" si="31"/>
        <v>9.7000000000000003E-2</v>
      </c>
      <c r="BF60" s="369">
        <f t="shared" si="31"/>
        <v>9.7000000000000003E-2</v>
      </c>
      <c r="BG60" s="369">
        <f t="shared" si="31"/>
        <v>9.7000000000000003E-2</v>
      </c>
      <c r="BH60" s="369">
        <f t="shared" si="31"/>
        <v>9.7000000000000003E-2</v>
      </c>
      <c r="BI60" s="369">
        <f t="shared" si="31"/>
        <v>9.7000000000000003E-2</v>
      </c>
      <c r="BJ60" s="369">
        <f t="shared" si="31"/>
        <v>9.7000000000000003E-2</v>
      </c>
      <c r="BK60" s="369">
        <f t="shared" si="31"/>
        <v>9.7000000000000003E-2</v>
      </c>
      <c r="BL60" s="369">
        <f t="shared" si="31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2">+B59*B60</f>
        <v>0</v>
      </c>
      <c r="C61" s="75">
        <f t="shared" si="32"/>
        <v>0</v>
      </c>
      <c r="D61" s="75">
        <f t="shared" si="32"/>
        <v>0</v>
      </c>
      <c r="E61" s="75">
        <f t="shared" si="32"/>
        <v>30.181014355400595</v>
      </c>
      <c r="F61" s="75">
        <f>+F59*F60</f>
        <v>59.085653886874063</v>
      </c>
      <c r="G61" s="75">
        <f t="shared" ref="G61:BL61" si="33">+G59*G60</f>
        <v>56.602657157078966</v>
      </c>
      <c r="H61" s="75">
        <f t="shared" si="33"/>
        <v>54.253761055729704</v>
      </c>
      <c r="I61" s="75">
        <f t="shared" si="33"/>
        <v>52.028927340005971</v>
      </c>
      <c r="J61" s="75">
        <f t="shared" si="33"/>
        <v>49.918889939612072</v>
      </c>
      <c r="K61" s="75">
        <f t="shared" si="33"/>
        <v>47.915026261356189</v>
      </c>
      <c r="L61" s="75">
        <f t="shared" si="33"/>
        <v>46.009357189150379</v>
      </c>
      <c r="M61" s="75">
        <f t="shared" si="33"/>
        <v>44.158512366194024</v>
      </c>
      <c r="N61" s="75">
        <f t="shared" si="33"/>
        <v>42.315389268484068</v>
      </c>
      <c r="O61" s="75">
        <f t="shared" si="33"/>
        <v>40.472266170774112</v>
      </c>
      <c r="P61" s="75">
        <f t="shared" si="33"/>
        <v>38.629143073064157</v>
      </c>
      <c r="Q61" s="75">
        <f t="shared" si="33"/>
        <v>36.786019975354208</v>
      </c>
      <c r="R61" s="75">
        <f t="shared" si="33"/>
        <v>34.942896877644252</v>
      </c>
      <c r="S61" s="75">
        <f t="shared" si="33"/>
        <v>33.099773779934296</v>
      </c>
      <c r="T61" s="75">
        <f t="shared" si="33"/>
        <v>31.256650682224336</v>
      </c>
      <c r="U61" s="75">
        <f t="shared" si="33"/>
        <v>29.413527584514384</v>
      </c>
      <c r="V61" s="75">
        <f t="shared" si="33"/>
        <v>27.570404486804428</v>
      </c>
      <c r="W61" s="75">
        <f t="shared" si="33"/>
        <v>25.727281389094465</v>
      </c>
      <c r="X61" s="75">
        <f t="shared" si="33"/>
        <v>23.884158291384516</v>
      </c>
      <c r="Y61" s="75">
        <f t="shared" si="33"/>
        <v>22.328154677419928</v>
      </c>
      <c r="Z61" s="75">
        <f t="shared" si="33"/>
        <v>21.346390030946065</v>
      </c>
      <c r="AA61" s="75">
        <f t="shared" si="33"/>
        <v>20.65174486821757</v>
      </c>
      <c r="AB61" s="75">
        <f t="shared" si="33"/>
        <v>19.957099705489078</v>
      </c>
      <c r="AC61" s="75">
        <f t="shared" si="33"/>
        <v>19.262454542760583</v>
      </c>
      <c r="AD61" s="75">
        <f t="shared" si="33"/>
        <v>18.567809380032092</v>
      </c>
      <c r="AE61" s="75">
        <f t="shared" si="33"/>
        <v>17.873164217303597</v>
      </c>
      <c r="AF61" s="75">
        <f t="shared" si="33"/>
        <v>17.178519054575101</v>
      </c>
      <c r="AG61" s="75">
        <f t="shared" si="33"/>
        <v>16.483873891846606</v>
      </c>
      <c r="AH61" s="75">
        <f t="shared" si="33"/>
        <v>15.789228729118115</v>
      </c>
      <c r="AI61" s="75">
        <f t="shared" si="33"/>
        <v>15.09458356638962</v>
      </c>
      <c r="AJ61" s="75">
        <f t="shared" si="33"/>
        <v>14.399938403661128</v>
      </c>
      <c r="AK61" s="75">
        <f t="shared" si="33"/>
        <v>13.705293240932633</v>
      </c>
      <c r="AL61" s="75">
        <f t="shared" si="33"/>
        <v>13.01064807820414</v>
      </c>
      <c r="AM61" s="75">
        <f t="shared" si="33"/>
        <v>12.316002915475645</v>
      </c>
      <c r="AN61" s="75">
        <f t="shared" si="33"/>
        <v>11.621357752747153</v>
      </c>
      <c r="AO61" s="75">
        <f t="shared" si="33"/>
        <v>10.926712590018658</v>
      </c>
      <c r="AP61" s="75">
        <f t="shared" si="33"/>
        <v>10.232067427290163</v>
      </c>
      <c r="AQ61" s="75">
        <f t="shared" si="33"/>
        <v>9.537422264561668</v>
      </c>
      <c r="AR61" s="75">
        <f t="shared" si="33"/>
        <v>8.8427771018331747</v>
      </c>
      <c r="AS61" s="75">
        <f t="shared" si="33"/>
        <v>8.1481319391046796</v>
      </c>
      <c r="AT61" s="75">
        <f t="shared" si="33"/>
        <v>7.4534867763761845</v>
      </c>
      <c r="AU61" s="75">
        <f t="shared" si="33"/>
        <v>6.7588416136476894</v>
      </c>
      <c r="AV61" s="75">
        <f t="shared" si="33"/>
        <v>6.0641964509191846</v>
      </c>
      <c r="AW61" s="75">
        <f t="shared" si="33"/>
        <v>5.369551288190701</v>
      </c>
      <c r="AX61" s="75">
        <f t="shared" si="33"/>
        <v>4.6749061254621962</v>
      </c>
      <c r="AY61" s="75">
        <f t="shared" si="33"/>
        <v>3.9802609627337118</v>
      </c>
      <c r="AZ61" s="75">
        <f t="shared" si="33"/>
        <v>3.2856158000052069</v>
      </c>
      <c r="BA61" s="75">
        <f t="shared" si="33"/>
        <v>2.5909706372767229</v>
      </c>
      <c r="BB61" s="75">
        <f t="shared" si="33"/>
        <v>1.1210518554315951</v>
      </c>
      <c r="BC61" s="75">
        <f t="shared" si="33"/>
        <v>-1.5443450492805149E-3</v>
      </c>
      <c r="BD61" s="75">
        <f t="shared" si="33"/>
        <v>-1.5443450492805149E-3</v>
      </c>
      <c r="BE61" s="75">
        <f t="shared" si="33"/>
        <v>-1.5443450492805149E-3</v>
      </c>
      <c r="BF61" s="75">
        <f t="shared" si="33"/>
        <v>-1.5443450492805149E-3</v>
      </c>
      <c r="BG61" s="75">
        <f t="shared" si="33"/>
        <v>-1.5443450492805149E-3</v>
      </c>
      <c r="BH61" s="75">
        <f t="shared" si="33"/>
        <v>-1.5443450492805149E-3</v>
      </c>
      <c r="BI61" s="75">
        <f t="shared" si="33"/>
        <v>-1.5443450492805149E-3</v>
      </c>
      <c r="BJ61" s="75">
        <f t="shared" si="33"/>
        <v>-1.5443450492805149E-3</v>
      </c>
      <c r="BK61" s="75">
        <f t="shared" si="33"/>
        <v>-1.5443450492805149E-3</v>
      </c>
      <c r="BL61" s="75">
        <f t="shared" si="33"/>
        <v>-1.5443450492805149E-3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4">B56</f>
        <v>0</v>
      </c>
      <c r="C62" s="68">
        <f t="shared" si="34"/>
        <v>0</v>
      </c>
      <c r="D62" s="68">
        <f t="shared" si="34"/>
        <v>0</v>
      </c>
      <c r="E62" s="68">
        <f t="shared" si="34"/>
        <v>44.222552948005173</v>
      </c>
      <c r="F62" s="68">
        <f t="shared" si="34"/>
        <v>44.222552948005173</v>
      </c>
      <c r="G62" s="68">
        <f t="shared" si="34"/>
        <v>44.222552948005173</v>
      </c>
      <c r="H62" s="68">
        <f t="shared" si="34"/>
        <v>44.222552948005173</v>
      </c>
      <c r="I62" s="68">
        <f t="shared" si="34"/>
        <v>44.222552948005173</v>
      </c>
      <c r="J62" s="68">
        <f t="shared" si="34"/>
        <v>44.222552948005173</v>
      </c>
      <c r="K62" s="68">
        <f t="shared" si="34"/>
        <v>44.222552948005173</v>
      </c>
      <c r="L62" s="68">
        <f t="shared" si="34"/>
        <v>44.222552948005173</v>
      </c>
      <c r="M62" s="68">
        <f t="shared" si="34"/>
        <v>44.222552948005173</v>
      </c>
      <c r="N62" s="68">
        <f t="shared" si="34"/>
        <v>44.222552948005173</v>
      </c>
      <c r="O62" s="68">
        <f t="shared" si="34"/>
        <v>44.222552948005173</v>
      </c>
      <c r="P62" s="68">
        <f t="shared" si="34"/>
        <v>44.222552948005173</v>
      </c>
      <c r="Q62" s="68">
        <f t="shared" si="34"/>
        <v>44.222552948005173</v>
      </c>
      <c r="R62" s="68">
        <f t="shared" si="34"/>
        <v>44.222552948005173</v>
      </c>
      <c r="S62" s="68">
        <f t="shared" si="34"/>
        <v>44.222552948005173</v>
      </c>
      <c r="T62" s="68">
        <f t="shared" si="34"/>
        <v>44.222552948005173</v>
      </c>
      <c r="U62" s="68">
        <f t="shared" si="34"/>
        <v>44.222552948005173</v>
      </c>
      <c r="V62" s="68">
        <f t="shared" si="34"/>
        <v>44.222552948005173</v>
      </c>
      <c r="W62" s="68">
        <f t="shared" si="34"/>
        <v>44.222552948005173</v>
      </c>
      <c r="X62" s="68">
        <f t="shared" si="34"/>
        <v>44.222552948005173</v>
      </c>
      <c r="Y62" s="68">
        <f t="shared" si="34"/>
        <v>44.222552948005173</v>
      </c>
      <c r="Z62" s="68">
        <f t="shared" si="34"/>
        <v>44.222552948005173</v>
      </c>
      <c r="AA62" s="68">
        <f t="shared" si="34"/>
        <v>44.222552948005173</v>
      </c>
      <c r="AB62" s="68">
        <f t="shared" si="34"/>
        <v>44.222552948005173</v>
      </c>
      <c r="AC62" s="68">
        <f t="shared" si="34"/>
        <v>44.222552948005173</v>
      </c>
      <c r="AD62" s="68">
        <f t="shared" si="34"/>
        <v>44.222552948005173</v>
      </c>
      <c r="AE62" s="68">
        <f t="shared" si="34"/>
        <v>44.222552948005173</v>
      </c>
      <c r="AF62" s="68">
        <f t="shared" si="34"/>
        <v>44.222552948005173</v>
      </c>
      <c r="AG62" s="68">
        <f t="shared" si="34"/>
        <v>44.222552948005173</v>
      </c>
      <c r="AH62" s="68">
        <f t="shared" si="34"/>
        <v>44.222552948005173</v>
      </c>
      <c r="AI62" s="68">
        <f t="shared" si="34"/>
        <v>44.222552948005173</v>
      </c>
      <c r="AJ62" s="68">
        <f t="shared" si="34"/>
        <v>44.222552948005173</v>
      </c>
      <c r="AK62" s="68">
        <f t="shared" si="34"/>
        <v>44.222552948005173</v>
      </c>
      <c r="AL62" s="68">
        <f t="shared" si="34"/>
        <v>44.222552948005173</v>
      </c>
      <c r="AM62" s="68">
        <f t="shared" si="34"/>
        <v>44.222552948005173</v>
      </c>
      <c r="AN62" s="68">
        <f t="shared" si="34"/>
        <v>44.222552948005173</v>
      </c>
      <c r="AO62" s="68">
        <f t="shared" si="34"/>
        <v>44.222552948005173</v>
      </c>
      <c r="AP62" s="68">
        <f t="shared" si="34"/>
        <v>44.222552948005173</v>
      </c>
      <c r="AQ62" s="68">
        <f t="shared" si="34"/>
        <v>44.222552948005173</v>
      </c>
      <c r="AR62" s="68">
        <f t="shared" si="34"/>
        <v>44.222552948005173</v>
      </c>
      <c r="AS62" s="68">
        <f t="shared" si="34"/>
        <v>44.222552948005173</v>
      </c>
      <c r="AT62" s="68">
        <f t="shared" si="34"/>
        <v>44.222552948005173</v>
      </c>
      <c r="AU62" s="68">
        <f t="shared" si="34"/>
        <v>44.222552948005173</v>
      </c>
      <c r="AV62" s="68">
        <f t="shared" si="34"/>
        <v>44.222552948005173</v>
      </c>
      <c r="AW62" s="68">
        <f t="shared" si="34"/>
        <v>44.222552948005173</v>
      </c>
      <c r="AX62" s="68">
        <f t="shared" si="34"/>
        <v>44.222552948005173</v>
      </c>
      <c r="AY62" s="68">
        <f t="shared" si="34"/>
        <v>44.222552948005173</v>
      </c>
      <c r="AZ62" s="68">
        <f t="shared" si="34"/>
        <v>44.222552948005173</v>
      </c>
      <c r="BA62" s="68">
        <f t="shared" si="34"/>
        <v>44.222552948005173</v>
      </c>
      <c r="BB62" s="68">
        <f t="shared" si="34"/>
        <v>12.252506798866049</v>
      </c>
      <c r="BC62" s="68">
        <f t="shared" si="34"/>
        <v>0</v>
      </c>
      <c r="BD62" s="68">
        <f t="shared" si="34"/>
        <v>0</v>
      </c>
      <c r="BE62" s="68">
        <f t="shared" si="34"/>
        <v>0</v>
      </c>
      <c r="BF62" s="68">
        <f t="shared" si="34"/>
        <v>0</v>
      </c>
      <c r="BG62" s="68">
        <f t="shared" si="34"/>
        <v>0</v>
      </c>
      <c r="BH62" s="68">
        <f t="shared" si="34"/>
        <v>0</v>
      </c>
      <c r="BI62" s="68">
        <f t="shared" si="34"/>
        <v>0</v>
      </c>
      <c r="BJ62" s="68">
        <f t="shared" si="34"/>
        <v>0</v>
      </c>
      <c r="BK62" s="68">
        <f t="shared" si="34"/>
        <v>0</v>
      </c>
      <c r="BL62" s="68">
        <f t="shared" si="34"/>
        <v>0</v>
      </c>
      <c r="BM62" s="37"/>
      <c r="BN62" s="75">
        <f>SUM(B62:BM62)</f>
        <v>2179.1576012511191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5">SUM(C61:C62)</f>
        <v>0</v>
      </c>
      <c r="D63" s="75">
        <f t="shared" si="35"/>
        <v>0</v>
      </c>
      <c r="E63" s="75">
        <f t="shared" si="35"/>
        <v>74.403567303405765</v>
      </c>
      <c r="F63" s="75">
        <f t="shared" si="35"/>
        <v>103.30820683487923</v>
      </c>
      <c r="G63" s="75">
        <f t="shared" si="35"/>
        <v>100.82521010508414</v>
      </c>
      <c r="H63" s="75">
        <f t="shared" si="35"/>
        <v>98.476314003734871</v>
      </c>
      <c r="I63" s="75">
        <f t="shared" si="35"/>
        <v>96.251480288011152</v>
      </c>
      <c r="J63" s="75">
        <f t="shared" si="35"/>
        <v>94.141442887617245</v>
      </c>
      <c r="K63" s="75">
        <f t="shared" si="35"/>
        <v>92.137579209361363</v>
      </c>
      <c r="L63" s="75">
        <f t="shared" si="35"/>
        <v>90.231910137155552</v>
      </c>
      <c r="M63" s="75">
        <f t="shared" si="35"/>
        <v>88.381065314199191</v>
      </c>
      <c r="N63" s="75">
        <f t="shared" si="35"/>
        <v>86.537942216489242</v>
      </c>
      <c r="O63" s="75">
        <f t="shared" si="35"/>
        <v>84.694819118779293</v>
      </c>
      <c r="P63" s="75">
        <f t="shared" si="35"/>
        <v>82.85169602106933</v>
      </c>
      <c r="Q63" s="75">
        <f t="shared" si="35"/>
        <v>81.008572923359381</v>
      </c>
      <c r="R63" s="75">
        <f t="shared" si="35"/>
        <v>79.165449825649432</v>
      </c>
      <c r="S63" s="75">
        <f t="shared" si="35"/>
        <v>77.322326727939469</v>
      </c>
      <c r="T63" s="75">
        <f t="shared" si="35"/>
        <v>75.479203630229506</v>
      </c>
      <c r="U63" s="75">
        <f t="shared" si="35"/>
        <v>73.636080532519557</v>
      </c>
      <c r="V63" s="75">
        <f t="shared" si="35"/>
        <v>71.792957434809608</v>
      </c>
      <c r="W63" s="75">
        <f t="shared" si="35"/>
        <v>69.949834337099645</v>
      </c>
      <c r="X63" s="75">
        <f t="shared" si="35"/>
        <v>68.106711239389682</v>
      </c>
      <c r="Y63" s="75">
        <f t="shared" si="35"/>
        <v>66.550707625425105</v>
      </c>
      <c r="Z63" s="75">
        <f t="shared" si="35"/>
        <v>65.568942978951242</v>
      </c>
      <c r="AA63" s="75">
        <f t="shared" si="35"/>
        <v>64.874297816222736</v>
      </c>
      <c r="AB63" s="75">
        <f t="shared" si="35"/>
        <v>64.179652653494259</v>
      </c>
      <c r="AC63" s="75">
        <f t="shared" si="35"/>
        <v>63.485007490765753</v>
      </c>
      <c r="AD63" s="75">
        <f t="shared" si="35"/>
        <v>62.790362328037261</v>
      </c>
      <c r="AE63" s="75">
        <f t="shared" si="35"/>
        <v>62.09571716530877</v>
      </c>
      <c r="AF63" s="75">
        <f t="shared" si="35"/>
        <v>61.401072002580278</v>
      </c>
      <c r="AG63" s="75">
        <f t="shared" si="35"/>
        <v>60.70642683985178</v>
      </c>
      <c r="AH63" s="75">
        <f t="shared" si="35"/>
        <v>60.011781677123288</v>
      </c>
      <c r="AI63" s="75">
        <f t="shared" si="35"/>
        <v>59.31713651439479</v>
      </c>
      <c r="AJ63" s="75">
        <f t="shared" si="35"/>
        <v>58.622491351666298</v>
      </c>
      <c r="AK63" s="75">
        <f t="shared" si="35"/>
        <v>57.927846188937806</v>
      </c>
      <c r="AL63" s="75">
        <f t="shared" si="35"/>
        <v>57.233201026209315</v>
      </c>
      <c r="AM63" s="75">
        <f t="shared" si="35"/>
        <v>56.538555863480816</v>
      </c>
      <c r="AN63" s="75">
        <f t="shared" si="35"/>
        <v>55.843910700752325</v>
      </c>
      <c r="AO63" s="75">
        <f t="shared" si="35"/>
        <v>55.149265538023833</v>
      </c>
      <c r="AP63" s="75">
        <f t="shared" si="35"/>
        <v>54.454620375295335</v>
      </c>
      <c r="AQ63" s="75">
        <f t="shared" si="35"/>
        <v>53.759975212566843</v>
      </c>
      <c r="AR63" s="75">
        <f t="shared" si="35"/>
        <v>53.065330049838352</v>
      </c>
      <c r="AS63" s="75">
        <f t="shared" si="35"/>
        <v>52.370684887109853</v>
      </c>
      <c r="AT63" s="75">
        <f t="shared" si="35"/>
        <v>51.676039724381354</v>
      </c>
      <c r="AU63" s="75">
        <f t="shared" si="35"/>
        <v>50.981394561652863</v>
      </c>
      <c r="AV63" s="75">
        <f t="shared" si="35"/>
        <v>50.286749398924357</v>
      </c>
      <c r="AW63" s="75">
        <f t="shared" si="35"/>
        <v>49.592104236195873</v>
      </c>
      <c r="AX63" s="75">
        <f t="shared" si="35"/>
        <v>48.897459073467367</v>
      </c>
      <c r="AY63" s="75">
        <f t="shared" si="35"/>
        <v>48.202813910738882</v>
      </c>
      <c r="AZ63" s="75">
        <f t="shared" si="35"/>
        <v>47.508168748010377</v>
      </c>
      <c r="BA63" s="75">
        <f t="shared" si="35"/>
        <v>46.813523585281899</v>
      </c>
      <c r="BB63" s="75">
        <f t="shared" si="35"/>
        <v>13.373558654297645</v>
      </c>
      <c r="BC63" s="75">
        <f t="shared" si="35"/>
        <v>-1.5443450492805149E-3</v>
      </c>
      <c r="BD63" s="75">
        <f t="shared" si="35"/>
        <v>-1.5443450492805149E-3</v>
      </c>
      <c r="BE63" s="75">
        <f t="shared" si="35"/>
        <v>-1.5443450492805149E-3</v>
      </c>
      <c r="BF63" s="75">
        <f t="shared" si="35"/>
        <v>-1.5443450492805149E-3</v>
      </c>
      <c r="BG63" s="75">
        <f t="shared" si="35"/>
        <v>-1.5443450492805149E-3</v>
      </c>
      <c r="BH63" s="75">
        <f t="shared" si="35"/>
        <v>-1.5443450492805149E-3</v>
      </c>
      <c r="BI63" s="75">
        <f t="shared" si="35"/>
        <v>-1.5443450492805149E-3</v>
      </c>
      <c r="BJ63" s="75">
        <f t="shared" si="35"/>
        <v>-1.5443450492805149E-3</v>
      </c>
      <c r="BK63" s="75">
        <f t="shared" si="35"/>
        <v>-1.5443450492805149E-3</v>
      </c>
      <c r="BL63" s="75">
        <f t="shared" si="35"/>
        <v>-1.5443450492805149E-3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6">C63*C64</f>
        <v>0</v>
      </c>
      <c r="D65" s="119">
        <f t="shared" si="36"/>
        <v>0</v>
      </c>
      <c r="E65" s="119">
        <f t="shared" si="36"/>
        <v>77.034288247042255</v>
      </c>
      <c r="F65" s="119">
        <f t="shared" si="36"/>
        <v>106.9609223325353</v>
      </c>
      <c r="G65" s="119">
        <f t="shared" si="36"/>
        <v>104.39013315223289</v>
      </c>
      <c r="H65" s="119">
        <f t="shared" si="36"/>
        <v>101.95818605760198</v>
      </c>
      <c r="I65" s="119">
        <f t="shared" si="36"/>
        <v>99.654687879081791</v>
      </c>
      <c r="J65" s="119">
        <f t="shared" si="36"/>
        <v>97.470044921693059</v>
      </c>
      <c r="K65" s="119">
        <f t="shared" si="36"/>
        <v>95.395329719274585</v>
      </c>
      <c r="L65" s="119">
        <f t="shared" si="36"/>
        <v>93.422281034483149</v>
      </c>
      <c r="M65" s="119">
        <f t="shared" si="36"/>
        <v>91.50599504498544</v>
      </c>
      <c r="N65" s="119">
        <f t="shared" si="36"/>
        <v>89.597703801303766</v>
      </c>
      <c r="O65" s="119">
        <f t="shared" si="36"/>
        <v>87.689412557622077</v>
      </c>
      <c r="P65" s="119">
        <f t="shared" si="36"/>
        <v>85.781121313940389</v>
      </c>
      <c r="Q65" s="119">
        <f t="shared" si="36"/>
        <v>83.872830070258715</v>
      </c>
      <c r="R65" s="119">
        <f t="shared" si="36"/>
        <v>81.964538826577041</v>
      </c>
      <c r="S65" s="119">
        <f t="shared" si="36"/>
        <v>80.056247582895338</v>
      </c>
      <c r="T65" s="119">
        <f t="shared" si="36"/>
        <v>78.14795633921365</v>
      </c>
      <c r="U65" s="119">
        <f t="shared" si="36"/>
        <v>76.239665095531976</v>
      </c>
      <c r="V65" s="119">
        <f t="shared" si="36"/>
        <v>74.331373851850287</v>
      </c>
      <c r="W65" s="119">
        <f t="shared" si="36"/>
        <v>72.423082608168599</v>
      </c>
      <c r="X65" s="119">
        <f t="shared" si="36"/>
        <v>70.514791364486911</v>
      </c>
      <c r="Y65" s="119">
        <f t="shared" si="36"/>
        <v>68.903771419397529</v>
      </c>
      <c r="Z65" s="119">
        <f t="shared" si="36"/>
        <v>67.887294071492718</v>
      </c>
      <c r="AA65" s="119">
        <f t="shared" si="36"/>
        <v>67.168088022180186</v>
      </c>
      <c r="AB65" s="119">
        <f t="shared" si="36"/>
        <v>66.448881972867682</v>
      </c>
      <c r="AC65" s="119">
        <f t="shared" si="36"/>
        <v>65.729675923555163</v>
      </c>
      <c r="AD65" s="119">
        <f t="shared" si="36"/>
        <v>65.010469874242645</v>
      </c>
      <c r="AE65" s="119">
        <f t="shared" si="36"/>
        <v>64.291263824930127</v>
      </c>
      <c r="AF65" s="119">
        <f t="shared" si="36"/>
        <v>63.572057775617616</v>
      </c>
      <c r="AG65" s="119">
        <f t="shared" si="36"/>
        <v>62.852851726305097</v>
      </c>
      <c r="AH65" s="119">
        <f t="shared" si="36"/>
        <v>62.133645676992579</v>
      </c>
      <c r="AI65" s="119">
        <f t="shared" si="36"/>
        <v>61.414439627680061</v>
      </c>
      <c r="AJ65" s="119">
        <f t="shared" si="36"/>
        <v>60.695233578367549</v>
      </c>
      <c r="AK65" s="119">
        <f t="shared" si="36"/>
        <v>59.976027529055031</v>
      </c>
      <c r="AL65" s="119">
        <f t="shared" si="36"/>
        <v>59.25682147974252</v>
      </c>
      <c r="AM65" s="119">
        <f t="shared" si="36"/>
        <v>58.537615430429994</v>
      </c>
      <c r="AN65" s="119">
        <f t="shared" si="36"/>
        <v>57.818409381117483</v>
      </c>
      <c r="AO65" s="119">
        <f t="shared" si="36"/>
        <v>57.099203331804972</v>
      </c>
      <c r="AP65" s="119">
        <f t="shared" si="36"/>
        <v>56.379997282492447</v>
      </c>
      <c r="AQ65" s="119">
        <f t="shared" si="36"/>
        <v>55.660791233179935</v>
      </c>
      <c r="AR65" s="119">
        <f t="shared" si="36"/>
        <v>54.941585183867424</v>
      </c>
      <c r="AS65" s="119">
        <f t="shared" si="36"/>
        <v>54.222379134554899</v>
      </c>
      <c r="AT65" s="119">
        <f t="shared" si="36"/>
        <v>53.503173085242381</v>
      </c>
      <c r="AU65" s="119">
        <f t="shared" si="36"/>
        <v>52.783967035929862</v>
      </c>
      <c r="AV65" s="119">
        <f t="shared" si="36"/>
        <v>52.064760986617337</v>
      </c>
      <c r="AW65" s="119">
        <f t="shared" si="36"/>
        <v>51.345554937304833</v>
      </c>
      <c r="AX65" s="119">
        <f t="shared" si="36"/>
        <v>50.6263488879923</v>
      </c>
      <c r="AY65" s="119">
        <f t="shared" si="36"/>
        <v>49.907142838679796</v>
      </c>
      <c r="AZ65" s="119">
        <f t="shared" si="36"/>
        <v>49.187936789367264</v>
      </c>
      <c r="BA65" s="119">
        <f t="shared" si="36"/>
        <v>48.468730740054767</v>
      </c>
      <c r="BB65" s="119">
        <f t="shared" si="36"/>
        <v>13.846413681521607</v>
      </c>
      <c r="BC65" s="119">
        <f t="shared" si="36"/>
        <v>-1.598949163203929E-3</v>
      </c>
      <c r="BD65" s="119">
        <f t="shared" si="36"/>
        <v>-1.598949163203929E-3</v>
      </c>
      <c r="BE65" s="119">
        <f t="shared" si="36"/>
        <v>-1.598949163203929E-3</v>
      </c>
      <c r="BF65" s="119">
        <f t="shared" si="36"/>
        <v>-1.598949163203929E-3</v>
      </c>
      <c r="BG65" s="119">
        <f t="shared" si="36"/>
        <v>-1.598949163203929E-3</v>
      </c>
      <c r="BH65" s="119">
        <f t="shared" si="36"/>
        <v>-1.598949163203929E-3</v>
      </c>
      <c r="BI65" s="119">
        <f t="shared" si="36"/>
        <v>-1.598949163203929E-3</v>
      </c>
      <c r="BJ65" s="119">
        <f t="shared" si="36"/>
        <v>-1.598949163203929E-3</v>
      </c>
      <c r="BK65" s="119">
        <f t="shared" si="36"/>
        <v>-1.598949163203929E-3</v>
      </c>
      <c r="BL65" s="119">
        <f t="shared" si="36"/>
        <v>-1.598949163203929E-3</v>
      </c>
      <c r="BM65" s="113"/>
      <c r="BN65" s="316">
        <f>SUM(B65:BM65)</f>
        <v>3460.129134771732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7">B20</f>
        <v>0</v>
      </c>
      <c r="C71" s="87">
        <f t="shared" si="37"/>
        <v>0</v>
      </c>
      <c r="D71" s="87">
        <f t="shared" si="37"/>
        <v>0</v>
      </c>
      <c r="E71" s="87">
        <f t="shared" si="37"/>
        <v>639.40092298278239</v>
      </c>
      <c r="F71" s="87">
        <f t="shared" si="37"/>
        <v>0</v>
      </c>
      <c r="G71" s="87">
        <f t="shared" si="37"/>
        <v>0</v>
      </c>
      <c r="H71" s="87">
        <f t="shared" si="37"/>
        <v>0</v>
      </c>
      <c r="I71" s="87">
        <f t="shared" si="37"/>
        <v>0</v>
      </c>
      <c r="J71" s="87">
        <f t="shared" si="37"/>
        <v>0</v>
      </c>
      <c r="K71" s="87">
        <f t="shared" si="37"/>
        <v>0</v>
      </c>
      <c r="L71" s="87">
        <f t="shared" si="37"/>
        <v>0</v>
      </c>
      <c r="M71" s="87">
        <f t="shared" si="37"/>
        <v>0</v>
      </c>
      <c r="N71" s="87">
        <f t="shared" si="37"/>
        <v>0</v>
      </c>
      <c r="O71" s="87">
        <f t="shared" si="37"/>
        <v>0</v>
      </c>
      <c r="P71" s="87">
        <f t="shared" si="37"/>
        <v>0</v>
      </c>
      <c r="Q71" s="87">
        <f t="shared" si="37"/>
        <v>0</v>
      </c>
      <c r="R71" s="87">
        <f t="shared" si="37"/>
        <v>0</v>
      </c>
      <c r="S71" s="87">
        <f t="shared" si="37"/>
        <v>0</v>
      </c>
      <c r="T71" s="87">
        <f t="shared" si="37"/>
        <v>0</v>
      </c>
      <c r="U71" s="87">
        <f t="shared" si="37"/>
        <v>0</v>
      </c>
      <c r="V71" s="87">
        <f t="shared" si="37"/>
        <v>0</v>
      </c>
      <c r="W71" s="87">
        <f t="shared" si="37"/>
        <v>0</v>
      </c>
      <c r="X71" s="87">
        <f t="shared" si="37"/>
        <v>0</v>
      </c>
      <c r="Y71" s="87">
        <f t="shared" si="37"/>
        <v>0</v>
      </c>
      <c r="Z71" s="87">
        <f t="shared" si="37"/>
        <v>0</v>
      </c>
      <c r="AA71" s="87">
        <f t="shared" si="37"/>
        <v>0</v>
      </c>
      <c r="AB71" s="87">
        <f t="shared" si="37"/>
        <v>0</v>
      </c>
      <c r="AC71" s="87">
        <f t="shared" si="37"/>
        <v>0</v>
      </c>
      <c r="AD71" s="87">
        <f t="shared" si="37"/>
        <v>0</v>
      </c>
      <c r="AE71" s="87">
        <f t="shared" si="37"/>
        <v>0</v>
      </c>
      <c r="AF71" s="87">
        <f t="shared" si="37"/>
        <v>0</v>
      </c>
      <c r="AG71" s="87">
        <f t="shared" si="37"/>
        <v>0</v>
      </c>
      <c r="AH71" s="87">
        <f t="shared" si="37"/>
        <v>0</v>
      </c>
      <c r="AI71" s="87">
        <f t="shared" si="37"/>
        <v>0</v>
      </c>
      <c r="AJ71" s="87">
        <f t="shared" si="37"/>
        <v>0</v>
      </c>
      <c r="AK71" s="87">
        <f t="shared" si="37"/>
        <v>0</v>
      </c>
      <c r="AL71" s="87">
        <f t="shared" si="37"/>
        <v>0</v>
      </c>
      <c r="AM71" s="87">
        <f t="shared" si="37"/>
        <v>0</v>
      </c>
      <c r="AN71" s="87">
        <f t="shared" si="37"/>
        <v>0</v>
      </c>
      <c r="AO71" s="87">
        <f t="shared" si="37"/>
        <v>0</v>
      </c>
      <c r="AP71" s="87">
        <f t="shared" si="37"/>
        <v>0</v>
      </c>
      <c r="AQ71" s="87">
        <f t="shared" si="37"/>
        <v>0</v>
      </c>
      <c r="AR71" s="87">
        <f t="shared" si="37"/>
        <v>0</v>
      </c>
      <c r="AS71" s="87">
        <f t="shared" si="37"/>
        <v>0</v>
      </c>
      <c r="AT71" s="87">
        <f t="shared" si="37"/>
        <v>0</v>
      </c>
      <c r="AU71" s="87">
        <f t="shared" si="37"/>
        <v>0</v>
      </c>
      <c r="AV71" s="87">
        <f t="shared" si="37"/>
        <v>0</v>
      </c>
      <c r="AW71" s="87">
        <f t="shared" si="37"/>
        <v>0</v>
      </c>
      <c r="AX71" s="87">
        <f t="shared" si="37"/>
        <v>0</v>
      </c>
      <c r="AY71" s="87">
        <f t="shared" si="37"/>
        <v>0</v>
      </c>
      <c r="AZ71" s="87">
        <f t="shared" si="37"/>
        <v>0</v>
      </c>
      <c r="BA71" s="87">
        <f t="shared" si="37"/>
        <v>0</v>
      </c>
      <c r="BB71" s="87">
        <f t="shared" si="37"/>
        <v>-639.40092298278239</v>
      </c>
      <c r="BC71" s="87">
        <f t="shared" si="37"/>
        <v>0</v>
      </c>
      <c r="BD71" s="87">
        <f t="shared" si="37"/>
        <v>0</v>
      </c>
      <c r="BE71" s="87">
        <f t="shared" si="37"/>
        <v>0</v>
      </c>
      <c r="BF71" s="87">
        <f t="shared" si="37"/>
        <v>0</v>
      </c>
      <c r="BG71" s="87">
        <f t="shared" si="37"/>
        <v>0</v>
      </c>
      <c r="BH71" s="87">
        <f t="shared" si="37"/>
        <v>0</v>
      </c>
      <c r="BI71" s="87">
        <f t="shared" si="37"/>
        <v>0</v>
      </c>
      <c r="BJ71" s="87">
        <f t="shared" si="37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0</v>
      </c>
      <c r="E73" s="87">
        <f>SUM($B$71:E71)-SUM($B$72:E72)</f>
        <v>639.40092298278239</v>
      </c>
      <c r="F73" s="87">
        <f>SUM($B$71:F71)-SUM($B$72:F72)</f>
        <v>639.40092298278239</v>
      </c>
      <c r="G73" s="87">
        <f>SUM($B$71:G71)-SUM($B$72:G72)</f>
        <v>639.40092298278239</v>
      </c>
      <c r="H73" s="87">
        <f>SUM($B$71:H71)-SUM($B$72:H72)</f>
        <v>639.40092298278239</v>
      </c>
      <c r="I73" s="87">
        <f>SUM($B$71:I71)-SUM($B$72:I72)</f>
        <v>639.40092298278239</v>
      </c>
      <c r="J73" s="87">
        <f>SUM($B$71:J71)-SUM($B$72:J72)</f>
        <v>639.40092298278239</v>
      </c>
      <c r="K73" s="87">
        <f>SUM($B$71:K71)-SUM($B$72:K72)</f>
        <v>639.40092298278239</v>
      </c>
      <c r="L73" s="87">
        <f>SUM($B$71:L71)-SUM($B$72:L72)</f>
        <v>639.40092298278239</v>
      </c>
      <c r="M73" s="87">
        <f>SUM($B$71:M71)-SUM($B$72:M72)</f>
        <v>639.40092298278239</v>
      </c>
      <c r="N73" s="87">
        <f>SUM($B$71:N71)-SUM($B$72:N72)</f>
        <v>639.40092298278239</v>
      </c>
      <c r="O73" s="87">
        <f>SUM($B$71:O71)-SUM($B$72:O72)</f>
        <v>639.40092298278239</v>
      </c>
      <c r="P73" s="87">
        <f>SUM($B$71:P71)-SUM($B$72:P72)</f>
        <v>639.40092298278239</v>
      </c>
      <c r="Q73" s="87">
        <f>SUM($B$71:Q71)-SUM($B$72:Q72)</f>
        <v>639.40092298278239</v>
      </c>
      <c r="R73" s="87">
        <f>SUM($B$71:R71)-SUM($B$72:R72)</f>
        <v>639.40092298278239</v>
      </c>
      <c r="S73" s="87">
        <f>SUM($B$71:S71)-SUM($B$72:S72)</f>
        <v>639.40092298278239</v>
      </c>
      <c r="T73" s="87">
        <f>SUM($B$71:T71)-SUM($B$72:T72)</f>
        <v>639.40092298278239</v>
      </c>
      <c r="U73" s="87">
        <f>SUM($B$71:U71)-SUM($B$72:U72)</f>
        <v>639.40092298278239</v>
      </c>
      <c r="V73" s="87">
        <f>SUM($B$71:V71)-SUM($B$72:V72)</f>
        <v>639.40092298278239</v>
      </c>
      <c r="W73" s="87">
        <f>SUM($B$71:W71)-SUM($B$72:W72)</f>
        <v>639.40092298278239</v>
      </c>
      <c r="X73" s="87">
        <f>SUM($B$71:X71)-SUM($B$72:X72)</f>
        <v>639.40092298278239</v>
      </c>
      <c r="Y73" s="87">
        <f>SUM($B$71:Y71)-SUM($B$72:Y72)</f>
        <v>639.40092298278239</v>
      </c>
      <c r="Z73" s="87">
        <f>SUM($B$71:Z71)-SUM($B$72:Z72)</f>
        <v>639.40092298278239</v>
      </c>
      <c r="AA73" s="87">
        <f>SUM($B$71:AA71)-SUM($B$72:AA72)</f>
        <v>639.40092298278239</v>
      </c>
      <c r="AB73" s="87">
        <f>SUM($B$71:AB71)-SUM($B$72:AB72)</f>
        <v>639.40092298278239</v>
      </c>
      <c r="AC73" s="87">
        <f>SUM($B$71:AC71)-SUM($B$72:AC72)</f>
        <v>639.40092298278239</v>
      </c>
      <c r="AD73" s="87">
        <f>SUM($B$71:AD71)-SUM($B$72:AD72)</f>
        <v>639.40092298278239</v>
      </c>
      <c r="AE73" s="87">
        <f>SUM($B$71:AE71)-SUM($B$72:AE72)</f>
        <v>639.40092298278239</v>
      </c>
      <c r="AF73" s="87">
        <f>SUM($B$71:AF71)-SUM($B$72:AF72)</f>
        <v>639.40092298278239</v>
      </c>
      <c r="AG73" s="87">
        <f>SUM($B$71:AG71)-SUM($B$72:AG72)</f>
        <v>639.40092298278239</v>
      </c>
      <c r="AH73" s="87">
        <f>SUM($B$71:AH71)-SUM($B$72:AH72)</f>
        <v>639.40092298278239</v>
      </c>
      <c r="AI73" s="87">
        <f>SUM($B$71:AI71)-SUM($B$72:AI72)</f>
        <v>639.40092298278239</v>
      </c>
      <c r="AJ73" s="87">
        <f>SUM($B$71:AJ71)-SUM($B$72:AJ72)</f>
        <v>639.40092298278239</v>
      </c>
      <c r="AK73" s="87">
        <f>SUM($B$71:AK71)-SUM($B$72:AK72)</f>
        <v>639.40092298278239</v>
      </c>
      <c r="AL73" s="87">
        <f>SUM($B$71:AL71)-SUM($B$72:AL72)</f>
        <v>639.40092298278239</v>
      </c>
      <c r="AM73" s="87">
        <f>SUM($B$71:AM71)-SUM($B$72:AM72)</f>
        <v>639.40092298278239</v>
      </c>
      <c r="AN73" s="87">
        <f>SUM($B$71:AN71)-SUM($B$72:AN72)</f>
        <v>639.40092298278239</v>
      </c>
      <c r="AO73" s="87">
        <f>SUM($B$71:AO71)-SUM($B$72:AO72)</f>
        <v>639.40092298278239</v>
      </c>
      <c r="AP73" s="87">
        <f>SUM($B$71:AP71)-SUM($B$72:AP72)</f>
        <v>639.40092298278239</v>
      </c>
      <c r="AQ73" s="87">
        <f>SUM($B$71:AQ71)-SUM($B$72:AQ72)</f>
        <v>639.40092298278239</v>
      </c>
      <c r="AR73" s="87">
        <f>SUM($B$71:AR71)-SUM($B$72:AR72)</f>
        <v>639.40092298278239</v>
      </c>
      <c r="AS73" s="87">
        <f>SUM($B$71:AS71)-SUM($B$72:AS72)</f>
        <v>639.40092298278239</v>
      </c>
      <c r="AT73" s="87">
        <f>SUM($B$71:AT71)-SUM($B$72:AT72)</f>
        <v>639.40092298278239</v>
      </c>
      <c r="AU73" s="87">
        <f>SUM($B$71:AU71)-SUM($B$72:AU72)</f>
        <v>639.40092298278239</v>
      </c>
      <c r="AV73" s="87">
        <f>SUM($B$71:AV71)-SUM($B$72:AV72)</f>
        <v>639.40092298278239</v>
      </c>
      <c r="AW73" s="87">
        <f>SUM($B$71:AW71)-SUM($B$72:AW72)</f>
        <v>639.40092298278239</v>
      </c>
      <c r="AX73" s="87">
        <f>SUM($B$71:AX71)-SUM($B$72:AX72)</f>
        <v>639.40092298278239</v>
      </c>
      <c r="AY73" s="87">
        <f>SUM($B$71:AY71)-SUM($B$72:AY72)</f>
        <v>639.40092298278239</v>
      </c>
      <c r="AZ73" s="87">
        <f>SUM($B$71:AZ71)-SUM($B$72:AZ72)</f>
        <v>639.40092298278239</v>
      </c>
      <c r="BA73" s="87">
        <f>SUM($B$71:BA71)-SUM($B$72:BA72)</f>
        <v>639.40092298278239</v>
      </c>
      <c r="BB73" s="87">
        <f>SUM($B$71:BB71)-SUM($B$72:BB72)</f>
        <v>0</v>
      </c>
      <c r="BC73" s="87">
        <f>SUM($B$71:BC71)-SUM($B$72:BC72)</f>
        <v>0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/>
      <c r="C74" s="128"/>
      <c r="D74" s="331"/>
      <c r="E74" s="331">
        <f>($E$71*TaxDepr!B$33)</f>
        <v>23.977534611854338</v>
      </c>
      <c r="F74" s="331">
        <f>($E$71*TaxDepr!C$33)</f>
        <v>46.158352630127062</v>
      </c>
      <c r="G74" s="331">
        <f>($E$71*TaxDepr!D$33)</f>
        <v>42.692799627560376</v>
      </c>
      <c r="H74" s="331">
        <f>($E$71*TaxDepr!E$33)</f>
        <v>39.495795012646468</v>
      </c>
      <c r="I74" s="331">
        <f>($E$71*TaxDepr!F$33)</f>
        <v>36.528974730006361</v>
      </c>
      <c r="J74" s="331">
        <f>($E$71*TaxDepr!G$33)</f>
        <v>33.792338779640048</v>
      </c>
      <c r="K74" s="331">
        <f>($E$71*TaxDepr!H$33)</f>
        <v>31.253917115398401</v>
      </c>
      <c r="L74" s="331">
        <f>($E$71*TaxDepr!I$33)</f>
        <v>28.913709737281422</v>
      </c>
      <c r="M74" s="331">
        <f>($E$71*TaxDepr!J$33)</f>
        <v>28.530069183491751</v>
      </c>
      <c r="N74" s="331">
        <f>($E$71*TaxDepr!K$33)</f>
        <v>28.530069183491751</v>
      </c>
      <c r="O74" s="331">
        <f>($E$71*TaxDepr!L$33)</f>
        <v>28.530069183491751</v>
      </c>
      <c r="P74" s="331">
        <f>($E$71*TaxDepr!M$33)</f>
        <v>28.530069183491751</v>
      </c>
      <c r="Q74" s="331">
        <f>($E$71*TaxDepr!N$33)</f>
        <v>28.530069183491751</v>
      </c>
      <c r="R74" s="331">
        <f>($E$71*TaxDepr!O$33)</f>
        <v>28.530069183491751</v>
      </c>
      <c r="S74" s="331">
        <f>($E$71*TaxDepr!P$33)</f>
        <v>28.530069183491751</v>
      </c>
      <c r="T74" s="331">
        <f>($E$71*TaxDepr!Q$33)</f>
        <v>28.530069183491751</v>
      </c>
      <c r="U74" s="331">
        <f>($E$71*TaxDepr!R$33)</f>
        <v>28.530069183491751</v>
      </c>
      <c r="V74" s="331">
        <f>($E$71*TaxDepr!S$33)</f>
        <v>28.530069183491751</v>
      </c>
      <c r="W74" s="331">
        <f>($E$71*TaxDepr!T$33)</f>
        <v>28.530069183491751</v>
      </c>
      <c r="X74" s="331">
        <f>($E$71*TaxDepr!U$33)</f>
        <v>28.530069183491751</v>
      </c>
      <c r="Y74" s="331">
        <f>($E$71*TaxDepr!V$33)</f>
        <v>14.265034591745875</v>
      </c>
      <c r="Z74" s="331"/>
      <c r="AA74" s="331"/>
      <c r="AB74" s="331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639.43928703816152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8">C72+C74</f>
        <v>0</v>
      </c>
      <c r="D75" s="95">
        <f t="shared" si="38"/>
        <v>0</v>
      </c>
      <c r="E75" s="95">
        <f t="shared" si="38"/>
        <v>23.977534611854338</v>
      </c>
      <c r="F75" s="95">
        <f t="shared" si="38"/>
        <v>46.158352630127062</v>
      </c>
      <c r="G75" s="95">
        <f t="shared" si="38"/>
        <v>42.692799627560376</v>
      </c>
      <c r="H75" s="95">
        <f t="shared" si="38"/>
        <v>39.495795012646468</v>
      </c>
      <c r="I75" s="95">
        <f t="shared" si="38"/>
        <v>36.528974730006361</v>
      </c>
      <c r="J75" s="95">
        <f t="shared" si="38"/>
        <v>33.792338779640048</v>
      </c>
      <c r="K75" s="95">
        <f t="shared" si="38"/>
        <v>31.253917115398401</v>
      </c>
      <c r="L75" s="95">
        <f t="shared" si="38"/>
        <v>28.913709737281422</v>
      </c>
      <c r="M75" s="95">
        <f t="shared" si="38"/>
        <v>28.530069183491751</v>
      </c>
      <c r="N75" s="95">
        <f t="shared" si="38"/>
        <v>28.530069183491751</v>
      </c>
      <c r="O75" s="95">
        <f t="shared" si="38"/>
        <v>28.530069183491751</v>
      </c>
      <c r="P75" s="95">
        <f t="shared" si="38"/>
        <v>28.530069183491751</v>
      </c>
      <c r="Q75" s="95">
        <f t="shared" si="38"/>
        <v>28.530069183491751</v>
      </c>
      <c r="R75" s="95">
        <f t="shared" si="38"/>
        <v>28.530069183491751</v>
      </c>
      <c r="S75" s="95">
        <f t="shared" si="38"/>
        <v>28.530069183491751</v>
      </c>
      <c r="T75" s="95">
        <f t="shared" si="38"/>
        <v>28.530069183491751</v>
      </c>
      <c r="U75" s="95">
        <f t="shared" si="38"/>
        <v>28.530069183491751</v>
      </c>
      <c r="V75" s="95">
        <f t="shared" si="38"/>
        <v>28.530069183491751</v>
      </c>
      <c r="W75" s="95">
        <f t="shared" si="38"/>
        <v>28.530069183491751</v>
      </c>
      <c r="X75" s="95">
        <f t="shared" si="38"/>
        <v>28.530069183491751</v>
      </c>
      <c r="Y75" s="95">
        <f t="shared" si="38"/>
        <v>14.265034591745875</v>
      </c>
      <c r="Z75" s="95">
        <f t="shared" si="38"/>
        <v>0</v>
      </c>
      <c r="AA75" s="95">
        <f t="shared" si="38"/>
        <v>0</v>
      </c>
      <c r="AB75" s="95">
        <f t="shared" si="38"/>
        <v>0</v>
      </c>
      <c r="AC75" s="95">
        <f t="shared" si="38"/>
        <v>0</v>
      </c>
      <c r="AD75" s="95">
        <f t="shared" si="38"/>
        <v>0</v>
      </c>
      <c r="AE75" s="95">
        <f t="shared" si="38"/>
        <v>0</v>
      </c>
      <c r="AF75" s="95">
        <f t="shared" si="38"/>
        <v>0</v>
      </c>
      <c r="AG75" s="95">
        <f t="shared" si="38"/>
        <v>0</v>
      </c>
      <c r="AH75" s="95">
        <f t="shared" si="38"/>
        <v>0</v>
      </c>
      <c r="AI75" s="95">
        <f t="shared" si="38"/>
        <v>0</v>
      </c>
      <c r="AJ75" s="95">
        <f t="shared" si="38"/>
        <v>0</v>
      </c>
      <c r="AK75" s="95">
        <f t="shared" si="38"/>
        <v>0</v>
      </c>
      <c r="AL75" s="95">
        <f t="shared" si="38"/>
        <v>0</v>
      </c>
      <c r="AM75" s="95">
        <f t="shared" si="38"/>
        <v>0</v>
      </c>
      <c r="AN75" s="95">
        <f t="shared" si="38"/>
        <v>0</v>
      </c>
      <c r="AO75" s="95">
        <f t="shared" si="38"/>
        <v>0</v>
      </c>
      <c r="AP75" s="95">
        <f t="shared" si="38"/>
        <v>0</v>
      </c>
      <c r="AQ75" s="95">
        <f t="shared" si="38"/>
        <v>0</v>
      </c>
      <c r="AR75" s="95">
        <f t="shared" si="38"/>
        <v>0</v>
      </c>
      <c r="AS75" s="95">
        <f t="shared" si="38"/>
        <v>0</v>
      </c>
      <c r="AT75" s="95">
        <f t="shared" si="38"/>
        <v>0</v>
      </c>
      <c r="AU75" s="95">
        <f t="shared" si="38"/>
        <v>0</v>
      </c>
      <c r="AV75" s="95">
        <f t="shared" si="38"/>
        <v>0</v>
      </c>
      <c r="AW75" s="95">
        <f t="shared" si="38"/>
        <v>0</v>
      </c>
      <c r="AX75" s="95">
        <f t="shared" si="38"/>
        <v>0</v>
      </c>
      <c r="AY75" s="95">
        <f t="shared" si="38"/>
        <v>0</v>
      </c>
      <c r="AZ75" s="95">
        <f t="shared" si="38"/>
        <v>0</v>
      </c>
      <c r="BA75" s="95">
        <f t="shared" si="38"/>
        <v>0</v>
      </c>
      <c r="BB75" s="95">
        <f t="shared" si="38"/>
        <v>0</v>
      </c>
      <c r="BC75" s="95">
        <f t="shared" si="38"/>
        <v>0</v>
      </c>
      <c r="BD75" s="95">
        <f t="shared" si="38"/>
        <v>0</v>
      </c>
      <c r="BE75" s="95">
        <f t="shared" si="38"/>
        <v>0</v>
      </c>
      <c r="BF75" s="95">
        <f t="shared" si="38"/>
        <v>0</v>
      </c>
      <c r="BG75" s="95">
        <f t="shared" si="38"/>
        <v>0</v>
      </c>
      <c r="BH75" s="95">
        <f t="shared" si="38"/>
        <v>0</v>
      </c>
      <c r="BI75" s="95">
        <f t="shared" si="38"/>
        <v>0</v>
      </c>
      <c r="BJ75" s="95">
        <f t="shared" si="38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9">B20</f>
        <v>0</v>
      </c>
      <c r="C78" s="87">
        <f t="shared" si="39"/>
        <v>0</v>
      </c>
      <c r="D78" s="87">
        <f t="shared" si="39"/>
        <v>0</v>
      </c>
      <c r="E78" s="87">
        <f t="shared" si="39"/>
        <v>639.40092298278239</v>
      </c>
      <c r="F78" s="87">
        <f t="shared" si="39"/>
        <v>0</v>
      </c>
      <c r="G78" s="87">
        <f t="shared" si="39"/>
        <v>0</v>
      </c>
      <c r="H78" s="87">
        <f t="shared" si="39"/>
        <v>0</v>
      </c>
      <c r="I78" s="87">
        <f t="shared" si="39"/>
        <v>0</v>
      </c>
      <c r="J78" s="87">
        <f t="shared" si="39"/>
        <v>0</v>
      </c>
      <c r="K78" s="87">
        <f t="shared" si="39"/>
        <v>0</v>
      </c>
      <c r="L78" s="87">
        <f t="shared" si="39"/>
        <v>0</v>
      </c>
      <c r="M78" s="87">
        <f t="shared" si="39"/>
        <v>0</v>
      </c>
      <c r="N78" s="87">
        <f t="shared" si="39"/>
        <v>0</v>
      </c>
      <c r="O78" s="87">
        <f t="shared" si="39"/>
        <v>0</v>
      </c>
      <c r="P78" s="87">
        <f t="shared" si="39"/>
        <v>0</v>
      </c>
      <c r="Q78" s="87">
        <f t="shared" si="39"/>
        <v>0</v>
      </c>
      <c r="R78" s="87">
        <f t="shared" si="39"/>
        <v>0</v>
      </c>
      <c r="S78" s="87">
        <f t="shared" si="39"/>
        <v>0</v>
      </c>
      <c r="T78" s="87">
        <f t="shared" si="39"/>
        <v>0</v>
      </c>
      <c r="U78" s="87">
        <f t="shared" si="39"/>
        <v>0</v>
      </c>
      <c r="V78" s="87">
        <f t="shared" si="39"/>
        <v>0</v>
      </c>
      <c r="W78" s="87">
        <f t="shared" si="39"/>
        <v>0</v>
      </c>
      <c r="X78" s="87">
        <f t="shared" si="39"/>
        <v>0</v>
      </c>
      <c r="Y78" s="87">
        <f t="shared" si="39"/>
        <v>0</v>
      </c>
      <c r="Z78" s="87">
        <f t="shared" si="39"/>
        <v>0</v>
      </c>
      <c r="AA78" s="87">
        <f t="shared" si="39"/>
        <v>0</v>
      </c>
      <c r="AB78" s="87">
        <f t="shared" si="39"/>
        <v>0</v>
      </c>
      <c r="AC78" s="87">
        <f t="shared" si="39"/>
        <v>0</v>
      </c>
      <c r="AD78" s="87">
        <f t="shared" si="39"/>
        <v>0</v>
      </c>
      <c r="AE78" s="87">
        <f t="shared" si="39"/>
        <v>0</v>
      </c>
      <c r="AF78" s="87">
        <f t="shared" si="39"/>
        <v>0</v>
      </c>
      <c r="AG78" s="87">
        <f t="shared" si="39"/>
        <v>0</v>
      </c>
      <c r="AH78" s="87">
        <f t="shared" si="39"/>
        <v>0</v>
      </c>
      <c r="AI78" s="87">
        <f t="shared" si="39"/>
        <v>0</v>
      </c>
      <c r="AJ78" s="87">
        <f t="shared" si="39"/>
        <v>0</v>
      </c>
      <c r="AK78" s="87">
        <f t="shared" si="39"/>
        <v>0</v>
      </c>
      <c r="AL78" s="87">
        <f t="shared" si="39"/>
        <v>0</v>
      </c>
      <c r="AM78" s="87">
        <f t="shared" si="39"/>
        <v>0</v>
      </c>
      <c r="AN78" s="87">
        <f t="shared" si="39"/>
        <v>0</v>
      </c>
      <c r="AO78" s="87">
        <f t="shared" si="39"/>
        <v>0</v>
      </c>
      <c r="AP78" s="87">
        <f t="shared" si="39"/>
        <v>0</v>
      </c>
      <c r="AQ78" s="87">
        <f t="shared" si="39"/>
        <v>0</v>
      </c>
      <c r="AR78" s="87">
        <f t="shared" si="39"/>
        <v>0</v>
      </c>
      <c r="AS78" s="87">
        <f t="shared" si="39"/>
        <v>0</v>
      </c>
      <c r="AT78" s="87">
        <f t="shared" si="39"/>
        <v>0</v>
      </c>
      <c r="AU78" s="87">
        <f t="shared" si="39"/>
        <v>0</v>
      </c>
      <c r="AV78" s="87">
        <f t="shared" si="39"/>
        <v>0</v>
      </c>
      <c r="AW78" s="87">
        <f t="shared" si="39"/>
        <v>0</v>
      </c>
      <c r="AX78" s="87">
        <f t="shared" si="39"/>
        <v>0</v>
      </c>
      <c r="AY78" s="87">
        <f t="shared" si="39"/>
        <v>0</v>
      </c>
      <c r="AZ78" s="87">
        <f t="shared" si="39"/>
        <v>0</v>
      </c>
      <c r="BA78" s="87">
        <f t="shared" si="39"/>
        <v>0</v>
      </c>
      <c r="BB78" s="87">
        <f t="shared" si="39"/>
        <v>-639.40092298278239</v>
      </c>
      <c r="BC78" s="87">
        <f t="shared" si="39"/>
        <v>0</v>
      </c>
      <c r="BD78" s="87">
        <f t="shared" si="39"/>
        <v>0</v>
      </c>
      <c r="BE78" s="87">
        <f t="shared" si="39"/>
        <v>0</v>
      </c>
      <c r="BF78" s="87">
        <f t="shared" si="39"/>
        <v>0</v>
      </c>
      <c r="BG78" s="87">
        <f t="shared" si="39"/>
        <v>0</v>
      </c>
      <c r="BH78" s="87">
        <f t="shared" si="39"/>
        <v>0</v>
      </c>
      <c r="BI78" s="87">
        <f t="shared" si="39"/>
        <v>0</v>
      </c>
      <c r="BJ78" s="87">
        <f t="shared" si="39"/>
        <v>0</v>
      </c>
      <c r="BK78" s="87">
        <f t="shared" si="39"/>
        <v>0</v>
      </c>
      <c r="BL78" s="87">
        <f t="shared" si="39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0</v>
      </c>
      <c r="E80" s="87">
        <f>SUM($B$78:E78)</f>
        <v>639.40092298278239</v>
      </c>
      <c r="F80" s="87">
        <f>SUM($B$78:F78)</f>
        <v>639.40092298278239</v>
      </c>
      <c r="G80" s="87">
        <f>SUM($B$78:G78)</f>
        <v>639.40092298278239</v>
      </c>
      <c r="H80" s="87">
        <f>SUM($B$78:H78)</f>
        <v>639.40092298278239</v>
      </c>
      <c r="I80" s="87">
        <f>SUM($B$78:I78)</f>
        <v>639.40092298278239</v>
      </c>
      <c r="J80" s="87">
        <f>SUM($B$78:J78)</f>
        <v>639.40092298278239</v>
      </c>
      <c r="K80" s="87">
        <f>SUM($B$78:K78)</f>
        <v>639.40092298278239</v>
      </c>
      <c r="L80" s="87">
        <f>SUM($B$78:L78)</f>
        <v>639.40092298278239</v>
      </c>
      <c r="M80" s="87">
        <f>SUM($B$78:M78)</f>
        <v>639.40092298278239</v>
      </c>
      <c r="N80" s="87">
        <f>SUM($B$78:N78)</f>
        <v>639.40092298278239</v>
      </c>
      <c r="O80" s="87">
        <f>SUM($B$78:O78)</f>
        <v>639.40092298278239</v>
      </c>
      <c r="P80" s="87">
        <f>SUM($B$78:P78)</f>
        <v>639.40092298278239</v>
      </c>
      <c r="Q80" s="87">
        <f>SUM($B$78:Q78)</f>
        <v>639.40092298278239</v>
      </c>
      <c r="R80" s="87">
        <f>SUM($B$78:R78)</f>
        <v>639.40092298278239</v>
      </c>
      <c r="S80" s="87">
        <f>SUM($B$78:S78)</f>
        <v>639.40092298278239</v>
      </c>
      <c r="T80" s="87">
        <f>SUM($B$78:T78)</f>
        <v>639.40092298278239</v>
      </c>
      <c r="U80" s="87">
        <f>SUM($B$78:U78)</f>
        <v>639.40092298278239</v>
      </c>
      <c r="V80" s="87">
        <f>SUM($B$78:V78)</f>
        <v>639.40092298278239</v>
      </c>
      <c r="W80" s="87">
        <f>SUM($B$78:W78)</f>
        <v>639.40092298278239</v>
      </c>
      <c r="X80" s="87">
        <f>SUM($B$78:X78)</f>
        <v>639.40092298278239</v>
      </c>
      <c r="Y80" s="87">
        <f>SUM($B$78:Y78)</f>
        <v>639.40092298278239</v>
      </c>
      <c r="Z80" s="87">
        <f>SUM($B$78:Z78)</f>
        <v>639.40092298278239</v>
      </c>
      <c r="AA80" s="87">
        <f>SUM($B$78:AA78)</f>
        <v>639.40092298278239</v>
      </c>
      <c r="AB80" s="87">
        <f>SUM($B$78:AB78)</f>
        <v>639.40092298278239</v>
      </c>
      <c r="AC80" s="87">
        <f>SUM($B$78:AC78)</f>
        <v>639.40092298278239</v>
      </c>
      <c r="AD80" s="87">
        <f>SUM($B$78:AD78)</f>
        <v>639.40092298278239</v>
      </c>
      <c r="AE80" s="87">
        <f>SUM($B$78:AE78)</f>
        <v>639.40092298278239</v>
      </c>
      <c r="AF80" s="87">
        <f>SUM($B$78:AF78)</f>
        <v>639.40092298278239</v>
      </c>
      <c r="AG80" s="87">
        <f>SUM($B$78:AG78)</f>
        <v>639.40092298278239</v>
      </c>
      <c r="AH80" s="87">
        <f>SUM($B$78:AH78)</f>
        <v>639.40092298278239</v>
      </c>
      <c r="AI80" s="87">
        <f>SUM($B$78:AI78)</f>
        <v>639.40092298278239</v>
      </c>
      <c r="AJ80" s="87">
        <f>SUM($B$78:AJ78)</f>
        <v>639.40092298278239</v>
      </c>
      <c r="AK80" s="87">
        <f>SUM($B$78:AK78)</f>
        <v>639.40092298278239</v>
      </c>
      <c r="AL80" s="87">
        <f>SUM($B$78:AL78)</f>
        <v>639.40092298278239</v>
      </c>
      <c r="AM80" s="87">
        <f>SUM($B$78:AM78)</f>
        <v>639.40092298278239</v>
      </c>
      <c r="AN80" s="87">
        <f>SUM($B$78:AN78)</f>
        <v>639.40092298278239</v>
      </c>
      <c r="AO80" s="87">
        <f>SUM($B$78:AO78)</f>
        <v>639.40092298278239</v>
      </c>
      <c r="AP80" s="87">
        <f>SUM($B$78:AP78)</f>
        <v>639.40092298278239</v>
      </c>
      <c r="AQ80" s="87">
        <f>SUM($B$78:AQ78)</f>
        <v>639.40092298278239</v>
      </c>
      <c r="AR80" s="87">
        <f>SUM($B$78:AR78)</f>
        <v>639.40092298278239</v>
      </c>
      <c r="AS80" s="87">
        <f>SUM($B$78:AS78)</f>
        <v>639.40092298278239</v>
      </c>
      <c r="AT80" s="87">
        <f>SUM($B$78:AT78)</f>
        <v>639.40092298278239</v>
      </c>
      <c r="AU80" s="87">
        <f>SUM($B$78:AU78)</f>
        <v>639.40092298278239</v>
      </c>
      <c r="AV80" s="87">
        <f>SUM($B$78:AV78)</f>
        <v>639.40092298278239</v>
      </c>
      <c r="AW80" s="87">
        <f>SUM($B$78:AW78)</f>
        <v>639.40092298278239</v>
      </c>
      <c r="AX80" s="87">
        <f>SUM($B$78:AX78)</f>
        <v>639.40092298278239</v>
      </c>
      <c r="AY80" s="87">
        <f>SUM($B$78:AY78)</f>
        <v>639.40092298278239</v>
      </c>
      <c r="AZ80" s="87">
        <f>SUM($B$78:AZ78)</f>
        <v>639.40092298278239</v>
      </c>
      <c r="BA80" s="87">
        <f>SUM($B$78:BA78)</f>
        <v>639.40092298278239</v>
      </c>
      <c r="BB80" s="87">
        <f>SUM($B$78:BB78)</f>
        <v>0</v>
      </c>
      <c r="BC80" s="87">
        <f>SUM($B$78:BC78)</f>
        <v>0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0</v>
      </c>
      <c r="E81" s="330">
        <f t="shared" ref="E81:BL81" si="40">E74</f>
        <v>23.977534611854338</v>
      </c>
      <c r="F81" s="330">
        <f t="shared" si="40"/>
        <v>46.158352630127062</v>
      </c>
      <c r="G81" s="330">
        <f t="shared" si="40"/>
        <v>42.692799627560376</v>
      </c>
      <c r="H81" s="330">
        <f t="shared" si="40"/>
        <v>39.495795012646468</v>
      </c>
      <c r="I81" s="330">
        <f t="shared" si="40"/>
        <v>36.528974730006361</v>
      </c>
      <c r="J81" s="330">
        <f t="shared" si="40"/>
        <v>33.792338779640048</v>
      </c>
      <c r="K81" s="330">
        <f t="shared" si="40"/>
        <v>31.253917115398401</v>
      </c>
      <c r="L81" s="330">
        <f t="shared" si="40"/>
        <v>28.913709737281422</v>
      </c>
      <c r="M81" s="330">
        <f t="shared" si="40"/>
        <v>28.530069183491751</v>
      </c>
      <c r="N81" s="330">
        <f t="shared" si="40"/>
        <v>28.530069183491751</v>
      </c>
      <c r="O81" s="330">
        <f t="shared" si="40"/>
        <v>28.530069183491751</v>
      </c>
      <c r="P81" s="330">
        <f t="shared" si="40"/>
        <v>28.530069183491751</v>
      </c>
      <c r="Q81" s="330">
        <f t="shared" si="40"/>
        <v>28.530069183491751</v>
      </c>
      <c r="R81" s="330">
        <f t="shared" si="40"/>
        <v>28.530069183491751</v>
      </c>
      <c r="S81" s="330">
        <f t="shared" si="40"/>
        <v>28.530069183491751</v>
      </c>
      <c r="T81" s="330">
        <f t="shared" si="40"/>
        <v>28.530069183491751</v>
      </c>
      <c r="U81" s="330">
        <f t="shared" si="40"/>
        <v>28.530069183491751</v>
      </c>
      <c r="V81" s="330">
        <f t="shared" si="40"/>
        <v>28.530069183491751</v>
      </c>
      <c r="W81" s="330">
        <f t="shared" si="40"/>
        <v>28.530069183491751</v>
      </c>
      <c r="X81" s="330">
        <f t="shared" si="40"/>
        <v>28.530069183491751</v>
      </c>
      <c r="Y81" s="330">
        <f t="shared" si="40"/>
        <v>14.265034591745875</v>
      </c>
      <c r="Z81" s="330">
        <f t="shared" si="40"/>
        <v>0</v>
      </c>
      <c r="AA81" s="330">
        <f t="shared" si="40"/>
        <v>0</v>
      </c>
      <c r="AB81" s="330">
        <f t="shared" si="40"/>
        <v>0</v>
      </c>
      <c r="AC81" s="330">
        <f t="shared" si="40"/>
        <v>0</v>
      </c>
      <c r="AD81" s="330">
        <f t="shared" si="40"/>
        <v>0</v>
      </c>
      <c r="AE81" s="330">
        <f t="shared" si="40"/>
        <v>0</v>
      </c>
      <c r="AF81" s="330">
        <f t="shared" si="40"/>
        <v>0</v>
      </c>
      <c r="AG81" s="330">
        <f t="shared" si="40"/>
        <v>0</v>
      </c>
      <c r="AH81" s="330">
        <f t="shared" si="40"/>
        <v>0</v>
      </c>
      <c r="AI81" s="330">
        <f t="shared" si="40"/>
        <v>0</v>
      </c>
      <c r="AJ81" s="330">
        <f t="shared" si="40"/>
        <v>0</v>
      </c>
      <c r="AK81" s="330">
        <f t="shared" si="40"/>
        <v>0</v>
      </c>
      <c r="AL81" s="330">
        <f t="shared" si="40"/>
        <v>0</v>
      </c>
      <c r="AM81" s="330">
        <f t="shared" si="40"/>
        <v>0</v>
      </c>
      <c r="AN81" s="330">
        <f t="shared" si="40"/>
        <v>0</v>
      </c>
      <c r="AO81" s="330">
        <f t="shared" si="40"/>
        <v>0</v>
      </c>
      <c r="AP81" s="330">
        <f t="shared" si="40"/>
        <v>0</v>
      </c>
      <c r="AQ81" s="330">
        <f t="shared" si="40"/>
        <v>0</v>
      </c>
      <c r="AR81" s="330">
        <f t="shared" si="40"/>
        <v>0</v>
      </c>
      <c r="AS81" s="330">
        <f t="shared" si="40"/>
        <v>0</v>
      </c>
      <c r="AT81" s="330">
        <f t="shared" si="40"/>
        <v>0</v>
      </c>
      <c r="AU81" s="330">
        <f t="shared" si="40"/>
        <v>0</v>
      </c>
      <c r="AV81" s="330">
        <f t="shared" si="40"/>
        <v>0</v>
      </c>
      <c r="AW81" s="330">
        <f t="shared" si="40"/>
        <v>0</v>
      </c>
      <c r="AX81" s="330">
        <f t="shared" si="40"/>
        <v>0</v>
      </c>
      <c r="AY81" s="330">
        <f t="shared" si="40"/>
        <v>0</v>
      </c>
      <c r="AZ81" s="330">
        <f t="shared" si="40"/>
        <v>0</v>
      </c>
      <c r="BA81" s="330">
        <f t="shared" si="40"/>
        <v>0</v>
      </c>
      <c r="BB81" s="330">
        <f t="shared" si="40"/>
        <v>0</v>
      </c>
      <c r="BC81" s="330">
        <f t="shared" si="40"/>
        <v>0</v>
      </c>
      <c r="BD81" s="330">
        <f t="shared" si="40"/>
        <v>0</v>
      </c>
      <c r="BE81" s="330">
        <f t="shared" si="40"/>
        <v>0</v>
      </c>
      <c r="BF81" s="330">
        <f t="shared" si="40"/>
        <v>0</v>
      </c>
      <c r="BG81" s="330">
        <f t="shared" si="40"/>
        <v>0</v>
      </c>
      <c r="BH81" s="330">
        <f t="shared" si="40"/>
        <v>0</v>
      </c>
      <c r="BI81" s="330">
        <f t="shared" si="40"/>
        <v>0</v>
      </c>
      <c r="BJ81" s="330">
        <f t="shared" si="40"/>
        <v>0</v>
      </c>
      <c r="BK81" s="330">
        <f t="shared" si="40"/>
        <v>0</v>
      </c>
      <c r="BL81" s="330">
        <f t="shared" si="40"/>
        <v>0</v>
      </c>
      <c r="BM81" s="37"/>
      <c r="BN81" s="75">
        <f>SUM(B81:BM81)</f>
        <v>639.43928703816152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1">C79+C81</f>
        <v>0</v>
      </c>
      <c r="D82" s="95">
        <f t="shared" si="41"/>
        <v>0</v>
      </c>
      <c r="E82" s="95">
        <f t="shared" si="41"/>
        <v>23.977534611854338</v>
      </c>
      <c r="F82" s="95">
        <f t="shared" si="41"/>
        <v>46.158352630127062</v>
      </c>
      <c r="G82" s="95">
        <f t="shared" si="41"/>
        <v>42.692799627560376</v>
      </c>
      <c r="H82" s="95">
        <f t="shared" si="41"/>
        <v>39.495795012646468</v>
      </c>
      <c r="I82" s="95">
        <f t="shared" si="41"/>
        <v>36.528974730006361</v>
      </c>
      <c r="J82" s="95">
        <f t="shared" si="41"/>
        <v>33.792338779640048</v>
      </c>
      <c r="K82" s="95">
        <f t="shared" si="41"/>
        <v>31.253917115398401</v>
      </c>
      <c r="L82" s="95">
        <f t="shared" si="41"/>
        <v>28.913709737281422</v>
      </c>
      <c r="M82" s="95">
        <f t="shared" si="41"/>
        <v>28.530069183491751</v>
      </c>
      <c r="N82" s="95">
        <f t="shared" si="41"/>
        <v>28.530069183491751</v>
      </c>
      <c r="O82" s="95">
        <f t="shared" si="41"/>
        <v>28.530069183491751</v>
      </c>
      <c r="P82" s="95">
        <f t="shared" si="41"/>
        <v>28.530069183491751</v>
      </c>
      <c r="Q82" s="95">
        <f t="shared" si="41"/>
        <v>28.530069183491751</v>
      </c>
      <c r="R82" s="95">
        <f t="shared" si="41"/>
        <v>28.530069183491751</v>
      </c>
      <c r="S82" s="95">
        <f t="shared" si="41"/>
        <v>28.530069183491751</v>
      </c>
      <c r="T82" s="95">
        <f t="shared" si="41"/>
        <v>28.530069183491751</v>
      </c>
      <c r="U82" s="95">
        <f t="shared" si="41"/>
        <v>28.530069183491751</v>
      </c>
      <c r="V82" s="95">
        <f t="shared" si="41"/>
        <v>28.530069183491751</v>
      </c>
      <c r="W82" s="95">
        <f t="shared" si="41"/>
        <v>28.530069183491751</v>
      </c>
      <c r="X82" s="95">
        <f t="shared" si="41"/>
        <v>28.530069183491751</v>
      </c>
      <c r="Y82" s="95">
        <f t="shared" si="41"/>
        <v>14.265034591745875</v>
      </c>
      <c r="Z82" s="95">
        <f t="shared" si="41"/>
        <v>0</v>
      </c>
      <c r="AA82" s="95">
        <f t="shared" si="41"/>
        <v>0</v>
      </c>
      <c r="AB82" s="95">
        <f t="shared" si="41"/>
        <v>0</v>
      </c>
      <c r="AC82" s="95">
        <f t="shared" si="41"/>
        <v>0</v>
      </c>
      <c r="AD82" s="95">
        <f t="shared" si="41"/>
        <v>0</v>
      </c>
      <c r="AE82" s="95">
        <f t="shared" si="41"/>
        <v>0</v>
      </c>
      <c r="AF82" s="95">
        <f t="shared" si="41"/>
        <v>0</v>
      </c>
      <c r="AG82" s="95">
        <f t="shared" si="41"/>
        <v>0</v>
      </c>
      <c r="AH82" s="95">
        <f t="shared" si="41"/>
        <v>0</v>
      </c>
      <c r="AI82" s="95">
        <f t="shared" si="41"/>
        <v>0</v>
      </c>
      <c r="AJ82" s="95">
        <f t="shared" si="41"/>
        <v>0</v>
      </c>
      <c r="AK82" s="95">
        <f t="shared" si="41"/>
        <v>0</v>
      </c>
      <c r="AL82" s="95">
        <f t="shared" si="41"/>
        <v>0</v>
      </c>
      <c r="AM82" s="95">
        <f t="shared" si="41"/>
        <v>0</v>
      </c>
      <c r="AN82" s="95">
        <f t="shared" si="41"/>
        <v>0</v>
      </c>
      <c r="AO82" s="95">
        <f t="shared" si="41"/>
        <v>0</v>
      </c>
      <c r="AP82" s="95">
        <f t="shared" si="41"/>
        <v>0</v>
      </c>
      <c r="AQ82" s="95">
        <f t="shared" si="41"/>
        <v>0</v>
      </c>
      <c r="AR82" s="95">
        <f t="shared" si="41"/>
        <v>0</v>
      </c>
      <c r="AS82" s="95">
        <f t="shared" si="41"/>
        <v>0</v>
      </c>
      <c r="AT82" s="95">
        <f t="shared" si="41"/>
        <v>0</v>
      </c>
      <c r="AU82" s="95">
        <f t="shared" si="41"/>
        <v>0</v>
      </c>
      <c r="AV82" s="95">
        <f t="shared" si="41"/>
        <v>0</v>
      </c>
      <c r="AW82" s="95">
        <f t="shared" si="41"/>
        <v>0</v>
      </c>
      <c r="AX82" s="95">
        <f t="shared" si="41"/>
        <v>0</v>
      </c>
      <c r="AY82" s="95">
        <f t="shared" si="41"/>
        <v>0</v>
      </c>
      <c r="AZ82" s="95">
        <f t="shared" si="41"/>
        <v>0</v>
      </c>
      <c r="BA82" s="95">
        <f t="shared" si="41"/>
        <v>0</v>
      </c>
      <c r="BB82" s="95">
        <f t="shared" si="41"/>
        <v>0</v>
      </c>
      <c r="BC82" s="95">
        <f t="shared" si="41"/>
        <v>0</v>
      </c>
      <c r="BD82" s="95">
        <f t="shared" si="41"/>
        <v>0</v>
      </c>
      <c r="BE82" s="95">
        <f t="shared" si="41"/>
        <v>0</v>
      </c>
      <c r="BF82" s="95">
        <f t="shared" si="41"/>
        <v>0</v>
      </c>
      <c r="BG82" s="95">
        <f t="shared" si="41"/>
        <v>0</v>
      </c>
      <c r="BH82" s="95">
        <f t="shared" si="41"/>
        <v>0</v>
      </c>
      <c r="BI82" s="95">
        <f t="shared" si="41"/>
        <v>0</v>
      </c>
      <c r="BJ82" s="95">
        <f t="shared" si="41"/>
        <v>0</v>
      </c>
      <c r="BK82" s="95">
        <f t="shared" si="41"/>
        <v>0</v>
      </c>
      <c r="BL82" s="95">
        <f t="shared" si="41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AY85" si="42">$B$20*(1-$B$5)/$B$3</f>
        <v>0</v>
      </c>
      <c r="C85" s="75">
        <f t="shared" si="42"/>
        <v>0</v>
      </c>
      <c r="D85" s="75">
        <f t="shared" si="42"/>
        <v>0</v>
      </c>
      <c r="E85" s="75">
        <f t="shared" si="42"/>
        <v>0</v>
      </c>
      <c r="F85" s="75">
        <f t="shared" si="42"/>
        <v>0</v>
      </c>
      <c r="G85" s="75">
        <f t="shared" si="42"/>
        <v>0</v>
      </c>
      <c r="H85" s="75">
        <f t="shared" si="42"/>
        <v>0</v>
      </c>
      <c r="I85" s="75">
        <f t="shared" si="42"/>
        <v>0</v>
      </c>
      <c r="J85" s="75">
        <f t="shared" si="42"/>
        <v>0</v>
      </c>
      <c r="K85" s="75">
        <f t="shared" si="42"/>
        <v>0</v>
      </c>
      <c r="L85" s="75">
        <f t="shared" si="42"/>
        <v>0</v>
      </c>
      <c r="M85" s="75">
        <f t="shared" si="42"/>
        <v>0</v>
      </c>
      <c r="N85" s="75">
        <f t="shared" si="42"/>
        <v>0</v>
      </c>
      <c r="O85" s="75">
        <f t="shared" si="42"/>
        <v>0</v>
      </c>
      <c r="P85" s="75">
        <f t="shared" si="42"/>
        <v>0</v>
      </c>
      <c r="Q85" s="75">
        <f t="shared" si="42"/>
        <v>0</v>
      </c>
      <c r="R85" s="75">
        <f t="shared" si="42"/>
        <v>0</v>
      </c>
      <c r="S85" s="75">
        <f t="shared" si="42"/>
        <v>0</v>
      </c>
      <c r="T85" s="75">
        <f t="shared" si="42"/>
        <v>0</v>
      </c>
      <c r="U85" s="75">
        <f t="shared" si="42"/>
        <v>0</v>
      </c>
      <c r="V85" s="75">
        <f t="shared" si="42"/>
        <v>0</v>
      </c>
      <c r="W85" s="75">
        <f t="shared" si="42"/>
        <v>0</v>
      </c>
      <c r="X85" s="75">
        <f t="shared" si="42"/>
        <v>0</v>
      </c>
      <c r="Y85" s="75">
        <f t="shared" si="42"/>
        <v>0</v>
      </c>
      <c r="Z85" s="75">
        <f t="shared" si="42"/>
        <v>0</v>
      </c>
      <c r="AA85" s="75">
        <f t="shared" si="42"/>
        <v>0</v>
      </c>
      <c r="AB85" s="75">
        <f t="shared" si="42"/>
        <v>0</v>
      </c>
      <c r="AC85" s="75">
        <f t="shared" si="42"/>
        <v>0</v>
      </c>
      <c r="AD85" s="75">
        <f t="shared" si="42"/>
        <v>0</v>
      </c>
      <c r="AE85" s="75">
        <f t="shared" si="42"/>
        <v>0</v>
      </c>
      <c r="AF85" s="75">
        <f t="shared" si="42"/>
        <v>0</v>
      </c>
      <c r="AG85" s="75">
        <f t="shared" si="42"/>
        <v>0</v>
      </c>
      <c r="AH85" s="75">
        <f t="shared" si="42"/>
        <v>0</v>
      </c>
      <c r="AI85" s="75">
        <f t="shared" si="42"/>
        <v>0</v>
      </c>
      <c r="AJ85" s="75">
        <f t="shared" si="42"/>
        <v>0</v>
      </c>
      <c r="AK85" s="75">
        <f t="shared" si="42"/>
        <v>0</v>
      </c>
      <c r="AL85" s="75">
        <f t="shared" si="42"/>
        <v>0</v>
      </c>
      <c r="AM85" s="75">
        <f t="shared" si="42"/>
        <v>0</v>
      </c>
      <c r="AN85" s="75">
        <f t="shared" si="42"/>
        <v>0</v>
      </c>
      <c r="AO85" s="75">
        <f t="shared" si="42"/>
        <v>0</v>
      </c>
      <c r="AP85" s="75">
        <f t="shared" si="42"/>
        <v>0</v>
      </c>
      <c r="AQ85" s="75">
        <f t="shared" si="42"/>
        <v>0</v>
      </c>
      <c r="AR85" s="75">
        <f t="shared" si="42"/>
        <v>0</v>
      </c>
      <c r="AS85" s="75">
        <f t="shared" si="42"/>
        <v>0</v>
      </c>
      <c r="AT85" s="75">
        <f t="shared" si="42"/>
        <v>0</v>
      </c>
      <c r="AU85" s="75">
        <f t="shared" si="42"/>
        <v>0</v>
      </c>
      <c r="AV85" s="75">
        <f t="shared" si="42"/>
        <v>0</v>
      </c>
      <c r="AW85" s="75">
        <f t="shared" si="42"/>
        <v>0</v>
      </c>
      <c r="AX85" s="75">
        <f t="shared" si="42"/>
        <v>0</v>
      </c>
      <c r="AY85" s="75">
        <f t="shared" si="42"/>
        <v>0</v>
      </c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37"/>
      <c r="BN85" s="75">
        <f t="shared" ref="BN85:BN97" si="43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AZ86" si="44">$C$20*(1-$B$5)/$B$3</f>
        <v>0</v>
      </c>
      <c r="D86" s="75">
        <f t="shared" si="44"/>
        <v>0</v>
      </c>
      <c r="E86" s="75">
        <f t="shared" si="44"/>
        <v>0</v>
      </c>
      <c r="F86" s="75">
        <f t="shared" si="44"/>
        <v>0</v>
      </c>
      <c r="G86" s="75">
        <f t="shared" si="44"/>
        <v>0</v>
      </c>
      <c r="H86" s="75">
        <f t="shared" si="44"/>
        <v>0</v>
      </c>
      <c r="I86" s="75">
        <f t="shared" si="44"/>
        <v>0</v>
      </c>
      <c r="J86" s="75">
        <f t="shared" si="44"/>
        <v>0</v>
      </c>
      <c r="K86" s="75">
        <f t="shared" si="44"/>
        <v>0</v>
      </c>
      <c r="L86" s="75">
        <f t="shared" si="44"/>
        <v>0</v>
      </c>
      <c r="M86" s="75">
        <f t="shared" si="44"/>
        <v>0</v>
      </c>
      <c r="N86" s="75">
        <f t="shared" si="44"/>
        <v>0</v>
      </c>
      <c r="O86" s="75">
        <f t="shared" si="44"/>
        <v>0</v>
      </c>
      <c r="P86" s="75">
        <f t="shared" si="44"/>
        <v>0</v>
      </c>
      <c r="Q86" s="75">
        <f t="shared" si="44"/>
        <v>0</v>
      </c>
      <c r="R86" s="75">
        <f t="shared" si="44"/>
        <v>0</v>
      </c>
      <c r="S86" s="75">
        <f t="shared" si="44"/>
        <v>0</v>
      </c>
      <c r="T86" s="75">
        <f t="shared" si="44"/>
        <v>0</v>
      </c>
      <c r="U86" s="75">
        <f t="shared" si="44"/>
        <v>0</v>
      </c>
      <c r="V86" s="75">
        <f t="shared" si="44"/>
        <v>0</v>
      </c>
      <c r="W86" s="75">
        <f t="shared" si="44"/>
        <v>0</v>
      </c>
      <c r="X86" s="75">
        <f t="shared" si="44"/>
        <v>0</v>
      </c>
      <c r="Y86" s="75">
        <f t="shared" si="44"/>
        <v>0</v>
      </c>
      <c r="Z86" s="75">
        <f t="shared" si="44"/>
        <v>0</v>
      </c>
      <c r="AA86" s="75">
        <f t="shared" si="44"/>
        <v>0</v>
      </c>
      <c r="AB86" s="75">
        <f t="shared" si="44"/>
        <v>0</v>
      </c>
      <c r="AC86" s="75">
        <f t="shared" si="44"/>
        <v>0</v>
      </c>
      <c r="AD86" s="75">
        <f t="shared" si="44"/>
        <v>0</v>
      </c>
      <c r="AE86" s="75">
        <f t="shared" si="44"/>
        <v>0</v>
      </c>
      <c r="AF86" s="75">
        <f t="shared" si="44"/>
        <v>0</v>
      </c>
      <c r="AG86" s="75">
        <f t="shared" si="44"/>
        <v>0</v>
      </c>
      <c r="AH86" s="75">
        <f t="shared" si="44"/>
        <v>0</v>
      </c>
      <c r="AI86" s="75">
        <f t="shared" si="44"/>
        <v>0</v>
      </c>
      <c r="AJ86" s="75">
        <f t="shared" si="44"/>
        <v>0</v>
      </c>
      <c r="AK86" s="75">
        <f t="shared" si="44"/>
        <v>0</v>
      </c>
      <c r="AL86" s="75">
        <f t="shared" si="44"/>
        <v>0</v>
      </c>
      <c r="AM86" s="75">
        <f t="shared" si="44"/>
        <v>0</v>
      </c>
      <c r="AN86" s="75">
        <f t="shared" si="44"/>
        <v>0</v>
      </c>
      <c r="AO86" s="75">
        <f t="shared" si="44"/>
        <v>0</v>
      </c>
      <c r="AP86" s="75">
        <f t="shared" si="44"/>
        <v>0</v>
      </c>
      <c r="AQ86" s="75">
        <f t="shared" si="44"/>
        <v>0</v>
      </c>
      <c r="AR86" s="75">
        <f t="shared" si="44"/>
        <v>0</v>
      </c>
      <c r="AS86" s="75">
        <f t="shared" si="44"/>
        <v>0</v>
      </c>
      <c r="AT86" s="75">
        <f t="shared" si="44"/>
        <v>0</v>
      </c>
      <c r="AU86" s="75">
        <f t="shared" si="44"/>
        <v>0</v>
      </c>
      <c r="AV86" s="75">
        <f t="shared" si="44"/>
        <v>0</v>
      </c>
      <c r="AW86" s="75">
        <f t="shared" si="44"/>
        <v>0</v>
      </c>
      <c r="AX86" s="75">
        <f t="shared" si="44"/>
        <v>0</v>
      </c>
      <c r="AY86" s="75">
        <f t="shared" si="44"/>
        <v>0</v>
      </c>
      <c r="AZ86" s="75">
        <f t="shared" si="44"/>
        <v>0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3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0</v>
      </c>
      <c r="E87" s="75">
        <f t="shared" ref="E87:BA87" si="45">$D$20*(1-$B$5)/$B$3</f>
        <v>0</v>
      </c>
      <c r="F87" s="75">
        <f t="shared" si="45"/>
        <v>0</v>
      </c>
      <c r="G87" s="75">
        <f t="shared" si="45"/>
        <v>0</v>
      </c>
      <c r="H87" s="75">
        <f t="shared" si="45"/>
        <v>0</v>
      </c>
      <c r="I87" s="75">
        <f t="shared" si="45"/>
        <v>0</v>
      </c>
      <c r="J87" s="75">
        <f t="shared" si="45"/>
        <v>0</v>
      </c>
      <c r="K87" s="75">
        <f t="shared" si="45"/>
        <v>0</v>
      </c>
      <c r="L87" s="75">
        <f t="shared" si="45"/>
        <v>0</v>
      </c>
      <c r="M87" s="75">
        <f t="shared" si="45"/>
        <v>0</v>
      </c>
      <c r="N87" s="75">
        <f t="shared" si="45"/>
        <v>0</v>
      </c>
      <c r="O87" s="75">
        <f t="shared" si="45"/>
        <v>0</v>
      </c>
      <c r="P87" s="75">
        <f t="shared" si="45"/>
        <v>0</v>
      </c>
      <c r="Q87" s="75">
        <f t="shared" si="45"/>
        <v>0</v>
      </c>
      <c r="R87" s="75">
        <f t="shared" si="45"/>
        <v>0</v>
      </c>
      <c r="S87" s="75">
        <f t="shared" si="45"/>
        <v>0</v>
      </c>
      <c r="T87" s="75">
        <f t="shared" si="45"/>
        <v>0</v>
      </c>
      <c r="U87" s="75">
        <f t="shared" si="45"/>
        <v>0</v>
      </c>
      <c r="V87" s="75">
        <f t="shared" si="45"/>
        <v>0</v>
      </c>
      <c r="W87" s="75">
        <f t="shared" si="45"/>
        <v>0</v>
      </c>
      <c r="X87" s="75">
        <f t="shared" si="45"/>
        <v>0</v>
      </c>
      <c r="Y87" s="75">
        <f t="shared" si="45"/>
        <v>0</v>
      </c>
      <c r="Z87" s="75">
        <f t="shared" si="45"/>
        <v>0</v>
      </c>
      <c r="AA87" s="75">
        <f t="shared" si="45"/>
        <v>0</v>
      </c>
      <c r="AB87" s="75">
        <f t="shared" si="45"/>
        <v>0</v>
      </c>
      <c r="AC87" s="75">
        <f t="shared" si="45"/>
        <v>0</v>
      </c>
      <c r="AD87" s="75">
        <f t="shared" si="45"/>
        <v>0</v>
      </c>
      <c r="AE87" s="75">
        <f t="shared" si="45"/>
        <v>0</v>
      </c>
      <c r="AF87" s="75">
        <f t="shared" si="45"/>
        <v>0</v>
      </c>
      <c r="AG87" s="75">
        <f t="shared" si="45"/>
        <v>0</v>
      </c>
      <c r="AH87" s="75">
        <f t="shared" si="45"/>
        <v>0</v>
      </c>
      <c r="AI87" s="75">
        <f t="shared" si="45"/>
        <v>0</v>
      </c>
      <c r="AJ87" s="75">
        <f t="shared" si="45"/>
        <v>0</v>
      </c>
      <c r="AK87" s="75">
        <f t="shared" si="45"/>
        <v>0</v>
      </c>
      <c r="AL87" s="75">
        <f t="shared" si="45"/>
        <v>0</v>
      </c>
      <c r="AM87" s="75">
        <f t="shared" si="45"/>
        <v>0</v>
      </c>
      <c r="AN87" s="75">
        <f t="shared" si="45"/>
        <v>0</v>
      </c>
      <c r="AO87" s="75">
        <f t="shared" si="45"/>
        <v>0</v>
      </c>
      <c r="AP87" s="75">
        <f t="shared" si="45"/>
        <v>0</v>
      </c>
      <c r="AQ87" s="75">
        <f t="shared" si="45"/>
        <v>0</v>
      </c>
      <c r="AR87" s="75">
        <f t="shared" si="45"/>
        <v>0</v>
      </c>
      <c r="AS87" s="75">
        <f t="shared" si="45"/>
        <v>0</v>
      </c>
      <c r="AT87" s="75">
        <f t="shared" si="45"/>
        <v>0</v>
      </c>
      <c r="AU87" s="75">
        <f t="shared" si="45"/>
        <v>0</v>
      </c>
      <c r="AV87" s="75">
        <f t="shared" si="45"/>
        <v>0</v>
      </c>
      <c r="AW87" s="75">
        <f t="shared" si="45"/>
        <v>0</v>
      </c>
      <c r="AX87" s="75">
        <f t="shared" si="45"/>
        <v>0</v>
      </c>
      <c r="AY87" s="75">
        <f t="shared" si="45"/>
        <v>0</v>
      </c>
      <c r="AZ87" s="75">
        <f t="shared" si="45"/>
        <v>0</v>
      </c>
      <c r="BA87" s="75">
        <f t="shared" si="45"/>
        <v>0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3"/>
        <v>0</v>
      </c>
      <c r="BO87" s="335">
        <f>BN103*(1-0)</f>
        <v>0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6">$E$20*(1-$B$5)/$B$3</f>
        <v>12.468317998164258</v>
      </c>
      <c r="F88" s="75">
        <f t="shared" si="46"/>
        <v>12.468317998164258</v>
      </c>
      <c r="G88" s="75">
        <f t="shared" si="46"/>
        <v>12.468317998164258</v>
      </c>
      <c r="H88" s="75">
        <f t="shared" si="46"/>
        <v>12.468317998164258</v>
      </c>
      <c r="I88" s="75">
        <f t="shared" si="46"/>
        <v>12.468317998164258</v>
      </c>
      <c r="J88" s="75">
        <f t="shared" si="46"/>
        <v>12.468317998164258</v>
      </c>
      <c r="K88" s="75">
        <f t="shared" si="46"/>
        <v>12.468317998164258</v>
      </c>
      <c r="L88" s="75">
        <f t="shared" si="46"/>
        <v>12.468317998164258</v>
      </c>
      <c r="M88" s="75">
        <f t="shared" si="46"/>
        <v>12.468317998164258</v>
      </c>
      <c r="N88" s="75">
        <f t="shared" si="46"/>
        <v>12.468317998164258</v>
      </c>
      <c r="O88" s="75">
        <f t="shared" si="46"/>
        <v>12.468317998164258</v>
      </c>
      <c r="P88" s="75">
        <f t="shared" si="46"/>
        <v>12.468317998164258</v>
      </c>
      <c r="Q88" s="75">
        <f t="shared" si="46"/>
        <v>12.468317998164258</v>
      </c>
      <c r="R88" s="75">
        <f t="shared" si="46"/>
        <v>12.468317998164258</v>
      </c>
      <c r="S88" s="75">
        <f t="shared" si="46"/>
        <v>12.468317998164258</v>
      </c>
      <c r="T88" s="75">
        <f t="shared" si="46"/>
        <v>12.468317998164258</v>
      </c>
      <c r="U88" s="75">
        <f t="shared" si="46"/>
        <v>12.468317998164258</v>
      </c>
      <c r="V88" s="75">
        <f t="shared" si="46"/>
        <v>12.468317998164258</v>
      </c>
      <c r="W88" s="75">
        <f t="shared" si="46"/>
        <v>12.468317998164258</v>
      </c>
      <c r="X88" s="75">
        <f t="shared" si="46"/>
        <v>12.468317998164258</v>
      </c>
      <c r="Y88" s="75">
        <f t="shared" si="46"/>
        <v>12.468317998164258</v>
      </c>
      <c r="Z88" s="75">
        <f t="shared" si="46"/>
        <v>12.468317998164258</v>
      </c>
      <c r="AA88" s="75">
        <f t="shared" si="46"/>
        <v>12.468317998164258</v>
      </c>
      <c r="AB88" s="75">
        <f t="shared" si="46"/>
        <v>12.468317998164258</v>
      </c>
      <c r="AC88" s="75">
        <f t="shared" si="46"/>
        <v>12.468317998164258</v>
      </c>
      <c r="AD88" s="75">
        <f t="shared" si="46"/>
        <v>12.468317998164258</v>
      </c>
      <c r="AE88" s="75">
        <f t="shared" si="46"/>
        <v>12.468317998164258</v>
      </c>
      <c r="AF88" s="75">
        <f t="shared" si="46"/>
        <v>12.468317998164258</v>
      </c>
      <c r="AG88" s="75">
        <f t="shared" si="46"/>
        <v>12.468317998164258</v>
      </c>
      <c r="AH88" s="75">
        <f t="shared" si="46"/>
        <v>12.468317998164258</v>
      </c>
      <c r="AI88" s="75">
        <f t="shared" si="46"/>
        <v>12.468317998164258</v>
      </c>
      <c r="AJ88" s="75">
        <f t="shared" si="46"/>
        <v>12.468317998164258</v>
      </c>
      <c r="AK88" s="75">
        <f t="shared" si="46"/>
        <v>12.468317998164258</v>
      </c>
      <c r="AL88" s="75">
        <f t="shared" si="46"/>
        <v>12.468317998164258</v>
      </c>
      <c r="AM88" s="75">
        <f t="shared" si="46"/>
        <v>12.468317998164258</v>
      </c>
      <c r="AN88" s="75">
        <f t="shared" si="46"/>
        <v>12.468317998164258</v>
      </c>
      <c r="AO88" s="75">
        <f t="shared" si="46"/>
        <v>12.468317998164258</v>
      </c>
      <c r="AP88" s="75">
        <f t="shared" si="46"/>
        <v>12.468317998164258</v>
      </c>
      <c r="AQ88" s="75">
        <f t="shared" si="46"/>
        <v>12.468317998164258</v>
      </c>
      <c r="AR88" s="75">
        <f t="shared" si="46"/>
        <v>12.468317998164258</v>
      </c>
      <c r="AS88" s="75">
        <f t="shared" si="46"/>
        <v>12.468317998164258</v>
      </c>
      <c r="AT88" s="75">
        <f t="shared" si="46"/>
        <v>12.468317998164258</v>
      </c>
      <c r="AU88" s="75">
        <f t="shared" si="46"/>
        <v>12.468317998164258</v>
      </c>
      <c r="AV88" s="75">
        <f t="shared" si="46"/>
        <v>12.468317998164258</v>
      </c>
      <c r="AW88" s="75">
        <f t="shared" si="46"/>
        <v>12.468317998164258</v>
      </c>
      <c r="AX88" s="75">
        <f t="shared" si="46"/>
        <v>12.468317998164258</v>
      </c>
      <c r="AY88" s="75">
        <f t="shared" si="46"/>
        <v>12.468317998164258</v>
      </c>
      <c r="AZ88" s="75">
        <f t="shared" si="46"/>
        <v>12.468317998164258</v>
      </c>
      <c r="BA88" s="75">
        <f t="shared" si="46"/>
        <v>12.468317998164258</v>
      </c>
      <c r="BB88" s="75">
        <f t="shared" si="46"/>
        <v>12.468317998164258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3"/>
        <v>623.41589990821274</v>
      </c>
      <c r="BO88" s="335">
        <f>BN104*(1-0.025)</f>
        <v>623.41589990821251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C89" si="47">$F$20*(1-$B$5)/$B$3</f>
        <v>0</v>
      </c>
      <c r="G89" s="75">
        <f t="shared" si="47"/>
        <v>0</v>
      </c>
      <c r="H89" s="75">
        <f t="shared" si="47"/>
        <v>0</v>
      </c>
      <c r="I89" s="75">
        <f t="shared" si="47"/>
        <v>0</v>
      </c>
      <c r="J89" s="75">
        <f t="shared" si="47"/>
        <v>0</v>
      </c>
      <c r="K89" s="75">
        <f t="shared" si="47"/>
        <v>0</v>
      </c>
      <c r="L89" s="75">
        <f t="shared" si="47"/>
        <v>0</v>
      </c>
      <c r="M89" s="75">
        <f t="shared" si="47"/>
        <v>0</v>
      </c>
      <c r="N89" s="75">
        <f t="shared" si="47"/>
        <v>0</v>
      </c>
      <c r="O89" s="75">
        <f t="shared" si="47"/>
        <v>0</v>
      </c>
      <c r="P89" s="75">
        <f t="shared" si="47"/>
        <v>0</v>
      </c>
      <c r="Q89" s="75">
        <f t="shared" si="47"/>
        <v>0</v>
      </c>
      <c r="R89" s="75">
        <f t="shared" si="47"/>
        <v>0</v>
      </c>
      <c r="S89" s="75">
        <f t="shared" si="47"/>
        <v>0</v>
      </c>
      <c r="T89" s="75">
        <f t="shared" si="47"/>
        <v>0</v>
      </c>
      <c r="U89" s="75">
        <f t="shared" si="47"/>
        <v>0</v>
      </c>
      <c r="V89" s="75">
        <f t="shared" si="47"/>
        <v>0</v>
      </c>
      <c r="W89" s="75">
        <f t="shared" si="47"/>
        <v>0</v>
      </c>
      <c r="X89" s="75">
        <f t="shared" si="47"/>
        <v>0</v>
      </c>
      <c r="Y89" s="75">
        <f t="shared" si="47"/>
        <v>0</v>
      </c>
      <c r="Z89" s="75">
        <f t="shared" si="47"/>
        <v>0</v>
      </c>
      <c r="AA89" s="75">
        <f t="shared" si="47"/>
        <v>0</v>
      </c>
      <c r="AB89" s="75">
        <f t="shared" si="47"/>
        <v>0</v>
      </c>
      <c r="AC89" s="75">
        <f t="shared" si="47"/>
        <v>0</v>
      </c>
      <c r="AD89" s="75">
        <f t="shared" si="47"/>
        <v>0</v>
      </c>
      <c r="AE89" s="75">
        <f t="shared" si="47"/>
        <v>0</v>
      </c>
      <c r="AF89" s="75">
        <f t="shared" si="47"/>
        <v>0</v>
      </c>
      <c r="AG89" s="75">
        <f t="shared" si="47"/>
        <v>0</v>
      </c>
      <c r="AH89" s="75">
        <f t="shared" si="47"/>
        <v>0</v>
      </c>
      <c r="AI89" s="75">
        <f t="shared" si="47"/>
        <v>0</v>
      </c>
      <c r="AJ89" s="75">
        <f t="shared" si="47"/>
        <v>0</v>
      </c>
      <c r="AK89" s="75">
        <f t="shared" si="47"/>
        <v>0</v>
      </c>
      <c r="AL89" s="75">
        <f t="shared" si="47"/>
        <v>0</v>
      </c>
      <c r="AM89" s="75">
        <f t="shared" si="47"/>
        <v>0</v>
      </c>
      <c r="AN89" s="75">
        <f t="shared" si="47"/>
        <v>0</v>
      </c>
      <c r="AO89" s="75">
        <f t="shared" si="47"/>
        <v>0</v>
      </c>
      <c r="AP89" s="75">
        <f t="shared" si="47"/>
        <v>0</v>
      </c>
      <c r="AQ89" s="75">
        <f t="shared" si="47"/>
        <v>0</v>
      </c>
      <c r="AR89" s="75">
        <f t="shared" si="47"/>
        <v>0</v>
      </c>
      <c r="AS89" s="75">
        <f t="shared" si="47"/>
        <v>0</v>
      </c>
      <c r="AT89" s="75">
        <f t="shared" si="47"/>
        <v>0</v>
      </c>
      <c r="AU89" s="75">
        <f t="shared" si="47"/>
        <v>0</v>
      </c>
      <c r="AV89" s="75">
        <f t="shared" si="47"/>
        <v>0</v>
      </c>
      <c r="AW89" s="75">
        <f t="shared" si="47"/>
        <v>0</v>
      </c>
      <c r="AX89" s="75">
        <f t="shared" si="47"/>
        <v>0</v>
      </c>
      <c r="AY89" s="75">
        <f t="shared" si="47"/>
        <v>0</v>
      </c>
      <c r="AZ89" s="75">
        <f t="shared" si="47"/>
        <v>0</v>
      </c>
      <c r="BA89" s="75">
        <f t="shared" si="47"/>
        <v>0</v>
      </c>
      <c r="BB89" s="75">
        <f t="shared" si="47"/>
        <v>0</v>
      </c>
      <c r="BC89" s="75">
        <f t="shared" si="47"/>
        <v>0</v>
      </c>
      <c r="BD89" s="75"/>
      <c r="BE89" s="75"/>
      <c r="BF89" s="75"/>
      <c r="BG89" s="75"/>
      <c r="BH89" s="75"/>
      <c r="BI89" s="75"/>
      <c r="BJ89" s="75"/>
      <c r="BK89" s="75"/>
      <c r="BL89" s="75"/>
      <c r="BM89" s="37"/>
      <c r="BN89" s="75">
        <f t="shared" si="43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8">$G$20*(1-$B$5)/$B$3</f>
        <v>0</v>
      </c>
      <c r="H90" s="75">
        <f t="shared" si="48"/>
        <v>0</v>
      </c>
      <c r="I90" s="75">
        <f t="shared" si="48"/>
        <v>0</v>
      </c>
      <c r="J90" s="75">
        <f t="shared" si="48"/>
        <v>0</v>
      </c>
      <c r="K90" s="75">
        <f t="shared" si="48"/>
        <v>0</v>
      </c>
      <c r="L90" s="75">
        <f t="shared" si="48"/>
        <v>0</v>
      </c>
      <c r="M90" s="75">
        <f t="shared" si="48"/>
        <v>0</v>
      </c>
      <c r="N90" s="75">
        <f t="shared" si="48"/>
        <v>0</v>
      </c>
      <c r="O90" s="75">
        <f t="shared" si="48"/>
        <v>0</v>
      </c>
      <c r="P90" s="75">
        <f t="shared" si="48"/>
        <v>0</v>
      </c>
      <c r="Q90" s="75">
        <f t="shared" si="48"/>
        <v>0</v>
      </c>
      <c r="R90" s="75">
        <f t="shared" si="48"/>
        <v>0</v>
      </c>
      <c r="S90" s="75">
        <f t="shared" si="48"/>
        <v>0</v>
      </c>
      <c r="T90" s="75">
        <f t="shared" si="48"/>
        <v>0</v>
      </c>
      <c r="U90" s="75">
        <f t="shared" si="48"/>
        <v>0</v>
      </c>
      <c r="V90" s="75">
        <f t="shared" si="48"/>
        <v>0</v>
      </c>
      <c r="W90" s="75">
        <f t="shared" si="48"/>
        <v>0</v>
      </c>
      <c r="X90" s="75">
        <f t="shared" si="48"/>
        <v>0</v>
      </c>
      <c r="Y90" s="75">
        <f t="shared" si="48"/>
        <v>0</v>
      </c>
      <c r="Z90" s="75">
        <f t="shared" si="48"/>
        <v>0</v>
      </c>
      <c r="AA90" s="75">
        <f t="shared" si="48"/>
        <v>0</v>
      </c>
      <c r="AB90" s="75">
        <f t="shared" si="48"/>
        <v>0</v>
      </c>
      <c r="AC90" s="75">
        <f t="shared" si="48"/>
        <v>0</v>
      </c>
      <c r="AD90" s="75">
        <f t="shared" si="48"/>
        <v>0</v>
      </c>
      <c r="AE90" s="75">
        <f t="shared" si="48"/>
        <v>0</v>
      </c>
      <c r="AF90" s="75">
        <f t="shared" si="48"/>
        <v>0</v>
      </c>
      <c r="AG90" s="75">
        <f t="shared" si="48"/>
        <v>0</v>
      </c>
      <c r="AH90" s="75">
        <f t="shared" si="48"/>
        <v>0</v>
      </c>
      <c r="AI90" s="75">
        <f t="shared" si="48"/>
        <v>0</v>
      </c>
      <c r="AJ90" s="75">
        <f t="shared" si="48"/>
        <v>0</v>
      </c>
      <c r="AK90" s="75">
        <f t="shared" si="48"/>
        <v>0</v>
      </c>
      <c r="AL90" s="75">
        <f t="shared" si="48"/>
        <v>0</v>
      </c>
      <c r="AM90" s="75">
        <f t="shared" si="48"/>
        <v>0</v>
      </c>
      <c r="AN90" s="75">
        <f t="shared" si="48"/>
        <v>0</v>
      </c>
      <c r="AO90" s="75">
        <f t="shared" si="48"/>
        <v>0</v>
      </c>
      <c r="AP90" s="75">
        <f t="shared" si="48"/>
        <v>0</v>
      </c>
      <c r="AQ90" s="75">
        <f t="shared" si="48"/>
        <v>0</v>
      </c>
      <c r="AR90" s="75">
        <f t="shared" si="48"/>
        <v>0</v>
      </c>
      <c r="AS90" s="75">
        <f t="shared" si="48"/>
        <v>0</v>
      </c>
      <c r="AT90" s="75">
        <f t="shared" si="48"/>
        <v>0</v>
      </c>
      <c r="AU90" s="75">
        <f t="shared" si="48"/>
        <v>0</v>
      </c>
      <c r="AV90" s="75">
        <f t="shared" si="48"/>
        <v>0</v>
      </c>
      <c r="AW90" s="75">
        <f t="shared" si="48"/>
        <v>0</v>
      </c>
      <c r="AX90" s="75">
        <f t="shared" si="48"/>
        <v>0</v>
      </c>
      <c r="AY90" s="75">
        <f t="shared" si="48"/>
        <v>0</v>
      </c>
      <c r="AZ90" s="75">
        <f t="shared" si="48"/>
        <v>0</v>
      </c>
      <c r="BA90" s="75">
        <f t="shared" si="48"/>
        <v>0</v>
      </c>
      <c r="BB90" s="75">
        <f t="shared" si="48"/>
        <v>0</v>
      </c>
      <c r="BC90" s="75">
        <f t="shared" si="48"/>
        <v>0</v>
      </c>
      <c r="BD90" s="75">
        <f t="shared" si="48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3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E91" si="49">$H$20*(1-$B$5)/$B$3</f>
        <v>0</v>
      </c>
      <c r="I91" s="75">
        <f t="shared" si="49"/>
        <v>0</v>
      </c>
      <c r="J91" s="75">
        <f t="shared" si="49"/>
        <v>0</v>
      </c>
      <c r="K91" s="75">
        <f t="shared" si="49"/>
        <v>0</v>
      </c>
      <c r="L91" s="75">
        <f t="shared" si="49"/>
        <v>0</v>
      </c>
      <c r="M91" s="75">
        <f t="shared" si="49"/>
        <v>0</v>
      </c>
      <c r="N91" s="75">
        <f t="shared" si="49"/>
        <v>0</v>
      </c>
      <c r="O91" s="75">
        <f t="shared" si="49"/>
        <v>0</v>
      </c>
      <c r="P91" s="75">
        <f t="shared" si="49"/>
        <v>0</v>
      </c>
      <c r="Q91" s="75">
        <f t="shared" si="49"/>
        <v>0</v>
      </c>
      <c r="R91" s="75">
        <f t="shared" si="49"/>
        <v>0</v>
      </c>
      <c r="S91" s="75">
        <f t="shared" si="49"/>
        <v>0</v>
      </c>
      <c r="T91" s="75">
        <f t="shared" si="49"/>
        <v>0</v>
      </c>
      <c r="U91" s="75">
        <f t="shared" si="49"/>
        <v>0</v>
      </c>
      <c r="V91" s="75">
        <f t="shared" si="49"/>
        <v>0</v>
      </c>
      <c r="W91" s="75">
        <f t="shared" si="49"/>
        <v>0</v>
      </c>
      <c r="X91" s="75">
        <f t="shared" si="49"/>
        <v>0</v>
      </c>
      <c r="Y91" s="75">
        <f t="shared" si="49"/>
        <v>0</v>
      </c>
      <c r="Z91" s="75">
        <f t="shared" si="49"/>
        <v>0</v>
      </c>
      <c r="AA91" s="75">
        <f t="shared" si="49"/>
        <v>0</v>
      </c>
      <c r="AB91" s="75">
        <f t="shared" si="49"/>
        <v>0</v>
      </c>
      <c r="AC91" s="75">
        <f t="shared" si="49"/>
        <v>0</v>
      </c>
      <c r="AD91" s="75">
        <f t="shared" si="49"/>
        <v>0</v>
      </c>
      <c r="AE91" s="75">
        <f t="shared" si="49"/>
        <v>0</v>
      </c>
      <c r="AF91" s="75">
        <f t="shared" si="49"/>
        <v>0</v>
      </c>
      <c r="AG91" s="75">
        <f t="shared" si="49"/>
        <v>0</v>
      </c>
      <c r="AH91" s="75">
        <f t="shared" si="49"/>
        <v>0</v>
      </c>
      <c r="AI91" s="75">
        <f t="shared" si="49"/>
        <v>0</v>
      </c>
      <c r="AJ91" s="75">
        <f t="shared" si="49"/>
        <v>0</v>
      </c>
      <c r="AK91" s="75">
        <f t="shared" si="49"/>
        <v>0</v>
      </c>
      <c r="AL91" s="75">
        <f t="shared" si="49"/>
        <v>0</v>
      </c>
      <c r="AM91" s="75">
        <f t="shared" si="49"/>
        <v>0</v>
      </c>
      <c r="AN91" s="75">
        <f t="shared" si="49"/>
        <v>0</v>
      </c>
      <c r="AO91" s="75">
        <f t="shared" si="49"/>
        <v>0</v>
      </c>
      <c r="AP91" s="75">
        <f t="shared" si="49"/>
        <v>0</v>
      </c>
      <c r="AQ91" s="75">
        <f t="shared" si="49"/>
        <v>0</v>
      </c>
      <c r="AR91" s="75">
        <f t="shared" si="49"/>
        <v>0</v>
      </c>
      <c r="AS91" s="75">
        <f t="shared" si="49"/>
        <v>0</v>
      </c>
      <c r="AT91" s="75">
        <f t="shared" si="49"/>
        <v>0</v>
      </c>
      <c r="AU91" s="75">
        <f t="shared" si="49"/>
        <v>0</v>
      </c>
      <c r="AV91" s="75">
        <f t="shared" si="49"/>
        <v>0</v>
      </c>
      <c r="AW91" s="75">
        <f t="shared" si="49"/>
        <v>0</v>
      </c>
      <c r="AX91" s="75">
        <f t="shared" si="49"/>
        <v>0</v>
      </c>
      <c r="AY91" s="75">
        <f t="shared" si="49"/>
        <v>0</v>
      </c>
      <c r="AZ91" s="75">
        <f t="shared" si="49"/>
        <v>0</v>
      </c>
      <c r="BA91" s="75">
        <f t="shared" si="49"/>
        <v>0</v>
      </c>
      <c r="BB91" s="75">
        <f t="shared" si="49"/>
        <v>0</v>
      </c>
      <c r="BC91" s="75">
        <f t="shared" si="49"/>
        <v>0</v>
      </c>
      <c r="BD91" s="75">
        <f t="shared" si="49"/>
        <v>0</v>
      </c>
      <c r="BE91" s="75">
        <f t="shared" si="49"/>
        <v>0</v>
      </c>
      <c r="BF91" s="75"/>
      <c r="BG91" s="75"/>
      <c r="BH91" s="75"/>
      <c r="BI91" s="75"/>
      <c r="BJ91" s="75"/>
      <c r="BK91" s="75"/>
      <c r="BL91" s="75"/>
      <c r="BM91" s="37"/>
      <c r="BN91" s="75">
        <f t="shared" si="43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F92" si="50">$I$20*(1-$B$5)/$B$3</f>
        <v>0</v>
      </c>
      <c r="J92" s="75">
        <f t="shared" si="50"/>
        <v>0</v>
      </c>
      <c r="K92" s="75">
        <f t="shared" si="50"/>
        <v>0</v>
      </c>
      <c r="L92" s="75">
        <f t="shared" si="50"/>
        <v>0</v>
      </c>
      <c r="M92" s="75">
        <f t="shared" si="50"/>
        <v>0</v>
      </c>
      <c r="N92" s="75">
        <f t="shared" si="50"/>
        <v>0</v>
      </c>
      <c r="O92" s="75">
        <f t="shared" si="50"/>
        <v>0</v>
      </c>
      <c r="P92" s="75">
        <f t="shared" si="50"/>
        <v>0</v>
      </c>
      <c r="Q92" s="75">
        <f t="shared" si="50"/>
        <v>0</v>
      </c>
      <c r="R92" s="75">
        <f t="shared" si="50"/>
        <v>0</v>
      </c>
      <c r="S92" s="75">
        <f t="shared" si="50"/>
        <v>0</v>
      </c>
      <c r="T92" s="75">
        <f t="shared" si="50"/>
        <v>0</v>
      </c>
      <c r="U92" s="75">
        <f t="shared" si="50"/>
        <v>0</v>
      </c>
      <c r="V92" s="75">
        <f t="shared" si="50"/>
        <v>0</v>
      </c>
      <c r="W92" s="75">
        <f t="shared" si="50"/>
        <v>0</v>
      </c>
      <c r="X92" s="75">
        <f t="shared" si="50"/>
        <v>0</v>
      </c>
      <c r="Y92" s="75">
        <f t="shared" si="50"/>
        <v>0</v>
      </c>
      <c r="Z92" s="75">
        <f t="shared" si="50"/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</v>
      </c>
      <c r="AJ92" s="75">
        <f t="shared" si="50"/>
        <v>0</v>
      </c>
      <c r="AK92" s="75">
        <f t="shared" si="50"/>
        <v>0</v>
      </c>
      <c r="AL92" s="75">
        <f t="shared" si="50"/>
        <v>0</v>
      </c>
      <c r="AM92" s="75">
        <f t="shared" si="50"/>
        <v>0</v>
      </c>
      <c r="AN92" s="75">
        <f t="shared" si="50"/>
        <v>0</v>
      </c>
      <c r="AO92" s="75">
        <f t="shared" si="50"/>
        <v>0</v>
      </c>
      <c r="AP92" s="75">
        <f t="shared" si="50"/>
        <v>0</v>
      </c>
      <c r="AQ92" s="75">
        <f t="shared" si="50"/>
        <v>0</v>
      </c>
      <c r="AR92" s="75">
        <f t="shared" si="50"/>
        <v>0</v>
      </c>
      <c r="AS92" s="75">
        <f t="shared" si="50"/>
        <v>0</v>
      </c>
      <c r="AT92" s="75">
        <f t="shared" si="50"/>
        <v>0</v>
      </c>
      <c r="AU92" s="75">
        <f t="shared" si="50"/>
        <v>0</v>
      </c>
      <c r="AV92" s="75">
        <f t="shared" si="50"/>
        <v>0</v>
      </c>
      <c r="AW92" s="75">
        <f t="shared" si="50"/>
        <v>0</v>
      </c>
      <c r="AX92" s="75">
        <f t="shared" si="50"/>
        <v>0</v>
      </c>
      <c r="AY92" s="75">
        <f t="shared" si="50"/>
        <v>0</v>
      </c>
      <c r="AZ92" s="75">
        <f t="shared" si="50"/>
        <v>0</v>
      </c>
      <c r="BA92" s="75">
        <f t="shared" si="50"/>
        <v>0</v>
      </c>
      <c r="BB92" s="75">
        <f t="shared" si="50"/>
        <v>0</v>
      </c>
      <c r="BC92" s="75">
        <f t="shared" si="50"/>
        <v>0</v>
      </c>
      <c r="BD92" s="75">
        <f t="shared" si="50"/>
        <v>0</v>
      </c>
      <c r="BE92" s="75">
        <f t="shared" si="50"/>
        <v>0</v>
      </c>
      <c r="BF92" s="75">
        <f t="shared" si="50"/>
        <v>0</v>
      </c>
      <c r="BG92" s="75"/>
      <c r="BH92" s="75"/>
      <c r="BI92" s="75"/>
      <c r="BJ92" s="75"/>
      <c r="BK92" s="75"/>
      <c r="BL92" s="75"/>
      <c r="BM92" s="37"/>
      <c r="BN92" s="75">
        <f t="shared" si="43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G93" si="51">$J$20*(1-$B$5)/$B$3</f>
        <v>0</v>
      </c>
      <c r="P93" s="75">
        <f t="shared" si="51"/>
        <v>0</v>
      </c>
      <c r="Q93" s="75">
        <f t="shared" si="51"/>
        <v>0</v>
      </c>
      <c r="R93" s="75">
        <f t="shared" si="51"/>
        <v>0</v>
      </c>
      <c r="S93" s="75">
        <f t="shared" si="51"/>
        <v>0</v>
      </c>
      <c r="T93" s="75">
        <f t="shared" si="51"/>
        <v>0</v>
      </c>
      <c r="U93" s="75">
        <f t="shared" si="51"/>
        <v>0</v>
      </c>
      <c r="V93" s="75">
        <f t="shared" si="51"/>
        <v>0</v>
      </c>
      <c r="W93" s="75">
        <f t="shared" si="51"/>
        <v>0</v>
      </c>
      <c r="X93" s="75">
        <f t="shared" si="51"/>
        <v>0</v>
      </c>
      <c r="Y93" s="75">
        <f t="shared" si="51"/>
        <v>0</v>
      </c>
      <c r="Z93" s="75">
        <f t="shared" si="51"/>
        <v>0</v>
      </c>
      <c r="AA93" s="75">
        <f t="shared" si="51"/>
        <v>0</v>
      </c>
      <c r="AB93" s="75">
        <f t="shared" si="51"/>
        <v>0</v>
      </c>
      <c r="AC93" s="75">
        <f t="shared" si="51"/>
        <v>0</v>
      </c>
      <c r="AD93" s="75">
        <f t="shared" si="51"/>
        <v>0</v>
      </c>
      <c r="AE93" s="75">
        <f t="shared" si="51"/>
        <v>0</v>
      </c>
      <c r="AF93" s="75">
        <f t="shared" si="51"/>
        <v>0</v>
      </c>
      <c r="AG93" s="75">
        <f t="shared" si="51"/>
        <v>0</v>
      </c>
      <c r="AH93" s="75">
        <f t="shared" si="51"/>
        <v>0</v>
      </c>
      <c r="AI93" s="75">
        <f t="shared" si="51"/>
        <v>0</v>
      </c>
      <c r="AJ93" s="75">
        <f t="shared" si="51"/>
        <v>0</v>
      </c>
      <c r="AK93" s="75">
        <f t="shared" si="51"/>
        <v>0</v>
      </c>
      <c r="AL93" s="75">
        <f t="shared" si="51"/>
        <v>0</v>
      </c>
      <c r="AM93" s="75">
        <f t="shared" si="51"/>
        <v>0</v>
      </c>
      <c r="AN93" s="75">
        <f t="shared" si="51"/>
        <v>0</v>
      </c>
      <c r="AO93" s="75">
        <f t="shared" si="51"/>
        <v>0</v>
      </c>
      <c r="AP93" s="75">
        <f t="shared" si="51"/>
        <v>0</v>
      </c>
      <c r="AQ93" s="75">
        <f t="shared" si="51"/>
        <v>0</v>
      </c>
      <c r="AR93" s="75">
        <f t="shared" si="51"/>
        <v>0</v>
      </c>
      <c r="AS93" s="75">
        <f t="shared" si="51"/>
        <v>0</v>
      </c>
      <c r="AT93" s="75">
        <f t="shared" si="51"/>
        <v>0</v>
      </c>
      <c r="AU93" s="75">
        <f t="shared" si="51"/>
        <v>0</v>
      </c>
      <c r="AV93" s="75">
        <f t="shared" si="51"/>
        <v>0</v>
      </c>
      <c r="AW93" s="75">
        <f t="shared" si="51"/>
        <v>0</v>
      </c>
      <c r="AX93" s="75">
        <f t="shared" si="51"/>
        <v>0</v>
      </c>
      <c r="AY93" s="75">
        <f t="shared" si="51"/>
        <v>0</v>
      </c>
      <c r="AZ93" s="75">
        <f t="shared" si="51"/>
        <v>0</v>
      </c>
      <c r="BA93" s="75">
        <f t="shared" si="51"/>
        <v>0</v>
      </c>
      <c r="BB93" s="75">
        <f t="shared" si="51"/>
        <v>0</v>
      </c>
      <c r="BC93" s="75">
        <f t="shared" si="51"/>
        <v>0</v>
      </c>
      <c r="BD93" s="75">
        <f t="shared" si="51"/>
        <v>0</v>
      </c>
      <c r="BE93" s="75">
        <f t="shared" si="51"/>
        <v>0</v>
      </c>
      <c r="BF93" s="75">
        <f t="shared" si="51"/>
        <v>0</v>
      </c>
      <c r="BG93" s="75">
        <f t="shared" si="51"/>
        <v>0</v>
      </c>
      <c r="BH93" s="75"/>
      <c r="BI93" s="75"/>
      <c r="BJ93" s="75"/>
      <c r="BK93" s="75"/>
      <c r="BL93" s="75"/>
      <c r="BM93" s="37"/>
      <c r="BN93" s="75">
        <f t="shared" si="43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H94" si="52">$K$20*(1-$B$5)/$B$3</f>
        <v>0</v>
      </c>
      <c r="P94" s="75">
        <f t="shared" si="52"/>
        <v>0</v>
      </c>
      <c r="Q94" s="75">
        <f t="shared" si="52"/>
        <v>0</v>
      </c>
      <c r="R94" s="75">
        <f t="shared" si="52"/>
        <v>0</v>
      </c>
      <c r="S94" s="75">
        <f t="shared" si="52"/>
        <v>0</v>
      </c>
      <c r="T94" s="75">
        <f t="shared" si="52"/>
        <v>0</v>
      </c>
      <c r="U94" s="75">
        <f t="shared" si="52"/>
        <v>0</v>
      </c>
      <c r="V94" s="75">
        <f t="shared" si="52"/>
        <v>0</v>
      </c>
      <c r="W94" s="75">
        <f t="shared" si="52"/>
        <v>0</v>
      </c>
      <c r="X94" s="75">
        <f t="shared" si="52"/>
        <v>0</v>
      </c>
      <c r="Y94" s="75">
        <f t="shared" si="52"/>
        <v>0</v>
      </c>
      <c r="Z94" s="75">
        <f t="shared" si="52"/>
        <v>0</v>
      </c>
      <c r="AA94" s="75">
        <f t="shared" si="52"/>
        <v>0</v>
      </c>
      <c r="AB94" s="75">
        <f t="shared" si="52"/>
        <v>0</v>
      </c>
      <c r="AC94" s="75">
        <f t="shared" si="52"/>
        <v>0</v>
      </c>
      <c r="AD94" s="75">
        <f t="shared" si="52"/>
        <v>0</v>
      </c>
      <c r="AE94" s="75">
        <f t="shared" si="52"/>
        <v>0</v>
      </c>
      <c r="AF94" s="75">
        <f t="shared" si="52"/>
        <v>0</v>
      </c>
      <c r="AG94" s="75">
        <f t="shared" si="52"/>
        <v>0</v>
      </c>
      <c r="AH94" s="75">
        <f t="shared" si="52"/>
        <v>0</v>
      </c>
      <c r="AI94" s="75">
        <f t="shared" si="52"/>
        <v>0</v>
      </c>
      <c r="AJ94" s="75">
        <f t="shared" si="52"/>
        <v>0</v>
      </c>
      <c r="AK94" s="75">
        <f t="shared" si="52"/>
        <v>0</v>
      </c>
      <c r="AL94" s="75">
        <f t="shared" si="52"/>
        <v>0</v>
      </c>
      <c r="AM94" s="75">
        <f t="shared" si="52"/>
        <v>0</v>
      </c>
      <c r="AN94" s="75">
        <f t="shared" si="52"/>
        <v>0</v>
      </c>
      <c r="AO94" s="75">
        <f t="shared" si="52"/>
        <v>0</v>
      </c>
      <c r="AP94" s="75">
        <f t="shared" si="52"/>
        <v>0</v>
      </c>
      <c r="AQ94" s="75">
        <f t="shared" si="52"/>
        <v>0</v>
      </c>
      <c r="AR94" s="75">
        <f t="shared" si="52"/>
        <v>0</v>
      </c>
      <c r="AS94" s="75">
        <f t="shared" si="52"/>
        <v>0</v>
      </c>
      <c r="AT94" s="75">
        <f t="shared" si="52"/>
        <v>0</v>
      </c>
      <c r="AU94" s="75">
        <f t="shared" si="52"/>
        <v>0</v>
      </c>
      <c r="AV94" s="75">
        <f t="shared" si="52"/>
        <v>0</v>
      </c>
      <c r="AW94" s="75">
        <f t="shared" si="52"/>
        <v>0</v>
      </c>
      <c r="AX94" s="75">
        <f t="shared" si="52"/>
        <v>0</v>
      </c>
      <c r="AY94" s="75">
        <f t="shared" si="52"/>
        <v>0</v>
      </c>
      <c r="AZ94" s="75">
        <f t="shared" si="52"/>
        <v>0</v>
      </c>
      <c r="BA94" s="75">
        <f t="shared" si="52"/>
        <v>0</v>
      </c>
      <c r="BB94" s="75">
        <f t="shared" si="52"/>
        <v>0</v>
      </c>
      <c r="BC94" s="75">
        <f t="shared" si="52"/>
        <v>0</v>
      </c>
      <c r="BD94" s="75">
        <f t="shared" si="52"/>
        <v>0</v>
      </c>
      <c r="BE94" s="75">
        <f t="shared" si="52"/>
        <v>0</v>
      </c>
      <c r="BF94" s="75">
        <f t="shared" si="52"/>
        <v>0</v>
      </c>
      <c r="BG94" s="75">
        <f t="shared" si="52"/>
        <v>0</v>
      </c>
      <c r="BH94" s="75">
        <f t="shared" si="52"/>
        <v>0</v>
      </c>
      <c r="BI94" s="75"/>
      <c r="BJ94" s="75"/>
      <c r="BK94" s="75"/>
      <c r="BL94" s="75"/>
      <c r="BM94" s="37"/>
      <c r="BN94" s="75">
        <f t="shared" si="43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3">$L$20*(1-$B$5)/$B$3</f>
        <v>0</v>
      </c>
      <c r="P95" s="75">
        <f t="shared" si="53"/>
        <v>0</v>
      </c>
      <c r="Q95" s="75">
        <f t="shared" si="53"/>
        <v>0</v>
      </c>
      <c r="R95" s="75">
        <f t="shared" si="53"/>
        <v>0</v>
      </c>
      <c r="S95" s="75">
        <f t="shared" si="53"/>
        <v>0</v>
      </c>
      <c r="T95" s="75">
        <f t="shared" si="53"/>
        <v>0</v>
      </c>
      <c r="U95" s="75">
        <f t="shared" si="53"/>
        <v>0</v>
      </c>
      <c r="V95" s="75">
        <f t="shared" si="53"/>
        <v>0</v>
      </c>
      <c r="W95" s="75">
        <f t="shared" si="53"/>
        <v>0</v>
      </c>
      <c r="X95" s="75">
        <f t="shared" si="53"/>
        <v>0</v>
      </c>
      <c r="Y95" s="75">
        <f t="shared" si="53"/>
        <v>0</v>
      </c>
      <c r="Z95" s="75">
        <f t="shared" si="53"/>
        <v>0</v>
      </c>
      <c r="AA95" s="75">
        <f t="shared" si="53"/>
        <v>0</v>
      </c>
      <c r="AB95" s="75">
        <f t="shared" si="53"/>
        <v>0</v>
      </c>
      <c r="AC95" s="75">
        <f t="shared" si="53"/>
        <v>0</v>
      </c>
      <c r="AD95" s="75">
        <f t="shared" si="53"/>
        <v>0</v>
      </c>
      <c r="AE95" s="75">
        <f t="shared" si="53"/>
        <v>0</v>
      </c>
      <c r="AF95" s="75">
        <f t="shared" si="53"/>
        <v>0</v>
      </c>
      <c r="AG95" s="75">
        <f t="shared" si="53"/>
        <v>0</v>
      </c>
      <c r="AH95" s="75">
        <f t="shared" si="53"/>
        <v>0</v>
      </c>
      <c r="AI95" s="75">
        <f t="shared" si="53"/>
        <v>0</v>
      </c>
      <c r="AJ95" s="75">
        <f t="shared" si="53"/>
        <v>0</v>
      </c>
      <c r="AK95" s="75">
        <f t="shared" si="53"/>
        <v>0</v>
      </c>
      <c r="AL95" s="75">
        <f t="shared" si="53"/>
        <v>0</v>
      </c>
      <c r="AM95" s="75">
        <f t="shared" si="53"/>
        <v>0</v>
      </c>
      <c r="AN95" s="75">
        <f t="shared" si="53"/>
        <v>0</v>
      </c>
      <c r="AO95" s="75">
        <f t="shared" si="53"/>
        <v>0</v>
      </c>
      <c r="AP95" s="75">
        <f t="shared" si="53"/>
        <v>0</v>
      </c>
      <c r="AQ95" s="75">
        <f t="shared" si="53"/>
        <v>0</v>
      </c>
      <c r="AR95" s="75">
        <f t="shared" si="53"/>
        <v>0</v>
      </c>
      <c r="AS95" s="75">
        <f t="shared" si="53"/>
        <v>0</v>
      </c>
      <c r="AT95" s="75">
        <f t="shared" si="53"/>
        <v>0</v>
      </c>
      <c r="AU95" s="75">
        <f t="shared" si="53"/>
        <v>0</v>
      </c>
      <c r="AV95" s="75">
        <f t="shared" si="53"/>
        <v>0</v>
      </c>
      <c r="AW95" s="75">
        <f t="shared" si="53"/>
        <v>0</v>
      </c>
      <c r="AX95" s="75">
        <f t="shared" si="53"/>
        <v>0</v>
      </c>
      <c r="AY95" s="75">
        <f t="shared" si="53"/>
        <v>0</v>
      </c>
      <c r="AZ95" s="75">
        <f t="shared" si="53"/>
        <v>0</v>
      </c>
      <c r="BA95" s="75">
        <f t="shared" si="53"/>
        <v>0</v>
      </c>
      <c r="BB95" s="75">
        <f t="shared" si="53"/>
        <v>0</v>
      </c>
      <c r="BC95" s="75">
        <f t="shared" si="53"/>
        <v>0</v>
      </c>
      <c r="BD95" s="75">
        <f t="shared" si="53"/>
        <v>0</v>
      </c>
      <c r="BE95" s="75">
        <f t="shared" si="53"/>
        <v>0</v>
      </c>
      <c r="BF95" s="75">
        <f t="shared" si="53"/>
        <v>0</v>
      </c>
      <c r="BG95" s="75">
        <f t="shared" si="53"/>
        <v>0</v>
      </c>
      <c r="BH95" s="75">
        <f t="shared" si="53"/>
        <v>0</v>
      </c>
      <c r="BI95" s="75">
        <f t="shared" si="53"/>
        <v>0</v>
      </c>
      <c r="BJ95" s="75"/>
      <c r="BK95" s="75"/>
      <c r="BL95" s="75"/>
      <c r="BM95" s="37"/>
      <c r="BN95" s="75">
        <f t="shared" si="43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 t="shared" ref="N96:BJ96" si="54">$M$20*(1-$B$5)/$B$3</f>
        <v>0</v>
      </c>
      <c r="O96" s="75">
        <f t="shared" si="54"/>
        <v>0</v>
      </c>
      <c r="P96" s="75">
        <f t="shared" si="54"/>
        <v>0</v>
      </c>
      <c r="Q96" s="75">
        <f t="shared" si="54"/>
        <v>0</v>
      </c>
      <c r="R96" s="75">
        <f t="shared" si="54"/>
        <v>0</v>
      </c>
      <c r="S96" s="75">
        <f t="shared" si="54"/>
        <v>0</v>
      </c>
      <c r="T96" s="75">
        <f t="shared" si="54"/>
        <v>0</v>
      </c>
      <c r="U96" s="75">
        <f t="shared" si="54"/>
        <v>0</v>
      </c>
      <c r="V96" s="75">
        <f t="shared" si="54"/>
        <v>0</v>
      </c>
      <c r="W96" s="75">
        <f t="shared" si="54"/>
        <v>0</v>
      </c>
      <c r="X96" s="75">
        <f t="shared" si="54"/>
        <v>0</v>
      </c>
      <c r="Y96" s="75">
        <f t="shared" si="54"/>
        <v>0</v>
      </c>
      <c r="Z96" s="75">
        <f t="shared" si="54"/>
        <v>0</v>
      </c>
      <c r="AA96" s="75">
        <f t="shared" si="54"/>
        <v>0</v>
      </c>
      <c r="AB96" s="75">
        <f t="shared" si="54"/>
        <v>0</v>
      </c>
      <c r="AC96" s="75">
        <f t="shared" si="54"/>
        <v>0</v>
      </c>
      <c r="AD96" s="75">
        <f t="shared" si="54"/>
        <v>0</v>
      </c>
      <c r="AE96" s="75">
        <f t="shared" si="54"/>
        <v>0</v>
      </c>
      <c r="AF96" s="75">
        <f t="shared" si="54"/>
        <v>0</v>
      </c>
      <c r="AG96" s="75">
        <f t="shared" si="54"/>
        <v>0</v>
      </c>
      <c r="AH96" s="75">
        <f t="shared" si="54"/>
        <v>0</v>
      </c>
      <c r="AI96" s="75">
        <f t="shared" si="54"/>
        <v>0</v>
      </c>
      <c r="AJ96" s="75">
        <f t="shared" si="54"/>
        <v>0</v>
      </c>
      <c r="AK96" s="75">
        <f t="shared" si="54"/>
        <v>0</v>
      </c>
      <c r="AL96" s="75">
        <f t="shared" si="54"/>
        <v>0</v>
      </c>
      <c r="AM96" s="75">
        <f t="shared" si="54"/>
        <v>0</v>
      </c>
      <c r="AN96" s="75">
        <f t="shared" si="54"/>
        <v>0</v>
      </c>
      <c r="AO96" s="75">
        <f t="shared" si="54"/>
        <v>0</v>
      </c>
      <c r="AP96" s="75">
        <f t="shared" si="54"/>
        <v>0</v>
      </c>
      <c r="AQ96" s="75">
        <f t="shared" si="54"/>
        <v>0</v>
      </c>
      <c r="AR96" s="75">
        <f t="shared" si="54"/>
        <v>0</v>
      </c>
      <c r="AS96" s="75">
        <f t="shared" si="54"/>
        <v>0</v>
      </c>
      <c r="AT96" s="75">
        <f t="shared" si="54"/>
        <v>0</v>
      </c>
      <c r="AU96" s="75">
        <f t="shared" si="54"/>
        <v>0</v>
      </c>
      <c r="AV96" s="75">
        <f t="shared" si="54"/>
        <v>0</v>
      </c>
      <c r="AW96" s="75">
        <f t="shared" si="54"/>
        <v>0</v>
      </c>
      <c r="AX96" s="75">
        <f t="shared" si="54"/>
        <v>0</v>
      </c>
      <c r="AY96" s="75">
        <f t="shared" si="54"/>
        <v>0</v>
      </c>
      <c r="AZ96" s="75">
        <f t="shared" si="54"/>
        <v>0</v>
      </c>
      <c r="BA96" s="75">
        <f t="shared" si="54"/>
        <v>0</v>
      </c>
      <c r="BB96" s="75">
        <f t="shared" si="54"/>
        <v>0</v>
      </c>
      <c r="BC96" s="75">
        <f t="shared" si="54"/>
        <v>0</v>
      </c>
      <c r="BD96" s="75">
        <f t="shared" si="54"/>
        <v>0</v>
      </c>
      <c r="BE96" s="75">
        <f t="shared" si="54"/>
        <v>0</v>
      </c>
      <c r="BF96" s="75">
        <f t="shared" si="54"/>
        <v>0</v>
      </c>
      <c r="BG96" s="75">
        <f t="shared" si="54"/>
        <v>0</v>
      </c>
      <c r="BH96" s="75">
        <f t="shared" si="54"/>
        <v>0</v>
      </c>
      <c r="BI96" s="75">
        <f t="shared" si="54"/>
        <v>0</v>
      </c>
      <c r="BJ96" s="75">
        <f t="shared" si="54"/>
        <v>0</v>
      </c>
      <c r="BK96" s="75"/>
      <c r="BL96" s="75"/>
      <c r="BM96" s="37"/>
      <c r="BN96" s="75">
        <f t="shared" si="43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0</v>
      </c>
      <c r="O97" s="75">
        <f t="shared" ref="O97:BK97" si="55">$N$20*(1-$B$5)/$B$3</f>
        <v>0</v>
      </c>
      <c r="P97" s="75">
        <f t="shared" si="55"/>
        <v>0</v>
      </c>
      <c r="Q97" s="75">
        <f t="shared" si="55"/>
        <v>0</v>
      </c>
      <c r="R97" s="75">
        <f t="shared" si="55"/>
        <v>0</v>
      </c>
      <c r="S97" s="75">
        <f t="shared" si="55"/>
        <v>0</v>
      </c>
      <c r="T97" s="75">
        <f t="shared" si="55"/>
        <v>0</v>
      </c>
      <c r="U97" s="75">
        <f t="shared" si="55"/>
        <v>0</v>
      </c>
      <c r="V97" s="75">
        <f t="shared" si="55"/>
        <v>0</v>
      </c>
      <c r="W97" s="75">
        <f t="shared" si="55"/>
        <v>0</v>
      </c>
      <c r="X97" s="75">
        <f t="shared" si="55"/>
        <v>0</v>
      </c>
      <c r="Y97" s="75">
        <f t="shared" si="55"/>
        <v>0</v>
      </c>
      <c r="Z97" s="75">
        <f t="shared" si="55"/>
        <v>0</v>
      </c>
      <c r="AA97" s="75">
        <f t="shared" si="55"/>
        <v>0</v>
      </c>
      <c r="AB97" s="75">
        <f t="shared" si="55"/>
        <v>0</v>
      </c>
      <c r="AC97" s="75">
        <f t="shared" si="55"/>
        <v>0</v>
      </c>
      <c r="AD97" s="75">
        <f t="shared" si="55"/>
        <v>0</v>
      </c>
      <c r="AE97" s="75">
        <f t="shared" si="55"/>
        <v>0</v>
      </c>
      <c r="AF97" s="75">
        <f t="shared" si="55"/>
        <v>0</v>
      </c>
      <c r="AG97" s="75">
        <f t="shared" si="55"/>
        <v>0</v>
      </c>
      <c r="AH97" s="75">
        <f t="shared" si="55"/>
        <v>0</v>
      </c>
      <c r="AI97" s="75">
        <f t="shared" si="55"/>
        <v>0</v>
      </c>
      <c r="AJ97" s="75">
        <f t="shared" si="55"/>
        <v>0</v>
      </c>
      <c r="AK97" s="75">
        <f t="shared" si="55"/>
        <v>0</v>
      </c>
      <c r="AL97" s="75">
        <f t="shared" si="55"/>
        <v>0</v>
      </c>
      <c r="AM97" s="75">
        <f t="shared" si="55"/>
        <v>0</v>
      </c>
      <c r="AN97" s="75">
        <f t="shared" si="55"/>
        <v>0</v>
      </c>
      <c r="AO97" s="75">
        <f t="shared" si="55"/>
        <v>0</v>
      </c>
      <c r="AP97" s="75">
        <f t="shared" si="55"/>
        <v>0</v>
      </c>
      <c r="AQ97" s="75">
        <f t="shared" si="55"/>
        <v>0</v>
      </c>
      <c r="AR97" s="75">
        <f t="shared" si="55"/>
        <v>0</v>
      </c>
      <c r="AS97" s="75">
        <f t="shared" si="55"/>
        <v>0</v>
      </c>
      <c r="AT97" s="75">
        <f t="shared" si="55"/>
        <v>0</v>
      </c>
      <c r="AU97" s="75">
        <f t="shared" si="55"/>
        <v>0</v>
      </c>
      <c r="AV97" s="75">
        <f t="shared" si="55"/>
        <v>0</v>
      </c>
      <c r="AW97" s="75">
        <f t="shared" si="55"/>
        <v>0</v>
      </c>
      <c r="AX97" s="75">
        <f t="shared" si="55"/>
        <v>0</v>
      </c>
      <c r="AY97" s="75">
        <f t="shared" si="55"/>
        <v>0</v>
      </c>
      <c r="AZ97" s="75">
        <f t="shared" si="55"/>
        <v>0</v>
      </c>
      <c r="BA97" s="75">
        <f t="shared" si="55"/>
        <v>0</v>
      </c>
      <c r="BB97" s="75">
        <f t="shared" si="55"/>
        <v>0</v>
      </c>
      <c r="BC97" s="75">
        <f t="shared" si="55"/>
        <v>0</v>
      </c>
      <c r="BD97" s="75">
        <f t="shared" si="55"/>
        <v>0</v>
      </c>
      <c r="BE97" s="75">
        <f t="shared" si="55"/>
        <v>0</v>
      </c>
      <c r="BF97" s="75">
        <f t="shared" si="55"/>
        <v>0</v>
      </c>
      <c r="BG97" s="75">
        <f t="shared" si="55"/>
        <v>0</v>
      </c>
      <c r="BH97" s="75">
        <f t="shared" si="55"/>
        <v>0</v>
      </c>
      <c r="BI97" s="75">
        <f t="shared" si="55"/>
        <v>0</v>
      </c>
      <c r="BJ97" s="75">
        <f t="shared" si="55"/>
        <v>0</v>
      </c>
      <c r="BK97" s="75">
        <f t="shared" si="55"/>
        <v>0</v>
      </c>
      <c r="BL97" s="75"/>
      <c r="BM97" s="37"/>
      <c r="BN97" s="75">
        <f t="shared" si="43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6">SUM(C85:C97)</f>
        <v>0</v>
      </c>
      <c r="D98" s="104">
        <f t="shared" si="56"/>
        <v>0</v>
      </c>
      <c r="E98" s="104">
        <f t="shared" si="56"/>
        <v>12.468317998164258</v>
      </c>
      <c r="F98" s="104">
        <f t="shared" si="56"/>
        <v>12.468317998164258</v>
      </c>
      <c r="G98" s="104">
        <f t="shared" si="56"/>
        <v>12.468317998164258</v>
      </c>
      <c r="H98" s="104">
        <f t="shared" si="56"/>
        <v>12.468317998164258</v>
      </c>
      <c r="I98" s="104">
        <f t="shared" si="56"/>
        <v>12.468317998164258</v>
      </c>
      <c r="J98" s="104">
        <f t="shared" si="56"/>
        <v>12.468317998164258</v>
      </c>
      <c r="K98" s="104">
        <f t="shared" si="56"/>
        <v>12.468317998164258</v>
      </c>
      <c r="L98" s="104">
        <f t="shared" si="56"/>
        <v>12.468317998164258</v>
      </c>
      <c r="M98" s="104">
        <f t="shared" si="56"/>
        <v>12.468317998164258</v>
      </c>
      <c r="N98" s="104">
        <f t="shared" si="56"/>
        <v>12.468317998164258</v>
      </c>
      <c r="O98" s="104">
        <f t="shared" si="56"/>
        <v>12.468317998164258</v>
      </c>
      <c r="P98" s="104">
        <f t="shared" si="56"/>
        <v>12.468317998164258</v>
      </c>
      <c r="Q98" s="104">
        <f t="shared" si="56"/>
        <v>12.468317998164258</v>
      </c>
      <c r="R98" s="104">
        <f t="shared" si="56"/>
        <v>12.468317998164258</v>
      </c>
      <c r="S98" s="104">
        <f t="shared" si="56"/>
        <v>12.468317998164258</v>
      </c>
      <c r="T98" s="104">
        <f t="shared" si="56"/>
        <v>12.468317998164258</v>
      </c>
      <c r="U98" s="104">
        <f t="shared" si="56"/>
        <v>12.468317998164258</v>
      </c>
      <c r="V98" s="104">
        <f t="shared" si="56"/>
        <v>12.468317998164258</v>
      </c>
      <c r="W98" s="104">
        <f t="shared" si="56"/>
        <v>12.468317998164258</v>
      </c>
      <c r="X98" s="104">
        <f t="shared" si="56"/>
        <v>12.468317998164258</v>
      </c>
      <c r="Y98" s="104">
        <f t="shared" si="56"/>
        <v>12.468317998164258</v>
      </c>
      <c r="Z98" s="104">
        <f t="shared" si="56"/>
        <v>12.468317998164258</v>
      </c>
      <c r="AA98" s="104">
        <f t="shared" si="56"/>
        <v>12.468317998164258</v>
      </c>
      <c r="AB98" s="104">
        <f t="shared" si="56"/>
        <v>12.468317998164258</v>
      </c>
      <c r="AC98" s="104">
        <f t="shared" si="56"/>
        <v>12.468317998164258</v>
      </c>
      <c r="AD98" s="104">
        <f t="shared" si="56"/>
        <v>12.468317998164258</v>
      </c>
      <c r="AE98" s="104">
        <f t="shared" si="56"/>
        <v>12.468317998164258</v>
      </c>
      <c r="AF98" s="104">
        <f t="shared" si="56"/>
        <v>12.468317998164258</v>
      </c>
      <c r="AG98" s="104">
        <f t="shared" si="56"/>
        <v>12.468317998164258</v>
      </c>
      <c r="AH98" s="104">
        <f t="shared" si="56"/>
        <v>12.468317998164258</v>
      </c>
      <c r="AI98" s="104">
        <f t="shared" si="56"/>
        <v>12.468317998164258</v>
      </c>
      <c r="AJ98" s="104">
        <f t="shared" si="56"/>
        <v>12.468317998164258</v>
      </c>
      <c r="AK98" s="104">
        <f t="shared" si="56"/>
        <v>12.468317998164258</v>
      </c>
      <c r="AL98" s="104">
        <f t="shared" si="56"/>
        <v>12.468317998164258</v>
      </c>
      <c r="AM98" s="104">
        <f t="shared" si="56"/>
        <v>12.468317998164258</v>
      </c>
      <c r="AN98" s="104">
        <f t="shared" si="56"/>
        <v>12.468317998164258</v>
      </c>
      <c r="AO98" s="104">
        <f t="shared" si="56"/>
        <v>12.468317998164258</v>
      </c>
      <c r="AP98" s="104">
        <f t="shared" si="56"/>
        <v>12.468317998164258</v>
      </c>
      <c r="AQ98" s="104">
        <f t="shared" si="56"/>
        <v>12.468317998164258</v>
      </c>
      <c r="AR98" s="104">
        <f t="shared" si="56"/>
        <v>12.468317998164258</v>
      </c>
      <c r="AS98" s="104">
        <f t="shared" si="56"/>
        <v>12.468317998164258</v>
      </c>
      <c r="AT98" s="104">
        <f t="shared" si="56"/>
        <v>12.468317998164258</v>
      </c>
      <c r="AU98" s="104">
        <f t="shared" si="56"/>
        <v>12.468317998164258</v>
      </c>
      <c r="AV98" s="104">
        <f t="shared" si="56"/>
        <v>12.468317998164258</v>
      </c>
      <c r="AW98" s="104">
        <f t="shared" si="56"/>
        <v>12.468317998164258</v>
      </c>
      <c r="AX98" s="104">
        <f t="shared" si="56"/>
        <v>12.468317998164258</v>
      </c>
      <c r="AY98" s="104">
        <f t="shared" si="56"/>
        <v>12.468317998164258</v>
      </c>
      <c r="AZ98" s="104">
        <f t="shared" si="56"/>
        <v>12.468317998164258</v>
      </c>
      <c r="BA98" s="104">
        <f t="shared" si="56"/>
        <v>12.468317998164258</v>
      </c>
      <c r="BB98" s="104">
        <f t="shared" si="56"/>
        <v>12.468317998164258</v>
      </c>
      <c r="BC98" s="104">
        <f t="shared" si="56"/>
        <v>0</v>
      </c>
      <c r="BD98" s="104">
        <f t="shared" si="56"/>
        <v>0</v>
      </c>
      <c r="BE98" s="104">
        <f t="shared" si="56"/>
        <v>0</v>
      </c>
      <c r="BF98" s="104">
        <f t="shared" si="56"/>
        <v>0</v>
      </c>
      <c r="BG98" s="104">
        <f t="shared" si="56"/>
        <v>0</v>
      </c>
      <c r="BH98" s="104">
        <f t="shared" si="56"/>
        <v>0</v>
      </c>
      <c r="BI98" s="104">
        <f t="shared" si="56"/>
        <v>0</v>
      </c>
      <c r="BJ98" s="104">
        <f t="shared" si="56"/>
        <v>0</v>
      </c>
      <c r="BK98" s="104">
        <f t="shared" si="56"/>
        <v>0</v>
      </c>
      <c r="BL98" s="104">
        <f t="shared" si="56"/>
        <v>0</v>
      </c>
      <c r="BM98" s="344"/>
      <c r="BN98" s="58">
        <f>SUM(BN85:BN97)</f>
        <v>623.41589990821274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A101" si="57">$B$20/$B$3</f>
        <v>0</v>
      </c>
      <c r="C101" s="75">
        <f t="shared" si="57"/>
        <v>0</v>
      </c>
      <c r="D101" s="75">
        <f t="shared" si="57"/>
        <v>0</v>
      </c>
      <c r="E101" s="75">
        <f t="shared" si="57"/>
        <v>0</v>
      </c>
      <c r="F101" s="75">
        <f t="shared" si="57"/>
        <v>0</v>
      </c>
      <c r="G101" s="75">
        <f t="shared" si="57"/>
        <v>0</v>
      </c>
      <c r="H101" s="75">
        <f t="shared" si="57"/>
        <v>0</v>
      </c>
      <c r="I101" s="75">
        <f t="shared" si="57"/>
        <v>0</v>
      </c>
      <c r="J101" s="75">
        <f t="shared" si="57"/>
        <v>0</v>
      </c>
      <c r="K101" s="75">
        <f t="shared" si="57"/>
        <v>0</v>
      </c>
      <c r="L101" s="75">
        <f t="shared" si="57"/>
        <v>0</v>
      </c>
      <c r="M101" s="75">
        <f t="shared" si="57"/>
        <v>0</v>
      </c>
      <c r="N101" s="75">
        <f t="shared" si="57"/>
        <v>0</v>
      </c>
      <c r="O101" s="75">
        <f t="shared" si="57"/>
        <v>0</v>
      </c>
      <c r="P101" s="75">
        <f t="shared" si="57"/>
        <v>0</v>
      </c>
      <c r="Q101" s="75">
        <f t="shared" si="57"/>
        <v>0</v>
      </c>
      <c r="R101" s="75">
        <f t="shared" si="57"/>
        <v>0</v>
      </c>
      <c r="S101" s="75">
        <f t="shared" si="57"/>
        <v>0</v>
      </c>
      <c r="T101" s="75">
        <f t="shared" si="57"/>
        <v>0</v>
      </c>
      <c r="U101" s="75">
        <f t="shared" si="57"/>
        <v>0</v>
      </c>
      <c r="V101" s="75">
        <f t="shared" si="57"/>
        <v>0</v>
      </c>
      <c r="W101" s="75">
        <f t="shared" si="57"/>
        <v>0</v>
      </c>
      <c r="X101" s="75">
        <f t="shared" si="57"/>
        <v>0</v>
      </c>
      <c r="Y101" s="75">
        <f t="shared" si="57"/>
        <v>0</v>
      </c>
      <c r="Z101" s="75">
        <f t="shared" si="57"/>
        <v>0</v>
      </c>
      <c r="AA101" s="75"/>
      <c r="AB101" s="75"/>
      <c r="AC101" s="75">
        <f t="shared" si="57"/>
        <v>0</v>
      </c>
      <c r="AD101" s="75">
        <f t="shared" si="57"/>
        <v>0</v>
      </c>
      <c r="AE101" s="75">
        <f t="shared" si="57"/>
        <v>0</v>
      </c>
      <c r="AF101" s="75">
        <f t="shared" si="57"/>
        <v>0</v>
      </c>
      <c r="AG101" s="75">
        <f t="shared" si="57"/>
        <v>0</v>
      </c>
      <c r="AH101" s="75">
        <f t="shared" si="57"/>
        <v>0</v>
      </c>
      <c r="AI101" s="75">
        <f t="shared" si="57"/>
        <v>0</v>
      </c>
      <c r="AJ101" s="75">
        <f t="shared" si="57"/>
        <v>0</v>
      </c>
      <c r="AK101" s="75">
        <f t="shared" si="57"/>
        <v>0</v>
      </c>
      <c r="AL101" s="75">
        <f t="shared" si="57"/>
        <v>0</v>
      </c>
      <c r="AM101" s="75">
        <f t="shared" si="57"/>
        <v>0</v>
      </c>
      <c r="AN101" s="75">
        <f t="shared" si="57"/>
        <v>0</v>
      </c>
      <c r="AO101" s="75">
        <f t="shared" si="57"/>
        <v>0</v>
      </c>
      <c r="AP101" s="75">
        <f t="shared" si="57"/>
        <v>0</v>
      </c>
      <c r="AQ101" s="75">
        <f t="shared" si="57"/>
        <v>0</v>
      </c>
      <c r="AR101" s="75">
        <f t="shared" si="57"/>
        <v>0</v>
      </c>
      <c r="AS101" s="75">
        <f t="shared" si="57"/>
        <v>0</v>
      </c>
      <c r="AT101" s="75">
        <f t="shared" si="57"/>
        <v>0</v>
      </c>
      <c r="AU101" s="75">
        <f t="shared" si="57"/>
        <v>0</v>
      </c>
      <c r="AV101" s="75">
        <f t="shared" si="57"/>
        <v>0</v>
      </c>
      <c r="AW101" s="75">
        <f t="shared" si="57"/>
        <v>0</v>
      </c>
      <c r="AX101" s="75">
        <f t="shared" si="57"/>
        <v>0</v>
      </c>
      <c r="AY101" s="75">
        <f t="shared" si="57"/>
        <v>0</v>
      </c>
      <c r="AZ101" s="75">
        <f t="shared" si="57"/>
        <v>0</v>
      </c>
      <c r="BA101" s="75">
        <f t="shared" si="57"/>
        <v>0</v>
      </c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37"/>
      <c r="BN101" s="75">
        <f t="shared" ref="BN101:BN113" si="58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A102" si="59">$C$20/$B$3</f>
        <v>0</v>
      </c>
      <c r="D102" s="75">
        <f t="shared" si="59"/>
        <v>0</v>
      </c>
      <c r="E102" s="75">
        <f t="shared" si="59"/>
        <v>0</v>
      </c>
      <c r="F102" s="75">
        <f t="shared" si="59"/>
        <v>0</v>
      </c>
      <c r="G102" s="75">
        <f t="shared" si="59"/>
        <v>0</v>
      </c>
      <c r="H102" s="75">
        <f t="shared" si="59"/>
        <v>0</v>
      </c>
      <c r="I102" s="75">
        <f t="shared" si="59"/>
        <v>0</v>
      </c>
      <c r="J102" s="75">
        <f t="shared" si="59"/>
        <v>0</v>
      </c>
      <c r="K102" s="75">
        <f t="shared" si="59"/>
        <v>0</v>
      </c>
      <c r="L102" s="75">
        <f t="shared" si="59"/>
        <v>0</v>
      </c>
      <c r="M102" s="75">
        <f t="shared" si="59"/>
        <v>0</v>
      </c>
      <c r="N102" s="75">
        <f t="shared" si="59"/>
        <v>0</v>
      </c>
      <c r="O102" s="75">
        <f t="shared" si="59"/>
        <v>0</v>
      </c>
      <c r="P102" s="75">
        <f t="shared" si="59"/>
        <v>0</v>
      </c>
      <c r="Q102" s="75">
        <f t="shared" si="59"/>
        <v>0</v>
      </c>
      <c r="R102" s="75">
        <f t="shared" si="59"/>
        <v>0</v>
      </c>
      <c r="S102" s="75">
        <f t="shared" si="59"/>
        <v>0</v>
      </c>
      <c r="T102" s="75">
        <f t="shared" si="59"/>
        <v>0</v>
      </c>
      <c r="U102" s="75">
        <f t="shared" si="59"/>
        <v>0</v>
      </c>
      <c r="V102" s="75">
        <f t="shared" si="59"/>
        <v>0</v>
      </c>
      <c r="W102" s="75">
        <f t="shared" si="59"/>
        <v>0</v>
      </c>
      <c r="X102" s="75">
        <f t="shared" si="59"/>
        <v>0</v>
      </c>
      <c r="Y102" s="75">
        <f t="shared" si="59"/>
        <v>0</v>
      </c>
      <c r="Z102" s="75">
        <f t="shared" si="59"/>
        <v>0</v>
      </c>
      <c r="AA102" s="75">
        <f t="shared" si="59"/>
        <v>0</v>
      </c>
      <c r="AB102" s="75"/>
      <c r="AC102" s="75">
        <f t="shared" si="59"/>
        <v>0</v>
      </c>
      <c r="AD102" s="75">
        <f t="shared" si="59"/>
        <v>0</v>
      </c>
      <c r="AE102" s="75">
        <f t="shared" si="59"/>
        <v>0</v>
      </c>
      <c r="AF102" s="75">
        <f t="shared" si="59"/>
        <v>0</v>
      </c>
      <c r="AG102" s="75">
        <f t="shared" si="59"/>
        <v>0</v>
      </c>
      <c r="AH102" s="75">
        <f t="shared" si="59"/>
        <v>0</v>
      </c>
      <c r="AI102" s="75">
        <f t="shared" si="59"/>
        <v>0</v>
      </c>
      <c r="AJ102" s="75">
        <f t="shared" si="59"/>
        <v>0</v>
      </c>
      <c r="AK102" s="75">
        <f t="shared" si="59"/>
        <v>0</v>
      </c>
      <c r="AL102" s="75">
        <f t="shared" si="59"/>
        <v>0</v>
      </c>
      <c r="AM102" s="75">
        <f t="shared" si="59"/>
        <v>0</v>
      </c>
      <c r="AN102" s="75">
        <f t="shared" si="59"/>
        <v>0</v>
      </c>
      <c r="AO102" s="75">
        <f t="shared" si="59"/>
        <v>0</v>
      </c>
      <c r="AP102" s="75">
        <f t="shared" si="59"/>
        <v>0</v>
      </c>
      <c r="AQ102" s="75">
        <f t="shared" si="59"/>
        <v>0</v>
      </c>
      <c r="AR102" s="75">
        <f t="shared" si="59"/>
        <v>0</v>
      </c>
      <c r="AS102" s="75">
        <f t="shared" si="59"/>
        <v>0</v>
      </c>
      <c r="AT102" s="75">
        <f t="shared" si="59"/>
        <v>0</v>
      </c>
      <c r="AU102" s="75">
        <f t="shared" si="59"/>
        <v>0</v>
      </c>
      <c r="AV102" s="75">
        <f t="shared" si="59"/>
        <v>0</v>
      </c>
      <c r="AW102" s="75">
        <f t="shared" si="59"/>
        <v>0</v>
      </c>
      <c r="AX102" s="75">
        <f t="shared" si="59"/>
        <v>0</v>
      </c>
      <c r="AY102" s="75">
        <f t="shared" si="59"/>
        <v>0</v>
      </c>
      <c r="AZ102" s="75">
        <f t="shared" si="59"/>
        <v>0</v>
      </c>
      <c r="BA102" s="75">
        <f t="shared" si="59"/>
        <v>0</v>
      </c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8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60">$D$20/$B$3</f>
        <v>0</v>
      </c>
      <c r="E103" s="75">
        <f t="shared" si="60"/>
        <v>0</v>
      </c>
      <c r="F103" s="75">
        <f t="shared" si="60"/>
        <v>0</v>
      </c>
      <c r="G103" s="75">
        <f t="shared" si="60"/>
        <v>0</v>
      </c>
      <c r="H103" s="75">
        <f t="shared" si="60"/>
        <v>0</v>
      </c>
      <c r="I103" s="75">
        <f t="shared" si="60"/>
        <v>0</v>
      </c>
      <c r="J103" s="75">
        <f t="shared" si="60"/>
        <v>0</v>
      </c>
      <c r="K103" s="75">
        <f t="shared" si="60"/>
        <v>0</v>
      </c>
      <c r="L103" s="75">
        <f t="shared" si="60"/>
        <v>0</v>
      </c>
      <c r="M103" s="75">
        <f t="shared" si="60"/>
        <v>0</v>
      </c>
      <c r="N103" s="75">
        <f t="shared" si="60"/>
        <v>0</v>
      </c>
      <c r="O103" s="75">
        <f t="shared" si="60"/>
        <v>0</v>
      </c>
      <c r="P103" s="75">
        <f t="shared" si="60"/>
        <v>0</v>
      </c>
      <c r="Q103" s="75">
        <f t="shared" si="60"/>
        <v>0</v>
      </c>
      <c r="R103" s="75">
        <f t="shared" si="60"/>
        <v>0</v>
      </c>
      <c r="S103" s="75">
        <f t="shared" si="60"/>
        <v>0</v>
      </c>
      <c r="T103" s="75">
        <f t="shared" si="60"/>
        <v>0</v>
      </c>
      <c r="U103" s="75">
        <f t="shared" si="60"/>
        <v>0</v>
      </c>
      <c r="V103" s="75">
        <f t="shared" si="60"/>
        <v>0</v>
      </c>
      <c r="W103" s="75">
        <f t="shared" si="60"/>
        <v>0</v>
      </c>
      <c r="X103" s="75">
        <f t="shared" si="60"/>
        <v>0</v>
      </c>
      <c r="Y103" s="75">
        <f t="shared" si="60"/>
        <v>0</v>
      </c>
      <c r="Z103" s="75">
        <f t="shared" si="60"/>
        <v>0</v>
      </c>
      <c r="AA103" s="75">
        <f t="shared" si="60"/>
        <v>0</v>
      </c>
      <c r="AB103" s="75">
        <f t="shared" si="60"/>
        <v>0</v>
      </c>
      <c r="AC103" s="75">
        <f t="shared" si="60"/>
        <v>0</v>
      </c>
      <c r="AD103" s="75">
        <f t="shared" si="60"/>
        <v>0</v>
      </c>
      <c r="AE103" s="75">
        <f t="shared" si="60"/>
        <v>0</v>
      </c>
      <c r="AF103" s="75">
        <f t="shared" si="60"/>
        <v>0</v>
      </c>
      <c r="AG103" s="75">
        <f t="shared" si="60"/>
        <v>0</v>
      </c>
      <c r="AH103" s="75">
        <f t="shared" si="60"/>
        <v>0</v>
      </c>
      <c r="AI103" s="75">
        <f t="shared" si="60"/>
        <v>0</v>
      </c>
      <c r="AJ103" s="75">
        <f t="shared" si="60"/>
        <v>0</v>
      </c>
      <c r="AK103" s="75">
        <f t="shared" si="60"/>
        <v>0</v>
      </c>
      <c r="AL103" s="75">
        <f t="shared" si="60"/>
        <v>0</v>
      </c>
      <c r="AM103" s="75">
        <f t="shared" si="60"/>
        <v>0</v>
      </c>
      <c r="AN103" s="75">
        <f t="shared" si="60"/>
        <v>0</v>
      </c>
      <c r="AO103" s="75">
        <f t="shared" si="60"/>
        <v>0</v>
      </c>
      <c r="AP103" s="75">
        <f t="shared" si="60"/>
        <v>0</v>
      </c>
      <c r="AQ103" s="75">
        <f t="shared" si="60"/>
        <v>0</v>
      </c>
      <c r="AR103" s="75">
        <f t="shared" si="60"/>
        <v>0</v>
      </c>
      <c r="AS103" s="75">
        <f t="shared" si="60"/>
        <v>0</v>
      </c>
      <c r="AT103" s="75">
        <f t="shared" si="60"/>
        <v>0</v>
      </c>
      <c r="AU103" s="75">
        <f t="shared" si="60"/>
        <v>0</v>
      </c>
      <c r="AV103" s="75">
        <f t="shared" si="60"/>
        <v>0</v>
      </c>
      <c r="AW103" s="75">
        <f t="shared" si="60"/>
        <v>0</v>
      </c>
      <c r="AX103" s="75">
        <f t="shared" si="60"/>
        <v>0</v>
      </c>
      <c r="AY103" s="75">
        <f t="shared" si="60"/>
        <v>0</v>
      </c>
      <c r="AZ103" s="75">
        <f t="shared" si="60"/>
        <v>0</v>
      </c>
      <c r="BA103" s="75">
        <f t="shared" si="60"/>
        <v>0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8"/>
        <v>0</v>
      </c>
      <c r="BO103" s="335">
        <f>D20</f>
        <v>0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61">$E$20/$B$3</f>
        <v>12.788018459655648</v>
      </c>
      <c r="F104" s="75">
        <f t="shared" si="61"/>
        <v>12.788018459655648</v>
      </c>
      <c r="G104" s="75">
        <f t="shared" si="61"/>
        <v>12.788018459655648</v>
      </c>
      <c r="H104" s="75">
        <f t="shared" si="61"/>
        <v>12.788018459655648</v>
      </c>
      <c r="I104" s="75">
        <f t="shared" si="61"/>
        <v>12.788018459655648</v>
      </c>
      <c r="J104" s="75">
        <f t="shared" si="61"/>
        <v>12.788018459655648</v>
      </c>
      <c r="K104" s="75">
        <f t="shared" si="61"/>
        <v>12.788018459655648</v>
      </c>
      <c r="L104" s="75">
        <f t="shared" si="61"/>
        <v>12.788018459655648</v>
      </c>
      <c r="M104" s="75">
        <f t="shared" si="61"/>
        <v>12.788018459655648</v>
      </c>
      <c r="N104" s="75">
        <f t="shared" si="61"/>
        <v>12.788018459655648</v>
      </c>
      <c r="O104" s="75">
        <f t="shared" si="61"/>
        <v>12.788018459655648</v>
      </c>
      <c r="P104" s="75">
        <f t="shared" si="61"/>
        <v>12.788018459655648</v>
      </c>
      <c r="Q104" s="75">
        <f t="shared" si="61"/>
        <v>12.788018459655648</v>
      </c>
      <c r="R104" s="75">
        <f t="shared" si="61"/>
        <v>12.788018459655648</v>
      </c>
      <c r="S104" s="75">
        <f t="shared" si="61"/>
        <v>12.788018459655648</v>
      </c>
      <c r="T104" s="75">
        <f t="shared" si="61"/>
        <v>12.788018459655648</v>
      </c>
      <c r="U104" s="75">
        <f t="shared" si="61"/>
        <v>12.788018459655648</v>
      </c>
      <c r="V104" s="75">
        <f t="shared" si="61"/>
        <v>12.788018459655648</v>
      </c>
      <c r="W104" s="75">
        <f t="shared" si="61"/>
        <v>12.788018459655648</v>
      </c>
      <c r="X104" s="75">
        <f t="shared" si="61"/>
        <v>12.788018459655648</v>
      </c>
      <c r="Y104" s="75">
        <f t="shared" si="61"/>
        <v>12.788018459655648</v>
      </c>
      <c r="Z104" s="75">
        <f t="shared" si="61"/>
        <v>12.788018459655648</v>
      </c>
      <c r="AA104" s="75">
        <f t="shared" si="61"/>
        <v>12.788018459655648</v>
      </c>
      <c r="AB104" s="75">
        <f t="shared" si="61"/>
        <v>12.788018459655648</v>
      </c>
      <c r="AC104" s="75">
        <f t="shared" si="61"/>
        <v>12.788018459655648</v>
      </c>
      <c r="AD104" s="75">
        <f t="shared" si="61"/>
        <v>12.788018459655648</v>
      </c>
      <c r="AE104" s="75">
        <f t="shared" si="61"/>
        <v>12.788018459655648</v>
      </c>
      <c r="AF104" s="75">
        <f t="shared" si="61"/>
        <v>12.788018459655648</v>
      </c>
      <c r="AG104" s="75">
        <f t="shared" si="61"/>
        <v>12.788018459655648</v>
      </c>
      <c r="AH104" s="75">
        <f t="shared" si="61"/>
        <v>12.788018459655648</v>
      </c>
      <c r="AI104" s="75">
        <f t="shared" si="61"/>
        <v>12.788018459655648</v>
      </c>
      <c r="AJ104" s="75">
        <f t="shared" si="61"/>
        <v>12.788018459655648</v>
      </c>
      <c r="AK104" s="75">
        <f t="shared" si="61"/>
        <v>12.788018459655648</v>
      </c>
      <c r="AL104" s="75">
        <f t="shared" si="61"/>
        <v>12.788018459655648</v>
      </c>
      <c r="AM104" s="75">
        <f t="shared" si="61"/>
        <v>12.788018459655648</v>
      </c>
      <c r="AN104" s="75">
        <f t="shared" si="61"/>
        <v>12.788018459655648</v>
      </c>
      <c r="AO104" s="75">
        <f t="shared" si="61"/>
        <v>12.788018459655648</v>
      </c>
      <c r="AP104" s="75">
        <f t="shared" si="61"/>
        <v>12.788018459655648</v>
      </c>
      <c r="AQ104" s="75">
        <f t="shared" si="61"/>
        <v>12.788018459655648</v>
      </c>
      <c r="AR104" s="75">
        <f t="shared" si="61"/>
        <v>12.788018459655648</v>
      </c>
      <c r="AS104" s="75">
        <f t="shared" si="61"/>
        <v>12.788018459655648</v>
      </c>
      <c r="AT104" s="75">
        <f t="shared" si="61"/>
        <v>12.788018459655648</v>
      </c>
      <c r="AU104" s="75">
        <f t="shared" si="61"/>
        <v>12.788018459655648</v>
      </c>
      <c r="AV104" s="75">
        <f t="shared" si="61"/>
        <v>12.788018459655648</v>
      </c>
      <c r="AW104" s="75">
        <f t="shared" si="61"/>
        <v>12.788018459655648</v>
      </c>
      <c r="AX104" s="75">
        <f t="shared" si="61"/>
        <v>12.788018459655648</v>
      </c>
      <c r="AY104" s="75">
        <f t="shared" si="61"/>
        <v>12.788018459655648</v>
      </c>
      <c r="AZ104" s="75">
        <f t="shared" si="61"/>
        <v>12.788018459655648</v>
      </c>
      <c r="BA104" s="75">
        <f t="shared" si="61"/>
        <v>12.788018459655648</v>
      </c>
      <c r="BB104" s="75">
        <f t="shared" si="61"/>
        <v>12.788018459655648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8"/>
        <v>639.40092298278205</v>
      </c>
      <c r="BO104" s="335">
        <f>-E14</f>
        <v>639.40092298278239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C105" si="62">$F$20/$B$3</f>
        <v>0</v>
      </c>
      <c r="G105" s="75">
        <f t="shared" si="62"/>
        <v>0</v>
      </c>
      <c r="H105" s="75">
        <f t="shared" si="62"/>
        <v>0</v>
      </c>
      <c r="I105" s="75">
        <f t="shared" si="62"/>
        <v>0</v>
      </c>
      <c r="J105" s="75">
        <f t="shared" si="62"/>
        <v>0</v>
      </c>
      <c r="K105" s="75">
        <f t="shared" si="62"/>
        <v>0</v>
      </c>
      <c r="L105" s="75">
        <f t="shared" si="62"/>
        <v>0</v>
      </c>
      <c r="M105" s="75">
        <f t="shared" si="62"/>
        <v>0</v>
      </c>
      <c r="N105" s="75">
        <f t="shared" si="62"/>
        <v>0</v>
      </c>
      <c r="O105" s="75">
        <f t="shared" si="62"/>
        <v>0</v>
      </c>
      <c r="P105" s="75">
        <f t="shared" si="62"/>
        <v>0</v>
      </c>
      <c r="Q105" s="75">
        <f t="shared" si="62"/>
        <v>0</v>
      </c>
      <c r="R105" s="75">
        <f t="shared" si="62"/>
        <v>0</v>
      </c>
      <c r="S105" s="75">
        <f t="shared" si="62"/>
        <v>0</v>
      </c>
      <c r="T105" s="75">
        <f t="shared" si="62"/>
        <v>0</v>
      </c>
      <c r="U105" s="75">
        <f t="shared" si="62"/>
        <v>0</v>
      </c>
      <c r="V105" s="75">
        <f t="shared" si="62"/>
        <v>0</v>
      </c>
      <c r="W105" s="75">
        <f t="shared" si="62"/>
        <v>0</v>
      </c>
      <c r="X105" s="75">
        <f t="shared" si="62"/>
        <v>0</v>
      </c>
      <c r="Y105" s="75">
        <f t="shared" si="62"/>
        <v>0</v>
      </c>
      <c r="Z105" s="75">
        <f t="shared" si="62"/>
        <v>0</v>
      </c>
      <c r="AA105" s="75">
        <f t="shared" si="62"/>
        <v>0</v>
      </c>
      <c r="AB105" s="75">
        <f t="shared" si="62"/>
        <v>0</v>
      </c>
      <c r="AC105" s="75">
        <f t="shared" si="62"/>
        <v>0</v>
      </c>
      <c r="AD105" s="75">
        <f t="shared" si="62"/>
        <v>0</v>
      </c>
      <c r="AE105" s="75">
        <f t="shared" si="62"/>
        <v>0</v>
      </c>
      <c r="AF105" s="75">
        <f t="shared" si="62"/>
        <v>0</v>
      </c>
      <c r="AG105" s="75">
        <f t="shared" si="62"/>
        <v>0</v>
      </c>
      <c r="AH105" s="75">
        <f t="shared" si="62"/>
        <v>0</v>
      </c>
      <c r="AI105" s="75">
        <f t="shared" si="62"/>
        <v>0</v>
      </c>
      <c r="AJ105" s="75">
        <f t="shared" si="62"/>
        <v>0</v>
      </c>
      <c r="AK105" s="75">
        <f t="shared" si="62"/>
        <v>0</v>
      </c>
      <c r="AL105" s="75">
        <f t="shared" si="62"/>
        <v>0</v>
      </c>
      <c r="AM105" s="75">
        <f t="shared" si="62"/>
        <v>0</v>
      </c>
      <c r="AN105" s="75">
        <f t="shared" si="62"/>
        <v>0</v>
      </c>
      <c r="AO105" s="75">
        <f t="shared" si="62"/>
        <v>0</v>
      </c>
      <c r="AP105" s="75">
        <f t="shared" si="62"/>
        <v>0</v>
      </c>
      <c r="AQ105" s="75">
        <f t="shared" si="62"/>
        <v>0</v>
      </c>
      <c r="AR105" s="75">
        <f t="shared" si="62"/>
        <v>0</v>
      </c>
      <c r="AS105" s="75">
        <f t="shared" si="62"/>
        <v>0</v>
      </c>
      <c r="AT105" s="75">
        <f t="shared" si="62"/>
        <v>0</v>
      </c>
      <c r="AU105" s="75">
        <f t="shared" si="62"/>
        <v>0</v>
      </c>
      <c r="AV105" s="75">
        <f t="shared" si="62"/>
        <v>0</v>
      </c>
      <c r="AW105" s="75">
        <f t="shared" si="62"/>
        <v>0</v>
      </c>
      <c r="AX105" s="75">
        <f t="shared" si="62"/>
        <v>0</v>
      </c>
      <c r="AY105" s="75">
        <f t="shared" si="62"/>
        <v>0</v>
      </c>
      <c r="AZ105" s="75">
        <f t="shared" si="62"/>
        <v>0</v>
      </c>
      <c r="BA105" s="75">
        <f t="shared" si="62"/>
        <v>0</v>
      </c>
      <c r="BB105" s="75">
        <f t="shared" si="62"/>
        <v>0</v>
      </c>
      <c r="BC105" s="75">
        <f t="shared" si="62"/>
        <v>0</v>
      </c>
      <c r="BD105" s="75"/>
      <c r="BE105" s="75"/>
      <c r="BF105" s="75"/>
      <c r="BG105" s="75"/>
      <c r="BH105" s="75"/>
      <c r="BI105" s="75"/>
      <c r="BJ105" s="75"/>
      <c r="BK105" s="75"/>
      <c r="BL105" s="75"/>
      <c r="BM105" s="37"/>
      <c r="BN105" s="75">
        <f t="shared" si="58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3">$G$20/$B$3</f>
        <v>0</v>
      </c>
      <c r="H106" s="75">
        <f t="shared" si="63"/>
        <v>0</v>
      </c>
      <c r="I106" s="75">
        <f t="shared" si="63"/>
        <v>0</v>
      </c>
      <c r="J106" s="75">
        <f t="shared" si="63"/>
        <v>0</v>
      </c>
      <c r="K106" s="75">
        <f t="shared" si="63"/>
        <v>0</v>
      </c>
      <c r="L106" s="75">
        <f t="shared" si="63"/>
        <v>0</v>
      </c>
      <c r="M106" s="75">
        <f t="shared" si="63"/>
        <v>0</v>
      </c>
      <c r="N106" s="75">
        <f t="shared" si="63"/>
        <v>0</v>
      </c>
      <c r="O106" s="75">
        <f t="shared" si="63"/>
        <v>0</v>
      </c>
      <c r="P106" s="75">
        <f t="shared" si="63"/>
        <v>0</v>
      </c>
      <c r="Q106" s="75">
        <f t="shared" si="63"/>
        <v>0</v>
      </c>
      <c r="R106" s="75">
        <f t="shared" si="63"/>
        <v>0</v>
      </c>
      <c r="S106" s="75">
        <f t="shared" si="63"/>
        <v>0</v>
      </c>
      <c r="T106" s="75">
        <f t="shared" si="63"/>
        <v>0</v>
      </c>
      <c r="U106" s="75">
        <f t="shared" si="63"/>
        <v>0</v>
      </c>
      <c r="V106" s="75">
        <f t="shared" si="63"/>
        <v>0</v>
      </c>
      <c r="W106" s="75">
        <f t="shared" si="63"/>
        <v>0</v>
      </c>
      <c r="X106" s="75">
        <f t="shared" si="63"/>
        <v>0</v>
      </c>
      <c r="Y106" s="75">
        <f t="shared" si="63"/>
        <v>0</v>
      </c>
      <c r="Z106" s="75">
        <f t="shared" si="63"/>
        <v>0</v>
      </c>
      <c r="AA106" s="75">
        <f t="shared" si="63"/>
        <v>0</v>
      </c>
      <c r="AB106" s="75">
        <f t="shared" si="63"/>
        <v>0</v>
      </c>
      <c r="AC106" s="75">
        <f t="shared" si="63"/>
        <v>0</v>
      </c>
      <c r="AD106" s="75">
        <f t="shared" si="63"/>
        <v>0</v>
      </c>
      <c r="AE106" s="75">
        <f t="shared" si="63"/>
        <v>0</v>
      </c>
      <c r="AF106" s="75">
        <f t="shared" si="63"/>
        <v>0</v>
      </c>
      <c r="AG106" s="75">
        <f t="shared" si="63"/>
        <v>0</v>
      </c>
      <c r="AH106" s="75">
        <f t="shared" si="63"/>
        <v>0</v>
      </c>
      <c r="AI106" s="75">
        <f t="shared" si="63"/>
        <v>0</v>
      </c>
      <c r="AJ106" s="75">
        <f t="shared" si="63"/>
        <v>0</v>
      </c>
      <c r="AK106" s="75">
        <f t="shared" si="63"/>
        <v>0</v>
      </c>
      <c r="AL106" s="75">
        <f t="shared" si="63"/>
        <v>0</v>
      </c>
      <c r="AM106" s="75">
        <f t="shared" si="63"/>
        <v>0</v>
      </c>
      <c r="AN106" s="75">
        <f t="shared" si="63"/>
        <v>0</v>
      </c>
      <c r="AO106" s="75">
        <f t="shared" si="63"/>
        <v>0</v>
      </c>
      <c r="AP106" s="75">
        <f t="shared" si="63"/>
        <v>0</v>
      </c>
      <c r="AQ106" s="75">
        <f t="shared" si="63"/>
        <v>0</v>
      </c>
      <c r="AR106" s="75">
        <f t="shared" si="63"/>
        <v>0</v>
      </c>
      <c r="AS106" s="75">
        <f t="shared" si="63"/>
        <v>0</v>
      </c>
      <c r="AT106" s="75">
        <f t="shared" si="63"/>
        <v>0</v>
      </c>
      <c r="AU106" s="75">
        <f t="shared" si="63"/>
        <v>0</v>
      </c>
      <c r="AV106" s="75">
        <f t="shared" si="63"/>
        <v>0</v>
      </c>
      <c r="AW106" s="75">
        <f t="shared" si="63"/>
        <v>0</v>
      </c>
      <c r="AX106" s="75">
        <f t="shared" si="63"/>
        <v>0</v>
      </c>
      <c r="AY106" s="75">
        <f t="shared" si="63"/>
        <v>0</v>
      </c>
      <c r="AZ106" s="75">
        <f t="shared" si="63"/>
        <v>0</v>
      </c>
      <c r="BA106" s="75">
        <f t="shared" si="63"/>
        <v>0</v>
      </c>
      <c r="BB106" s="75">
        <f t="shared" si="63"/>
        <v>0</v>
      </c>
      <c r="BC106" s="75">
        <f t="shared" si="63"/>
        <v>0</v>
      </c>
      <c r="BD106" s="75">
        <f t="shared" si="63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8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E107" si="64">$H$20/$B$3</f>
        <v>0</v>
      </c>
      <c r="I107" s="75">
        <f t="shared" si="64"/>
        <v>0</v>
      </c>
      <c r="J107" s="75">
        <f t="shared" si="64"/>
        <v>0</v>
      </c>
      <c r="K107" s="75">
        <f t="shared" si="64"/>
        <v>0</v>
      </c>
      <c r="L107" s="75">
        <f t="shared" si="64"/>
        <v>0</v>
      </c>
      <c r="M107" s="75">
        <f t="shared" si="64"/>
        <v>0</v>
      </c>
      <c r="N107" s="75">
        <f t="shared" si="64"/>
        <v>0</v>
      </c>
      <c r="O107" s="75">
        <f t="shared" si="64"/>
        <v>0</v>
      </c>
      <c r="P107" s="75">
        <f t="shared" si="64"/>
        <v>0</v>
      </c>
      <c r="Q107" s="75">
        <f t="shared" si="64"/>
        <v>0</v>
      </c>
      <c r="R107" s="75">
        <f t="shared" si="64"/>
        <v>0</v>
      </c>
      <c r="S107" s="75">
        <f t="shared" si="64"/>
        <v>0</v>
      </c>
      <c r="T107" s="75">
        <f t="shared" si="64"/>
        <v>0</v>
      </c>
      <c r="U107" s="75">
        <f t="shared" si="64"/>
        <v>0</v>
      </c>
      <c r="V107" s="75">
        <f t="shared" si="64"/>
        <v>0</v>
      </c>
      <c r="W107" s="75">
        <f t="shared" si="64"/>
        <v>0</v>
      </c>
      <c r="X107" s="75">
        <f t="shared" si="64"/>
        <v>0</v>
      </c>
      <c r="Y107" s="75">
        <f t="shared" si="64"/>
        <v>0</v>
      </c>
      <c r="Z107" s="75">
        <f t="shared" si="64"/>
        <v>0</v>
      </c>
      <c r="AA107" s="75">
        <f t="shared" si="64"/>
        <v>0</v>
      </c>
      <c r="AB107" s="75">
        <f t="shared" si="64"/>
        <v>0</v>
      </c>
      <c r="AC107" s="75">
        <f t="shared" si="64"/>
        <v>0</v>
      </c>
      <c r="AD107" s="75">
        <f t="shared" si="64"/>
        <v>0</v>
      </c>
      <c r="AE107" s="75">
        <f t="shared" si="64"/>
        <v>0</v>
      </c>
      <c r="AF107" s="75">
        <f t="shared" si="64"/>
        <v>0</v>
      </c>
      <c r="AG107" s="75">
        <f t="shared" si="64"/>
        <v>0</v>
      </c>
      <c r="AH107" s="75">
        <f t="shared" si="64"/>
        <v>0</v>
      </c>
      <c r="AI107" s="75">
        <f t="shared" si="64"/>
        <v>0</v>
      </c>
      <c r="AJ107" s="75">
        <f t="shared" si="64"/>
        <v>0</v>
      </c>
      <c r="AK107" s="75">
        <f t="shared" si="64"/>
        <v>0</v>
      </c>
      <c r="AL107" s="75">
        <f t="shared" si="64"/>
        <v>0</v>
      </c>
      <c r="AM107" s="75">
        <f t="shared" si="64"/>
        <v>0</v>
      </c>
      <c r="AN107" s="75">
        <f t="shared" si="64"/>
        <v>0</v>
      </c>
      <c r="AO107" s="75">
        <f t="shared" si="64"/>
        <v>0</v>
      </c>
      <c r="AP107" s="75">
        <f t="shared" si="64"/>
        <v>0</v>
      </c>
      <c r="AQ107" s="75">
        <f t="shared" si="64"/>
        <v>0</v>
      </c>
      <c r="AR107" s="75">
        <f t="shared" si="64"/>
        <v>0</v>
      </c>
      <c r="AS107" s="75">
        <f t="shared" si="64"/>
        <v>0</v>
      </c>
      <c r="AT107" s="75">
        <f t="shared" si="64"/>
        <v>0</v>
      </c>
      <c r="AU107" s="75">
        <f t="shared" si="64"/>
        <v>0</v>
      </c>
      <c r="AV107" s="75">
        <f t="shared" si="64"/>
        <v>0</v>
      </c>
      <c r="AW107" s="75">
        <f t="shared" si="64"/>
        <v>0</v>
      </c>
      <c r="AX107" s="75">
        <f t="shared" si="64"/>
        <v>0</v>
      </c>
      <c r="AY107" s="75">
        <f t="shared" si="64"/>
        <v>0</v>
      </c>
      <c r="AZ107" s="75">
        <f t="shared" si="64"/>
        <v>0</v>
      </c>
      <c r="BA107" s="75">
        <f t="shared" si="64"/>
        <v>0</v>
      </c>
      <c r="BB107" s="75">
        <f t="shared" si="64"/>
        <v>0</v>
      </c>
      <c r="BC107" s="75">
        <f t="shared" si="64"/>
        <v>0</v>
      </c>
      <c r="BD107" s="75">
        <f t="shared" si="64"/>
        <v>0</v>
      </c>
      <c r="BE107" s="75">
        <f t="shared" si="64"/>
        <v>0</v>
      </c>
      <c r="BF107" s="75"/>
      <c r="BG107" s="75"/>
      <c r="BH107" s="75"/>
      <c r="BI107" s="75"/>
      <c r="BJ107" s="75"/>
      <c r="BK107" s="75"/>
      <c r="BL107" s="75"/>
      <c r="BM107" s="37"/>
      <c r="BN107" s="75">
        <f t="shared" si="58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F108" si="65">$I$20/$B$3</f>
        <v>0</v>
      </c>
      <c r="J108" s="75">
        <f t="shared" si="65"/>
        <v>0</v>
      </c>
      <c r="K108" s="75">
        <f t="shared" si="65"/>
        <v>0</v>
      </c>
      <c r="L108" s="75">
        <f t="shared" si="65"/>
        <v>0</v>
      </c>
      <c r="M108" s="75">
        <f t="shared" si="65"/>
        <v>0</v>
      </c>
      <c r="N108" s="75">
        <f t="shared" si="65"/>
        <v>0</v>
      </c>
      <c r="O108" s="75">
        <f t="shared" si="65"/>
        <v>0</v>
      </c>
      <c r="P108" s="75">
        <f t="shared" si="65"/>
        <v>0</v>
      </c>
      <c r="Q108" s="75">
        <f t="shared" si="65"/>
        <v>0</v>
      </c>
      <c r="R108" s="75">
        <f t="shared" si="65"/>
        <v>0</v>
      </c>
      <c r="S108" s="75">
        <f t="shared" si="65"/>
        <v>0</v>
      </c>
      <c r="T108" s="75">
        <f t="shared" si="65"/>
        <v>0</v>
      </c>
      <c r="U108" s="75">
        <f t="shared" si="65"/>
        <v>0</v>
      </c>
      <c r="V108" s="75">
        <f t="shared" si="65"/>
        <v>0</v>
      </c>
      <c r="W108" s="75">
        <f t="shared" si="65"/>
        <v>0</v>
      </c>
      <c r="X108" s="75">
        <f t="shared" si="65"/>
        <v>0</v>
      </c>
      <c r="Y108" s="75">
        <f t="shared" si="65"/>
        <v>0</v>
      </c>
      <c r="Z108" s="75">
        <f t="shared" si="65"/>
        <v>0</v>
      </c>
      <c r="AA108" s="75">
        <f t="shared" si="65"/>
        <v>0</v>
      </c>
      <c r="AB108" s="75">
        <f t="shared" si="65"/>
        <v>0</v>
      </c>
      <c r="AC108" s="75">
        <f t="shared" si="65"/>
        <v>0</v>
      </c>
      <c r="AD108" s="75">
        <f t="shared" si="65"/>
        <v>0</v>
      </c>
      <c r="AE108" s="75">
        <f t="shared" si="65"/>
        <v>0</v>
      </c>
      <c r="AF108" s="75">
        <f t="shared" si="65"/>
        <v>0</v>
      </c>
      <c r="AG108" s="75">
        <f t="shared" si="65"/>
        <v>0</v>
      </c>
      <c r="AH108" s="75">
        <f t="shared" si="65"/>
        <v>0</v>
      </c>
      <c r="AI108" s="75">
        <f t="shared" si="65"/>
        <v>0</v>
      </c>
      <c r="AJ108" s="75">
        <f t="shared" si="65"/>
        <v>0</v>
      </c>
      <c r="AK108" s="75">
        <f t="shared" si="65"/>
        <v>0</v>
      </c>
      <c r="AL108" s="75">
        <f t="shared" si="65"/>
        <v>0</v>
      </c>
      <c r="AM108" s="75">
        <f t="shared" si="65"/>
        <v>0</v>
      </c>
      <c r="AN108" s="75">
        <f t="shared" si="65"/>
        <v>0</v>
      </c>
      <c r="AO108" s="75">
        <f t="shared" si="65"/>
        <v>0</v>
      </c>
      <c r="AP108" s="75">
        <f t="shared" si="65"/>
        <v>0</v>
      </c>
      <c r="AQ108" s="75">
        <f t="shared" si="65"/>
        <v>0</v>
      </c>
      <c r="AR108" s="75">
        <f t="shared" si="65"/>
        <v>0</v>
      </c>
      <c r="AS108" s="75">
        <f t="shared" si="65"/>
        <v>0</v>
      </c>
      <c r="AT108" s="75">
        <f t="shared" si="65"/>
        <v>0</v>
      </c>
      <c r="AU108" s="75">
        <f t="shared" si="65"/>
        <v>0</v>
      </c>
      <c r="AV108" s="75">
        <f t="shared" si="65"/>
        <v>0</v>
      </c>
      <c r="AW108" s="75">
        <f t="shared" si="65"/>
        <v>0</v>
      </c>
      <c r="AX108" s="75">
        <f t="shared" si="65"/>
        <v>0</v>
      </c>
      <c r="AY108" s="75">
        <f t="shared" si="65"/>
        <v>0</v>
      </c>
      <c r="AZ108" s="75">
        <f t="shared" si="65"/>
        <v>0</v>
      </c>
      <c r="BA108" s="75">
        <f t="shared" si="65"/>
        <v>0</v>
      </c>
      <c r="BB108" s="75">
        <f t="shared" si="65"/>
        <v>0</v>
      </c>
      <c r="BC108" s="75">
        <f t="shared" si="65"/>
        <v>0</v>
      </c>
      <c r="BD108" s="75">
        <f t="shared" si="65"/>
        <v>0</v>
      </c>
      <c r="BE108" s="75">
        <f t="shared" si="65"/>
        <v>0</v>
      </c>
      <c r="BF108" s="75">
        <f t="shared" si="65"/>
        <v>0</v>
      </c>
      <c r="BG108" s="75"/>
      <c r="BH108" s="75"/>
      <c r="BI108" s="75"/>
      <c r="BJ108" s="75"/>
      <c r="BK108" s="75"/>
      <c r="BL108" s="75"/>
      <c r="BM108" s="37"/>
      <c r="BN108" s="75">
        <f t="shared" si="58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G109" si="66">$J$20/$B$3</f>
        <v>0</v>
      </c>
      <c r="P109" s="75">
        <f t="shared" si="66"/>
        <v>0</v>
      </c>
      <c r="Q109" s="75">
        <f t="shared" si="66"/>
        <v>0</v>
      </c>
      <c r="R109" s="75">
        <f t="shared" si="66"/>
        <v>0</v>
      </c>
      <c r="S109" s="75">
        <f t="shared" si="66"/>
        <v>0</v>
      </c>
      <c r="T109" s="75">
        <f t="shared" si="66"/>
        <v>0</v>
      </c>
      <c r="U109" s="75">
        <f t="shared" si="66"/>
        <v>0</v>
      </c>
      <c r="V109" s="75">
        <f t="shared" si="66"/>
        <v>0</v>
      </c>
      <c r="W109" s="75">
        <f t="shared" si="66"/>
        <v>0</v>
      </c>
      <c r="X109" s="75">
        <f t="shared" si="66"/>
        <v>0</v>
      </c>
      <c r="Y109" s="75">
        <f t="shared" si="66"/>
        <v>0</v>
      </c>
      <c r="Z109" s="75">
        <f t="shared" si="66"/>
        <v>0</v>
      </c>
      <c r="AA109" s="75">
        <f t="shared" si="66"/>
        <v>0</v>
      </c>
      <c r="AB109" s="75">
        <f t="shared" si="66"/>
        <v>0</v>
      </c>
      <c r="AC109" s="75">
        <f t="shared" si="66"/>
        <v>0</v>
      </c>
      <c r="AD109" s="75">
        <f t="shared" si="66"/>
        <v>0</v>
      </c>
      <c r="AE109" s="75">
        <f t="shared" si="66"/>
        <v>0</v>
      </c>
      <c r="AF109" s="75">
        <f t="shared" si="66"/>
        <v>0</v>
      </c>
      <c r="AG109" s="75">
        <f t="shared" si="66"/>
        <v>0</v>
      </c>
      <c r="AH109" s="75">
        <f t="shared" si="66"/>
        <v>0</v>
      </c>
      <c r="AI109" s="75">
        <f t="shared" si="66"/>
        <v>0</v>
      </c>
      <c r="AJ109" s="75">
        <f t="shared" si="66"/>
        <v>0</v>
      </c>
      <c r="AK109" s="75">
        <f t="shared" si="66"/>
        <v>0</v>
      </c>
      <c r="AL109" s="75">
        <f t="shared" si="66"/>
        <v>0</v>
      </c>
      <c r="AM109" s="75">
        <f t="shared" si="66"/>
        <v>0</v>
      </c>
      <c r="AN109" s="75">
        <f t="shared" si="66"/>
        <v>0</v>
      </c>
      <c r="AO109" s="75">
        <f t="shared" si="66"/>
        <v>0</v>
      </c>
      <c r="AP109" s="75">
        <f t="shared" si="66"/>
        <v>0</v>
      </c>
      <c r="AQ109" s="75">
        <f t="shared" si="66"/>
        <v>0</v>
      </c>
      <c r="AR109" s="75">
        <f t="shared" si="66"/>
        <v>0</v>
      </c>
      <c r="AS109" s="75">
        <f t="shared" si="66"/>
        <v>0</v>
      </c>
      <c r="AT109" s="75">
        <f t="shared" si="66"/>
        <v>0</v>
      </c>
      <c r="AU109" s="75">
        <f t="shared" si="66"/>
        <v>0</v>
      </c>
      <c r="AV109" s="75">
        <f t="shared" si="66"/>
        <v>0</v>
      </c>
      <c r="AW109" s="75">
        <f t="shared" si="66"/>
        <v>0</v>
      </c>
      <c r="AX109" s="75">
        <f t="shared" si="66"/>
        <v>0</v>
      </c>
      <c r="AY109" s="75">
        <f t="shared" si="66"/>
        <v>0</v>
      </c>
      <c r="AZ109" s="75">
        <f t="shared" si="66"/>
        <v>0</v>
      </c>
      <c r="BA109" s="75">
        <f t="shared" si="66"/>
        <v>0</v>
      </c>
      <c r="BB109" s="75">
        <f t="shared" si="66"/>
        <v>0</v>
      </c>
      <c r="BC109" s="75">
        <f t="shared" si="66"/>
        <v>0</v>
      </c>
      <c r="BD109" s="75">
        <f t="shared" si="66"/>
        <v>0</v>
      </c>
      <c r="BE109" s="75">
        <f t="shared" si="66"/>
        <v>0</v>
      </c>
      <c r="BF109" s="75">
        <f t="shared" si="66"/>
        <v>0</v>
      </c>
      <c r="BG109" s="75">
        <f t="shared" si="66"/>
        <v>0</v>
      </c>
      <c r="BH109" s="75"/>
      <c r="BI109" s="75"/>
      <c r="BJ109" s="75"/>
      <c r="BK109" s="75"/>
      <c r="BL109" s="75"/>
      <c r="BM109" s="37"/>
      <c r="BN109" s="75">
        <f t="shared" si="58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H110" si="67">$K$20/$B$3</f>
        <v>0</v>
      </c>
      <c r="P110" s="75">
        <f t="shared" si="67"/>
        <v>0</v>
      </c>
      <c r="Q110" s="75">
        <f t="shared" si="67"/>
        <v>0</v>
      </c>
      <c r="R110" s="75">
        <f t="shared" si="67"/>
        <v>0</v>
      </c>
      <c r="S110" s="75">
        <f t="shared" si="67"/>
        <v>0</v>
      </c>
      <c r="T110" s="75">
        <f t="shared" si="67"/>
        <v>0</v>
      </c>
      <c r="U110" s="75">
        <f t="shared" si="67"/>
        <v>0</v>
      </c>
      <c r="V110" s="75">
        <f t="shared" si="67"/>
        <v>0</v>
      </c>
      <c r="W110" s="75">
        <f t="shared" si="67"/>
        <v>0</v>
      </c>
      <c r="X110" s="75">
        <f t="shared" si="67"/>
        <v>0</v>
      </c>
      <c r="Y110" s="75">
        <f t="shared" si="67"/>
        <v>0</v>
      </c>
      <c r="Z110" s="75">
        <f t="shared" si="67"/>
        <v>0</v>
      </c>
      <c r="AA110" s="75">
        <f t="shared" si="67"/>
        <v>0</v>
      </c>
      <c r="AB110" s="75">
        <f t="shared" si="67"/>
        <v>0</v>
      </c>
      <c r="AC110" s="75">
        <f t="shared" si="67"/>
        <v>0</v>
      </c>
      <c r="AD110" s="75">
        <f t="shared" si="67"/>
        <v>0</v>
      </c>
      <c r="AE110" s="75">
        <f t="shared" si="67"/>
        <v>0</v>
      </c>
      <c r="AF110" s="75">
        <f t="shared" si="67"/>
        <v>0</v>
      </c>
      <c r="AG110" s="75">
        <f t="shared" si="67"/>
        <v>0</v>
      </c>
      <c r="AH110" s="75">
        <f t="shared" si="67"/>
        <v>0</v>
      </c>
      <c r="AI110" s="75">
        <f t="shared" si="67"/>
        <v>0</v>
      </c>
      <c r="AJ110" s="75">
        <f t="shared" si="67"/>
        <v>0</v>
      </c>
      <c r="AK110" s="75">
        <f t="shared" si="67"/>
        <v>0</v>
      </c>
      <c r="AL110" s="75">
        <f t="shared" si="67"/>
        <v>0</v>
      </c>
      <c r="AM110" s="75">
        <f t="shared" si="67"/>
        <v>0</v>
      </c>
      <c r="AN110" s="75">
        <f t="shared" si="67"/>
        <v>0</v>
      </c>
      <c r="AO110" s="75">
        <f t="shared" si="67"/>
        <v>0</v>
      </c>
      <c r="AP110" s="75">
        <f t="shared" si="67"/>
        <v>0</v>
      </c>
      <c r="AQ110" s="75">
        <f t="shared" si="67"/>
        <v>0</v>
      </c>
      <c r="AR110" s="75">
        <f t="shared" si="67"/>
        <v>0</v>
      </c>
      <c r="AS110" s="75">
        <f t="shared" si="67"/>
        <v>0</v>
      </c>
      <c r="AT110" s="75">
        <f t="shared" si="67"/>
        <v>0</v>
      </c>
      <c r="AU110" s="75">
        <f t="shared" si="67"/>
        <v>0</v>
      </c>
      <c r="AV110" s="75">
        <f t="shared" si="67"/>
        <v>0</v>
      </c>
      <c r="AW110" s="75">
        <f t="shared" si="67"/>
        <v>0</v>
      </c>
      <c r="AX110" s="75">
        <f t="shared" si="67"/>
        <v>0</v>
      </c>
      <c r="AY110" s="75">
        <f t="shared" si="67"/>
        <v>0</v>
      </c>
      <c r="AZ110" s="75">
        <f t="shared" si="67"/>
        <v>0</v>
      </c>
      <c r="BA110" s="75">
        <f t="shared" si="67"/>
        <v>0</v>
      </c>
      <c r="BB110" s="75">
        <f t="shared" si="67"/>
        <v>0</v>
      </c>
      <c r="BC110" s="75">
        <f t="shared" si="67"/>
        <v>0</v>
      </c>
      <c r="BD110" s="75">
        <f t="shared" si="67"/>
        <v>0</v>
      </c>
      <c r="BE110" s="75">
        <f t="shared" si="67"/>
        <v>0</v>
      </c>
      <c r="BF110" s="75">
        <f t="shared" si="67"/>
        <v>0</v>
      </c>
      <c r="BG110" s="75">
        <f t="shared" si="67"/>
        <v>0</v>
      </c>
      <c r="BH110" s="75">
        <f t="shared" si="67"/>
        <v>0</v>
      </c>
      <c r="BI110" s="75"/>
      <c r="BJ110" s="75"/>
      <c r="BK110" s="75"/>
      <c r="BL110" s="75"/>
      <c r="BM110" s="37"/>
      <c r="BN110" s="75">
        <f t="shared" si="58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8">$L$20/$B$3</f>
        <v>0</v>
      </c>
      <c r="P111" s="75">
        <f t="shared" si="68"/>
        <v>0</v>
      </c>
      <c r="Q111" s="75">
        <f t="shared" si="68"/>
        <v>0</v>
      </c>
      <c r="R111" s="75">
        <f t="shared" si="68"/>
        <v>0</v>
      </c>
      <c r="S111" s="75">
        <f t="shared" si="68"/>
        <v>0</v>
      </c>
      <c r="T111" s="75">
        <f t="shared" si="68"/>
        <v>0</v>
      </c>
      <c r="U111" s="75">
        <f t="shared" si="68"/>
        <v>0</v>
      </c>
      <c r="V111" s="75">
        <f t="shared" si="68"/>
        <v>0</v>
      </c>
      <c r="W111" s="75">
        <f t="shared" si="68"/>
        <v>0</v>
      </c>
      <c r="X111" s="75">
        <f t="shared" si="68"/>
        <v>0</v>
      </c>
      <c r="Y111" s="75">
        <f t="shared" si="68"/>
        <v>0</v>
      </c>
      <c r="Z111" s="75">
        <f t="shared" si="68"/>
        <v>0</v>
      </c>
      <c r="AA111" s="75">
        <f t="shared" si="68"/>
        <v>0</v>
      </c>
      <c r="AB111" s="75">
        <f t="shared" si="68"/>
        <v>0</v>
      </c>
      <c r="AC111" s="75">
        <f t="shared" si="68"/>
        <v>0</v>
      </c>
      <c r="AD111" s="75">
        <f t="shared" si="68"/>
        <v>0</v>
      </c>
      <c r="AE111" s="75">
        <f t="shared" si="68"/>
        <v>0</v>
      </c>
      <c r="AF111" s="75">
        <f t="shared" si="68"/>
        <v>0</v>
      </c>
      <c r="AG111" s="75">
        <f t="shared" si="68"/>
        <v>0</v>
      </c>
      <c r="AH111" s="75">
        <f t="shared" si="68"/>
        <v>0</v>
      </c>
      <c r="AI111" s="75">
        <f t="shared" si="68"/>
        <v>0</v>
      </c>
      <c r="AJ111" s="75">
        <f t="shared" si="68"/>
        <v>0</v>
      </c>
      <c r="AK111" s="75">
        <f t="shared" si="68"/>
        <v>0</v>
      </c>
      <c r="AL111" s="75">
        <f t="shared" si="68"/>
        <v>0</v>
      </c>
      <c r="AM111" s="75">
        <f t="shared" si="68"/>
        <v>0</v>
      </c>
      <c r="AN111" s="75">
        <f t="shared" si="68"/>
        <v>0</v>
      </c>
      <c r="AO111" s="75">
        <f t="shared" si="68"/>
        <v>0</v>
      </c>
      <c r="AP111" s="75">
        <f t="shared" si="68"/>
        <v>0</v>
      </c>
      <c r="AQ111" s="75">
        <f t="shared" si="68"/>
        <v>0</v>
      </c>
      <c r="AR111" s="75">
        <f t="shared" si="68"/>
        <v>0</v>
      </c>
      <c r="AS111" s="75">
        <f t="shared" si="68"/>
        <v>0</v>
      </c>
      <c r="AT111" s="75">
        <f t="shared" si="68"/>
        <v>0</v>
      </c>
      <c r="AU111" s="75">
        <f t="shared" si="68"/>
        <v>0</v>
      </c>
      <c r="AV111" s="75">
        <f t="shared" si="68"/>
        <v>0</v>
      </c>
      <c r="AW111" s="75">
        <f t="shared" si="68"/>
        <v>0</v>
      </c>
      <c r="AX111" s="75">
        <f t="shared" si="68"/>
        <v>0</v>
      </c>
      <c r="AY111" s="75">
        <f t="shared" si="68"/>
        <v>0</v>
      </c>
      <c r="AZ111" s="75">
        <f t="shared" si="68"/>
        <v>0</v>
      </c>
      <c r="BA111" s="75">
        <f t="shared" si="68"/>
        <v>0</v>
      </c>
      <c r="BB111" s="75">
        <f t="shared" si="68"/>
        <v>0</v>
      </c>
      <c r="BC111" s="75">
        <f t="shared" si="68"/>
        <v>0</v>
      </c>
      <c r="BD111" s="75">
        <f t="shared" si="68"/>
        <v>0</v>
      </c>
      <c r="BE111" s="75">
        <f t="shared" si="68"/>
        <v>0</v>
      </c>
      <c r="BF111" s="75">
        <f t="shared" si="68"/>
        <v>0</v>
      </c>
      <c r="BG111" s="75">
        <f t="shared" si="68"/>
        <v>0</v>
      </c>
      <c r="BH111" s="75">
        <f t="shared" si="68"/>
        <v>0</v>
      </c>
      <c r="BI111" s="75">
        <f t="shared" si="68"/>
        <v>0</v>
      </c>
      <c r="BJ111" s="75"/>
      <c r="BK111" s="75"/>
      <c r="BL111" s="75"/>
      <c r="BM111" s="37"/>
      <c r="BN111" s="75">
        <f t="shared" si="58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>$M$20/$B$3</f>
        <v>0</v>
      </c>
      <c r="N112" s="75">
        <f>$M$20/$B$3</f>
        <v>0</v>
      </c>
      <c r="O112" s="75">
        <f t="shared" ref="O112:BJ112" si="69">$M$20/$B$3</f>
        <v>0</v>
      </c>
      <c r="P112" s="75">
        <f t="shared" si="69"/>
        <v>0</v>
      </c>
      <c r="Q112" s="75">
        <f t="shared" si="69"/>
        <v>0</v>
      </c>
      <c r="R112" s="75">
        <f t="shared" si="69"/>
        <v>0</v>
      </c>
      <c r="S112" s="75">
        <f t="shared" si="69"/>
        <v>0</v>
      </c>
      <c r="T112" s="75">
        <f t="shared" si="69"/>
        <v>0</v>
      </c>
      <c r="U112" s="75">
        <f t="shared" si="69"/>
        <v>0</v>
      </c>
      <c r="V112" s="75">
        <f t="shared" si="69"/>
        <v>0</v>
      </c>
      <c r="W112" s="75">
        <f t="shared" si="69"/>
        <v>0</v>
      </c>
      <c r="X112" s="75">
        <f t="shared" si="69"/>
        <v>0</v>
      </c>
      <c r="Y112" s="75">
        <f t="shared" si="69"/>
        <v>0</v>
      </c>
      <c r="Z112" s="75">
        <f t="shared" si="69"/>
        <v>0</v>
      </c>
      <c r="AA112" s="75">
        <f t="shared" si="69"/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/>
      <c r="BL112" s="75"/>
      <c r="BM112" s="37"/>
      <c r="BN112" s="75">
        <f t="shared" si="58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>$N$20/$B$3</f>
        <v>0</v>
      </c>
      <c r="O113" s="75">
        <f t="shared" ref="O113:BK113" si="70">$N$20/$B$3</f>
        <v>0</v>
      </c>
      <c r="P113" s="75">
        <f t="shared" si="70"/>
        <v>0</v>
      </c>
      <c r="Q113" s="75">
        <f t="shared" si="70"/>
        <v>0</v>
      </c>
      <c r="R113" s="75">
        <f t="shared" si="70"/>
        <v>0</v>
      </c>
      <c r="S113" s="75">
        <f t="shared" si="70"/>
        <v>0</v>
      </c>
      <c r="T113" s="75">
        <f t="shared" si="70"/>
        <v>0</v>
      </c>
      <c r="U113" s="75">
        <f t="shared" si="70"/>
        <v>0</v>
      </c>
      <c r="V113" s="75">
        <f t="shared" si="70"/>
        <v>0</v>
      </c>
      <c r="W113" s="75">
        <f t="shared" si="70"/>
        <v>0</v>
      </c>
      <c r="X113" s="75">
        <f t="shared" si="70"/>
        <v>0</v>
      </c>
      <c r="Y113" s="75">
        <f t="shared" si="70"/>
        <v>0</v>
      </c>
      <c r="Z113" s="75">
        <f t="shared" si="70"/>
        <v>0</v>
      </c>
      <c r="AA113" s="75">
        <f t="shared" si="70"/>
        <v>0</v>
      </c>
      <c r="AB113" s="75">
        <f t="shared" si="70"/>
        <v>0</v>
      </c>
      <c r="AC113" s="75">
        <f t="shared" si="70"/>
        <v>0</v>
      </c>
      <c r="AD113" s="75">
        <f t="shared" si="70"/>
        <v>0</v>
      </c>
      <c r="AE113" s="75">
        <f t="shared" si="70"/>
        <v>0</v>
      </c>
      <c r="AF113" s="75">
        <f t="shared" si="70"/>
        <v>0</v>
      </c>
      <c r="AG113" s="75">
        <f t="shared" si="70"/>
        <v>0</v>
      </c>
      <c r="AH113" s="75">
        <f t="shared" si="70"/>
        <v>0</v>
      </c>
      <c r="AI113" s="75">
        <f t="shared" si="70"/>
        <v>0</v>
      </c>
      <c r="AJ113" s="75">
        <f t="shared" si="70"/>
        <v>0</v>
      </c>
      <c r="AK113" s="75">
        <f t="shared" si="70"/>
        <v>0</v>
      </c>
      <c r="AL113" s="75">
        <f t="shared" si="70"/>
        <v>0</v>
      </c>
      <c r="AM113" s="75">
        <f t="shared" si="70"/>
        <v>0</v>
      </c>
      <c r="AN113" s="75">
        <f t="shared" si="70"/>
        <v>0</v>
      </c>
      <c r="AO113" s="75">
        <f t="shared" si="70"/>
        <v>0</v>
      </c>
      <c r="AP113" s="75">
        <f t="shared" si="70"/>
        <v>0</v>
      </c>
      <c r="AQ113" s="75">
        <f t="shared" si="70"/>
        <v>0</v>
      </c>
      <c r="AR113" s="75">
        <f t="shared" si="70"/>
        <v>0</v>
      </c>
      <c r="AS113" s="75">
        <f t="shared" si="70"/>
        <v>0</v>
      </c>
      <c r="AT113" s="75">
        <f t="shared" si="70"/>
        <v>0</v>
      </c>
      <c r="AU113" s="75">
        <f t="shared" si="70"/>
        <v>0</v>
      </c>
      <c r="AV113" s="75">
        <f t="shared" si="70"/>
        <v>0</v>
      </c>
      <c r="AW113" s="75">
        <f t="shared" si="70"/>
        <v>0</v>
      </c>
      <c r="AX113" s="75">
        <f t="shared" si="70"/>
        <v>0</v>
      </c>
      <c r="AY113" s="75">
        <f t="shared" si="70"/>
        <v>0</v>
      </c>
      <c r="AZ113" s="75">
        <f t="shared" si="70"/>
        <v>0</v>
      </c>
      <c r="BA113" s="75">
        <f t="shared" si="70"/>
        <v>0</v>
      </c>
      <c r="BB113" s="75">
        <f t="shared" si="70"/>
        <v>0</v>
      </c>
      <c r="BC113" s="75">
        <f t="shared" si="70"/>
        <v>0</v>
      </c>
      <c r="BD113" s="75">
        <f t="shared" si="70"/>
        <v>0</v>
      </c>
      <c r="BE113" s="75">
        <f t="shared" si="70"/>
        <v>0</v>
      </c>
      <c r="BF113" s="75">
        <f t="shared" si="70"/>
        <v>0</v>
      </c>
      <c r="BG113" s="75">
        <f t="shared" si="70"/>
        <v>0</v>
      </c>
      <c r="BH113" s="75">
        <f t="shared" si="70"/>
        <v>0</v>
      </c>
      <c r="BI113" s="75">
        <f t="shared" si="70"/>
        <v>0</v>
      </c>
      <c r="BJ113" s="75">
        <f t="shared" si="70"/>
        <v>0</v>
      </c>
      <c r="BK113" s="75">
        <f t="shared" si="70"/>
        <v>0</v>
      </c>
      <c r="BL113" s="75"/>
      <c r="BM113" s="37"/>
      <c r="BN113" s="75">
        <f t="shared" si="58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1">SUM(C101:C113)</f>
        <v>0</v>
      </c>
      <c r="D114" s="69">
        <f t="shared" si="71"/>
        <v>0</v>
      </c>
      <c r="E114" s="69">
        <f t="shared" si="71"/>
        <v>12.788018459655648</v>
      </c>
      <c r="F114" s="69">
        <f t="shared" si="71"/>
        <v>12.788018459655648</v>
      </c>
      <c r="G114" s="69">
        <f t="shared" si="71"/>
        <v>12.788018459655648</v>
      </c>
      <c r="H114" s="69">
        <f t="shared" si="71"/>
        <v>12.788018459655648</v>
      </c>
      <c r="I114" s="69">
        <f t="shared" si="71"/>
        <v>12.788018459655648</v>
      </c>
      <c r="J114" s="69">
        <f t="shared" si="71"/>
        <v>12.788018459655648</v>
      </c>
      <c r="K114" s="69">
        <f t="shared" si="71"/>
        <v>12.788018459655648</v>
      </c>
      <c r="L114" s="69">
        <f t="shared" si="71"/>
        <v>12.788018459655648</v>
      </c>
      <c r="M114" s="69">
        <f t="shared" si="71"/>
        <v>12.788018459655648</v>
      </c>
      <c r="N114" s="69">
        <f t="shared" si="71"/>
        <v>12.788018459655648</v>
      </c>
      <c r="O114" s="69">
        <f t="shared" si="71"/>
        <v>12.788018459655648</v>
      </c>
      <c r="P114" s="69">
        <f t="shared" si="71"/>
        <v>12.788018459655648</v>
      </c>
      <c r="Q114" s="69">
        <f t="shared" si="71"/>
        <v>12.788018459655648</v>
      </c>
      <c r="R114" s="69">
        <f t="shared" si="71"/>
        <v>12.788018459655648</v>
      </c>
      <c r="S114" s="69">
        <f t="shared" si="71"/>
        <v>12.788018459655648</v>
      </c>
      <c r="T114" s="69">
        <f t="shared" si="71"/>
        <v>12.788018459655648</v>
      </c>
      <c r="U114" s="69">
        <f t="shared" si="71"/>
        <v>12.788018459655648</v>
      </c>
      <c r="V114" s="69">
        <f t="shared" si="71"/>
        <v>12.788018459655648</v>
      </c>
      <c r="W114" s="69">
        <f t="shared" si="71"/>
        <v>12.788018459655648</v>
      </c>
      <c r="X114" s="69">
        <f t="shared" si="71"/>
        <v>12.788018459655648</v>
      </c>
      <c r="Y114" s="69">
        <f t="shared" si="71"/>
        <v>12.788018459655648</v>
      </c>
      <c r="Z114" s="69">
        <f t="shared" si="71"/>
        <v>12.788018459655648</v>
      </c>
      <c r="AA114" s="69">
        <f t="shared" si="71"/>
        <v>12.788018459655648</v>
      </c>
      <c r="AB114" s="69">
        <f t="shared" si="71"/>
        <v>12.788018459655648</v>
      </c>
      <c r="AC114" s="69">
        <f t="shared" si="71"/>
        <v>12.788018459655648</v>
      </c>
      <c r="AD114" s="69">
        <f t="shared" si="71"/>
        <v>12.788018459655648</v>
      </c>
      <c r="AE114" s="69">
        <f t="shared" si="71"/>
        <v>12.788018459655648</v>
      </c>
      <c r="AF114" s="69">
        <f t="shared" si="71"/>
        <v>12.788018459655648</v>
      </c>
      <c r="AG114" s="69">
        <f t="shared" si="71"/>
        <v>12.788018459655648</v>
      </c>
      <c r="AH114" s="69">
        <f t="shared" si="71"/>
        <v>12.788018459655648</v>
      </c>
      <c r="AI114" s="69">
        <f t="shared" si="71"/>
        <v>12.788018459655648</v>
      </c>
      <c r="AJ114" s="69">
        <f t="shared" si="71"/>
        <v>12.788018459655648</v>
      </c>
      <c r="AK114" s="69">
        <f t="shared" si="71"/>
        <v>12.788018459655648</v>
      </c>
      <c r="AL114" s="69">
        <f t="shared" si="71"/>
        <v>12.788018459655648</v>
      </c>
      <c r="AM114" s="69">
        <f t="shared" si="71"/>
        <v>12.788018459655648</v>
      </c>
      <c r="AN114" s="69">
        <f t="shared" si="71"/>
        <v>12.788018459655648</v>
      </c>
      <c r="AO114" s="69">
        <f t="shared" si="71"/>
        <v>12.788018459655648</v>
      </c>
      <c r="AP114" s="69">
        <f t="shared" si="71"/>
        <v>12.788018459655648</v>
      </c>
      <c r="AQ114" s="69">
        <f t="shared" si="71"/>
        <v>12.788018459655648</v>
      </c>
      <c r="AR114" s="69">
        <f t="shared" si="71"/>
        <v>12.788018459655648</v>
      </c>
      <c r="AS114" s="69">
        <f t="shared" si="71"/>
        <v>12.788018459655648</v>
      </c>
      <c r="AT114" s="69">
        <f t="shared" si="71"/>
        <v>12.788018459655648</v>
      </c>
      <c r="AU114" s="69">
        <f t="shared" si="71"/>
        <v>12.788018459655648</v>
      </c>
      <c r="AV114" s="69">
        <f t="shared" si="71"/>
        <v>12.788018459655648</v>
      </c>
      <c r="AW114" s="69">
        <f t="shared" si="71"/>
        <v>12.788018459655648</v>
      </c>
      <c r="AX114" s="69">
        <f t="shared" si="71"/>
        <v>12.788018459655648</v>
      </c>
      <c r="AY114" s="69">
        <f t="shared" si="71"/>
        <v>12.788018459655648</v>
      </c>
      <c r="AZ114" s="69">
        <f t="shared" si="71"/>
        <v>12.788018459655648</v>
      </c>
      <c r="BA114" s="69">
        <f t="shared" si="71"/>
        <v>12.788018459655648</v>
      </c>
      <c r="BB114" s="69">
        <f t="shared" si="71"/>
        <v>12.788018459655648</v>
      </c>
      <c r="BC114" s="69">
        <f t="shared" si="71"/>
        <v>0</v>
      </c>
      <c r="BD114" s="69">
        <f t="shared" si="71"/>
        <v>0</v>
      </c>
      <c r="BE114" s="69">
        <f t="shared" si="71"/>
        <v>0</v>
      </c>
      <c r="BF114" s="69">
        <f t="shared" si="71"/>
        <v>0</v>
      </c>
      <c r="BG114" s="69">
        <f t="shared" si="71"/>
        <v>0</v>
      </c>
      <c r="BH114" s="69">
        <f t="shared" si="71"/>
        <v>0</v>
      </c>
      <c r="BI114" s="69">
        <f t="shared" si="71"/>
        <v>0</v>
      </c>
      <c r="BJ114" s="69">
        <f t="shared" si="71"/>
        <v>0</v>
      </c>
      <c r="BK114" s="69">
        <f t="shared" si="71"/>
        <v>0</v>
      </c>
      <c r="BL114" s="69">
        <f t="shared" si="71"/>
        <v>0</v>
      </c>
      <c r="BM114" s="37"/>
      <c r="BN114" s="58">
        <f>SUM(BN101:BN113)</f>
        <v>639.40092298278205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I54" activePane="bottomRight" state="frozen"/>
      <selection activeCell="N7" sqref="N7"/>
      <selection pane="topRight" activeCell="N7" sqref="N7"/>
      <selection pane="bottomLeft" activeCell="N7" sqref="N7"/>
      <selection pane="bottomRight" activeCell="BX110" sqref="BX110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332</v>
      </c>
    </row>
    <row r="2" spans="1:67" ht="15" customHeight="1">
      <c r="A2" s="60" t="s">
        <v>21</v>
      </c>
      <c r="B2" s="108" t="str">
        <f>VLOOKUP($B$1,'Assumptions (Inputs)'!$A$7:$F$24,2,FALSE)</f>
        <v>NEW Gateway Park SS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2.5000000000000001E-2</v>
      </c>
    </row>
    <row r="6" spans="1:67" ht="15" customHeight="1">
      <c r="A6" s="60"/>
      <c r="B6" s="367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N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0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12.861109372008697</v>
      </c>
      <c r="K11" s="57">
        <f t="shared" si="0"/>
        <v>91.118927845400833</v>
      </c>
      <c r="L11" s="57">
        <f t="shared" si="0"/>
        <v>253.36303710443741</v>
      </c>
      <c r="M11" s="57">
        <f t="shared" si="0"/>
        <v>547.68196350579262</v>
      </c>
      <c r="N11" s="57">
        <f t="shared" si="0"/>
        <v>765.60410572553894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(Escalated)'!E34</f>
        <v>0</v>
      </c>
      <c r="C13" s="129">
        <f>'CapEx (Escalated)'!F34</f>
        <v>0</v>
      </c>
      <c r="D13" s="129">
        <f>'CapEx (Escalated)'!G34</f>
        <v>0</v>
      </c>
      <c r="E13" s="129">
        <f>'CapEx (Escalated)'!H34</f>
        <v>0</v>
      </c>
      <c r="F13" s="129">
        <f>'CapEx (Escalated)'!I34</f>
        <v>0</v>
      </c>
      <c r="G13" s="129">
        <f>'CapEx (Escalated)'!J34</f>
        <v>0</v>
      </c>
      <c r="H13" s="129">
        <f>'CapEx (Escalated)'!K34</f>
        <v>0</v>
      </c>
      <c r="I13" s="129">
        <f>'CapEx (Escalated)'!L34</f>
        <v>12.861109372008697</v>
      </c>
      <c r="J13" s="129">
        <f>'CapEx (Escalated)'!M34</f>
        <v>78.257818473392135</v>
      </c>
      <c r="K13" s="129">
        <f>'CapEx (Escalated)'!N34</f>
        <v>162.24410925903658</v>
      </c>
      <c r="L13" s="129">
        <f>'CapEx (Escalated)'!O34</f>
        <v>294.31892640135521</v>
      </c>
      <c r="M13" s="129">
        <f>'CapEx (Escalated)'!P34</f>
        <v>217.92214221974632</v>
      </c>
      <c r="N13" s="129">
        <f>'CapEx (Escalated)'!Q34</f>
        <v>90.359237049995613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855.96334277553456</v>
      </c>
      <c r="BO13" s="337"/>
    </row>
    <row r="14" spans="1:67" s="38" customFormat="1" ht="15" customHeight="1">
      <c r="A14" s="67" t="s">
        <v>27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>
        <f>-SUM(I13:N13)</f>
        <v>-855.96334277553456</v>
      </c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-855.96334277553456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0</v>
      </c>
      <c r="D15" s="68">
        <f t="shared" si="2"/>
        <v>0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12.861109372008697</v>
      </c>
      <c r="J15" s="68">
        <f t="shared" si="2"/>
        <v>91.118927845400833</v>
      </c>
      <c r="K15" s="68">
        <f>SUM(K11:K14)</f>
        <v>253.36303710443741</v>
      </c>
      <c r="L15" s="68">
        <f>SUM(L11:L14)</f>
        <v>547.68196350579262</v>
      </c>
      <c r="M15" s="68">
        <f>SUM(M11:M14)</f>
        <v>765.60410572553894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</v>
      </c>
      <c r="D16" s="69">
        <f t="shared" si="4"/>
        <v>0</v>
      </c>
      <c r="E16" s="69">
        <f t="shared" si="4"/>
        <v>0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6.4305546860043483</v>
      </c>
      <c r="J16" s="69">
        <f t="shared" si="4"/>
        <v>51.990018608704766</v>
      </c>
      <c r="K16" s="69">
        <f t="shared" si="4"/>
        <v>172.24098247491912</v>
      </c>
      <c r="L16" s="69">
        <f t="shared" si="4"/>
        <v>400.52250030511505</v>
      </c>
      <c r="M16" s="69">
        <f t="shared" si="4"/>
        <v>656.64303461566578</v>
      </c>
      <c r="N16" s="69">
        <f t="shared" si="4"/>
        <v>382.80205286276947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0</v>
      </c>
      <c r="F19" s="75">
        <f t="shared" si="5"/>
        <v>0</v>
      </c>
      <c r="G19" s="75">
        <f t="shared" si="5"/>
        <v>0</v>
      </c>
      <c r="H19" s="75">
        <f t="shared" si="5"/>
        <v>0</v>
      </c>
      <c r="I19" s="75">
        <f t="shared" si="5"/>
        <v>0</v>
      </c>
      <c r="J19" s="75">
        <f t="shared" si="5"/>
        <v>0</v>
      </c>
      <c r="K19" s="75">
        <f t="shared" si="5"/>
        <v>0</v>
      </c>
      <c r="L19" s="75">
        <f t="shared" si="5"/>
        <v>0</v>
      </c>
      <c r="M19" s="75">
        <f t="shared" si="5"/>
        <v>0</v>
      </c>
      <c r="N19" s="75">
        <f t="shared" si="5"/>
        <v>0</v>
      </c>
      <c r="O19" s="75">
        <f t="shared" si="5"/>
        <v>855.96334277553456</v>
      </c>
      <c r="P19" s="75">
        <f t="shared" si="5"/>
        <v>855.96334277553456</v>
      </c>
      <c r="Q19" s="75">
        <f t="shared" si="5"/>
        <v>855.96334277553456</v>
      </c>
      <c r="R19" s="75">
        <f t="shared" si="5"/>
        <v>855.96334277553456</v>
      </c>
      <c r="S19" s="75">
        <f t="shared" si="5"/>
        <v>855.96334277553456</v>
      </c>
      <c r="T19" s="75">
        <f t="shared" si="5"/>
        <v>855.96334277553456</v>
      </c>
      <c r="U19" s="75">
        <f t="shared" si="5"/>
        <v>855.96334277553456</v>
      </c>
      <c r="V19" s="75">
        <f t="shared" si="5"/>
        <v>855.96334277553456</v>
      </c>
      <c r="W19" s="75">
        <f t="shared" si="5"/>
        <v>855.96334277553456</v>
      </c>
      <c r="X19" s="75">
        <f t="shared" si="5"/>
        <v>855.96334277553456</v>
      </c>
      <c r="Y19" s="75">
        <f t="shared" si="5"/>
        <v>855.96334277553456</v>
      </c>
      <c r="Z19" s="75">
        <f t="shared" si="5"/>
        <v>855.96334277553456</v>
      </c>
      <c r="AA19" s="75">
        <f t="shared" si="5"/>
        <v>855.96334277553456</v>
      </c>
      <c r="AB19" s="75">
        <f t="shared" si="5"/>
        <v>855.96334277553456</v>
      </c>
      <c r="AC19" s="75">
        <f t="shared" si="5"/>
        <v>855.96334277553456</v>
      </c>
      <c r="AD19" s="75">
        <f t="shared" si="5"/>
        <v>855.96334277553456</v>
      </c>
      <c r="AE19" s="75">
        <f t="shared" si="5"/>
        <v>855.96334277553456</v>
      </c>
      <c r="AF19" s="75">
        <f t="shared" si="5"/>
        <v>855.96334277553456</v>
      </c>
      <c r="AG19" s="75">
        <f t="shared" si="5"/>
        <v>855.96334277553456</v>
      </c>
      <c r="AH19" s="75">
        <f t="shared" si="5"/>
        <v>855.96334277553456</v>
      </c>
      <c r="AI19" s="75">
        <f t="shared" si="5"/>
        <v>855.96334277553456</v>
      </c>
      <c r="AJ19" s="75">
        <f t="shared" si="5"/>
        <v>855.96334277553456</v>
      </c>
      <c r="AK19" s="75">
        <f t="shared" si="5"/>
        <v>855.96334277553456</v>
      </c>
      <c r="AL19" s="75">
        <f t="shared" si="5"/>
        <v>855.96334277553456</v>
      </c>
      <c r="AM19" s="75">
        <f t="shared" si="5"/>
        <v>855.96334277553456</v>
      </c>
      <c r="AN19" s="75">
        <f t="shared" si="5"/>
        <v>855.96334277553456</v>
      </c>
      <c r="AO19" s="75">
        <f t="shared" si="5"/>
        <v>855.96334277553456</v>
      </c>
      <c r="AP19" s="75">
        <f t="shared" si="5"/>
        <v>855.96334277553456</v>
      </c>
      <c r="AQ19" s="75">
        <f t="shared" si="5"/>
        <v>855.96334277553456</v>
      </c>
      <c r="AR19" s="75">
        <f t="shared" si="5"/>
        <v>855.96334277553456</v>
      </c>
      <c r="AS19" s="75">
        <f t="shared" si="5"/>
        <v>855.96334277553456</v>
      </c>
      <c r="AT19" s="75">
        <f t="shared" si="5"/>
        <v>855.96334277553456</v>
      </c>
      <c r="AU19" s="75">
        <f t="shared" si="5"/>
        <v>855.96334277553456</v>
      </c>
      <c r="AV19" s="75">
        <f t="shared" si="5"/>
        <v>855.96334277553456</v>
      </c>
      <c r="AW19" s="75">
        <f t="shared" si="5"/>
        <v>855.96334277553456</v>
      </c>
      <c r="AX19" s="75">
        <f t="shared" si="5"/>
        <v>855.96334277553456</v>
      </c>
      <c r="AY19" s="75">
        <f t="shared" si="5"/>
        <v>855.96334277553456</v>
      </c>
      <c r="AZ19" s="75">
        <f t="shared" si="5"/>
        <v>855.96334277553456</v>
      </c>
      <c r="BA19" s="75">
        <f t="shared" si="5"/>
        <v>855.96334277553456</v>
      </c>
      <c r="BB19" s="75">
        <f t="shared" si="5"/>
        <v>855.96334277553456</v>
      </c>
      <c r="BC19" s="75">
        <f t="shared" si="5"/>
        <v>855.96334277553456</v>
      </c>
      <c r="BD19" s="75">
        <f t="shared" si="5"/>
        <v>855.96334277553456</v>
      </c>
      <c r="BE19" s="75">
        <f t="shared" si="5"/>
        <v>855.96334277553456</v>
      </c>
      <c r="BF19" s="75">
        <f t="shared" si="5"/>
        <v>855.96334277553456</v>
      </c>
      <c r="BG19" s="75">
        <f t="shared" si="5"/>
        <v>855.96334277553456</v>
      </c>
      <c r="BH19" s="75">
        <f t="shared" si="5"/>
        <v>855.96334277553456</v>
      </c>
      <c r="BI19" s="75">
        <f t="shared" si="5"/>
        <v>855.96334277553456</v>
      </c>
      <c r="BJ19" s="75">
        <f t="shared" si="5"/>
        <v>855.96334277553456</v>
      </c>
      <c r="BK19" s="75">
        <f t="shared" si="5"/>
        <v>855.96334277553456</v>
      </c>
      <c r="BL19" s="75">
        <f t="shared" si="5"/>
        <v>0</v>
      </c>
      <c r="BM19" s="37"/>
      <c r="BN19" s="75"/>
      <c r="BO19" s="337"/>
    </row>
    <row r="20" spans="1:67" s="67" customFormat="1" ht="15" customHeight="1">
      <c r="A20" s="362" t="s">
        <v>25</v>
      </c>
      <c r="B20" s="290">
        <f>-B14</f>
        <v>0</v>
      </c>
      <c r="C20" s="290">
        <f t="shared" ref="C20:D20" si="6">-C14</f>
        <v>0</v>
      </c>
      <c r="D20" s="290">
        <f t="shared" si="6"/>
        <v>0</v>
      </c>
      <c r="E20" s="290">
        <f>-E14</f>
        <v>0</v>
      </c>
      <c r="F20" s="290">
        <f t="shared" ref="F20:AX20" si="7">-F14</f>
        <v>0</v>
      </c>
      <c r="G20" s="290">
        <f t="shared" si="7"/>
        <v>0</v>
      </c>
      <c r="H20" s="290">
        <f t="shared" si="7"/>
        <v>0</v>
      </c>
      <c r="I20" s="290">
        <f t="shared" si="7"/>
        <v>0</v>
      </c>
      <c r="J20" s="290">
        <f t="shared" si="7"/>
        <v>0</v>
      </c>
      <c r="K20" s="290">
        <f t="shared" si="7"/>
        <v>0</v>
      </c>
      <c r="L20" s="290">
        <f t="shared" si="7"/>
        <v>0</v>
      </c>
      <c r="M20" s="290">
        <f t="shared" si="7"/>
        <v>0</v>
      </c>
      <c r="N20" s="290">
        <f t="shared" si="7"/>
        <v>855.96334277553456</v>
      </c>
      <c r="O20" s="290">
        <f t="shared" si="7"/>
        <v>0</v>
      </c>
      <c r="P20" s="290">
        <f t="shared" si="7"/>
        <v>0</v>
      </c>
      <c r="Q20" s="290">
        <f t="shared" si="7"/>
        <v>0</v>
      </c>
      <c r="R20" s="290">
        <f t="shared" si="7"/>
        <v>0</v>
      </c>
      <c r="S20" s="290">
        <f t="shared" si="7"/>
        <v>0</v>
      </c>
      <c r="T20" s="290">
        <f t="shared" si="7"/>
        <v>0</v>
      </c>
      <c r="U20" s="290">
        <f t="shared" si="7"/>
        <v>0</v>
      </c>
      <c r="V20" s="290">
        <f t="shared" si="7"/>
        <v>0</v>
      </c>
      <c r="W20" s="290">
        <f t="shared" si="7"/>
        <v>0</v>
      </c>
      <c r="X20" s="290">
        <f t="shared" si="7"/>
        <v>0</v>
      </c>
      <c r="Y20" s="290">
        <f t="shared" si="7"/>
        <v>0</v>
      </c>
      <c r="Z20" s="290">
        <f t="shared" si="7"/>
        <v>0</v>
      </c>
      <c r="AA20" s="290">
        <f t="shared" si="7"/>
        <v>0</v>
      </c>
      <c r="AB20" s="290">
        <f t="shared" si="7"/>
        <v>0</v>
      </c>
      <c r="AC20" s="290">
        <f t="shared" si="7"/>
        <v>0</v>
      </c>
      <c r="AD20" s="290">
        <f t="shared" si="7"/>
        <v>0</v>
      </c>
      <c r="AE20" s="290">
        <f t="shared" si="7"/>
        <v>0</v>
      </c>
      <c r="AF20" s="290">
        <f t="shared" si="7"/>
        <v>0</v>
      </c>
      <c r="AG20" s="290">
        <f t="shared" si="7"/>
        <v>0</v>
      </c>
      <c r="AH20" s="290">
        <f t="shared" si="7"/>
        <v>0</v>
      </c>
      <c r="AI20" s="290">
        <f t="shared" si="7"/>
        <v>0</v>
      </c>
      <c r="AJ20" s="290">
        <f t="shared" si="7"/>
        <v>0</v>
      </c>
      <c r="AK20" s="290">
        <f t="shared" si="7"/>
        <v>0</v>
      </c>
      <c r="AL20" s="290">
        <f t="shared" si="7"/>
        <v>0</v>
      </c>
      <c r="AM20" s="290">
        <f t="shared" si="7"/>
        <v>0</v>
      </c>
      <c r="AN20" s="290">
        <f t="shared" si="7"/>
        <v>0</v>
      </c>
      <c r="AO20" s="290">
        <f t="shared" si="7"/>
        <v>0</v>
      </c>
      <c r="AP20" s="290">
        <f t="shared" si="7"/>
        <v>0</v>
      </c>
      <c r="AQ20" s="290">
        <f t="shared" si="7"/>
        <v>0</v>
      </c>
      <c r="AR20" s="290">
        <f t="shared" si="7"/>
        <v>0</v>
      </c>
      <c r="AS20" s="290">
        <f t="shared" si="7"/>
        <v>0</v>
      </c>
      <c r="AT20" s="290">
        <f t="shared" si="7"/>
        <v>0</v>
      </c>
      <c r="AU20" s="290">
        <f t="shared" si="7"/>
        <v>0</v>
      </c>
      <c r="AV20" s="290">
        <f t="shared" si="7"/>
        <v>0</v>
      </c>
      <c r="AW20" s="290">
        <f t="shared" si="7"/>
        <v>0</v>
      </c>
      <c r="AX20" s="290">
        <f t="shared" si="7"/>
        <v>0</v>
      </c>
      <c r="AY20" s="290">
        <f t="shared" ref="AY20:BL20" si="8">-B20</f>
        <v>0</v>
      </c>
      <c r="AZ20" s="290">
        <f t="shared" si="8"/>
        <v>0</v>
      </c>
      <c r="BA20" s="290">
        <f t="shared" si="8"/>
        <v>0</v>
      </c>
      <c r="BB20" s="290">
        <f t="shared" si="8"/>
        <v>0</v>
      </c>
      <c r="BC20" s="290">
        <f t="shared" si="8"/>
        <v>0</v>
      </c>
      <c r="BD20" s="290">
        <f t="shared" si="8"/>
        <v>0</v>
      </c>
      <c r="BE20" s="290">
        <f t="shared" si="8"/>
        <v>0</v>
      </c>
      <c r="BF20" s="290">
        <f t="shared" si="8"/>
        <v>0</v>
      </c>
      <c r="BG20" s="290">
        <f t="shared" si="8"/>
        <v>0</v>
      </c>
      <c r="BH20" s="290">
        <f t="shared" si="8"/>
        <v>0</v>
      </c>
      <c r="BI20" s="290">
        <f t="shared" si="8"/>
        <v>0</v>
      </c>
      <c r="BJ20" s="290">
        <f t="shared" si="8"/>
        <v>0</v>
      </c>
      <c r="BK20" s="290">
        <f t="shared" si="8"/>
        <v>-855.96334277553456</v>
      </c>
      <c r="BL20" s="290">
        <f t="shared" si="8"/>
        <v>0</v>
      </c>
      <c r="BM20" s="292"/>
      <c r="BN20" s="290">
        <f>SUM(B20:BM20)</f>
        <v>0</v>
      </c>
      <c r="BO20" s="368"/>
    </row>
    <row r="21" spans="1:67" s="38" customFormat="1" ht="15" customHeight="1">
      <c r="A21" s="36" t="s">
        <v>28</v>
      </c>
      <c r="B21" s="75">
        <f t="shared" ref="B21:BL21" si="9">SUM(B19:B20)</f>
        <v>0</v>
      </c>
      <c r="C21" s="75">
        <f t="shared" si="9"/>
        <v>0</v>
      </c>
      <c r="D21" s="75">
        <f t="shared" si="9"/>
        <v>0</v>
      </c>
      <c r="E21" s="75">
        <f t="shared" si="9"/>
        <v>0</v>
      </c>
      <c r="F21" s="75">
        <f t="shared" si="9"/>
        <v>0</v>
      </c>
      <c r="G21" s="75">
        <f t="shared" si="9"/>
        <v>0</v>
      </c>
      <c r="H21" s="75">
        <f t="shared" si="9"/>
        <v>0</v>
      </c>
      <c r="I21" s="75">
        <f t="shared" si="9"/>
        <v>0</v>
      </c>
      <c r="J21" s="75">
        <f t="shared" si="9"/>
        <v>0</v>
      </c>
      <c r="K21" s="75">
        <f t="shared" si="9"/>
        <v>0</v>
      </c>
      <c r="L21" s="75">
        <f t="shared" si="9"/>
        <v>0</v>
      </c>
      <c r="M21" s="75">
        <f t="shared" si="9"/>
        <v>0</v>
      </c>
      <c r="N21" s="75">
        <f t="shared" si="9"/>
        <v>855.96334277553456</v>
      </c>
      <c r="O21" s="75">
        <f t="shared" si="9"/>
        <v>855.96334277553456</v>
      </c>
      <c r="P21" s="75">
        <f t="shared" si="9"/>
        <v>855.96334277553456</v>
      </c>
      <c r="Q21" s="75">
        <f t="shared" si="9"/>
        <v>855.96334277553456</v>
      </c>
      <c r="R21" s="75">
        <f t="shared" si="9"/>
        <v>855.96334277553456</v>
      </c>
      <c r="S21" s="75">
        <f t="shared" si="9"/>
        <v>855.96334277553456</v>
      </c>
      <c r="T21" s="75">
        <f t="shared" si="9"/>
        <v>855.96334277553456</v>
      </c>
      <c r="U21" s="75">
        <f t="shared" si="9"/>
        <v>855.96334277553456</v>
      </c>
      <c r="V21" s="75">
        <f t="shared" si="9"/>
        <v>855.96334277553456</v>
      </c>
      <c r="W21" s="75">
        <f t="shared" si="9"/>
        <v>855.96334277553456</v>
      </c>
      <c r="X21" s="75">
        <f t="shared" si="9"/>
        <v>855.96334277553456</v>
      </c>
      <c r="Y21" s="75">
        <f t="shared" si="9"/>
        <v>855.96334277553456</v>
      </c>
      <c r="Z21" s="75">
        <f t="shared" si="9"/>
        <v>855.96334277553456</v>
      </c>
      <c r="AA21" s="75">
        <f t="shared" si="9"/>
        <v>855.96334277553456</v>
      </c>
      <c r="AB21" s="75">
        <f t="shared" si="9"/>
        <v>855.96334277553456</v>
      </c>
      <c r="AC21" s="75">
        <f t="shared" si="9"/>
        <v>855.96334277553456</v>
      </c>
      <c r="AD21" s="75">
        <f t="shared" si="9"/>
        <v>855.96334277553456</v>
      </c>
      <c r="AE21" s="75">
        <f t="shared" si="9"/>
        <v>855.96334277553456</v>
      </c>
      <c r="AF21" s="75">
        <f t="shared" si="9"/>
        <v>855.96334277553456</v>
      </c>
      <c r="AG21" s="75">
        <f t="shared" si="9"/>
        <v>855.96334277553456</v>
      </c>
      <c r="AH21" s="75">
        <f t="shared" si="9"/>
        <v>855.96334277553456</v>
      </c>
      <c r="AI21" s="75">
        <f t="shared" si="9"/>
        <v>855.96334277553456</v>
      </c>
      <c r="AJ21" s="75">
        <f t="shared" si="9"/>
        <v>855.96334277553456</v>
      </c>
      <c r="AK21" s="75">
        <f t="shared" si="9"/>
        <v>855.96334277553456</v>
      </c>
      <c r="AL21" s="75">
        <f t="shared" si="9"/>
        <v>855.96334277553456</v>
      </c>
      <c r="AM21" s="75">
        <f t="shared" si="9"/>
        <v>855.96334277553456</v>
      </c>
      <c r="AN21" s="75">
        <f t="shared" si="9"/>
        <v>855.96334277553456</v>
      </c>
      <c r="AO21" s="75">
        <f t="shared" si="9"/>
        <v>855.96334277553456</v>
      </c>
      <c r="AP21" s="75">
        <f t="shared" si="9"/>
        <v>855.96334277553456</v>
      </c>
      <c r="AQ21" s="75">
        <f t="shared" si="9"/>
        <v>855.96334277553456</v>
      </c>
      <c r="AR21" s="75">
        <f t="shared" si="9"/>
        <v>855.96334277553456</v>
      </c>
      <c r="AS21" s="75">
        <f t="shared" si="9"/>
        <v>855.96334277553456</v>
      </c>
      <c r="AT21" s="75">
        <f t="shared" si="9"/>
        <v>855.96334277553456</v>
      </c>
      <c r="AU21" s="75">
        <f t="shared" si="9"/>
        <v>855.96334277553456</v>
      </c>
      <c r="AV21" s="75">
        <f t="shared" si="9"/>
        <v>855.96334277553456</v>
      </c>
      <c r="AW21" s="75">
        <f t="shared" si="9"/>
        <v>855.96334277553456</v>
      </c>
      <c r="AX21" s="75">
        <f t="shared" si="9"/>
        <v>855.96334277553456</v>
      </c>
      <c r="AY21" s="75">
        <f t="shared" si="9"/>
        <v>855.96334277553456</v>
      </c>
      <c r="AZ21" s="75">
        <f t="shared" si="9"/>
        <v>855.96334277553456</v>
      </c>
      <c r="BA21" s="75">
        <f t="shared" si="9"/>
        <v>855.96334277553456</v>
      </c>
      <c r="BB21" s="75">
        <f t="shared" si="9"/>
        <v>855.96334277553456</v>
      </c>
      <c r="BC21" s="75">
        <f t="shared" si="9"/>
        <v>855.96334277553456</v>
      </c>
      <c r="BD21" s="75">
        <f t="shared" si="9"/>
        <v>855.96334277553456</v>
      </c>
      <c r="BE21" s="75">
        <f t="shared" si="9"/>
        <v>855.96334277553456</v>
      </c>
      <c r="BF21" s="75">
        <f t="shared" si="9"/>
        <v>855.96334277553456</v>
      </c>
      <c r="BG21" s="75">
        <f t="shared" si="9"/>
        <v>855.96334277553456</v>
      </c>
      <c r="BH21" s="75">
        <f t="shared" si="9"/>
        <v>855.96334277553456</v>
      </c>
      <c r="BI21" s="75">
        <f t="shared" si="9"/>
        <v>855.96334277553456</v>
      </c>
      <c r="BJ21" s="75">
        <f t="shared" si="9"/>
        <v>855.96334277553456</v>
      </c>
      <c r="BK21" s="75">
        <f t="shared" si="9"/>
        <v>0</v>
      </c>
      <c r="BL21" s="75">
        <f t="shared" si="9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10">AVERAGE(B19,B21)</f>
        <v>0</v>
      </c>
      <c r="C22" s="69">
        <f t="shared" si="10"/>
        <v>0</v>
      </c>
      <c r="D22" s="69">
        <f t="shared" si="10"/>
        <v>0</v>
      </c>
      <c r="E22" s="69">
        <f t="shared" si="10"/>
        <v>0</v>
      </c>
      <c r="F22" s="69">
        <f t="shared" si="10"/>
        <v>0</v>
      </c>
      <c r="G22" s="69">
        <f t="shared" si="10"/>
        <v>0</v>
      </c>
      <c r="H22" s="69">
        <f t="shared" si="10"/>
        <v>0</v>
      </c>
      <c r="I22" s="69">
        <f t="shared" si="10"/>
        <v>0</v>
      </c>
      <c r="J22" s="69">
        <f t="shared" si="10"/>
        <v>0</v>
      </c>
      <c r="K22" s="69">
        <f t="shared" si="10"/>
        <v>0</v>
      </c>
      <c r="L22" s="69">
        <f t="shared" si="10"/>
        <v>0</v>
      </c>
      <c r="M22" s="69">
        <f t="shared" si="10"/>
        <v>0</v>
      </c>
      <c r="N22" s="69">
        <f t="shared" si="10"/>
        <v>427.98167138776728</v>
      </c>
      <c r="O22" s="69">
        <f t="shared" si="10"/>
        <v>855.96334277553456</v>
      </c>
      <c r="P22" s="69">
        <f t="shared" si="10"/>
        <v>855.96334277553456</v>
      </c>
      <c r="Q22" s="69">
        <f t="shared" si="10"/>
        <v>855.96334277553456</v>
      </c>
      <c r="R22" s="69">
        <f t="shared" si="10"/>
        <v>855.96334277553456</v>
      </c>
      <c r="S22" s="69">
        <f t="shared" si="10"/>
        <v>855.96334277553456</v>
      </c>
      <c r="T22" s="69">
        <f t="shared" si="10"/>
        <v>855.96334277553456</v>
      </c>
      <c r="U22" s="69">
        <f t="shared" si="10"/>
        <v>855.96334277553456</v>
      </c>
      <c r="V22" s="69">
        <f t="shared" si="10"/>
        <v>855.96334277553456</v>
      </c>
      <c r="W22" s="69">
        <f t="shared" si="10"/>
        <v>855.96334277553456</v>
      </c>
      <c r="X22" s="69">
        <f t="shared" si="10"/>
        <v>855.96334277553456</v>
      </c>
      <c r="Y22" s="69">
        <f t="shared" si="10"/>
        <v>855.96334277553456</v>
      </c>
      <c r="Z22" s="69">
        <f t="shared" si="10"/>
        <v>855.96334277553456</v>
      </c>
      <c r="AA22" s="69">
        <f t="shared" si="10"/>
        <v>855.96334277553456</v>
      </c>
      <c r="AB22" s="69">
        <f t="shared" si="10"/>
        <v>855.96334277553456</v>
      </c>
      <c r="AC22" s="69">
        <f t="shared" si="10"/>
        <v>855.96334277553456</v>
      </c>
      <c r="AD22" s="69">
        <f t="shared" si="10"/>
        <v>855.96334277553456</v>
      </c>
      <c r="AE22" s="69">
        <f t="shared" si="10"/>
        <v>855.96334277553456</v>
      </c>
      <c r="AF22" s="69">
        <f t="shared" si="10"/>
        <v>855.96334277553456</v>
      </c>
      <c r="AG22" s="69">
        <f t="shared" si="10"/>
        <v>855.96334277553456</v>
      </c>
      <c r="AH22" s="69">
        <f t="shared" si="10"/>
        <v>855.96334277553456</v>
      </c>
      <c r="AI22" s="69">
        <f t="shared" si="10"/>
        <v>855.96334277553456</v>
      </c>
      <c r="AJ22" s="69">
        <f t="shared" si="10"/>
        <v>855.96334277553456</v>
      </c>
      <c r="AK22" s="69">
        <f t="shared" si="10"/>
        <v>855.96334277553456</v>
      </c>
      <c r="AL22" s="69">
        <f t="shared" si="10"/>
        <v>855.96334277553456</v>
      </c>
      <c r="AM22" s="69">
        <f t="shared" si="10"/>
        <v>855.96334277553456</v>
      </c>
      <c r="AN22" s="69">
        <f t="shared" si="10"/>
        <v>855.96334277553456</v>
      </c>
      <c r="AO22" s="69">
        <f t="shared" si="10"/>
        <v>855.96334277553456</v>
      </c>
      <c r="AP22" s="69">
        <f t="shared" si="10"/>
        <v>855.96334277553456</v>
      </c>
      <c r="AQ22" s="69">
        <f t="shared" si="10"/>
        <v>855.96334277553456</v>
      </c>
      <c r="AR22" s="69">
        <f t="shared" si="10"/>
        <v>855.96334277553456</v>
      </c>
      <c r="AS22" s="69">
        <f t="shared" si="10"/>
        <v>855.96334277553456</v>
      </c>
      <c r="AT22" s="69">
        <f t="shared" si="10"/>
        <v>855.96334277553456</v>
      </c>
      <c r="AU22" s="69">
        <f t="shared" si="10"/>
        <v>855.96334277553456</v>
      </c>
      <c r="AV22" s="69">
        <f t="shared" si="10"/>
        <v>855.96334277553456</v>
      </c>
      <c r="AW22" s="69">
        <f t="shared" si="10"/>
        <v>855.96334277553456</v>
      </c>
      <c r="AX22" s="69">
        <f t="shared" si="10"/>
        <v>855.96334277553456</v>
      </c>
      <c r="AY22" s="69">
        <f t="shared" si="10"/>
        <v>855.96334277553456</v>
      </c>
      <c r="AZ22" s="69">
        <f t="shared" si="10"/>
        <v>855.96334277553456</v>
      </c>
      <c r="BA22" s="69">
        <f t="shared" si="10"/>
        <v>855.96334277553456</v>
      </c>
      <c r="BB22" s="69">
        <f t="shared" si="10"/>
        <v>855.96334277553456</v>
      </c>
      <c r="BC22" s="69">
        <f t="shared" si="10"/>
        <v>855.96334277553456</v>
      </c>
      <c r="BD22" s="69">
        <f t="shared" si="10"/>
        <v>855.96334277553456</v>
      </c>
      <c r="BE22" s="69">
        <f t="shared" si="10"/>
        <v>855.96334277553456</v>
      </c>
      <c r="BF22" s="69">
        <f t="shared" si="10"/>
        <v>855.96334277553456</v>
      </c>
      <c r="BG22" s="69">
        <f t="shared" si="10"/>
        <v>855.96334277553456</v>
      </c>
      <c r="BH22" s="69">
        <f t="shared" si="10"/>
        <v>855.96334277553456</v>
      </c>
      <c r="BI22" s="69">
        <f t="shared" si="10"/>
        <v>855.96334277553456</v>
      </c>
      <c r="BJ22" s="69">
        <f t="shared" si="10"/>
        <v>855.96334277553456</v>
      </c>
      <c r="BK22" s="69">
        <f t="shared" si="10"/>
        <v>427.98167138776728</v>
      </c>
      <c r="BL22" s="69">
        <f t="shared" si="10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1">B28</f>
        <v>0</v>
      </c>
      <c r="D25" s="75">
        <f t="shared" si="11"/>
        <v>0</v>
      </c>
      <c r="E25" s="75">
        <f t="shared" si="11"/>
        <v>0</v>
      </c>
      <c r="F25" s="75">
        <f t="shared" si="11"/>
        <v>0</v>
      </c>
      <c r="G25" s="75">
        <f t="shared" si="11"/>
        <v>0</v>
      </c>
      <c r="H25" s="75">
        <f t="shared" si="11"/>
        <v>0</v>
      </c>
      <c r="I25" s="75">
        <f t="shared" si="11"/>
        <v>0</v>
      </c>
      <c r="J25" s="75">
        <f t="shared" si="11"/>
        <v>0</v>
      </c>
      <c r="K25" s="75">
        <f t="shared" si="11"/>
        <v>0</v>
      </c>
      <c r="L25" s="75">
        <f t="shared" si="11"/>
        <v>0</v>
      </c>
      <c r="M25" s="75">
        <f t="shared" si="11"/>
        <v>0</v>
      </c>
      <c r="N25" s="75">
        <f t="shared" si="11"/>
        <v>0</v>
      </c>
      <c r="O25" s="75">
        <f t="shared" si="11"/>
        <v>64.197250708165086</v>
      </c>
      <c r="P25" s="75">
        <f t="shared" si="11"/>
        <v>187.78123813809677</v>
      </c>
      <c r="Q25" s="75">
        <f t="shared" si="11"/>
        <v>302.08658293234163</v>
      </c>
      <c r="R25" s="75">
        <f t="shared" si="11"/>
        <v>407.83229429883119</v>
      </c>
      <c r="S25" s="75">
        <f t="shared" si="11"/>
        <v>505.63466584436372</v>
      </c>
      <c r="T25" s="75">
        <f t="shared" si="11"/>
        <v>596.10999117573772</v>
      </c>
      <c r="U25" s="75">
        <f t="shared" si="11"/>
        <v>679.78896756547408</v>
      </c>
      <c r="V25" s="75">
        <f t="shared" si="11"/>
        <v>757.20229228609344</v>
      </c>
      <c r="W25" s="75">
        <f t="shared" si="11"/>
        <v>833.58846099538221</v>
      </c>
      <c r="X25" s="75">
        <f t="shared" si="11"/>
        <v>909.97462970467097</v>
      </c>
      <c r="Y25" s="75">
        <f t="shared" si="11"/>
        <v>986.36079841395974</v>
      </c>
      <c r="Z25" s="75">
        <f t="shared" si="11"/>
        <v>1062.7469671232484</v>
      </c>
      <c r="AA25" s="75">
        <f t="shared" si="11"/>
        <v>1139.1331358325369</v>
      </c>
      <c r="AB25" s="75">
        <f t="shared" si="11"/>
        <v>1215.5193045418255</v>
      </c>
      <c r="AC25" s="75">
        <f t="shared" si="11"/>
        <v>1291.905473251114</v>
      </c>
      <c r="AD25" s="75">
        <f t="shared" si="11"/>
        <v>1368.2916419604026</v>
      </c>
      <c r="AE25" s="75">
        <f t="shared" si="11"/>
        <v>1444.6778106696911</v>
      </c>
      <c r="AF25" s="75">
        <f t="shared" si="11"/>
        <v>1521.0639793789796</v>
      </c>
      <c r="AG25" s="75">
        <f t="shared" si="11"/>
        <v>1597.4501480882682</v>
      </c>
      <c r="AH25" s="75">
        <f t="shared" si="11"/>
        <v>1673.8363167975567</v>
      </c>
      <c r="AI25" s="75">
        <f t="shared" si="11"/>
        <v>1712.029401152201</v>
      </c>
      <c r="AJ25" s="75">
        <f t="shared" si="11"/>
        <v>1712.029401152201</v>
      </c>
      <c r="AK25" s="75">
        <f t="shared" si="11"/>
        <v>1712.029401152201</v>
      </c>
      <c r="AL25" s="75">
        <f t="shared" si="11"/>
        <v>1712.029401152201</v>
      </c>
      <c r="AM25" s="75">
        <f t="shared" si="11"/>
        <v>1712.029401152201</v>
      </c>
      <c r="AN25" s="75">
        <f t="shared" si="11"/>
        <v>1712.029401152201</v>
      </c>
      <c r="AO25" s="75">
        <f t="shared" si="11"/>
        <v>1712.029401152201</v>
      </c>
      <c r="AP25" s="75">
        <f t="shared" si="11"/>
        <v>1712.029401152201</v>
      </c>
      <c r="AQ25" s="75">
        <f t="shared" si="11"/>
        <v>1712.029401152201</v>
      </c>
      <c r="AR25" s="75">
        <f t="shared" si="11"/>
        <v>1712.029401152201</v>
      </c>
      <c r="AS25" s="75">
        <f t="shared" si="11"/>
        <v>1712.029401152201</v>
      </c>
      <c r="AT25" s="75">
        <f t="shared" si="11"/>
        <v>1712.029401152201</v>
      </c>
      <c r="AU25" s="75">
        <f t="shared" si="11"/>
        <v>1712.029401152201</v>
      </c>
      <c r="AV25" s="75">
        <f t="shared" si="11"/>
        <v>1712.029401152201</v>
      </c>
      <c r="AW25" s="75">
        <f t="shared" si="11"/>
        <v>1712.029401152201</v>
      </c>
      <c r="AX25" s="75">
        <f t="shared" si="11"/>
        <v>1712.029401152201</v>
      </c>
      <c r="AY25" s="75">
        <f t="shared" si="11"/>
        <v>1712.029401152201</v>
      </c>
      <c r="AZ25" s="75">
        <f t="shared" si="11"/>
        <v>1712.029401152201</v>
      </c>
      <c r="BA25" s="75">
        <f t="shared" si="11"/>
        <v>1712.029401152201</v>
      </c>
      <c r="BB25" s="75">
        <f t="shared" si="11"/>
        <v>1712.029401152201</v>
      </c>
      <c r="BC25" s="75">
        <f t="shared" si="11"/>
        <v>1712.029401152201</v>
      </c>
      <c r="BD25" s="75">
        <f t="shared" si="11"/>
        <v>1712.029401152201</v>
      </c>
      <c r="BE25" s="75">
        <f t="shared" si="11"/>
        <v>1712.029401152201</v>
      </c>
      <c r="BF25" s="75">
        <f t="shared" si="11"/>
        <v>1712.029401152201</v>
      </c>
      <c r="BG25" s="75">
        <f t="shared" si="11"/>
        <v>1712.029401152201</v>
      </c>
      <c r="BH25" s="75">
        <f t="shared" si="11"/>
        <v>1712.029401152201</v>
      </c>
      <c r="BI25" s="75">
        <f t="shared" si="11"/>
        <v>1712.029401152201</v>
      </c>
      <c r="BJ25" s="75">
        <f t="shared" si="11"/>
        <v>1712.029401152201</v>
      </c>
      <c r="BK25" s="75">
        <f t="shared" si="11"/>
        <v>1712.029401152201</v>
      </c>
      <c r="BL25" s="75">
        <f t="shared" si="11"/>
        <v>1712.029401152201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2">C75</f>
        <v>0</v>
      </c>
      <c r="D26" s="75">
        <f t="shared" si="12"/>
        <v>0</v>
      </c>
      <c r="E26" s="75">
        <f t="shared" si="12"/>
        <v>0</v>
      </c>
      <c r="F26" s="75">
        <f t="shared" si="12"/>
        <v>0</v>
      </c>
      <c r="G26" s="75">
        <f t="shared" si="12"/>
        <v>0</v>
      </c>
      <c r="H26" s="75">
        <f t="shared" si="12"/>
        <v>0</v>
      </c>
      <c r="I26" s="75">
        <f t="shared" si="12"/>
        <v>0</v>
      </c>
      <c r="J26" s="75">
        <f t="shared" si="12"/>
        <v>0</v>
      </c>
      <c r="K26" s="75">
        <f t="shared" si="12"/>
        <v>0</v>
      </c>
      <c r="L26" s="75">
        <f t="shared" si="12"/>
        <v>0</v>
      </c>
      <c r="M26" s="75">
        <f t="shared" si="12"/>
        <v>0</v>
      </c>
      <c r="N26" s="75">
        <f t="shared" si="12"/>
        <v>32.098625354082543</v>
      </c>
      <c r="O26" s="75">
        <f t="shared" si="12"/>
        <v>61.791993714965841</v>
      </c>
      <c r="P26" s="75">
        <f t="shared" si="12"/>
        <v>57.152672397122437</v>
      </c>
      <c r="Q26" s="75">
        <f t="shared" si="12"/>
        <v>52.872855683244765</v>
      </c>
      <c r="R26" s="75">
        <f t="shared" si="12"/>
        <v>48.90118577276629</v>
      </c>
      <c r="S26" s="75">
        <f t="shared" si="12"/>
        <v>45.237662665687004</v>
      </c>
      <c r="T26" s="75">
        <f t="shared" si="12"/>
        <v>41.839488194868132</v>
      </c>
      <c r="U26" s="75">
        <f t="shared" si="12"/>
        <v>38.706662360309679</v>
      </c>
      <c r="V26" s="75">
        <f t="shared" si="12"/>
        <v>38.193084354644348</v>
      </c>
      <c r="W26" s="75">
        <f t="shared" si="12"/>
        <v>38.193084354644348</v>
      </c>
      <c r="X26" s="75">
        <f t="shared" si="12"/>
        <v>38.193084354644348</v>
      </c>
      <c r="Y26" s="75">
        <f t="shared" si="12"/>
        <v>38.193084354644348</v>
      </c>
      <c r="Z26" s="75">
        <f t="shared" si="12"/>
        <v>38.193084354644348</v>
      </c>
      <c r="AA26" s="75">
        <f t="shared" si="12"/>
        <v>38.193084354644348</v>
      </c>
      <c r="AB26" s="75">
        <f t="shared" si="12"/>
        <v>38.193084354644348</v>
      </c>
      <c r="AC26" s="75">
        <f t="shared" si="12"/>
        <v>38.193084354644348</v>
      </c>
      <c r="AD26" s="75">
        <f t="shared" si="12"/>
        <v>38.193084354644348</v>
      </c>
      <c r="AE26" s="75">
        <f t="shared" si="12"/>
        <v>38.193084354644348</v>
      </c>
      <c r="AF26" s="75">
        <f t="shared" si="12"/>
        <v>38.193084354644348</v>
      </c>
      <c r="AG26" s="75">
        <f t="shared" si="12"/>
        <v>38.193084354644348</v>
      </c>
      <c r="AH26" s="75">
        <f t="shared" si="12"/>
        <v>19.096542177322174</v>
      </c>
      <c r="AI26" s="75">
        <f t="shared" si="12"/>
        <v>0</v>
      </c>
      <c r="AJ26" s="75">
        <f t="shared" si="12"/>
        <v>0</v>
      </c>
      <c r="AK26" s="75">
        <f t="shared" si="12"/>
        <v>0</v>
      </c>
      <c r="AL26" s="75">
        <f t="shared" si="12"/>
        <v>0</v>
      </c>
      <c r="AM26" s="75">
        <f t="shared" si="12"/>
        <v>0</v>
      </c>
      <c r="AN26" s="75">
        <f t="shared" si="12"/>
        <v>0</v>
      </c>
      <c r="AO26" s="75">
        <f t="shared" si="12"/>
        <v>0</v>
      </c>
      <c r="AP26" s="75">
        <f t="shared" si="12"/>
        <v>0</v>
      </c>
      <c r="AQ26" s="75">
        <f t="shared" si="12"/>
        <v>0</v>
      </c>
      <c r="AR26" s="75">
        <f t="shared" si="12"/>
        <v>0</v>
      </c>
      <c r="AS26" s="75">
        <f t="shared" si="12"/>
        <v>0</v>
      </c>
      <c r="AT26" s="75">
        <f t="shared" si="12"/>
        <v>0</v>
      </c>
      <c r="AU26" s="75">
        <f t="shared" si="12"/>
        <v>0</v>
      </c>
      <c r="AV26" s="75">
        <f t="shared" si="12"/>
        <v>0</v>
      </c>
      <c r="AW26" s="75">
        <f t="shared" si="12"/>
        <v>0</v>
      </c>
      <c r="AX26" s="75">
        <f t="shared" si="12"/>
        <v>0</v>
      </c>
      <c r="AY26" s="75">
        <f t="shared" si="12"/>
        <v>0</v>
      </c>
      <c r="AZ26" s="75">
        <f t="shared" si="12"/>
        <v>0</v>
      </c>
      <c r="BA26" s="75">
        <f t="shared" si="12"/>
        <v>0</v>
      </c>
      <c r="BB26" s="75">
        <f t="shared" si="12"/>
        <v>0</v>
      </c>
      <c r="BC26" s="75">
        <f t="shared" si="12"/>
        <v>0</v>
      </c>
      <c r="BD26" s="75">
        <f t="shared" si="12"/>
        <v>0</v>
      </c>
      <c r="BE26" s="75">
        <f t="shared" si="12"/>
        <v>0</v>
      </c>
      <c r="BF26" s="75">
        <f t="shared" si="12"/>
        <v>0</v>
      </c>
      <c r="BG26" s="75">
        <f t="shared" si="12"/>
        <v>0</v>
      </c>
      <c r="BH26" s="75">
        <f t="shared" si="12"/>
        <v>0</v>
      </c>
      <c r="BI26" s="75">
        <f t="shared" si="12"/>
        <v>0</v>
      </c>
      <c r="BJ26" s="75">
        <f t="shared" si="12"/>
        <v>0</v>
      </c>
      <c r="BK26" s="75">
        <f t="shared" si="12"/>
        <v>0</v>
      </c>
      <c r="BL26" s="75">
        <f t="shared" si="12"/>
        <v>0</v>
      </c>
      <c r="BM26" s="37"/>
      <c r="BN26" s="75">
        <f>SUM(B26:BM26)</f>
        <v>856.01470057610118</v>
      </c>
      <c r="BO26" s="337"/>
    </row>
    <row r="27" spans="1:67" s="38" customFormat="1" ht="15" customHeight="1">
      <c r="A27" s="36" t="s">
        <v>79</v>
      </c>
      <c r="B27" s="75">
        <f t="shared" ref="B27:BL27" si="13">B82</f>
        <v>0</v>
      </c>
      <c r="C27" s="75">
        <f t="shared" si="13"/>
        <v>0</v>
      </c>
      <c r="D27" s="75">
        <f t="shared" si="13"/>
        <v>0</v>
      </c>
      <c r="E27" s="75">
        <f t="shared" si="13"/>
        <v>0</v>
      </c>
      <c r="F27" s="75">
        <f t="shared" si="13"/>
        <v>0</v>
      </c>
      <c r="G27" s="75">
        <f t="shared" si="13"/>
        <v>0</v>
      </c>
      <c r="H27" s="75">
        <f t="shared" si="13"/>
        <v>0</v>
      </c>
      <c r="I27" s="75">
        <f t="shared" si="13"/>
        <v>0</v>
      </c>
      <c r="J27" s="75">
        <f t="shared" si="13"/>
        <v>0</v>
      </c>
      <c r="K27" s="75">
        <f t="shared" si="13"/>
        <v>0</v>
      </c>
      <c r="L27" s="75">
        <f t="shared" si="13"/>
        <v>0</v>
      </c>
      <c r="M27" s="75">
        <f t="shared" si="13"/>
        <v>0</v>
      </c>
      <c r="N27" s="75">
        <f t="shared" si="13"/>
        <v>32.098625354082543</v>
      </c>
      <c r="O27" s="75">
        <f t="shared" si="13"/>
        <v>61.791993714965841</v>
      </c>
      <c r="P27" s="75">
        <f t="shared" si="13"/>
        <v>57.152672397122437</v>
      </c>
      <c r="Q27" s="75">
        <f t="shared" si="13"/>
        <v>52.872855683244765</v>
      </c>
      <c r="R27" s="75">
        <f t="shared" si="13"/>
        <v>48.90118577276629</v>
      </c>
      <c r="S27" s="75">
        <f t="shared" si="13"/>
        <v>45.237662665687004</v>
      </c>
      <c r="T27" s="75">
        <f t="shared" si="13"/>
        <v>41.839488194868132</v>
      </c>
      <c r="U27" s="75">
        <f t="shared" si="13"/>
        <v>38.706662360309679</v>
      </c>
      <c r="V27" s="75">
        <f t="shared" si="13"/>
        <v>38.193084354644348</v>
      </c>
      <c r="W27" s="75">
        <f t="shared" si="13"/>
        <v>38.193084354644348</v>
      </c>
      <c r="X27" s="75">
        <f t="shared" si="13"/>
        <v>38.193084354644348</v>
      </c>
      <c r="Y27" s="75">
        <f t="shared" si="13"/>
        <v>38.193084354644348</v>
      </c>
      <c r="Z27" s="75">
        <f t="shared" si="13"/>
        <v>38.193084354644348</v>
      </c>
      <c r="AA27" s="75">
        <f t="shared" si="13"/>
        <v>38.193084354644348</v>
      </c>
      <c r="AB27" s="75">
        <f t="shared" si="13"/>
        <v>38.193084354644348</v>
      </c>
      <c r="AC27" s="75">
        <f t="shared" si="13"/>
        <v>38.193084354644348</v>
      </c>
      <c r="AD27" s="75">
        <f t="shared" si="13"/>
        <v>38.193084354644348</v>
      </c>
      <c r="AE27" s="75">
        <f t="shared" si="13"/>
        <v>38.193084354644348</v>
      </c>
      <c r="AF27" s="75">
        <f t="shared" si="13"/>
        <v>38.193084354644348</v>
      </c>
      <c r="AG27" s="75">
        <f t="shared" si="13"/>
        <v>38.193084354644348</v>
      </c>
      <c r="AH27" s="75">
        <f t="shared" si="13"/>
        <v>19.096542177322174</v>
      </c>
      <c r="AI27" s="75">
        <f t="shared" si="13"/>
        <v>0</v>
      </c>
      <c r="AJ27" s="75">
        <f t="shared" si="13"/>
        <v>0</v>
      </c>
      <c r="AK27" s="75">
        <f t="shared" si="13"/>
        <v>0</v>
      </c>
      <c r="AL27" s="75">
        <f t="shared" si="13"/>
        <v>0</v>
      </c>
      <c r="AM27" s="75">
        <f t="shared" si="13"/>
        <v>0</v>
      </c>
      <c r="AN27" s="75">
        <f t="shared" si="13"/>
        <v>0</v>
      </c>
      <c r="AO27" s="75">
        <f t="shared" si="13"/>
        <v>0</v>
      </c>
      <c r="AP27" s="75">
        <f t="shared" si="13"/>
        <v>0</v>
      </c>
      <c r="AQ27" s="75">
        <f t="shared" si="13"/>
        <v>0</v>
      </c>
      <c r="AR27" s="75">
        <f t="shared" si="13"/>
        <v>0</v>
      </c>
      <c r="AS27" s="75">
        <f t="shared" si="13"/>
        <v>0</v>
      </c>
      <c r="AT27" s="75">
        <f t="shared" si="13"/>
        <v>0</v>
      </c>
      <c r="AU27" s="75">
        <f t="shared" si="13"/>
        <v>0</v>
      </c>
      <c r="AV27" s="75">
        <f t="shared" si="13"/>
        <v>0</v>
      </c>
      <c r="AW27" s="75">
        <f t="shared" si="13"/>
        <v>0</v>
      </c>
      <c r="AX27" s="75">
        <f t="shared" si="13"/>
        <v>0</v>
      </c>
      <c r="AY27" s="75">
        <f t="shared" si="13"/>
        <v>0</v>
      </c>
      <c r="AZ27" s="75">
        <f t="shared" si="13"/>
        <v>0</v>
      </c>
      <c r="BA27" s="75">
        <f t="shared" si="13"/>
        <v>0</v>
      </c>
      <c r="BB27" s="75">
        <f t="shared" si="13"/>
        <v>0</v>
      </c>
      <c r="BC27" s="75">
        <f t="shared" si="13"/>
        <v>0</v>
      </c>
      <c r="BD27" s="75">
        <f t="shared" si="13"/>
        <v>0</v>
      </c>
      <c r="BE27" s="75">
        <f t="shared" si="13"/>
        <v>0</v>
      </c>
      <c r="BF27" s="75">
        <f t="shared" si="13"/>
        <v>0</v>
      </c>
      <c r="BG27" s="75">
        <f t="shared" si="13"/>
        <v>0</v>
      </c>
      <c r="BH27" s="75">
        <f t="shared" si="13"/>
        <v>0</v>
      </c>
      <c r="BI27" s="75">
        <f t="shared" si="13"/>
        <v>0</v>
      </c>
      <c r="BJ27" s="75">
        <f t="shared" si="13"/>
        <v>0</v>
      </c>
      <c r="BK27" s="75">
        <f t="shared" si="13"/>
        <v>0</v>
      </c>
      <c r="BL27" s="75">
        <f t="shared" si="13"/>
        <v>0</v>
      </c>
      <c r="BM27" s="37"/>
      <c r="BN27" s="75">
        <f>SUM(B27:BM27)</f>
        <v>856.01470057610118</v>
      </c>
      <c r="BO27" s="337"/>
    </row>
    <row r="28" spans="1:67" s="38" customFormat="1" ht="15" customHeight="1">
      <c r="A28" s="36" t="s">
        <v>28</v>
      </c>
      <c r="B28" s="75">
        <f t="shared" ref="B28:BL28" si="14">SUM(B25:B27)</f>
        <v>0</v>
      </c>
      <c r="C28" s="75">
        <f t="shared" si="14"/>
        <v>0</v>
      </c>
      <c r="D28" s="75">
        <f t="shared" si="14"/>
        <v>0</v>
      </c>
      <c r="E28" s="75">
        <f t="shared" si="14"/>
        <v>0</v>
      </c>
      <c r="F28" s="75">
        <f t="shared" si="14"/>
        <v>0</v>
      </c>
      <c r="G28" s="75">
        <f t="shared" si="14"/>
        <v>0</v>
      </c>
      <c r="H28" s="75">
        <f t="shared" si="14"/>
        <v>0</v>
      </c>
      <c r="I28" s="75">
        <f t="shared" si="14"/>
        <v>0</v>
      </c>
      <c r="J28" s="75">
        <f t="shared" si="14"/>
        <v>0</v>
      </c>
      <c r="K28" s="75">
        <f t="shared" si="14"/>
        <v>0</v>
      </c>
      <c r="L28" s="75">
        <f t="shared" si="14"/>
        <v>0</v>
      </c>
      <c r="M28" s="75">
        <f t="shared" si="14"/>
        <v>0</v>
      </c>
      <c r="N28" s="75">
        <f t="shared" si="14"/>
        <v>64.197250708165086</v>
      </c>
      <c r="O28" s="75">
        <f t="shared" si="14"/>
        <v>187.78123813809677</v>
      </c>
      <c r="P28" s="75">
        <f t="shared" si="14"/>
        <v>302.08658293234163</v>
      </c>
      <c r="Q28" s="75">
        <f t="shared" si="14"/>
        <v>407.83229429883119</v>
      </c>
      <c r="R28" s="75">
        <f t="shared" si="14"/>
        <v>505.63466584436372</v>
      </c>
      <c r="S28" s="75">
        <f t="shared" si="14"/>
        <v>596.10999117573772</v>
      </c>
      <c r="T28" s="75">
        <f t="shared" si="14"/>
        <v>679.78896756547408</v>
      </c>
      <c r="U28" s="75">
        <f t="shared" si="14"/>
        <v>757.20229228609344</v>
      </c>
      <c r="V28" s="75">
        <f t="shared" si="14"/>
        <v>833.58846099538221</v>
      </c>
      <c r="W28" s="75">
        <f t="shared" si="14"/>
        <v>909.97462970467097</v>
      </c>
      <c r="X28" s="75">
        <f t="shared" si="14"/>
        <v>986.36079841395974</v>
      </c>
      <c r="Y28" s="75">
        <f t="shared" si="14"/>
        <v>1062.7469671232484</v>
      </c>
      <c r="Z28" s="75">
        <f t="shared" si="14"/>
        <v>1139.1331358325369</v>
      </c>
      <c r="AA28" s="75">
        <f t="shared" si="14"/>
        <v>1215.5193045418255</v>
      </c>
      <c r="AB28" s="75">
        <f t="shared" si="14"/>
        <v>1291.905473251114</v>
      </c>
      <c r="AC28" s="75">
        <f t="shared" si="14"/>
        <v>1368.2916419604026</v>
      </c>
      <c r="AD28" s="75">
        <f t="shared" si="14"/>
        <v>1444.6778106696911</v>
      </c>
      <c r="AE28" s="75">
        <f t="shared" si="14"/>
        <v>1521.0639793789796</v>
      </c>
      <c r="AF28" s="75">
        <f t="shared" si="14"/>
        <v>1597.4501480882682</v>
      </c>
      <c r="AG28" s="75">
        <f t="shared" si="14"/>
        <v>1673.8363167975567</v>
      </c>
      <c r="AH28" s="75">
        <f t="shared" si="14"/>
        <v>1712.029401152201</v>
      </c>
      <c r="AI28" s="75">
        <f t="shared" si="14"/>
        <v>1712.029401152201</v>
      </c>
      <c r="AJ28" s="75">
        <f t="shared" si="14"/>
        <v>1712.029401152201</v>
      </c>
      <c r="AK28" s="75">
        <f t="shared" si="14"/>
        <v>1712.029401152201</v>
      </c>
      <c r="AL28" s="75">
        <f t="shared" si="14"/>
        <v>1712.029401152201</v>
      </c>
      <c r="AM28" s="75">
        <f t="shared" si="14"/>
        <v>1712.029401152201</v>
      </c>
      <c r="AN28" s="75">
        <f t="shared" si="14"/>
        <v>1712.029401152201</v>
      </c>
      <c r="AO28" s="75">
        <f t="shared" si="14"/>
        <v>1712.029401152201</v>
      </c>
      <c r="AP28" s="75">
        <f t="shared" si="14"/>
        <v>1712.029401152201</v>
      </c>
      <c r="AQ28" s="75">
        <f t="shared" si="14"/>
        <v>1712.029401152201</v>
      </c>
      <c r="AR28" s="75">
        <f t="shared" si="14"/>
        <v>1712.029401152201</v>
      </c>
      <c r="AS28" s="75">
        <f t="shared" si="14"/>
        <v>1712.029401152201</v>
      </c>
      <c r="AT28" s="75">
        <f t="shared" si="14"/>
        <v>1712.029401152201</v>
      </c>
      <c r="AU28" s="75">
        <f t="shared" si="14"/>
        <v>1712.029401152201</v>
      </c>
      <c r="AV28" s="75">
        <f t="shared" si="14"/>
        <v>1712.029401152201</v>
      </c>
      <c r="AW28" s="75">
        <f t="shared" si="14"/>
        <v>1712.029401152201</v>
      </c>
      <c r="AX28" s="75">
        <f t="shared" si="14"/>
        <v>1712.029401152201</v>
      </c>
      <c r="AY28" s="75">
        <f t="shared" si="14"/>
        <v>1712.029401152201</v>
      </c>
      <c r="AZ28" s="75">
        <f t="shared" si="14"/>
        <v>1712.029401152201</v>
      </c>
      <c r="BA28" s="75">
        <f t="shared" si="14"/>
        <v>1712.029401152201</v>
      </c>
      <c r="BB28" s="75">
        <f t="shared" si="14"/>
        <v>1712.029401152201</v>
      </c>
      <c r="BC28" s="75">
        <f t="shared" si="14"/>
        <v>1712.029401152201</v>
      </c>
      <c r="BD28" s="75">
        <f t="shared" si="14"/>
        <v>1712.029401152201</v>
      </c>
      <c r="BE28" s="75">
        <f t="shared" si="14"/>
        <v>1712.029401152201</v>
      </c>
      <c r="BF28" s="75">
        <f t="shared" si="14"/>
        <v>1712.029401152201</v>
      </c>
      <c r="BG28" s="75">
        <f t="shared" si="14"/>
        <v>1712.029401152201</v>
      </c>
      <c r="BH28" s="75">
        <f t="shared" si="14"/>
        <v>1712.029401152201</v>
      </c>
      <c r="BI28" s="75">
        <f t="shared" si="14"/>
        <v>1712.029401152201</v>
      </c>
      <c r="BJ28" s="75">
        <f t="shared" si="14"/>
        <v>1712.029401152201</v>
      </c>
      <c r="BK28" s="75">
        <f t="shared" si="14"/>
        <v>1712.029401152201</v>
      </c>
      <c r="BL28" s="75">
        <f t="shared" si="14"/>
        <v>1712.029401152201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5">AVERAGE(B25,B28)</f>
        <v>0</v>
      </c>
      <c r="C29" s="69">
        <f t="shared" si="15"/>
        <v>0</v>
      </c>
      <c r="D29" s="69">
        <f t="shared" si="15"/>
        <v>0</v>
      </c>
      <c r="E29" s="69">
        <f t="shared" si="15"/>
        <v>0</v>
      </c>
      <c r="F29" s="69">
        <f t="shared" si="15"/>
        <v>0</v>
      </c>
      <c r="G29" s="69">
        <f>AVERAGE(G25,G28)</f>
        <v>0</v>
      </c>
      <c r="H29" s="69">
        <f t="shared" si="15"/>
        <v>0</v>
      </c>
      <c r="I29" s="69">
        <f t="shared" si="15"/>
        <v>0</v>
      </c>
      <c r="J29" s="69">
        <f t="shared" si="15"/>
        <v>0</v>
      </c>
      <c r="K29" s="69">
        <f t="shared" si="15"/>
        <v>0</v>
      </c>
      <c r="L29" s="69">
        <f t="shared" si="15"/>
        <v>0</v>
      </c>
      <c r="M29" s="69">
        <f t="shared" si="15"/>
        <v>0</v>
      </c>
      <c r="N29" s="69">
        <f t="shared" si="15"/>
        <v>32.098625354082543</v>
      </c>
      <c r="O29" s="69">
        <f t="shared" si="15"/>
        <v>125.98924442313093</v>
      </c>
      <c r="P29" s="69">
        <f t="shared" si="15"/>
        <v>244.93391053521918</v>
      </c>
      <c r="Q29" s="69">
        <f t="shared" si="15"/>
        <v>354.95943861558641</v>
      </c>
      <c r="R29" s="69">
        <f t="shared" si="15"/>
        <v>456.73348007159746</v>
      </c>
      <c r="S29" s="69">
        <f t="shared" si="15"/>
        <v>550.87232851005069</v>
      </c>
      <c r="T29" s="69">
        <f t="shared" si="15"/>
        <v>637.9494793706059</v>
      </c>
      <c r="U29" s="69">
        <f t="shared" si="15"/>
        <v>718.49562992578376</v>
      </c>
      <c r="V29" s="69">
        <f t="shared" si="15"/>
        <v>795.39537664073782</v>
      </c>
      <c r="W29" s="69">
        <f t="shared" si="15"/>
        <v>871.78154535002659</v>
      </c>
      <c r="X29" s="69">
        <f t="shared" si="15"/>
        <v>948.16771405931536</v>
      </c>
      <c r="Y29" s="69">
        <f t="shared" si="15"/>
        <v>1024.5538827686041</v>
      </c>
      <c r="Z29" s="69">
        <f t="shared" si="15"/>
        <v>1100.9400514778927</v>
      </c>
      <c r="AA29" s="69">
        <f t="shared" si="15"/>
        <v>1177.3262201871812</v>
      </c>
      <c r="AB29" s="69">
        <f t="shared" si="15"/>
        <v>1253.7123888964697</v>
      </c>
      <c r="AC29" s="69">
        <f t="shared" si="15"/>
        <v>1330.0985576057583</v>
      </c>
      <c r="AD29" s="69">
        <f t="shared" si="15"/>
        <v>1406.4847263150468</v>
      </c>
      <c r="AE29" s="69">
        <f t="shared" si="15"/>
        <v>1482.8708950243354</v>
      </c>
      <c r="AF29" s="69">
        <f t="shared" si="15"/>
        <v>1559.2570637336239</v>
      </c>
      <c r="AG29" s="69">
        <f t="shared" si="15"/>
        <v>1635.6432324429124</v>
      </c>
      <c r="AH29" s="69">
        <f t="shared" si="15"/>
        <v>1692.9328589748789</v>
      </c>
      <c r="AI29" s="69">
        <f t="shared" si="15"/>
        <v>1712.029401152201</v>
      </c>
      <c r="AJ29" s="69">
        <f t="shared" si="15"/>
        <v>1712.029401152201</v>
      </c>
      <c r="AK29" s="69">
        <f t="shared" si="15"/>
        <v>1712.029401152201</v>
      </c>
      <c r="AL29" s="69">
        <f t="shared" si="15"/>
        <v>1712.029401152201</v>
      </c>
      <c r="AM29" s="69">
        <f t="shared" si="15"/>
        <v>1712.029401152201</v>
      </c>
      <c r="AN29" s="69">
        <f t="shared" si="15"/>
        <v>1712.029401152201</v>
      </c>
      <c r="AO29" s="69">
        <f t="shared" si="15"/>
        <v>1712.029401152201</v>
      </c>
      <c r="AP29" s="69">
        <f t="shared" si="15"/>
        <v>1712.029401152201</v>
      </c>
      <c r="AQ29" s="69">
        <f t="shared" si="15"/>
        <v>1712.029401152201</v>
      </c>
      <c r="AR29" s="69">
        <f t="shared" si="15"/>
        <v>1712.029401152201</v>
      </c>
      <c r="AS29" s="69">
        <f t="shared" si="15"/>
        <v>1712.029401152201</v>
      </c>
      <c r="AT29" s="69">
        <f t="shared" si="15"/>
        <v>1712.029401152201</v>
      </c>
      <c r="AU29" s="69">
        <f t="shared" si="15"/>
        <v>1712.029401152201</v>
      </c>
      <c r="AV29" s="69">
        <f t="shared" si="15"/>
        <v>1712.029401152201</v>
      </c>
      <c r="AW29" s="69">
        <f t="shared" si="15"/>
        <v>1712.029401152201</v>
      </c>
      <c r="AX29" s="69">
        <f t="shared" si="15"/>
        <v>1712.029401152201</v>
      </c>
      <c r="AY29" s="69">
        <f t="shared" si="15"/>
        <v>1712.029401152201</v>
      </c>
      <c r="AZ29" s="69">
        <f t="shared" si="15"/>
        <v>1712.029401152201</v>
      </c>
      <c r="BA29" s="69">
        <f t="shared" si="15"/>
        <v>1712.029401152201</v>
      </c>
      <c r="BB29" s="69">
        <f t="shared" si="15"/>
        <v>1712.029401152201</v>
      </c>
      <c r="BC29" s="69">
        <f t="shared" si="15"/>
        <v>1712.029401152201</v>
      </c>
      <c r="BD29" s="69">
        <f t="shared" si="15"/>
        <v>1712.029401152201</v>
      </c>
      <c r="BE29" s="69">
        <f t="shared" si="15"/>
        <v>1712.029401152201</v>
      </c>
      <c r="BF29" s="69">
        <f t="shared" si="15"/>
        <v>1712.029401152201</v>
      </c>
      <c r="BG29" s="69">
        <f t="shared" si="15"/>
        <v>1712.029401152201</v>
      </c>
      <c r="BH29" s="69">
        <f t="shared" si="15"/>
        <v>1712.029401152201</v>
      </c>
      <c r="BI29" s="69">
        <f t="shared" si="15"/>
        <v>1712.029401152201</v>
      </c>
      <c r="BJ29" s="69">
        <f t="shared" si="15"/>
        <v>1712.029401152201</v>
      </c>
      <c r="BK29" s="69">
        <f t="shared" si="15"/>
        <v>1712.029401152201</v>
      </c>
      <c r="BL29" s="69">
        <f t="shared" si="15"/>
        <v>1712.029401152201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6">B35</f>
        <v>0</v>
      </c>
      <c r="D32" s="75">
        <f t="shared" si="16"/>
        <v>0</v>
      </c>
      <c r="E32" s="75">
        <f t="shared" si="16"/>
        <v>0</v>
      </c>
      <c r="F32" s="75">
        <f t="shared" si="16"/>
        <v>0</v>
      </c>
      <c r="G32" s="75">
        <f t="shared" si="16"/>
        <v>0</v>
      </c>
      <c r="H32" s="75">
        <f t="shared" si="16"/>
        <v>0</v>
      </c>
      <c r="I32" s="75">
        <f t="shared" si="16"/>
        <v>0</v>
      </c>
      <c r="J32" s="75">
        <f t="shared" si="16"/>
        <v>0</v>
      </c>
      <c r="K32" s="75">
        <f t="shared" si="16"/>
        <v>0</v>
      </c>
      <c r="L32" s="75">
        <f t="shared" si="16"/>
        <v>0</v>
      </c>
      <c r="M32" s="75">
        <f t="shared" si="16"/>
        <v>0</v>
      </c>
      <c r="N32" s="75">
        <f t="shared" si="16"/>
        <v>0</v>
      </c>
      <c r="O32" s="75">
        <f t="shared" si="16"/>
        <v>16.691285184122922</v>
      </c>
      <c r="P32" s="75">
        <f t="shared" si="16"/>
        <v>33.382570368245844</v>
      </c>
      <c r="Q32" s="75">
        <f t="shared" si="16"/>
        <v>50.073855552368769</v>
      </c>
      <c r="R32" s="75">
        <f t="shared" si="16"/>
        <v>66.765140736491688</v>
      </c>
      <c r="S32" s="75">
        <f t="shared" si="16"/>
        <v>83.456425920614606</v>
      </c>
      <c r="T32" s="75">
        <f t="shared" si="16"/>
        <v>100.14771110473752</v>
      </c>
      <c r="U32" s="75">
        <f t="shared" si="16"/>
        <v>116.83899628886044</v>
      </c>
      <c r="V32" s="75">
        <f t="shared" si="16"/>
        <v>133.53028147298338</v>
      </c>
      <c r="W32" s="75">
        <f t="shared" si="16"/>
        <v>150.22156665710631</v>
      </c>
      <c r="X32" s="75">
        <f t="shared" si="16"/>
        <v>166.91285184122924</v>
      </c>
      <c r="Y32" s="75">
        <f t="shared" si="16"/>
        <v>183.60413702535217</v>
      </c>
      <c r="Z32" s="75">
        <f t="shared" si="16"/>
        <v>200.29542220947511</v>
      </c>
      <c r="AA32" s="75">
        <f t="shared" si="16"/>
        <v>216.98670739359804</v>
      </c>
      <c r="AB32" s="75">
        <f t="shared" si="16"/>
        <v>233.67799257772097</v>
      </c>
      <c r="AC32" s="75">
        <f t="shared" si="16"/>
        <v>250.3692777618439</v>
      </c>
      <c r="AD32" s="75">
        <f t="shared" si="16"/>
        <v>267.06056294596681</v>
      </c>
      <c r="AE32" s="75">
        <f t="shared" si="16"/>
        <v>283.75184813008974</v>
      </c>
      <c r="AF32" s="75">
        <f t="shared" si="16"/>
        <v>300.44313331421267</v>
      </c>
      <c r="AG32" s="75">
        <f t="shared" si="16"/>
        <v>317.13441849833561</v>
      </c>
      <c r="AH32" s="75">
        <f t="shared" si="16"/>
        <v>333.82570368245854</v>
      </c>
      <c r="AI32" s="75">
        <f t="shared" si="16"/>
        <v>350.51698886658147</v>
      </c>
      <c r="AJ32" s="75">
        <f t="shared" si="16"/>
        <v>367.2082740507044</v>
      </c>
      <c r="AK32" s="75">
        <f t="shared" si="16"/>
        <v>383.89955923482734</v>
      </c>
      <c r="AL32" s="75">
        <f t="shared" si="16"/>
        <v>400.59084441895027</v>
      </c>
      <c r="AM32" s="75">
        <f t="shared" si="16"/>
        <v>417.2821296030732</v>
      </c>
      <c r="AN32" s="75">
        <f t="shared" si="16"/>
        <v>433.97341478719613</v>
      </c>
      <c r="AO32" s="75">
        <f t="shared" si="16"/>
        <v>450.66469997131907</v>
      </c>
      <c r="AP32" s="75">
        <f t="shared" si="16"/>
        <v>467.355985155442</v>
      </c>
      <c r="AQ32" s="75">
        <f t="shared" si="16"/>
        <v>484.04727033956493</v>
      </c>
      <c r="AR32" s="75">
        <f t="shared" si="16"/>
        <v>500.73855552368786</v>
      </c>
      <c r="AS32" s="75">
        <f t="shared" si="16"/>
        <v>517.42984070781074</v>
      </c>
      <c r="AT32" s="75">
        <f t="shared" si="16"/>
        <v>534.12112589193362</v>
      </c>
      <c r="AU32" s="75">
        <f t="shared" si="16"/>
        <v>550.81241107605649</v>
      </c>
      <c r="AV32" s="75">
        <f t="shared" si="16"/>
        <v>567.50369626017937</v>
      </c>
      <c r="AW32" s="75">
        <f t="shared" si="16"/>
        <v>584.19498144430224</v>
      </c>
      <c r="AX32" s="75">
        <f t="shared" si="16"/>
        <v>600.88626662842512</v>
      </c>
      <c r="AY32" s="75">
        <f t="shared" si="16"/>
        <v>617.57755181254799</v>
      </c>
      <c r="AZ32" s="75">
        <f t="shared" si="16"/>
        <v>634.26883699667087</v>
      </c>
      <c r="BA32" s="75">
        <f t="shared" si="16"/>
        <v>650.96012218079375</v>
      </c>
      <c r="BB32" s="75">
        <f t="shared" si="16"/>
        <v>667.65140736491662</v>
      </c>
      <c r="BC32" s="75">
        <f t="shared" si="16"/>
        <v>684.3426925490395</v>
      </c>
      <c r="BD32" s="75">
        <f t="shared" si="16"/>
        <v>701.03397773316237</v>
      </c>
      <c r="BE32" s="75">
        <f t="shared" si="16"/>
        <v>717.72526291728525</v>
      </c>
      <c r="BF32" s="75">
        <f t="shared" si="16"/>
        <v>734.41654810140813</v>
      </c>
      <c r="BG32" s="75">
        <f t="shared" si="16"/>
        <v>751.107833285531</v>
      </c>
      <c r="BH32" s="75">
        <f t="shared" si="16"/>
        <v>767.79911846965388</v>
      </c>
      <c r="BI32" s="75">
        <f t="shared" si="16"/>
        <v>784.49040365377675</v>
      </c>
      <c r="BJ32" s="75">
        <f t="shared" si="16"/>
        <v>801.18168883789963</v>
      </c>
      <c r="BK32" s="75">
        <f t="shared" si="16"/>
        <v>817.8729740220225</v>
      </c>
      <c r="BL32" s="75">
        <f t="shared" si="16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7">B98</f>
        <v>0</v>
      </c>
      <c r="C33" s="75">
        <f t="shared" si="17"/>
        <v>0</v>
      </c>
      <c r="D33" s="75">
        <f t="shared" si="17"/>
        <v>0</v>
      </c>
      <c r="E33" s="75">
        <f t="shared" si="17"/>
        <v>0</v>
      </c>
      <c r="F33" s="75">
        <f t="shared" si="17"/>
        <v>0</v>
      </c>
      <c r="G33" s="75">
        <f t="shared" si="17"/>
        <v>0</v>
      </c>
      <c r="H33" s="75">
        <f t="shared" si="17"/>
        <v>0</v>
      </c>
      <c r="I33" s="75">
        <f t="shared" si="17"/>
        <v>0</v>
      </c>
      <c r="J33" s="75">
        <f t="shared" si="17"/>
        <v>0</v>
      </c>
      <c r="K33" s="75">
        <f t="shared" si="17"/>
        <v>0</v>
      </c>
      <c r="L33" s="75">
        <f t="shared" si="17"/>
        <v>0</v>
      </c>
      <c r="M33" s="75">
        <f t="shared" si="17"/>
        <v>0</v>
      </c>
      <c r="N33" s="75">
        <f t="shared" si="17"/>
        <v>16.691285184122922</v>
      </c>
      <c r="O33" s="75">
        <f t="shared" si="17"/>
        <v>16.691285184122922</v>
      </c>
      <c r="P33" s="75">
        <f t="shared" si="17"/>
        <v>16.691285184122922</v>
      </c>
      <c r="Q33" s="75">
        <f t="shared" si="17"/>
        <v>16.691285184122922</v>
      </c>
      <c r="R33" s="75">
        <f t="shared" si="17"/>
        <v>16.691285184122922</v>
      </c>
      <c r="S33" s="75">
        <f t="shared" si="17"/>
        <v>16.691285184122922</v>
      </c>
      <c r="T33" s="75">
        <f t="shared" si="17"/>
        <v>16.691285184122922</v>
      </c>
      <c r="U33" s="75">
        <f t="shared" si="17"/>
        <v>16.691285184122922</v>
      </c>
      <c r="V33" s="75">
        <f t="shared" si="17"/>
        <v>16.691285184122922</v>
      </c>
      <c r="W33" s="75">
        <f t="shared" si="17"/>
        <v>16.691285184122922</v>
      </c>
      <c r="X33" s="75">
        <f t="shared" si="17"/>
        <v>16.691285184122922</v>
      </c>
      <c r="Y33" s="75">
        <f t="shared" si="17"/>
        <v>16.691285184122922</v>
      </c>
      <c r="Z33" s="75">
        <f t="shared" si="17"/>
        <v>16.691285184122922</v>
      </c>
      <c r="AA33" s="75">
        <f t="shared" si="17"/>
        <v>16.691285184122922</v>
      </c>
      <c r="AB33" s="75">
        <f t="shared" si="17"/>
        <v>16.691285184122922</v>
      </c>
      <c r="AC33" s="75">
        <f t="shared" si="17"/>
        <v>16.691285184122922</v>
      </c>
      <c r="AD33" s="75">
        <f t="shared" si="17"/>
        <v>16.691285184122922</v>
      </c>
      <c r="AE33" s="75">
        <f t="shared" si="17"/>
        <v>16.691285184122922</v>
      </c>
      <c r="AF33" s="75">
        <f t="shared" si="17"/>
        <v>16.691285184122922</v>
      </c>
      <c r="AG33" s="75">
        <f t="shared" si="17"/>
        <v>16.691285184122922</v>
      </c>
      <c r="AH33" s="75">
        <f t="shared" si="17"/>
        <v>16.691285184122922</v>
      </c>
      <c r="AI33" s="75">
        <f t="shared" si="17"/>
        <v>16.691285184122922</v>
      </c>
      <c r="AJ33" s="75">
        <f t="shared" si="17"/>
        <v>16.691285184122922</v>
      </c>
      <c r="AK33" s="75">
        <f t="shared" si="17"/>
        <v>16.691285184122922</v>
      </c>
      <c r="AL33" s="75">
        <f t="shared" si="17"/>
        <v>16.691285184122922</v>
      </c>
      <c r="AM33" s="75">
        <f t="shared" si="17"/>
        <v>16.691285184122922</v>
      </c>
      <c r="AN33" s="75">
        <f t="shared" si="17"/>
        <v>16.691285184122922</v>
      </c>
      <c r="AO33" s="75">
        <f t="shared" si="17"/>
        <v>16.691285184122922</v>
      </c>
      <c r="AP33" s="75">
        <f t="shared" si="17"/>
        <v>16.691285184122922</v>
      </c>
      <c r="AQ33" s="75">
        <f t="shared" si="17"/>
        <v>16.691285184122922</v>
      </c>
      <c r="AR33" s="75">
        <f t="shared" si="17"/>
        <v>16.691285184122922</v>
      </c>
      <c r="AS33" s="75">
        <f t="shared" si="17"/>
        <v>16.691285184122922</v>
      </c>
      <c r="AT33" s="75">
        <f t="shared" si="17"/>
        <v>16.691285184122922</v>
      </c>
      <c r="AU33" s="75">
        <f t="shared" si="17"/>
        <v>16.691285184122922</v>
      </c>
      <c r="AV33" s="75">
        <f t="shared" si="17"/>
        <v>16.691285184122922</v>
      </c>
      <c r="AW33" s="75">
        <f t="shared" si="17"/>
        <v>16.691285184122922</v>
      </c>
      <c r="AX33" s="75">
        <f t="shared" si="17"/>
        <v>16.691285184122922</v>
      </c>
      <c r="AY33" s="75">
        <f t="shared" si="17"/>
        <v>16.691285184122922</v>
      </c>
      <c r="AZ33" s="75">
        <f t="shared" si="17"/>
        <v>16.691285184122922</v>
      </c>
      <c r="BA33" s="75">
        <f t="shared" si="17"/>
        <v>16.691285184122922</v>
      </c>
      <c r="BB33" s="75">
        <f t="shared" si="17"/>
        <v>16.691285184122922</v>
      </c>
      <c r="BC33" s="75">
        <f t="shared" si="17"/>
        <v>16.691285184122922</v>
      </c>
      <c r="BD33" s="75">
        <f t="shared" si="17"/>
        <v>16.691285184122922</v>
      </c>
      <c r="BE33" s="75">
        <f t="shared" si="17"/>
        <v>16.691285184122922</v>
      </c>
      <c r="BF33" s="75">
        <f t="shared" si="17"/>
        <v>16.691285184122922</v>
      </c>
      <c r="BG33" s="75">
        <f t="shared" si="17"/>
        <v>16.691285184122922</v>
      </c>
      <c r="BH33" s="75">
        <f t="shared" si="17"/>
        <v>16.691285184122922</v>
      </c>
      <c r="BI33" s="75">
        <f t="shared" si="17"/>
        <v>16.691285184122922</v>
      </c>
      <c r="BJ33" s="75">
        <f t="shared" si="17"/>
        <v>16.691285184122922</v>
      </c>
      <c r="BK33" s="75">
        <f t="shared" si="17"/>
        <v>16.691285184122922</v>
      </c>
      <c r="BL33" s="75">
        <f t="shared" si="17"/>
        <v>0</v>
      </c>
      <c r="BM33" s="37"/>
      <c r="BN33" s="75">
        <f>SUM(B33:BM33)</f>
        <v>834.56425920614538</v>
      </c>
      <c r="BO33" s="337"/>
    </row>
    <row r="34" spans="1:107" s="67" customFormat="1" ht="15" customHeight="1">
      <c r="A34" s="362" t="s">
        <v>302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3"/>
      <c r="N34" s="293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>
        <f>-BN85</f>
        <v>0</v>
      </c>
      <c r="AZ34" s="290">
        <f>-BN86</f>
        <v>0</v>
      </c>
      <c r="BA34" s="290">
        <f>-BN87</f>
        <v>0</v>
      </c>
      <c r="BB34" s="290">
        <f>-BN88</f>
        <v>0</v>
      </c>
      <c r="BC34" s="290">
        <f>-BN89</f>
        <v>0</v>
      </c>
      <c r="BD34" s="293">
        <f>-BN90</f>
        <v>0</v>
      </c>
      <c r="BE34" s="290">
        <f>-BN91</f>
        <v>0</v>
      </c>
      <c r="BF34" s="290">
        <f>-BN92</f>
        <v>0</v>
      </c>
      <c r="BG34" s="290">
        <f>-BN93</f>
        <v>0</v>
      </c>
      <c r="BH34" s="290">
        <f>-BN94</f>
        <v>0</v>
      </c>
      <c r="BI34" s="290">
        <f>-BN95</f>
        <v>0</v>
      </c>
      <c r="BJ34" s="290">
        <f>-BN96</f>
        <v>0</v>
      </c>
      <c r="BK34" s="293">
        <f>-BN97</f>
        <v>-834.56425920614538</v>
      </c>
      <c r="BL34" s="290"/>
      <c r="BM34" s="292"/>
      <c r="BN34" s="290">
        <f>SUM(B34:BM34)</f>
        <v>-834.56425920614538</v>
      </c>
      <c r="BO34" s="368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8">SUM(C32:C34)</f>
        <v>0</v>
      </c>
      <c r="D35" s="75">
        <f t="shared" si="18"/>
        <v>0</v>
      </c>
      <c r="E35" s="75">
        <f t="shared" si="18"/>
        <v>0</v>
      </c>
      <c r="F35" s="75">
        <f t="shared" si="18"/>
        <v>0</v>
      </c>
      <c r="G35" s="75">
        <f t="shared" si="18"/>
        <v>0</v>
      </c>
      <c r="H35" s="75">
        <f t="shared" si="18"/>
        <v>0</v>
      </c>
      <c r="I35" s="75">
        <f t="shared" si="18"/>
        <v>0</v>
      </c>
      <c r="J35" s="75">
        <f t="shared" si="18"/>
        <v>0</v>
      </c>
      <c r="K35" s="75">
        <f t="shared" si="18"/>
        <v>0</v>
      </c>
      <c r="L35" s="75">
        <f t="shared" si="18"/>
        <v>0</v>
      </c>
      <c r="M35" s="75">
        <f t="shared" si="18"/>
        <v>0</v>
      </c>
      <c r="N35" s="75">
        <f t="shared" si="18"/>
        <v>16.691285184122922</v>
      </c>
      <c r="O35" s="75">
        <f t="shared" si="18"/>
        <v>33.382570368245844</v>
      </c>
      <c r="P35" s="75">
        <f t="shared" si="18"/>
        <v>50.073855552368769</v>
      </c>
      <c r="Q35" s="75">
        <f t="shared" si="18"/>
        <v>66.765140736491688</v>
      </c>
      <c r="R35" s="75">
        <f t="shared" si="18"/>
        <v>83.456425920614606</v>
      </c>
      <c r="S35" s="75">
        <f t="shared" si="18"/>
        <v>100.14771110473752</v>
      </c>
      <c r="T35" s="75">
        <f t="shared" si="18"/>
        <v>116.83899628886044</v>
      </c>
      <c r="U35" s="75">
        <f t="shared" si="18"/>
        <v>133.53028147298338</v>
      </c>
      <c r="V35" s="75">
        <f t="shared" si="18"/>
        <v>150.22156665710631</v>
      </c>
      <c r="W35" s="75">
        <f t="shared" si="18"/>
        <v>166.91285184122924</v>
      </c>
      <c r="X35" s="75">
        <f t="shared" si="18"/>
        <v>183.60413702535217</v>
      </c>
      <c r="Y35" s="75">
        <f t="shared" si="18"/>
        <v>200.29542220947511</v>
      </c>
      <c r="Z35" s="75">
        <f t="shared" si="18"/>
        <v>216.98670739359804</v>
      </c>
      <c r="AA35" s="75">
        <f t="shared" si="18"/>
        <v>233.67799257772097</v>
      </c>
      <c r="AB35" s="75">
        <f t="shared" si="18"/>
        <v>250.3692777618439</v>
      </c>
      <c r="AC35" s="75">
        <f t="shared" si="18"/>
        <v>267.06056294596681</v>
      </c>
      <c r="AD35" s="75">
        <f t="shared" si="18"/>
        <v>283.75184813008974</v>
      </c>
      <c r="AE35" s="75">
        <f t="shared" si="18"/>
        <v>300.44313331421267</v>
      </c>
      <c r="AF35" s="75">
        <f t="shared" si="18"/>
        <v>317.13441849833561</v>
      </c>
      <c r="AG35" s="75">
        <f t="shared" si="18"/>
        <v>333.82570368245854</v>
      </c>
      <c r="AH35" s="75">
        <f t="shared" si="18"/>
        <v>350.51698886658147</v>
      </c>
      <c r="AI35" s="75">
        <f t="shared" si="18"/>
        <v>367.2082740507044</v>
      </c>
      <c r="AJ35" s="75">
        <f t="shared" si="18"/>
        <v>383.89955923482734</v>
      </c>
      <c r="AK35" s="75">
        <f t="shared" si="18"/>
        <v>400.59084441895027</v>
      </c>
      <c r="AL35" s="75">
        <f t="shared" si="18"/>
        <v>417.2821296030732</v>
      </c>
      <c r="AM35" s="75">
        <f t="shared" si="18"/>
        <v>433.97341478719613</v>
      </c>
      <c r="AN35" s="75">
        <f t="shared" si="18"/>
        <v>450.66469997131907</v>
      </c>
      <c r="AO35" s="75">
        <f t="shared" si="18"/>
        <v>467.355985155442</v>
      </c>
      <c r="AP35" s="75">
        <f t="shared" si="18"/>
        <v>484.04727033956493</v>
      </c>
      <c r="AQ35" s="75">
        <f t="shared" si="18"/>
        <v>500.73855552368786</v>
      </c>
      <c r="AR35" s="75">
        <f t="shared" si="18"/>
        <v>517.42984070781074</v>
      </c>
      <c r="AS35" s="75">
        <f t="shared" si="18"/>
        <v>534.12112589193362</v>
      </c>
      <c r="AT35" s="75">
        <f t="shared" si="18"/>
        <v>550.81241107605649</v>
      </c>
      <c r="AU35" s="75">
        <f t="shared" si="18"/>
        <v>567.50369626017937</v>
      </c>
      <c r="AV35" s="75">
        <f t="shared" si="18"/>
        <v>584.19498144430224</v>
      </c>
      <c r="AW35" s="75">
        <f t="shared" si="18"/>
        <v>600.88626662842512</v>
      </c>
      <c r="AX35" s="75">
        <f t="shared" si="18"/>
        <v>617.57755181254799</v>
      </c>
      <c r="AY35" s="75">
        <f t="shared" si="18"/>
        <v>634.26883699667087</v>
      </c>
      <c r="AZ35" s="75">
        <f t="shared" si="18"/>
        <v>650.96012218079375</v>
      </c>
      <c r="BA35" s="75">
        <f t="shared" si="18"/>
        <v>667.65140736491662</v>
      </c>
      <c r="BB35" s="75">
        <f t="shared" si="18"/>
        <v>684.3426925490395</v>
      </c>
      <c r="BC35" s="75">
        <f t="shared" si="18"/>
        <v>701.03397773316237</v>
      </c>
      <c r="BD35" s="75">
        <f t="shared" si="18"/>
        <v>717.72526291728525</v>
      </c>
      <c r="BE35" s="75">
        <f t="shared" si="18"/>
        <v>734.41654810140813</v>
      </c>
      <c r="BF35" s="75">
        <f t="shared" si="18"/>
        <v>751.107833285531</v>
      </c>
      <c r="BG35" s="75">
        <f t="shared" si="18"/>
        <v>767.79911846965388</v>
      </c>
      <c r="BH35" s="75">
        <f t="shared" si="18"/>
        <v>784.49040365377675</v>
      </c>
      <c r="BI35" s="75">
        <f t="shared" si="18"/>
        <v>801.18168883789963</v>
      </c>
      <c r="BJ35" s="75">
        <f t="shared" si="18"/>
        <v>817.8729740220225</v>
      </c>
      <c r="BK35" s="75">
        <f t="shared" si="18"/>
        <v>0</v>
      </c>
      <c r="BL35" s="75">
        <f t="shared" si="18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9">AVERAGE(B32,B35)</f>
        <v>0</v>
      </c>
      <c r="C36" s="69">
        <f t="shared" si="19"/>
        <v>0</v>
      </c>
      <c r="D36" s="69">
        <f t="shared" si="19"/>
        <v>0</v>
      </c>
      <c r="E36" s="69">
        <f t="shared" si="19"/>
        <v>0</v>
      </c>
      <c r="F36" s="69">
        <f t="shared" si="19"/>
        <v>0</v>
      </c>
      <c r="G36" s="69">
        <f t="shared" si="19"/>
        <v>0</v>
      </c>
      <c r="H36" s="69">
        <f t="shared" si="19"/>
        <v>0</v>
      </c>
      <c r="I36" s="69">
        <f t="shared" si="19"/>
        <v>0</v>
      </c>
      <c r="J36" s="69">
        <f t="shared" si="19"/>
        <v>0</v>
      </c>
      <c r="K36" s="69">
        <f t="shared" si="19"/>
        <v>0</v>
      </c>
      <c r="L36" s="69">
        <f t="shared" si="19"/>
        <v>0</v>
      </c>
      <c r="M36" s="69">
        <f t="shared" si="19"/>
        <v>0</v>
      </c>
      <c r="N36" s="69">
        <f t="shared" si="19"/>
        <v>8.345642592061461</v>
      </c>
      <c r="O36" s="69">
        <f t="shared" si="19"/>
        <v>25.036927776184385</v>
      </c>
      <c r="P36" s="69">
        <f t="shared" si="19"/>
        <v>41.728212960307303</v>
      </c>
      <c r="Q36" s="69">
        <f t="shared" si="19"/>
        <v>58.419498144430229</v>
      </c>
      <c r="R36" s="69">
        <f t="shared" si="19"/>
        <v>75.11078332855314</v>
      </c>
      <c r="S36" s="69">
        <f t="shared" si="19"/>
        <v>91.802068512676072</v>
      </c>
      <c r="T36" s="69">
        <f t="shared" si="19"/>
        <v>108.49335369679898</v>
      </c>
      <c r="U36" s="69">
        <f t="shared" si="19"/>
        <v>125.18463888092191</v>
      </c>
      <c r="V36" s="69">
        <f t="shared" si="19"/>
        <v>141.87592406504484</v>
      </c>
      <c r="W36" s="69">
        <f t="shared" si="19"/>
        <v>158.56720924916777</v>
      </c>
      <c r="X36" s="69">
        <f t="shared" si="19"/>
        <v>175.25849443329071</v>
      </c>
      <c r="Y36" s="69">
        <f t="shared" si="19"/>
        <v>191.94977961741364</v>
      </c>
      <c r="Z36" s="69">
        <f t="shared" si="19"/>
        <v>208.64106480153657</v>
      </c>
      <c r="AA36" s="69">
        <f t="shared" si="19"/>
        <v>225.3323499856595</v>
      </c>
      <c r="AB36" s="69">
        <f t="shared" si="19"/>
        <v>242.02363516978244</v>
      </c>
      <c r="AC36" s="69">
        <f t="shared" si="19"/>
        <v>258.71492035390537</v>
      </c>
      <c r="AD36" s="69">
        <f t="shared" si="19"/>
        <v>275.4062055380283</v>
      </c>
      <c r="AE36" s="69">
        <f t="shared" si="19"/>
        <v>292.09749072215118</v>
      </c>
      <c r="AF36" s="69">
        <f t="shared" si="19"/>
        <v>308.78877590627417</v>
      </c>
      <c r="AG36" s="69">
        <f t="shared" si="19"/>
        <v>325.48006109039704</v>
      </c>
      <c r="AH36" s="69">
        <f t="shared" si="19"/>
        <v>342.17134627452003</v>
      </c>
      <c r="AI36" s="69">
        <f t="shared" si="19"/>
        <v>358.86263145864291</v>
      </c>
      <c r="AJ36" s="69">
        <f t="shared" si="19"/>
        <v>375.5539166427659</v>
      </c>
      <c r="AK36" s="69">
        <f t="shared" si="19"/>
        <v>392.24520182688877</v>
      </c>
      <c r="AL36" s="69">
        <f t="shared" si="19"/>
        <v>408.93648701101176</v>
      </c>
      <c r="AM36" s="69">
        <f t="shared" si="19"/>
        <v>425.62777219513464</v>
      </c>
      <c r="AN36" s="69">
        <f t="shared" si="19"/>
        <v>442.31905737925763</v>
      </c>
      <c r="AO36" s="69">
        <f t="shared" si="19"/>
        <v>459.0103425633805</v>
      </c>
      <c r="AP36" s="69">
        <f t="shared" si="19"/>
        <v>475.70162774750349</v>
      </c>
      <c r="AQ36" s="69">
        <f t="shared" si="19"/>
        <v>492.39291293162637</v>
      </c>
      <c r="AR36" s="69">
        <f t="shared" si="19"/>
        <v>509.0841981157493</v>
      </c>
      <c r="AS36" s="69">
        <f t="shared" si="19"/>
        <v>525.77548329987212</v>
      </c>
      <c r="AT36" s="69">
        <f t="shared" si="19"/>
        <v>542.46676848399511</v>
      </c>
      <c r="AU36" s="69">
        <f t="shared" si="19"/>
        <v>559.15805366811787</v>
      </c>
      <c r="AV36" s="69">
        <f t="shared" si="19"/>
        <v>575.84933885224086</v>
      </c>
      <c r="AW36" s="69">
        <f t="shared" si="19"/>
        <v>592.54062403636362</v>
      </c>
      <c r="AX36" s="69">
        <f t="shared" si="19"/>
        <v>609.23190922048661</v>
      </c>
      <c r="AY36" s="69">
        <f t="shared" si="19"/>
        <v>625.92319440460938</v>
      </c>
      <c r="AZ36" s="69">
        <f t="shared" si="19"/>
        <v>642.61447958873237</v>
      </c>
      <c r="BA36" s="69">
        <f t="shared" si="19"/>
        <v>659.30576477285513</v>
      </c>
      <c r="BB36" s="69">
        <f t="shared" si="19"/>
        <v>675.99704995697812</v>
      </c>
      <c r="BC36" s="69">
        <f t="shared" si="19"/>
        <v>692.68833514110088</v>
      </c>
      <c r="BD36" s="69">
        <f t="shared" si="19"/>
        <v>709.37962032522387</v>
      </c>
      <c r="BE36" s="69">
        <f t="shared" si="19"/>
        <v>726.07090550934663</v>
      </c>
      <c r="BF36" s="69">
        <f t="shared" si="19"/>
        <v>742.76219069346962</v>
      </c>
      <c r="BG36" s="69">
        <f t="shared" si="19"/>
        <v>759.45347587759238</v>
      </c>
      <c r="BH36" s="69">
        <f t="shared" si="19"/>
        <v>776.14476106171537</v>
      </c>
      <c r="BI36" s="69">
        <f t="shared" si="19"/>
        <v>792.83604624583813</v>
      </c>
      <c r="BJ36" s="69">
        <f t="shared" si="19"/>
        <v>809.52733142996112</v>
      </c>
      <c r="BK36" s="69">
        <f t="shared" si="19"/>
        <v>408.93648701101125</v>
      </c>
      <c r="BL36" s="69">
        <f t="shared" si="19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20">B41</f>
        <v>0</v>
      </c>
      <c r="D39" s="75">
        <f t="shared" si="20"/>
        <v>0</v>
      </c>
      <c r="E39" s="75">
        <f t="shared" si="20"/>
        <v>0</v>
      </c>
      <c r="F39" s="75">
        <f t="shared" si="20"/>
        <v>0</v>
      </c>
      <c r="G39" s="75">
        <f t="shared" si="20"/>
        <v>0</v>
      </c>
      <c r="H39" s="75">
        <f t="shared" si="20"/>
        <v>0</v>
      </c>
      <c r="I39" s="75">
        <f t="shared" si="20"/>
        <v>0</v>
      </c>
      <c r="J39" s="75">
        <f t="shared" si="20"/>
        <v>0</v>
      </c>
      <c r="K39" s="75">
        <f t="shared" si="20"/>
        <v>0</v>
      </c>
      <c r="L39" s="75">
        <f t="shared" si="20"/>
        <v>0</v>
      </c>
      <c r="M39" s="75">
        <f t="shared" si="20"/>
        <v>0</v>
      </c>
      <c r="N39" s="75">
        <f t="shared" si="20"/>
        <v>0</v>
      </c>
      <c r="O39" s="75">
        <f t="shared" si="20"/>
        <v>5.2427754745001476</v>
      </c>
      <c r="P39" s="75">
        <f t="shared" si="20"/>
        <v>20.878229875309451</v>
      </c>
      <c r="Q39" s="75">
        <f t="shared" si="20"/>
        <v>34.88992181487356</v>
      </c>
      <c r="R39" s="75">
        <f t="shared" si="20"/>
        <v>47.403677904580491</v>
      </c>
      <c r="S39" s="75">
        <f t="shared" si="20"/>
        <v>58.527349525619954</v>
      </c>
      <c r="T39" s="75">
        <f t="shared" si="20"/>
        <v>68.368788059181668</v>
      </c>
      <c r="U39" s="75">
        <f t="shared" si="20"/>
        <v>77.020865527956772</v>
      </c>
      <c r="V39" s="75">
        <f t="shared" si="20"/>
        <v>84.57645395463642</v>
      </c>
      <c r="W39" s="75">
        <f t="shared" si="20"/>
        <v>91.952290079333196</v>
      </c>
      <c r="X39" s="75">
        <f t="shared" si="20"/>
        <v>99.328126204029971</v>
      </c>
      <c r="Y39" s="75">
        <f t="shared" si="20"/>
        <v>106.70396232872675</v>
      </c>
      <c r="Z39" s="75">
        <f t="shared" si="20"/>
        <v>114.07979845342352</v>
      </c>
      <c r="AA39" s="75">
        <f t="shared" si="20"/>
        <v>121.4556345781203</v>
      </c>
      <c r="AB39" s="75">
        <f t="shared" si="20"/>
        <v>128.83147070281709</v>
      </c>
      <c r="AC39" s="75">
        <f t="shared" si="20"/>
        <v>136.20730682751386</v>
      </c>
      <c r="AD39" s="75">
        <f t="shared" si="20"/>
        <v>143.58314295221064</v>
      </c>
      <c r="AE39" s="75">
        <f t="shared" si="20"/>
        <v>150.95897907690741</v>
      </c>
      <c r="AF39" s="75">
        <f t="shared" si="20"/>
        <v>158.33481520160419</v>
      </c>
      <c r="AG39" s="75">
        <f t="shared" si="20"/>
        <v>165.71065132630096</v>
      </c>
      <c r="AH39" s="75">
        <f t="shared" si="20"/>
        <v>173.08648745099774</v>
      </c>
      <c r="AI39" s="75">
        <f t="shared" si="20"/>
        <v>173.77853381363175</v>
      </c>
      <c r="AJ39" s="75">
        <f t="shared" si="20"/>
        <v>167.78679041420301</v>
      </c>
      <c r="AK39" s="75">
        <f t="shared" si="20"/>
        <v>161.79504701477427</v>
      </c>
      <c r="AL39" s="75">
        <f t="shared" si="20"/>
        <v>155.80330361534553</v>
      </c>
      <c r="AM39" s="75">
        <f t="shared" si="20"/>
        <v>149.81156021591678</v>
      </c>
      <c r="AN39" s="75">
        <f t="shared" si="20"/>
        <v>143.81981681648804</v>
      </c>
      <c r="AO39" s="75">
        <f t="shared" si="20"/>
        <v>137.8280734170593</v>
      </c>
      <c r="AP39" s="75">
        <f t="shared" si="20"/>
        <v>131.83633001763056</v>
      </c>
      <c r="AQ39" s="75">
        <f t="shared" si="20"/>
        <v>125.84458661820182</v>
      </c>
      <c r="AR39" s="75">
        <f t="shared" si="20"/>
        <v>119.85284321877307</v>
      </c>
      <c r="AS39" s="75">
        <f t="shared" si="20"/>
        <v>113.86109981934433</v>
      </c>
      <c r="AT39" s="75">
        <f t="shared" si="20"/>
        <v>107.86935641991559</v>
      </c>
      <c r="AU39" s="75">
        <f t="shared" si="20"/>
        <v>101.87761302048685</v>
      </c>
      <c r="AV39" s="75">
        <f t="shared" si="20"/>
        <v>95.885869621058106</v>
      </c>
      <c r="AW39" s="75">
        <f t="shared" si="20"/>
        <v>89.894126221629364</v>
      </c>
      <c r="AX39" s="75">
        <f t="shared" si="20"/>
        <v>83.902382822200622</v>
      </c>
      <c r="AY39" s="75">
        <f t="shared" si="20"/>
        <v>77.910639422771879</v>
      </c>
      <c r="AZ39" s="75">
        <f t="shared" si="20"/>
        <v>71.918896023343137</v>
      </c>
      <c r="BA39" s="75">
        <f t="shared" si="20"/>
        <v>65.927152623914395</v>
      </c>
      <c r="BB39" s="75">
        <f t="shared" si="20"/>
        <v>59.935409224485653</v>
      </c>
      <c r="BC39" s="75">
        <f t="shared" si="20"/>
        <v>53.943665825056911</v>
      </c>
      <c r="BD39" s="75">
        <f t="shared" si="20"/>
        <v>47.951922425628169</v>
      </c>
      <c r="BE39" s="75">
        <f t="shared" si="20"/>
        <v>41.960179026199427</v>
      </c>
      <c r="BF39" s="75">
        <f t="shared" si="20"/>
        <v>35.968435626770685</v>
      </c>
      <c r="BG39" s="75">
        <f t="shared" si="20"/>
        <v>29.976692227341942</v>
      </c>
      <c r="BH39" s="75">
        <f t="shared" si="20"/>
        <v>23.9849488279132</v>
      </c>
      <c r="BI39" s="75">
        <f t="shared" si="20"/>
        <v>17.993205428484458</v>
      </c>
      <c r="BJ39" s="75">
        <f t="shared" si="20"/>
        <v>12.001462029055716</v>
      </c>
      <c r="BK39" s="75">
        <f t="shared" si="20"/>
        <v>6.0097186296269749</v>
      </c>
      <c r="BL39" s="75">
        <f t="shared" si="20"/>
        <v>1.797523019823366E-2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0</v>
      </c>
      <c r="E40" s="77">
        <f>(E26-E114)*'Assumptions (Inputs)'!$C$29</f>
        <v>0</v>
      </c>
      <c r="F40" s="77">
        <f>(F26-F114)*'Assumptions (Inputs)'!$C$29</f>
        <v>0</v>
      </c>
      <c r="G40" s="77">
        <f>(G26-G114)*'Assumptions (Inputs)'!$C$29</f>
        <v>0</v>
      </c>
      <c r="H40" s="77">
        <f>(H26-H114)*'Assumptions (Inputs)'!$C$29</f>
        <v>0</v>
      </c>
      <c r="I40" s="77">
        <f>(I26-I114)*'Assumptions (Inputs)'!$C$29</f>
        <v>0</v>
      </c>
      <c r="J40" s="77">
        <f>(J26-J114)*'Assumptions (Inputs)'!$C$29</f>
        <v>0</v>
      </c>
      <c r="K40" s="77">
        <f>(K26-K114)*'Assumptions (Inputs)'!$C$29</f>
        <v>0</v>
      </c>
      <c r="L40" s="77">
        <f>(L26-L114)*'Assumptions (Inputs)'!$C$29</f>
        <v>0</v>
      </c>
      <c r="M40" s="77">
        <f>(M26-M114)*'Assumptions (Inputs)'!$C$29</f>
        <v>0</v>
      </c>
      <c r="N40" s="77">
        <f>(N26-N114)*'Assumptions (Inputs)'!$C$29</f>
        <v>5.2427754745001476</v>
      </c>
      <c r="O40" s="77">
        <f>(O26-O114)*'Assumptions (Inputs)'!$C$29</f>
        <v>15.635454400809303</v>
      </c>
      <c r="P40" s="77">
        <f>(P26-P114)*'Assumptions (Inputs)'!$C$29</f>
        <v>14.011691939564109</v>
      </c>
      <c r="Q40" s="77">
        <f>(Q26-Q114)*'Assumptions (Inputs)'!$C$29</f>
        <v>12.513756089706927</v>
      </c>
      <c r="R40" s="77">
        <f>(R26-R114)*'Assumptions (Inputs)'!$C$29</f>
        <v>11.12367162103946</v>
      </c>
      <c r="S40" s="77">
        <f>(S26-S114)*'Assumptions (Inputs)'!$C$29</f>
        <v>9.8414385335617087</v>
      </c>
      <c r="T40" s="77">
        <f>(T26-T114)*'Assumptions (Inputs)'!$C$29</f>
        <v>8.6520774687751043</v>
      </c>
      <c r="U40" s="77">
        <f>(U26-U114)*'Assumptions (Inputs)'!$C$29</f>
        <v>7.5555884266796447</v>
      </c>
      <c r="V40" s="77">
        <f>(V26-V114)*'Assumptions (Inputs)'!$C$29</f>
        <v>7.3758361246967796</v>
      </c>
      <c r="W40" s="77">
        <f>(W26-W114)*'Assumptions (Inputs)'!$C$29</f>
        <v>7.3758361246967796</v>
      </c>
      <c r="X40" s="77">
        <f>(X26-X114)*'Assumptions (Inputs)'!$C$29</f>
        <v>7.3758361246967796</v>
      </c>
      <c r="Y40" s="77">
        <f>(Y26-Y114)*'Assumptions (Inputs)'!$C$29</f>
        <v>7.3758361246967796</v>
      </c>
      <c r="Z40" s="77">
        <f>(Z26-Z114)*'Assumptions (Inputs)'!$C$29</f>
        <v>7.3758361246967796</v>
      </c>
      <c r="AA40" s="77">
        <f>(AA26-AA114)*'Assumptions (Inputs)'!$C$29</f>
        <v>7.3758361246967796</v>
      </c>
      <c r="AB40" s="77">
        <f>(AB26-AB114)*'Assumptions (Inputs)'!$C$29</f>
        <v>7.3758361246967796</v>
      </c>
      <c r="AC40" s="77">
        <f>(AC26-AC114)*'Assumptions (Inputs)'!$C$29</f>
        <v>7.3758361246967796</v>
      </c>
      <c r="AD40" s="77">
        <f>(AD26-AD114)*'Assumptions (Inputs)'!$C$29</f>
        <v>7.3758361246967796</v>
      </c>
      <c r="AE40" s="77">
        <f>(AE26-AE114)*'Assumptions (Inputs)'!$C$29</f>
        <v>7.3758361246967796</v>
      </c>
      <c r="AF40" s="77">
        <f>(AF26-AF114)*'Assumptions (Inputs)'!$C$29</f>
        <v>7.3758361246967796</v>
      </c>
      <c r="AG40" s="77">
        <f>(AG26-AG114)*'Assumptions (Inputs)'!$C$29</f>
        <v>7.3758361246967796</v>
      </c>
      <c r="AH40" s="77">
        <f>(AH26-AH114)*'Assumptions (Inputs)'!$C$29</f>
        <v>0.69204636263401897</v>
      </c>
      <c r="AI40" s="77">
        <f>(AI26-AI114)*'Assumptions (Inputs)'!$C$29</f>
        <v>-5.9917433994287412</v>
      </c>
      <c r="AJ40" s="77">
        <f>(AJ26-AJ114)*'Assumptions (Inputs)'!$C$29</f>
        <v>-5.9917433994287412</v>
      </c>
      <c r="AK40" s="77">
        <f>(AK26-AK114)*'Assumptions (Inputs)'!$C$29</f>
        <v>-5.9917433994287412</v>
      </c>
      <c r="AL40" s="77">
        <f>(AL26-AL114)*'Assumptions (Inputs)'!$C$29</f>
        <v>-5.9917433994287412</v>
      </c>
      <c r="AM40" s="77">
        <f>(AM26-AM114)*'Assumptions (Inputs)'!$C$29</f>
        <v>-5.9917433994287412</v>
      </c>
      <c r="AN40" s="77">
        <f>(AN26-AN114)*'Assumptions (Inputs)'!$C$29</f>
        <v>-5.9917433994287412</v>
      </c>
      <c r="AO40" s="77">
        <f>(AO26-AO114)*'Assumptions (Inputs)'!$C$29</f>
        <v>-5.9917433994287412</v>
      </c>
      <c r="AP40" s="77">
        <f>(AP26-AP114)*'Assumptions (Inputs)'!$C$29</f>
        <v>-5.9917433994287412</v>
      </c>
      <c r="AQ40" s="77">
        <f>(AQ26-AQ114)*'Assumptions (Inputs)'!$C$29</f>
        <v>-5.9917433994287412</v>
      </c>
      <c r="AR40" s="77">
        <f>(AR26-AR114)*'Assumptions (Inputs)'!$C$29</f>
        <v>-5.9917433994287412</v>
      </c>
      <c r="AS40" s="77">
        <f>(AS26-AS114)*'Assumptions (Inputs)'!$C$29</f>
        <v>-5.9917433994287412</v>
      </c>
      <c r="AT40" s="77">
        <f>(AT26-AT114)*'Assumptions (Inputs)'!$C$29</f>
        <v>-5.9917433994287412</v>
      </c>
      <c r="AU40" s="77">
        <f>(AU26-AU114)*'Assumptions (Inputs)'!$C$29</f>
        <v>-5.9917433994287412</v>
      </c>
      <c r="AV40" s="77">
        <f>(AV26-AV114)*'Assumptions (Inputs)'!$C$29</f>
        <v>-5.9917433994287412</v>
      </c>
      <c r="AW40" s="77">
        <f>(AW26-AW114)*'Assumptions (Inputs)'!$C$29</f>
        <v>-5.9917433994287412</v>
      </c>
      <c r="AX40" s="77">
        <f>(AX26-AX114)*'Assumptions (Inputs)'!$C$29</f>
        <v>-5.9917433994287412</v>
      </c>
      <c r="AY40" s="77">
        <f>(AY26-AY114)*'Assumptions (Inputs)'!$C$29</f>
        <v>-5.9917433994287412</v>
      </c>
      <c r="AZ40" s="77">
        <f>(AZ26-AZ114)*'Assumptions (Inputs)'!$C$29</f>
        <v>-5.9917433994287412</v>
      </c>
      <c r="BA40" s="77">
        <f>(BA26-BA114)*'Assumptions (Inputs)'!$C$29</f>
        <v>-5.9917433994287412</v>
      </c>
      <c r="BB40" s="77">
        <f>(BB26-BB114)*'Assumptions (Inputs)'!$C$29</f>
        <v>-5.9917433994287412</v>
      </c>
      <c r="BC40" s="77">
        <f>(BC26-BC114)*'Assumptions (Inputs)'!$C$29</f>
        <v>-5.9917433994287412</v>
      </c>
      <c r="BD40" s="77">
        <f>(BD26-BD114)*'Assumptions (Inputs)'!$C$29</f>
        <v>-5.9917433994287412</v>
      </c>
      <c r="BE40" s="77">
        <f>(BE26-BE114)*'Assumptions (Inputs)'!$C$29</f>
        <v>-5.9917433994287412</v>
      </c>
      <c r="BF40" s="77">
        <f>(BF26-BF114)*'Assumptions (Inputs)'!$C$29</f>
        <v>-5.9917433994287412</v>
      </c>
      <c r="BG40" s="77">
        <f>(BG26-BG114)*'Assumptions (Inputs)'!$C$29</f>
        <v>-5.9917433994287412</v>
      </c>
      <c r="BH40" s="77">
        <f>(BH26-BH114)*'Assumptions (Inputs)'!$C$29</f>
        <v>-5.9917433994287412</v>
      </c>
      <c r="BI40" s="77">
        <f>(BI26-BI114)*'Assumptions (Inputs)'!$C$29</f>
        <v>-5.9917433994287412</v>
      </c>
      <c r="BJ40" s="77">
        <f>(BJ26-BJ114)*'Assumptions (Inputs)'!$C$29</f>
        <v>-5.9917433994287412</v>
      </c>
      <c r="BK40" s="77">
        <f>(BK26-BK114)*'Assumptions (Inputs)'!$C$29</f>
        <v>-5.9917433994287412</v>
      </c>
      <c r="BL40" s="77">
        <f>(BL26-BL114)*'Assumptions (Inputs)'!$C$29</f>
        <v>0</v>
      </c>
      <c r="BM40" s="37"/>
      <c r="BN40" s="75">
        <f>SUM(B40:BM40)</f>
        <v>1.797523019823366E-2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1">SUM(C39:C40)</f>
        <v>0</v>
      </c>
      <c r="D41" s="75">
        <f t="shared" si="21"/>
        <v>0</v>
      </c>
      <c r="E41" s="75">
        <f t="shared" si="21"/>
        <v>0</v>
      </c>
      <c r="F41" s="75">
        <f t="shared" si="21"/>
        <v>0</v>
      </c>
      <c r="G41" s="75">
        <f t="shared" si="21"/>
        <v>0</v>
      </c>
      <c r="H41" s="75">
        <f t="shared" si="21"/>
        <v>0</v>
      </c>
      <c r="I41" s="75">
        <f t="shared" si="21"/>
        <v>0</v>
      </c>
      <c r="J41" s="75">
        <f t="shared" si="21"/>
        <v>0</v>
      </c>
      <c r="K41" s="75">
        <f t="shared" si="21"/>
        <v>0</v>
      </c>
      <c r="L41" s="75">
        <f t="shared" si="21"/>
        <v>0</v>
      </c>
      <c r="M41" s="75">
        <f t="shared" si="21"/>
        <v>0</v>
      </c>
      <c r="N41" s="75">
        <f t="shared" si="21"/>
        <v>5.2427754745001476</v>
      </c>
      <c r="O41" s="75">
        <f t="shared" si="21"/>
        <v>20.878229875309451</v>
      </c>
      <c r="P41" s="75">
        <f t="shared" si="21"/>
        <v>34.88992181487356</v>
      </c>
      <c r="Q41" s="75">
        <f t="shared" si="21"/>
        <v>47.403677904580491</v>
      </c>
      <c r="R41" s="75">
        <f t="shared" si="21"/>
        <v>58.527349525619954</v>
      </c>
      <c r="S41" s="75">
        <f t="shared" si="21"/>
        <v>68.368788059181668</v>
      </c>
      <c r="T41" s="75">
        <f t="shared" si="21"/>
        <v>77.020865527956772</v>
      </c>
      <c r="U41" s="75">
        <f t="shared" si="21"/>
        <v>84.57645395463642</v>
      </c>
      <c r="V41" s="75">
        <f t="shared" si="21"/>
        <v>91.952290079333196</v>
      </c>
      <c r="W41" s="75">
        <f t="shared" si="21"/>
        <v>99.328126204029971</v>
      </c>
      <c r="X41" s="75">
        <f t="shared" si="21"/>
        <v>106.70396232872675</v>
      </c>
      <c r="Y41" s="75">
        <f t="shared" si="21"/>
        <v>114.07979845342352</v>
      </c>
      <c r="Z41" s="75">
        <f t="shared" si="21"/>
        <v>121.4556345781203</v>
      </c>
      <c r="AA41" s="75">
        <f t="shared" si="21"/>
        <v>128.83147070281709</v>
      </c>
      <c r="AB41" s="75">
        <f t="shared" si="21"/>
        <v>136.20730682751386</v>
      </c>
      <c r="AC41" s="75">
        <f t="shared" si="21"/>
        <v>143.58314295221064</v>
      </c>
      <c r="AD41" s="75">
        <f t="shared" si="21"/>
        <v>150.95897907690741</v>
      </c>
      <c r="AE41" s="75">
        <f t="shared" si="21"/>
        <v>158.33481520160419</v>
      </c>
      <c r="AF41" s="75">
        <f t="shared" si="21"/>
        <v>165.71065132630096</v>
      </c>
      <c r="AG41" s="75">
        <f t="shared" si="21"/>
        <v>173.08648745099774</v>
      </c>
      <c r="AH41" s="75">
        <f t="shared" si="21"/>
        <v>173.77853381363175</v>
      </c>
      <c r="AI41" s="75">
        <f t="shared" si="21"/>
        <v>167.78679041420301</v>
      </c>
      <c r="AJ41" s="75">
        <f t="shared" si="21"/>
        <v>161.79504701477427</v>
      </c>
      <c r="AK41" s="75">
        <f t="shared" si="21"/>
        <v>155.80330361534553</v>
      </c>
      <c r="AL41" s="75">
        <f t="shared" si="21"/>
        <v>149.81156021591678</v>
      </c>
      <c r="AM41" s="75">
        <f t="shared" si="21"/>
        <v>143.81981681648804</v>
      </c>
      <c r="AN41" s="75">
        <f t="shared" si="21"/>
        <v>137.8280734170593</v>
      </c>
      <c r="AO41" s="75">
        <f t="shared" si="21"/>
        <v>131.83633001763056</v>
      </c>
      <c r="AP41" s="75">
        <f t="shared" si="21"/>
        <v>125.84458661820182</v>
      </c>
      <c r="AQ41" s="75">
        <f t="shared" si="21"/>
        <v>119.85284321877307</v>
      </c>
      <c r="AR41" s="75">
        <f t="shared" si="21"/>
        <v>113.86109981934433</v>
      </c>
      <c r="AS41" s="75">
        <f t="shared" si="21"/>
        <v>107.86935641991559</v>
      </c>
      <c r="AT41" s="75">
        <f t="shared" si="21"/>
        <v>101.87761302048685</v>
      </c>
      <c r="AU41" s="75">
        <f t="shared" si="21"/>
        <v>95.885869621058106</v>
      </c>
      <c r="AV41" s="75">
        <f t="shared" si="21"/>
        <v>89.894126221629364</v>
      </c>
      <c r="AW41" s="75">
        <f t="shared" si="21"/>
        <v>83.902382822200622</v>
      </c>
      <c r="AX41" s="75">
        <f t="shared" si="21"/>
        <v>77.910639422771879</v>
      </c>
      <c r="AY41" s="75">
        <f t="shared" si="21"/>
        <v>71.918896023343137</v>
      </c>
      <c r="AZ41" s="75">
        <f t="shared" si="21"/>
        <v>65.927152623914395</v>
      </c>
      <c r="BA41" s="75">
        <f t="shared" si="21"/>
        <v>59.935409224485653</v>
      </c>
      <c r="BB41" s="75">
        <f t="shared" si="21"/>
        <v>53.943665825056911</v>
      </c>
      <c r="BC41" s="75">
        <f t="shared" si="21"/>
        <v>47.951922425628169</v>
      </c>
      <c r="BD41" s="75">
        <f t="shared" si="21"/>
        <v>41.960179026199427</v>
      </c>
      <c r="BE41" s="75">
        <f t="shared" si="21"/>
        <v>35.968435626770685</v>
      </c>
      <c r="BF41" s="75">
        <f t="shared" si="21"/>
        <v>29.976692227341942</v>
      </c>
      <c r="BG41" s="75">
        <f t="shared" si="21"/>
        <v>23.9849488279132</v>
      </c>
      <c r="BH41" s="75">
        <f t="shared" si="21"/>
        <v>17.993205428484458</v>
      </c>
      <c r="BI41" s="75">
        <f t="shared" si="21"/>
        <v>12.001462029055716</v>
      </c>
      <c r="BJ41" s="75">
        <f t="shared" si="21"/>
        <v>6.0097186296269749</v>
      </c>
      <c r="BK41" s="75">
        <f t="shared" si="21"/>
        <v>1.797523019823366E-2</v>
      </c>
      <c r="BL41" s="75">
        <f t="shared" si="21"/>
        <v>1.797523019823366E-2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2">AVERAGE(C39,C41)</f>
        <v>0</v>
      </c>
      <c r="D42" s="69">
        <f t="shared" si="22"/>
        <v>0</v>
      </c>
      <c r="E42" s="69">
        <f t="shared" si="22"/>
        <v>0</v>
      </c>
      <c r="F42" s="69">
        <f>AVERAGE(F39,F41)</f>
        <v>0</v>
      </c>
      <c r="G42" s="69">
        <f t="shared" si="22"/>
        <v>0</v>
      </c>
      <c r="H42" s="69">
        <f t="shared" si="22"/>
        <v>0</v>
      </c>
      <c r="I42" s="69">
        <f t="shared" si="22"/>
        <v>0</v>
      </c>
      <c r="J42" s="69">
        <f t="shared" si="22"/>
        <v>0</v>
      </c>
      <c r="K42" s="69">
        <f t="shared" si="22"/>
        <v>0</v>
      </c>
      <c r="L42" s="69">
        <f t="shared" si="22"/>
        <v>0</v>
      </c>
      <c r="M42" s="69">
        <f t="shared" si="22"/>
        <v>0</v>
      </c>
      <c r="N42" s="69">
        <f t="shared" si="22"/>
        <v>2.6213877372500738</v>
      </c>
      <c r="O42" s="69">
        <f t="shared" si="22"/>
        <v>13.0605026749048</v>
      </c>
      <c r="P42" s="69">
        <f t="shared" si="22"/>
        <v>27.884075845091505</v>
      </c>
      <c r="Q42" s="69">
        <f t="shared" si="22"/>
        <v>41.146799859727025</v>
      </c>
      <c r="R42" s="69">
        <f t="shared" si="22"/>
        <v>52.965513715100222</v>
      </c>
      <c r="S42" s="69">
        <f t="shared" si="22"/>
        <v>63.448068792400811</v>
      </c>
      <c r="T42" s="69">
        <f t="shared" si="22"/>
        <v>72.69482679356922</v>
      </c>
      <c r="U42" s="69">
        <f t="shared" si="22"/>
        <v>80.798659741296603</v>
      </c>
      <c r="V42" s="69">
        <f t="shared" si="22"/>
        <v>88.264372016984808</v>
      </c>
      <c r="W42" s="69">
        <f t="shared" si="22"/>
        <v>95.640208141681583</v>
      </c>
      <c r="X42" s="69">
        <f t="shared" si="22"/>
        <v>103.01604426637836</v>
      </c>
      <c r="Y42" s="69">
        <f t="shared" si="22"/>
        <v>110.39188039107513</v>
      </c>
      <c r="Z42" s="69">
        <f t="shared" si="22"/>
        <v>117.76771651577191</v>
      </c>
      <c r="AA42" s="69">
        <f t="shared" si="22"/>
        <v>125.1435526404687</v>
      </c>
      <c r="AB42" s="69">
        <f t="shared" si="22"/>
        <v>132.51938876516547</v>
      </c>
      <c r="AC42" s="69">
        <f t="shared" si="22"/>
        <v>139.89522488986225</v>
      </c>
      <c r="AD42" s="69">
        <f t="shared" si="22"/>
        <v>147.27106101455902</v>
      </c>
      <c r="AE42" s="69">
        <f t="shared" si="22"/>
        <v>154.6468971392558</v>
      </c>
      <c r="AF42" s="69">
        <f t="shared" si="22"/>
        <v>162.02273326395257</v>
      </c>
      <c r="AG42" s="69">
        <f t="shared" si="22"/>
        <v>169.39856938864935</v>
      </c>
      <c r="AH42" s="69">
        <f t="shared" si="22"/>
        <v>173.43251063231475</v>
      </c>
      <c r="AI42" s="69">
        <f t="shared" si="22"/>
        <v>170.78266211391738</v>
      </c>
      <c r="AJ42" s="69">
        <f t="shared" si="22"/>
        <v>164.79091871448864</v>
      </c>
      <c r="AK42" s="69">
        <f t="shared" si="22"/>
        <v>158.7991753150599</v>
      </c>
      <c r="AL42" s="69">
        <f t="shared" si="22"/>
        <v>152.80743191563116</v>
      </c>
      <c r="AM42" s="69">
        <f t="shared" si="22"/>
        <v>146.81568851620241</v>
      </c>
      <c r="AN42" s="69">
        <f t="shared" si="22"/>
        <v>140.82394511677367</v>
      </c>
      <c r="AO42" s="69">
        <f t="shared" si="22"/>
        <v>134.83220171734493</v>
      </c>
      <c r="AP42" s="69">
        <f t="shared" si="22"/>
        <v>128.84045831791619</v>
      </c>
      <c r="AQ42" s="69">
        <f t="shared" si="22"/>
        <v>122.84871491848745</v>
      </c>
      <c r="AR42" s="69">
        <f t="shared" si="22"/>
        <v>116.8569715190587</v>
      </c>
      <c r="AS42" s="69">
        <f t="shared" si="22"/>
        <v>110.86522811962996</v>
      </c>
      <c r="AT42" s="69">
        <f t="shared" si="22"/>
        <v>104.87348472020122</v>
      </c>
      <c r="AU42" s="69">
        <f t="shared" si="22"/>
        <v>98.881741320772477</v>
      </c>
      <c r="AV42" s="69">
        <f t="shared" si="22"/>
        <v>92.889997921343735</v>
      </c>
      <c r="AW42" s="69">
        <f t="shared" si="22"/>
        <v>86.898254521914993</v>
      </c>
      <c r="AX42" s="69">
        <f t="shared" si="22"/>
        <v>80.906511122486251</v>
      </c>
      <c r="AY42" s="69">
        <f t="shared" si="22"/>
        <v>74.914767723057508</v>
      </c>
      <c r="AZ42" s="69">
        <f t="shared" si="22"/>
        <v>68.923024323628766</v>
      </c>
      <c r="BA42" s="69">
        <f t="shared" si="22"/>
        <v>62.931280924200024</v>
      </c>
      <c r="BB42" s="69">
        <f t="shared" si="22"/>
        <v>56.939537524771282</v>
      </c>
      <c r="BC42" s="69">
        <f t="shared" si="22"/>
        <v>50.94779412534254</v>
      </c>
      <c r="BD42" s="69">
        <f t="shared" si="22"/>
        <v>44.956050725913798</v>
      </c>
      <c r="BE42" s="69">
        <f t="shared" si="22"/>
        <v>38.964307326485056</v>
      </c>
      <c r="BF42" s="69">
        <f t="shared" si="22"/>
        <v>32.972563927056314</v>
      </c>
      <c r="BG42" s="69">
        <f t="shared" si="22"/>
        <v>26.980820527627571</v>
      </c>
      <c r="BH42" s="69">
        <f t="shared" si="22"/>
        <v>20.989077128198829</v>
      </c>
      <c r="BI42" s="69">
        <f t="shared" si="22"/>
        <v>14.997333728770087</v>
      </c>
      <c r="BJ42" s="69">
        <f t="shared" si="22"/>
        <v>9.0055903293413451</v>
      </c>
      <c r="BK42" s="69">
        <f t="shared" si="22"/>
        <v>3.0138469299126043</v>
      </c>
      <c r="BL42" s="69">
        <f t="shared" si="22"/>
        <v>1.797523019823366E-2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3">B47</f>
        <v>0</v>
      </c>
      <c r="D45" s="56">
        <f t="shared" si="23"/>
        <v>0</v>
      </c>
      <c r="E45" s="56">
        <f t="shared" si="23"/>
        <v>0</v>
      </c>
      <c r="F45" s="56">
        <f t="shared" si="23"/>
        <v>0</v>
      </c>
      <c r="G45" s="56">
        <f t="shared" si="23"/>
        <v>0</v>
      </c>
      <c r="H45" s="56">
        <f t="shared" si="23"/>
        <v>0</v>
      </c>
      <c r="I45" s="56">
        <f t="shared" si="23"/>
        <v>0</v>
      </c>
      <c r="J45" s="56">
        <f t="shared" si="23"/>
        <v>0</v>
      </c>
      <c r="K45" s="56">
        <f t="shared" si="23"/>
        <v>0</v>
      </c>
      <c r="L45" s="56">
        <f t="shared" si="23"/>
        <v>0</v>
      </c>
      <c r="M45" s="56">
        <f t="shared" si="23"/>
        <v>0</v>
      </c>
      <c r="N45" s="56">
        <f t="shared" si="23"/>
        <v>0</v>
      </c>
      <c r="O45" s="56">
        <f t="shared" si="23"/>
        <v>0.97365830240717044</v>
      </c>
      <c r="P45" s="56">
        <f t="shared" si="23"/>
        <v>3.8773855482717554</v>
      </c>
      <c r="Q45" s="56">
        <f t="shared" si="23"/>
        <v>6.4795569084765186</v>
      </c>
      <c r="R45" s="56">
        <f t="shared" si="23"/>
        <v>8.8035401822792334</v>
      </c>
      <c r="S45" s="56">
        <f t="shared" si="23"/>
        <v>10.869364911900847</v>
      </c>
      <c r="T45" s="56">
        <f t="shared" si="23"/>
        <v>12.697060639562308</v>
      </c>
      <c r="U45" s="56">
        <f t="shared" si="23"/>
        <v>14.303875026620542</v>
      </c>
      <c r="V45" s="56">
        <f t="shared" si="23"/>
        <v>15.707055734432476</v>
      </c>
      <c r="W45" s="56">
        <f t="shared" si="23"/>
        <v>17.076853871876164</v>
      </c>
      <c r="X45" s="56">
        <f t="shared" si="23"/>
        <v>18.446652009319852</v>
      </c>
      <c r="Y45" s="56">
        <f t="shared" si="23"/>
        <v>19.81645014676354</v>
      </c>
      <c r="Z45" s="56">
        <f t="shared" si="23"/>
        <v>21.186248284207227</v>
      </c>
      <c r="AA45" s="56">
        <f t="shared" si="23"/>
        <v>22.556046421650915</v>
      </c>
      <c r="AB45" s="56">
        <f t="shared" si="23"/>
        <v>23.925844559094603</v>
      </c>
      <c r="AC45" s="56">
        <f t="shared" si="23"/>
        <v>25.295642696538291</v>
      </c>
      <c r="AD45" s="56">
        <f t="shared" si="23"/>
        <v>26.665440833981979</v>
      </c>
      <c r="AE45" s="56">
        <f t="shared" si="23"/>
        <v>28.035238971425667</v>
      </c>
      <c r="AF45" s="56">
        <f t="shared" si="23"/>
        <v>29.405037108869355</v>
      </c>
      <c r="AG45" s="56">
        <f t="shared" si="23"/>
        <v>30.774835246313042</v>
      </c>
      <c r="AH45" s="56">
        <f t="shared" si="23"/>
        <v>32.144633383756727</v>
      </c>
      <c r="AI45" s="56">
        <f t="shared" si="23"/>
        <v>32.273156279674474</v>
      </c>
      <c r="AJ45" s="56">
        <f t="shared" si="23"/>
        <v>31.160403934066281</v>
      </c>
      <c r="AK45" s="56">
        <f t="shared" si="23"/>
        <v>30.047651588458088</v>
      </c>
      <c r="AL45" s="56">
        <f t="shared" si="23"/>
        <v>28.934899242849895</v>
      </c>
      <c r="AM45" s="56">
        <f t="shared" si="23"/>
        <v>27.822146897241701</v>
      </c>
      <c r="AN45" s="56">
        <f t="shared" si="23"/>
        <v>26.709394551633508</v>
      </c>
      <c r="AO45" s="56">
        <f t="shared" si="23"/>
        <v>25.596642206025315</v>
      </c>
      <c r="AP45" s="56">
        <f t="shared" si="23"/>
        <v>24.483889860417122</v>
      </c>
      <c r="AQ45" s="56">
        <f t="shared" si="23"/>
        <v>23.371137514808929</v>
      </c>
      <c r="AR45" s="56">
        <f t="shared" si="23"/>
        <v>22.258385169200736</v>
      </c>
      <c r="AS45" s="56">
        <f t="shared" si="23"/>
        <v>21.145632823592543</v>
      </c>
      <c r="AT45" s="56">
        <f t="shared" si="23"/>
        <v>20.032880477984349</v>
      </c>
      <c r="AU45" s="56">
        <f t="shared" si="23"/>
        <v>18.920128132376156</v>
      </c>
      <c r="AV45" s="56">
        <f t="shared" si="23"/>
        <v>17.807375786767963</v>
      </c>
      <c r="AW45" s="56">
        <f t="shared" si="23"/>
        <v>16.69462344115977</v>
      </c>
      <c r="AX45" s="56">
        <f t="shared" si="23"/>
        <v>15.581871095551575</v>
      </c>
      <c r="AY45" s="56">
        <f t="shared" si="23"/>
        <v>14.46911874994338</v>
      </c>
      <c r="AZ45" s="56">
        <f t="shared" si="23"/>
        <v>13.356366404335185</v>
      </c>
      <c r="BA45" s="56">
        <f t="shared" si="23"/>
        <v>12.24361405872699</v>
      </c>
      <c r="BB45" s="56">
        <f t="shared" si="23"/>
        <v>11.130861713118795</v>
      </c>
      <c r="BC45" s="56">
        <f t="shared" si="23"/>
        <v>10.018109367510601</v>
      </c>
      <c r="BD45" s="56">
        <f t="shared" si="23"/>
        <v>8.9053570219024056</v>
      </c>
      <c r="BE45" s="56">
        <f t="shared" si="23"/>
        <v>7.7926046762942107</v>
      </c>
      <c r="BF45" s="56">
        <f t="shared" si="23"/>
        <v>6.6798523306860158</v>
      </c>
      <c r="BG45" s="56">
        <f t="shared" si="23"/>
        <v>5.5670999850778209</v>
      </c>
      <c r="BH45" s="56">
        <f t="shared" si="23"/>
        <v>4.454347639469626</v>
      </c>
      <c r="BI45" s="56">
        <f t="shared" si="23"/>
        <v>3.3415952938614311</v>
      </c>
      <c r="BJ45" s="56">
        <f t="shared" si="23"/>
        <v>2.2288429482532361</v>
      </c>
      <c r="BK45" s="56">
        <f t="shared" si="23"/>
        <v>1.1160906026450412</v>
      </c>
      <c r="BL45" s="56">
        <f t="shared" si="23"/>
        <v>3.3382570368463149E-3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0</v>
      </c>
      <c r="E46" s="56">
        <f>(E27-E114)*'Assumptions (Inputs)'!$C$26</f>
        <v>0</v>
      </c>
      <c r="F46" s="56">
        <f>(F27-F114)*'Assumptions (Inputs)'!$C$26</f>
        <v>0</v>
      </c>
      <c r="G46" s="56">
        <f>(G27-G114)*'Assumptions (Inputs)'!$C$26</f>
        <v>0</v>
      </c>
      <c r="H46" s="56">
        <f>(H27-H114)*'Assumptions (Inputs)'!$C$26</f>
        <v>0</v>
      </c>
      <c r="I46" s="56">
        <f>(I27-I114)*'Assumptions (Inputs)'!$C$26</f>
        <v>0</v>
      </c>
      <c r="J46" s="56">
        <f>(J27-J114)*'Assumptions (Inputs)'!$C$26</f>
        <v>0</v>
      </c>
      <c r="K46" s="56">
        <f>(K27-K114)*'Assumptions (Inputs)'!$C$26</f>
        <v>0</v>
      </c>
      <c r="L46" s="56">
        <f>(L27-L114)*'Assumptions (Inputs)'!$C$26</f>
        <v>0</v>
      </c>
      <c r="M46" s="56">
        <f>(M27-M114)*'Assumptions (Inputs)'!$C$26</f>
        <v>0</v>
      </c>
      <c r="N46" s="56">
        <f>(N27-N114)*'Assumptions (Inputs)'!$C$26</f>
        <v>0.97365830240717044</v>
      </c>
      <c r="O46" s="56">
        <f>(O27-O114)*'Assumptions (Inputs)'!$C$26</f>
        <v>2.9037272458645851</v>
      </c>
      <c r="P46" s="56">
        <f>(P27-P114)*'Assumptions (Inputs)'!$C$26</f>
        <v>2.6021713602047631</v>
      </c>
      <c r="Q46" s="56">
        <f>(Q27-Q114)*'Assumptions (Inputs)'!$C$26</f>
        <v>2.3239832738027153</v>
      </c>
      <c r="R46" s="56">
        <f>(R27-R114)*'Assumptions (Inputs)'!$C$26</f>
        <v>2.0658247296216139</v>
      </c>
      <c r="S46" s="56">
        <f>(S27-S114)*'Assumptions (Inputs)'!$C$26</f>
        <v>1.8276957276614605</v>
      </c>
      <c r="T46" s="56">
        <f>(T27-T114)*'Assumptions (Inputs)'!$C$26</f>
        <v>1.6068143870582337</v>
      </c>
      <c r="U46" s="56">
        <f>(U27-U114)*'Assumptions (Inputs)'!$C$26</f>
        <v>1.4031807078119343</v>
      </c>
      <c r="V46" s="56">
        <f>(V27-V114)*'Assumptions (Inputs)'!$C$26</f>
        <v>1.3697981374436878</v>
      </c>
      <c r="W46" s="56">
        <f>(W27-W114)*'Assumptions (Inputs)'!$C$26</f>
        <v>1.3697981374436878</v>
      </c>
      <c r="X46" s="56">
        <f>(X27-X114)*'Assumptions (Inputs)'!$C$26</f>
        <v>1.3697981374436878</v>
      </c>
      <c r="Y46" s="56">
        <f>(Y27-Y114)*'Assumptions (Inputs)'!$C$26</f>
        <v>1.3697981374436878</v>
      </c>
      <c r="Z46" s="56">
        <f>(Z27-Z114)*'Assumptions (Inputs)'!$C$26</f>
        <v>1.3697981374436878</v>
      </c>
      <c r="AA46" s="56">
        <f>(AA27-AA114)*'Assumptions (Inputs)'!$C$26</f>
        <v>1.3697981374436878</v>
      </c>
      <c r="AB46" s="56">
        <f>(AB27-AB114)*'Assumptions (Inputs)'!$C$26</f>
        <v>1.3697981374436878</v>
      </c>
      <c r="AC46" s="56">
        <f>(AC27-AC114)*'Assumptions (Inputs)'!$C$26</f>
        <v>1.3697981374436878</v>
      </c>
      <c r="AD46" s="56">
        <f>(AD27-AD114)*'Assumptions (Inputs)'!$C$26</f>
        <v>1.3697981374436878</v>
      </c>
      <c r="AE46" s="56">
        <f>(AE27-AE114)*'Assumptions (Inputs)'!$C$26</f>
        <v>1.3697981374436878</v>
      </c>
      <c r="AF46" s="56">
        <f>(AF27-AF114)*'Assumptions (Inputs)'!$C$26</f>
        <v>1.3697981374436878</v>
      </c>
      <c r="AG46" s="56">
        <f>(AG27-AG114)*'Assumptions (Inputs)'!$C$26</f>
        <v>1.3697981374436878</v>
      </c>
      <c r="AH46" s="56">
        <f>(AH27-AH114)*'Assumptions (Inputs)'!$C$26</f>
        <v>0.1285228959177464</v>
      </c>
      <c r="AI46" s="56">
        <f>(AI27-AI114)*'Assumptions (Inputs)'!$C$26</f>
        <v>-1.1127523456081949</v>
      </c>
      <c r="AJ46" s="56">
        <f>(AJ27-AJ114)*'Assumptions (Inputs)'!$C$26</f>
        <v>-1.1127523456081949</v>
      </c>
      <c r="AK46" s="56">
        <f>(AK27-AK114)*'Assumptions (Inputs)'!$C$26</f>
        <v>-1.1127523456081949</v>
      </c>
      <c r="AL46" s="56">
        <f>(AL27-AL114)*'Assumptions (Inputs)'!$C$26</f>
        <v>-1.1127523456081949</v>
      </c>
      <c r="AM46" s="56">
        <f>(AM27-AM114)*'Assumptions (Inputs)'!$C$26</f>
        <v>-1.1127523456081949</v>
      </c>
      <c r="AN46" s="56">
        <f>(AN27-AN114)*'Assumptions (Inputs)'!$C$26</f>
        <v>-1.1127523456081949</v>
      </c>
      <c r="AO46" s="56">
        <f>(AO27-AO114)*'Assumptions (Inputs)'!$C$26</f>
        <v>-1.1127523456081949</v>
      </c>
      <c r="AP46" s="56">
        <f>(AP27-AP114)*'Assumptions (Inputs)'!$C$26</f>
        <v>-1.1127523456081949</v>
      </c>
      <c r="AQ46" s="56">
        <f>(AQ27-AQ114)*'Assumptions (Inputs)'!$C$26</f>
        <v>-1.1127523456081949</v>
      </c>
      <c r="AR46" s="56">
        <f>(AR27-AR114)*'Assumptions (Inputs)'!$C$26</f>
        <v>-1.1127523456081949</v>
      </c>
      <c r="AS46" s="56">
        <f>(AS27-AS114)*'Assumptions (Inputs)'!$C$26</f>
        <v>-1.1127523456081949</v>
      </c>
      <c r="AT46" s="56">
        <f>(AT27-AT114)*'Assumptions (Inputs)'!$C$26</f>
        <v>-1.1127523456081949</v>
      </c>
      <c r="AU46" s="56">
        <f>(AU27-AU114)*'Assumptions (Inputs)'!$C$26</f>
        <v>-1.1127523456081949</v>
      </c>
      <c r="AV46" s="56">
        <f>(AV27-AV114)*'Assumptions (Inputs)'!$C$26</f>
        <v>-1.1127523456081949</v>
      </c>
      <c r="AW46" s="56">
        <f>(AW27-AW114)*'Assumptions (Inputs)'!$C$26</f>
        <v>-1.1127523456081949</v>
      </c>
      <c r="AX46" s="56">
        <f>(AX27-AX114)*'Assumptions (Inputs)'!$C$26</f>
        <v>-1.1127523456081949</v>
      </c>
      <c r="AY46" s="56">
        <f>(AY27-AY114)*'Assumptions (Inputs)'!$C$26</f>
        <v>-1.1127523456081949</v>
      </c>
      <c r="AZ46" s="56">
        <f>(AZ27-AZ114)*'Assumptions (Inputs)'!$C$26</f>
        <v>-1.1127523456081949</v>
      </c>
      <c r="BA46" s="56">
        <f>(BA27-BA114)*'Assumptions (Inputs)'!$C$26</f>
        <v>-1.1127523456081949</v>
      </c>
      <c r="BB46" s="56">
        <f>(BB27-BB114)*'Assumptions (Inputs)'!$C$26</f>
        <v>-1.1127523456081949</v>
      </c>
      <c r="BC46" s="56">
        <f>(BC27-BC114)*'Assumptions (Inputs)'!$C$26</f>
        <v>-1.1127523456081949</v>
      </c>
      <c r="BD46" s="56">
        <f>(BD27-BD114)*'Assumptions (Inputs)'!$C$26</f>
        <v>-1.1127523456081949</v>
      </c>
      <c r="BE46" s="56">
        <f>(BE27-BE114)*'Assumptions (Inputs)'!$C$26</f>
        <v>-1.1127523456081949</v>
      </c>
      <c r="BF46" s="56">
        <f>(BF27-BF114)*'Assumptions (Inputs)'!$C$26</f>
        <v>-1.1127523456081949</v>
      </c>
      <c r="BG46" s="56">
        <f>(BG27-BG114)*'Assumptions (Inputs)'!$C$26</f>
        <v>-1.1127523456081949</v>
      </c>
      <c r="BH46" s="56">
        <f>(BH27-BH114)*'Assumptions (Inputs)'!$C$26</f>
        <v>-1.1127523456081949</v>
      </c>
      <c r="BI46" s="56">
        <f>(BI27-BI114)*'Assumptions (Inputs)'!$C$26</f>
        <v>-1.1127523456081949</v>
      </c>
      <c r="BJ46" s="56">
        <f>(BJ27-BJ114)*'Assumptions (Inputs)'!$C$26</f>
        <v>-1.1127523456081949</v>
      </c>
      <c r="BK46" s="56">
        <f>(BK27-BK114)*'Assumptions (Inputs)'!$C$26</f>
        <v>-1.1127523456081949</v>
      </c>
      <c r="BL46" s="56">
        <f>(BL27-BL114)*'Assumptions (Inputs)'!$C$26</f>
        <v>0</v>
      </c>
      <c r="BM46" s="37"/>
      <c r="BN46" s="75">
        <f>SUM(B46:BM46)</f>
        <v>3.3382570368463149E-3</v>
      </c>
      <c r="BO46" s="337"/>
    </row>
    <row r="47" spans="1:107" s="79" customFormat="1" ht="15" customHeight="1">
      <c r="A47" s="36" t="s">
        <v>28</v>
      </c>
      <c r="B47" s="78">
        <f t="shared" ref="B47:BL47" si="24">SUM(B45:B46)</f>
        <v>0</v>
      </c>
      <c r="C47" s="78">
        <f t="shared" si="24"/>
        <v>0</v>
      </c>
      <c r="D47" s="78">
        <f>SUM(D45:D46)</f>
        <v>0</v>
      </c>
      <c r="E47" s="78">
        <f>SUM(E45:E46)</f>
        <v>0</v>
      </c>
      <c r="F47" s="78">
        <f t="shared" si="24"/>
        <v>0</v>
      </c>
      <c r="G47" s="78">
        <f t="shared" si="24"/>
        <v>0</v>
      </c>
      <c r="H47" s="78">
        <f t="shared" si="24"/>
        <v>0</v>
      </c>
      <c r="I47" s="78">
        <f t="shared" si="24"/>
        <v>0</v>
      </c>
      <c r="J47" s="78">
        <f t="shared" si="24"/>
        <v>0</v>
      </c>
      <c r="K47" s="78">
        <f t="shared" si="24"/>
        <v>0</v>
      </c>
      <c r="L47" s="78">
        <f t="shared" si="24"/>
        <v>0</v>
      </c>
      <c r="M47" s="78">
        <f t="shared" si="24"/>
        <v>0</v>
      </c>
      <c r="N47" s="78">
        <f t="shared" si="24"/>
        <v>0.97365830240717044</v>
      </c>
      <c r="O47" s="78">
        <f t="shared" si="24"/>
        <v>3.8773855482717554</v>
      </c>
      <c r="P47" s="78">
        <f t="shared" si="24"/>
        <v>6.4795569084765186</v>
      </c>
      <c r="Q47" s="78">
        <f t="shared" si="24"/>
        <v>8.8035401822792334</v>
      </c>
      <c r="R47" s="78">
        <f t="shared" si="24"/>
        <v>10.869364911900847</v>
      </c>
      <c r="S47" s="78">
        <f t="shared" si="24"/>
        <v>12.697060639562308</v>
      </c>
      <c r="T47" s="78">
        <f t="shared" si="24"/>
        <v>14.303875026620542</v>
      </c>
      <c r="U47" s="78">
        <f t="shared" si="24"/>
        <v>15.707055734432476</v>
      </c>
      <c r="V47" s="78">
        <f t="shared" si="24"/>
        <v>17.076853871876164</v>
      </c>
      <c r="W47" s="78">
        <f t="shared" si="24"/>
        <v>18.446652009319852</v>
      </c>
      <c r="X47" s="78">
        <f t="shared" si="24"/>
        <v>19.81645014676354</v>
      </c>
      <c r="Y47" s="78">
        <f t="shared" si="24"/>
        <v>21.186248284207227</v>
      </c>
      <c r="Z47" s="78">
        <f t="shared" si="24"/>
        <v>22.556046421650915</v>
      </c>
      <c r="AA47" s="78">
        <f t="shared" si="24"/>
        <v>23.925844559094603</v>
      </c>
      <c r="AB47" s="78">
        <f t="shared" si="24"/>
        <v>25.295642696538291</v>
      </c>
      <c r="AC47" s="78">
        <f t="shared" si="24"/>
        <v>26.665440833981979</v>
      </c>
      <c r="AD47" s="78">
        <f t="shared" si="24"/>
        <v>28.035238971425667</v>
      </c>
      <c r="AE47" s="78">
        <f t="shared" si="24"/>
        <v>29.405037108869355</v>
      </c>
      <c r="AF47" s="78">
        <f t="shared" si="24"/>
        <v>30.774835246313042</v>
      </c>
      <c r="AG47" s="78">
        <f t="shared" si="24"/>
        <v>32.144633383756727</v>
      </c>
      <c r="AH47" s="78">
        <f t="shared" si="24"/>
        <v>32.273156279674474</v>
      </c>
      <c r="AI47" s="78">
        <f t="shared" si="24"/>
        <v>31.160403934066281</v>
      </c>
      <c r="AJ47" s="78">
        <f t="shared" si="24"/>
        <v>30.047651588458088</v>
      </c>
      <c r="AK47" s="78">
        <f t="shared" si="24"/>
        <v>28.934899242849895</v>
      </c>
      <c r="AL47" s="78">
        <f t="shared" si="24"/>
        <v>27.822146897241701</v>
      </c>
      <c r="AM47" s="78">
        <f t="shared" si="24"/>
        <v>26.709394551633508</v>
      </c>
      <c r="AN47" s="78">
        <f t="shared" si="24"/>
        <v>25.596642206025315</v>
      </c>
      <c r="AO47" s="78">
        <f t="shared" si="24"/>
        <v>24.483889860417122</v>
      </c>
      <c r="AP47" s="78">
        <f t="shared" si="24"/>
        <v>23.371137514808929</v>
      </c>
      <c r="AQ47" s="78">
        <f t="shared" si="24"/>
        <v>22.258385169200736</v>
      </c>
      <c r="AR47" s="78">
        <f t="shared" si="24"/>
        <v>21.145632823592543</v>
      </c>
      <c r="AS47" s="78">
        <f t="shared" si="24"/>
        <v>20.032880477984349</v>
      </c>
      <c r="AT47" s="78">
        <f t="shared" si="24"/>
        <v>18.920128132376156</v>
      </c>
      <c r="AU47" s="78">
        <f t="shared" si="24"/>
        <v>17.807375786767963</v>
      </c>
      <c r="AV47" s="78">
        <f t="shared" si="24"/>
        <v>16.69462344115977</v>
      </c>
      <c r="AW47" s="78">
        <f t="shared" si="24"/>
        <v>15.581871095551575</v>
      </c>
      <c r="AX47" s="78">
        <f t="shared" si="24"/>
        <v>14.46911874994338</v>
      </c>
      <c r="AY47" s="78">
        <f t="shared" si="24"/>
        <v>13.356366404335185</v>
      </c>
      <c r="AZ47" s="78">
        <f t="shared" si="24"/>
        <v>12.24361405872699</v>
      </c>
      <c r="BA47" s="78">
        <f t="shared" si="24"/>
        <v>11.130861713118795</v>
      </c>
      <c r="BB47" s="78">
        <f t="shared" si="24"/>
        <v>10.018109367510601</v>
      </c>
      <c r="BC47" s="78">
        <f t="shared" si="24"/>
        <v>8.9053570219024056</v>
      </c>
      <c r="BD47" s="78">
        <f t="shared" si="24"/>
        <v>7.7926046762942107</v>
      </c>
      <c r="BE47" s="78">
        <f t="shared" si="24"/>
        <v>6.6798523306860158</v>
      </c>
      <c r="BF47" s="78">
        <f t="shared" si="24"/>
        <v>5.5670999850778209</v>
      </c>
      <c r="BG47" s="78">
        <f t="shared" si="24"/>
        <v>4.454347639469626</v>
      </c>
      <c r="BH47" s="78">
        <f t="shared" si="24"/>
        <v>3.3415952938614311</v>
      </c>
      <c r="BI47" s="78">
        <f t="shared" si="24"/>
        <v>2.2288429482532361</v>
      </c>
      <c r="BJ47" s="78">
        <f t="shared" si="24"/>
        <v>1.1160906026450412</v>
      </c>
      <c r="BK47" s="78">
        <f t="shared" si="24"/>
        <v>3.3382570368463149E-3</v>
      </c>
      <c r="BL47" s="78">
        <f t="shared" si="24"/>
        <v>3.3382570368463149E-3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5">AVERAGE(B45,B47)</f>
        <v>0</v>
      </c>
      <c r="C48" s="69">
        <f t="shared" si="25"/>
        <v>0</v>
      </c>
      <c r="D48" s="69">
        <f t="shared" si="25"/>
        <v>0</v>
      </c>
      <c r="E48" s="69">
        <f>AVERAGE(E45,E47)</f>
        <v>0</v>
      </c>
      <c r="F48" s="69">
        <f t="shared" si="25"/>
        <v>0</v>
      </c>
      <c r="G48" s="69">
        <f>AVERAGE(G45,G47)</f>
        <v>0</v>
      </c>
      <c r="H48" s="69">
        <f t="shared" si="25"/>
        <v>0</v>
      </c>
      <c r="I48" s="69">
        <f t="shared" si="25"/>
        <v>0</v>
      </c>
      <c r="J48" s="69">
        <f t="shared" si="25"/>
        <v>0</v>
      </c>
      <c r="K48" s="69">
        <f t="shared" si="25"/>
        <v>0</v>
      </c>
      <c r="L48" s="69">
        <f>AVERAGE(L45,L47)</f>
        <v>0</v>
      </c>
      <c r="M48" s="69">
        <f>AVERAGE(M45,M47)</f>
        <v>0</v>
      </c>
      <c r="N48" s="69">
        <f>AVERAGE(N45,N47)</f>
        <v>0.48682915120358522</v>
      </c>
      <c r="O48" s="69">
        <f t="shared" ref="O48:BL48" si="26">AVERAGE(O45,O47)</f>
        <v>2.4255219253394631</v>
      </c>
      <c r="P48" s="69">
        <f t="shared" si="26"/>
        <v>5.1784712283741374</v>
      </c>
      <c r="Q48" s="69">
        <f t="shared" si="26"/>
        <v>7.6415485453778764</v>
      </c>
      <c r="R48" s="69">
        <f t="shared" si="26"/>
        <v>9.8364525470900404</v>
      </c>
      <c r="S48" s="69">
        <f t="shared" si="26"/>
        <v>11.783212775731577</v>
      </c>
      <c r="T48" s="69">
        <f t="shared" si="26"/>
        <v>13.500467833091424</v>
      </c>
      <c r="U48" s="69">
        <f t="shared" si="26"/>
        <v>15.005465380526509</v>
      </c>
      <c r="V48" s="69">
        <f t="shared" si="26"/>
        <v>16.39195480315432</v>
      </c>
      <c r="W48" s="69">
        <f t="shared" si="26"/>
        <v>17.761752940598008</v>
      </c>
      <c r="X48" s="69">
        <f t="shared" si="26"/>
        <v>19.131551078041696</v>
      </c>
      <c r="Y48" s="69">
        <f t="shared" si="26"/>
        <v>20.501349215485384</v>
      </c>
      <c r="Z48" s="69">
        <f t="shared" si="26"/>
        <v>21.871147352929071</v>
      </c>
      <c r="AA48" s="69">
        <f t="shared" si="26"/>
        <v>23.240945490372759</v>
      </c>
      <c r="AB48" s="69">
        <f t="shared" si="26"/>
        <v>24.610743627816447</v>
      </c>
      <c r="AC48" s="69">
        <f t="shared" si="26"/>
        <v>25.980541765260135</v>
      </c>
      <c r="AD48" s="69">
        <f t="shared" si="26"/>
        <v>27.350339902703823</v>
      </c>
      <c r="AE48" s="69">
        <f t="shared" si="26"/>
        <v>28.720138040147511</v>
      </c>
      <c r="AF48" s="69">
        <f t="shared" si="26"/>
        <v>30.089936177591198</v>
      </c>
      <c r="AG48" s="69">
        <f t="shared" si="26"/>
        <v>31.459734315034886</v>
      </c>
      <c r="AH48" s="69">
        <f t="shared" si="26"/>
        <v>32.208894831715597</v>
      </c>
      <c r="AI48" s="69">
        <f t="shared" si="26"/>
        <v>31.716780106870377</v>
      </c>
      <c r="AJ48" s="69">
        <f t="shared" si="26"/>
        <v>30.604027761262184</v>
      </c>
      <c r="AK48" s="69">
        <f t="shared" si="26"/>
        <v>29.491275415653991</v>
      </c>
      <c r="AL48" s="69">
        <f t="shared" si="26"/>
        <v>28.378523070045798</v>
      </c>
      <c r="AM48" s="69">
        <f t="shared" si="26"/>
        <v>27.265770724437605</v>
      </c>
      <c r="AN48" s="69">
        <f t="shared" si="26"/>
        <v>26.153018378829412</v>
      </c>
      <c r="AO48" s="69">
        <f t="shared" si="26"/>
        <v>25.040266033221219</v>
      </c>
      <c r="AP48" s="69">
        <f t="shared" si="26"/>
        <v>23.927513687613025</v>
      </c>
      <c r="AQ48" s="69">
        <f t="shared" si="26"/>
        <v>22.814761342004832</v>
      </c>
      <c r="AR48" s="69">
        <f t="shared" si="26"/>
        <v>21.702008996396639</v>
      </c>
      <c r="AS48" s="69">
        <f t="shared" si="26"/>
        <v>20.589256650788446</v>
      </c>
      <c r="AT48" s="69">
        <f t="shared" si="26"/>
        <v>19.476504305180253</v>
      </c>
      <c r="AU48" s="69">
        <f t="shared" si="26"/>
        <v>18.36375195957206</v>
      </c>
      <c r="AV48" s="69">
        <f t="shared" si="26"/>
        <v>17.250999613963867</v>
      </c>
      <c r="AW48" s="69">
        <f t="shared" si="26"/>
        <v>16.138247268355673</v>
      </c>
      <c r="AX48" s="69">
        <f t="shared" si="26"/>
        <v>15.025494922747477</v>
      </c>
      <c r="AY48" s="69">
        <f t="shared" si="26"/>
        <v>13.912742577139284</v>
      </c>
      <c r="AZ48" s="69">
        <f t="shared" si="26"/>
        <v>12.799990231531087</v>
      </c>
      <c r="BA48" s="69">
        <f t="shared" si="26"/>
        <v>11.687237885922894</v>
      </c>
      <c r="BB48" s="69">
        <f t="shared" si="26"/>
        <v>10.574485540314697</v>
      </c>
      <c r="BC48" s="69">
        <f t="shared" si="26"/>
        <v>9.461733194706504</v>
      </c>
      <c r="BD48" s="69">
        <f t="shared" si="26"/>
        <v>8.3489808490983073</v>
      </c>
      <c r="BE48" s="69">
        <f t="shared" si="26"/>
        <v>7.2362285034901133</v>
      </c>
      <c r="BF48" s="69">
        <f t="shared" si="26"/>
        <v>6.1234761578819183</v>
      </c>
      <c r="BG48" s="69">
        <f t="shared" si="26"/>
        <v>5.0107238122737234</v>
      </c>
      <c r="BH48" s="69">
        <f t="shared" si="26"/>
        <v>3.8979714666655285</v>
      </c>
      <c r="BI48" s="69">
        <f t="shared" si="26"/>
        <v>2.7852191210573336</v>
      </c>
      <c r="BJ48" s="69">
        <f t="shared" si="26"/>
        <v>1.6724667754491387</v>
      </c>
      <c r="BK48" s="69">
        <f t="shared" si="26"/>
        <v>0.55971442984094377</v>
      </c>
      <c r="BL48" s="69">
        <f t="shared" si="26"/>
        <v>3.3382570368463149E-3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7">C22-C36-C42-C48</f>
        <v>0</v>
      </c>
      <c r="D50" s="72">
        <f t="shared" si="27"/>
        <v>0</v>
      </c>
      <c r="E50" s="72">
        <f t="shared" si="27"/>
        <v>0</v>
      </c>
      <c r="F50" s="72">
        <f t="shared" si="27"/>
        <v>0</v>
      </c>
      <c r="G50" s="72">
        <f t="shared" si="27"/>
        <v>0</v>
      </c>
      <c r="H50" s="72">
        <f t="shared" si="27"/>
        <v>0</v>
      </c>
      <c r="I50" s="72">
        <f t="shared" si="27"/>
        <v>0</v>
      </c>
      <c r="J50" s="72">
        <f t="shared" si="27"/>
        <v>0</v>
      </c>
      <c r="K50" s="72">
        <f t="shared" si="27"/>
        <v>0</v>
      </c>
      <c r="L50" s="72">
        <f t="shared" si="27"/>
        <v>0</v>
      </c>
      <c r="M50" s="72">
        <f t="shared" si="27"/>
        <v>0</v>
      </c>
      <c r="N50" s="72">
        <f t="shared" si="27"/>
        <v>416.52781190725216</v>
      </c>
      <c r="O50" s="72">
        <f t="shared" si="27"/>
        <v>815.44039039910592</v>
      </c>
      <c r="P50" s="72">
        <f t="shared" si="27"/>
        <v>781.17258274176163</v>
      </c>
      <c r="Q50" s="72">
        <f t="shared" si="27"/>
        <v>748.75549622599942</v>
      </c>
      <c r="R50" s="72">
        <f t="shared" si="27"/>
        <v>718.05059318479118</v>
      </c>
      <c r="S50" s="72">
        <f t="shared" si="27"/>
        <v>688.92999269472602</v>
      </c>
      <c r="T50" s="72">
        <f t="shared" si="27"/>
        <v>661.27469445207498</v>
      </c>
      <c r="U50" s="72">
        <f t="shared" si="27"/>
        <v>634.97457877278941</v>
      </c>
      <c r="V50" s="72">
        <f t="shared" si="27"/>
        <v>609.43109189035056</v>
      </c>
      <c r="W50" s="72">
        <f t="shared" si="27"/>
        <v>583.99417244408721</v>
      </c>
      <c r="X50" s="72">
        <f t="shared" si="27"/>
        <v>558.55725299782375</v>
      </c>
      <c r="Y50" s="72">
        <f t="shared" si="27"/>
        <v>533.12033355156041</v>
      </c>
      <c r="Z50" s="72">
        <f t="shared" si="27"/>
        <v>507.683414105297</v>
      </c>
      <c r="AA50" s="72">
        <f t="shared" si="27"/>
        <v>482.24649465903366</v>
      </c>
      <c r="AB50" s="72">
        <f t="shared" si="27"/>
        <v>456.80957521277026</v>
      </c>
      <c r="AC50" s="72">
        <f t="shared" si="27"/>
        <v>431.3726557665068</v>
      </c>
      <c r="AD50" s="72">
        <f t="shared" si="27"/>
        <v>405.93573632024345</v>
      </c>
      <c r="AE50" s="72">
        <f t="shared" si="27"/>
        <v>380.4988168739801</v>
      </c>
      <c r="AF50" s="72">
        <f t="shared" si="27"/>
        <v>355.06189742771664</v>
      </c>
      <c r="AG50" s="72">
        <f t="shared" si="27"/>
        <v>329.6249779814533</v>
      </c>
      <c r="AH50" s="72">
        <f t="shared" si="27"/>
        <v>308.15059103698417</v>
      </c>
      <c r="AI50" s="72">
        <f t="shared" si="27"/>
        <v>294.60126909610392</v>
      </c>
      <c r="AJ50" s="72">
        <f t="shared" si="27"/>
        <v>285.01447965701789</v>
      </c>
      <c r="AK50" s="72">
        <f t="shared" si="27"/>
        <v>275.42769021793191</v>
      </c>
      <c r="AL50" s="72">
        <f t="shared" si="27"/>
        <v>265.84090077884588</v>
      </c>
      <c r="AM50" s="72">
        <f t="shared" si="27"/>
        <v>256.2541113397599</v>
      </c>
      <c r="AN50" s="72">
        <f t="shared" si="27"/>
        <v>246.66732190067387</v>
      </c>
      <c r="AO50" s="72">
        <f t="shared" si="27"/>
        <v>237.08053246158792</v>
      </c>
      <c r="AP50" s="72">
        <f t="shared" si="27"/>
        <v>227.49374302250186</v>
      </c>
      <c r="AQ50" s="72">
        <f t="shared" si="27"/>
        <v>217.90695358341591</v>
      </c>
      <c r="AR50" s="72">
        <f t="shared" si="27"/>
        <v>208.32016414432991</v>
      </c>
      <c r="AS50" s="72">
        <f t="shared" si="27"/>
        <v>198.73337470524402</v>
      </c>
      <c r="AT50" s="72">
        <f t="shared" si="27"/>
        <v>189.14658526615798</v>
      </c>
      <c r="AU50" s="72">
        <f t="shared" si="27"/>
        <v>179.55979582707215</v>
      </c>
      <c r="AV50" s="72">
        <f t="shared" si="27"/>
        <v>169.97300638798609</v>
      </c>
      <c r="AW50" s="72">
        <f t="shared" si="27"/>
        <v>160.38621694890026</v>
      </c>
      <c r="AX50" s="72">
        <f t="shared" si="27"/>
        <v>150.79942750981422</v>
      </c>
      <c r="AY50" s="72">
        <f t="shared" si="27"/>
        <v>141.21263807072839</v>
      </c>
      <c r="AZ50" s="72">
        <f t="shared" si="27"/>
        <v>131.62584863164233</v>
      </c>
      <c r="BA50" s="72">
        <f t="shared" si="27"/>
        <v>122.03905919255651</v>
      </c>
      <c r="BB50" s="72">
        <f t="shared" si="27"/>
        <v>112.45226975347046</v>
      </c>
      <c r="BC50" s="72">
        <f>BC22-BC36-BC42-BC48</f>
        <v>102.86548031438463</v>
      </c>
      <c r="BD50" s="72">
        <f>BD22-BD36-BD42-BD48</f>
        <v>93.278690875298579</v>
      </c>
      <c r="BE50" s="72">
        <f t="shared" si="27"/>
        <v>83.69190143621276</v>
      </c>
      <c r="BF50" s="72">
        <f t="shared" si="27"/>
        <v>74.105111997126698</v>
      </c>
      <c r="BG50" s="72">
        <f t="shared" si="27"/>
        <v>64.518322558040879</v>
      </c>
      <c r="BH50" s="72">
        <f t="shared" si="27"/>
        <v>54.931533118954825</v>
      </c>
      <c r="BI50" s="72">
        <f>BI22-BI36-BI42-BI48</f>
        <v>45.344743679869005</v>
      </c>
      <c r="BJ50" s="72">
        <f>BJ22-BJ36-BJ42-BJ48</f>
        <v>35.757954240782951</v>
      </c>
      <c r="BK50" s="72">
        <f>BK22-BK36-BK42-BK48</f>
        <v>15.471623017002479</v>
      </c>
      <c r="BL50" s="72">
        <f>BL22-BL36-BL42-BL48</f>
        <v>-2.1313487235079975E-2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0</v>
      </c>
      <c r="E53" s="81">
        <f>(+E33-E114)*'Assumptions (Inputs)'!$D$31/'Assumptions (Inputs)'!$D$30</f>
        <v>0</v>
      </c>
      <c r="F53" s="81">
        <f>(+F33-F114)*'Assumptions (Inputs)'!$D$31/'Assumptions (Inputs)'!$D$30</f>
        <v>0</v>
      </c>
      <c r="G53" s="81">
        <f>(+G33-G114)*'Assumptions (Inputs)'!$D$31/'Assumptions (Inputs)'!$D$30</f>
        <v>0</v>
      </c>
      <c r="H53" s="81">
        <f>(+H33-H114)*'Assumptions (Inputs)'!$D$31/'Assumptions (Inputs)'!$D$30</f>
        <v>0</v>
      </c>
      <c r="I53" s="81">
        <f>(+I33-I114)*'Assumptions (Inputs)'!$D$31/'Assumptions (Inputs)'!$D$30</f>
        <v>0</v>
      </c>
      <c r="J53" s="81">
        <f>(+J33-J114)*'Assumptions (Inputs)'!$D$31/'Assumptions (Inputs)'!$D$30</f>
        <v>0</v>
      </c>
      <c r="K53" s="81">
        <f>(+K33-K114)*'Assumptions (Inputs)'!$D$31/'Assumptions (Inputs)'!$D$30</f>
        <v>0</v>
      </c>
      <c r="L53" s="81">
        <f>(+L33-L114)*'Assumptions (Inputs)'!$D$31/'Assumptions (Inputs)'!$D$30</f>
        <v>0</v>
      </c>
      <c r="M53" s="81">
        <f>(+M33-M114)*'Assumptions (Inputs)'!$D$31/'Assumptions (Inputs)'!$D$30</f>
        <v>0</v>
      </c>
      <c r="N53" s="81">
        <f>(+N33-N114)*'Assumptions (Inputs)'!$D$31/'Assumptions (Inputs)'!$D$30</f>
        <v>-0.28890555036728804</v>
      </c>
      <c r="O53" s="81">
        <f>(+O33-O114)*'Assumptions (Inputs)'!$D$31/'Assumptions (Inputs)'!$D$30</f>
        <v>-0.28890555036728804</v>
      </c>
      <c r="P53" s="81">
        <f>(+P33-P114)*'Assumptions (Inputs)'!$D$31/'Assumptions (Inputs)'!$D$30</f>
        <v>-0.28890555036728804</v>
      </c>
      <c r="Q53" s="81">
        <f>(+Q33-Q114)*'Assumptions (Inputs)'!$D$31/'Assumptions (Inputs)'!$D$30</f>
        <v>-0.28890555036728804</v>
      </c>
      <c r="R53" s="81">
        <f>(+R33-R114)*'Assumptions (Inputs)'!$D$31/'Assumptions (Inputs)'!$D$30</f>
        <v>-0.28890555036728804</v>
      </c>
      <c r="S53" s="81">
        <f>(+S33-S114)*'Assumptions (Inputs)'!$D$31/'Assumptions (Inputs)'!$D$30</f>
        <v>-0.28890555036728804</v>
      </c>
      <c r="T53" s="81">
        <f>(+T33-T114)*'Assumptions (Inputs)'!$D$31/'Assumptions (Inputs)'!$D$30</f>
        <v>-0.28890555036728804</v>
      </c>
      <c r="U53" s="81">
        <f>(+U33-U114)*'Assumptions (Inputs)'!$D$31/'Assumptions (Inputs)'!$D$30</f>
        <v>-0.28890555036728804</v>
      </c>
      <c r="V53" s="81">
        <f>(+V33-V114)*'Assumptions (Inputs)'!$D$31/'Assumptions (Inputs)'!$D$30</f>
        <v>-0.28890555036728804</v>
      </c>
      <c r="W53" s="81">
        <f>(+W33-W114)*'Assumptions (Inputs)'!$D$31/'Assumptions (Inputs)'!$D$30</f>
        <v>-0.28890555036728804</v>
      </c>
      <c r="X53" s="81">
        <f>(+X33-X114)*'Assumptions (Inputs)'!$D$31/'Assumptions (Inputs)'!$D$30</f>
        <v>-0.28890555036728804</v>
      </c>
      <c r="Y53" s="81">
        <f>(+Y33-Y114)*'Assumptions (Inputs)'!$D$31/'Assumptions (Inputs)'!$D$30</f>
        <v>-0.28890555036728804</v>
      </c>
      <c r="Z53" s="81">
        <f>(+Z33-Z114)*'Assumptions (Inputs)'!$D$31/'Assumptions (Inputs)'!$D$30</f>
        <v>-0.28890555036728804</v>
      </c>
      <c r="AA53" s="81">
        <f>(+AA33-AA114)*'Assumptions (Inputs)'!$D$31/'Assumptions (Inputs)'!$D$30</f>
        <v>-0.28890555036728804</v>
      </c>
      <c r="AB53" s="81">
        <f>(+AB33-AB114)*'Assumptions (Inputs)'!$D$31/'Assumptions (Inputs)'!$D$30</f>
        <v>-0.28890555036728804</v>
      </c>
      <c r="AC53" s="81">
        <f>(+AC33-AC114)*'Assumptions (Inputs)'!$D$31/'Assumptions (Inputs)'!$D$30</f>
        <v>-0.28890555036728804</v>
      </c>
      <c r="AD53" s="81">
        <f>(+AD33-AD114)*'Assumptions (Inputs)'!$D$31/'Assumptions (Inputs)'!$D$30</f>
        <v>-0.28890555036728804</v>
      </c>
      <c r="AE53" s="81">
        <f>(+AE33-AE114)*'Assumptions (Inputs)'!$D$31/'Assumptions (Inputs)'!$D$30</f>
        <v>-0.28890555036728804</v>
      </c>
      <c r="AF53" s="81">
        <f>(+AF33-AF114)*'Assumptions (Inputs)'!$D$31/'Assumptions (Inputs)'!$D$30</f>
        <v>-0.28890555036728804</v>
      </c>
      <c r="AG53" s="81">
        <f>(+AG33-AG114)*'Assumptions (Inputs)'!$D$31/'Assumptions (Inputs)'!$D$30</f>
        <v>-0.28890555036728804</v>
      </c>
      <c r="AH53" s="81">
        <f>(+AH33-AH114)*'Assumptions (Inputs)'!$D$31/'Assumptions (Inputs)'!$D$30</f>
        <v>-0.28890555036728804</v>
      </c>
      <c r="AI53" s="81">
        <f>(+AI33-AI114)*'Assumptions (Inputs)'!$D$31/'Assumptions (Inputs)'!$D$30</f>
        <v>-0.28890555036728804</v>
      </c>
      <c r="AJ53" s="81">
        <f>(+AJ33-AJ114)*'Assumptions (Inputs)'!$D$31/'Assumptions (Inputs)'!$D$30</f>
        <v>-0.28890555036728804</v>
      </c>
      <c r="AK53" s="81">
        <f>(+AK33-AK114)*'Assumptions (Inputs)'!$D$31/'Assumptions (Inputs)'!$D$30</f>
        <v>-0.28890555036728804</v>
      </c>
      <c r="AL53" s="81">
        <f>(+AL33-AL114)*'Assumptions (Inputs)'!$D$31/'Assumptions (Inputs)'!$D$30</f>
        <v>-0.28890555036728804</v>
      </c>
      <c r="AM53" s="81">
        <f>(+AM33-AM114)*'Assumptions (Inputs)'!$D$31/'Assumptions (Inputs)'!$D$30</f>
        <v>-0.28890555036728804</v>
      </c>
      <c r="AN53" s="81">
        <f>(+AN33-AN114)*'Assumptions (Inputs)'!$D$31/'Assumptions (Inputs)'!$D$30</f>
        <v>-0.28890555036728804</v>
      </c>
      <c r="AO53" s="81">
        <f>(+AO33-AO114)*'Assumptions (Inputs)'!$D$31/'Assumptions (Inputs)'!$D$30</f>
        <v>-0.28890555036728804</v>
      </c>
      <c r="AP53" s="81">
        <f>(+AP33-AP114)*'Assumptions (Inputs)'!$D$31/'Assumptions (Inputs)'!$D$30</f>
        <v>-0.28890555036728804</v>
      </c>
      <c r="AQ53" s="81">
        <f>(+AQ33-AQ114)*'Assumptions (Inputs)'!$D$31/'Assumptions (Inputs)'!$D$30</f>
        <v>-0.28890555036728804</v>
      </c>
      <c r="AR53" s="81">
        <f>(+AR33-AR114)*'Assumptions (Inputs)'!$D$31/'Assumptions (Inputs)'!$D$30</f>
        <v>-0.28890555036728804</v>
      </c>
      <c r="AS53" s="81">
        <f>(+AS33-AS114)*'Assumptions (Inputs)'!$D$31/'Assumptions (Inputs)'!$D$30</f>
        <v>-0.28890555036728804</v>
      </c>
      <c r="AT53" s="81">
        <f>(+AT33-AT114)*'Assumptions (Inputs)'!$D$31/'Assumptions (Inputs)'!$D$30</f>
        <v>-0.28890555036728804</v>
      </c>
      <c r="AU53" s="81">
        <f>(+AU33-AU114)*'Assumptions (Inputs)'!$D$31/'Assumptions (Inputs)'!$D$30</f>
        <v>-0.28890555036728804</v>
      </c>
      <c r="AV53" s="81">
        <f>(+AV33-AV114)*'Assumptions (Inputs)'!$D$31/'Assumptions (Inputs)'!$D$30</f>
        <v>-0.28890555036728804</v>
      </c>
      <c r="AW53" s="81">
        <f>(+AW33-AW114)*'Assumptions (Inputs)'!$D$31/'Assumptions (Inputs)'!$D$30</f>
        <v>-0.28890555036728804</v>
      </c>
      <c r="AX53" s="81">
        <f>(+AX33-AX114)*'Assumptions (Inputs)'!$D$31/'Assumptions (Inputs)'!$D$30</f>
        <v>-0.28890555036728804</v>
      </c>
      <c r="AY53" s="81">
        <f>(+AY33-AY114)*'Assumptions (Inputs)'!$D$31/'Assumptions (Inputs)'!$D$30</f>
        <v>-0.28890555036728804</v>
      </c>
      <c r="AZ53" s="81">
        <f>(+AZ33-AZ114)*'Assumptions (Inputs)'!$D$31/'Assumptions (Inputs)'!$D$30</f>
        <v>-0.28890555036728804</v>
      </c>
      <c r="BA53" s="81">
        <f>(+BA33-BA114)*'Assumptions (Inputs)'!$D$31/'Assumptions (Inputs)'!$D$30</f>
        <v>-0.28890555036728804</v>
      </c>
      <c r="BB53" s="81">
        <f>(+BB33-BB114)*'Assumptions (Inputs)'!$D$31/'Assumptions (Inputs)'!$D$30</f>
        <v>-0.28890555036728804</v>
      </c>
      <c r="BC53" s="81">
        <f>(+BC33-BC114)*'Assumptions (Inputs)'!$D$31/'Assumptions (Inputs)'!$D$30</f>
        <v>-0.28890555036728804</v>
      </c>
      <c r="BD53" s="81">
        <f>(+BD33-BD114)*'Assumptions (Inputs)'!$D$31/'Assumptions (Inputs)'!$D$30</f>
        <v>-0.28890555036728804</v>
      </c>
      <c r="BE53" s="81">
        <f>(+BE33-BE114)*'Assumptions (Inputs)'!$D$31/'Assumptions (Inputs)'!$D$30</f>
        <v>-0.28890555036728804</v>
      </c>
      <c r="BF53" s="81">
        <f>(+BF33-BF114)*'Assumptions (Inputs)'!$D$31/'Assumptions (Inputs)'!$D$30</f>
        <v>-0.28890555036728804</v>
      </c>
      <c r="BG53" s="81">
        <f>(+BG33-BG114)*'Assumptions (Inputs)'!$D$31/'Assumptions (Inputs)'!$D$30</f>
        <v>-0.28890555036728804</v>
      </c>
      <c r="BH53" s="81">
        <f>(+BH33-BH114)*'Assumptions (Inputs)'!$D$31/'Assumptions (Inputs)'!$D$30</f>
        <v>-0.28890555036728804</v>
      </c>
      <c r="BI53" s="81">
        <f>(+BI33-BI114)*'Assumptions (Inputs)'!$D$31/'Assumptions (Inputs)'!$D$30</f>
        <v>-0.28890555036728804</v>
      </c>
      <c r="BJ53" s="81">
        <f>(+BJ33-BJ114)*'Assumptions (Inputs)'!$D$31/'Assumptions (Inputs)'!$D$30</f>
        <v>-0.28890555036728804</v>
      </c>
      <c r="BK53" s="81">
        <f>(+BK33-BK114)*'Assumptions (Inputs)'!$D$31/'Assumptions (Inputs)'!$D$30</f>
        <v>-0.28890555036728804</v>
      </c>
      <c r="BL53" s="81">
        <f>(+BL33-BL114)*'Assumptions (Inputs)'!$D$31/'Assumptions (Inputs)'!$D$30</f>
        <v>0</v>
      </c>
      <c r="BM53" s="99"/>
      <c r="BN53" s="75">
        <f>SUM(B53:BM53)</f>
        <v>-14.445277518364394</v>
      </c>
      <c r="BO53" s="343"/>
    </row>
    <row r="54" spans="1:107" s="38" customFormat="1" ht="15" customHeight="1">
      <c r="A54" s="36" t="s">
        <v>53</v>
      </c>
      <c r="B54" s="75">
        <f t="shared" ref="B54:BL54" si="28">B33</f>
        <v>0</v>
      </c>
      <c r="C54" s="75">
        <f t="shared" si="28"/>
        <v>0</v>
      </c>
      <c r="D54" s="75">
        <f t="shared" si="28"/>
        <v>0</v>
      </c>
      <c r="E54" s="75">
        <f t="shared" si="28"/>
        <v>0</v>
      </c>
      <c r="F54" s="75">
        <f t="shared" si="28"/>
        <v>0</v>
      </c>
      <c r="G54" s="75">
        <f t="shared" si="28"/>
        <v>0</v>
      </c>
      <c r="H54" s="75">
        <f t="shared" si="28"/>
        <v>0</v>
      </c>
      <c r="I54" s="75">
        <f t="shared" si="28"/>
        <v>0</v>
      </c>
      <c r="J54" s="75">
        <f t="shared" si="28"/>
        <v>0</v>
      </c>
      <c r="K54" s="75">
        <f t="shared" si="28"/>
        <v>0</v>
      </c>
      <c r="L54" s="75">
        <f t="shared" si="28"/>
        <v>0</v>
      </c>
      <c r="M54" s="75">
        <f t="shared" si="28"/>
        <v>0</v>
      </c>
      <c r="N54" s="75">
        <f t="shared" si="28"/>
        <v>16.691285184122922</v>
      </c>
      <c r="O54" s="75">
        <f t="shared" si="28"/>
        <v>16.691285184122922</v>
      </c>
      <c r="P54" s="75">
        <f t="shared" si="28"/>
        <v>16.691285184122922</v>
      </c>
      <c r="Q54" s="75">
        <f t="shared" si="28"/>
        <v>16.691285184122922</v>
      </c>
      <c r="R54" s="75">
        <f t="shared" si="28"/>
        <v>16.691285184122922</v>
      </c>
      <c r="S54" s="75">
        <f t="shared" si="28"/>
        <v>16.691285184122922</v>
      </c>
      <c r="T54" s="75">
        <f t="shared" si="28"/>
        <v>16.691285184122922</v>
      </c>
      <c r="U54" s="75">
        <f t="shared" si="28"/>
        <v>16.691285184122922</v>
      </c>
      <c r="V54" s="75">
        <f t="shared" si="28"/>
        <v>16.691285184122922</v>
      </c>
      <c r="W54" s="75">
        <f t="shared" si="28"/>
        <v>16.691285184122922</v>
      </c>
      <c r="X54" s="75">
        <f t="shared" si="28"/>
        <v>16.691285184122922</v>
      </c>
      <c r="Y54" s="75">
        <f t="shared" si="28"/>
        <v>16.691285184122922</v>
      </c>
      <c r="Z54" s="75">
        <f t="shared" si="28"/>
        <v>16.691285184122922</v>
      </c>
      <c r="AA54" s="75">
        <f t="shared" si="28"/>
        <v>16.691285184122922</v>
      </c>
      <c r="AB54" s="75">
        <f t="shared" si="28"/>
        <v>16.691285184122922</v>
      </c>
      <c r="AC54" s="75">
        <f t="shared" si="28"/>
        <v>16.691285184122922</v>
      </c>
      <c r="AD54" s="75">
        <f t="shared" si="28"/>
        <v>16.691285184122922</v>
      </c>
      <c r="AE54" s="75">
        <f t="shared" si="28"/>
        <v>16.691285184122922</v>
      </c>
      <c r="AF54" s="75">
        <f t="shared" si="28"/>
        <v>16.691285184122922</v>
      </c>
      <c r="AG54" s="75">
        <f t="shared" si="28"/>
        <v>16.691285184122922</v>
      </c>
      <c r="AH54" s="75">
        <f t="shared" si="28"/>
        <v>16.691285184122922</v>
      </c>
      <c r="AI54" s="75">
        <f t="shared" si="28"/>
        <v>16.691285184122922</v>
      </c>
      <c r="AJ54" s="75">
        <f t="shared" si="28"/>
        <v>16.691285184122922</v>
      </c>
      <c r="AK54" s="75">
        <f t="shared" si="28"/>
        <v>16.691285184122922</v>
      </c>
      <c r="AL54" s="75">
        <f t="shared" si="28"/>
        <v>16.691285184122922</v>
      </c>
      <c r="AM54" s="75">
        <f t="shared" si="28"/>
        <v>16.691285184122922</v>
      </c>
      <c r="AN54" s="75">
        <f t="shared" si="28"/>
        <v>16.691285184122922</v>
      </c>
      <c r="AO54" s="75">
        <f t="shared" si="28"/>
        <v>16.691285184122922</v>
      </c>
      <c r="AP54" s="75">
        <f t="shared" si="28"/>
        <v>16.691285184122922</v>
      </c>
      <c r="AQ54" s="75">
        <f t="shared" si="28"/>
        <v>16.691285184122922</v>
      </c>
      <c r="AR54" s="75">
        <f t="shared" si="28"/>
        <v>16.691285184122922</v>
      </c>
      <c r="AS54" s="75">
        <f t="shared" si="28"/>
        <v>16.691285184122922</v>
      </c>
      <c r="AT54" s="75">
        <f t="shared" si="28"/>
        <v>16.691285184122922</v>
      </c>
      <c r="AU54" s="75">
        <f t="shared" si="28"/>
        <v>16.691285184122922</v>
      </c>
      <c r="AV54" s="75">
        <f t="shared" si="28"/>
        <v>16.691285184122922</v>
      </c>
      <c r="AW54" s="75">
        <f t="shared" si="28"/>
        <v>16.691285184122922</v>
      </c>
      <c r="AX54" s="75">
        <f t="shared" si="28"/>
        <v>16.691285184122922</v>
      </c>
      <c r="AY54" s="75">
        <f t="shared" si="28"/>
        <v>16.691285184122922</v>
      </c>
      <c r="AZ54" s="75">
        <f t="shared" si="28"/>
        <v>16.691285184122922</v>
      </c>
      <c r="BA54" s="75">
        <f t="shared" si="28"/>
        <v>16.691285184122922</v>
      </c>
      <c r="BB54" s="75">
        <f t="shared" si="28"/>
        <v>16.691285184122922</v>
      </c>
      <c r="BC54" s="75">
        <f t="shared" si="28"/>
        <v>16.691285184122922</v>
      </c>
      <c r="BD54" s="75">
        <f t="shared" si="28"/>
        <v>16.691285184122922</v>
      </c>
      <c r="BE54" s="75">
        <f t="shared" si="28"/>
        <v>16.691285184122922</v>
      </c>
      <c r="BF54" s="75">
        <f t="shared" si="28"/>
        <v>16.691285184122922</v>
      </c>
      <c r="BG54" s="75">
        <f t="shared" si="28"/>
        <v>16.691285184122922</v>
      </c>
      <c r="BH54" s="75">
        <f t="shared" si="28"/>
        <v>16.691285184122922</v>
      </c>
      <c r="BI54" s="75">
        <f t="shared" si="28"/>
        <v>16.691285184122922</v>
      </c>
      <c r="BJ54" s="75">
        <f t="shared" si="28"/>
        <v>16.691285184122922</v>
      </c>
      <c r="BK54" s="75">
        <f t="shared" si="28"/>
        <v>16.691285184122922</v>
      </c>
      <c r="BL54" s="75">
        <f t="shared" si="28"/>
        <v>0</v>
      </c>
      <c r="BM54" s="37"/>
      <c r="BN54" s="75">
        <f>SUM(B54:BM54)</f>
        <v>834.56425920614538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</v>
      </c>
      <c r="E55" s="68">
        <f>E21*'Assumptions (Inputs)'!$C$42</f>
        <v>0</v>
      </c>
      <c r="F55" s="68">
        <f>F21*'Assumptions (Inputs)'!$C$42</f>
        <v>0</v>
      </c>
      <c r="G55" s="68">
        <f>G21*'Assumptions (Inputs)'!$C$42</f>
        <v>0</v>
      </c>
      <c r="H55" s="68">
        <f>H21*'Assumptions (Inputs)'!$C$42</f>
        <v>0</v>
      </c>
      <c r="I55" s="68">
        <f>I21*'Assumptions (Inputs)'!$C$42</f>
        <v>0</v>
      </c>
      <c r="J55" s="68">
        <f>J21*'Assumptions (Inputs)'!$C$42</f>
        <v>0</v>
      </c>
      <c r="K55" s="68">
        <f>K21*'Assumptions (Inputs)'!$C$42</f>
        <v>0</v>
      </c>
      <c r="L55" s="68">
        <f>L21*'Assumptions (Inputs)'!$C$42</f>
        <v>0</v>
      </c>
      <c r="M55" s="68">
        <f>M21*'Assumptions (Inputs)'!$C$42</f>
        <v>0</v>
      </c>
      <c r="N55" s="68">
        <f>N21*'Assumptions (Inputs)'!$C$42</f>
        <v>42.798167138776734</v>
      </c>
      <c r="O55" s="68">
        <f>O21*'Assumptions (Inputs)'!$C$42</f>
        <v>42.798167138776734</v>
      </c>
      <c r="P55" s="68">
        <f>P21*'Assumptions (Inputs)'!$C$42</f>
        <v>42.798167138776734</v>
      </c>
      <c r="Q55" s="68">
        <f>Q21*'Assumptions (Inputs)'!$C$42</f>
        <v>42.798167138776734</v>
      </c>
      <c r="R55" s="68">
        <f>R21*'Assumptions (Inputs)'!$C$42</f>
        <v>42.798167138776734</v>
      </c>
      <c r="S55" s="68">
        <f>S21*'Assumptions (Inputs)'!$C$42</f>
        <v>42.798167138776734</v>
      </c>
      <c r="T55" s="68">
        <f>T21*'Assumptions (Inputs)'!$C$42</f>
        <v>42.798167138776734</v>
      </c>
      <c r="U55" s="68">
        <f>U21*'Assumptions (Inputs)'!$C$42</f>
        <v>42.798167138776734</v>
      </c>
      <c r="V55" s="68">
        <f>V21*'Assumptions (Inputs)'!$C$42</f>
        <v>42.798167138776734</v>
      </c>
      <c r="W55" s="68">
        <f>W21*'Assumptions (Inputs)'!$C$42</f>
        <v>42.798167138776734</v>
      </c>
      <c r="X55" s="68">
        <f>X21*'Assumptions (Inputs)'!$C$42</f>
        <v>42.798167138776734</v>
      </c>
      <c r="Y55" s="68">
        <f>Y21*'Assumptions (Inputs)'!$C$42</f>
        <v>42.798167138776734</v>
      </c>
      <c r="Z55" s="68">
        <f>Z21*'Assumptions (Inputs)'!$C$42</f>
        <v>42.798167138776734</v>
      </c>
      <c r="AA55" s="68">
        <f>AA21*'Assumptions (Inputs)'!$C$42</f>
        <v>42.798167138776734</v>
      </c>
      <c r="AB55" s="68">
        <f>AB21*'Assumptions (Inputs)'!$C$42</f>
        <v>42.798167138776734</v>
      </c>
      <c r="AC55" s="68">
        <f>AC21*'Assumptions (Inputs)'!$C$42</f>
        <v>42.798167138776734</v>
      </c>
      <c r="AD55" s="68">
        <f>AD21*'Assumptions (Inputs)'!$C$42</f>
        <v>42.798167138776734</v>
      </c>
      <c r="AE55" s="68">
        <f>AE21*'Assumptions (Inputs)'!$C$42</f>
        <v>42.798167138776734</v>
      </c>
      <c r="AF55" s="68">
        <f>AF21*'Assumptions (Inputs)'!$C$42</f>
        <v>42.798167138776734</v>
      </c>
      <c r="AG55" s="68">
        <f>AG21*'Assumptions (Inputs)'!$C$42</f>
        <v>42.798167138776734</v>
      </c>
      <c r="AH55" s="68">
        <f>AH21*'Assumptions (Inputs)'!$C$42</f>
        <v>42.798167138776734</v>
      </c>
      <c r="AI55" s="68">
        <f>AI21*'Assumptions (Inputs)'!$C$42</f>
        <v>42.798167138776734</v>
      </c>
      <c r="AJ55" s="68">
        <f>AJ21*'Assumptions (Inputs)'!$C$42</f>
        <v>42.798167138776734</v>
      </c>
      <c r="AK55" s="68">
        <f>AK21*'Assumptions (Inputs)'!$C$42</f>
        <v>42.798167138776734</v>
      </c>
      <c r="AL55" s="68">
        <f>AL21*'Assumptions (Inputs)'!$C$42</f>
        <v>42.798167138776734</v>
      </c>
      <c r="AM55" s="68">
        <f>AM21*'Assumptions (Inputs)'!$C$42</f>
        <v>42.798167138776734</v>
      </c>
      <c r="AN55" s="68">
        <f>AN21*'Assumptions (Inputs)'!$C$42</f>
        <v>42.798167138776734</v>
      </c>
      <c r="AO55" s="68">
        <f>AO21*'Assumptions (Inputs)'!$C$42</f>
        <v>42.798167138776734</v>
      </c>
      <c r="AP55" s="68">
        <f>AP21*'Assumptions (Inputs)'!$C$42</f>
        <v>42.798167138776734</v>
      </c>
      <c r="AQ55" s="68">
        <f>AQ21*'Assumptions (Inputs)'!$C$42</f>
        <v>42.798167138776734</v>
      </c>
      <c r="AR55" s="68">
        <f>AR21*'Assumptions (Inputs)'!$C$42</f>
        <v>42.798167138776734</v>
      </c>
      <c r="AS55" s="68">
        <f>AS21*'Assumptions (Inputs)'!$C$42</f>
        <v>42.798167138776734</v>
      </c>
      <c r="AT55" s="68">
        <f>AT21*'Assumptions (Inputs)'!$C$42</f>
        <v>42.798167138776734</v>
      </c>
      <c r="AU55" s="68">
        <f>AU21*'Assumptions (Inputs)'!$C$42</f>
        <v>42.798167138776734</v>
      </c>
      <c r="AV55" s="68">
        <f>AV21*'Assumptions (Inputs)'!$C$42</f>
        <v>42.798167138776734</v>
      </c>
      <c r="AW55" s="68">
        <f>AW21*'Assumptions (Inputs)'!$C$42</f>
        <v>42.798167138776734</v>
      </c>
      <c r="AX55" s="68">
        <f>AX21*'Assumptions (Inputs)'!$C$42</f>
        <v>42.798167138776734</v>
      </c>
      <c r="AY55" s="68">
        <f>AY21*'Assumptions (Inputs)'!$C$42</f>
        <v>42.798167138776734</v>
      </c>
      <c r="AZ55" s="68">
        <f>AZ21*'Assumptions (Inputs)'!$C$42</f>
        <v>42.798167138776734</v>
      </c>
      <c r="BA55" s="68">
        <f>BA21*'Assumptions (Inputs)'!$C$42</f>
        <v>42.798167138776734</v>
      </c>
      <c r="BB55" s="68">
        <f>BB21*'Assumptions (Inputs)'!$C$42</f>
        <v>42.798167138776734</v>
      </c>
      <c r="BC55" s="68">
        <f>BC21*'Assumptions (Inputs)'!$C$42</f>
        <v>42.798167138776734</v>
      </c>
      <c r="BD55" s="68">
        <f>BD21*'Assumptions (Inputs)'!$C$42</f>
        <v>42.798167138776734</v>
      </c>
      <c r="BE55" s="68">
        <f>BE21*'Assumptions (Inputs)'!$C$42</f>
        <v>42.798167138776734</v>
      </c>
      <c r="BF55" s="68">
        <f>BF21*'Assumptions (Inputs)'!$C$42</f>
        <v>42.798167138776734</v>
      </c>
      <c r="BG55" s="68">
        <f>BG21*'Assumptions (Inputs)'!$C$42</f>
        <v>42.798167138776734</v>
      </c>
      <c r="BH55" s="68">
        <f>BH21*'Assumptions (Inputs)'!$C$42</f>
        <v>42.798167138776734</v>
      </c>
      <c r="BI55" s="68">
        <f>BI21*'Assumptions (Inputs)'!$C$42</f>
        <v>42.798167138776734</v>
      </c>
      <c r="BJ55" s="68">
        <f>BJ21*'Assumptions (Inputs)'!$C$42</f>
        <v>42.798167138776734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2097.1101898000607</v>
      </c>
      <c r="BO55" s="337"/>
    </row>
    <row r="56" spans="1:107" s="38" customFormat="1" ht="15" customHeight="1" thickBot="1">
      <c r="A56" s="36" t="s">
        <v>100</v>
      </c>
      <c r="B56" s="69">
        <f t="shared" ref="B56:BL56" si="29">SUM(B53:B55)</f>
        <v>0</v>
      </c>
      <c r="C56" s="69">
        <f t="shared" si="29"/>
        <v>0</v>
      </c>
      <c r="D56" s="69">
        <f t="shared" si="29"/>
        <v>0</v>
      </c>
      <c r="E56" s="69">
        <f t="shared" si="29"/>
        <v>0</v>
      </c>
      <c r="F56" s="69">
        <f t="shared" si="29"/>
        <v>0</v>
      </c>
      <c r="G56" s="69">
        <f t="shared" si="29"/>
        <v>0</v>
      </c>
      <c r="H56" s="69">
        <f t="shared" si="29"/>
        <v>0</v>
      </c>
      <c r="I56" s="69">
        <f t="shared" si="29"/>
        <v>0</v>
      </c>
      <c r="J56" s="69">
        <f t="shared" si="29"/>
        <v>0</v>
      </c>
      <c r="K56" s="69">
        <f t="shared" si="29"/>
        <v>0</v>
      </c>
      <c r="L56" s="69">
        <f t="shared" si="29"/>
        <v>0</v>
      </c>
      <c r="M56" s="69">
        <f t="shared" si="29"/>
        <v>0</v>
      </c>
      <c r="N56" s="69">
        <f t="shared" si="29"/>
        <v>59.200546772532363</v>
      </c>
      <c r="O56" s="69">
        <f t="shared" si="29"/>
        <v>59.200546772532363</v>
      </c>
      <c r="P56" s="69">
        <f t="shared" si="29"/>
        <v>59.200546772532363</v>
      </c>
      <c r="Q56" s="69">
        <f t="shared" si="29"/>
        <v>59.200546772532363</v>
      </c>
      <c r="R56" s="69">
        <f t="shared" si="29"/>
        <v>59.200546772532363</v>
      </c>
      <c r="S56" s="69">
        <f t="shared" si="29"/>
        <v>59.200546772532363</v>
      </c>
      <c r="T56" s="69">
        <f t="shared" si="29"/>
        <v>59.200546772532363</v>
      </c>
      <c r="U56" s="69">
        <f t="shared" si="29"/>
        <v>59.200546772532363</v>
      </c>
      <c r="V56" s="69">
        <f t="shared" si="29"/>
        <v>59.200546772532363</v>
      </c>
      <c r="W56" s="69">
        <f t="shared" si="29"/>
        <v>59.200546772532363</v>
      </c>
      <c r="X56" s="69">
        <f t="shared" si="29"/>
        <v>59.200546772532363</v>
      </c>
      <c r="Y56" s="69">
        <f t="shared" si="29"/>
        <v>59.200546772532363</v>
      </c>
      <c r="Z56" s="69">
        <f t="shared" si="29"/>
        <v>59.200546772532363</v>
      </c>
      <c r="AA56" s="69">
        <f t="shared" si="29"/>
        <v>59.200546772532363</v>
      </c>
      <c r="AB56" s="69">
        <f t="shared" si="29"/>
        <v>59.200546772532363</v>
      </c>
      <c r="AC56" s="69">
        <f t="shared" si="29"/>
        <v>59.200546772532363</v>
      </c>
      <c r="AD56" s="69">
        <f t="shared" si="29"/>
        <v>59.200546772532363</v>
      </c>
      <c r="AE56" s="69">
        <f t="shared" si="29"/>
        <v>59.200546772532363</v>
      </c>
      <c r="AF56" s="69">
        <f t="shared" si="29"/>
        <v>59.200546772532363</v>
      </c>
      <c r="AG56" s="69">
        <f t="shared" si="29"/>
        <v>59.200546772532363</v>
      </c>
      <c r="AH56" s="69">
        <f t="shared" si="29"/>
        <v>59.200546772532363</v>
      </c>
      <c r="AI56" s="69">
        <f t="shared" si="29"/>
        <v>59.200546772532363</v>
      </c>
      <c r="AJ56" s="69">
        <f t="shared" si="29"/>
        <v>59.200546772532363</v>
      </c>
      <c r="AK56" s="69">
        <f t="shared" si="29"/>
        <v>59.200546772532363</v>
      </c>
      <c r="AL56" s="69">
        <f t="shared" si="29"/>
        <v>59.200546772532363</v>
      </c>
      <c r="AM56" s="69">
        <f t="shared" si="29"/>
        <v>59.200546772532363</v>
      </c>
      <c r="AN56" s="69">
        <f t="shared" si="29"/>
        <v>59.200546772532363</v>
      </c>
      <c r="AO56" s="69">
        <f t="shared" si="29"/>
        <v>59.200546772532363</v>
      </c>
      <c r="AP56" s="69">
        <f t="shared" si="29"/>
        <v>59.200546772532363</v>
      </c>
      <c r="AQ56" s="69">
        <f t="shared" si="29"/>
        <v>59.200546772532363</v>
      </c>
      <c r="AR56" s="69">
        <f t="shared" si="29"/>
        <v>59.200546772532363</v>
      </c>
      <c r="AS56" s="69">
        <f t="shared" si="29"/>
        <v>59.200546772532363</v>
      </c>
      <c r="AT56" s="69">
        <f t="shared" si="29"/>
        <v>59.200546772532363</v>
      </c>
      <c r="AU56" s="69">
        <f t="shared" si="29"/>
        <v>59.200546772532363</v>
      </c>
      <c r="AV56" s="69">
        <f t="shared" si="29"/>
        <v>59.200546772532363</v>
      </c>
      <c r="AW56" s="69">
        <f t="shared" si="29"/>
        <v>59.200546772532363</v>
      </c>
      <c r="AX56" s="69">
        <f t="shared" si="29"/>
        <v>59.200546772532363</v>
      </c>
      <c r="AY56" s="69">
        <f t="shared" si="29"/>
        <v>59.200546772532363</v>
      </c>
      <c r="AZ56" s="69">
        <f t="shared" si="29"/>
        <v>59.200546772532363</v>
      </c>
      <c r="BA56" s="69">
        <f t="shared" si="29"/>
        <v>59.200546772532363</v>
      </c>
      <c r="BB56" s="69">
        <f t="shared" si="29"/>
        <v>59.200546772532363</v>
      </c>
      <c r="BC56" s="69">
        <f t="shared" si="29"/>
        <v>59.200546772532363</v>
      </c>
      <c r="BD56" s="69">
        <f t="shared" si="29"/>
        <v>59.200546772532363</v>
      </c>
      <c r="BE56" s="69">
        <f t="shared" si="29"/>
        <v>59.200546772532363</v>
      </c>
      <c r="BF56" s="69">
        <f t="shared" si="29"/>
        <v>59.200546772532363</v>
      </c>
      <c r="BG56" s="69">
        <f t="shared" si="29"/>
        <v>59.200546772532363</v>
      </c>
      <c r="BH56" s="69">
        <f t="shared" si="29"/>
        <v>59.200546772532363</v>
      </c>
      <c r="BI56" s="69">
        <f t="shared" si="29"/>
        <v>59.200546772532363</v>
      </c>
      <c r="BJ56" s="69">
        <f t="shared" si="29"/>
        <v>59.200546772532363</v>
      </c>
      <c r="BK56" s="69">
        <f t="shared" si="29"/>
        <v>16.402379633755633</v>
      </c>
      <c r="BL56" s="69">
        <f t="shared" si="29"/>
        <v>0</v>
      </c>
      <c r="BM56" s="37"/>
      <c r="BN56" s="75">
        <f>SUM(B56:BM56)</f>
        <v>2917.2291714878434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30">B50</f>
        <v>0</v>
      </c>
      <c r="C59" s="75">
        <f t="shared" si="30"/>
        <v>0</v>
      </c>
      <c r="D59" s="75">
        <f t="shared" si="30"/>
        <v>0</v>
      </c>
      <c r="E59" s="75">
        <f t="shared" si="30"/>
        <v>0</v>
      </c>
      <c r="F59" s="75">
        <f t="shared" si="30"/>
        <v>0</v>
      </c>
      <c r="G59" s="75">
        <f t="shared" si="30"/>
        <v>0</v>
      </c>
      <c r="H59" s="75">
        <f t="shared" si="30"/>
        <v>0</v>
      </c>
      <c r="I59" s="75">
        <f t="shared" si="30"/>
        <v>0</v>
      </c>
      <c r="J59" s="75">
        <f t="shared" si="30"/>
        <v>0</v>
      </c>
      <c r="K59" s="75">
        <f t="shared" si="30"/>
        <v>0</v>
      </c>
      <c r="L59" s="75">
        <f t="shared" si="30"/>
        <v>0</v>
      </c>
      <c r="M59" s="75">
        <f t="shared" si="30"/>
        <v>0</v>
      </c>
      <c r="N59" s="75">
        <f t="shared" si="30"/>
        <v>416.52781190725216</v>
      </c>
      <c r="O59" s="75">
        <f t="shared" si="30"/>
        <v>815.44039039910592</v>
      </c>
      <c r="P59" s="75">
        <f t="shared" si="30"/>
        <v>781.17258274176163</v>
      </c>
      <c r="Q59" s="75">
        <f t="shared" si="30"/>
        <v>748.75549622599942</v>
      </c>
      <c r="R59" s="75">
        <f t="shared" si="30"/>
        <v>718.05059318479118</v>
      </c>
      <c r="S59" s="75">
        <f t="shared" si="30"/>
        <v>688.92999269472602</v>
      </c>
      <c r="T59" s="75">
        <f t="shared" si="30"/>
        <v>661.27469445207498</v>
      </c>
      <c r="U59" s="75">
        <f t="shared" si="30"/>
        <v>634.97457877278941</v>
      </c>
      <c r="V59" s="75">
        <f t="shared" si="30"/>
        <v>609.43109189035056</v>
      </c>
      <c r="W59" s="75">
        <f t="shared" si="30"/>
        <v>583.99417244408721</v>
      </c>
      <c r="X59" s="75">
        <f t="shared" si="30"/>
        <v>558.55725299782375</v>
      </c>
      <c r="Y59" s="75">
        <f t="shared" si="30"/>
        <v>533.12033355156041</v>
      </c>
      <c r="Z59" s="75">
        <f t="shared" si="30"/>
        <v>507.683414105297</v>
      </c>
      <c r="AA59" s="75">
        <f t="shared" si="30"/>
        <v>482.24649465903366</v>
      </c>
      <c r="AB59" s="75">
        <f t="shared" si="30"/>
        <v>456.80957521277026</v>
      </c>
      <c r="AC59" s="75">
        <f t="shared" si="30"/>
        <v>431.3726557665068</v>
      </c>
      <c r="AD59" s="75">
        <f t="shared" si="30"/>
        <v>405.93573632024345</v>
      </c>
      <c r="AE59" s="75">
        <f t="shared" si="30"/>
        <v>380.4988168739801</v>
      </c>
      <c r="AF59" s="75">
        <f t="shared" si="30"/>
        <v>355.06189742771664</v>
      </c>
      <c r="AG59" s="75">
        <f t="shared" si="30"/>
        <v>329.6249779814533</v>
      </c>
      <c r="AH59" s="75">
        <f t="shared" si="30"/>
        <v>308.15059103698417</v>
      </c>
      <c r="AI59" s="75">
        <f t="shared" si="30"/>
        <v>294.60126909610392</v>
      </c>
      <c r="AJ59" s="75">
        <f t="shared" si="30"/>
        <v>285.01447965701789</v>
      </c>
      <c r="AK59" s="75">
        <f t="shared" si="30"/>
        <v>275.42769021793191</v>
      </c>
      <c r="AL59" s="75">
        <f t="shared" si="30"/>
        <v>265.84090077884588</v>
      </c>
      <c r="AM59" s="75">
        <f t="shared" si="30"/>
        <v>256.2541113397599</v>
      </c>
      <c r="AN59" s="75">
        <f t="shared" si="30"/>
        <v>246.66732190067387</v>
      </c>
      <c r="AO59" s="75">
        <f t="shared" si="30"/>
        <v>237.08053246158792</v>
      </c>
      <c r="AP59" s="75">
        <f t="shared" si="30"/>
        <v>227.49374302250186</v>
      </c>
      <c r="AQ59" s="75">
        <f t="shared" si="30"/>
        <v>217.90695358341591</v>
      </c>
      <c r="AR59" s="75">
        <f t="shared" si="30"/>
        <v>208.32016414432991</v>
      </c>
      <c r="AS59" s="75">
        <f t="shared" si="30"/>
        <v>198.73337470524402</v>
      </c>
      <c r="AT59" s="75">
        <f t="shared" si="30"/>
        <v>189.14658526615798</v>
      </c>
      <c r="AU59" s="75">
        <f t="shared" si="30"/>
        <v>179.55979582707215</v>
      </c>
      <c r="AV59" s="75">
        <f t="shared" si="30"/>
        <v>169.97300638798609</v>
      </c>
      <c r="AW59" s="75">
        <f t="shared" si="30"/>
        <v>160.38621694890026</v>
      </c>
      <c r="AX59" s="75">
        <f t="shared" si="30"/>
        <v>150.79942750981422</v>
      </c>
      <c r="AY59" s="75">
        <f t="shared" si="30"/>
        <v>141.21263807072839</v>
      </c>
      <c r="AZ59" s="75">
        <f t="shared" si="30"/>
        <v>131.62584863164233</v>
      </c>
      <c r="BA59" s="75">
        <f t="shared" si="30"/>
        <v>122.03905919255651</v>
      </c>
      <c r="BB59" s="75">
        <f t="shared" si="30"/>
        <v>112.45226975347046</v>
      </c>
      <c r="BC59" s="75">
        <f t="shared" si="30"/>
        <v>102.86548031438463</v>
      </c>
      <c r="BD59" s="75">
        <f t="shared" si="30"/>
        <v>93.278690875298579</v>
      </c>
      <c r="BE59" s="75">
        <f t="shared" si="30"/>
        <v>83.69190143621276</v>
      </c>
      <c r="BF59" s="75">
        <f t="shared" si="30"/>
        <v>74.105111997126698</v>
      </c>
      <c r="BG59" s="75">
        <f t="shared" si="30"/>
        <v>64.518322558040879</v>
      </c>
      <c r="BH59" s="75">
        <f t="shared" si="30"/>
        <v>54.931533118954825</v>
      </c>
      <c r="BI59" s="75">
        <f t="shared" si="30"/>
        <v>45.344743679869005</v>
      </c>
      <c r="BJ59" s="75">
        <f t="shared" si="30"/>
        <v>35.757954240782951</v>
      </c>
      <c r="BK59" s="75">
        <f t="shared" si="30"/>
        <v>15.471623017002479</v>
      </c>
      <c r="BL59" s="75">
        <f t="shared" si="30"/>
        <v>-2.1313487235079975E-2</v>
      </c>
      <c r="BM59" s="37"/>
      <c r="BN59" s="75">
        <f>SUM(B59:BM59)</f>
        <v>16048.092586892484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1">E60</f>
        <v>9.7000000000000003E-2</v>
      </c>
      <c r="G60" s="369">
        <f t="shared" si="31"/>
        <v>9.7000000000000003E-2</v>
      </c>
      <c r="H60" s="369">
        <f t="shared" si="31"/>
        <v>9.7000000000000003E-2</v>
      </c>
      <c r="I60" s="369">
        <f t="shared" si="31"/>
        <v>9.7000000000000003E-2</v>
      </c>
      <c r="J60" s="369">
        <f t="shared" si="31"/>
        <v>9.7000000000000003E-2</v>
      </c>
      <c r="K60" s="369">
        <f t="shared" si="31"/>
        <v>9.7000000000000003E-2</v>
      </c>
      <c r="L60" s="369">
        <f t="shared" si="31"/>
        <v>9.7000000000000003E-2</v>
      </c>
      <c r="M60" s="369">
        <f t="shared" si="31"/>
        <v>9.7000000000000003E-2</v>
      </c>
      <c r="N60" s="369">
        <f t="shared" si="31"/>
        <v>9.7000000000000003E-2</v>
      </c>
      <c r="O60" s="369">
        <f t="shared" si="31"/>
        <v>9.7000000000000003E-2</v>
      </c>
      <c r="P60" s="369">
        <f t="shared" si="31"/>
        <v>9.7000000000000003E-2</v>
      </c>
      <c r="Q60" s="369">
        <f t="shared" si="31"/>
        <v>9.7000000000000003E-2</v>
      </c>
      <c r="R60" s="369">
        <f t="shared" si="31"/>
        <v>9.7000000000000003E-2</v>
      </c>
      <c r="S60" s="369">
        <f t="shared" si="31"/>
        <v>9.7000000000000003E-2</v>
      </c>
      <c r="T60" s="369">
        <f t="shared" si="31"/>
        <v>9.7000000000000003E-2</v>
      </c>
      <c r="U60" s="369">
        <f t="shared" si="31"/>
        <v>9.7000000000000003E-2</v>
      </c>
      <c r="V60" s="369">
        <f t="shared" si="31"/>
        <v>9.7000000000000003E-2</v>
      </c>
      <c r="W60" s="369">
        <f t="shared" si="31"/>
        <v>9.7000000000000003E-2</v>
      </c>
      <c r="X60" s="369">
        <f t="shared" si="31"/>
        <v>9.7000000000000003E-2</v>
      </c>
      <c r="Y60" s="369">
        <f t="shared" si="31"/>
        <v>9.7000000000000003E-2</v>
      </c>
      <c r="Z60" s="369">
        <f t="shared" si="31"/>
        <v>9.7000000000000003E-2</v>
      </c>
      <c r="AA60" s="369">
        <f t="shared" si="31"/>
        <v>9.7000000000000003E-2</v>
      </c>
      <c r="AB60" s="369">
        <f t="shared" si="31"/>
        <v>9.7000000000000003E-2</v>
      </c>
      <c r="AC60" s="369">
        <f t="shared" si="31"/>
        <v>9.7000000000000003E-2</v>
      </c>
      <c r="AD60" s="369">
        <f t="shared" si="31"/>
        <v>9.7000000000000003E-2</v>
      </c>
      <c r="AE60" s="369">
        <f t="shared" si="31"/>
        <v>9.7000000000000003E-2</v>
      </c>
      <c r="AF60" s="369">
        <f t="shared" si="31"/>
        <v>9.7000000000000003E-2</v>
      </c>
      <c r="AG60" s="369">
        <f t="shared" si="31"/>
        <v>9.7000000000000003E-2</v>
      </c>
      <c r="AH60" s="369">
        <f t="shared" si="31"/>
        <v>9.7000000000000003E-2</v>
      </c>
      <c r="AI60" s="369">
        <f t="shared" si="31"/>
        <v>9.7000000000000003E-2</v>
      </c>
      <c r="AJ60" s="369">
        <f t="shared" si="31"/>
        <v>9.7000000000000003E-2</v>
      </c>
      <c r="AK60" s="369">
        <f t="shared" si="31"/>
        <v>9.7000000000000003E-2</v>
      </c>
      <c r="AL60" s="369">
        <f t="shared" si="31"/>
        <v>9.7000000000000003E-2</v>
      </c>
      <c r="AM60" s="369">
        <f t="shared" si="31"/>
        <v>9.7000000000000003E-2</v>
      </c>
      <c r="AN60" s="369">
        <f t="shared" si="31"/>
        <v>9.7000000000000003E-2</v>
      </c>
      <c r="AO60" s="369">
        <f t="shared" si="31"/>
        <v>9.7000000000000003E-2</v>
      </c>
      <c r="AP60" s="369">
        <f t="shared" si="31"/>
        <v>9.7000000000000003E-2</v>
      </c>
      <c r="AQ60" s="369">
        <f t="shared" si="31"/>
        <v>9.7000000000000003E-2</v>
      </c>
      <c r="AR60" s="369">
        <f t="shared" si="31"/>
        <v>9.7000000000000003E-2</v>
      </c>
      <c r="AS60" s="369">
        <f t="shared" si="31"/>
        <v>9.7000000000000003E-2</v>
      </c>
      <c r="AT60" s="369">
        <f t="shared" si="31"/>
        <v>9.7000000000000003E-2</v>
      </c>
      <c r="AU60" s="369">
        <f t="shared" si="31"/>
        <v>9.7000000000000003E-2</v>
      </c>
      <c r="AV60" s="369">
        <f t="shared" si="31"/>
        <v>9.7000000000000003E-2</v>
      </c>
      <c r="AW60" s="369">
        <f t="shared" si="31"/>
        <v>9.7000000000000003E-2</v>
      </c>
      <c r="AX60" s="369">
        <f t="shared" si="31"/>
        <v>9.7000000000000003E-2</v>
      </c>
      <c r="AY60" s="369">
        <f t="shared" si="31"/>
        <v>9.7000000000000003E-2</v>
      </c>
      <c r="AZ60" s="369">
        <f t="shared" si="31"/>
        <v>9.7000000000000003E-2</v>
      </c>
      <c r="BA60" s="369">
        <f t="shared" si="31"/>
        <v>9.7000000000000003E-2</v>
      </c>
      <c r="BB60" s="369">
        <f t="shared" si="31"/>
        <v>9.7000000000000003E-2</v>
      </c>
      <c r="BC60" s="369">
        <f t="shared" si="31"/>
        <v>9.7000000000000003E-2</v>
      </c>
      <c r="BD60" s="369">
        <f t="shared" si="31"/>
        <v>9.7000000000000003E-2</v>
      </c>
      <c r="BE60" s="369">
        <f t="shared" si="31"/>
        <v>9.7000000000000003E-2</v>
      </c>
      <c r="BF60" s="369">
        <f t="shared" si="31"/>
        <v>9.7000000000000003E-2</v>
      </c>
      <c r="BG60" s="369">
        <f t="shared" si="31"/>
        <v>9.7000000000000003E-2</v>
      </c>
      <c r="BH60" s="369">
        <f t="shared" si="31"/>
        <v>9.7000000000000003E-2</v>
      </c>
      <c r="BI60" s="369">
        <f t="shared" si="31"/>
        <v>9.7000000000000003E-2</v>
      </c>
      <c r="BJ60" s="369">
        <f t="shared" si="31"/>
        <v>9.7000000000000003E-2</v>
      </c>
      <c r="BK60" s="369">
        <f t="shared" si="31"/>
        <v>9.7000000000000003E-2</v>
      </c>
      <c r="BL60" s="369">
        <f t="shared" si="31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2">+B59*B60</f>
        <v>0</v>
      </c>
      <c r="C61" s="75">
        <f t="shared" si="32"/>
        <v>0</v>
      </c>
      <c r="D61" s="75">
        <f t="shared" si="32"/>
        <v>0</v>
      </c>
      <c r="E61" s="75">
        <f t="shared" si="32"/>
        <v>0</v>
      </c>
      <c r="F61" s="75">
        <f>+F59*F60</f>
        <v>0</v>
      </c>
      <c r="G61" s="75">
        <f t="shared" ref="G61:BL61" si="33">+G59*G60</f>
        <v>0</v>
      </c>
      <c r="H61" s="75">
        <f t="shared" si="33"/>
        <v>0</v>
      </c>
      <c r="I61" s="75">
        <f t="shared" si="33"/>
        <v>0</v>
      </c>
      <c r="J61" s="75">
        <f t="shared" si="33"/>
        <v>0</v>
      </c>
      <c r="K61" s="75">
        <f t="shared" si="33"/>
        <v>0</v>
      </c>
      <c r="L61" s="75">
        <f t="shared" si="33"/>
        <v>0</v>
      </c>
      <c r="M61" s="75">
        <f t="shared" si="33"/>
        <v>0</v>
      </c>
      <c r="N61" s="75">
        <f t="shared" si="33"/>
        <v>40.403197755003461</v>
      </c>
      <c r="O61" s="75">
        <f t="shared" si="33"/>
        <v>79.097717868713275</v>
      </c>
      <c r="P61" s="75">
        <f t="shared" si="33"/>
        <v>75.773740525950885</v>
      </c>
      <c r="Q61" s="75">
        <f t="shared" si="33"/>
        <v>72.629283133921945</v>
      </c>
      <c r="R61" s="75">
        <f t="shared" si="33"/>
        <v>69.650907538924741</v>
      </c>
      <c r="S61" s="75">
        <f t="shared" si="33"/>
        <v>66.826209291388423</v>
      </c>
      <c r="T61" s="75">
        <f t="shared" si="33"/>
        <v>64.14364536185127</v>
      </c>
      <c r="U61" s="75">
        <f t="shared" si="33"/>
        <v>61.592534140960574</v>
      </c>
      <c r="V61" s="75">
        <f t="shared" si="33"/>
        <v>59.114815913364005</v>
      </c>
      <c r="W61" s="75">
        <f t="shared" si="33"/>
        <v>56.647434727076458</v>
      </c>
      <c r="X61" s="75">
        <f t="shared" si="33"/>
        <v>54.180053540788904</v>
      </c>
      <c r="Y61" s="75">
        <f t="shared" si="33"/>
        <v>51.712672354501358</v>
      </c>
      <c r="Z61" s="75">
        <f t="shared" si="33"/>
        <v>49.245291168213811</v>
      </c>
      <c r="AA61" s="75">
        <f t="shared" si="33"/>
        <v>46.777909981926264</v>
      </c>
      <c r="AB61" s="75">
        <f t="shared" si="33"/>
        <v>44.310528795638717</v>
      </c>
      <c r="AC61" s="75">
        <f t="shared" si="33"/>
        <v>41.843147609351163</v>
      </c>
      <c r="AD61" s="75">
        <f t="shared" si="33"/>
        <v>39.375766423063617</v>
      </c>
      <c r="AE61" s="75">
        <f t="shared" si="33"/>
        <v>36.90838523677607</v>
      </c>
      <c r="AF61" s="75">
        <f t="shared" si="33"/>
        <v>34.441004050488516</v>
      </c>
      <c r="AG61" s="75">
        <f t="shared" si="33"/>
        <v>31.973622864200969</v>
      </c>
      <c r="AH61" s="75">
        <f t="shared" si="33"/>
        <v>29.890607330587464</v>
      </c>
      <c r="AI61" s="75">
        <f t="shared" si="33"/>
        <v>28.576323102322082</v>
      </c>
      <c r="AJ61" s="75">
        <f t="shared" si="33"/>
        <v>27.646404526730734</v>
      </c>
      <c r="AK61" s="75">
        <f t="shared" si="33"/>
        <v>26.716485951139397</v>
      </c>
      <c r="AL61" s="75">
        <f t="shared" si="33"/>
        <v>25.786567375548049</v>
      </c>
      <c r="AM61" s="75">
        <f t="shared" si="33"/>
        <v>24.856648799956712</v>
      </c>
      <c r="AN61" s="75">
        <f t="shared" si="33"/>
        <v>23.926730224365365</v>
      </c>
      <c r="AO61" s="75">
        <f t="shared" si="33"/>
        <v>22.996811648774028</v>
      </c>
      <c r="AP61" s="75">
        <f t="shared" si="33"/>
        <v>22.06689307318268</v>
      </c>
      <c r="AQ61" s="75">
        <f t="shared" si="33"/>
        <v>21.136974497591343</v>
      </c>
      <c r="AR61" s="75">
        <f t="shared" si="33"/>
        <v>20.207055922000002</v>
      </c>
      <c r="AS61" s="75">
        <f t="shared" si="33"/>
        <v>19.277137346408669</v>
      </c>
      <c r="AT61" s="75">
        <f t="shared" si="33"/>
        <v>18.347218770817324</v>
      </c>
      <c r="AU61" s="75">
        <f t="shared" si="33"/>
        <v>17.417300195225998</v>
      </c>
      <c r="AV61" s="75">
        <f t="shared" si="33"/>
        <v>16.48738161963465</v>
      </c>
      <c r="AW61" s="75">
        <f t="shared" si="33"/>
        <v>15.557463044043326</v>
      </c>
      <c r="AX61" s="75">
        <f t="shared" si="33"/>
        <v>14.62754446845198</v>
      </c>
      <c r="AY61" s="75">
        <f t="shared" si="33"/>
        <v>13.697625892860653</v>
      </c>
      <c r="AZ61" s="75">
        <f t="shared" si="33"/>
        <v>12.767707317269306</v>
      </c>
      <c r="BA61" s="75">
        <f t="shared" si="33"/>
        <v>11.837788741677981</v>
      </c>
      <c r="BB61" s="75">
        <f t="shared" si="33"/>
        <v>10.907870166086635</v>
      </c>
      <c r="BC61" s="75">
        <f t="shared" si="33"/>
        <v>9.9779515904953087</v>
      </c>
      <c r="BD61" s="75">
        <f t="shared" si="33"/>
        <v>9.0480330149039627</v>
      </c>
      <c r="BE61" s="75">
        <f t="shared" si="33"/>
        <v>8.1181144393126381</v>
      </c>
      <c r="BF61" s="75">
        <f t="shared" si="33"/>
        <v>7.1881958637212904</v>
      </c>
      <c r="BG61" s="75">
        <f t="shared" si="33"/>
        <v>6.2582772881299658</v>
      </c>
      <c r="BH61" s="75">
        <f t="shared" si="33"/>
        <v>5.328358712538618</v>
      </c>
      <c r="BI61" s="75">
        <f t="shared" si="33"/>
        <v>4.3984401369472934</v>
      </c>
      <c r="BJ61" s="75">
        <f t="shared" si="33"/>
        <v>3.4685215613559461</v>
      </c>
      <c r="BK61" s="75">
        <f t="shared" si="33"/>
        <v>1.5007474326492405</v>
      </c>
      <c r="BL61" s="75">
        <f t="shared" si="33"/>
        <v>-2.0674082618027576E-3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4">B56</f>
        <v>0</v>
      </c>
      <c r="C62" s="68">
        <f t="shared" si="34"/>
        <v>0</v>
      </c>
      <c r="D62" s="68">
        <f t="shared" si="34"/>
        <v>0</v>
      </c>
      <c r="E62" s="68">
        <f t="shared" si="34"/>
        <v>0</v>
      </c>
      <c r="F62" s="68">
        <f t="shared" si="34"/>
        <v>0</v>
      </c>
      <c r="G62" s="68">
        <f t="shared" si="34"/>
        <v>0</v>
      </c>
      <c r="H62" s="68">
        <f t="shared" si="34"/>
        <v>0</v>
      </c>
      <c r="I62" s="68">
        <f t="shared" si="34"/>
        <v>0</v>
      </c>
      <c r="J62" s="68">
        <f t="shared" si="34"/>
        <v>0</v>
      </c>
      <c r="K62" s="68">
        <f t="shared" si="34"/>
        <v>0</v>
      </c>
      <c r="L62" s="68">
        <f t="shared" si="34"/>
        <v>0</v>
      </c>
      <c r="M62" s="68">
        <f t="shared" si="34"/>
        <v>0</v>
      </c>
      <c r="N62" s="68">
        <f t="shared" si="34"/>
        <v>59.200546772532363</v>
      </c>
      <c r="O62" s="68">
        <f t="shared" si="34"/>
        <v>59.200546772532363</v>
      </c>
      <c r="P62" s="68">
        <f t="shared" si="34"/>
        <v>59.200546772532363</v>
      </c>
      <c r="Q62" s="68">
        <f t="shared" si="34"/>
        <v>59.200546772532363</v>
      </c>
      <c r="R62" s="68">
        <f t="shared" si="34"/>
        <v>59.200546772532363</v>
      </c>
      <c r="S62" s="68">
        <f t="shared" si="34"/>
        <v>59.200546772532363</v>
      </c>
      <c r="T62" s="68">
        <f t="shared" si="34"/>
        <v>59.200546772532363</v>
      </c>
      <c r="U62" s="68">
        <f t="shared" si="34"/>
        <v>59.200546772532363</v>
      </c>
      <c r="V62" s="68">
        <f t="shared" si="34"/>
        <v>59.200546772532363</v>
      </c>
      <c r="W62" s="68">
        <f t="shared" si="34"/>
        <v>59.200546772532363</v>
      </c>
      <c r="X62" s="68">
        <f t="shared" si="34"/>
        <v>59.200546772532363</v>
      </c>
      <c r="Y62" s="68">
        <f t="shared" si="34"/>
        <v>59.200546772532363</v>
      </c>
      <c r="Z62" s="68">
        <f t="shared" si="34"/>
        <v>59.200546772532363</v>
      </c>
      <c r="AA62" s="68">
        <f t="shared" si="34"/>
        <v>59.200546772532363</v>
      </c>
      <c r="AB62" s="68">
        <f t="shared" si="34"/>
        <v>59.200546772532363</v>
      </c>
      <c r="AC62" s="68">
        <f t="shared" si="34"/>
        <v>59.200546772532363</v>
      </c>
      <c r="AD62" s="68">
        <f t="shared" si="34"/>
        <v>59.200546772532363</v>
      </c>
      <c r="AE62" s="68">
        <f t="shared" si="34"/>
        <v>59.200546772532363</v>
      </c>
      <c r="AF62" s="68">
        <f t="shared" si="34"/>
        <v>59.200546772532363</v>
      </c>
      <c r="AG62" s="68">
        <f t="shared" si="34"/>
        <v>59.200546772532363</v>
      </c>
      <c r="AH62" s="68">
        <f t="shared" si="34"/>
        <v>59.200546772532363</v>
      </c>
      <c r="AI62" s="68">
        <f t="shared" si="34"/>
        <v>59.200546772532363</v>
      </c>
      <c r="AJ62" s="68">
        <f t="shared" si="34"/>
        <v>59.200546772532363</v>
      </c>
      <c r="AK62" s="68">
        <f t="shared" si="34"/>
        <v>59.200546772532363</v>
      </c>
      <c r="AL62" s="68">
        <f t="shared" si="34"/>
        <v>59.200546772532363</v>
      </c>
      <c r="AM62" s="68">
        <f t="shared" si="34"/>
        <v>59.200546772532363</v>
      </c>
      <c r="AN62" s="68">
        <f t="shared" si="34"/>
        <v>59.200546772532363</v>
      </c>
      <c r="AO62" s="68">
        <f t="shared" si="34"/>
        <v>59.200546772532363</v>
      </c>
      <c r="AP62" s="68">
        <f t="shared" si="34"/>
        <v>59.200546772532363</v>
      </c>
      <c r="AQ62" s="68">
        <f t="shared" si="34"/>
        <v>59.200546772532363</v>
      </c>
      <c r="AR62" s="68">
        <f t="shared" si="34"/>
        <v>59.200546772532363</v>
      </c>
      <c r="AS62" s="68">
        <f t="shared" si="34"/>
        <v>59.200546772532363</v>
      </c>
      <c r="AT62" s="68">
        <f t="shared" si="34"/>
        <v>59.200546772532363</v>
      </c>
      <c r="AU62" s="68">
        <f t="shared" si="34"/>
        <v>59.200546772532363</v>
      </c>
      <c r="AV62" s="68">
        <f t="shared" si="34"/>
        <v>59.200546772532363</v>
      </c>
      <c r="AW62" s="68">
        <f t="shared" si="34"/>
        <v>59.200546772532363</v>
      </c>
      <c r="AX62" s="68">
        <f t="shared" si="34"/>
        <v>59.200546772532363</v>
      </c>
      <c r="AY62" s="68">
        <f t="shared" si="34"/>
        <v>59.200546772532363</v>
      </c>
      <c r="AZ62" s="68">
        <f t="shared" si="34"/>
        <v>59.200546772532363</v>
      </c>
      <c r="BA62" s="68">
        <f t="shared" si="34"/>
        <v>59.200546772532363</v>
      </c>
      <c r="BB62" s="68">
        <f t="shared" si="34"/>
        <v>59.200546772532363</v>
      </c>
      <c r="BC62" s="68">
        <f t="shared" si="34"/>
        <v>59.200546772532363</v>
      </c>
      <c r="BD62" s="68">
        <f t="shared" si="34"/>
        <v>59.200546772532363</v>
      </c>
      <c r="BE62" s="68">
        <f t="shared" si="34"/>
        <v>59.200546772532363</v>
      </c>
      <c r="BF62" s="68">
        <f t="shared" si="34"/>
        <v>59.200546772532363</v>
      </c>
      <c r="BG62" s="68">
        <f t="shared" si="34"/>
        <v>59.200546772532363</v>
      </c>
      <c r="BH62" s="68">
        <f t="shared" si="34"/>
        <v>59.200546772532363</v>
      </c>
      <c r="BI62" s="68">
        <f t="shared" si="34"/>
        <v>59.200546772532363</v>
      </c>
      <c r="BJ62" s="68">
        <f t="shared" si="34"/>
        <v>59.200546772532363</v>
      </c>
      <c r="BK62" s="68">
        <f t="shared" si="34"/>
        <v>16.402379633755633</v>
      </c>
      <c r="BL62" s="68">
        <f t="shared" si="34"/>
        <v>0</v>
      </c>
      <c r="BM62" s="37"/>
      <c r="BN62" s="75">
        <f>SUM(B62:BM62)</f>
        <v>2917.2291714878434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5">SUM(C61:C62)</f>
        <v>0</v>
      </c>
      <c r="D63" s="75">
        <f t="shared" si="35"/>
        <v>0</v>
      </c>
      <c r="E63" s="75">
        <f t="shared" si="35"/>
        <v>0</v>
      </c>
      <c r="F63" s="75">
        <f t="shared" si="35"/>
        <v>0</v>
      </c>
      <c r="G63" s="75">
        <f t="shared" si="35"/>
        <v>0</v>
      </c>
      <c r="H63" s="75">
        <f t="shared" si="35"/>
        <v>0</v>
      </c>
      <c r="I63" s="75">
        <f t="shared" si="35"/>
        <v>0</v>
      </c>
      <c r="J63" s="75">
        <f t="shared" si="35"/>
        <v>0</v>
      </c>
      <c r="K63" s="75">
        <f t="shared" si="35"/>
        <v>0</v>
      </c>
      <c r="L63" s="75">
        <f t="shared" si="35"/>
        <v>0</v>
      </c>
      <c r="M63" s="75">
        <f t="shared" si="35"/>
        <v>0</v>
      </c>
      <c r="N63" s="75">
        <f t="shared" si="35"/>
        <v>99.603744527535824</v>
      </c>
      <c r="O63" s="75">
        <f t="shared" si="35"/>
        <v>138.29826464124562</v>
      </c>
      <c r="P63" s="75">
        <f t="shared" si="35"/>
        <v>134.97428729848326</v>
      </c>
      <c r="Q63" s="75">
        <f t="shared" si="35"/>
        <v>131.82982990645431</v>
      </c>
      <c r="R63" s="75">
        <f t="shared" si="35"/>
        <v>128.8514543114571</v>
      </c>
      <c r="S63" s="75">
        <f t="shared" si="35"/>
        <v>126.02675606392079</v>
      </c>
      <c r="T63" s="75">
        <f t="shared" si="35"/>
        <v>123.34419213438363</v>
      </c>
      <c r="U63" s="75">
        <f t="shared" si="35"/>
        <v>120.79308091349293</v>
      </c>
      <c r="V63" s="75">
        <f t="shared" si="35"/>
        <v>118.31536268589636</v>
      </c>
      <c r="W63" s="75">
        <f t="shared" si="35"/>
        <v>115.84798149960882</v>
      </c>
      <c r="X63" s="75">
        <f t="shared" si="35"/>
        <v>113.38060031332127</v>
      </c>
      <c r="Y63" s="75">
        <f t="shared" si="35"/>
        <v>110.91321912703373</v>
      </c>
      <c r="Z63" s="75">
        <f t="shared" si="35"/>
        <v>108.44583794074617</v>
      </c>
      <c r="AA63" s="75">
        <f t="shared" si="35"/>
        <v>105.97845675445862</v>
      </c>
      <c r="AB63" s="75">
        <f t="shared" si="35"/>
        <v>103.51107556817108</v>
      </c>
      <c r="AC63" s="75">
        <f t="shared" si="35"/>
        <v>101.04369438188353</v>
      </c>
      <c r="AD63" s="75">
        <f t="shared" si="35"/>
        <v>98.576313195595986</v>
      </c>
      <c r="AE63" s="75">
        <f t="shared" si="35"/>
        <v>96.108932009308432</v>
      </c>
      <c r="AF63" s="75">
        <f t="shared" si="35"/>
        <v>93.641550823020879</v>
      </c>
      <c r="AG63" s="75">
        <f t="shared" si="35"/>
        <v>91.174169636733325</v>
      </c>
      <c r="AH63" s="75">
        <f t="shared" si="35"/>
        <v>89.091154103119834</v>
      </c>
      <c r="AI63" s="75">
        <f t="shared" si="35"/>
        <v>87.776869874854441</v>
      </c>
      <c r="AJ63" s="75">
        <f t="shared" si="35"/>
        <v>86.846951299263097</v>
      </c>
      <c r="AK63" s="75">
        <f t="shared" si="35"/>
        <v>85.917032723671753</v>
      </c>
      <c r="AL63" s="75">
        <f t="shared" si="35"/>
        <v>84.987114148080408</v>
      </c>
      <c r="AM63" s="75">
        <f t="shared" si="35"/>
        <v>84.057195572489078</v>
      </c>
      <c r="AN63" s="75">
        <f t="shared" si="35"/>
        <v>83.127276996897734</v>
      </c>
      <c r="AO63" s="75">
        <f t="shared" si="35"/>
        <v>82.19735842130639</v>
      </c>
      <c r="AP63" s="75">
        <f t="shared" si="35"/>
        <v>81.267439845715046</v>
      </c>
      <c r="AQ63" s="75">
        <f t="shared" si="35"/>
        <v>80.337521270123702</v>
      </c>
      <c r="AR63" s="75">
        <f t="shared" si="35"/>
        <v>79.407602694532358</v>
      </c>
      <c r="AS63" s="75">
        <f t="shared" si="35"/>
        <v>78.477684118941028</v>
      </c>
      <c r="AT63" s="75">
        <f t="shared" si="35"/>
        <v>77.547765543349684</v>
      </c>
      <c r="AU63" s="75">
        <f t="shared" si="35"/>
        <v>76.617846967758368</v>
      </c>
      <c r="AV63" s="75">
        <f t="shared" si="35"/>
        <v>75.687928392167009</v>
      </c>
      <c r="AW63" s="75">
        <f t="shared" si="35"/>
        <v>74.758009816575694</v>
      </c>
      <c r="AX63" s="75">
        <f t="shared" si="35"/>
        <v>73.828091240984349</v>
      </c>
      <c r="AY63" s="75">
        <f t="shared" si="35"/>
        <v>72.89817266539302</v>
      </c>
      <c r="AZ63" s="75">
        <f t="shared" si="35"/>
        <v>71.968254089801661</v>
      </c>
      <c r="BA63" s="75">
        <f t="shared" si="35"/>
        <v>71.038335514210345</v>
      </c>
      <c r="BB63" s="75">
        <f t="shared" si="35"/>
        <v>70.108416938619001</v>
      </c>
      <c r="BC63" s="75">
        <f t="shared" si="35"/>
        <v>69.178498363027671</v>
      </c>
      <c r="BD63" s="75">
        <f t="shared" si="35"/>
        <v>68.248579787436327</v>
      </c>
      <c r="BE63" s="75">
        <f t="shared" si="35"/>
        <v>67.318661211844997</v>
      </c>
      <c r="BF63" s="75">
        <f t="shared" si="35"/>
        <v>66.388742636253653</v>
      </c>
      <c r="BG63" s="75">
        <f t="shared" si="35"/>
        <v>65.458824060662323</v>
      </c>
      <c r="BH63" s="75">
        <f t="shared" si="35"/>
        <v>64.528905485070979</v>
      </c>
      <c r="BI63" s="75">
        <f t="shared" si="35"/>
        <v>63.598986909479656</v>
      </c>
      <c r="BJ63" s="75">
        <f t="shared" si="35"/>
        <v>62.669068333888312</v>
      </c>
      <c r="BK63" s="75">
        <f t="shared" si="35"/>
        <v>17.903127066404874</v>
      </c>
      <c r="BL63" s="75">
        <f t="shared" si="35"/>
        <v>-2.0674082618027576E-3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6">C63*C64</f>
        <v>0</v>
      </c>
      <c r="D65" s="119">
        <f t="shared" si="36"/>
        <v>0</v>
      </c>
      <c r="E65" s="119">
        <f t="shared" si="36"/>
        <v>0</v>
      </c>
      <c r="F65" s="119">
        <f t="shared" si="36"/>
        <v>0</v>
      </c>
      <c r="G65" s="119">
        <f t="shared" si="36"/>
        <v>0</v>
      </c>
      <c r="H65" s="119">
        <f t="shared" si="36"/>
        <v>0</v>
      </c>
      <c r="I65" s="119">
        <f t="shared" si="36"/>
        <v>0</v>
      </c>
      <c r="J65" s="119">
        <f t="shared" si="36"/>
        <v>0</v>
      </c>
      <c r="K65" s="119">
        <f t="shared" si="36"/>
        <v>0</v>
      </c>
      <c r="L65" s="119">
        <f t="shared" si="36"/>
        <v>0</v>
      </c>
      <c r="M65" s="119">
        <f t="shared" si="36"/>
        <v>0</v>
      </c>
      <c r="N65" s="119">
        <f t="shared" si="36"/>
        <v>103.12547965785144</v>
      </c>
      <c r="O65" s="119">
        <f t="shared" si="36"/>
        <v>143.18813960888917</v>
      </c>
      <c r="P65" s="119">
        <f t="shared" si="36"/>
        <v>139.74663487962235</v>
      </c>
      <c r="Q65" s="119">
        <f t="shared" si="36"/>
        <v>136.49099747005673</v>
      </c>
      <c r="R65" s="119">
        <f t="shared" si="36"/>
        <v>133.40731408754681</v>
      </c>
      <c r="S65" s="119">
        <f t="shared" si="36"/>
        <v>130.48274169272742</v>
      </c>
      <c r="T65" s="119">
        <f t="shared" si="36"/>
        <v>127.7053291239671</v>
      </c>
      <c r="U65" s="119">
        <f t="shared" si="36"/>
        <v>125.06401709736804</v>
      </c>
      <c r="V65" s="119">
        <f t="shared" si="36"/>
        <v>122.49869305367952</v>
      </c>
      <c r="W65" s="119">
        <f t="shared" si="36"/>
        <v>119.94407154279527</v>
      </c>
      <c r="X65" s="119">
        <f t="shared" si="36"/>
        <v>117.38945003191103</v>
      </c>
      <c r="Y65" s="119">
        <f t="shared" si="36"/>
        <v>114.83482852102679</v>
      </c>
      <c r="Z65" s="119">
        <f t="shared" si="36"/>
        <v>112.28020701014253</v>
      </c>
      <c r="AA65" s="119">
        <f t="shared" si="36"/>
        <v>109.72558549925829</v>
      </c>
      <c r="AB65" s="119">
        <f t="shared" si="36"/>
        <v>107.17096398837406</v>
      </c>
      <c r="AC65" s="119">
        <f t="shared" si="36"/>
        <v>104.61634247748979</v>
      </c>
      <c r="AD65" s="119">
        <f t="shared" si="36"/>
        <v>102.06172096660556</v>
      </c>
      <c r="AE65" s="119">
        <f t="shared" si="36"/>
        <v>99.507099455721317</v>
      </c>
      <c r="AF65" s="119">
        <f t="shared" si="36"/>
        <v>96.952477944837057</v>
      </c>
      <c r="AG65" s="119">
        <f t="shared" si="36"/>
        <v>94.397856433952811</v>
      </c>
      <c r="AH65" s="119">
        <f t="shared" si="36"/>
        <v>92.241190767841616</v>
      </c>
      <c r="AI65" s="119">
        <f t="shared" si="36"/>
        <v>90.880436791276537</v>
      </c>
      <c r="AJ65" s="119">
        <f t="shared" si="36"/>
        <v>89.917638659484481</v>
      </c>
      <c r="AK65" s="119">
        <f t="shared" si="36"/>
        <v>88.95484052769244</v>
      </c>
      <c r="AL65" s="119">
        <f t="shared" si="36"/>
        <v>87.992042395900398</v>
      </c>
      <c r="AM65" s="119">
        <f t="shared" si="36"/>
        <v>87.029244264108371</v>
      </c>
      <c r="AN65" s="119">
        <f t="shared" si="36"/>
        <v>86.066446132316329</v>
      </c>
      <c r="AO65" s="119">
        <f t="shared" si="36"/>
        <v>85.103648000524288</v>
      </c>
      <c r="AP65" s="119">
        <f t="shared" si="36"/>
        <v>84.140849868732246</v>
      </c>
      <c r="AQ65" s="119">
        <f t="shared" si="36"/>
        <v>83.178051736940205</v>
      </c>
      <c r="AR65" s="119">
        <f t="shared" si="36"/>
        <v>82.215253605148163</v>
      </c>
      <c r="AS65" s="119">
        <f t="shared" si="36"/>
        <v>81.252455473356136</v>
      </c>
      <c r="AT65" s="119">
        <f t="shared" si="36"/>
        <v>80.289657341564094</v>
      </c>
      <c r="AU65" s="119">
        <f t="shared" si="36"/>
        <v>79.326859209772081</v>
      </c>
      <c r="AV65" s="119">
        <f t="shared" si="36"/>
        <v>78.364061077980026</v>
      </c>
      <c r="AW65" s="119">
        <f t="shared" si="36"/>
        <v>77.401262946188012</v>
      </c>
      <c r="AX65" s="119">
        <f t="shared" si="36"/>
        <v>76.438464814395971</v>
      </c>
      <c r="AY65" s="119">
        <f t="shared" si="36"/>
        <v>75.475666682603944</v>
      </c>
      <c r="AZ65" s="119">
        <f t="shared" si="36"/>
        <v>74.512868550811888</v>
      </c>
      <c r="BA65" s="119">
        <f t="shared" si="36"/>
        <v>73.550070419019875</v>
      </c>
      <c r="BB65" s="119">
        <f t="shared" si="36"/>
        <v>72.587272287227833</v>
      </c>
      <c r="BC65" s="119">
        <f t="shared" si="36"/>
        <v>71.624474155435806</v>
      </c>
      <c r="BD65" s="119">
        <f t="shared" si="36"/>
        <v>70.661676023643764</v>
      </c>
      <c r="BE65" s="119">
        <f t="shared" si="36"/>
        <v>69.698877891851737</v>
      </c>
      <c r="BF65" s="119">
        <f t="shared" si="36"/>
        <v>68.736079760059681</v>
      </c>
      <c r="BG65" s="119">
        <f t="shared" si="36"/>
        <v>67.773281628267654</v>
      </c>
      <c r="BH65" s="119">
        <f t="shared" si="36"/>
        <v>66.810483496475612</v>
      </c>
      <c r="BI65" s="119">
        <f t="shared" si="36"/>
        <v>65.847685364683599</v>
      </c>
      <c r="BJ65" s="119">
        <f t="shared" si="36"/>
        <v>64.884887232891558</v>
      </c>
      <c r="BK65" s="119">
        <f t="shared" si="36"/>
        <v>18.536136114722652</v>
      </c>
      <c r="BL65" s="119">
        <f t="shared" si="36"/>
        <v>-2.1405065608559896E-3</v>
      </c>
      <c r="BM65" s="113"/>
      <c r="BN65" s="316">
        <f>SUM(B65:BM65)</f>
        <v>4632.0796732581784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7">B20</f>
        <v>0</v>
      </c>
      <c r="C71" s="87">
        <f t="shared" si="37"/>
        <v>0</v>
      </c>
      <c r="D71" s="87">
        <f t="shared" si="37"/>
        <v>0</v>
      </c>
      <c r="E71" s="87">
        <f t="shared" si="37"/>
        <v>0</v>
      </c>
      <c r="F71" s="87">
        <f t="shared" si="37"/>
        <v>0</v>
      </c>
      <c r="G71" s="87">
        <f t="shared" si="37"/>
        <v>0</v>
      </c>
      <c r="H71" s="87">
        <f t="shared" si="37"/>
        <v>0</v>
      </c>
      <c r="I71" s="87">
        <f t="shared" si="37"/>
        <v>0</v>
      </c>
      <c r="J71" s="87">
        <f t="shared" si="37"/>
        <v>0</v>
      </c>
      <c r="K71" s="87">
        <f t="shared" si="37"/>
        <v>0</v>
      </c>
      <c r="L71" s="87">
        <f t="shared" si="37"/>
        <v>0</v>
      </c>
      <c r="M71" s="87">
        <f t="shared" si="37"/>
        <v>0</v>
      </c>
      <c r="N71" s="87">
        <f t="shared" si="37"/>
        <v>855.96334277553456</v>
      </c>
      <c r="O71" s="87">
        <f t="shared" si="37"/>
        <v>0</v>
      </c>
      <c r="P71" s="87">
        <f t="shared" si="37"/>
        <v>0</v>
      </c>
      <c r="Q71" s="87">
        <f t="shared" si="37"/>
        <v>0</v>
      </c>
      <c r="R71" s="87">
        <f t="shared" si="37"/>
        <v>0</v>
      </c>
      <c r="S71" s="87">
        <f t="shared" si="37"/>
        <v>0</v>
      </c>
      <c r="T71" s="87">
        <f t="shared" si="37"/>
        <v>0</v>
      </c>
      <c r="U71" s="87">
        <f t="shared" si="37"/>
        <v>0</v>
      </c>
      <c r="V71" s="87">
        <f t="shared" si="37"/>
        <v>0</v>
      </c>
      <c r="W71" s="87">
        <f t="shared" si="37"/>
        <v>0</v>
      </c>
      <c r="X71" s="87">
        <f t="shared" si="37"/>
        <v>0</v>
      </c>
      <c r="Y71" s="87">
        <f t="shared" si="37"/>
        <v>0</v>
      </c>
      <c r="Z71" s="87">
        <f t="shared" si="37"/>
        <v>0</v>
      </c>
      <c r="AA71" s="87">
        <f t="shared" si="37"/>
        <v>0</v>
      </c>
      <c r="AB71" s="87">
        <f t="shared" si="37"/>
        <v>0</v>
      </c>
      <c r="AC71" s="87">
        <f t="shared" si="37"/>
        <v>0</v>
      </c>
      <c r="AD71" s="87">
        <f t="shared" si="37"/>
        <v>0</v>
      </c>
      <c r="AE71" s="87">
        <f t="shared" si="37"/>
        <v>0</v>
      </c>
      <c r="AF71" s="87">
        <f t="shared" si="37"/>
        <v>0</v>
      </c>
      <c r="AG71" s="87">
        <f t="shared" si="37"/>
        <v>0</v>
      </c>
      <c r="AH71" s="87">
        <f t="shared" si="37"/>
        <v>0</v>
      </c>
      <c r="AI71" s="87">
        <f t="shared" si="37"/>
        <v>0</v>
      </c>
      <c r="AJ71" s="87">
        <f t="shared" si="37"/>
        <v>0</v>
      </c>
      <c r="AK71" s="87">
        <f t="shared" si="37"/>
        <v>0</v>
      </c>
      <c r="AL71" s="87">
        <f t="shared" si="37"/>
        <v>0</v>
      </c>
      <c r="AM71" s="87">
        <f t="shared" si="37"/>
        <v>0</v>
      </c>
      <c r="AN71" s="87">
        <f t="shared" si="37"/>
        <v>0</v>
      </c>
      <c r="AO71" s="87">
        <f t="shared" si="37"/>
        <v>0</v>
      </c>
      <c r="AP71" s="87">
        <f t="shared" si="37"/>
        <v>0</v>
      </c>
      <c r="AQ71" s="87">
        <f t="shared" si="37"/>
        <v>0</v>
      </c>
      <c r="AR71" s="87">
        <f t="shared" si="37"/>
        <v>0</v>
      </c>
      <c r="AS71" s="87">
        <f t="shared" si="37"/>
        <v>0</v>
      </c>
      <c r="AT71" s="87">
        <f t="shared" si="37"/>
        <v>0</v>
      </c>
      <c r="AU71" s="87">
        <f t="shared" si="37"/>
        <v>0</v>
      </c>
      <c r="AV71" s="87">
        <f t="shared" si="37"/>
        <v>0</v>
      </c>
      <c r="AW71" s="87">
        <f t="shared" si="37"/>
        <v>0</v>
      </c>
      <c r="AX71" s="87">
        <f t="shared" si="37"/>
        <v>0</v>
      </c>
      <c r="AY71" s="87">
        <f t="shared" si="37"/>
        <v>0</v>
      </c>
      <c r="AZ71" s="87">
        <f t="shared" si="37"/>
        <v>0</v>
      </c>
      <c r="BA71" s="87">
        <f t="shared" si="37"/>
        <v>0</v>
      </c>
      <c r="BB71" s="87">
        <f t="shared" si="37"/>
        <v>0</v>
      </c>
      <c r="BC71" s="87">
        <f t="shared" si="37"/>
        <v>0</v>
      </c>
      <c r="BD71" s="87">
        <f t="shared" si="37"/>
        <v>0</v>
      </c>
      <c r="BE71" s="87">
        <f t="shared" si="37"/>
        <v>0</v>
      </c>
      <c r="BF71" s="87">
        <f t="shared" si="37"/>
        <v>0</v>
      </c>
      <c r="BG71" s="87">
        <f t="shared" si="37"/>
        <v>0</v>
      </c>
      <c r="BH71" s="87">
        <f t="shared" si="37"/>
        <v>0</v>
      </c>
      <c r="BI71" s="87">
        <f t="shared" si="37"/>
        <v>0</v>
      </c>
      <c r="BJ71" s="87">
        <f t="shared" si="37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0</v>
      </c>
      <c r="E73" s="87">
        <f>SUM($B$71:E71)-SUM($B$72:E72)</f>
        <v>0</v>
      </c>
      <c r="F73" s="87">
        <f>SUM($B$71:F71)-SUM($B$72:F72)</f>
        <v>0</v>
      </c>
      <c r="G73" s="87">
        <f>SUM($B$71:G71)-SUM($B$72:G72)</f>
        <v>0</v>
      </c>
      <c r="H73" s="87">
        <f>SUM($B$71:H71)-SUM($B$72:H72)</f>
        <v>0</v>
      </c>
      <c r="I73" s="87">
        <f>SUM($B$71:I71)-SUM($B$72:I72)</f>
        <v>0</v>
      </c>
      <c r="J73" s="87">
        <f>SUM($B$71:J71)-SUM($B$72:J72)</f>
        <v>0</v>
      </c>
      <c r="K73" s="87">
        <f>SUM($B$71:K71)-SUM($B$72:K72)</f>
        <v>0</v>
      </c>
      <c r="L73" s="87">
        <f>SUM($B$71:L71)-SUM($B$72:L72)</f>
        <v>0</v>
      </c>
      <c r="M73" s="87">
        <f>SUM($B$71:M71)-SUM($B$72:M72)</f>
        <v>0</v>
      </c>
      <c r="N73" s="87">
        <f>SUM($B$71:N71)-SUM($B$72:N72)</f>
        <v>855.96334277553456</v>
      </c>
      <c r="O73" s="87">
        <f>SUM($B$71:O71)-SUM($B$72:O72)</f>
        <v>855.96334277553456</v>
      </c>
      <c r="P73" s="87">
        <f>SUM($B$71:P71)-SUM($B$72:P72)</f>
        <v>855.96334277553456</v>
      </c>
      <c r="Q73" s="87">
        <f>SUM($B$71:Q71)-SUM($B$72:Q72)</f>
        <v>855.96334277553456</v>
      </c>
      <c r="R73" s="87">
        <f>SUM($B$71:R71)-SUM($B$72:R72)</f>
        <v>855.96334277553456</v>
      </c>
      <c r="S73" s="87">
        <f>SUM($B$71:S71)-SUM($B$72:S72)</f>
        <v>855.96334277553456</v>
      </c>
      <c r="T73" s="87">
        <f>SUM($B$71:T71)-SUM($B$72:T72)</f>
        <v>855.96334277553456</v>
      </c>
      <c r="U73" s="87">
        <f>SUM($B$71:U71)-SUM($B$72:U72)</f>
        <v>855.96334277553456</v>
      </c>
      <c r="V73" s="87">
        <f>SUM($B$71:V71)-SUM($B$72:V72)</f>
        <v>855.96334277553456</v>
      </c>
      <c r="W73" s="87">
        <f>SUM($B$71:W71)-SUM($B$72:W72)</f>
        <v>855.96334277553456</v>
      </c>
      <c r="X73" s="87">
        <f>SUM($B$71:X71)-SUM($B$72:X72)</f>
        <v>855.96334277553456</v>
      </c>
      <c r="Y73" s="87">
        <f>SUM($B$71:Y71)-SUM($B$72:Y72)</f>
        <v>855.96334277553456</v>
      </c>
      <c r="Z73" s="87">
        <f>SUM($B$71:Z71)-SUM($B$72:Z72)</f>
        <v>855.96334277553456</v>
      </c>
      <c r="AA73" s="87">
        <f>SUM($B$71:AA71)-SUM($B$72:AA72)</f>
        <v>855.96334277553456</v>
      </c>
      <c r="AB73" s="87">
        <f>SUM($B$71:AB71)-SUM($B$72:AB72)</f>
        <v>855.96334277553456</v>
      </c>
      <c r="AC73" s="87">
        <f>SUM($B$71:AC71)-SUM($B$72:AC72)</f>
        <v>855.96334277553456</v>
      </c>
      <c r="AD73" s="87">
        <f>SUM($B$71:AD71)-SUM($B$72:AD72)</f>
        <v>855.96334277553456</v>
      </c>
      <c r="AE73" s="87">
        <f>SUM($B$71:AE71)-SUM($B$72:AE72)</f>
        <v>855.96334277553456</v>
      </c>
      <c r="AF73" s="87">
        <f>SUM($B$71:AF71)-SUM($B$72:AF72)</f>
        <v>855.96334277553456</v>
      </c>
      <c r="AG73" s="87">
        <f>SUM($B$71:AG71)-SUM($B$72:AG72)</f>
        <v>855.96334277553456</v>
      </c>
      <c r="AH73" s="87">
        <f>SUM($B$71:AH71)-SUM($B$72:AH72)</f>
        <v>855.96334277553456</v>
      </c>
      <c r="AI73" s="87">
        <f>SUM($B$71:AI71)-SUM($B$72:AI72)</f>
        <v>855.96334277553456</v>
      </c>
      <c r="AJ73" s="87">
        <f>SUM($B$71:AJ71)-SUM($B$72:AJ72)</f>
        <v>855.96334277553456</v>
      </c>
      <c r="AK73" s="87">
        <f>SUM($B$71:AK71)-SUM($B$72:AK72)</f>
        <v>855.96334277553456</v>
      </c>
      <c r="AL73" s="87">
        <f>SUM($B$71:AL71)-SUM($B$72:AL72)</f>
        <v>855.96334277553456</v>
      </c>
      <c r="AM73" s="87">
        <f>SUM($B$71:AM71)-SUM($B$72:AM72)</f>
        <v>855.96334277553456</v>
      </c>
      <c r="AN73" s="87">
        <f>SUM($B$71:AN71)-SUM($B$72:AN72)</f>
        <v>855.96334277553456</v>
      </c>
      <c r="AO73" s="87">
        <f>SUM($B$71:AO71)-SUM($B$72:AO72)</f>
        <v>855.96334277553456</v>
      </c>
      <c r="AP73" s="87">
        <f>SUM($B$71:AP71)-SUM($B$72:AP72)</f>
        <v>855.96334277553456</v>
      </c>
      <c r="AQ73" s="87">
        <f>SUM($B$71:AQ71)-SUM($B$72:AQ72)</f>
        <v>855.96334277553456</v>
      </c>
      <c r="AR73" s="87">
        <f>SUM($B$71:AR71)-SUM($B$72:AR72)</f>
        <v>855.96334277553456</v>
      </c>
      <c r="AS73" s="87">
        <f>SUM($B$71:AS71)-SUM($B$72:AS72)</f>
        <v>855.96334277553456</v>
      </c>
      <c r="AT73" s="87">
        <f>SUM($B$71:AT71)-SUM($B$72:AT72)</f>
        <v>855.96334277553456</v>
      </c>
      <c r="AU73" s="87">
        <f>SUM($B$71:AU71)-SUM($B$72:AU72)</f>
        <v>855.96334277553456</v>
      </c>
      <c r="AV73" s="87">
        <f>SUM($B$71:AV71)-SUM($B$72:AV72)</f>
        <v>855.96334277553456</v>
      </c>
      <c r="AW73" s="87">
        <f>SUM($B$71:AW71)-SUM($B$72:AW72)</f>
        <v>855.96334277553456</v>
      </c>
      <c r="AX73" s="87">
        <f>SUM($B$71:AX71)-SUM($B$72:AX72)</f>
        <v>855.96334277553456</v>
      </c>
      <c r="AY73" s="87">
        <f>SUM($B$71:AY71)-SUM($B$72:AY72)</f>
        <v>855.96334277553456</v>
      </c>
      <c r="AZ73" s="87">
        <f>SUM($B$71:AZ71)-SUM($B$72:AZ72)</f>
        <v>855.96334277553456</v>
      </c>
      <c r="BA73" s="87">
        <f>SUM($B$71:BA71)-SUM($B$72:BA72)</f>
        <v>855.96334277553456</v>
      </c>
      <c r="BB73" s="87">
        <f>SUM($B$71:BB71)-SUM($B$72:BB72)</f>
        <v>855.96334277553456</v>
      </c>
      <c r="BC73" s="87">
        <f>SUM($B$71:BC71)-SUM($B$72:BC72)</f>
        <v>855.96334277553456</v>
      </c>
      <c r="BD73" s="87">
        <f>SUM($B$71:BD71)-SUM($B$72:BD72)</f>
        <v>855.96334277553456</v>
      </c>
      <c r="BE73" s="87">
        <f>SUM($B$71:BE71)-SUM($B$72:BE72)</f>
        <v>855.96334277553456</v>
      </c>
      <c r="BF73" s="87">
        <f>SUM($B$71:BF71)-SUM($B$72:BF72)</f>
        <v>855.96334277553456</v>
      </c>
      <c r="BG73" s="87">
        <f>SUM($B$71:BG71)-SUM($B$72:BG72)</f>
        <v>855.96334277553456</v>
      </c>
      <c r="BH73" s="87">
        <f>SUM($B$71:BH71)-SUM($B$72:BH72)</f>
        <v>855.96334277553456</v>
      </c>
      <c r="BI73" s="87">
        <f>SUM($B$71:BI71)-SUM($B$72:BI72)</f>
        <v>855.96334277553456</v>
      </c>
      <c r="BJ73" s="87">
        <f>SUM($B$71:BJ71)-SUM($B$72:BJ72)</f>
        <v>855.96334277553456</v>
      </c>
      <c r="BK73" s="87">
        <f>SUM($B$71:BK71)-SUM($B$72:BK72)</f>
        <v>855.96334277553456</v>
      </c>
      <c r="BL73" s="87">
        <f>SUM($B$71:BL71)-SUM($B$72:BL72)</f>
        <v>855.96334277553456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/>
      <c r="C74" s="128"/>
      <c r="D74" s="331"/>
      <c r="E74" s="331"/>
      <c r="F74" s="331"/>
      <c r="G74" s="331"/>
      <c r="H74" s="331"/>
      <c r="I74" s="331"/>
      <c r="J74" s="331"/>
      <c r="K74" s="331"/>
      <c r="L74" s="331">
        <f>($L$71*TaxDepr!B$33)</f>
        <v>0</v>
      </c>
      <c r="M74" s="331">
        <f>($L$71*TaxDepr!C$33)</f>
        <v>0</v>
      </c>
      <c r="N74" s="331">
        <f>($N$71*TaxDepr!B$33)</f>
        <v>32.098625354082543</v>
      </c>
      <c r="O74" s="331">
        <f>($N$71*TaxDepr!C$33)</f>
        <v>61.791993714965841</v>
      </c>
      <c r="P74" s="331">
        <f>($N$71*TaxDepr!D$33)</f>
        <v>57.152672397122437</v>
      </c>
      <c r="Q74" s="331">
        <f>($N$71*TaxDepr!E$33)</f>
        <v>52.872855683244765</v>
      </c>
      <c r="R74" s="331">
        <f>($N$71*TaxDepr!F$33)</f>
        <v>48.90118577276629</v>
      </c>
      <c r="S74" s="331">
        <f>($N$71*TaxDepr!G$33)</f>
        <v>45.237662665687004</v>
      </c>
      <c r="T74" s="331">
        <f>($N$71*TaxDepr!H$33)</f>
        <v>41.839488194868132</v>
      </c>
      <c r="U74" s="331">
        <f>($N$71*TaxDepr!I$33)</f>
        <v>38.706662360309679</v>
      </c>
      <c r="V74" s="331">
        <f>($N$71*TaxDepr!J$33)</f>
        <v>38.193084354644348</v>
      </c>
      <c r="W74" s="331">
        <f>($N$71*TaxDepr!K$33)</f>
        <v>38.193084354644348</v>
      </c>
      <c r="X74" s="331">
        <f>($N$71*TaxDepr!L$33)</f>
        <v>38.193084354644348</v>
      </c>
      <c r="Y74" s="331">
        <f>($N$71*TaxDepr!M$33)</f>
        <v>38.193084354644348</v>
      </c>
      <c r="Z74" s="331">
        <f>($N$71*TaxDepr!N$33)</f>
        <v>38.193084354644348</v>
      </c>
      <c r="AA74" s="331">
        <f>($N$71*TaxDepr!O$33)</f>
        <v>38.193084354644348</v>
      </c>
      <c r="AB74" s="331">
        <f>($N$71*TaxDepr!P$33)</f>
        <v>38.193084354644348</v>
      </c>
      <c r="AC74" s="331">
        <f>($N$71*TaxDepr!Q$33)</f>
        <v>38.193084354644348</v>
      </c>
      <c r="AD74" s="331">
        <f>($N$71*TaxDepr!R$33)</f>
        <v>38.193084354644348</v>
      </c>
      <c r="AE74" s="331">
        <f>($N$71*TaxDepr!S$33)</f>
        <v>38.193084354644348</v>
      </c>
      <c r="AF74" s="331">
        <f>($N$71*TaxDepr!T$33)</f>
        <v>38.193084354644348</v>
      </c>
      <c r="AG74" s="331">
        <f>($N$71*TaxDepr!U$33)</f>
        <v>38.193084354644348</v>
      </c>
      <c r="AH74" s="331">
        <f>($N$71*TaxDepr!V$33)</f>
        <v>19.096542177322174</v>
      </c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856.01470057610118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8">C72+C74</f>
        <v>0</v>
      </c>
      <c r="D75" s="95">
        <f t="shared" si="38"/>
        <v>0</v>
      </c>
      <c r="E75" s="95">
        <f t="shared" si="38"/>
        <v>0</v>
      </c>
      <c r="F75" s="95">
        <f t="shared" si="38"/>
        <v>0</v>
      </c>
      <c r="G75" s="95">
        <f t="shared" si="38"/>
        <v>0</v>
      </c>
      <c r="H75" s="95">
        <f t="shared" si="38"/>
        <v>0</v>
      </c>
      <c r="I75" s="95">
        <f t="shared" si="38"/>
        <v>0</v>
      </c>
      <c r="J75" s="95">
        <f t="shared" si="38"/>
        <v>0</v>
      </c>
      <c r="K75" s="95">
        <f t="shared" si="38"/>
        <v>0</v>
      </c>
      <c r="L75" s="95">
        <f t="shared" si="38"/>
        <v>0</v>
      </c>
      <c r="M75" s="95">
        <f t="shared" si="38"/>
        <v>0</v>
      </c>
      <c r="N75" s="95">
        <f t="shared" si="38"/>
        <v>32.098625354082543</v>
      </c>
      <c r="O75" s="95">
        <f t="shared" si="38"/>
        <v>61.791993714965841</v>
      </c>
      <c r="P75" s="95">
        <f t="shared" si="38"/>
        <v>57.152672397122437</v>
      </c>
      <c r="Q75" s="95">
        <f t="shared" si="38"/>
        <v>52.872855683244765</v>
      </c>
      <c r="R75" s="95">
        <f t="shared" si="38"/>
        <v>48.90118577276629</v>
      </c>
      <c r="S75" s="95">
        <f t="shared" si="38"/>
        <v>45.237662665687004</v>
      </c>
      <c r="T75" s="95">
        <f t="shared" si="38"/>
        <v>41.839488194868132</v>
      </c>
      <c r="U75" s="95">
        <f t="shared" si="38"/>
        <v>38.706662360309679</v>
      </c>
      <c r="V75" s="95">
        <f t="shared" si="38"/>
        <v>38.193084354644348</v>
      </c>
      <c r="W75" s="95">
        <f t="shared" si="38"/>
        <v>38.193084354644348</v>
      </c>
      <c r="X75" s="95">
        <f t="shared" si="38"/>
        <v>38.193084354644348</v>
      </c>
      <c r="Y75" s="95">
        <f t="shared" si="38"/>
        <v>38.193084354644348</v>
      </c>
      <c r="Z75" s="95">
        <f t="shared" si="38"/>
        <v>38.193084354644348</v>
      </c>
      <c r="AA75" s="95">
        <f t="shared" si="38"/>
        <v>38.193084354644348</v>
      </c>
      <c r="AB75" s="95">
        <f t="shared" si="38"/>
        <v>38.193084354644348</v>
      </c>
      <c r="AC75" s="95">
        <f t="shared" si="38"/>
        <v>38.193084354644348</v>
      </c>
      <c r="AD75" s="95">
        <f t="shared" si="38"/>
        <v>38.193084354644348</v>
      </c>
      <c r="AE75" s="95">
        <f t="shared" si="38"/>
        <v>38.193084354644348</v>
      </c>
      <c r="AF75" s="95">
        <f t="shared" si="38"/>
        <v>38.193084354644348</v>
      </c>
      <c r="AG75" s="95">
        <f t="shared" si="38"/>
        <v>38.193084354644348</v>
      </c>
      <c r="AH75" s="95">
        <f t="shared" si="38"/>
        <v>19.096542177322174</v>
      </c>
      <c r="AI75" s="95">
        <f t="shared" si="38"/>
        <v>0</v>
      </c>
      <c r="AJ75" s="95">
        <f t="shared" si="38"/>
        <v>0</v>
      </c>
      <c r="AK75" s="95">
        <f t="shared" si="38"/>
        <v>0</v>
      </c>
      <c r="AL75" s="95">
        <f t="shared" si="38"/>
        <v>0</v>
      </c>
      <c r="AM75" s="95">
        <f t="shared" si="38"/>
        <v>0</v>
      </c>
      <c r="AN75" s="95">
        <f t="shared" si="38"/>
        <v>0</v>
      </c>
      <c r="AO75" s="95">
        <f t="shared" si="38"/>
        <v>0</v>
      </c>
      <c r="AP75" s="95">
        <f t="shared" si="38"/>
        <v>0</v>
      </c>
      <c r="AQ75" s="95">
        <f t="shared" si="38"/>
        <v>0</v>
      </c>
      <c r="AR75" s="95">
        <f t="shared" si="38"/>
        <v>0</v>
      </c>
      <c r="AS75" s="95">
        <f t="shared" si="38"/>
        <v>0</v>
      </c>
      <c r="AT75" s="95">
        <f t="shared" si="38"/>
        <v>0</v>
      </c>
      <c r="AU75" s="95">
        <f t="shared" si="38"/>
        <v>0</v>
      </c>
      <c r="AV75" s="95">
        <f t="shared" si="38"/>
        <v>0</v>
      </c>
      <c r="AW75" s="95">
        <f t="shared" si="38"/>
        <v>0</v>
      </c>
      <c r="AX75" s="95">
        <f t="shared" si="38"/>
        <v>0</v>
      </c>
      <c r="AY75" s="95">
        <f t="shared" si="38"/>
        <v>0</v>
      </c>
      <c r="AZ75" s="95">
        <f t="shared" si="38"/>
        <v>0</v>
      </c>
      <c r="BA75" s="95">
        <f t="shared" si="38"/>
        <v>0</v>
      </c>
      <c r="BB75" s="95">
        <f t="shared" si="38"/>
        <v>0</v>
      </c>
      <c r="BC75" s="95">
        <f t="shared" si="38"/>
        <v>0</v>
      </c>
      <c r="BD75" s="95">
        <f t="shared" si="38"/>
        <v>0</v>
      </c>
      <c r="BE75" s="95">
        <f t="shared" si="38"/>
        <v>0</v>
      </c>
      <c r="BF75" s="95">
        <f t="shared" si="38"/>
        <v>0</v>
      </c>
      <c r="BG75" s="95">
        <f t="shared" si="38"/>
        <v>0</v>
      </c>
      <c r="BH75" s="95">
        <f t="shared" si="38"/>
        <v>0</v>
      </c>
      <c r="BI75" s="95">
        <f t="shared" si="38"/>
        <v>0</v>
      </c>
      <c r="BJ75" s="95">
        <f t="shared" si="38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9">B20</f>
        <v>0</v>
      </c>
      <c r="C78" s="87">
        <f t="shared" si="39"/>
        <v>0</v>
      </c>
      <c r="D78" s="87">
        <f t="shared" si="39"/>
        <v>0</v>
      </c>
      <c r="E78" s="87">
        <f t="shared" si="39"/>
        <v>0</v>
      </c>
      <c r="F78" s="87">
        <f t="shared" si="39"/>
        <v>0</v>
      </c>
      <c r="G78" s="87">
        <f t="shared" si="39"/>
        <v>0</v>
      </c>
      <c r="H78" s="87">
        <f t="shared" si="39"/>
        <v>0</v>
      </c>
      <c r="I78" s="87">
        <f t="shared" si="39"/>
        <v>0</v>
      </c>
      <c r="J78" s="87">
        <f t="shared" si="39"/>
        <v>0</v>
      </c>
      <c r="K78" s="87">
        <f t="shared" si="39"/>
        <v>0</v>
      </c>
      <c r="L78" s="87">
        <f t="shared" si="39"/>
        <v>0</v>
      </c>
      <c r="M78" s="87">
        <f t="shared" si="39"/>
        <v>0</v>
      </c>
      <c r="N78" s="87">
        <f t="shared" si="39"/>
        <v>855.96334277553456</v>
      </c>
      <c r="O78" s="87">
        <f t="shared" si="39"/>
        <v>0</v>
      </c>
      <c r="P78" s="87">
        <f t="shared" si="39"/>
        <v>0</v>
      </c>
      <c r="Q78" s="87">
        <f t="shared" si="39"/>
        <v>0</v>
      </c>
      <c r="R78" s="87">
        <f t="shared" si="39"/>
        <v>0</v>
      </c>
      <c r="S78" s="87">
        <f t="shared" si="39"/>
        <v>0</v>
      </c>
      <c r="T78" s="87">
        <f t="shared" si="39"/>
        <v>0</v>
      </c>
      <c r="U78" s="87">
        <f t="shared" si="39"/>
        <v>0</v>
      </c>
      <c r="V78" s="87">
        <f t="shared" si="39"/>
        <v>0</v>
      </c>
      <c r="W78" s="87">
        <f t="shared" si="39"/>
        <v>0</v>
      </c>
      <c r="X78" s="87">
        <f t="shared" si="39"/>
        <v>0</v>
      </c>
      <c r="Y78" s="87">
        <f t="shared" si="39"/>
        <v>0</v>
      </c>
      <c r="Z78" s="87">
        <f t="shared" si="39"/>
        <v>0</v>
      </c>
      <c r="AA78" s="87">
        <f t="shared" si="39"/>
        <v>0</v>
      </c>
      <c r="AB78" s="87">
        <f t="shared" si="39"/>
        <v>0</v>
      </c>
      <c r="AC78" s="87">
        <f t="shared" si="39"/>
        <v>0</v>
      </c>
      <c r="AD78" s="87">
        <f t="shared" si="39"/>
        <v>0</v>
      </c>
      <c r="AE78" s="87">
        <f t="shared" si="39"/>
        <v>0</v>
      </c>
      <c r="AF78" s="87">
        <f t="shared" si="39"/>
        <v>0</v>
      </c>
      <c r="AG78" s="87">
        <f t="shared" si="39"/>
        <v>0</v>
      </c>
      <c r="AH78" s="87">
        <f t="shared" si="39"/>
        <v>0</v>
      </c>
      <c r="AI78" s="87">
        <f t="shared" si="39"/>
        <v>0</v>
      </c>
      <c r="AJ78" s="87">
        <f t="shared" si="39"/>
        <v>0</v>
      </c>
      <c r="AK78" s="87">
        <f t="shared" si="39"/>
        <v>0</v>
      </c>
      <c r="AL78" s="87">
        <f t="shared" si="39"/>
        <v>0</v>
      </c>
      <c r="AM78" s="87">
        <f t="shared" si="39"/>
        <v>0</v>
      </c>
      <c r="AN78" s="87">
        <f t="shared" si="39"/>
        <v>0</v>
      </c>
      <c r="AO78" s="87">
        <f t="shared" si="39"/>
        <v>0</v>
      </c>
      <c r="AP78" s="87">
        <f t="shared" si="39"/>
        <v>0</v>
      </c>
      <c r="AQ78" s="87">
        <f t="shared" si="39"/>
        <v>0</v>
      </c>
      <c r="AR78" s="87">
        <f t="shared" si="39"/>
        <v>0</v>
      </c>
      <c r="AS78" s="87">
        <f t="shared" si="39"/>
        <v>0</v>
      </c>
      <c r="AT78" s="87">
        <f t="shared" si="39"/>
        <v>0</v>
      </c>
      <c r="AU78" s="87">
        <f t="shared" si="39"/>
        <v>0</v>
      </c>
      <c r="AV78" s="87">
        <f t="shared" si="39"/>
        <v>0</v>
      </c>
      <c r="AW78" s="87">
        <f t="shared" si="39"/>
        <v>0</v>
      </c>
      <c r="AX78" s="87">
        <f t="shared" si="39"/>
        <v>0</v>
      </c>
      <c r="AY78" s="87">
        <f t="shared" si="39"/>
        <v>0</v>
      </c>
      <c r="AZ78" s="87">
        <f t="shared" si="39"/>
        <v>0</v>
      </c>
      <c r="BA78" s="87">
        <f t="shared" si="39"/>
        <v>0</v>
      </c>
      <c r="BB78" s="87">
        <f t="shared" si="39"/>
        <v>0</v>
      </c>
      <c r="BC78" s="87">
        <f t="shared" si="39"/>
        <v>0</v>
      </c>
      <c r="BD78" s="87">
        <f t="shared" si="39"/>
        <v>0</v>
      </c>
      <c r="BE78" s="87">
        <f t="shared" si="39"/>
        <v>0</v>
      </c>
      <c r="BF78" s="87">
        <f t="shared" si="39"/>
        <v>0</v>
      </c>
      <c r="BG78" s="87">
        <f t="shared" si="39"/>
        <v>0</v>
      </c>
      <c r="BH78" s="87">
        <f t="shared" si="39"/>
        <v>0</v>
      </c>
      <c r="BI78" s="87">
        <f t="shared" si="39"/>
        <v>0</v>
      </c>
      <c r="BJ78" s="87">
        <f t="shared" si="39"/>
        <v>0</v>
      </c>
      <c r="BK78" s="87">
        <f t="shared" si="39"/>
        <v>-855.96334277553456</v>
      </c>
      <c r="BL78" s="87">
        <f t="shared" si="39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0</v>
      </c>
      <c r="E80" s="87">
        <f>SUM($B$78:E78)</f>
        <v>0</v>
      </c>
      <c r="F80" s="87">
        <f>SUM($B$78:F78)</f>
        <v>0</v>
      </c>
      <c r="G80" s="87">
        <f>SUM($B$78:G78)</f>
        <v>0</v>
      </c>
      <c r="H80" s="87">
        <f>SUM($B$78:H78)</f>
        <v>0</v>
      </c>
      <c r="I80" s="87">
        <f>SUM($B$78:I78)</f>
        <v>0</v>
      </c>
      <c r="J80" s="87">
        <f>SUM($B$78:J78)</f>
        <v>0</v>
      </c>
      <c r="K80" s="87">
        <f>SUM($B$78:K78)</f>
        <v>0</v>
      </c>
      <c r="L80" s="87">
        <f>SUM($B$78:L78)</f>
        <v>0</v>
      </c>
      <c r="M80" s="87">
        <f>SUM($B$78:M78)</f>
        <v>0</v>
      </c>
      <c r="N80" s="87">
        <f>SUM($B$78:N78)</f>
        <v>855.96334277553456</v>
      </c>
      <c r="O80" s="87">
        <f>SUM($B$78:O78)</f>
        <v>855.96334277553456</v>
      </c>
      <c r="P80" s="87">
        <f>SUM($B$78:P78)</f>
        <v>855.96334277553456</v>
      </c>
      <c r="Q80" s="87">
        <f>SUM($B$78:Q78)</f>
        <v>855.96334277553456</v>
      </c>
      <c r="R80" s="87">
        <f>SUM($B$78:R78)</f>
        <v>855.96334277553456</v>
      </c>
      <c r="S80" s="87">
        <f>SUM($B$78:S78)</f>
        <v>855.96334277553456</v>
      </c>
      <c r="T80" s="87">
        <f>SUM($B$78:T78)</f>
        <v>855.96334277553456</v>
      </c>
      <c r="U80" s="87">
        <f>SUM($B$78:U78)</f>
        <v>855.96334277553456</v>
      </c>
      <c r="V80" s="87">
        <f>SUM($B$78:V78)</f>
        <v>855.96334277553456</v>
      </c>
      <c r="W80" s="87">
        <f>SUM($B$78:W78)</f>
        <v>855.96334277553456</v>
      </c>
      <c r="X80" s="87">
        <f>SUM($B$78:X78)</f>
        <v>855.96334277553456</v>
      </c>
      <c r="Y80" s="87">
        <f>SUM($B$78:Y78)</f>
        <v>855.96334277553456</v>
      </c>
      <c r="Z80" s="87">
        <f>SUM($B$78:Z78)</f>
        <v>855.96334277553456</v>
      </c>
      <c r="AA80" s="87">
        <f>SUM($B$78:AA78)</f>
        <v>855.96334277553456</v>
      </c>
      <c r="AB80" s="87">
        <f>SUM($B$78:AB78)</f>
        <v>855.96334277553456</v>
      </c>
      <c r="AC80" s="87">
        <f>SUM($B$78:AC78)</f>
        <v>855.96334277553456</v>
      </c>
      <c r="AD80" s="87">
        <f>SUM($B$78:AD78)</f>
        <v>855.96334277553456</v>
      </c>
      <c r="AE80" s="87">
        <f>SUM($B$78:AE78)</f>
        <v>855.96334277553456</v>
      </c>
      <c r="AF80" s="87">
        <f>SUM($B$78:AF78)</f>
        <v>855.96334277553456</v>
      </c>
      <c r="AG80" s="87">
        <f>SUM($B$78:AG78)</f>
        <v>855.96334277553456</v>
      </c>
      <c r="AH80" s="87">
        <f>SUM($B$78:AH78)</f>
        <v>855.96334277553456</v>
      </c>
      <c r="AI80" s="87">
        <f>SUM($B$78:AI78)</f>
        <v>855.96334277553456</v>
      </c>
      <c r="AJ80" s="87">
        <f>SUM($B$78:AJ78)</f>
        <v>855.96334277553456</v>
      </c>
      <c r="AK80" s="87">
        <f>SUM($B$78:AK78)</f>
        <v>855.96334277553456</v>
      </c>
      <c r="AL80" s="87">
        <f>SUM($B$78:AL78)</f>
        <v>855.96334277553456</v>
      </c>
      <c r="AM80" s="87">
        <f>SUM($B$78:AM78)</f>
        <v>855.96334277553456</v>
      </c>
      <c r="AN80" s="87">
        <f>SUM($B$78:AN78)</f>
        <v>855.96334277553456</v>
      </c>
      <c r="AO80" s="87">
        <f>SUM($B$78:AO78)</f>
        <v>855.96334277553456</v>
      </c>
      <c r="AP80" s="87">
        <f>SUM($B$78:AP78)</f>
        <v>855.96334277553456</v>
      </c>
      <c r="AQ80" s="87">
        <f>SUM($B$78:AQ78)</f>
        <v>855.96334277553456</v>
      </c>
      <c r="AR80" s="87">
        <f>SUM($B$78:AR78)</f>
        <v>855.96334277553456</v>
      </c>
      <c r="AS80" s="87">
        <f>SUM($B$78:AS78)</f>
        <v>855.96334277553456</v>
      </c>
      <c r="AT80" s="87">
        <f>SUM($B$78:AT78)</f>
        <v>855.96334277553456</v>
      </c>
      <c r="AU80" s="87">
        <f>SUM($B$78:AU78)</f>
        <v>855.96334277553456</v>
      </c>
      <c r="AV80" s="87">
        <f>SUM($B$78:AV78)</f>
        <v>855.96334277553456</v>
      </c>
      <c r="AW80" s="87">
        <f>SUM($B$78:AW78)</f>
        <v>855.96334277553456</v>
      </c>
      <c r="AX80" s="87">
        <f>SUM($B$78:AX78)</f>
        <v>855.96334277553456</v>
      </c>
      <c r="AY80" s="87">
        <f>SUM($B$78:AY78)</f>
        <v>855.96334277553456</v>
      </c>
      <c r="AZ80" s="87">
        <f>SUM($B$78:AZ78)</f>
        <v>855.96334277553456</v>
      </c>
      <c r="BA80" s="87">
        <f>SUM($B$78:BA78)</f>
        <v>855.96334277553456</v>
      </c>
      <c r="BB80" s="87">
        <f>SUM($B$78:BB78)</f>
        <v>855.96334277553456</v>
      </c>
      <c r="BC80" s="87">
        <f>SUM($B$78:BC78)</f>
        <v>855.96334277553456</v>
      </c>
      <c r="BD80" s="87">
        <f>SUM($B$78:BD78)</f>
        <v>855.96334277553456</v>
      </c>
      <c r="BE80" s="87">
        <f>SUM($B$78:BE78)</f>
        <v>855.96334277553456</v>
      </c>
      <c r="BF80" s="87">
        <f>SUM($B$78:BF78)</f>
        <v>855.96334277553456</v>
      </c>
      <c r="BG80" s="87">
        <f>SUM($B$78:BG78)</f>
        <v>855.96334277553456</v>
      </c>
      <c r="BH80" s="87">
        <f>SUM($B$78:BH78)</f>
        <v>855.96334277553456</v>
      </c>
      <c r="BI80" s="87">
        <f>SUM($B$78:BI78)</f>
        <v>855.96334277553456</v>
      </c>
      <c r="BJ80" s="87">
        <f>SUM($B$78:BJ78)</f>
        <v>855.96334277553456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0</v>
      </c>
      <c r="E81" s="330">
        <f t="shared" ref="E81:BL81" si="40">E74</f>
        <v>0</v>
      </c>
      <c r="F81" s="330">
        <f t="shared" si="40"/>
        <v>0</v>
      </c>
      <c r="G81" s="330">
        <f t="shared" si="40"/>
        <v>0</v>
      </c>
      <c r="H81" s="330">
        <f t="shared" si="40"/>
        <v>0</v>
      </c>
      <c r="I81" s="330">
        <f t="shared" si="40"/>
        <v>0</v>
      </c>
      <c r="J81" s="330">
        <f t="shared" si="40"/>
        <v>0</v>
      </c>
      <c r="K81" s="330">
        <f t="shared" si="40"/>
        <v>0</v>
      </c>
      <c r="L81" s="330">
        <f t="shared" si="40"/>
        <v>0</v>
      </c>
      <c r="M81" s="330">
        <f t="shared" si="40"/>
        <v>0</v>
      </c>
      <c r="N81" s="330">
        <f t="shared" si="40"/>
        <v>32.098625354082543</v>
      </c>
      <c r="O81" s="330">
        <f t="shared" si="40"/>
        <v>61.791993714965841</v>
      </c>
      <c r="P81" s="330">
        <f t="shared" si="40"/>
        <v>57.152672397122437</v>
      </c>
      <c r="Q81" s="330">
        <f t="shared" si="40"/>
        <v>52.872855683244765</v>
      </c>
      <c r="R81" s="330">
        <f t="shared" si="40"/>
        <v>48.90118577276629</v>
      </c>
      <c r="S81" s="330">
        <f t="shared" si="40"/>
        <v>45.237662665687004</v>
      </c>
      <c r="T81" s="330">
        <f t="shared" si="40"/>
        <v>41.839488194868132</v>
      </c>
      <c r="U81" s="330">
        <f t="shared" si="40"/>
        <v>38.706662360309679</v>
      </c>
      <c r="V81" s="330">
        <f t="shared" si="40"/>
        <v>38.193084354644348</v>
      </c>
      <c r="W81" s="330">
        <f t="shared" si="40"/>
        <v>38.193084354644348</v>
      </c>
      <c r="X81" s="330">
        <f t="shared" si="40"/>
        <v>38.193084354644348</v>
      </c>
      <c r="Y81" s="330">
        <f t="shared" si="40"/>
        <v>38.193084354644348</v>
      </c>
      <c r="Z81" s="330">
        <f t="shared" si="40"/>
        <v>38.193084354644348</v>
      </c>
      <c r="AA81" s="330">
        <f t="shared" si="40"/>
        <v>38.193084354644348</v>
      </c>
      <c r="AB81" s="330">
        <f t="shared" si="40"/>
        <v>38.193084354644348</v>
      </c>
      <c r="AC81" s="330">
        <f t="shared" si="40"/>
        <v>38.193084354644348</v>
      </c>
      <c r="AD81" s="330">
        <f t="shared" si="40"/>
        <v>38.193084354644348</v>
      </c>
      <c r="AE81" s="330">
        <f t="shared" si="40"/>
        <v>38.193084354644348</v>
      </c>
      <c r="AF81" s="330">
        <f t="shared" si="40"/>
        <v>38.193084354644348</v>
      </c>
      <c r="AG81" s="330">
        <f t="shared" si="40"/>
        <v>38.193084354644348</v>
      </c>
      <c r="AH81" s="330">
        <f t="shared" si="40"/>
        <v>19.096542177322174</v>
      </c>
      <c r="AI81" s="330">
        <f t="shared" si="40"/>
        <v>0</v>
      </c>
      <c r="AJ81" s="330">
        <f t="shared" si="40"/>
        <v>0</v>
      </c>
      <c r="AK81" s="330">
        <f t="shared" si="40"/>
        <v>0</v>
      </c>
      <c r="AL81" s="330">
        <f t="shared" si="40"/>
        <v>0</v>
      </c>
      <c r="AM81" s="330">
        <f t="shared" si="40"/>
        <v>0</v>
      </c>
      <c r="AN81" s="330">
        <f t="shared" si="40"/>
        <v>0</v>
      </c>
      <c r="AO81" s="330">
        <f t="shared" si="40"/>
        <v>0</v>
      </c>
      <c r="AP81" s="330">
        <f t="shared" si="40"/>
        <v>0</v>
      </c>
      <c r="AQ81" s="330">
        <f t="shared" si="40"/>
        <v>0</v>
      </c>
      <c r="AR81" s="330">
        <f t="shared" si="40"/>
        <v>0</v>
      </c>
      <c r="AS81" s="330">
        <f t="shared" si="40"/>
        <v>0</v>
      </c>
      <c r="AT81" s="330">
        <f t="shared" si="40"/>
        <v>0</v>
      </c>
      <c r="AU81" s="330">
        <f t="shared" si="40"/>
        <v>0</v>
      </c>
      <c r="AV81" s="330">
        <f t="shared" si="40"/>
        <v>0</v>
      </c>
      <c r="AW81" s="330">
        <f t="shared" si="40"/>
        <v>0</v>
      </c>
      <c r="AX81" s="330">
        <f t="shared" si="40"/>
        <v>0</v>
      </c>
      <c r="AY81" s="330">
        <f t="shared" si="40"/>
        <v>0</v>
      </c>
      <c r="AZ81" s="330">
        <f t="shared" si="40"/>
        <v>0</v>
      </c>
      <c r="BA81" s="330">
        <f t="shared" si="40"/>
        <v>0</v>
      </c>
      <c r="BB81" s="330">
        <f t="shared" si="40"/>
        <v>0</v>
      </c>
      <c r="BC81" s="330">
        <f t="shared" si="40"/>
        <v>0</v>
      </c>
      <c r="BD81" s="330">
        <f t="shared" si="40"/>
        <v>0</v>
      </c>
      <c r="BE81" s="330">
        <f t="shared" si="40"/>
        <v>0</v>
      </c>
      <c r="BF81" s="330">
        <f t="shared" si="40"/>
        <v>0</v>
      </c>
      <c r="BG81" s="330">
        <f t="shared" si="40"/>
        <v>0</v>
      </c>
      <c r="BH81" s="330">
        <f t="shared" si="40"/>
        <v>0</v>
      </c>
      <c r="BI81" s="330">
        <f t="shared" si="40"/>
        <v>0</v>
      </c>
      <c r="BJ81" s="330">
        <f t="shared" si="40"/>
        <v>0</v>
      </c>
      <c r="BK81" s="330">
        <f t="shared" si="40"/>
        <v>0</v>
      </c>
      <c r="BL81" s="330">
        <f t="shared" si="40"/>
        <v>0</v>
      </c>
      <c r="BM81" s="37"/>
      <c r="BN81" s="75">
        <f>SUM(B81:BM81)</f>
        <v>856.01470057610118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1">C79+C81</f>
        <v>0</v>
      </c>
      <c r="D82" s="95">
        <f t="shared" si="41"/>
        <v>0</v>
      </c>
      <c r="E82" s="95">
        <f t="shared" si="41"/>
        <v>0</v>
      </c>
      <c r="F82" s="95">
        <f t="shared" si="41"/>
        <v>0</v>
      </c>
      <c r="G82" s="95">
        <f t="shared" si="41"/>
        <v>0</v>
      </c>
      <c r="H82" s="95">
        <f t="shared" si="41"/>
        <v>0</v>
      </c>
      <c r="I82" s="95">
        <f t="shared" si="41"/>
        <v>0</v>
      </c>
      <c r="J82" s="95">
        <f t="shared" si="41"/>
        <v>0</v>
      </c>
      <c r="K82" s="95">
        <f t="shared" si="41"/>
        <v>0</v>
      </c>
      <c r="L82" s="95">
        <f t="shared" si="41"/>
        <v>0</v>
      </c>
      <c r="M82" s="95">
        <f t="shared" si="41"/>
        <v>0</v>
      </c>
      <c r="N82" s="95">
        <f t="shared" si="41"/>
        <v>32.098625354082543</v>
      </c>
      <c r="O82" s="95">
        <f t="shared" si="41"/>
        <v>61.791993714965841</v>
      </c>
      <c r="P82" s="95">
        <f t="shared" si="41"/>
        <v>57.152672397122437</v>
      </c>
      <c r="Q82" s="95">
        <f t="shared" si="41"/>
        <v>52.872855683244765</v>
      </c>
      <c r="R82" s="95">
        <f t="shared" si="41"/>
        <v>48.90118577276629</v>
      </c>
      <c r="S82" s="95">
        <f t="shared" si="41"/>
        <v>45.237662665687004</v>
      </c>
      <c r="T82" s="95">
        <f t="shared" si="41"/>
        <v>41.839488194868132</v>
      </c>
      <c r="U82" s="95">
        <f t="shared" si="41"/>
        <v>38.706662360309679</v>
      </c>
      <c r="V82" s="95">
        <f t="shared" si="41"/>
        <v>38.193084354644348</v>
      </c>
      <c r="W82" s="95">
        <f t="shared" si="41"/>
        <v>38.193084354644348</v>
      </c>
      <c r="X82" s="95">
        <f t="shared" si="41"/>
        <v>38.193084354644348</v>
      </c>
      <c r="Y82" s="95">
        <f t="shared" si="41"/>
        <v>38.193084354644348</v>
      </c>
      <c r="Z82" s="95">
        <f t="shared" si="41"/>
        <v>38.193084354644348</v>
      </c>
      <c r="AA82" s="95">
        <f t="shared" si="41"/>
        <v>38.193084354644348</v>
      </c>
      <c r="AB82" s="95">
        <f t="shared" si="41"/>
        <v>38.193084354644348</v>
      </c>
      <c r="AC82" s="95">
        <f t="shared" si="41"/>
        <v>38.193084354644348</v>
      </c>
      <c r="AD82" s="95">
        <f t="shared" si="41"/>
        <v>38.193084354644348</v>
      </c>
      <c r="AE82" s="95">
        <f t="shared" si="41"/>
        <v>38.193084354644348</v>
      </c>
      <c r="AF82" s="95">
        <f t="shared" si="41"/>
        <v>38.193084354644348</v>
      </c>
      <c r="AG82" s="95">
        <f t="shared" si="41"/>
        <v>38.193084354644348</v>
      </c>
      <c r="AH82" s="95">
        <f t="shared" si="41"/>
        <v>19.096542177322174</v>
      </c>
      <c r="AI82" s="95">
        <f t="shared" si="41"/>
        <v>0</v>
      </c>
      <c r="AJ82" s="95">
        <f t="shared" si="41"/>
        <v>0</v>
      </c>
      <c r="AK82" s="95">
        <f t="shared" si="41"/>
        <v>0</v>
      </c>
      <c r="AL82" s="95">
        <f t="shared" si="41"/>
        <v>0</v>
      </c>
      <c r="AM82" s="95">
        <f t="shared" si="41"/>
        <v>0</v>
      </c>
      <c r="AN82" s="95">
        <f t="shared" si="41"/>
        <v>0</v>
      </c>
      <c r="AO82" s="95">
        <f t="shared" si="41"/>
        <v>0</v>
      </c>
      <c r="AP82" s="95">
        <f t="shared" si="41"/>
        <v>0</v>
      </c>
      <c r="AQ82" s="95">
        <f t="shared" si="41"/>
        <v>0</v>
      </c>
      <c r="AR82" s="95">
        <f t="shared" si="41"/>
        <v>0</v>
      </c>
      <c r="AS82" s="95">
        <f t="shared" si="41"/>
        <v>0</v>
      </c>
      <c r="AT82" s="95">
        <f t="shared" si="41"/>
        <v>0</v>
      </c>
      <c r="AU82" s="95">
        <f t="shared" si="41"/>
        <v>0</v>
      </c>
      <c r="AV82" s="95">
        <f t="shared" si="41"/>
        <v>0</v>
      </c>
      <c r="AW82" s="95">
        <f t="shared" si="41"/>
        <v>0</v>
      </c>
      <c r="AX82" s="95">
        <f t="shared" si="41"/>
        <v>0</v>
      </c>
      <c r="AY82" s="95">
        <f t="shared" si="41"/>
        <v>0</v>
      </c>
      <c r="AZ82" s="95">
        <f t="shared" si="41"/>
        <v>0</v>
      </c>
      <c r="BA82" s="95">
        <f t="shared" si="41"/>
        <v>0</v>
      </c>
      <c r="BB82" s="95">
        <f t="shared" si="41"/>
        <v>0</v>
      </c>
      <c r="BC82" s="95">
        <f t="shared" si="41"/>
        <v>0</v>
      </c>
      <c r="BD82" s="95">
        <f t="shared" si="41"/>
        <v>0</v>
      </c>
      <c r="BE82" s="95">
        <f t="shared" si="41"/>
        <v>0</v>
      </c>
      <c r="BF82" s="95">
        <f t="shared" si="41"/>
        <v>0</v>
      </c>
      <c r="BG82" s="95">
        <f t="shared" si="41"/>
        <v>0</v>
      </c>
      <c r="BH82" s="95">
        <f t="shared" si="41"/>
        <v>0</v>
      </c>
      <c r="BI82" s="95">
        <f t="shared" si="41"/>
        <v>0</v>
      </c>
      <c r="BJ82" s="95">
        <f t="shared" si="41"/>
        <v>0</v>
      </c>
      <c r="BK82" s="95">
        <f t="shared" si="41"/>
        <v>0</v>
      </c>
      <c r="BL82" s="95">
        <f t="shared" si="41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AY85" si="42">$B$20*(1-$B$5)/$B$3</f>
        <v>0</v>
      </c>
      <c r="C85" s="75">
        <f t="shared" si="42"/>
        <v>0</v>
      </c>
      <c r="D85" s="75">
        <f t="shared" si="42"/>
        <v>0</v>
      </c>
      <c r="E85" s="75">
        <f t="shared" si="42"/>
        <v>0</v>
      </c>
      <c r="F85" s="75">
        <f t="shared" si="42"/>
        <v>0</v>
      </c>
      <c r="G85" s="75">
        <f t="shared" si="42"/>
        <v>0</v>
      </c>
      <c r="H85" s="75">
        <f t="shared" si="42"/>
        <v>0</v>
      </c>
      <c r="I85" s="75">
        <f t="shared" si="42"/>
        <v>0</v>
      </c>
      <c r="J85" s="75">
        <f t="shared" si="42"/>
        <v>0</v>
      </c>
      <c r="K85" s="75">
        <f t="shared" si="42"/>
        <v>0</v>
      </c>
      <c r="L85" s="75">
        <f t="shared" si="42"/>
        <v>0</v>
      </c>
      <c r="M85" s="75">
        <f t="shared" si="42"/>
        <v>0</v>
      </c>
      <c r="N85" s="75">
        <f t="shared" si="42"/>
        <v>0</v>
      </c>
      <c r="O85" s="75">
        <f t="shared" si="42"/>
        <v>0</v>
      </c>
      <c r="P85" s="75">
        <f t="shared" si="42"/>
        <v>0</v>
      </c>
      <c r="Q85" s="75">
        <f t="shared" si="42"/>
        <v>0</v>
      </c>
      <c r="R85" s="75">
        <f t="shared" si="42"/>
        <v>0</v>
      </c>
      <c r="S85" s="75">
        <f t="shared" si="42"/>
        <v>0</v>
      </c>
      <c r="T85" s="75">
        <f t="shared" si="42"/>
        <v>0</v>
      </c>
      <c r="U85" s="75">
        <f t="shared" si="42"/>
        <v>0</v>
      </c>
      <c r="V85" s="75">
        <f t="shared" si="42"/>
        <v>0</v>
      </c>
      <c r="W85" s="75">
        <f t="shared" si="42"/>
        <v>0</v>
      </c>
      <c r="X85" s="75">
        <f t="shared" si="42"/>
        <v>0</v>
      </c>
      <c r="Y85" s="75">
        <f t="shared" si="42"/>
        <v>0</v>
      </c>
      <c r="Z85" s="75">
        <f t="shared" si="42"/>
        <v>0</v>
      </c>
      <c r="AA85" s="75">
        <f t="shared" si="42"/>
        <v>0</v>
      </c>
      <c r="AB85" s="75">
        <f t="shared" si="42"/>
        <v>0</v>
      </c>
      <c r="AC85" s="75">
        <f t="shared" si="42"/>
        <v>0</v>
      </c>
      <c r="AD85" s="75">
        <f t="shared" si="42"/>
        <v>0</v>
      </c>
      <c r="AE85" s="75">
        <f t="shared" si="42"/>
        <v>0</v>
      </c>
      <c r="AF85" s="75">
        <f t="shared" si="42"/>
        <v>0</v>
      </c>
      <c r="AG85" s="75">
        <f t="shared" si="42"/>
        <v>0</v>
      </c>
      <c r="AH85" s="75">
        <f t="shared" si="42"/>
        <v>0</v>
      </c>
      <c r="AI85" s="75">
        <f t="shared" si="42"/>
        <v>0</v>
      </c>
      <c r="AJ85" s="75">
        <f t="shared" si="42"/>
        <v>0</v>
      </c>
      <c r="AK85" s="75">
        <f t="shared" si="42"/>
        <v>0</v>
      </c>
      <c r="AL85" s="75">
        <f t="shared" si="42"/>
        <v>0</v>
      </c>
      <c r="AM85" s="75">
        <f t="shared" si="42"/>
        <v>0</v>
      </c>
      <c r="AN85" s="75">
        <f t="shared" si="42"/>
        <v>0</v>
      </c>
      <c r="AO85" s="75">
        <f t="shared" si="42"/>
        <v>0</v>
      </c>
      <c r="AP85" s="75">
        <f t="shared" si="42"/>
        <v>0</v>
      </c>
      <c r="AQ85" s="75">
        <f t="shared" si="42"/>
        <v>0</v>
      </c>
      <c r="AR85" s="75">
        <f t="shared" si="42"/>
        <v>0</v>
      </c>
      <c r="AS85" s="75">
        <f t="shared" si="42"/>
        <v>0</v>
      </c>
      <c r="AT85" s="75">
        <f t="shared" si="42"/>
        <v>0</v>
      </c>
      <c r="AU85" s="75">
        <f t="shared" si="42"/>
        <v>0</v>
      </c>
      <c r="AV85" s="75">
        <f t="shared" si="42"/>
        <v>0</v>
      </c>
      <c r="AW85" s="75">
        <f t="shared" si="42"/>
        <v>0</v>
      </c>
      <c r="AX85" s="75">
        <f t="shared" si="42"/>
        <v>0</v>
      </c>
      <c r="AY85" s="75">
        <f t="shared" si="42"/>
        <v>0</v>
      </c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37"/>
      <c r="BN85" s="75">
        <f t="shared" ref="BN85:BN97" si="43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AZ86" si="44">$C$20*(1-$B$5)/$B$3</f>
        <v>0</v>
      </c>
      <c r="D86" s="75">
        <f t="shared" si="44"/>
        <v>0</v>
      </c>
      <c r="E86" s="75">
        <f t="shared" si="44"/>
        <v>0</v>
      </c>
      <c r="F86" s="75">
        <f t="shared" si="44"/>
        <v>0</v>
      </c>
      <c r="G86" s="75">
        <f t="shared" si="44"/>
        <v>0</v>
      </c>
      <c r="H86" s="75">
        <f t="shared" si="44"/>
        <v>0</v>
      </c>
      <c r="I86" s="75">
        <f t="shared" si="44"/>
        <v>0</v>
      </c>
      <c r="J86" s="75">
        <f t="shared" si="44"/>
        <v>0</v>
      </c>
      <c r="K86" s="75">
        <f t="shared" si="44"/>
        <v>0</v>
      </c>
      <c r="L86" s="75">
        <f t="shared" si="44"/>
        <v>0</v>
      </c>
      <c r="M86" s="75">
        <f t="shared" si="44"/>
        <v>0</v>
      </c>
      <c r="N86" s="75">
        <f t="shared" si="44"/>
        <v>0</v>
      </c>
      <c r="O86" s="75">
        <f t="shared" si="44"/>
        <v>0</v>
      </c>
      <c r="P86" s="75">
        <f t="shared" si="44"/>
        <v>0</v>
      </c>
      <c r="Q86" s="75">
        <f t="shared" si="44"/>
        <v>0</v>
      </c>
      <c r="R86" s="75">
        <f t="shared" si="44"/>
        <v>0</v>
      </c>
      <c r="S86" s="75">
        <f t="shared" si="44"/>
        <v>0</v>
      </c>
      <c r="T86" s="75">
        <f t="shared" si="44"/>
        <v>0</v>
      </c>
      <c r="U86" s="75">
        <f t="shared" si="44"/>
        <v>0</v>
      </c>
      <c r="V86" s="75">
        <f t="shared" si="44"/>
        <v>0</v>
      </c>
      <c r="W86" s="75">
        <f t="shared" si="44"/>
        <v>0</v>
      </c>
      <c r="X86" s="75">
        <f t="shared" si="44"/>
        <v>0</v>
      </c>
      <c r="Y86" s="75">
        <f t="shared" si="44"/>
        <v>0</v>
      </c>
      <c r="Z86" s="75">
        <f t="shared" si="44"/>
        <v>0</v>
      </c>
      <c r="AA86" s="75">
        <f t="shared" si="44"/>
        <v>0</v>
      </c>
      <c r="AB86" s="75">
        <f t="shared" si="44"/>
        <v>0</v>
      </c>
      <c r="AC86" s="75">
        <f t="shared" si="44"/>
        <v>0</v>
      </c>
      <c r="AD86" s="75">
        <f t="shared" si="44"/>
        <v>0</v>
      </c>
      <c r="AE86" s="75">
        <f t="shared" si="44"/>
        <v>0</v>
      </c>
      <c r="AF86" s="75">
        <f t="shared" si="44"/>
        <v>0</v>
      </c>
      <c r="AG86" s="75">
        <f t="shared" si="44"/>
        <v>0</v>
      </c>
      <c r="AH86" s="75">
        <f t="shared" si="44"/>
        <v>0</v>
      </c>
      <c r="AI86" s="75">
        <f t="shared" si="44"/>
        <v>0</v>
      </c>
      <c r="AJ86" s="75">
        <f t="shared" si="44"/>
        <v>0</v>
      </c>
      <c r="AK86" s="75">
        <f t="shared" si="44"/>
        <v>0</v>
      </c>
      <c r="AL86" s="75">
        <f t="shared" si="44"/>
        <v>0</v>
      </c>
      <c r="AM86" s="75">
        <f t="shared" si="44"/>
        <v>0</v>
      </c>
      <c r="AN86" s="75">
        <f t="shared" si="44"/>
        <v>0</v>
      </c>
      <c r="AO86" s="75">
        <f t="shared" si="44"/>
        <v>0</v>
      </c>
      <c r="AP86" s="75">
        <f t="shared" si="44"/>
        <v>0</v>
      </c>
      <c r="AQ86" s="75">
        <f t="shared" si="44"/>
        <v>0</v>
      </c>
      <c r="AR86" s="75">
        <f t="shared" si="44"/>
        <v>0</v>
      </c>
      <c r="AS86" s="75">
        <f t="shared" si="44"/>
        <v>0</v>
      </c>
      <c r="AT86" s="75">
        <f t="shared" si="44"/>
        <v>0</v>
      </c>
      <c r="AU86" s="75">
        <f t="shared" si="44"/>
        <v>0</v>
      </c>
      <c r="AV86" s="75">
        <f t="shared" si="44"/>
        <v>0</v>
      </c>
      <c r="AW86" s="75">
        <f t="shared" si="44"/>
        <v>0</v>
      </c>
      <c r="AX86" s="75">
        <f t="shared" si="44"/>
        <v>0</v>
      </c>
      <c r="AY86" s="75">
        <f t="shared" si="44"/>
        <v>0</v>
      </c>
      <c r="AZ86" s="75">
        <f t="shared" si="44"/>
        <v>0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3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0</v>
      </c>
      <c r="E87" s="75">
        <f t="shared" ref="E87:BA87" si="45">$D$20*(1-$B$5)/$B$3</f>
        <v>0</v>
      </c>
      <c r="F87" s="75">
        <f t="shared" si="45"/>
        <v>0</v>
      </c>
      <c r="G87" s="75">
        <f t="shared" si="45"/>
        <v>0</v>
      </c>
      <c r="H87" s="75">
        <f t="shared" si="45"/>
        <v>0</v>
      </c>
      <c r="I87" s="75">
        <f t="shared" si="45"/>
        <v>0</v>
      </c>
      <c r="J87" s="75">
        <f t="shared" si="45"/>
        <v>0</v>
      </c>
      <c r="K87" s="75">
        <f t="shared" si="45"/>
        <v>0</v>
      </c>
      <c r="L87" s="75">
        <f t="shared" si="45"/>
        <v>0</v>
      </c>
      <c r="M87" s="75">
        <f t="shared" si="45"/>
        <v>0</v>
      </c>
      <c r="N87" s="75">
        <f t="shared" si="45"/>
        <v>0</v>
      </c>
      <c r="O87" s="75">
        <f t="shared" si="45"/>
        <v>0</v>
      </c>
      <c r="P87" s="75">
        <f t="shared" si="45"/>
        <v>0</v>
      </c>
      <c r="Q87" s="75">
        <f t="shared" si="45"/>
        <v>0</v>
      </c>
      <c r="R87" s="75">
        <f t="shared" si="45"/>
        <v>0</v>
      </c>
      <c r="S87" s="75">
        <f t="shared" si="45"/>
        <v>0</v>
      </c>
      <c r="T87" s="75">
        <f t="shared" si="45"/>
        <v>0</v>
      </c>
      <c r="U87" s="75">
        <f t="shared" si="45"/>
        <v>0</v>
      </c>
      <c r="V87" s="75">
        <f t="shared" si="45"/>
        <v>0</v>
      </c>
      <c r="W87" s="75">
        <f t="shared" si="45"/>
        <v>0</v>
      </c>
      <c r="X87" s="75">
        <f t="shared" si="45"/>
        <v>0</v>
      </c>
      <c r="Y87" s="75">
        <f t="shared" si="45"/>
        <v>0</v>
      </c>
      <c r="Z87" s="75">
        <f t="shared" si="45"/>
        <v>0</v>
      </c>
      <c r="AA87" s="75">
        <f t="shared" si="45"/>
        <v>0</v>
      </c>
      <c r="AB87" s="75">
        <f t="shared" si="45"/>
        <v>0</v>
      </c>
      <c r="AC87" s="75">
        <f t="shared" si="45"/>
        <v>0</v>
      </c>
      <c r="AD87" s="75">
        <f t="shared" si="45"/>
        <v>0</v>
      </c>
      <c r="AE87" s="75">
        <f t="shared" si="45"/>
        <v>0</v>
      </c>
      <c r="AF87" s="75">
        <f t="shared" si="45"/>
        <v>0</v>
      </c>
      <c r="AG87" s="75">
        <f t="shared" si="45"/>
        <v>0</v>
      </c>
      <c r="AH87" s="75">
        <f t="shared" si="45"/>
        <v>0</v>
      </c>
      <c r="AI87" s="75">
        <f t="shared" si="45"/>
        <v>0</v>
      </c>
      <c r="AJ87" s="75">
        <f t="shared" si="45"/>
        <v>0</v>
      </c>
      <c r="AK87" s="75">
        <f t="shared" si="45"/>
        <v>0</v>
      </c>
      <c r="AL87" s="75">
        <f t="shared" si="45"/>
        <v>0</v>
      </c>
      <c r="AM87" s="75">
        <f t="shared" si="45"/>
        <v>0</v>
      </c>
      <c r="AN87" s="75">
        <f t="shared" si="45"/>
        <v>0</v>
      </c>
      <c r="AO87" s="75">
        <f t="shared" si="45"/>
        <v>0</v>
      </c>
      <c r="AP87" s="75">
        <f t="shared" si="45"/>
        <v>0</v>
      </c>
      <c r="AQ87" s="75">
        <f t="shared" si="45"/>
        <v>0</v>
      </c>
      <c r="AR87" s="75">
        <f t="shared" si="45"/>
        <v>0</v>
      </c>
      <c r="AS87" s="75">
        <f t="shared" si="45"/>
        <v>0</v>
      </c>
      <c r="AT87" s="75">
        <f t="shared" si="45"/>
        <v>0</v>
      </c>
      <c r="AU87" s="75">
        <f t="shared" si="45"/>
        <v>0</v>
      </c>
      <c r="AV87" s="75">
        <f t="shared" si="45"/>
        <v>0</v>
      </c>
      <c r="AW87" s="75">
        <f t="shared" si="45"/>
        <v>0</v>
      </c>
      <c r="AX87" s="75">
        <f t="shared" si="45"/>
        <v>0</v>
      </c>
      <c r="AY87" s="75">
        <f t="shared" si="45"/>
        <v>0</v>
      </c>
      <c r="AZ87" s="75">
        <f t="shared" si="45"/>
        <v>0</v>
      </c>
      <c r="BA87" s="75">
        <f t="shared" si="45"/>
        <v>0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3"/>
        <v>0</v>
      </c>
      <c r="BO87" s="335">
        <f>BN103*(1-0)</f>
        <v>0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6">$E$20*(1-$B$5)/$B$3</f>
        <v>0</v>
      </c>
      <c r="F88" s="75">
        <f t="shared" si="46"/>
        <v>0</v>
      </c>
      <c r="G88" s="75">
        <f t="shared" si="46"/>
        <v>0</v>
      </c>
      <c r="H88" s="75">
        <f t="shared" si="46"/>
        <v>0</v>
      </c>
      <c r="I88" s="75">
        <f t="shared" si="46"/>
        <v>0</v>
      </c>
      <c r="J88" s="75">
        <f t="shared" si="46"/>
        <v>0</v>
      </c>
      <c r="K88" s="75">
        <f t="shared" si="46"/>
        <v>0</v>
      </c>
      <c r="L88" s="75">
        <f t="shared" si="46"/>
        <v>0</v>
      </c>
      <c r="M88" s="75">
        <f t="shared" si="46"/>
        <v>0</v>
      </c>
      <c r="N88" s="75">
        <f t="shared" si="46"/>
        <v>0</v>
      </c>
      <c r="O88" s="75">
        <f t="shared" si="46"/>
        <v>0</v>
      </c>
      <c r="P88" s="75">
        <f t="shared" si="46"/>
        <v>0</v>
      </c>
      <c r="Q88" s="75">
        <f t="shared" si="46"/>
        <v>0</v>
      </c>
      <c r="R88" s="75">
        <f t="shared" si="46"/>
        <v>0</v>
      </c>
      <c r="S88" s="75">
        <f t="shared" si="46"/>
        <v>0</v>
      </c>
      <c r="T88" s="75">
        <f t="shared" si="46"/>
        <v>0</v>
      </c>
      <c r="U88" s="75">
        <f t="shared" si="46"/>
        <v>0</v>
      </c>
      <c r="V88" s="75">
        <f t="shared" si="46"/>
        <v>0</v>
      </c>
      <c r="W88" s="75">
        <f t="shared" si="46"/>
        <v>0</v>
      </c>
      <c r="X88" s="75">
        <f t="shared" si="46"/>
        <v>0</v>
      </c>
      <c r="Y88" s="75">
        <f t="shared" si="46"/>
        <v>0</v>
      </c>
      <c r="Z88" s="75">
        <f t="shared" si="46"/>
        <v>0</v>
      </c>
      <c r="AA88" s="75">
        <f t="shared" si="46"/>
        <v>0</v>
      </c>
      <c r="AB88" s="75">
        <f t="shared" si="46"/>
        <v>0</v>
      </c>
      <c r="AC88" s="75">
        <f t="shared" si="46"/>
        <v>0</v>
      </c>
      <c r="AD88" s="75">
        <f t="shared" si="46"/>
        <v>0</v>
      </c>
      <c r="AE88" s="75">
        <f t="shared" si="46"/>
        <v>0</v>
      </c>
      <c r="AF88" s="75">
        <f t="shared" si="46"/>
        <v>0</v>
      </c>
      <c r="AG88" s="75">
        <f t="shared" si="46"/>
        <v>0</v>
      </c>
      <c r="AH88" s="75">
        <f t="shared" si="46"/>
        <v>0</v>
      </c>
      <c r="AI88" s="75">
        <f t="shared" si="46"/>
        <v>0</v>
      </c>
      <c r="AJ88" s="75">
        <f t="shared" si="46"/>
        <v>0</v>
      </c>
      <c r="AK88" s="75">
        <f t="shared" si="46"/>
        <v>0</v>
      </c>
      <c r="AL88" s="75">
        <f t="shared" si="46"/>
        <v>0</v>
      </c>
      <c r="AM88" s="75">
        <f t="shared" si="46"/>
        <v>0</v>
      </c>
      <c r="AN88" s="75">
        <f t="shared" si="46"/>
        <v>0</v>
      </c>
      <c r="AO88" s="75">
        <f t="shared" si="46"/>
        <v>0</v>
      </c>
      <c r="AP88" s="75">
        <f t="shared" si="46"/>
        <v>0</v>
      </c>
      <c r="AQ88" s="75">
        <f t="shared" si="46"/>
        <v>0</v>
      </c>
      <c r="AR88" s="75">
        <f t="shared" si="46"/>
        <v>0</v>
      </c>
      <c r="AS88" s="75">
        <f t="shared" si="46"/>
        <v>0</v>
      </c>
      <c r="AT88" s="75">
        <f t="shared" si="46"/>
        <v>0</v>
      </c>
      <c r="AU88" s="75">
        <f t="shared" si="46"/>
        <v>0</v>
      </c>
      <c r="AV88" s="75">
        <f t="shared" si="46"/>
        <v>0</v>
      </c>
      <c r="AW88" s="75">
        <f t="shared" si="46"/>
        <v>0</v>
      </c>
      <c r="AX88" s="75">
        <f t="shared" si="46"/>
        <v>0</v>
      </c>
      <c r="AY88" s="75">
        <f t="shared" si="46"/>
        <v>0</v>
      </c>
      <c r="AZ88" s="75">
        <f t="shared" si="46"/>
        <v>0</v>
      </c>
      <c r="BA88" s="75">
        <f t="shared" si="46"/>
        <v>0</v>
      </c>
      <c r="BB88" s="75">
        <f t="shared" si="46"/>
        <v>0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3"/>
        <v>0</v>
      </c>
      <c r="BO88" s="335">
        <f>BN104*(1-0.025)</f>
        <v>0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C89" si="47">$F$20*(1-$B$5)/$B$3</f>
        <v>0</v>
      </c>
      <c r="G89" s="75">
        <f t="shared" si="47"/>
        <v>0</v>
      </c>
      <c r="H89" s="75">
        <f t="shared" si="47"/>
        <v>0</v>
      </c>
      <c r="I89" s="75">
        <f t="shared" si="47"/>
        <v>0</v>
      </c>
      <c r="J89" s="75">
        <f t="shared" si="47"/>
        <v>0</v>
      </c>
      <c r="K89" s="75">
        <f t="shared" si="47"/>
        <v>0</v>
      </c>
      <c r="L89" s="75">
        <f t="shared" si="47"/>
        <v>0</v>
      </c>
      <c r="M89" s="75">
        <f t="shared" si="47"/>
        <v>0</v>
      </c>
      <c r="N89" s="75">
        <f t="shared" si="47"/>
        <v>0</v>
      </c>
      <c r="O89" s="75">
        <f t="shared" si="47"/>
        <v>0</v>
      </c>
      <c r="P89" s="75">
        <f t="shared" si="47"/>
        <v>0</v>
      </c>
      <c r="Q89" s="75">
        <f t="shared" si="47"/>
        <v>0</v>
      </c>
      <c r="R89" s="75">
        <f t="shared" si="47"/>
        <v>0</v>
      </c>
      <c r="S89" s="75">
        <f t="shared" si="47"/>
        <v>0</v>
      </c>
      <c r="T89" s="75">
        <f t="shared" si="47"/>
        <v>0</v>
      </c>
      <c r="U89" s="75">
        <f t="shared" si="47"/>
        <v>0</v>
      </c>
      <c r="V89" s="75">
        <f t="shared" si="47"/>
        <v>0</v>
      </c>
      <c r="W89" s="75">
        <f t="shared" si="47"/>
        <v>0</v>
      </c>
      <c r="X89" s="75">
        <f t="shared" si="47"/>
        <v>0</v>
      </c>
      <c r="Y89" s="75">
        <f t="shared" si="47"/>
        <v>0</v>
      </c>
      <c r="Z89" s="75">
        <f t="shared" si="47"/>
        <v>0</v>
      </c>
      <c r="AA89" s="75">
        <f t="shared" si="47"/>
        <v>0</v>
      </c>
      <c r="AB89" s="75">
        <f t="shared" si="47"/>
        <v>0</v>
      </c>
      <c r="AC89" s="75">
        <f t="shared" si="47"/>
        <v>0</v>
      </c>
      <c r="AD89" s="75">
        <f t="shared" si="47"/>
        <v>0</v>
      </c>
      <c r="AE89" s="75">
        <f t="shared" si="47"/>
        <v>0</v>
      </c>
      <c r="AF89" s="75">
        <f t="shared" si="47"/>
        <v>0</v>
      </c>
      <c r="AG89" s="75">
        <f t="shared" si="47"/>
        <v>0</v>
      </c>
      <c r="AH89" s="75">
        <f t="shared" si="47"/>
        <v>0</v>
      </c>
      <c r="AI89" s="75">
        <f t="shared" si="47"/>
        <v>0</v>
      </c>
      <c r="AJ89" s="75">
        <f t="shared" si="47"/>
        <v>0</v>
      </c>
      <c r="AK89" s="75">
        <f t="shared" si="47"/>
        <v>0</v>
      </c>
      <c r="AL89" s="75">
        <f t="shared" si="47"/>
        <v>0</v>
      </c>
      <c r="AM89" s="75">
        <f t="shared" si="47"/>
        <v>0</v>
      </c>
      <c r="AN89" s="75">
        <f t="shared" si="47"/>
        <v>0</v>
      </c>
      <c r="AO89" s="75">
        <f t="shared" si="47"/>
        <v>0</v>
      </c>
      <c r="AP89" s="75">
        <f t="shared" si="47"/>
        <v>0</v>
      </c>
      <c r="AQ89" s="75">
        <f t="shared" si="47"/>
        <v>0</v>
      </c>
      <c r="AR89" s="75">
        <f t="shared" si="47"/>
        <v>0</v>
      </c>
      <c r="AS89" s="75">
        <f t="shared" si="47"/>
        <v>0</v>
      </c>
      <c r="AT89" s="75">
        <f t="shared" si="47"/>
        <v>0</v>
      </c>
      <c r="AU89" s="75">
        <f t="shared" si="47"/>
        <v>0</v>
      </c>
      <c r="AV89" s="75">
        <f t="shared" si="47"/>
        <v>0</v>
      </c>
      <c r="AW89" s="75">
        <f t="shared" si="47"/>
        <v>0</v>
      </c>
      <c r="AX89" s="75">
        <f t="shared" si="47"/>
        <v>0</v>
      </c>
      <c r="AY89" s="75">
        <f t="shared" si="47"/>
        <v>0</v>
      </c>
      <c r="AZ89" s="75">
        <f t="shared" si="47"/>
        <v>0</v>
      </c>
      <c r="BA89" s="75">
        <f t="shared" si="47"/>
        <v>0</v>
      </c>
      <c r="BB89" s="75">
        <f t="shared" si="47"/>
        <v>0</v>
      </c>
      <c r="BC89" s="75">
        <f t="shared" si="47"/>
        <v>0</v>
      </c>
      <c r="BD89" s="75"/>
      <c r="BE89" s="75"/>
      <c r="BF89" s="75"/>
      <c r="BG89" s="75"/>
      <c r="BH89" s="75"/>
      <c r="BI89" s="75"/>
      <c r="BJ89" s="75"/>
      <c r="BK89" s="75"/>
      <c r="BL89" s="75"/>
      <c r="BM89" s="37"/>
      <c r="BN89" s="75">
        <f t="shared" si="43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8">$G$20*(1-$B$5)/$B$3</f>
        <v>0</v>
      </c>
      <c r="H90" s="75">
        <f t="shared" si="48"/>
        <v>0</v>
      </c>
      <c r="I90" s="75">
        <f t="shared" si="48"/>
        <v>0</v>
      </c>
      <c r="J90" s="75">
        <f t="shared" si="48"/>
        <v>0</v>
      </c>
      <c r="K90" s="75">
        <f t="shared" si="48"/>
        <v>0</v>
      </c>
      <c r="L90" s="75">
        <f t="shared" si="48"/>
        <v>0</v>
      </c>
      <c r="M90" s="75">
        <f t="shared" si="48"/>
        <v>0</v>
      </c>
      <c r="N90" s="75">
        <f t="shared" si="48"/>
        <v>0</v>
      </c>
      <c r="O90" s="75">
        <f t="shared" si="48"/>
        <v>0</v>
      </c>
      <c r="P90" s="75">
        <f t="shared" si="48"/>
        <v>0</v>
      </c>
      <c r="Q90" s="75">
        <f t="shared" si="48"/>
        <v>0</v>
      </c>
      <c r="R90" s="75">
        <f t="shared" si="48"/>
        <v>0</v>
      </c>
      <c r="S90" s="75">
        <f t="shared" si="48"/>
        <v>0</v>
      </c>
      <c r="T90" s="75">
        <f t="shared" si="48"/>
        <v>0</v>
      </c>
      <c r="U90" s="75">
        <f t="shared" si="48"/>
        <v>0</v>
      </c>
      <c r="V90" s="75">
        <f t="shared" si="48"/>
        <v>0</v>
      </c>
      <c r="W90" s="75">
        <f t="shared" si="48"/>
        <v>0</v>
      </c>
      <c r="X90" s="75">
        <f t="shared" si="48"/>
        <v>0</v>
      </c>
      <c r="Y90" s="75">
        <f t="shared" si="48"/>
        <v>0</v>
      </c>
      <c r="Z90" s="75">
        <f t="shared" si="48"/>
        <v>0</v>
      </c>
      <c r="AA90" s="75">
        <f t="shared" si="48"/>
        <v>0</v>
      </c>
      <c r="AB90" s="75">
        <f t="shared" si="48"/>
        <v>0</v>
      </c>
      <c r="AC90" s="75">
        <f t="shared" si="48"/>
        <v>0</v>
      </c>
      <c r="AD90" s="75">
        <f t="shared" si="48"/>
        <v>0</v>
      </c>
      <c r="AE90" s="75">
        <f t="shared" si="48"/>
        <v>0</v>
      </c>
      <c r="AF90" s="75">
        <f t="shared" si="48"/>
        <v>0</v>
      </c>
      <c r="AG90" s="75">
        <f t="shared" si="48"/>
        <v>0</v>
      </c>
      <c r="AH90" s="75">
        <f t="shared" si="48"/>
        <v>0</v>
      </c>
      <c r="AI90" s="75">
        <f t="shared" si="48"/>
        <v>0</v>
      </c>
      <c r="AJ90" s="75">
        <f t="shared" si="48"/>
        <v>0</v>
      </c>
      <c r="AK90" s="75">
        <f t="shared" si="48"/>
        <v>0</v>
      </c>
      <c r="AL90" s="75">
        <f t="shared" si="48"/>
        <v>0</v>
      </c>
      <c r="AM90" s="75">
        <f t="shared" si="48"/>
        <v>0</v>
      </c>
      <c r="AN90" s="75">
        <f t="shared" si="48"/>
        <v>0</v>
      </c>
      <c r="AO90" s="75">
        <f t="shared" si="48"/>
        <v>0</v>
      </c>
      <c r="AP90" s="75">
        <f t="shared" si="48"/>
        <v>0</v>
      </c>
      <c r="AQ90" s="75">
        <f t="shared" si="48"/>
        <v>0</v>
      </c>
      <c r="AR90" s="75">
        <f t="shared" si="48"/>
        <v>0</v>
      </c>
      <c r="AS90" s="75">
        <f t="shared" si="48"/>
        <v>0</v>
      </c>
      <c r="AT90" s="75">
        <f t="shared" si="48"/>
        <v>0</v>
      </c>
      <c r="AU90" s="75">
        <f t="shared" si="48"/>
        <v>0</v>
      </c>
      <c r="AV90" s="75">
        <f t="shared" si="48"/>
        <v>0</v>
      </c>
      <c r="AW90" s="75">
        <f t="shared" si="48"/>
        <v>0</v>
      </c>
      <c r="AX90" s="75">
        <f t="shared" si="48"/>
        <v>0</v>
      </c>
      <c r="AY90" s="75">
        <f t="shared" si="48"/>
        <v>0</v>
      </c>
      <c r="AZ90" s="75">
        <f t="shared" si="48"/>
        <v>0</v>
      </c>
      <c r="BA90" s="75">
        <f t="shared" si="48"/>
        <v>0</v>
      </c>
      <c r="BB90" s="75">
        <f t="shared" si="48"/>
        <v>0</v>
      </c>
      <c r="BC90" s="75">
        <f t="shared" si="48"/>
        <v>0</v>
      </c>
      <c r="BD90" s="75">
        <f t="shared" si="48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3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E91" si="49">$H$20*(1-$B$5)/$B$3</f>
        <v>0</v>
      </c>
      <c r="I91" s="75">
        <f t="shared" si="49"/>
        <v>0</v>
      </c>
      <c r="J91" s="75">
        <f t="shared" si="49"/>
        <v>0</v>
      </c>
      <c r="K91" s="75">
        <f t="shared" si="49"/>
        <v>0</v>
      </c>
      <c r="L91" s="75">
        <f t="shared" si="49"/>
        <v>0</v>
      </c>
      <c r="M91" s="75">
        <f t="shared" si="49"/>
        <v>0</v>
      </c>
      <c r="N91" s="75">
        <f t="shared" si="49"/>
        <v>0</v>
      </c>
      <c r="O91" s="75">
        <f t="shared" si="49"/>
        <v>0</v>
      </c>
      <c r="P91" s="75">
        <f t="shared" si="49"/>
        <v>0</v>
      </c>
      <c r="Q91" s="75">
        <f t="shared" si="49"/>
        <v>0</v>
      </c>
      <c r="R91" s="75">
        <f t="shared" si="49"/>
        <v>0</v>
      </c>
      <c r="S91" s="75">
        <f t="shared" si="49"/>
        <v>0</v>
      </c>
      <c r="T91" s="75">
        <f t="shared" si="49"/>
        <v>0</v>
      </c>
      <c r="U91" s="75">
        <f t="shared" si="49"/>
        <v>0</v>
      </c>
      <c r="V91" s="75">
        <f t="shared" si="49"/>
        <v>0</v>
      </c>
      <c r="W91" s="75">
        <f t="shared" si="49"/>
        <v>0</v>
      </c>
      <c r="X91" s="75">
        <f t="shared" si="49"/>
        <v>0</v>
      </c>
      <c r="Y91" s="75">
        <f t="shared" si="49"/>
        <v>0</v>
      </c>
      <c r="Z91" s="75">
        <f t="shared" si="49"/>
        <v>0</v>
      </c>
      <c r="AA91" s="75">
        <f t="shared" si="49"/>
        <v>0</v>
      </c>
      <c r="AB91" s="75">
        <f t="shared" si="49"/>
        <v>0</v>
      </c>
      <c r="AC91" s="75">
        <f t="shared" si="49"/>
        <v>0</v>
      </c>
      <c r="AD91" s="75">
        <f t="shared" si="49"/>
        <v>0</v>
      </c>
      <c r="AE91" s="75">
        <f t="shared" si="49"/>
        <v>0</v>
      </c>
      <c r="AF91" s="75">
        <f t="shared" si="49"/>
        <v>0</v>
      </c>
      <c r="AG91" s="75">
        <f t="shared" si="49"/>
        <v>0</v>
      </c>
      <c r="AH91" s="75">
        <f t="shared" si="49"/>
        <v>0</v>
      </c>
      <c r="AI91" s="75">
        <f t="shared" si="49"/>
        <v>0</v>
      </c>
      <c r="AJ91" s="75">
        <f t="shared" si="49"/>
        <v>0</v>
      </c>
      <c r="AK91" s="75">
        <f t="shared" si="49"/>
        <v>0</v>
      </c>
      <c r="AL91" s="75">
        <f t="shared" si="49"/>
        <v>0</v>
      </c>
      <c r="AM91" s="75">
        <f t="shared" si="49"/>
        <v>0</v>
      </c>
      <c r="AN91" s="75">
        <f t="shared" si="49"/>
        <v>0</v>
      </c>
      <c r="AO91" s="75">
        <f t="shared" si="49"/>
        <v>0</v>
      </c>
      <c r="AP91" s="75">
        <f t="shared" si="49"/>
        <v>0</v>
      </c>
      <c r="AQ91" s="75">
        <f t="shared" si="49"/>
        <v>0</v>
      </c>
      <c r="AR91" s="75">
        <f t="shared" si="49"/>
        <v>0</v>
      </c>
      <c r="AS91" s="75">
        <f t="shared" si="49"/>
        <v>0</v>
      </c>
      <c r="AT91" s="75">
        <f t="shared" si="49"/>
        <v>0</v>
      </c>
      <c r="AU91" s="75">
        <f t="shared" si="49"/>
        <v>0</v>
      </c>
      <c r="AV91" s="75">
        <f t="shared" si="49"/>
        <v>0</v>
      </c>
      <c r="AW91" s="75">
        <f t="shared" si="49"/>
        <v>0</v>
      </c>
      <c r="AX91" s="75">
        <f t="shared" si="49"/>
        <v>0</v>
      </c>
      <c r="AY91" s="75">
        <f t="shared" si="49"/>
        <v>0</v>
      </c>
      <c r="AZ91" s="75">
        <f t="shared" si="49"/>
        <v>0</v>
      </c>
      <c r="BA91" s="75">
        <f t="shared" si="49"/>
        <v>0</v>
      </c>
      <c r="BB91" s="75">
        <f t="shared" si="49"/>
        <v>0</v>
      </c>
      <c r="BC91" s="75">
        <f t="shared" si="49"/>
        <v>0</v>
      </c>
      <c r="BD91" s="75">
        <f t="shared" si="49"/>
        <v>0</v>
      </c>
      <c r="BE91" s="75">
        <f t="shared" si="49"/>
        <v>0</v>
      </c>
      <c r="BF91" s="75"/>
      <c r="BG91" s="75"/>
      <c r="BH91" s="75"/>
      <c r="BI91" s="75"/>
      <c r="BJ91" s="75"/>
      <c r="BK91" s="75"/>
      <c r="BL91" s="75"/>
      <c r="BM91" s="37"/>
      <c r="BN91" s="75">
        <f t="shared" si="43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F92" si="50">$I$20*(1-$B$5)/$B$3</f>
        <v>0</v>
      </c>
      <c r="J92" s="75">
        <f t="shared" si="50"/>
        <v>0</v>
      </c>
      <c r="K92" s="75">
        <f t="shared" si="50"/>
        <v>0</v>
      </c>
      <c r="L92" s="75">
        <f t="shared" si="50"/>
        <v>0</v>
      </c>
      <c r="M92" s="75">
        <f t="shared" si="50"/>
        <v>0</v>
      </c>
      <c r="N92" s="75">
        <f t="shared" si="50"/>
        <v>0</v>
      </c>
      <c r="O92" s="75">
        <f t="shared" si="50"/>
        <v>0</v>
      </c>
      <c r="P92" s="75">
        <f t="shared" si="50"/>
        <v>0</v>
      </c>
      <c r="Q92" s="75">
        <f t="shared" si="50"/>
        <v>0</v>
      </c>
      <c r="R92" s="75">
        <f t="shared" si="50"/>
        <v>0</v>
      </c>
      <c r="S92" s="75">
        <f t="shared" si="50"/>
        <v>0</v>
      </c>
      <c r="T92" s="75">
        <f t="shared" si="50"/>
        <v>0</v>
      </c>
      <c r="U92" s="75">
        <f t="shared" si="50"/>
        <v>0</v>
      </c>
      <c r="V92" s="75">
        <f t="shared" si="50"/>
        <v>0</v>
      </c>
      <c r="W92" s="75">
        <f t="shared" si="50"/>
        <v>0</v>
      </c>
      <c r="X92" s="75">
        <f t="shared" si="50"/>
        <v>0</v>
      </c>
      <c r="Y92" s="75">
        <f t="shared" si="50"/>
        <v>0</v>
      </c>
      <c r="Z92" s="75">
        <f t="shared" si="50"/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</v>
      </c>
      <c r="AJ92" s="75">
        <f t="shared" si="50"/>
        <v>0</v>
      </c>
      <c r="AK92" s="75">
        <f t="shared" si="50"/>
        <v>0</v>
      </c>
      <c r="AL92" s="75">
        <f t="shared" si="50"/>
        <v>0</v>
      </c>
      <c r="AM92" s="75">
        <f t="shared" si="50"/>
        <v>0</v>
      </c>
      <c r="AN92" s="75">
        <f t="shared" si="50"/>
        <v>0</v>
      </c>
      <c r="AO92" s="75">
        <f t="shared" si="50"/>
        <v>0</v>
      </c>
      <c r="AP92" s="75">
        <f t="shared" si="50"/>
        <v>0</v>
      </c>
      <c r="AQ92" s="75">
        <f t="shared" si="50"/>
        <v>0</v>
      </c>
      <c r="AR92" s="75">
        <f t="shared" si="50"/>
        <v>0</v>
      </c>
      <c r="AS92" s="75">
        <f t="shared" si="50"/>
        <v>0</v>
      </c>
      <c r="AT92" s="75">
        <f t="shared" si="50"/>
        <v>0</v>
      </c>
      <c r="AU92" s="75">
        <f t="shared" si="50"/>
        <v>0</v>
      </c>
      <c r="AV92" s="75">
        <f t="shared" si="50"/>
        <v>0</v>
      </c>
      <c r="AW92" s="75">
        <f t="shared" si="50"/>
        <v>0</v>
      </c>
      <c r="AX92" s="75">
        <f t="shared" si="50"/>
        <v>0</v>
      </c>
      <c r="AY92" s="75">
        <f t="shared" si="50"/>
        <v>0</v>
      </c>
      <c r="AZ92" s="75">
        <f t="shared" si="50"/>
        <v>0</v>
      </c>
      <c r="BA92" s="75">
        <f t="shared" si="50"/>
        <v>0</v>
      </c>
      <c r="BB92" s="75">
        <f t="shared" si="50"/>
        <v>0</v>
      </c>
      <c r="BC92" s="75">
        <f t="shared" si="50"/>
        <v>0</v>
      </c>
      <c r="BD92" s="75">
        <f t="shared" si="50"/>
        <v>0</v>
      </c>
      <c r="BE92" s="75">
        <f t="shared" si="50"/>
        <v>0</v>
      </c>
      <c r="BF92" s="75">
        <f t="shared" si="50"/>
        <v>0</v>
      </c>
      <c r="BG92" s="75"/>
      <c r="BH92" s="75"/>
      <c r="BI92" s="75"/>
      <c r="BJ92" s="75"/>
      <c r="BK92" s="75"/>
      <c r="BL92" s="75"/>
      <c r="BM92" s="37"/>
      <c r="BN92" s="75">
        <f t="shared" si="43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G93" si="51">$J$20*(1-$B$5)/$B$3</f>
        <v>0</v>
      </c>
      <c r="P93" s="75">
        <f t="shared" si="51"/>
        <v>0</v>
      </c>
      <c r="Q93" s="75">
        <f t="shared" si="51"/>
        <v>0</v>
      </c>
      <c r="R93" s="75">
        <f t="shared" si="51"/>
        <v>0</v>
      </c>
      <c r="S93" s="75">
        <f t="shared" si="51"/>
        <v>0</v>
      </c>
      <c r="T93" s="75">
        <f t="shared" si="51"/>
        <v>0</v>
      </c>
      <c r="U93" s="75">
        <f t="shared" si="51"/>
        <v>0</v>
      </c>
      <c r="V93" s="75">
        <f t="shared" si="51"/>
        <v>0</v>
      </c>
      <c r="W93" s="75">
        <f t="shared" si="51"/>
        <v>0</v>
      </c>
      <c r="X93" s="75">
        <f t="shared" si="51"/>
        <v>0</v>
      </c>
      <c r="Y93" s="75">
        <f t="shared" si="51"/>
        <v>0</v>
      </c>
      <c r="Z93" s="75">
        <f t="shared" si="51"/>
        <v>0</v>
      </c>
      <c r="AA93" s="75">
        <f t="shared" si="51"/>
        <v>0</v>
      </c>
      <c r="AB93" s="75">
        <f t="shared" si="51"/>
        <v>0</v>
      </c>
      <c r="AC93" s="75">
        <f t="shared" si="51"/>
        <v>0</v>
      </c>
      <c r="AD93" s="75">
        <f t="shared" si="51"/>
        <v>0</v>
      </c>
      <c r="AE93" s="75">
        <f t="shared" si="51"/>
        <v>0</v>
      </c>
      <c r="AF93" s="75">
        <f t="shared" si="51"/>
        <v>0</v>
      </c>
      <c r="AG93" s="75">
        <f t="shared" si="51"/>
        <v>0</v>
      </c>
      <c r="AH93" s="75">
        <f t="shared" si="51"/>
        <v>0</v>
      </c>
      <c r="AI93" s="75">
        <f t="shared" si="51"/>
        <v>0</v>
      </c>
      <c r="AJ93" s="75">
        <f t="shared" si="51"/>
        <v>0</v>
      </c>
      <c r="AK93" s="75">
        <f t="shared" si="51"/>
        <v>0</v>
      </c>
      <c r="AL93" s="75">
        <f t="shared" si="51"/>
        <v>0</v>
      </c>
      <c r="AM93" s="75">
        <f t="shared" si="51"/>
        <v>0</v>
      </c>
      <c r="AN93" s="75">
        <f t="shared" si="51"/>
        <v>0</v>
      </c>
      <c r="AO93" s="75">
        <f t="shared" si="51"/>
        <v>0</v>
      </c>
      <c r="AP93" s="75">
        <f t="shared" si="51"/>
        <v>0</v>
      </c>
      <c r="AQ93" s="75">
        <f t="shared" si="51"/>
        <v>0</v>
      </c>
      <c r="AR93" s="75">
        <f t="shared" si="51"/>
        <v>0</v>
      </c>
      <c r="AS93" s="75">
        <f t="shared" si="51"/>
        <v>0</v>
      </c>
      <c r="AT93" s="75">
        <f t="shared" si="51"/>
        <v>0</v>
      </c>
      <c r="AU93" s="75">
        <f t="shared" si="51"/>
        <v>0</v>
      </c>
      <c r="AV93" s="75">
        <f t="shared" si="51"/>
        <v>0</v>
      </c>
      <c r="AW93" s="75">
        <f t="shared" si="51"/>
        <v>0</v>
      </c>
      <c r="AX93" s="75">
        <f t="shared" si="51"/>
        <v>0</v>
      </c>
      <c r="AY93" s="75">
        <f t="shared" si="51"/>
        <v>0</v>
      </c>
      <c r="AZ93" s="75">
        <f t="shared" si="51"/>
        <v>0</v>
      </c>
      <c r="BA93" s="75">
        <f t="shared" si="51"/>
        <v>0</v>
      </c>
      <c r="BB93" s="75">
        <f t="shared" si="51"/>
        <v>0</v>
      </c>
      <c r="BC93" s="75">
        <f t="shared" si="51"/>
        <v>0</v>
      </c>
      <c r="BD93" s="75">
        <f t="shared" si="51"/>
        <v>0</v>
      </c>
      <c r="BE93" s="75">
        <f t="shared" si="51"/>
        <v>0</v>
      </c>
      <c r="BF93" s="75">
        <f t="shared" si="51"/>
        <v>0</v>
      </c>
      <c r="BG93" s="75">
        <f t="shared" si="51"/>
        <v>0</v>
      </c>
      <c r="BH93" s="75"/>
      <c r="BI93" s="75"/>
      <c r="BJ93" s="75"/>
      <c r="BK93" s="75"/>
      <c r="BL93" s="75"/>
      <c r="BM93" s="37"/>
      <c r="BN93" s="75">
        <f t="shared" si="43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H94" si="52">$K$20*(1-$B$5)/$B$3</f>
        <v>0</v>
      </c>
      <c r="P94" s="75">
        <f t="shared" si="52"/>
        <v>0</v>
      </c>
      <c r="Q94" s="75">
        <f t="shared" si="52"/>
        <v>0</v>
      </c>
      <c r="R94" s="75">
        <f t="shared" si="52"/>
        <v>0</v>
      </c>
      <c r="S94" s="75">
        <f t="shared" si="52"/>
        <v>0</v>
      </c>
      <c r="T94" s="75">
        <f t="shared" si="52"/>
        <v>0</v>
      </c>
      <c r="U94" s="75">
        <f t="shared" si="52"/>
        <v>0</v>
      </c>
      <c r="V94" s="75">
        <f t="shared" si="52"/>
        <v>0</v>
      </c>
      <c r="W94" s="75">
        <f t="shared" si="52"/>
        <v>0</v>
      </c>
      <c r="X94" s="75">
        <f t="shared" si="52"/>
        <v>0</v>
      </c>
      <c r="Y94" s="75">
        <f t="shared" si="52"/>
        <v>0</v>
      </c>
      <c r="Z94" s="75">
        <f t="shared" si="52"/>
        <v>0</v>
      </c>
      <c r="AA94" s="75">
        <f t="shared" si="52"/>
        <v>0</v>
      </c>
      <c r="AB94" s="75">
        <f t="shared" si="52"/>
        <v>0</v>
      </c>
      <c r="AC94" s="75">
        <f t="shared" si="52"/>
        <v>0</v>
      </c>
      <c r="AD94" s="75">
        <f t="shared" si="52"/>
        <v>0</v>
      </c>
      <c r="AE94" s="75">
        <f t="shared" si="52"/>
        <v>0</v>
      </c>
      <c r="AF94" s="75">
        <f t="shared" si="52"/>
        <v>0</v>
      </c>
      <c r="AG94" s="75">
        <f t="shared" si="52"/>
        <v>0</v>
      </c>
      <c r="AH94" s="75">
        <f t="shared" si="52"/>
        <v>0</v>
      </c>
      <c r="AI94" s="75">
        <f t="shared" si="52"/>
        <v>0</v>
      </c>
      <c r="AJ94" s="75">
        <f t="shared" si="52"/>
        <v>0</v>
      </c>
      <c r="AK94" s="75">
        <f t="shared" si="52"/>
        <v>0</v>
      </c>
      <c r="AL94" s="75">
        <f t="shared" si="52"/>
        <v>0</v>
      </c>
      <c r="AM94" s="75">
        <f t="shared" si="52"/>
        <v>0</v>
      </c>
      <c r="AN94" s="75">
        <f t="shared" si="52"/>
        <v>0</v>
      </c>
      <c r="AO94" s="75">
        <f t="shared" si="52"/>
        <v>0</v>
      </c>
      <c r="AP94" s="75">
        <f t="shared" si="52"/>
        <v>0</v>
      </c>
      <c r="AQ94" s="75">
        <f t="shared" si="52"/>
        <v>0</v>
      </c>
      <c r="AR94" s="75">
        <f t="shared" si="52"/>
        <v>0</v>
      </c>
      <c r="AS94" s="75">
        <f t="shared" si="52"/>
        <v>0</v>
      </c>
      <c r="AT94" s="75">
        <f t="shared" si="52"/>
        <v>0</v>
      </c>
      <c r="AU94" s="75">
        <f t="shared" si="52"/>
        <v>0</v>
      </c>
      <c r="AV94" s="75">
        <f t="shared" si="52"/>
        <v>0</v>
      </c>
      <c r="AW94" s="75">
        <f t="shared" si="52"/>
        <v>0</v>
      </c>
      <c r="AX94" s="75">
        <f t="shared" si="52"/>
        <v>0</v>
      </c>
      <c r="AY94" s="75">
        <f t="shared" si="52"/>
        <v>0</v>
      </c>
      <c r="AZ94" s="75">
        <f t="shared" si="52"/>
        <v>0</v>
      </c>
      <c r="BA94" s="75">
        <f t="shared" si="52"/>
        <v>0</v>
      </c>
      <c r="BB94" s="75">
        <f t="shared" si="52"/>
        <v>0</v>
      </c>
      <c r="BC94" s="75">
        <f t="shared" si="52"/>
        <v>0</v>
      </c>
      <c r="BD94" s="75">
        <f t="shared" si="52"/>
        <v>0</v>
      </c>
      <c r="BE94" s="75">
        <f t="shared" si="52"/>
        <v>0</v>
      </c>
      <c r="BF94" s="75">
        <f t="shared" si="52"/>
        <v>0</v>
      </c>
      <c r="BG94" s="75">
        <f t="shared" si="52"/>
        <v>0</v>
      </c>
      <c r="BH94" s="75">
        <f t="shared" si="52"/>
        <v>0</v>
      </c>
      <c r="BI94" s="75"/>
      <c r="BJ94" s="75"/>
      <c r="BK94" s="75"/>
      <c r="BL94" s="75"/>
      <c r="BM94" s="37"/>
      <c r="BN94" s="75">
        <f t="shared" si="43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3">$L$20*(1-$B$5)/$B$3</f>
        <v>0</v>
      </c>
      <c r="P95" s="75">
        <f t="shared" si="53"/>
        <v>0</v>
      </c>
      <c r="Q95" s="75">
        <f t="shared" si="53"/>
        <v>0</v>
      </c>
      <c r="R95" s="75">
        <f t="shared" si="53"/>
        <v>0</v>
      </c>
      <c r="S95" s="75">
        <f t="shared" si="53"/>
        <v>0</v>
      </c>
      <c r="T95" s="75">
        <f t="shared" si="53"/>
        <v>0</v>
      </c>
      <c r="U95" s="75">
        <f t="shared" si="53"/>
        <v>0</v>
      </c>
      <c r="V95" s="75">
        <f t="shared" si="53"/>
        <v>0</v>
      </c>
      <c r="W95" s="75">
        <f t="shared" si="53"/>
        <v>0</v>
      </c>
      <c r="X95" s="75">
        <f t="shared" si="53"/>
        <v>0</v>
      </c>
      <c r="Y95" s="75">
        <f t="shared" si="53"/>
        <v>0</v>
      </c>
      <c r="Z95" s="75">
        <f t="shared" si="53"/>
        <v>0</v>
      </c>
      <c r="AA95" s="75">
        <f t="shared" si="53"/>
        <v>0</v>
      </c>
      <c r="AB95" s="75">
        <f t="shared" si="53"/>
        <v>0</v>
      </c>
      <c r="AC95" s="75">
        <f t="shared" si="53"/>
        <v>0</v>
      </c>
      <c r="AD95" s="75">
        <f t="shared" si="53"/>
        <v>0</v>
      </c>
      <c r="AE95" s="75">
        <f t="shared" si="53"/>
        <v>0</v>
      </c>
      <c r="AF95" s="75">
        <f t="shared" si="53"/>
        <v>0</v>
      </c>
      <c r="AG95" s="75">
        <f t="shared" si="53"/>
        <v>0</v>
      </c>
      <c r="AH95" s="75">
        <f t="shared" si="53"/>
        <v>0</v>
      </c>
      <c r="AI95" s="75">
        <f t="shared" si="53"/>
        <v>0</v>
      </c>
      <c r="AJ95" s="75">
        <f t="shared" si="53"/>
        <v>0</v>
      </c>
      <c r="AK95" s="75">
        <f t="shared" si="53"/>
        <v>0</v>
      </c>
      <c r="AL95" s="75">
        <f t="shared" si="53"/>
        <v>0</v>
      </c>
      <c r="AM95" s="75">
        <f t="shared" si="53"/>
        <v>0</v>
      </c>
      <c r="AN95" s="75">
        <f t="shared" si="53"/>
        <v>0</v>
      </c>
      <c r="AO95" s="75">
        <f t="shared" si="53"/>
        <v>0</v>
      </c>
      <c r="AP95" s="75">
        <f t="shared" si="53"/>
        <v>0</v>
      </c>
      <c r="AQ95" s="75">
        <f t="shared" si="53"/>
        <v>0</v>
      </c>
      <c r="AR95" s="75">
        <f t="shared" si="53"/>
        <v>0</v>
      </c>
      <c r="AS95" s="75">
        <f t="shared" si="53"/>
        <v>0</v>
      </c>
      <c r="AT95" s="75">
        <f t="shared" si="53"/>
        <v>0</v>
      </c>
      <c r="AU95" s="75">
        <f t="shared" si="53"/>
        <v>0</v>
      </c>
      <c r="AV95" s="75">
        <f t="shared" si="53"/>
        <v>0</v>
      </c>
      <c r="AW95" s="75">
        <f t="shared" si="53"/>
        <v>0</v>
      </c>
      <c r="AX95" s="75">
        <f t="shared" si="53"/>
        <v>0</v>
      </c>
      <c r="AY95" s="75">
        <f t="shared" si="53"/>
        <v>0</v>
      </c>
      <c r="AZ95" s="75">
        <f t="shared" si="53"/>
        <v>0</v>
      </c>
      <c r="BA95" s="75">
        <f t="shared" si="53"/>
        <v>0</v>
      </c>
      <c r="BB95" s="75">
        <f t="shared" si="53"/>
        <v>0</v>
      </c>
      <c r="BC95" s="75">
        <f t="shared" si="53"/>
        <v>0</v>
      </c>
      <c r="BD95" s="75">
        <f t="shared" si="53"/>
        <v>0</v>
      </c>
      <c r="BE95" s="75">
        <f t="shared" si="53"/>
        <v>0</v>
      </c>
      <c r="BF95" s="75">
        <f t="shared" si="53"/>
        <v>0</v>
      </c>
      <c r="BG95" s="75">
        <f t="shared" si="53"/>
        <v>0</v>
      </c>
      <c r="BH95" s="75">
        <f t="shared" si="53"/>
        <v>0</v>
      </c>
      <c r="BI95" s="75">
        <f t="shared" si="53"/>
        <v>0</v>
      </c>
      <c r="BJ95" s="75"/>
      <c r="BK95" s="75"/>
      <c r="BL95" s="75"/>
      <c r="BM95" s="37"/>
      <c r="BN95" s="75">
        <f t="shared" si="43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 t="shared" ref="N96:BJ96" si="54">$M$20*(1-$B$5)/$B$3</f>
        <v>0</v>
      </c>
      <c r="O96" s="75">
        <f t="shared" si="54"/>
        <v>0</v>
      </c>
      <c r="P96" s="75">
        <f t="shared" si="54"/>
        <v>0</v>
      </c>
      <c r="Q96" s="75">
        <f t="shared" si="54"/>
        <v>0</v>
      </c>
      <c r="R96" s="75">
        <f t="shared" si="54"/>
        <v>0</v>
      </c>
      <c r="S96" s="75">
        <f t="shared" si="54"/>
        <v>0</v>
      </c>
      <c r="T96" s="75">
        <f t="shared" si="54"/>
        <v>0</v>
      </c>
      <c r="U96" s="75">
        <f t="shared" si="54"/>
        <v>0</v>
      </c>
      <c r="V96" s="75">
        <f t="shared" si="54"/>
        <v>0</v>
      </c>
      <c r="W96" s="75">
        <f t="shared" si="54"/>
        <v>0</v>
      </c>
      <c r="X96" s="75">
        <f t="shared" si="54"/>
        <v>0</v>
      </c>
      <c r="Y96" s="75">
        <f t="shared" si="54"/>
        <v>0</v>
      </c>
      <c r="Z96" s="75">
        <f t="shared" si="54"/>
        <v>0</v>
      </c>
      <c r="AA96" s="75">
        <f t="shared" si="54"/>
        <v>0</v>
      </c>
      <c r="AB96" s="75">
        <f t="shared" si="54"/>
        <v>0</v>
      </c>
      <c r="AC96" s="75">
        <f t="shared" si="54"/>
        <v>0</v>
      </c>
      <c r="AD96" s="75">
        <f t="shared" si="54"/>
        <v>0</v>
      </c>
      <c r="AE96" s="75">
        <f t="shared" si="54"/>
        <v>0</v>
      </c>
      <c r="AF96" s="75">
        <f t="shared" si="54"/>
        <v>0</v>
      </c>
      <c r="AG96" s="75">
        <f t="shared" si="54"/>
        <v>0</v>
      </c>
      <c r="AH96" s="75">
        <f t="shared" si="54"/>
        <v>0</v>
      </c>
      <c r="AI96" s="75">
        <f t="shared" si="54"/>
        <v>0</v>
      </c>
      <c r="AJ96" s="75">
        <f t="shared" si="54"/>
        <v>0</v>
      </c>
      <c r="AK96" s="75">
        <f t="shared" si="54"/>
        <v>0</v>
      </c>
      <c r="AL96" s="75">
        <f t="shared" si="54"/>
        <v>0</v>
      </c>
      <c r="AM96" s="75">
        <f t="shared" si="54"/>
        <v>0</v>
      </c>
      <c r="AN96" s="75">
        <f t="shared" si="54"/>
        <v>0</v>
      </c>
      <c r="AO96" s="75">
        <f t="shared" si="54"/>
        <v>0</v>
      </c>
      <c r="AP96" s="75">
        <f t="shared" si="54"/>
        <v>0</v>
      </c>
      <c r="AQ96" s="75">
        <f t="shared" si="54"/>
        <v>0</v>
      </c>
      <c r="AR96" s="75">
        <f t="shared" si="54"/>
        <v>0</v>
      </c>
      <c r="AS96" s="75">
        <f t="shared" si="54"/>
        <v>0</v>
      </c>
      <c r="AT96" s="75">
        <f t="shared" si="54"/>
        <v>0</v>
      </c>
      <c r="AU96" s="75">
        <f t="shared" si="54"/>
        <v>0</v>
      </c>
      <c r="AV96" s="75">
        <f t="shared" si="54"/>
        <v>0</v>
      </c>
      <c r="AW96" s="75">
        <f t="shared" si="54"/>
        <v>0</v>
      </c>
      <c r="AX96" s="75">
        <f t="shared" si="54"/>
        <v>0</v>
      </c>
      <c r="AY96" s="75">
        <f t="shared" si="54"/>
        <v>0</v>
      </c>
      <c r="AZ96" s="75">
        <f t="shared" si="54"/>
        <v>0</v>
      </c>
      <c r="BA96" s="75">
        <f t="shared" si="54"/>
        <v>0</v>
      </c>
      <c r="BB96" s="75">
        <f t="shared" si="54"/>
        <v>0</v>
      </c>
      <c r="BC96" s="75">
        <f t="shared" si="54"/>
        <v>0</v>
      </c>
      <c r="BD96" s="75">
        <f t="shared" si="54"/>
        <v>0</v>
      </c>
      <c r="BE96" s="75">
        <f t="shared" si="54"/>
        <v>0</v>
      </c>
      <c r="BF96" s="75">
        <f t="shared" si="54"/>
        <v>0</v>
      </c>
      <c r="BG96" s="75">
        <f t="shared" si="54"/>
        <v>0</v>
      </c>
      <c r="BH96" s="75">
        <f t="shared" si="54"/>
        <v>0</v>
      </c>
      <c r="BI96" s="75">
        <f t="shared" si="54"/>
        <v>0</v>
      </c>
      <c r="BJ96" s="75">
        <f t="shared" si="54"/>
        <v>0</v>
      </c>
      <c r="BK96" s="75"/>
      <c r="BL96" s="75"/>
      <c r="BM96" s="37"/>
      <c r="BN96" s="75">
        <f t="shared" si="43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16.691285184122922</v>
      </c>
      <c r="O97" s="75">
        <f t="shared" ref="O97:BK97" si="55">$N$20*(1-$B$5)/$B$3</f>
        <v>16.691285184122922</v>
      </c>
      <c r="P97" s="75">
        <f t="shared" si="55"/>
        <v>16.691285184122922</v>
      </c>
      <c r="Q97" s="75">
        <f t="shared" si="55"/>
        <v>16.691285184122922</v>
      </c>
      <c r="R97" s="75">
        <f t="shared" si="55"/>
        <v>16.691285184122922</v>
      </c>
      <c r="S97" s="75">
        <f t="shared" si="55"/>
        <v>16.691285184122922</v>
      </c>
      <c r="T97" s="75">
        <f t="shared" si="55"/>
        <v>16.691285184122922</v>
      </c>
      <c r="U97" s="75">
        <f t="shared" si="55"/>
        <v>16.691285184122922</v>
      </c>
      <c r="V97" s="75">
        <f t="shared" si="55"/>
        <v>16.691285184122922</v>
      </c>
      <c r="W97" s="75">
        <f t="shared" si="55"/>
        <v>16.691285184122922</v>
      </c>
      <c r="X97" s="75">
        <f t="shared" si="55"/>
        <v>16.691285184122922</v>
      </c>
      <c r="Y97" s="75">
        <f t="shared" si="55"/>
        <v>16.691285184122922</v>
      </c>
      <c r="Z97" s="75">
        <f t="shared" si="55"/>
        <v>16.691285184122922</v>
      </c>
      <c r="AA97" s="75">
        <f t="shared" si="55"/>
        <v>16.691285184122922</v>
      </c>
      <c r="AB97" s="75">
        <f t="shared" si="55"/>
        <v>16.691285184122922</v>
      </c>
      <c r="AC97" s="75">
        <f t="shared" si="55"/>
        <v>16.691285184122922</v>
      </c>
      <c r="AD97" s="75">
        <f t="shared" si="55"/>
        <v>16.691285184122922</v>
      </c>
      <c r="AE97" s="75">
        <f t="shared" si="55"/>
        <v>16.691285184122922</v>
      </c>
      <c r="AF97" s="75">
        <f t="shared" si="55"/>
        <v>16.691285184122922</v>
      </c>
      <c r="AG97" s="75">
        <f t="shared" si="55"/>
        <v>16.691285184122922</v>
      </c>
      <c r="AH97" s="75">
        <f t="shared" si="55"/>
        <v>16.691285184122922</v>
      </c>
      <c r="AI97" s="75">
        <f t="shared" si="55"/>
        <v>16.691285184122922</v>
      </c>
      <c r="AJ97" s="75">
        <f t="shared" si="55"/>
        <v>16.691285184122922</v>
      </c>
      <c r="AK97" s="75">
        <f t="shared" si="55"/>
        <v>16.691285184122922</v>
      </c>
      <c r="AL97" s="75">
        <f t="shared" si="55"/>
        <v>16.691285184122922</v>
      </c>
      <c r="AM97" s="75">
        <f t="shared" si="55"/>
        <v>16.691285184122922</v>
      </c>
      <c r="AN97" s="75">
        <f t="shared" si="55"/>
        <v>16.691285184122922</v>
      </c>
      <c r="AO97" s="75">
        <f t="shared" si="55"/>
        <v>16.691285184122922</v>
      </c>
      <c r="AP97" s="75">
        <f t="shared" si="55"/>
        <v>16.691285184122922</v>
      </c>
      <c r="AQ97" s="75">
        <f t="shared" si="55"/>
        <v>16.691285184122922</v>
      </c>
      <c r="AR97" s="75">
        <f t="shared" si="55"/>
        <v>16.691285184122922</v>
      </c>
      <c r="AS97" s="75">
        <f t="shared" si="55"/>
        <v>16.691285184122922</v>
      </c>
      <c r="AT97" s="75">
        <f t="shared" si="55"/>
        <v>16.691285184122922</v>
      </c>
      <c r="AU97" s="75">
        <f t="shared" si="55"/>
        <v>16.691285184122922</v>
      </c>
      <c r="AV97" s="75">
        <f t="shared" si="55"/>
        <v>16.691285184122922</v>
      </c>
      <c r="AW97" s="75">
        <f t="shared" si="55"/>
        <v>16.691285184122922</v>
      </c>
      <c r="AX97" s="75">
        <f t="shared" si="55"/>
        <v>16.691285184122922</v>
      </c>
      <c r="AY97" s="75">
        <f t="shared" si="55"/>
        <v>16.691285184122922</v>
      </c>
      <c r="AZ97" s="75">
        <f t="shared" si="55"/>
        <v>16.691285184122922</v>
      </c>
      <c r="BA97" s="75">
        <f t="shared" si="55"/>
        <v>16.691285184122922</v>
      </c>
      <c r="BB97" s="75">
        <f t="shared" si="55"/>
        <v>16.691285184122922</v>
      </c>
      <c r="BC97" s="75">
        <f t="shared" si="55"/>
        <v>16.691285184122922</v>
      </c>
      <c r="BD97" s="75">
        <f t="shared" si="55"/>
        <v>16.691285184122922</v>
      </c>
      <c r="BE97" s="75">
        <f t="shared" si="55"/>
        <v>16.691285184122922</v>
      </c>
      <c r="BF97" s="75">
        <f t="shared" si="55"/>
        <v>16.691285184122922</v>
      </c>
      <c r="BG97" s="75">
        <f t="shared" si="55"/>
        <v>16.691285184122922</v>
      </c>
      <c r="BH97" s="75">
        <f t="shared" si="55"/>
        <v>16.691285184122922</v>
      </c>
      <c r="BI97" s="75">
        <f t="shared" si="55"/>
        <v>16.691285184122922</v>
      </c>
      <c r="BJ97" s="75">
        <f t="shared" si="55"/>
        <v>16.691285184122922</v>
      </c>
      <c r="BK97" s="75">
        <f t="shared" si="55"/>
        <v>16.691285184122922</v>
      </c>
      <c r="BL97" s="75"/>
      <c r="BM97" s="37"/>
      <c r="BN97" s="75">
        <f t="shared" si="43"/>
        <v>834.56425920614538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6">SUM(C85:C97)</f>
        <v>0</v>
      </c>
      <c r="D98" s="104">
        <f t="shared" si="56"/>
        <v>0</v>
      </c>
      <c r="E98" s="104">
        <f t="shared" si="56"/>
        <v>0</v>
      </c>
      <c r="F98" s="104">
        <f t="shared" si="56"/>
        <v>0</v>
      </c>
      <c r="G98" s="104">
        <f t="shared" si="56"/>
        <v>0</v>
      </c>
      <c r="H98" s="104">
        <f t="shared" si="56"/>
        <v>0</v>
      </c>
      <c r="I98" s="104">
        <f t="shared" si="56"/>
        <v>0</v>
      </c>
      <c r="J98" s="104">
        <f t="shared" si="56"/>
        <v>0</v>
      </c>
      <c r="K98" s="104">
        <f t="shared" si="56"/>
        <v>0</v>
      </c>
      <c r="L98" s="104">
        <f t="shared" si="56"/>
        <v>0</v>
      </c>
      <c r="M98" s="104">
        <f t="shared" si="56"/>
        <v>0</v>
      </c>
      <c r="N98" s="104">
        <f t="shared" si="56"/>
        <v>16.691285184122922</v>
      </c>
      <c r="O98" s="104">
        <f t="shared" si="56"/>
        <v>16.691285184122922</v>
      </c>
      <c r="P98" s="104">
        <f t="shared" si="56"/>
        <v>16.691285184122922</v>
      </c>
      <c r="Q98" s="104">
        <f t="shared" si="56"/>
        <v>16.691285184122922</v>
      </c>
      <c r="R98" s="104">
        <f t="shared" si="56"/>
        <v>16.691285184122922</v>
      </c>
      <c r="S98" s="104">
        <f t="shared" si="56"/>
        <v>16.691285184122922</v>
      </c>
      <c r="T98" s="104">
        <f t="shared" si="56"/>
        <v>16.691285184122922</v>
      </c>
      <c r="U98" s="104">
        <f t="shared" si="56"/>
        <v>16.691285184122922</v>
      </c>
      <c r="V98" s="104">
        <f t="shared" si="56"/>
        <v>16.691285184122922</v>
      </c>
      <c r="W98" s="104">
        <f t="shared" si="56"/>
        <v>16.691285184122922</v>
      </c>
      <c r="X98" s="104">
        <f t="shared" si="56"/>
        <v>16.691285184122922</v>
      </c>
      <c r="Y98" s="104">
        <f t="shared" si="56"/>
        <v>16.691285184122922</v>
      </c>
      <c r="Z98" s="104">
        <f t="shared" si="56"/>
        <v>16.691285184122922</v>
      </c>
      <c r="AA98" s="104">
        <f t="shared" si="56"/>
        <v>16.691285184122922</v>
      </c>
      <c r="AB98" s="104">
        <f t="shared" si="56"/>
        <v>16.691285184122922</v>
      </c>
      <c r="AC98" s="104">
        <f t="shared" si="56"/>
        <v>16.691285184122922</v>
      </c>
      <c r="AD98" s="104">
        <f t="shared" si="56"/>
        <v>16.691285184122922</v>
      </c>
      <c r="AE98" s="104">
        <f t="shared" si="56"/>
        <v>16.691285184122922</v>
      </c>
      <c r="AF98" s="104">
        <f t="shared" si="56"/>
        <v>16.691285184122922</v>
      </c>
      <c r="AG98" s="104">
        <f t="shared" si="56"/>
        <v>16.691285184122922</v>
      </c>
      <c r="AH98" s="104">
        <f t="shared" si="56"/>
        <v>16.691285184122922</v>
      </c>
      <c r="AI98" s="104">
        <f t="shared" si="56"/>
        <v>16.691285184122922</v>
      </c>
      <c r="AJ98" s="104">
        <f t="shared" si="56"/>
        <v>16.691285184122922</v>
      </c>
      <c r="AK98" s="104">
        <f t="shared" si="56"/>
        <v>16.691285184122922</v>
      </c>
      <c r="AL98" s="104">
        <f t="shared" si="56"/>
        <v>16.691285184122922</v>
      </c>
      <c r="AM98" s="104">
        <f t="shared" si="56"/>
        <v>16.691285184122922</v>
      </c>
      <c r="AN98" s="104">
        <f t="shared" si="56"/>
        <v>16.691285184122922</v>
      </c>
      <c r="AO98" s="104">
        <f t="shared" si="56"/>
        <v>16.691285184122922</v>
      </c>
      <c r="AP98" s="104">
        <f t="shared" si="56"/>
        <v>16.691285184122922</v>
      </c>
      <c r="AQ98" s="104">
        <f t="shared" si="56"/>
        <v>16.691285184122922</v>
      </c>
      <c r="AR98" s="104">
        <f t="shared" si="56"/>
        <v>16.691285184122922</v>
      </c>
      <c r="AS98" s="104">
        <f t="shared" si="56"/>
        <v>16.691285184122922</v>
      </c>
      <c r="AT98" s="104">
        <f t="shared" si="56"/>
        <v>16.691285184122922</v>
      </c>
      <c r="AU98" s="104">
        <f t="shared" si="56"/>
        <v>16.691285184122922</v>
      </c>
      <c r="AV98" s="104">
        <f t="shared" si="56"/>
        <v>16.691285184122922</v>
      </c>
      <c r="AW98" s="104">
        <f t="shared" si="56"/>
        <v>16.691285184122922</v>
      </c>
      <c r="AX98" s="104">
        <f t="shared" si="56"/>
        <v>16.691285184122922</v>
      </c>
      <c r="AY98" s="104">
        <f t="shared" si="56"/>
        <v>16.691285184122922</v>
      </c>
      <c r="AZ98" s="104">
        <f t="shared" si="56"/>
        <v>16.691285184122922</v>
      </c>
      <c r="BA98" s="104">
        <f t="shared" si="56"/>
        <v>16.691285184122922</v>
      </c>
      <c r="BB98" s="104">
        <f t="shared" si="56"/>
        <v>16.691285184122922</v>
      </c>
      <c r="BC98" s="104">
        <f t="shared" si="56"/>
        <v>16.691285184122922</v>
      </c>
      <c r="BD98" s="104">
        <f t="shared" si="56"/>
        <v>16.691285184122922</v>
      </c>
      <c r="BE98" s="104">
        <f t="shared" si="56"/>
        <v>16.691285184122922</v>
      </c>
      <c r="BF98" s="104">
        <f t="shared" si="56"/>
        <v>16.691285184122922</v>
      </c>
      <c r="BG98" s="104">
        <f t="shared" si="56"/>
        <v>16.691285184122922</v>
      </c>
      <c r="BH98" s="104">
        <f t="shared" si="56"/>
        <v>16.691285184122922</v>
      </c>
      <c r="BI98" s="104">
        <f t="shared" si="56"/>
        <v>16.691285184122922</v>
      </c>
      <c r="BJ98" s="104">
        <f t="shared" si="56"/>
        <v>16.691285184122922</v>
      </c>
      <c r="BK98" s="104">
        <f t="shared" si="56"/>
        <v>16.691285184122922</v>
      </c>
      <c r="BL98" s="104">
        <f t="shared" si="56"/>
        <v>0</v>
      </c>
      <c r="BM98" s="344"/>
      <c r="BN98" s="58">
        <f>SUM(BN85:BN97)</f>
        <v>834.56425920614538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A101" si="57">$B$20/$B$3</f>
        <v>0</v>
      </c>
      <c r="C101" s="75">
        <f t="shared" si="57"/>
        <v>0</v>
      </c>
      <c r="D101" s="75">
        <f t="shared" si="57"/>
        <v>0</v>
      </c>
      <c r="E101" s="75">
        <f t="shared" si="57"/>
        <v>0</v>
      </c>
      <c r="F101" s="75">
        <f t="shared" si="57"/>
        <v>0</v>
      </c>
      <c r="G101" s="75">
        <f t="shared" si="57"/>
        <v>0</v>
      </c>
      <c r="H101" s="75">
        <f t="shared" si="57"/>
        <v>0</v>
      </c>
      <c r="I101" s="75">
        <f t="shared" si="57"/>
        <v>0</v>
      </c>
      <c r="J101" s="75">
        <f t="shared" si="57"/>
        <v>0</v>
      </c>
      <c r="K101" s="75">
        <f t="shared" si="57"/>
        <v>0</v>
      </c>
      <c r="L101" s="75">
        <f t="shared" si="57"/>
        <v>0</v>
      </c>
      <c r="M101" s="75">
        <f t="shared" si="57"/>
        <v>0</v>
      </c>
      <c r="N101" s="75">
        <f t="shared" si="57"/>
        <v>0</v>
      </c>
      <c r="O101" s="75">
        <f t="shared" si="57"/>
        <v>0</v>
      </c>
      <c r="P101" s="75">
        <f t="shared" si="57"/>
        <v>0</v>
      </c>
      <c r="Q101" s="75">
        <f t="shared" si="57"/>
        <v>0</v>
      </c>
      <c r="R101" s="75">
        <f t="shared" si="57"/>
        <v>0</v>
      </c>
      <c r="S101" s="75">
        <f t="shared" si="57"/>
        <v>0</v>
      </c>
      <c r="T101" s="75">
        <f t="shared" si="57"/>
        <v>0</v>
      </c>
      <c r="U101" s="75">
        <f t="shared" si="57"/>
        <v>0</v>
      </c>
      <c r="V101" s="75">
        <f t="shared" si="57"/>
        <v>0</v>
      </c>
      <c r="W101" s="75">
        <f t="shared" si="57"/>
        <v>0</v>
      </c>
      <c r="X101" s="75">
        <f t="shared" si="57"/>
        <v>0</v>
      </c>
      <c r="Y101" s="75">
        <f t="shared" si="57"/>
        <v>0</v>
      </c>
      <c r="Z101" s="75">
        <f t="shared" si="57"/>
        <v>0</v>
      </c>
      <c r="AA101" s="75"/>
      <c r="AB101" s="75"/>
      <c r="AC101" s="75">
        <f t="shared" si="57"/>
        <v>0</v>
      </c>
      <c r="AD101" s="75">
        <f t="shared" si="57"/>
        <v>0</v>
      </c>
      <c r="AE101" s="75">
        <f t="shared" si="57"/>
        <v>0</v>
      </c>
      <c r="AF101" s="75">
        <f t="shared" si="57"/>
        <v>0</v>
      </c>
      <c r="AG101" s="75">
        <f t="shared" si="57"/>
        <v>0</v>
      </c>
      <c r="AH101" s="75">
        <f t="shared" si="57"/>
        <v>0</v>
      </c>
      <c r="AI101" s="75">
        <f t="shared" si="57"/>
        <v>0</v>
      </c>
      <c r="AJ101" s="75">
        <f t="shared" si="57"/>
        <v>0</v>
      </c>
      <c r="AK101" s="75">
        <f t="shared" si="57"/>
        <v>0</v>
      </c>
      <c r="AL101" s="75">
        <f t="shared" si="57"/>
        <v>0</v>
      </c>
      <c r="AM101" s="75">
        <f t="shared" si="57"/>
        <v>0</v>
      </c>
      <c r="AN101" s="75">
        <f t="shared" si="57"/>
        <v>0</v>
      </c>
      <c r="AO101" s="75">
        <f t="shared" si="57"/>
        <v>0</v>
      </c>
      <c r="AP101" s="75">
        <f t="shared" si="57"/>
        <v>0</v>
      </c>
      <c r="AQ101" s="75">
        <f t="shared" si="57"/>
        <v>0</v>
      </c>
      <c r="AR101" s="75">
        <f t="shared" si="57"/>
        <v>0</v>
      </c>
      <c r="AS101" s="75">
        <f t="shared" si="57"/>
        <v>0</v>
      </c>
      <c r="AT101" s="75">
        <f t="shared" si="57"/>
        <v>0</v>
      </c>
      <c r="AU101" s="75">
        <f t="shared" si="57"/>
        <v>0</v>
      </c>
      <c r="AV101" s="75">
        <f t="shared" si="57"/>
        <v>0</v>
      </c>
      <c r="AW101" s="75">
        <f t="shared" si="57"/>
        <v>0</v>
      </c>
      <c r="AX101" s="75">
        <f t="shared" si="57"/>
        <v>0</v>
      </c>
      <c r="AY101" s="75">
        <f t="shared" si="57"/>
        <v>0</v>
      </c>
      <c r="AZ101" s="75">
        <f t="shared" si="57"/>
        <v>0</v>
      </c>
      <c r="BA101" s="75">
        <f t="shared" si="57"/>
        <v>0</v>
      </c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37"/>
      <c r="BN101" s="75">
        <f t="shared" ref="BN101:BN113" si="58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A102" si="59">$C$20/$B$3</f>
        <v>0</v>
      </c>
      <c r="D102" s="75">
        <f t="shared" si="59"/>
        <v>0</v>
      </c>
      <c r="E102" s="75">
        <f t="shared" si="59"/>
        <v>0</v>
      </c>
      <c r="F102" s="75">
        <f t="shared" si="59"/>
        <v>0</v>
      </c>
      <c r="G102" s="75">
        <f t="shared" si="59"/>
        <v>0</v>
      </c>
      <c r="H102" s="75">
        <f t="shared" si="59"/>
        <v>0</v>
      </c>
      <c r="I102" s="75">
        <f t="shared" si="59"/>
        <v>0</v>
      </c>
      <c r="J102" s="75">
        <f t="shared" si="59"/>
        <v>0</v>
      </c>
      <c r="K102" s="75">
        <f t="shared" si="59"/>
        <v>0</v>
      </c>
      <c r="L102" s="75">
        <f t="shared" si="59"/>
        <v>0</v>
      </c>
      <c r="M102" s="75">
        <f t="shared" si="59"/>
        <v>0</v>
      </c>
      <c r="N102" s="75">
        <f t="shared" si="59"/>
        <v>0</v>
      </c>
      <c r="O102" s="75">
        <f t="shared" si="59"/>
        <v>0</v>
      </c>
      <c r="P102" s="75">
        <f t="shared" si="59"/>
        <v>0</v>
      </c>
      <c r="Q102" s="75">
        <f t="shared" si="59"/>
        <v>0</v>
      </c>
      <c r="R102" s="75">
        <f t="shared" si="59"/>
        <v>0</v>
      </c>
      <c r="S102" s="75">
        <f t="shared" si="59"/>
        <v>0</v>
      </c>
      <c r="T102" s="75">
        <f t="shared" si="59"/>
        <v>0</v>
      </c>
      <c r="U102" s="75">
        <f t="shared" si="59"/>
        <v>0</v>
      </c>
      <c r="V102" s="75">
        <f t="shared" si="59"/>
        <v>0</v>
      </c>
      <c r="W102" s="75">
        <f t="shared" si="59"/>
        <v>0</v>
      </c>
      <c r="X102" s="75">
        <f t="shared" si="59"/>
        <v>0</v>
      </c>
      <c r="Y102" s="75">
        <f t="shared" si="59"/>
        <v>0</v>
      </c>
      <c r="Z102" s="75">
        <f t="shared" si="59"/>
        <v>0</v>
      </c>
      <c r="AA102" s="75">
        <f t="shared" si="59"/>
        <v>0</v>
      </c>
      <c r="AB102" s="75"/>
      <c r="AC102" s="75">
        <f t="shared" si="59"/>
        <v>0</v>
      </c>
      <c r="AD102" s="75">
        <f t="shared" si="59"/>
        <v>0</v>
      </c>
      <c r="AE102" s="75">
        <f t="shared" si="59"/>
        <v>0</v>
      </c>
      <c r="AF102" s="75">
        <f t="shared" si="59"/>
        <v>0</v>
      </c>
      <c r="AG102" s="75">
        <f t="shared" si="59"/>
        <v>0</v>
      </c>
      <c r="AH102" s="75">
        <f t="shared" si="59"/>
        <v>0</v>
      </c>
      <c r="AI102" s="75">
        <f t="shared" si="59"/>
        <v>0</v>
      </c>
      <c r="AJ102" s="75">
        <f t="shared" si="59"/>
        <v>0</v>
      </c>
      <c r="AK102" s="75">
        <f t="shared" si="59"/>
        <v>0</v>
      </c>
      <c r="AL102" s="75">
        <f t="shared" si="59"/>
        <v>0</v>
      </c>
      <c r="AM102" s="75">
        <f t="shared" si="59"/>
        <v>0</v>
      </c>
      <c r="AN102" s="75">
        <f t="shared" si="59"/>
        <v>0</v>
      </c>
      <c r="AO102" s="75">
        <f t="shared" si="59"/>
        <v>0</v>
      </c>
      <c r="AP102" s="75">
        <f t="shared" si="59"/>
        <v>0</v>
      </c>
      <c r="AQ102" s="75">
        <f t="shared" si="59"/>
        <v>0</v>
      </c>
      <c r="AR102" s="75">
        <f t="shared" si="59"/>
        <v>0</v>
      </c>
      <c r="AS102" s="75">
        <f t="shared" si="59"/>
        <v>0</v>
      </c>
      <c r="AT102" s="75">
        <f t="shared" si="59"/>
        <v>0</v>
      </c>
      <c r="AU102" s="75">
        <f t="shared" si="59"/>
        <v>0</v>
      </c>
      <c r="AV102" s="75">
        <f t="shared" si="59"/>
        <v>0</v>
      </c>
      <c r="AW102" s="75">
        <f t="shared" si="59"/>
        <v>0</v>
      </c>
      <c r="AX102" s="75">
        <f t="shared" si="59"/>
        <v>0</v>
      </c>
      <c r="AY102" s="75">
        <f t="shared" si="59"/>
        <v>0</v>
      </c>
      <c r="AZ102" s="75">
        <f t="shared" si="59"/>
        <v>0</v>
      </c>
      <c r="BA102" s="75">
        <f t="shared" si="59"/>
        <v>0</v>
      </c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8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60">$D$20/$B$3</f>
        <v>0</v>
      </c>
      <c r="E103" s="75">
        <f t="shared" si="60"/>
        <v>0</v>
      </c>
      <c r="F103" s="75">
        <f t="shared" si="60"/>
        <v>0</v>
      </c>
      <c r="G103" s="75">
        <f t="shared" si="60"/>
        <v>0</v>
      </c>
      <c r="H103" s="75">
        <f t="shared" si="60"/>
        <v>0</v>
      </c>
      <c r="I103" s="75">
        <f t="shared" si="60"/>
        <v>0</v>
      </c>
      <c r="J103" s="75">
        <f t="shared" si="60"/>
        <v>0</v>
      </c>
      <c r="K103" s="75">
        <f t="shared" si="60"/>
        <v>0</v>
      </c>
      <c r="L103" s="75">
        <f t="shared" si="60"/>
        <v>0</v>
      </c>
      <c r="M103" s="75">
        <f t="shared" si="60"/>
        <v>0</v>
      </c>
      <c r="N103" s="75">
        <f t="shared" si="60"/>
        <v>0</v>
      </c>
      <c r="O103" s="75">
        <f t="shared" si="60"/>
        <v>0</v>
      </c>
      <c r="P103" s="75">
        <f t="shared" si="60"/>
        <v>0</v>
      </c>
      <c r="Q103" s="75">
        <f t="shared" si="60"/>
        <v>0</v>
      </c>
      <c r="R103" s="75">
        <f t="shared" si="60"/>
        <v>0</v>
      </c>
      <c r="S103" s="75">
        <f t="shared" si="60"/>
        <v>0</v>
      </c>
      <c r="T103" s="75">
        <f t="shared" si="60"/>
        <v>0</v>
      </c>
      <c r="U103" s="75">
        <f t="shared" si="60"/>
        <v>0</v>
      </c>
      <c r="V103" s="75">
        <f t="shared" si="60"/>
        <v>0</v>
      </c>
      <c r="W103" s="75">
        <f t="shared" si="60"/>
        <v>0</v>
      </c>
      <c r="X103" s="75">
        <f t="shared" si="60"/>
        <v>0</v>
      </c>
      <c r="Y103" s="75">
        <f t="shared" si="60"/>
        <v>0</v>
      </c>
      <c r="Z103" s="75">
        <f t="shared" si="60"/>
        <v>0</v>
      </c>
      <c r="AA103" s="75">
        <f t="shared" si="60"/>
        <v>0</v>
      </c>
      <c r="AB103" s="75">
        <f t="shared" si="60"/>
        <v>0</v>
      </c>
      <c r="AC103" s="75">
        <f t="shared" si="60"/>
        <v>0</v>
      </c>
      <c r="AD103" s="75">
        <f t="shared" si="60"/>
        <v>0</v>
      </c>
      <c r="AE103" s="75">
        <f t="shared" si="60"/>
        <v>0</v>
      </c>
      <c r="AF103" s="75">
        <f t="shared" si="60"/>
        <v>0</v>
      </c>
      <c r="AG103" s="75">
        <f t="shared" si="60"/>
        <v>0</v>
      </c>
      <c r="AH103" s="75">
        <f t="shared" si="60"/>
        <v>0</v>
      </c>
      <c r="AI103" s="75">
        <f t="shared" si="60"/>
        <v>0</v>
      </c>
      <c r="AJ103" s="75">
        <f t="shared" si="60"/>
        <v>0</v>
      </c>
      <c r="AK103" s="75">
        <f t="shared" si="60"/>
        <v>0</v>
      </c>
      <c r="AL103" s="75">
        <f t="shared" si="60"/>
        <v>0</v>
      </c>
      <c r="AM103" s="75">
        <f t="shared" si="60"/>
        <v>0</v>
      </c>
      <c r="AN103" s="75">
        <f t="shared" si="60"/>
        <v>0</v>
      </c>
      <c r="AO103" s="75">
        <f t="shared" si="60"/>
        <v>0</v>
      </c>
      <c r="AP103" s="75">
        <f t="shared" si="60"/>
        <v>0</v>
      </c>
      <c r="AQ103" s="75">
        <f t="shared" si="60"/>
        <v>0</v>
      </c>
      <c r="AR103" s="75">
        <f t="shared" si="60"/>
        <v>0</v>
      </c>
      <c r="AS103" s="75">
        <f t="shared" si="60"/>
        <v>0</v>
      </c>
      <c r="AT103" s="75">
        <f t="shared" si="60"/>
        <v>0</v>
      </c>
      <c r="AU103" s="75">
        <f t="shared" si="60"/>
        <v>0</v>
      </c>
      <c r="AV103" s="75">
        <f t="shared" si="60"/>
        <v>0</v>
      </c>
      <c r="AW103" s="75">
        <f t="shared" si="60"/>
        <v>0</v>
      </c>
      <c r="AX103" s="75">
        <f t="shared" si="60"/>
        <v>0</v>
      </c>
      <c r="AY103" s="75">
        <f t="shared" si="60"/>
        <v>0</v>
      </c>
      <c r="AZ103" s="75">
        <f t="shared" si="60"/>
        <v>0</v>
      </c>
      <c r="BA103" s="75">
        <f t="shared" si="60"/>
        <v>0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8"/>
        <v>0</v>
      </c>
      <c r="BO103" s="335">
        <f>D20</f>
        <v>0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61">$E$20/$B$3</f>
        <v>0</v>
      </c>
      <c r="F104" s="75">
        <f t="shared" si="61"/>
        <v>0</v>
      </c>
      <c r="G104" s="75">
        <f t="shared" si="61"/>
        <v>0</v>
      </c>
      <c r="H104" s="75">
        <f t="shared" si="61"/>
        <v>0</v>
      </c>
      <c r="I104" s="75">
        <f t="shared" si="61"/>
        <v>0</v>
      </c>
      <c r="J104" s="75">
        <f t="shared" si="61"/>
        <v>0</v>
      </c>
      <c r="K104" s="75">
        <f t="shared" si="61"/>
        <v>0</v>
      </c>
      <c r="L104" s="75">
        <f t="shared" si="61"/>
        <v>0</v>
      </c>
      <c r="M104" s="75">
        <f t="shared" si="61"/>
        <v>0</v>
      </c>
      <c r="N104" s="75">
        <f t="shared" si="61"/>
        <v>0</v>
      </c>
      <c r="O104" s="75">
        <f t="shared" si="61"/>
        <v>0</v>
      </c>
      <c r="P104" s="75">
        <f t="shared" si="61"/>
        <v>0</v>
      </c>
      <c r="Q104" s="75">
        <f t="shared" si="61"/>
        <v>0</v>
      </c>
      <c r="R104" s="75">
        <f t="shared" si="61"/>
        <v>0</v>
      </c>
      <c r="S104" s="75">
        <f t="shared" si="61"/>
        <v>0</v>
      </c>
      <c r="T104" s="75">
        <f t="shared" si="61"/>
        <v>0</v>
      </c>
      <c r="U104" s="75">
        <f t="shared" si="61"/>
        <v>0</v>
      </c>
      <c r="V104" s="75">
        <f t="shared" si="61"/>
        <v>0</v>
      </c>
      <c r="W104" s="75">
        <f t="shared" si="61"/>
        <v>0</v>
      </c>
      <c r="X104" s="75">
        <f t="shared" si="61"/>
        <v>0</v>
      </c>
      <c r="Y104" s="75">
        <f t="shared" si="61"/>
        <v>0</v>
      </c>
      <c r="Z104" s="75">
        <f t="shared" si="61"/>
        <v>0</v>
      </c>
      <c r="AA104" s="75">
        <f t="shared" si="61"/>
        <v>0</v>
      </c>
      <c r="AB104" s="75">
        <f t="shared" si="61"/>
        <v>0</v>
      </c>
      <c r="AC104" s="75">
        <f t="shared" si="61"/>
        <v>0</v>
      </c>
      <c r="AD104" s="75">
        <f t="shared" si="61"/>
        <v>0</v>
      </c>
      <c r="AE104" s="75">
        <f t="shared" si="61"/>
        <v>0</v>
      </c>
      <c r="AF104" s="75">
        <f t="shared" si="61"/>
        <v>0</v>
      </c>
      <c r="AG104" s="75">
        <f t="shared" si="61"/>
        <v>0</v>
      </c>
      <c r="AH104" s="75">
        <f t="shared" si="61"/>
        <v>0</v>
      </c>
      <c r="AI104" s="75">
        <f t="shared" si="61"/>
        <v>0</v>
      </c>
      <c r="AJ104" s="75">
        <f t="shared" si="61"/>
        <v>0</v>
      </c>
      <c r="AK104" s="75">
        <f t="shared" si="61"/>
        <v>0</v>
      </c>
      <c r="AL104" s="75">
        <f t="shared" si="61"/>
        <v>0</v>
      </c>
      <c r="AM104" s="75">
        <f t="shared" si="61"/>
        <v>0</v>
      </c>
      <c r="AN104" s="75">
        <f t="shared" si="61"/>
        <v>0</v>
      </c>
      <c r="AO104" s="75">
        <f t="shared" si="61"/>
        <v>0</v>
      </c>
      <c r="AP104" s="75">
        <f t="shared" si="61"/>
        <v>0</v>
      </c>
      <c r="AQ104" s="75">
        <f t="shared" si="61"/>
        <v>0</v>
      </c>
      <c r="AR104" s="75">
        <f t="shared" si="61"/>
        <v>0</v>
      </c>
      <c r="AS104" s="75">
        <f t="shared" si="61"/>
        <v>0</v>
      </c>
      <c r="AT104" s="75">
        <f t="shared" si="61"/>
        <v>0</v>
      </c>
      <c r="AU104" s="75">
        <f t="shared" si="61"/>
        <v>0</v>
      </c>
      <c r="AV104" s="75">
        <f t="shared" si="61"/>
        <v>0</v>
      </c>
      <c r="AW104" s="75">
        <f t="shared" si="61"/>
        <v>0</v>
      </c>
      <c r="AX104" s="75">
        <f t="shared" si="61"/>
        <v>0</v>
      </c>
      <c r="AY104" s="75">
        <f t="shared" si="61"/>
        <v>0</v>
      </c>
      <c r="AZ104" s="75">
        <f t="shared" si="61"/>
        <v>0</v>
      </c>
      <c r="BA104" s="75">
        <f t="shared" si="61"/>
        <v>0</v>
      </c>
      <c r="BB104" s="75">
        <f t="shared" si="61"/>
        <v>0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8"/>
        <v>0</v>
      </c>
      <c r="BO104" s="335">
        <f>-E14</f>
        <v>0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C105" si="62">$F$20/$B$3</f>
        <v>0</v>
      </c>
      <c r="G105" s="75">
        <f t="shared" si="62"/>
        <v>0</v>
      </c>
      <c r="H105" s="75">
        <f t="shared" si="62"/>
        <v>0</v>
      </c>
      <c r="I105" s="75">
        <f t="shared" si="62"/>
        <v>0</v>
      </c>
      <c r="J105" s="75">
        <f t="shared" si="62"/>
        <v>0</v>
      </c>
      <c r="K105" s="75">
        <f t="shared" si="62"/>
        <v>0</v>
      </c>
      <c r="L105" s="75">
        <f t="shared" si="62"/>
        <v>0</v>
      </c>
      <c r="M105" s="75">
        <f t="shared" si="62"/>
        <v>0</v>
      </c>
      <c r="N105" s="75">
        <f t="shared" si="62"/>
        <v>0</v>
      </c>
      <c r="O105" s="75">
        <f t="shared" si="62"/>
        <v>0</v>
      </c>
      <c r="P105" s="75">
        <f t="shared" si="62"/>
        <v>0</v>
      </c>
      <c r="Q105" s="75">
        <f t="shared" si="62"/>
        <v>0</v>
      </c>
      <c r="R105" s="75">
        <f t="shared" si="62"/>
        <v>0</v>
      </c>
      <c r="S105" s="75">
        <f t="shared" si="62"/>
        <v>0</v>
      </c>
      <c r="T105" s="75">
        <f t="shared" si="62"/>
        <v>0</v>
      </c>
      <c r="U105" s="75">
        <f t="shared" si="62"/>
        <v>0</v>
      </c>
      <c r="V105" s="75">
        <f t="shared" si="62"/>
        <v>0</v>
      </c>
      <c r="W105" s="75">
        <f t="shared" si="62"/>
        <v>0</v>
      </c>
      <c r="X105" s="75">
        <f t="shared" si="62"/>
        <v>0</v>
      </c>
      <c r="Y105" s="75">
        <f t="shared" si="62"/>
        <v>0</v>
      </c>
      <c r="Z105" s="75">
        <f t="shared" si="62"/>
        <v>0</v>
      </c>
      <c r="AA105" s="75">
        <f t="shared" si="62"/>
        <v>0</v>
      </c>
      <c r="AB105" s="75">
        <f t="shared" si="62"/>
        <v>0</v>
      </c>
      <c r="AC105" s="75">
        <f t="shared" si="62"/>
        <v>0</v>
      </c>
      <c r="AD105" s="75">
        <f t="shared" si="62"/>
        <v>0</v>
      </c>
      <c r="AE105" s="75">
        <f t="shared" si="62"/>
        <v>0</v>
      </c>
      <c r="AF105" s="75">
        <f t="shared" si="62"/>
        <v>0</v>
      </c>
      <c r="AG105" s="75">
        <f t="shared" si="62"/>
        <v>0</v>
      </c>
      <c r="AH105" s="75">
        <f t="shared" si="62"/>
        <v>0</v>
      </c>
      <c r="AI105" s="75">
        <f t="shared" si="62"/>
        <v>0</v>
      </c>
      <c r="AJ105" s="75">
        <f t="shared" si="62"/>
        <v>0</v>
      </c>
      <c r="AK105" s="75">
        <f t="shared" si="62"/>
        <v>0</v>
      </c>
      <c r="AL105" s="75">
        <f t="shared" si="62"/>
        <v>0</v>
      </c>
      <c r="AM105" s="75">
        <f t="shared" si="62"/>
        <v>0</v>
      </c>
      <c r="AN105" s="75">
        <f t="shared" si="62"/>
        <v>0</v>
      </c>
      <c r="AO105" s="75">
        <f t="shared" si="62"/>
        <v>0</v>
      </c>
      <c r="AP105" s="75">
        <f t="shared" si="62"/>
        <v>0</v>
      </c>
      <c r="AQ105" s="75">
        <f t="shared" si="62"/>
        <v>0</v>
      </c>
      <c r="AR105" s="75">
        <f t="shared" si="62"/>
        <v>0</v>
      </c>
      <c r="AS105" s="75">
        <f t="shared" si="62"/>
        <v>0</v>
      </c>
      <c r="AT105" s="75">
        <f t="shared" si="62"/>
        <v>0</v>
      </c>
      <c r="AU105" s="75">
        <f t="shared" si="62"/>
        <v>0</v>
      </c>
      <c r="AV105" s="75">
        <f t="shared" si="62"/>
        <v>0</v>
      </c>
      <c r="AW105" s="75">
        <f t="shared" si="62"/>
        <v>0</v>
      </c>
      <c r="AX105" s="75">
        <f t="shared" si="62"/>
        <v>0</v>
      </c>
      <c r="AY105" s="75">
        <f t="shared" si="62"/>
        <v>0</v>
      </c>
      <c r="AZ105" s="75">
        <f t="shared" si="62"/>
        <v>0</v>
      </c>
      <c r="BA105" s="75">
        <f t="shared" si="62"/>
        <v>0</v>
      </c>
      <c r="BB105" s="75">
        <f t="shared" si="62"/>
        <v>0</v>
      </c>
      <c r="BC105" s="75">
        <f t="shared" si="62"/>
        <v>0</v>
      </c>
      <c r="BD105" s="75"/>
      <c r="BE105" s="75"/>
      <c r="BF105" s="75"/>
      <c r="BG105" s="75"/>
      <c r="BH105" s="75"/>
      <c r="BI105" s="75"/>
      <c r="BJ105" s="75"/>
      <c r="BK105" s="75"/>
      <c r="BL105" s="75"/>
      <c r="BM105" s="37"/>
      <c r="BN105" s="75">
        <f t="shared" si="58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3">$G$20/$B$3</f>
        <v>0</v>
      </c>
      <c r="H106" s="75">
        <f t="shared" si="63"/>
        <v>0</v>
      </c>
      <c r="I106" s="75">
        <f t="shared" si="63"/>
        <v>0</v>
      </c>
      <c r="J106" s="75">
        <f t="shared" si="63"/>
        <v>0</v>
      </c>
      <c r="K106" s="75">
        <f t="shared" si="63"/>
        <v>0</v>
      </c>
      <c r="L106" s="75">
        <f t="shared" si="63"/>
        <v>0</v>
      </c>
      <c r="M106" s="75">
        <f t="shared" si="63"/>
        <v>0</v>
      </c>
      <c r="N106" s="75">
        <f t="shared" si="63"/>
        <v>0</v>
      </c>
      <c r="O106" s="75">
        <f t="shared" si="63"/>
        <v>0</v>
      </c>
      <c r="P106" s="75">
        <f t="shared" si="63"/>
        <v>0</v>
      </c>
      <c r="Q106" s="75">
        <f t="shared" si="63"/>
        <v>0</v>
      </c>
      <c r="R106" s="75">
        <f t="shared" si="63"/>
        <v>0</v>
      </c>
      <c r="S106" s="75">
        <f t="shared" si="63"/>
        <v>0</v>
      </c>
      <c r="T106" s="75">
        <f t="shared" si="63"/>
        <v>0</v>
      </c>
      <c r="U106" s="75">
        <f t="shared" si="63"/>
        <v>0</v>
      </c>
      <c r="V106" s="75">
        <f t="shared" si="63"/>
        <v>0</v>
      </c>
      <c r="W106" s="75">
        <f t="shared" si="63"/>
        <v>0</v>
      </c>
      <c r="X106" s="75">
        <f t="shared" si="63"/>
        <v>0</v>
      </c>
      <c r="Y106" s="75">
        <f t="shared" si="63"/>
        <v>0</v>
      </c>
      <c r="Z106" s="75">
        <f t="shared" si="63"/>
        <v>0</v>
      </c>
      <c r="AA106" s="75">
        <f t="shared" si="63"/>
        <v>0</v>
      </c>
      <c r="AB106" s="75">
        <f t="shared" si="63"/>
        <v>0</v>
      </c>
      <c r="AC106" s="75">
        <f t="shared" si="63"/>
        <v>0</v>
      </c>
      <c r="AD106" s="75">
        <f t="shared" si="63"/>
        <v>0</v>
      </c>
      <c r="AE106" s="75">
        <f t="shared" si="63"/>
        <v>0</v>
      </c>
      <c r="AF106" s="75">
        <f t="shared" si="63"/>
        <v>0</v>
      </c>
      <c r="AG106" s="75">
        <f t="shared" si="63"/>
        <v>0</v>
      </c>
      <c r="AH106" s="75">
        <f t="shared" si="63"/>
        <v>0</v>
      </c>
      <c r="AI106" s="75">
        <f t="shared" si="63"/>
        <v>0</v>
      </c>
      <c r="AJ106" s="75">
        <f t="shared" si="63"/>
        <v>0</v>
      </c>
      <c r="AK106" s="75">
        <f t="shared" si="63"/>
        <v>0</v>
      </c>
      <c r="AL106" s="75">
        <f t="shared" si="63"/>
        <v>0</v>
      </c>
      <c r="AM106" s="75">
        <f t="shared" si="63"/>
        <v>0</v>
      </c>
      <c r="AN106" s="75">
        <f t="shared" si="63"/>
        <v>0</v>
      </c>
      <c r="AO106" s="75">
        <f t="shared" si="63"/>
        <v>0</v>
      </c>
      <c r="AP106" s="75">
        <f t="shared" si="63"/>
        <v>0</v>
      </c>
      <c r="AQ106" s="75">
        <f t="shared" si="63"/>
        <v>0</v>
      </c>
      <c r="AR106" s="75">
        <f t="shared" si="63"/>
        <v>0</v>
      </c>
      <c r="AS106" s="75">
        <f t="shared" si="63"/>
        <v>0</v>
      </c>
      <c r="AT106" s="75">
        <f t="shared" si="63"/>
        <v>0</v>
      </c>
      <c r="AU106" s="75">
        <f t="shared" si="63"/>
        <v>0</v>
      </c>
      <c r="AV106" s="75">
        <f t="shared" si="63"/>
        <v>0</v>
      </c>
      <c r="AW106" s="75">
        <f t="shared" si="63"/>
        <v>0</v>
      </c>
      <c r="AX106" s="75">
        <f t="shared" si="63"/>
        <v>0</v>
      </c>
      <c r="AY106" s="75">
        <f t="shared" si="63"/>
        <v>0</v>
      </c>
      <c r="AZ106" s="75">
        <f t="shared" si="63"/>
        <v>0</v>
      </c>
      <c r="BA106" s="75">
        <f t="shared" si="63"/>
        <v>0</v>
      </c>
      <c r="BB106" s="75">
        <f t="shared" si="63"/>
        <v>0</v>
      </c>
      <c r="BC106" s="75">
        <f t="shared" si="63"/>
        <v>0</v>
      </c>
      <c r="BD106" s="75">
        <f t="shared" si="63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8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E107" si="64">$H$20/$B$3</f>
        <v>0</v>
      </c>
      <c r="I107" s="75">
        <f t="shared" si="64"/>
        <v>0</v>
      </c>
      <c r="J107" s="75">
        <f t="shared" si="64"/>
        <v>0</v>
      </c>
      <c r="K107" s="75">
        <f t="shared" si="64"/>
        <v>0</v>
      </c>
      <c r="L107" s="75">
        <f t="shared" si="64"/>
        <v>0</v>
      </c>
      <c r="M107" s="75">
        <f t="shared" si="64"/>
        <v>0</v>
      </c>
      <c r="N107" s="75">
        <f t="shared" si="64"/>
        <v>0</v>
      </c>
      <c r="O107" s="75">
        <f t="shared" si="64"/>
        <v>0</v>
      </c>
      <c r="P107" s="75">
        <f t="shared" si="64"/>
        <v>0</v>
      </c>
      <c r="Q107" s="75">
        <f t="shared" si="64"/>
        <v>0</v>
      </c>
      <c r="R107" s="75">
        <f t="shared" si="64"/>
        <v>0</v>
      </c>
      <c r="S107" s="75">
        <f t="shared" si="64"/>
        <v>0</v>
      </c>
      <c r="T107" s="75">
        <f t="shared" si="64"/>
        <v>0</v>
      </c>
      <c r="U107" s="75">
        <f t="shared" si="64"/>
        <v>0</v>
      </c>
      <c r="V107" s="75">
        <f t="shared" si="64"/>
        <v>0</v>
      </c>
      <c r="W107" s="75">
        <f t="shared" si="64"/>
        <v>0</v>
      </c>
      <c r="X107" s="75">
        <f t="shared" si="64"/>
        <v>0</v>
      </c>
      <c r="Y107" s="75">
        <f t="shared" si="64"/>
        <v>0</v>
      </c>
      <c r="Z107" s="75">
        <f t="shared" si="64"/>
        <v>0</v>
      </c>
      <c r="AA107" s="75">
        <f t="shared" si="64"/>
        <v>0</v>
      </c>
      <c r="AB107" s="75">
        <f t="shared" si="64"/>
        <v>0</v>
      </c>
      <c r="AC107" s="75">
        <f t="shared" si="64"/>
        <v>0</v>
      </c>
      <c r="AD107" s="75">
        <f t="shared" si="64"/>
        <v>0</v>
      </c>
      <c r="AE107" s="75">
        <f t="shared" si="64"/>
        <v>0</v>
      </c>
      <c r="AF107" s="75">
        <f t="shared" si="64"/>
        <v>0</v>
      </c>
      <c r="AG107" s="75">
        <f t="shared" si="64"/>
        <v>0</v>
      </c>
      <c r="AH107" s="75">
        <f t="shared" si="64"/>
        <v>0</v>
      </c>
      <c r="AI107" s="75">
        <f t="shared" si="64"/>
        <v>0</v>
      </c>
      <c r="AJ107" s="75">
        <f t="shared" si="64"/>
        <v>0</v>
      </c>
      <c r="AK107" s="75">
        <f t="shared" si="64"/>
        <v>0</v>
      </c>
      <c r="AL107" s="75">
        <f t="shared" si="64"/>
        <v>0</v>
      </c>
      <c r="AM107" s="75">
        <f t="shared" si="64"/>
        <v>0</v>
      </c>
      <c r="AN107" s="75">
        <f t="shared" si="64"/>
        <v>0</v>
      </c>
      <c r="AO107" s="75">
        <f t="shared" si="64"/>
        <v>0</v>
      </c>
      <c r="AP107" s="75">
        <f t="shared" si="64"/>
        <v>0</v>
      </c>
      <c r="AQ107" s="75">
        <f t="shared" si="64"/>
        <v>0</v>
      </c>
      <c r="AR107" s="75">
        <f t="shared" si="64"/>
        <v>0</v>
      </c>
      <c r="AS107" s="75">
        <f t="shared" si="64"/>
        <v>0</v>
      </c>
      <c r="AT107" s="75">
        <f t="shared" si="64"/>
        <v>0</v>
      </c>
      <c r="AU107" s="75">
        <f t="shared" si="64"/>
        <v>0</v>
      </c>
      <c r="AV107" s="75">
        <f t="shared" si="64"/>
        <v>0</v>
      </c>
      <c r="AW107" s="75">
        <f t="shared" si="64"/>
        <v>0</v>
      </c>
      <c r="AX107" s="75">
        <f t="shared" si="64"/>
        <v>0</v>
      </c>
      <c r="AY107" s="75">
        <f t="shared" si="64"/>
        <v>0</v>
      </c>
      <c r="AZ107" s="75">
        <f t="shared" si="64"/>
        <v>0</v>
      </c>
      <c r="BA107" s="75">
        <f t="shared" si="64"/>
        <v>0</v>
      </c>
      <c r="BB107" s="75">
        <f t="shared" si="64"/>
        <v>0</v>
      </c>
      <c r="BC107" s="75">
        <f t="shared" si="64"/>
        <v>0</v>
      </c>
      <c r="BD107" s="75">
        <f t="shared" si="64"/>
        <v>0</v>
      </c>
      <c r="BE107" s="75">
        <f t="shared" si="64"/>
        <v>0</v>
      </c>
      <c r="BF107" s="75"/>
      <c r="BG107" s="75"/>
      <c r="BH107" s="75"/>
      <c r="BI107" s="75"/>
      <c r="BJ107" s="75"/>
      <c r="BK107" s="75"/>
      <c r="BL107" s="75"/>
      <c r="BM107" s="37"/>
      <c r="BN107" s="75">
        <f t="shared" si="58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F108" si="65">$I$20/$B$3</f>
        <v>0</v>
      </c>
      <c r="J108" s="75">
        <f t="shared" si="65"/>
        <v>0</v>
      </c>
      <c r="K108" s="75">
        <f t="shared" si="65"/>
        <v>0</v>
      </c>
      <c r="L108" s="75">
        <f t="shared" si="65"/>
        <v>0</v>
      </c>
      <c r="M108" s="75">
        <f t="shared" si="65"/>
        <v>0</v>
      </c>
      <c r="N108" s="75">
        <f t="shared" si="65"/>
        <v>0</v>
      </c>
      <c r="O108" s="75">
        <f t="shared" si="65"/>
        <v>0</v>
      </c>
      <c r="P108" s="75">
        <f t="shared" si="65"/>
        <v>0</v>
      </c>
      <c r="Q108" s="75">
        <f t="shared" si="65"/>
        <v>0</v>
      </c>
      <c r="R108" s="75">
        <f t="shared" si="65"/>
        <v>0</v>
      </c>
      <c r="S108" s="75">
        <f t="shared" si="65"/>
        <v>0</v>
      </c>
      <c r="T108" s="75">
        <f t="shared" si="65"/>
        <v>0</v>
      </c>
      <c r="U108" s="75">
        <f t="shared" si="65"/>
        <v>0</v>
      </c>
      <c r="V108" s="75">
        <f t="shared" si="65"/>
        <v>0</v>
      </c>
      <c r="W108" s="75">
        <f t="shared" si="65"/>
        <v>0</v>
      </c>
      <c r="X108" s="75">
        <f t="shared" si="65"/>
        <v>0</v>
      </c>
      <c r="Y108" s="75">
        <f t="shared" si="65"/>
        <v>0</v>
      </c>
      <c r="Z108" s="75">
        <f t="shared" si="65"/>
        <v>0</v>
      </c>
      <c r="AA108" s="75">
        <f t="shared" si="65"/>
        <v>0</v>
      </c>
      <c r="AB108" s="75">
        <f t="shared" si="65"/>
        <v>0</v>
      </c>
      <c r="AC108" s="75">
        <f t="shared" si="65"/>
        <v>0</v>
      </c>
      <c r="AD108" s="75">
        <f t="shared" si="65"/>
        <v>0</v>
      </c>
      <c r="AE108" s="75">
        <f t="shared" si="65"/>
        <v>0</v>
      </c>
      <c r="AF108" s="75">
        <f t="shared" si="65"/>
        <v>0</v>
      </c>
      <c r="AG108" s="75">
        <f t="shared" si="65"/>
        <v>0</v>
      </c>
      <c r="AH108" s="75">
        <f t="shared" si="65"/>
        <v>0</v>
      </c>
      <c r="AI108" s="75">
        <f t="shared" si="65"/>
        <v>0</v>
      </c>
      <c r="AJ108" s="75">
        <f t="shared" si="65"/>
        <v>0</v>
      </c>
      <c r="AK108" s="75">
        <f t="shared" si="65"/>
        <v>0</v>
      </c>
      <c r="AL108" s="75">
        <f t="shared" si="65"/>
        <v>0</v>
      </c>
      <c r="AM108" s="75">
        <f t="shared" si="65"/>
        <v>0</v>
      </c>
      <c r="AN108" s="75">
        <f t="shared" si="65"/>
        <v>0</v>
      </c>
      <c r="AO108" s="75">
        <f t="shared" si="65"/>
        <v>0</v>
      </c>
      <c r="AP108" s="75">
        <f t="shared" si="65"/>
        <v>0</v>
      </c>
      <c r="AQ108" s="75">
        <f t="shared" si="65"/>
        <v>0</v>
      </c>
      <c r="AR108" s="75">
        <f t="shared" si="65"/>
        <v>0</v>
      </c>
      <c r="AS108" s="75">
        <f t="shared" si="65"/>
        <v>0</v>
      </c>
      <c r="AT108" s="75">
        <f t="shared" si="65"/>
        <v>0</v>
      </c>
      <c r="AU108" s="75">
        <f t="shared" si="65"/>
        <v>0</v>
      </c>
      <c r="AV108" s="75">
        <f t="shared" si="65"/>
        <v>0</v>
      </c>
      <c r="AW108" s="75">
        <f t="shared" si="65"/>
        <v>0</v>
      </c>
      <c r="AX108" s="75">
        <f t="shared" si="65"/>
        <v>0</v>
      </c>
      <c r="AY108" s="75">
        <f t="shared" si="65"/>
        <v>0</v>
      </c>
      <c r="AZ108" s="75">
        <f t="shared" si="65"/>
        <v>0</v>
      </c>
      <c r="BA108" s="75">
        <f t="shared" si="65"/>
        <v>0</v>
      </c>
      <c r="BB108" s="75">
        <f t="shared" si="65"/>
        <v>0</v>
      </c>
      <c r="BC108" s="75">
        <f t="shared" si="65"/>
        <v>0</v>
      </c>
      <c r="BD108" s="75">
        <f t="shared" si="65"/>
        <v>0</v>
      </c>
      <c r="BE108" s="75">
        <f t="shared" si="65"/>
        <v>0</v>
      </c>
      <c r="BF108" s="75">
        <f t="shared" si="65"/>
        <v>0</v>
      </c>
      <c r="BG108" s="75"/>
      <c r="BH108" s="75"/>
      <c r="BI108" s="75"/>
      <c r="BJ108" s="75"/>
      <c r="BK108" s="75"/>
      <c r="BL108" s="75"/>
      <c r="BM108" s="37"/>
      <c r="BN108" s="75">
        <f t="shared" si="58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G109" si="66">$J$20/$B$3</f>
        <v>0</v>
      </c>
      <c r="P109" s="75">
        <f t="shared" si="66"/>
        <v>0</v>
      </c>
      <c r="Q109" s="75">
        <f t="shared" si="66"/>
        <v>0</v>
      </c>
      <c r="R109" s="75">
        <f t="shared" si="66"/>
        <v>0</v>
      </c>
      <c r="S109" s="75">
        <f t="shared" si="66"/>
        <v>0</v>
      </c>
      <c r="T109" s="75">
        <f t="shared" si="66"/>
        <v>0</v>
      </c>
      <c r="U109" s="75">
        <f t="shared" si="66"/>
        <v>0</v>
      </c>
      <c r="V109" s="75">
        <f t="shared" si="66"/>
        <v>0</v>
      </c>
      <c r="W109" s="75">
        <f t="shared" si="66"/>
        <v>0</v>
      </c>
      <c r="X109" s="75">
        <f t="shared" si="66"/>
        <v>0</v>
      </c>
      <c r="Y109" s="75">
        <f t="shared" si="66"/>
        <v>0</v>
      </c>
      <c r="Z109" s="75">
        <f t="shared" si="66"/>
        <v>0</v>
      </c>
      <c r="AA109" s="75">
        <f t="shared" si="66"/>
        <v>0</v>
      </c>
      <c r="AB109" s="75">
        <f t="shared" si="66"/>
        <v>0</v>
      </c>
      <c r="AC109" s="75">
        <f t="shared" si="66"/>
        <v>0</v>
      </c>
      <c r="AD109" s="75">
        <f t="shared" si="66"/>
        <v>0</v>
      </c>
      <c r="AE109" s="75">
        <f t="shared" si="66"/>
        <v>0</v>
      </c>
      <c r="AF109" s="75">
        <f t="shared" si="66"/>
        <v>0</v>
      </c>
      <c r="AG109" s="75">
        <f t="shared" si="66"/>
        <v>0</v>
      </c>
      <c r="AH109" s="75">
        <f t="shared" si="66"/>
        <v>0</v>
      </c>
      <c r="AI109" s="75">
        <f t="shared" si="66"/>
        <v>0</v>
      </c>
      <c r="AJ109" s="75">
        <f t="shared" si="66"/>
        <v>0</v>
      </c>
      <c r="AK109" s="75">
        <f t="shared" si="66"/>
        <v>0</v>
      </c>
      <c r="AL109" s="75">
        <f t="shared" si="66"/>
        <v>0</v>
      </c>
      <c r="AM109" s="75">
        <f t="shared" si="66"/>
        <v>0</v>
      </c>
      <c r="AN109" s="75">
        <f t="shared" si="66"/>
        <v>0</v>
      </c>
      <c r="AO109" s="75">
        <f t="shared" si="66"/>
        <v>0</v>
      </c>
      <c r="AP109" s="75">
        <f t="shared" si="66"/>
        <v>0</v>
      </c>
      <c r="AQ109" s="75">
        <f t="shared" si="66"/>
        <v>0</v>
      </c>
      <c r="AR109" s="75">
        <f t="shared" si="66"/>
        <v>0</v>
      </c>
      <c r="AS109" s="75">
        <f t="shared" si="66"/>
        <v>0</v>
      </c>
      <c r="AT109" s="75">
        <f t="shared" si="66"/>
        <v>0</v>
      </c>
      <c r="AU109" s="75">
        <f t="shared" si="66"/>
        <v>0</v>
      </c>
      <c r="AV109" s="75">
        <f t="shared" si="66"/>
        <v>0</v>
      </c>
      <c r="AW109" s="75">
        <f t="shared" si="66"/>
        <v>0</v>
      </c>
      <c r="AX109" s="75">
        <f t="shared" si="66"/>
        <v>0</v>
      </c>
      <c r="AY109" s="75">
        <f t="shared" si="66"/>
        <v>0</v>
      </c>
      <c r="AZ109" s="75">
        <f t="shared" si="66"/>
        <v>0</v>
      </c>
      <c r="BA109" s="75">
        <f t="shared" si="66"/>
        <v>0</v>
      </c>
      <c r="BB109" s="75">
        <f t="shared" si="66"/>
        <v>0</v>
      </c>
      <c r="BC109" s="75">
        <f t="shared" si="66"/>
        <v>0</v>
      </c>
      <c r="BD109" s="75">
        <f t="shared" si="66"/>
        <v>0</v>
      </c>
      <c r="BE109" s="75">
        <f t="shared" si="66"/>
        <v>0</v>
      </c>
      <c r="BF109" s="75">
        <f t="shared" si="66"/>
        <v>0</v>
      </c>
      <c r="BG109" s="75">
        <f t="shared" si="66"/>
        <v>0</v>
      </c>
      <c r="BH109" s="75"/>
      <c r="BI109" s="75"/>
      <c r="BJ109" s="75"/>
      <c r="BK109" s="75"/>
      <c r="BL109" s="75"/>
      <c r="BM109" s="37"/>
      <c r="BN109" s="75">
        <f t="shared" si="58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H110" si="67">$K$20/$B$3</f>
        <v>0</v>
      </c>
      <c r="P110" s="75">
        <f t="shared" si="67"/>
        <v>0</v>
      </c>
      <c r="Q110" s="75">
        <f t="shared" si="67"/>
        <v>0</v>
      </c>
      <c r="R110" s="75">
        <f t="shared" si="67"/>
        <v>0</v>
      </c>
      <c r="S110" s="75">
        <f t="shared" si="67"/>
        <v>0</v>
      </c>
      <c r="T110" s="75">
        <f t="shared" si="67"/>
        <v>0</v>
      </c>
      <c r="U110" s="75">
        <f t="shared" si="67"/>
        <v>0</v>
      </c>
      <c r="V110" s="75">
        <f t="shared" si="67"/>
        <v>0</v>
      </c>
      <c r="W110" s="75">
        <f t="shared" si="67"/>
        <v>0</v>
      </c>
      <c r="X110" s="75">
        <f t="shared" si="67"/>
        <v>0</v>
      </c>
      <c r="Y110" s="75">
        <f t="shared" si="67"/>
        <v>0</v>
      </c>
      <c r="Z110" s="75">
        <f t="shared" si="67"/>
        <v>0</v>
      </c>
      <c r="AA110" s="75">
        <f t="shared" si="67"/>
        <v>0</v>
      </c>
      <c r="AB110" s="75">
        <f t="shared" si="67"/>
        <v>0</v>
      </c>
      <c r="AC110" s="75">
        <f t="shared" si="67"/>
        <v>0</v>
      </c>
      <c r="AD110" s="75">
        <f t="shared" si="67"/>
        <v>0</v>
      </c>
      <c r="AE110" s="75">
        <f t="shared" si="67"/>
        <v>0</v>
      </c>
      <c r="AF110" s="75">
        <f t="shared" si="67"/>
        <v>0</v>
      </c>
      <c r="AG110" s="75">
        <f t="shared" si="67"/>
        <v>0</v>
      </c>
      <c r="AH110" s="75">
        <f t="shared" si="67"/>
        <v>0</v>
      </c>
      <c r="AI110" s="75">
        <f t="shared" si="67"/>
        <v>0</v>
      </c>
      <c r="AJ110" s="75">
        <f t="shared" si="67"/>
        <v>0</v>
      </c>
      <c r="AK110" s="75">
        <f t="shared" si="67"/>
        <v>0</v>
      </c>
      <c r="AL110" s="75">
        <f t="shared" si="67"/>
        <v>0</v>
      </c>
      <c r="AM110" s="75">
        <f t="shared" si="67"/>
        <v>0</v>
      </c>
      <c r="AN110" s="75">
        <f t="shared" si="67"/>
        <v>0</v>
      </c>
      <c r="AO110" s="75">
        <f t="shared" si="67"/>
        <v>0</v>
      </c>
      <c r="AP110" s="75">
        <f t="shared" si="67"/>
        <v>0</v>
      </c>
      <c r="AQ110" s="75">
        <f t="shared" si="67"/>
        <v>0</v>
      </c>
      <c r="AR110" s="75">
        <f t="shared" si="67"/>
        <v>0</v>
      </c>
      <c r="AS110" s="75">
        <f t="shared" si="67"/>
        <v>0</v>
      </c>
      <c r="AT110" s="75">
        <f t="shared" si="67"/>
        <v>0</v>
      </c>
      <c r="AU110" s="75">
        <f t="shared" si="67"/>
        <v>0</v>
      </c>
      <c r="AV110" s="75">
        <f t="shared" si="67"/>
        <v>0</v>
      </c>
      <c r="AW110" s="75">
        <f t="shared" si="67"/>
        <v>0</v>
      </c>
      <c r="AX110" s="75">
        <f t="shared" si="67"/>
        <v>0</v>
      </c>
      <c r="AY110" s="75">
        <f t="shared" si="67"/>
        <v>0</v>
      </c>
      <c r="AZ110" s="75">
        <f t="shared" si="67"/>
        <v>0</v>
      </c>
      <c r="BA110" s="75">
        <f t="shared" si="67"/>
        <v>0</v>
      </c>
      <c r="BB110" s="75">
        <f t="shared" si="67"/>
        <v>0</v>
      </c>
      <c r="BC110" s="75">
        <f t="shared" si="67"/>
        <v>0</v>
      </c>
      <c r="BD110" s="75">
        <f t="shared" si="67"/>
        <v>0</v>
      </c>
      <c r="BE110" s="75">
        <f t="shared" si="67"/>
        <v>0</v>
      </c>
      <c r="BF110" s="75">
        <f t="shared" si="67"/>
        <v>0</v>
      </c>
      <c r="BG110" s="75">
        <f t="shared" si="67"/>
        <v>0</v>
      </c>
      <c r="BH110" s="75">
        <f t="shared" si="67"/>
        <v>0</v>
      </c>
      <c r="BI110" s="75"/>
      <c r="BJ110" s="75"/>
      <c r="BK110" s="75"/>
      <c r="BL110" s="75"/>
      <c r="BM110" s="37"/>
      <c r="BN110" s="75">
        <f t="shared" si="58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8">$L$20/$B$3</f>
        <v>0</v>
      </c>
      <c r="P111" s="75">
        <f t="shared" si="68"/>
        <v>0</v>
      </c>
      <c r="Q111" s="75">
        <f t="shared" si="68"/>
        <v>0</v>
      </c>
      <c r="R111" s="75">
        <f t="shared" si="68"/>
        <v>0</v>
      </c>
      <c r="S111" s="75">
        <f t="shared" si="68"/>
        <v>0</v>
      </c>
      <c r="T111" s="75">
        <f t="shared" si="68"/>
        <v>0</v>
      </c>
      <c r="U111" s="75">
        <f t="shared" si="68"/>
        <v>0</v>
      </c>
      <c r="V111" s="75">
        <f t="shared" si="68"/>
        <v>0</v>
      </c>
      <c r="W111" s="75">
        <f t="shared" si="68"/>
        <v>0</v>
      </c>
      <c r="X111" s="75">
        <f t="shared" si="68"/>
        <v>0</v>
      </c>
      <c r="Y111" s="75">
        <f t="shared" si="68"/>
        <v>0</v>
      </c>
      <c r="Z111" s="75">
        <f t="shared" si="68"/>
        <v>0</v>
      </c>
      <c r="AA111" s="75">
        <f t="shared" si="68"/>
        <v>0</v>
      </c>
      <c r="AB111" s="75">
        <f t="shared" si="68"/>
        <v>0</v>
      </c>
      <c r="AC111" s="75">
        <f t="shared" si="68"/>
        <v>0</v>
      </c>
      <c r="AD111" s="75">
        <f t="shared" si="68"/>
        <v>0</v>
      </c>
      <c r="AE111" s="75">
        <f t="shared" si="68"/>
        <v>0</v>
      </c>
      <c r="AF111" s="75">
        <f t="shared" si="68"/>
        <v>0</v>
      </c>
      <c r="AG111" s="75">
        <f t="shared" si="68"/>
        <v>0</v>
      </c>
      <c r="AH111" s="75">
        <f t="shared" si="68"/>
        <v>0</v>
      </c>
      <c r="AI111" s="75">
        <f t="shared" si="68"/>
        <v>0</v>
      </c>
      <c r="AJ111" s="75">
        <f t="shared" si="68"/>
        <v>0</v>
      </c>
      <c r="AK111" s="75">
        <f t="shared" si="68"/>
        <v>0</v>
      </c>
      <c r="AL111" s="75">
        <f t="shared" si="68"/>
        <v>0</v>
      </c>
      <c r="AM111" s="75">
        <f t="shared" si="68"/>
        <v>0</v>
      </c>
      <c r="AN111" s="75">
        <f t="shared" si="68"/>
        <v>0</v>
      </c>
      <c r="AO111" s="75">
        <f t="shared" si="68"/>
        <v>0</v>
      </c>
      <c r="AP111" s="75">
        <f t="shared" si="68"/>
        <v>0</v>
      </c>
      <c r="AQ111" s="75">
        <f t="shared" si="68"/>
        <v>0</v>
      </c>
      <c r="AR111" s="75">
        <f t="shared" si="68"/>
        <v>0</v>
      </c>
      <c r="AS111" s="75">
        <f t="shared" si="68"/>
        <v>0</v>
      </c>
      <c r="AT111" s="75">
        <f t="shared" si="68"/>
        <v>0</v>
      </c>
      <c r="AU111" s="75">
        <f t="shared" si="68"/>
        <v>0</v>
      </c>
      <c r="AV111" s="75">
        <f t="shared" si="68"/>
        <v>0</v>
      </c>
      <c r="AW111" s="75">
        <f t="shared" si="68"/>
        <v>0</v>
      </c>
      <c r="AX111" s="75">
        <f t="shared" si="68"/>
        <v>0</v>
      </c>
      <c r="AY111" s="75">
        <f t="shared" si="68"/>
        <v>0</v>
      </c>
      <c r="AZ111" s="75">
        <f t="shared" si="68"/>
        <v>0</v>
      </c>
      <c r="BA111" s="75">
        <f t="shared" si="68"/>
        <v>0</v>
      </c>
      <c r="BB111" s="75">
        <f t="shared" si="68"/>
        <v>0</v>
      </c>
      <c r="BC111" s="75">
        <f t="shared" si="68"/>
        <v>0</v>
      </c>
      <c r="BD111" s="75">
        <f t="shared" si="68"/>
        <v>0</v>
      </c>
      <c r="BE111" s="75">
        <f t="shared" si="68"/>
        <v>0</v>
      </c>
      <c r="BF111" s="75">
        <f t="shared" si="68"/>
        <v>0</v>
      </c>
      <c r="BG111" s="75">
        <f t="shared" si="68"/>
        <v>0</v>
      </c>
      <c r="BH111" s="75">
        <f t="shared" si="68"/>
        <v>0</v>
      </c>
      <c r="BI111" s="75">
        <f t="shared" si="68"/>
        <v>0</v>
      </c>
      <c r="BJ111" s="75"/>
      <c r="BK111" s="75"/>
      <c r="BL111" s="75"/>
      <c r="BM111" s="37"/>
      <c r="BN111" s="75">
        <f t="shared" si="58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>$M$20/$B$3</f>
        <v>0</v>
      </c>
      <c r="N112" s="75">
        <f>$M$20/$B$3</f>
        <v>0</v>
      </c>
      <c r="O112" s="75">
        <f t="shared" ref="O112:BJ112" si="69">$M$20/$B$3</f>
        <v>0</v>
      </c>
      <c r="P112" s="75">
        <f t="shared" si="69"/>
        <v>0</v>
      </c>
      <c r="Q112" s="75">
        <f t="shared" si="69"/>
        <v>0</v>
      </c>
      <c r="R112" s="75">
        <f t="shared" si="69"/>
        <v>0</v>
      </c>
      <c r="S112" s="75">
        <f t="shared" si="69"/>
        <v>0</v>
      </c>
      <c r="T112" s="75">
        <f t="shared" si="69"/>
        <v>0</v>
      </c>
      <c r="U112" s="75">
        <f t="shared" si="69"/>
        <v>0</v>
      </c>
      <c r="V112" s="75">
        <f t="shared" si="69"/>
        <v>0</v>
      </c>
      <c r="W112" s="75">
        <f t="shared" si="69"/>
        <v>0</v>
      </c>
      <c r="X112" s="75">
        <f t="shared" si="69"/>
        <v>0</v>
      </c>
      <c r="Y112" s="75">
        <f t="shared" si="69"/>
        <v>0</v>
      </c>
      <c r="Z112" s="75">
        <f t="shared" si="69"/>
        <v>0</v>
      </c>
      <c r="AA112" s="75">
        <f t="shared" si="69"/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/>
      <c r="BL112" s="75"/>
      <c r="BM112" s="37"/>
      <c r="BN112" s="75">
        <f t="shared" si="58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>$N$20/$B$3</f>
        <v>17.119266855510691</v>
      </c>
      <c r="O113" s="75">
        <f t="shared" ref="O113:BK113" si="70">$N$20/$B$3</f>
        <v>17.119266855510691</v>
      </c>
      <c r="P113" s="75">
        <f t="shared" si="70"/>
        <v>17.119266855510691</v>
      </c>
      <c r="Q113" s="75">
        <f t="shared" si="70"/>
        <v>17.119266855510691</v>
      </c>
      <c r="R113" s="75">
        <f t="shared" si="70"/>
        <v>17.119266855510691</v>
      </c>
      <c r="S113" s="75">
        <f t="shared" si="70"/>
        <v>17.119266855510691</v>
      </c>
      <c r="T113" s="75">
        <f t="shared" si="70"/>
        <v>17.119266855510691</v>
      </c>
      <c r="U113" s="75">
        <f t="shared" si="70"/>
        <v>17.119266855510691</v>
      </c>
      <c r="V113" s="75">
        <f t="shared" si="70"/>
        <v>17.119266855510691</v>
      </c>
      <c r="W113" s="75">
        <f t="shared" si="70"/>
        <v>17.119266855510691</v>
      </c>
      <c r="X113" s="75">
        <f t="shared" si="70"/>
        <v>17.119266855510691</v>
      </c>
      <c r="Y113" s="75">
        <f t="shared" si="70"/>
        <v>17.119266855510691</v>
      </c>
      <c r="Z113" s="75">
        <f t="shared" si="70"/>
        <v>17.119266855510691</v>
      </c>
      <c r="AA113" s="75">
        <f t="shared" si="70"/>
        <v>17.119266855510691</v>
      </c>
      <c r="AB113" s="75">
        <f t="shared" si="70"/>
        <v>17.119266855510691</v>
      </c>
      <c r="AC113" s="75">
        <f t="shared" si="70"/>
        <v>17.119266855510691</v>
      </c>
      <c r="AD113" s="75">
        <f t="shared" si="70"/>
        <v>17.119266855510691</v>
      </c>
      <c r="AE113" s="75">
        <f t="shared" si="70"/>
        <v>17.119266855510691</v>
      </c>
      <c r="AF113" s="75">
        <f t="shared" si="70"/>
        <v>17.119266855510691</v>
      </c>
      <c r="AG113" s="75">
        <f t="shared" si="70"/>
        <v>17.119266855510691</v>
      </c>
      <c r="AH113" s="75">
        <f t="shared" si="70"/>
        <v>17.119266855510691</v>
      </c>
      <c r="AI113" s="75">
        <f t="shared" si="70"/>
        <v>17.119266855510691</v>
      </c>
      <c r="AJ113" s="75">
        <f t="shared" si="70"/>
        <v>17.119266855510691</v>
      </c>
      <c r="AK113" s="75">
        <f t="shared" si="70"/>
        <v>17.119266855510691</v>
      </c>
      <c r="AL113" s="75">
        <f t="shared" si="70"/>
        <v>17.119266855510691</v>
      </c>
      <c r="AM113" s="75">
        <f t="shared" si="70"/>
        <v>17.119266855510691</v>
      </c>
      <c r="AN113" s="75">
        <f t="shared" si="70"/>
        <v>17.119266855510691</v>
      </c>
      <c r="AO113" s="75">
        <f t="shared" si="70"/>
        <v>17.119266855510691</v>
      </c>
      <c r="AP113" s="75">
        <f t="shared" si="70"/>
        <v>17.119266855510691</v>
      </c>
      <c r="AQ113" s="75">
        <f t="shared" si="70"/>
        <v>17.119266855510691</v>
      </c>
      <c r="AR113" s="75">
        <f t="shared" si="70"/>
        <v>17.119266855510691</v>
      </c>
      <c r="AS113" s="75">
        <f t="shared" si="70"/>
        <v>17.119266855510691</v>
      </c>
      <c r="AT113" s="75">
        <f t="shared" si="70"/>
        <v>17.119266855510691</v>
      </c>
      <c r="AU113" s="75">
        <f t="shared" si="70"/>
        <v>17.119266855510691</v>
      </c>
      <c r="AV113" s="75">
        <f t="shared" si="70"/>
        <v>17.119266855510691</v>
      </c>
      <c r="AW113" s="75">
        <f t="shared" si="70"/>
        <v>17.119266855510691</v>
      </c>
      <c r="AX113" s="75">
        <f t="shared" si="70"/>
        <v>17.119266855510691</v>
      </c>
      <c r="AY113" s="75">
        <f t="shared" si="70"/>
        <v>17.119266855510691</v>
      </c>
      <c r="AZ113" s="75">
        <f t="shared" si="70"/>
        <v>17.119266855510691</v>
      </c>
      <c r="BA113" s="75">
        <f t="shared" si="70"/>
        <v>17.119266855510691</v>
      </c>
      <c r="BB113" s="75">
        <f t="shared" si="70"/>
        <v>17.119266855510691</v>
      </c>
      <c r="BC113" s="75">
        <f t="shared" si="70"/>
        <v>17.119266855510691</v>
      </c>
      <c r="BD113" s="75">
        <f t="shared" si="70"/>
        <v>17.119266855510691</v>
      </c>
      <c r="BE113" s="75">
        <f t="shared" si="70"/>
        <v>17.119266855510691</v>
      </c>
      <c r="BF113" s="75">
        <f t="shared" si="70"/>
        <v>17.119266855510691</v>
      </c>
      <c r="BG113" s="75">
        <f t="shared" si="70"/>
        <v>17.119266855510691</v>
      </c>
      <c r="BH113" s="75">
        <f t="shared" si="70"/>
        <v>17.119266855510691</v>
      </c>
      <c r="BI113" s="75">
        <f t="shared" si="70"/>
        <v>17.119266855510691</v>
      </c>
      <c r="BJ113" s="75">
        <f t="shared" si="70"/>
        <v>17.119266855510691</v>
      </c>
      <c r="BK113" s="75">
        <f t="shared" si="70"/>
        <v>17.119266855510691</v>
      </c>
      <c r="BL113" s="75"/>
      <c r="BM113" s="37"/>
      <c r="BN113" s="75">
        <f t="shared" si="58"/>
        <v>855.96334277553422</v>
      </c>
      <c r="BO113" s="335">
        <f>N20</f>
        <v>855.96334277553456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1">SUM(C101:C113)</f>
        <v>0</v>
      </c>
      <c r="D114" s="69">
        <f t="shared" si="71"/>
        <v>0</v>
      </c>
      <c r="E114" s="69">
        <f t="shared" si="71"/>
        <v>0</v>
      </c>
      <c r="F114" s="69">
        <f t="shared" si="71"/>
        <v>0</v>
      </c>
      <c r="G114" s="69">
        <f t="shared" si="71"/>
        <v>0</v>
      </c>
      <c r="H114" s="69">
        <f t="shared" si="71"/>
        <v>0</v>
      </c>
      <c r="I114" s="69">
        <f t="shared" si="71"/>
        <v>0</v>
      </c>
      <c r="J114" s="69">
        <f t="shared" si="71"/>
        <v>0</v>
      </c>
      <c r="K114" s="69">
        <f t="shared" si="71"/>
        <v>0</v>
      </c>
      <c r="L114" s="69">
        <f t="shared" si="71"/>
        <v>0</v>
      </c>
      <c r="M114" s="69">
        <f t="shared" si="71"/>
        <v>0</v>
      </c>
      <c r="N114" s="69">
        <f t="shared" si="71"/>
        <v>17.119266855510691</v>
      </c>
      <c r="O114" s="69">
        <f t="shared" si="71"/>
        <v>17.119266855510691</v>
      </c>
      <c r="P114" s="69">
        <f t="shared" si="71"/>
        <v>17.119266855510691</v>
      </c>
      <c r="Q114" s="69">
        <f t="shared" si="71"/>
        <v>17.119266855510691</v>
      </c>
      <c r="R114" s="69">
        <f t="shared" si="71"/>
        <v>17.119266855510691</v>
      </c>
      <c r="S114" s="69">
        <f t="shared" si="71"/>
        <v>17.119266855510691</v>
      </c>
      <c r="T114" s="69">
        <f t="shared" si="71"/>
        <v>17.119266855510691</v>
      </c>
      <c r="U114" s="69">
        <f t="shared" si="71"/>
        <v>17.119266855510691</v>
      </c>
      <c r="V114" s="69">
        <f t="shared" si="71"/>
        <v>17.119266855510691</v>
      </c>
      <c r="W114" s="69">
        <f t="shared" si="71"/>
        <v>17.119266855510691</v>
      </c>
      <c r="X114" s="69">
        <f t="shared" si="71"/>
        <v>17.119266855510691</v>
      </c>
      <c r="Y114" s="69">
        <f t="shared" si="71"/>
        <v>17.119266855510691</v>
      </c>
      <c r="Z114" s="69">
        <f t="shared" si="71"/>
        <v>17.119266855510691</v>
      </c>
      <c r="AA114" s="69">
        <f t="shared" si="71"/>
        <v>17.119266855510691</v>
      </c>
      <c r="AB114" s="69">
        <f t="shared" si="71"/>
        <v>17.119266855510691</v>
      </c>
      <c r="AC114" s="69">
        <f t="shared" si="71"/>
        <v>17.119266855510691</v>
      </c>
      <c r="AD114" s="69">
        <f t="shared" si="71"/>
        <v>17.119266855510691</v>
      </c>
      <c r="AE114" s="69">
        <f t="shared" si="71"/>
        <v>17.119266855510691</v>
      </c>
      <c r="AF114" s="69">
        <f t="shared" si="71"/>
        <v>17.119266855510691</v>
      </c>
      <c r="AG114" s="69">
        <f t="shared" si="71"/>
        <v>17.119266855510691</v>
      </c>
      <c r="AH114" s="69">
        <f t="shared" si="71"/>
        <v>17.119266855510691</v>
      </c>
      <c r="AI114" s="69">
        <f t="shared" si="71"/>
        <v>17.119266855510691</v>
      </c>
      <c r="AJ114" s="69">
        <f t="shared" si="71"/>
        <v>17.119266855510691</v>
      </c>
      <c r="AK114" s="69">
        <f t="shared" si="71"/>
        <v>17.119266855510691</v>
      </c>
      <c r="AL114" s="69">
        <f t="shared" si="71"/>
        <v>17.119266855510691</v>
      </c>
      <c r="AM114" s="69">
        <f t="shared" si="71"/>
        <v>17.119266855510691</v>
      </c>
      <c r="AN114" s="69">
        <f t="shared" si="71"/>
        <v>17.119266855510691</v>
      </c>
      <c r="AO114" s="69">
        <f t="shared" si="71"/>
        <v>17.119266855510691</v>
      </c>
      <c r="AP114" s="69">
        <f t="shared" si="71"/>
        <v>17.119266855510691</v>
      </c>
      <c r="AQ114" s="69">
        <f t="shared" si="71"/>
        <v>17.119266855510691</v>
      </c>
      <c r="AR114" s="69">
        <f t="shared" si="71"/>
        <v>17.119266855510691</v>
      </c>
      <c r="AS114" s="69">
        <f t="shared" si="71"/>
        <v>17.119266855510691</v>
      </c>
      <c r="AT114" s="69">
        <f t="shared" si="71"/>
        <v>17.119266855510691</v>
      </c>
      <c r="AU114" s="69">
        <f t="shared" si="71"/>
        <v>17.119266855510691</v>
      </c>
      <c r="AV114" s="69">
        <f t="shared" si="71"/>
        <v>17.119266855510691</v>
      </c>
      <c r="AW114" s="69">
        <f t="shared" si="71"/>
        <v>17.119266855510691</v>
      </c>
      <c r="AX114" s="69">
        <f t="shared" si="71"/>
        <v>17.119266855510691</v>
      </c>
      <c r="AY114" s="69">
        <f t="shared" si="71"/>
        <v>17.119266855510691</v>
      </c>
      <c r="AZ114" s="69">
        <f t="shared" si="71"/>
        <v>17.119266855510691</v>
      </c>
      <c r="BA114" s="69">
        <f t="shared" si="71"/>
        <v>17.119266855510691</v>
      </c>
      <c r="BB114" s="69">
        <f t="shared" si="71"/>
        <v>17.119266855510691</v>
      </c>
      <c r="BC114" s="69">
        <f t="shared" si="71"/>
        <v>17.119266855510691</v>
      </c>
      <c r="BD114" s="69">
        <f t="shared" si="71"/>
        <v>17.119266855510691</v>
      </c>
      <c r="BE114" s="69">
        <f t="shared" si="71"/>
        <v>17.119266855510691</v>
      </c>
      <c r="BF114" s="69">
        <f t="shared" si="71"/>
        <v>17.119266855510691</v>
      </c>
      <c r="BG114" s="69">
        <f t="shared" si="71"/>
        <v>17.119266855510691</v>
      </c>
      <c r="BH114" s="69">
        <f t="shared" si="71"/>
        <v>17.119266855510691</v>
      </c>
      <c r="BI114" s="69">
        <f t="shared" si="71"/>
        <v>17.119266855510691</v>
      </c>
      <c r="BJ114" s="69">
        <f t="shared" si="71"/>
        <v>17.119266855510691</v>
      </c>
      <c r="BK114" s="69">
        <f t="shared" si="71"/>
        <v>17.119266855510691</v>
      </c>
      <c r="BL114" s="69">
        <f t="shared" si="71"/>
        <v>0</v>
      </c>
      <c r="BM114" s="37"/>
      <c r="BN114" s="58">
        <f>SUM(BN101:BN113)</f>
        <v>855.96334277553422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H54" activePane="bottomRight" state="frozen"/>
      <selection activeCell="N7" sqref="N7"/>
      <selection pane="topRight" activeCell="N7" sqref="N7"/>
      <selection pane="bottomLeft" activeCell="N7" sqref="N7"/>
      <selection pane="bottomRight" activeCell="BW74" sqref="BW74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333</v>
      </c>
    </row>
    <row r="2" spans="1:67" ht="15" customHeight="1">
      <c r="A2" s="60" t="s">
        <v>21</v>
      </c>
      <c r="B2" s="108" t="str">
        <f>VLOOKUP($B$1,'Assumptions (Inputs)'!$A$7:$F$24,2,FALSE)</f>
        <v>NEW Gowanus Expansion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2.5000000000000001E-2</v>
      </c>
    </row>
    <row r="6" spans="1:67" ht="15" customHeight="1">
      <c r="A6" s="60"/>
      <c r="B6" s="367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N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25.500360000000001</v>
      </c>
      <c r="E11" s="57">
        <f t="shared" si="0"/>
        <v>69.556481959999985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(Escalated)'!E36</f>
        <v>0</v>
      </c>
      <c r="C13" s="129">
        <f>'CapEx (Escalated)'!F36</f>
        <v>25.500360000000001</v>
      </c>
      <c r="D13" s="129">
        <f>'CapEx (Escalated)'!G36</f>
        <v>44.056121959999992</v>
      </c>
      <c r="E13" s="129">
        <f>'CapEx (Escalated)'!H36</f>
        <v>18.267430409494395</v>
      </c>
      <c r="F13" s="129">
        <f>'CapEx (Escalated)'!I36</f>
        <v>0</v>
      </c>
      <c r="G13" s="129">
        <f>'CapEx (Escalated)'!J36</f>
        <v>0</v>
      </c>
      <c r="H13" s="129">
        <f>'CapEx (Escalated)'!K36</f>
        <v>0</v>
      </c>
      <c r="I13" s="129">
        <f>'CapEx (Escalated)'!L36</f>
        <v>0</v>
      </c>
      <c r="J13" s="129">
        <f>'CapEx (Escalated)'!M36</f>
        <v>0</v>
      </c>
      <c r="K13" s="129">
        <f>'CapEx (Escalated)'!N36</f>
        <v>0</v>
      </c>
      <c r="L13" s="129">
        <f>'CapEx (Escalated)'!O36</f>
        <v>0</v>
      </c>
      <c r="M13" s="129">
        <f>'CapEx (Escalated)'!P36</f>
        <v>0</v>
      </c>
      <c r="N13" s="129">
        <f>'CapEx (Escalated)'!Q36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87.82391236949438</v>
      </c>
      <c r="BO13" s="337"/>
    </row>
    <row r="14" spans="1:67" s="38" customFormat="1" ht="15" customHeight="1">
      <c r="A14" s="67" t="s">
        <v>27</v>
      </c>
      <c r="B14" s="129"/>
      <c r="C14" s="129"/>
      <c r="D14" s="129"/>
      <c r="E14" s="129">
        <f>-SUM(B13:E13)</f>
        <v>-87.82391236949438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-87.82391236949438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25.500360000000001</v>
      </c>
      <c r="D15" s="68">
        <f t="shared" si="2"/>
        <v>69.556481959999985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12.75018</v>
      </c>
      <c r="D16" s="69">
        <f t="shared" si="4"/>
        <v>47.528420979999993</v>
      </c>
      <c r="E16" s="69">
        <f t="shared" si="4"/>
        <v>34.778240979999993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0</v>
      </c>
      <c r="F19" s="75">
        <f t="shared" si="5"/>
        <v>87.82391236949438</v>
      </c>
      <c r="G19" s="75">
        <f t="shared" si="5"/>
        <v>87.82391236949438</v>
      </c>
      <c r="H19" s="75">
        <f t="shared" si="5"/>
        <v>87.82391236949438</v>
      </c>
      <c r="I19" s="75">
        <f t="shared" si="5"/>
        <v>87.82391236949438</v>
      </c>
      <c r="J19" s="75">
        <f t="shared" si="5"/>
        <v>87.82391236949438</v>
      </c>
      <c r="K19" s="75">
        <f t="shared" si="5"/>
        <v>87.82391236949438</v>
      </c>
      <c r="L19" s="75">
        <f t="shared" si="5"/>
        <v>87.82391236949438</v>
      </c>
      <c r="M19" s="75">
        <f t="shared" si="5"/>
        <v>87.82391236949438</v>
      </c>
      <c r="N19" s="75">
        <f t="shared" si="5"/>
        <v>87.82391236949438</v>
      </c>
      <c r="O19" s="75">
        <f t="shared" si="5"/>
        <v>87.82391236949438</v>
      </c>
      <c r="P19" s="75">
        <f t="shared" si="5"/>
        <v>87.82391236949438</v>
      </c>
      <c r="Q19" s="75">
        <f t="shared" si="5"/>
        <v>87.82391236949438</v>
      </c>
      <c r="R19" s="75">
        <f t="shared" si="5"/>
        <v>87.82391236949438</v>
      </c>
      <c r="S19" s="75">
        <f t="shared" si="5"/>
        <v>87.82391236949438</v>
      </c>
      <c r="T19" s="75">
        <f t="shared" si="5"/>
        <v>87.82391236949438</v>
      </c>
      <c r="U19" s="75">
        <f t="shared" si="5"/>
        <v>87.82391236949438</v>
      </c>
      <c r="V19" s="75">
        <f t="shared" si="5"/>
        <v>87.82391236949438</v>
      </c>
      <c r="W19" s="75">
        <f t="shared" si="5"/>
        <v>87.82391236949438</v>
      </c>
      <c r="X19" s="75">
        <f t="shared" si="5"/>
        <v>87.82391236949438</v>
      </c>
      <c r="Y19" s="75">
        <f t="shared" si="5"/>
        <v>87.82391236949438</v>
      </c>
      <c r="Z19" s="75">
        <f t="shared" si="5"/>
        <v>87.82391236949438</v>
      </c>
      <c r="AA19" s="75">
        <f t="shared" si="5"/>
        <v>87.82391236949438</v>
      </c>
      <c r="AB19" s="75">
        <f t="shared" si="5"/>
        <v>87.82391236949438</v>
      </c>
      <c r="AC19" s="75">
        <f t="shared" si="5"/>
        <v>87.82391236949438</v>
      </c>
      <c r="AD19" s="75">
        <f t="shared" si="5"/>
        <v>87.82391236949438</v>
      </c>
      <c r="AE19" s="75">
        <f t="shared" si="5"/>
        <v>87.82391236949438</v>
      </c>
      <c r="AF19" s="75">
        <f t="shared" si="5"/>
        <v>87.82391236949438</v>
      </c>
      <c r="AG19" s="75">
        <f t="shared" si="5"/>
        <v>87.82391236949438</v>
      </c>
      <c r="AH19" s="75">
        <f t="shared" si="5"/>
        <v>87.82391236949438</v>
      </c>
      <c r="AI19" s="75">
        <f t="shared" si="5"/>
        <v>87.82391236949438</v>
      </c>
      <c r="AJ19" s="75">
        <f t="shared" si="5"/>
        <v>87.82391236949438</v>
      </c>
      <c r="AK19" s="75">
        <f t="shared" si="5"/>
        <v>87.82391236949438</v>
      </c>
      <c r="AL19" s="75">
        <f t="shared" si="5"/>
        <v>87.82391236949438</v>
      </c>
      <c r="AM19" s="75">
        <f t="shared" si="5"/>
        <v>87.82391236949438</v>
      </c>
      <c r="AN19" s="75">
        <f t="shared" si="5"/>
        <v>87.82391236949438</v>
      </c>
      <c r="AO19" s="75">
        <f t="shared" si="5"/>
        <v>87.82391236949438</v>
      </c>
      <c r="AP19" s="75">
        <f t="shared" si="5"/>
        <v>87.82391236949438</v>
      </c>
      <c r="AQ19" s="75">
        <f t="shared" si="5"/>
        <v>87.82391236949438</v>
      </c>
      <c r="AR19" s="75">
        <f t="shared" si="5"/>
        <v>87.82391236949438</v>
      </c>
      <c r="AS19" s="75">
        <f t="shared" si="5"/>
        <v>87.82391236949438</v>
      </c>
      <c r="AT19" s="75">
        <f t="shared" si="5"/>
        <v>87.82391236949438</v>
      </c>
      <c r="AU19" s="75">
        <f t="shared" si="5"/>
        <v>87.82391236949438</v>
      </c>
      <c r="AV19" s="75">
        <f t="shared" si="5"/>
        <v>87.82391236949438</v>
      </c>
      <c r="AW19" s="75">
        <f t="shared" si="5"/>
        <v>87.82391236949438</v>
      </c>
      <c r="AX19" s="75">
        <f t="shared" si="5"/>
        <v>87.82391236949438</v>
      </c>
      <c r="AY19" s="75">
        <f t="shared" si="5"/>
        <v>87.82391236949438</v>
      </c>
      <c r="AZ19" s="75">
        <f t="shared" si="5"/>
        <v>87.82391236949438</v>
      </c>
      <c r="BA19" s="75">
        <f t="shared" si="5"/>
        <v>87.82391236949438</v>
      </c>
      <c r="BB19" s="75">
        <f t="shared" si="5"/>
        <v>87.82391236949438</v>
      </c>
      <c r="BC19" s="75">
        <f t="shared" si="5"/>
        <v>0</v>
      </c>
      <c r="BD19" s="75">
        <f t="shared" si="5"/>
        <v>0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67" customFormat="1" ht="15" customHeight="1">
      <c r="A20" s="362" t="s">
        <v>25</v>
      </c>
      <c r="B20" s="290">
        <f>-B14</f>
        <v>0</v>
      </c>
      <c r="C20" s="290">
        <f t="shared" ref="C20:D20" si="6">-C14</f>
        <v>0</v>
      </c>
      <c r="D20" s="290">
        <f t="shared" si="6"/>
        <v>0</v>
      </c>
      <c r="E20" s="290">
        <f>-E14</f>
        <v>87.82391236949438</v>
      </c>
      <c r="F20" s="290">
        <f t="shared" ref="F20:AX20" si="7">-F14</f>
        <v>0</v>
      </c>
      <c r="G20" s="290">
        <f t="shared" si="7"/>
        <v>0</v>
      </c>
      <c r="H20" s="290">
        <f t="shared" si="7"/>
        <v>0</v>
      </c>
      <c r="I20" s="290">
        <f t="shared" si="7"/>
        <v>0</v>
      </c>
      <c r="J20" s="290">
        <f t="shared" si="7"/>
        <v>0</v>
      </c>
      <c r="K20" s="290">
        <f t="shared" si="7"/>
        <v>0</v>
      </c>
      <c r="L20" s="290">
        <f t="shared" si="7"/>
        <v>0</v>
      </c>
      <c r="M20" s="290">
        <f t="shared" si="7"/>
        <v>0</v>
      </c>
      <c r="N20" s="290">
        <f t="shared" si="7"/>
        <v>0</v>
      </c>
      <c r="O20" s="290">
        <f t="shared" si="7"/>
        <v>0</v>
      </c>
      <c r="P20" s="290">
        <f t="shared" si="7"/>
        <v>0</v>
      </c>
      <c r="Q20" s="290">
        <f t="shared" si="7"/>
        <v>0</v>
      </c>
      <c r="R20" s="290">
        <f t="shared" si="7"/>
        <v>0</v>
      </c>
      <c r="S20" s="290">
        <f t="shared" si="7"/>
        <v>0</v>
      </c>
      <c r="T20" s="290">
        <f t="shared" si="7"/>
        <v>0</v>
      </c>
      <c r="U20" s="290">
        <f t="shared" si="7"/>
        <v>0</v>
      </c>
      <c r="V20" s="290">
        <f t="shared" si="7"/>
        <v>0</v>
      </c>
      <c r="W20" s="290">
        <f t="shared" si="7"/>
        <v>0</v>
      </c>
      <c r="X20" s="290">
        <f t="shared" si="7"/>
        <v>0</v>
      </c>
      <c r="Y20" s="290">
        <f t="shared" si="7"/>
        <v>0</v>
      </c>
      <c r="Z20" s="290">
        <f t="shared" si="7"/>
        <v>0</v>
      </c>
      <c r="AA20" s="290">
        <f t="shared" si="7"/>
        <v>0</v>
      </c>
      <c r="AB20" s="290">
        <f t="shared" si="7"/>
        <v>0</v>
      </c>
      <c r="AC20" s="290">
        <f t="shared" si="7"/>
        <v>0</v>
      </c>
      <c r="AD20" s="290">
        <f t="shared" si="7"/>
        <v>0</v>
      </c>
      <c r="AE20" s="290">
        <f t="shared" si="7"/>
        <v>0</v>
      </c>
      <c r="AF20" s="290">
        <f t="shared" si="7"/>
        <v>0</v>
      </c>
      <c r="AG20" s="290">
        <f t="shared" si="7"/>
        <v>0</v>
      </c>
      <c r="AH20" s="290">
        <f t="shared" si="7"/>
        <v>0</v>
      </c>
      <c r="AI20" s="290">
        <f t="shared" si="7"/>
        <v>0</v>
      </c>
      <c r="AJ20" s="290">
        <f t="shared" si="7"/>
        <v>0</v>
      </c>
      <c r="AK20" s="290">
        <f t="shared" si="7"/>
        <v>0</v>
      </c>
      <c r="AL20" s="290">
        <f t="shared" si="7"/>
        <v>0</v>
      </c>
      <c r="AM20" s="290">
        <f t="shared" si="7"/>
        <v>0</v>
      </c>
      <c r="AN20" s="290">
        <f t="shared" si="7"/>
        <v>0</v>
      </c>
      <c r="AO20" s="290">
        <f t="shared" si="7"/>
        <v>0</v>
      </c>
      <c r="AP20" s="290">
        <f t="shared" si="7"/>
        <v>0</v>
      </c>
      <c r="AQ20" s="290">
        <f t="shared" si="7"/>
        <v>0</v>
      </c>
      <c r="AR20" s="290">
        <f t="shared" si="7"/>
        <v>0</v>
      </c>
      <c r="AS20" s="290">
        <f t="shared" si="7"/>
        <v>0</v>
      </c>
      <c r="AT20" s="290">
        <f t="shared" si="7"/>
        <v>0</v>
      </c>
      <c r="AU20" s="290">
        <f t="shared" si="7"/>
        <v>0</v>
      </c>
      <c r="AV20" s="290">
        <f t="shared" si="7"/>
        <v>0</v>
      </c>
      <c r="AW20" s="290">
        <f t="shared" si="7"/>
        <v>0</v>
      </c>
      <c r="AX20" s="290">
        <f t="shared" si="7"/>
        <v>0</v>
      </c>
      <c r="AY20" s="290">
        <f t="shared" ref="AY20:BL20" si="8">-B20</f>
        <v>0</v>
      </c>
      <c r="AZ20" s="290">
        <f t="shared" si="8"/>
        <v>0</v>
      </c>
      <c r="BA20" s="290">
        <f t="shared" si="8"/>
        <v>0</v>
      </c>
      <c r="BB20" s="290">
        <f t="shared" si="8"/>
        <v>-87.82391236949438</v>
      </c>
      <c r="BC20" s="290">
        <f t="shared" si="8"/>
        <v>0</v>
      </c>
      <c r="BD20" s="290">
        <f t="shared" si="8"/>
        <v>0</v>
      </c>
      <c r="BE20" s="290">
        <f t="shared" si="8"/>
        <v>0</v>
      </c>
      <c r="BF20" s="290">
        <f t="shared" si="8"/>
        <v>0</v>
      </c>
      <c r="BG20" s="290">
        <f t="shared" si="8"/>
        <v>0</v>
      </c>
      <c r="BH20" s="290">
        <f t="shared" si="8"/>
        <v>0</v>
      </c>
      <c r="BI20" s="290">
        <f t="shared" si="8"/>
        <v>0</v>
      </c>
      <c r="BJ20" s="290">
        <f t="shared" si="8"/>
        <v>0</v>
      </c>
      <c r="BK20" s="290">
        <f t="shared" si="8"/>
        <v>0</v>
      </c>
      <c r="BL20" s="290">
        <f t="shared" si="8"/>
        <v>0</v>
      </c>
      <c r="BM20" s="292"/>
      <c r="BN20" s="290">
        <f>SUM(B20:BM20)</f>
        <v>0</v>
      </c>
      <c r="BO20" s="368"/>
    </row>
    <row r="21" spans="1:67" s="38" customFormat="1" ht="15" customHeight="1">
      <c r="A21" s="36" t="s">
        <v>28</v>
      </c>
      <c r="B21" s="75">
        <f t="shared" ref="B21:BL21" si="9">SUM(B19:B20)</f>
        <v>0</v>
      </c>
      <c r="C21" s="75">
        <f t="shared" si="9"/>
        <v>0</v>
      </c>
      <c r="D21" s="75">
        <f t="shared" si="9"/>
        <v>0</v>
      </c>
      <c r="E21" s="75">
        <f t="shared" si="9"/>
        <v>87.82391236949438</v>
      </c>
      <c r="F21" s="75">
        <f t="shared" si="9"/>
        <v>87.82391236949438</v>
      </c>
      <c r="G21" s="75">
        <f t="shared" si="9"/>
        <v>87.82391236949438</v>
      </c>
      <c r="H21" s="75">
        <f t="shared" si="9"/>
        <v>87.82391236949438</v>
      </c>
      <c r="I21" s="75">
        <f t="shared" si="9"/>
        <v>87.82391236949438</v>
      </c>
      <c r="J21" s="75">
        <f t="shared" si="9"/>
        <v>87.82391236949438</v>
      </c>
      <c r="K21" s="75">
        <f t="shared" si="9"/>
        <v>87.82391236949438</v>
      </c>
      <c r="L21" s="75">
        <f t="shared" si="9"/>
        <v>87.82391236949438</v>
      </c>
      <c r="M21" s="75">
        <f t="shared" si="9"/>
        <v>87.82391236949438</v>
      </c>
      <c r="N21" s="75">
        <f t="shared" si="9"/>
        <v>87.82391236949438</v>
      </c>
      <c r="O21" s="75">
        <f t="shared" si="9"/>
        <v>87.82391236949438</v>
      </c>
      <c r="P21" s="75">
        <f t="shared" si="9"/>
        <v>87.82391236949438</v>
      </c>
      <c r="Q21" s="75">
        <f t="shared" si="9"/>
        <v>87.82391236949438</v>
      </c>
      <c r="R21" s="75">
        <f t="shared" si="9"/>
        <v>87.82391236949438</v>
      </c>
      <c r="S21" s="75">
        <f t="shared" si="9"/>
        <v>87.82391236949438</v>
      </c>
      <c r="T21" s="75">
        <f t="shared" si="9"/>
        <v>87.82391236949438</v>
      </c>
      <c r="U21" s="75">
        <f t="shared" si="9"/>
        <v>87.82391236949438</v>
      </c>
      <c r="V21" s="75">
        <f t="shared" si="9"/>
        <v>87.82391236949438</v>
      </c>
      <c r="W21" s="75">
        <f t="shared" si="9"/>
        <v>87.82391236949438</v>
      </c>
      <c r="X21" s="75">
        <f t="shared" si="9"/>
        <v>87.82391236949438</v>
      </c>
      <c r="Y21" s="75">
        <f t="shared" si="9"/>
        <v>87.82391236949438</v>
      </c>
      <c r="Z21" s="75">
        <f t="shared" si="9"/>
        <v>87.82391236949438</v>
      </c>
      <c r="AA21" s="75">
        <f t="shared" si="9"/>
        <v>87.82391236949438</v>
      </c>
      <c r="AB21" s="75">
        <f t="shared" si="9"/>
        <v>87.82391236949438</v>
      </c>
      <c r="AC21" s="75">
        <f t="shared" si="9"/>
        <v>87.82391236949438</v>
      </c>
      <c r="AD21" s="75">
        <f t="shared" si="9"/>
        <v>87.82391236949438</v>
      </c>
      <c r="AE21" s="75">
        <f t="shared" si="9"/>
        <v>87.82391236949438</v>
      </c>
      <c r="AF21" s="75">
        <f t="shared" si="9"/>
        <v>87.82391236949438</v>
      </c>
      <c r="AG21" s="75">
        <f t="shared" si="9"/>
        <v>87.82391236949438</v>
      </c>
      <c r="AH21" s="75">
        <f t="shared" si="9"/>
        <v>87.82391236949438</v>
      </c>
      <c r="AI21" s="75">
        <f t="shared" si="9"/>
        <v>87.82391236949438</v>
      </c>
      <c r="AJ21" s="75">
        <f t="shared" si="9"/>
        <v>87.82391236949438</v>
      </c>
      <c r="AK21" s="75">
        <f t="shared" si="9"/>
        <v>87.82391236949438</v>
      </c>
      <c r="AL21" s="75">
        <f t="shared" si="9"/>
        <v>87.82391236949438</v>
      </c>
      <c r="AM21" s="75">
        <f t="shared" si="9"/>
        <v>87.82391236949438</v>
      </c>
      <c r="AN21" s="75">
        <f t="shared" si="9"/>
        <v>87.82391236949438</v>
      </c>
      <c r="AO21" s="75">
        <f t="shared" si="9"/>
        <v>87.82391236949438</v>
      </c>
      <c r="AP21" s="75">
        <f t="shared" si="9"/>
        <v>87.82391236949438</v>
      </c>
      <c r="AQ21" s="75">
        <f t="shared" si="9"/>
        <v>87.82391236949438</v>
      </c>
      <c r="AR21" s="75">
        <f t="shared" si="9"/>
        <v>87.82391236949438</v>
      </c>
      <c r="AS21" s="75">
        <f t="shared" si="9"/>
        <v>87.82391236949438</v>
      </c>
      <c r="AT21" s="75">
        <f t="shared" si="9"/>
        <v>87.82391236949438</v>
      </c>
      <c r="AU21" s="75">
        <f t="shared" si="9"/>
        <v>87.82391236949438</v>
      </c>
      <c r="AV21" s="75">
        <f t="shared" si="9"/>
        <v>87.82391236949438</v>
      </c>
      <c r="AW21" s="75">
        <f t="shared" si="9"/>
        <v>87.82391236949438</v>
      </c>
      <c r="AX21" s="75">
        <f t="shared" si="9"/>
        <v>87.82391236949438</v>
      </c>
      <c r="AY21" s="75">
        <f t="shared" si="9"/>
        <v>87.82391236949438</v>
      </c>
      <c r="AZ21" s="75">
        <f t="shared" si="9"/>
        <v>87.82391236949438</v>
      </c>
      <c r="BA21" s="75">
        <f t="shared" si="9"/>
        <v>87.82391236949438</v>
      </c>
      <c r="BB21" s="75">
        <f t="shared" si="9"/>
        <v>0</v>
      </c>
      <c r="BC21" s="75">
        <f t="shared" si="9"/>
        <v>0</v>
      </c>
      <c r="BD21" s="75">
        <f t="shared" si="9"/>
        <v>0</v>
      </c>
      <c r="BE21" s="75">
        <f t="shared" si="9"/>
        <v>0</v>
      </c>
      <c r="BF21" s="75">
        <f t="shared" si="9"/>
        <v>0</v>
      </c>
      <c r="BG21" s="75">
        <f t="shared" si="9"/>
        <v>0</v>
      </c>
      <c r="BH21" s="75">
        <f t="shared" si="9"/>
        <v>0</v>
      </c>
      <c r="BI21" s="75">
        <f t="shared" si="9"/>
        <v>0</v>
      </c>
      <c r="BJ21" s="75">
        <f t="shared" si="9"/>
        <v>0</v>
      </c>
      <c r="BK21" s="75">
        <f t="shared" si="9"/>
        <v>0</v>
      </c>
      <c r="BL21" s="75">
        <f t="shared" si="9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10">AVERAGE(B19,B21)</f>
        <v>0</v>
      </c>
      <c r="C22" s="69">
        <f t="shared" si="10"/>
        <v>0</v>
      </c>
      <c r="D22" s="69">
        <f t="shared" si="10"/>
        <v>0</v>
      </c>
      <c r="E22" s="69">
        <f t="shared" si="10"/>
        <v>43.91195618474719</v>
      </c>
      <c r="F22" s="69">
        <f t="shared" si="10"/>
        <v>87.82391236949438</v>
      </c>
      <c r="G22" s="69">
        <f t="shared" si="10"/>
        <v>87.82391236949438</v>
      </c>
      <c r="H22" s="69">
        <f t="shared" si="10"/>
        <v>87.82391236949438</v>
      </c>
      <c r="I22" s="69">
        <f t="shared" si="10"/>
        <v>87.82391236949438</v>
      </c>
      <c r="J22" s="69">
        <f t="shared" si="10"/>
        <v>87.82391236949438</v>
      </c>
      <c r="K22" s="69">
        <f t="shared" si="10"/>
        <v>87.82391236949438</v>
      </c>
      <c r="L22" s="69">
        <f t="shared" si="10"/>
        <v>87.82391236949438</v>
      </c>
      <c r="M22" s="69">
        <f t="shared" si="10"/>
        <v>87.82391236949438</v>
      </c>
      <c r="N22" s="69">
        <f t="shared" si="10"/>
        <v>87.82391236949438</v>
      </c>
      <c r="O22" s="69">
        <f t="shared" si="10"/>
        <v>87.82391236949438</v>
      </c>
      <c r="P22" s="69">
        <f t="shared" si="10"/>
        <v>87.82391236949438</v>
      </c>
      <c r="Q22" s="69">
        <f t="shared" si="10"/>
        <v>87.82391236949438</v>
      </c>
      <c r="R22" s="69">
        <f t="shared" si="10"/>
        <v>87.82391236949438</v>
      </c>
      <c r="S22" s="69">
        <f t="shared" si="10"/>
        <v>87.82391236949438</v>
      </c>
      <c r="T22" s="69">
        <f t="shared" si="10"/>
        <v>87.82391236949438</v>
      </c>
      <c r="U22" s="69">
        <f t="shared" si="10"/>
        <v>87.82391236949438</v>
      </c>
      <c r="V22" s="69">
        <f t="shared" si="10"/>
        <v>87.82391236949438</v>
      </c>
      <c r="W22" s="69">
        <f t="shared" si="10"/>
        <v>87.82391236949438</v>
      </c>
      <c r="X22" s="69">
        <f t="shared" si="10"/>
        <v>87.82391236949438</v>
      </c>
      <c r="Y22" s="69">
        <f t="shared" si="10"/>
        <v>87.82391236949438</v>
      </c>
      <c r="Z22" s="69">
        <f t="shared" si="10"/>
        <v>87.82391236949438</v>
      </c>
      <c r="AA22" s="69">
        <f t="shared" si="10"/>
        <v>87.82391236949438</v>
      </c>
      <c r="AB22" s="69">
        <f t="shared" si="10"/>
        <v>87.82391236949438</v>
      </c>
      <c r="AC22" s="69">
        <f t="shared" si="10"/>
        <v>87.82391236949438</v>
      </c>
      <c r="AD22" s="69">
        <f t="shared" si="10"/>
        <v>87.82391236949438</v>
      </c>
      <c r="AE22" s="69">
        <f t="shared" si="10"/>
        <v>87.82391236949438</v>
      </c>
      <c r="AF22" s="69">
        <f t="shared" si="10"/>
        <v>87.82391236949438</v>
      </c>
      <c r="AG22" s="69">
        <f t="shared" si="10"/>
        <v>87.82391236949438</v>
      </c>
      <c r="AH22" s="69">
        <f t="shared" si="10"/>
        <v>87.82391236949438</v>
      </c>
      <c r="AI22" s="69">
        <f t="shared" si="10"/>
        <v>87.82391236949438</v>
      </c>
      <c r="AJ22" s="69">
        <f t="shared" si="10"/>
        <v>87.82391236949438</v>
      </c>
      <c r="AK22" s="69">
        <f t="shared" si="10"/>
        <v>87.82391236949438</v>
      </c>
      <c r="AL22" s="69">
        <f t="shared" si="10"/>
        <v>87.82391236949438</v>
      </c>
      <c r="AM22" s="69">
        <f t="shared" si="10"/>
        <v>87.82391236949438</v>
      </c>
      <c r="AN22" s="69">
        <f t="shared" si="10"/>
        <v>87.82391236949438</v>
      </c>
      <c r="AO22" s="69">
        <f t="shared" si="10"/>
        <v>87.82391236949438</v>
      </c>
      <c r="AP22" s="69">
        <f t="shared" si="10"/>
        <v>87.82391236949438</v>
      </c>
      <c r="AQ22" s="69">
        <f t="shared" si="10"/>
        <v>87.82391236949438</v>
      </c>
      <c r="AR22" s="69">
        <f t="shared" si="10"/>
        <v>87.82391236949438</v>
      </c>
      <c r="AS22" s="69">
        <f t="shared" si="10"/>
        <v>87.82391236949438</v>
      </c>
      <c r="AT22" s="69">
        <f t="shared" si="10"/>
        <v>87.82391236949438</v>
      </c>
      <c r="AU22" s="69">
        <f t="shared" si="10"/>
        <v>87.82391236949438</v>
      </c>
      <c r="AV22" s="69">
        <f t="shared" si="10"/>
        <v>87.82391236949438</v>
      </c>
      <c r="AW22" s="69">
        <f t="shared" si="10"/>
        <v>87.82391236949438</v>
      </c>
      <c r="AX22" s="69">
        <f t="shared" si="10"/>
        <v>87.82391236949438</v>
      </c>
      <c r="AY22" s="69">
        <f t="shared" si="10"/>
        <v>87.82391236949438</v>
      </c>
      <c r="AZ22" s="69">
        <f t="shared" si="10"/>
        <v>87.82391236949438</v>
      </c>
      <c r="BA22" s="69">
        <f t="shared" si="10"/>
        <v>87.82391236949438</v>
      </c>
      <c r="BB22" s="69">
        <f t="shared" si="10"/>
        <v>43.91195618474719</v>
      </c>
      <c r="BC22" s="69">
        <f t="shared" si="10"/>
        <v>0</v>
      </c>
      <c r="BD22" s="69">
        <f t="shared" si="10"/>
        <v>0</v>
      </c>
      <c r="BE22" s="69">
        <f t="shared" si="10"/>
        <v>0</v>
      </c>
      <c r="BF22" s="69">
        <f t="shared" si="10"/>
        <v>0</v>
      </c>
      <c r="BG22" s="69">
        <f t="shared" si="10"/>
        <v>0</v>
      </c>
      <c r="BH22" s="69">
        <f t="shared" si="10"/>
        <v>0</v>
      </c>
      <c r="BI22" s="69">
        <f t="shared" si="10"/>
        <v>0</v>
      </c>
      <c r="BJ22" s="69">
        <f t="shared" si="10"/>
        <v>0</v>
      </c>
      <c r="BK22" s="69">
        <f t="shared" si="10"/>
        <v>0</v>
      </c>
      <c r="BL22" s="69">
        <f t="shared" si="10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1">B28</f>
        <v>0</v>
      </c>
      <c r="D25" s="75">
        <f t="shared" si="11"/>
        <v>0</v>
      </c>
      <c r="E25" s="75">
        <f t="shared" si="11"/>
        <v>0</v>
      </c>
      <c r="F25" s="75">
        <f t="shared" si="11"/>
        <v>6.5867934277120783</v>
      </c>
      <c r="G25" s="75">
        <f t="shared" si="11"/>
        <v>19.266809895619676</v>
      </c>
      <c r="H25" s="75">
        <f t="shared" si="11"/>
        <v>30.994815153441955</v>
      </c>
      <c r="I25" s="75">
        <f t="shared" si="11"/>
        <v>41.844581287569291</v>
      </c>
      <c r="J25" s="75">
        <f t="shared" si="11"/>
        <v>51.879341514907715</v>
      </c>
      <c r="K25" s="75">
        <f t="shared" si="11"/>
        <v>61.162329052363269</v>
      </c>
      <c r="L25" s="75">
        <f t="shared" si="11"/>
        <v>69.747994725605039</v>
      </c>
      <c r="M25" s="75">
        <f t="shared" si="11"/>
        <v>77.690789360302105</v>
      </c>
      <c r="N25" s="75">
        <f t="shared" si="11"/>
        <v>85.528195300155787</v>
      </c>
      <c r="O25" s="75">
        <f t="shared" si="11"/>
        <v>93.365601240009468</v>
      </c>
      <c r="P25" s="75">
        <f t="shared" si="11"/>
        <v>101.20300717986315</v>
      </c>
      <c r="Q25" s="75">
        <f t="shared" si="11"/>
        <v>109.04041311971683</v>
      </c>
      <c r="R25" s="75">
        <f t="shared" si="11"/>
        <v>116.87781905957051</v>
      </c>
      <c r="S25" s="75">
        <f t="shared" si="11"/>
        <v>124.71522499942419</v>
      </c>
      <c r="T25" s="75">
        <f t="shared" si="11"/>
        <v>132.55263093927786</v>
      </c>
      <c r="U25" s="75">
        <f t="shared" si="11"/>
        <v>140.39003687913154</v>
      </c>
      <c r="V25" s="75">
        <f t="shared" si="11"/>
        <v>148.22744281898522</v>
      </c>
      <c r="W25" s="75">
        <f t="shared" si="11"/>
        <v>156.06484875883891</v>
      </c>
      <c r="X25" s="75">
        <f t="shared" si="11"/>
        <v>163.90225469869259</v>
      </c>
      <c r="Y25" s="75">
        <f t="shared" si="11"/>
        <v>171.73966063854627</v>
      </c>
      <c r="Z25" s="75">
        <f t="shared" si="11"/>
        <v>175.65836360847308</v>
      </c>
      <c r="AA25" s="75">
        <f t="shared" si="11"/>
        <v>175.65836360847308</v>
      </c>
      <c r="AB25" s="75">
        <f t="shared" si="11"/>
        <v>175.65836360847308</v>
      </c>
      <c r="AC25" s="75">
        <f t="shared" si="11"/>
        <v>175.65836360847308</v>
      </c>
      <c r="AD25" s="75">
        <f t="shared" si="11"/>
        <v>175.65836360847308</v>
      </c>
      <c r="AE25" s="75">
        <f t="shared" si="11"/>
        <v>175.65836360847308</v>
      </c>
      <c r="AF25" s="75">
        <f t="shared" si="11"/>
        <v>175.65836360847308</v>
      </c>
      <c r="AG25" s="75">
        <f t="shared" si="11"/>
        <v>175.65836360847308</v>
      </c>
      <c r="AH25" s="75">
        <f t="shared" si="11"/>
        <v>175.65836360847308</v>
      </c>
      <c r="AI25" s="75">
        <f t="shared" si="11"/>
        <v>175.65836360847308</v>
      </c>
      <c r="AJ25" s="75">
        <f t="shared" si="11"/>
        <v>175.65836360847308</v>
      </c>
      <c r="AK25" s="75">
        <f t="shared" si="11"/>
        <v>175.65836360847308</v>
      </c>
      <c r="AL25" s="75">
        <f t="shared" si="11"/>
        <v>175.65836360847308</v>
      </c>
      <c r="AM25" s="75">
        <f t="shared" si="11"/>
        <v>175.65836360847308</v>
      </c>
      <c r="AN25" s="75">
        <f t="shared" si="11"/>
        <v>175.65836360847308</v>
      </c>
      <c r="AO25" s="75">
        <f t="shared" si="11"/>
        <v>175.65836360847308</v>
      </c>
      <c r="AP25" s="75">
        <f t="shared" si="11"/>
        <v>175.65836360847308</v>
      </c>
      <c r="AQ25" s="75">
        <f t="shared" si="11"/>
        <v>175.65836360847308</v>
      </c>
      <c r="AR25" s="75">
        <f t="shared" si="11"/>
        <v>175.65836360847308</v>
      </c>
      <c r="AS25" s="75">
        <f t="shared" si="11"/>
        <v>175.65836360847308</v>
      </c>
      <c r="AT25" s="75">
        <f t="shared" si="11"/>
        <v>175.65836360847308</v>
      </c>
      <c r="AU25" s="75">
        <f t="shared" si="11"/>
        <v>175.65836360847308</v>
      </c>
      <c r="AV25" s="75">
        <f t="shared" si="11"/>
        <v>175.65836360847308</v>
      </c>
      <c r="AW25" s="75">
        <f t="shared" si="11"/>
        <v>175.65836360847308</v>
      </c>
      <c r="AX25" s="75">
        <f t="shared" si="11"/>
        <v>175.65836360847308</v>
      </c>
      <c r="AY25" s="75">
        <f t="shared" si="11"/>
        <v>175.65836360847308</v>
      </c>
      <c r="AZ25" s="75">
        <f t="shared" si="11"/>
        <v>175.65836360847308</v>
      </c>
      <c r="BA25" s="75">
        <f t="shared" si="11"/>
        <v>175.65836360847308</v>
      </c>
      <c r="BB25" s="75">
        <f t="shared" si="11"/>
        <v>175.65836360847308</v>
      </c>
      <c r="BC25" s="75">
        <f t="shared" si="11"/>
        <v>175.65836360847308</v>
      </c>
      <c r="BD25" s="75">
        <f t="shared" si="11"/>
        <v>175.65836360847308</v>
      </c>
      <c r="BE25" s="75">
        <f t="shared" si="11"/>
        <v>175.65836360847308</v>
      </c>
      <c r="BF25" s="75">
        <f t="shared" si="11"/>
        <v>175.65836360847308</v>
      </c>
      <c r="BG25" s="75">
        <f t="shared" si="11"/>
        <v>175.65836360847308</v>
      </c>
      <c r="BH25" s="75">
        <f t="shared" si="11"/>
        <v>175.65836360847308</v>
      </c>
      <c r="BI25" s="75">
        <f t="shared" si="11"/>
        <v>175.65836360847308</v>
      </c>
      <c r="BJ25" s="75">
        <f t="shared" si="11"/>
        <v>175.65836360847308</v>
      </c>
      <c r="BK25" s="75">
        <f t="shared" si="11"/>
        <v>175.65836360847308</v>
      </c>
      <c r="BL25" s="75">
        <f t="shared" si="11"/>
        <v>175.65836360847308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2">C75</f>
        <v>0</v>
      </c>
      <c r="D26" s="75">
        <f t="shared" si="12"/>
        <v>0</v>
      </c>
      <c r="E26" s="75">
        <f t="shared" si="12"/>
        <v>3.2933967138560392</v>
      </c>
      <c r="F26" s="75">
        <f t="shared" si="12"/>
        <v>6.3400082339537995</v>
      </c>
      <c r="G26" s="75">
        <f t="shared" si="12"/>
        <v>5.8640026289111393</v>
      </c>
      <c r="H26" s="75">
        <f t="shared" si="12"/>
        <v>5.4248830670636679</v>
      </c>
      <c r="I26" s="75">
        <f t="shared" si="12"/>
        <v>5.0173801136692138</v>
      </c>
      <c r="J26" s="75">
        <f t="shared" si="12"/>
        <v>4.641493768727778</v>
      </c>
      <c r="K26" s="75">
        <f t="shared" si="12"/>
        <v>4.2928328366208852</v>
      </c>
      <c r="L26" s="75">
        <f t="shared" si="12"/>
        <v>3.971397317348536</v>
      </c>
      <c r="M26" s="75">
        <f t="shared" si="12"/>
        <v>3.9187029699268394</v>
      </c>
      <c r="N26" s="75">
        <f t="shared" si="12"/>
        <v>3.9187029699268394</v>
      </c>
      <c r="O26" s="75">
        <f t="shared" si="12"/>
        <v>3.9187029699268394</v>
      </c>
      <c r="P26" s="75">
        <f t="shared" si="12"/>
        <v>3.9187029699268394</v>
      </c>
      <c r="Q26" s="75">
        <f t="shared" si="12"/>
        <v>3.9187029699268394</v>
      </c>
      <c r="R26" s="75">
        <f t="shared" si="12"/>
        <v>3.9187029699268394</v>
      </c>
      <c r="S26" s="75">
        <f t="shared" si="12"/>
        <v>3.9187029699268394</v>
      </c>
      <c r="T26" s="75">
        <f t="shared" si="12"/>
        <v>3.9187029699268394</v>
      </c>
      <c r="U26" s="75">
        <f t="shared" si="12"/>
        <v>3.9187029699268394</v>
      </c>
      <c r="V26" s="75">
        <f t="shared" si="12"/>
        <v>3.9187029699268394</v>
      </c>
      <c r="W26" s="75">
        <f t="shared" si="12"/>
        <v>3.9187029699268394</v>
      </c>
      <c r="X26" s="75">
        <f t="shared" si="12"/>
        <v>3.9187029699268394</v>
      </c>
      <c r="Y26" s="75">
        <f t="shared" si="12"/>
        <v>1.9593514849634197</v>
      </c>
      <c r="Z26" s="75">
        <f t="shared" si="12"/>
        <v>0</v>
      </c>
      <c r="AA26" s="75">
        <f t="shared" si="12"/>
        <v>0</v>
      </c>
      <c r="AB26" s="75">
        <f t="shared" si="12"/>
        <v>0</v>
      </c>
      <c r="AC26" s="75">
        <f t="shared" si="12"/>
        <v>0</v>
      </c>
      <c r="AD26" s="75">
        <f t="shared" si="12"/>
        <v>0</v>
      </c>
      <c r="AE26" s="75">
        <f t="shared" si="12"/>
        <v>0</v>
      </c>
      <c r="AF26" s="75">
        <f t="shared" si="12"/>
        <v>0</v>
      </c>
      <c r="AG26" s="75">
        <f t="shared" si="12"/>
        <v>0</v>
      </c>
      <c r="AH26" s="75">
        <f t="shared" si="12"/>
        <v>0</v>
      </c>
      <c r="AI26" s="75">
        <f t="shared" si="12"/>
        <v>0</v>
      </c>
      <c r="AJ26" s="75">
        <f t="shared" si="12"/>
        <v>0</v>
      </c>
      <c r="AK26" s="75">
        <f t="shared" si="12"/>
        <v>0</v>
      </c>
      <c r="AL26" s="75">
        <f t="shared" si="12"/>
        <v>0</v>
      </c>
      <c r="AM26" s="75">
        <f t="shared" si="12"/>
        <v>0</v>
      </c>
      <c r="AN26" s="75">
        <f t="shared" si="12"/>
        <v>0</v>
      </c>
      <c r="AO26" s="75">
        <f t="shared" si="12"/>
        <v>0</v>
      </c>
      <c r="AP26" s="75">
        <f t="shared" si="12"/>
        <v>0</v>
      </c>
      <c r="AQ26" s="75">
        <f t="shared" si="12"/>
        <v>0</v>
      </c>
      <c r="AR26" s="75">
        <f t="shared" si="12"/>
        <v>0</v>
      </c>
      <c r="AS26" s="75">
        <f t="shared" si="12"/>
        <v>0</v>
      </c>
      <c r="AT26" s="75">
        <f t="shared" si="12"/>
        <v>0</v>
      </c>
      <c r="AU26" s="75">
        <f t="shared" si="12"/>
        <v>0</v>
      </c>
      <c r="AV26" s="75">
        <f t="shared" si="12"/>
        <v>0</v>
      </c>
      <c r="AW26" s="75">
        <f t="shared" si="12"/>
        <v>0</v>
      </c>
      <c r="AX26" s="75">
        <f t="shared" si="12"/>
        <v>0</v>
      </c>
      <c r="AY26" s="75">
        <f t="shared" si="12"/>
        <v>0</v>
      </c>
      <c r="AZ26" s="75">
        <f t="shared" si="12"/>
        <v>0</v>
      </c>
      <c r="BA26" s="75">
        <f t="shared" si="12"/>
        <v>0</v>
      </c>
      <c r="BB26" s="75">
        <f t="shared" si="12"/>
        <v>0</v>
      </c>
      <c r="BC26" s="75">
        <f t="shared" si="12"/>
        <v>0</v>
      </c>
      <c r="BD26" s="75">
        <f t="shared" si="12"/>
        <v>0</v>
      </c>
      <c r="BE26" s="75">
        <f t="shared" si="12"/>
        <v>0</v>
      </c>
      <c r="BF26" s="75">
        <f t="shared" si="12"/>
        <v>0</v>
      </c>
      <c r="BG26" s="75">
        <f t="shared" si="12"/>
        <v>0</v>
      </c>
      <c r="BH26" s="75">
        <f t="shared" si="12"/>
        <v>0</v>
      </c>
      <c r="BI26" s="75">
        <f t="shared" si="12"/>
        <v>0</v>
      </c>
      <c r="BJ26" s="75">
        <f t="shared" si="12"/>
        <v>0</v>
      </c>
      <c r="BK26" s="75">
        <f t="shared" si="12"/>
        <v>0</v>
      </c>
      <c r="BL26" s="75">
        <f t="shared" si="12"/>
        <v>0</v>
      </c>
      <c r="BM26" s="37"/>
      <c r="BN26" s="75">
        <f>SUM(B26:BM26)</f>
        <v>87.829181804236569</v>
      </c>
      <c r="BO26" s="337"/>
    </row>
    <row r="27" spans="1:67" s="38" customFormat="1" ht="15" customHeight="1">
      <c r="A27" s="36" t="s">
        <v>79</v>
      </c>
      <c r="B27" s="75">
        <f t="shared" ref="B27:BL27" si="13">B82</f>
        <v>0</v>
      </c>
      <c r="C27" s="75">
        <f t="shared" si="13"/>
        <v>0</v>
      </c>
      <c r="D27" s="75">
        <f t="shared" si="13"/>
        <v>0</v>
      </c>
      <c r="E27" s="75">
        <f t="shared" si="13"/>
        <v>3.2933967138560392</v>
      </c>
      <c r="F27" s="75">
        <f t="shared" si="13"/>
        <v>6.3400082339537995</v>
      </c>
      <c r="G27" s="75">
        <f t="shared" si="13"/>
        <v>5.8640026289111393</v>
      </c>
      <c r="H27" s="75">
        <f t="shared" si="13"/>
        <v>5.4248830670636679</v>
      </c>
      <c r="I27" s="75">
        <f t="shared" si="13"/>
        <v>5.0173801136692138</v>
      </c>
      <c r="J27" s="75">
        <f t="shared" si="13"/>
        <v>4.641493768727778</v>
      </c>
      <c r="K27" s="75">
        <f t="shared" si="13"/>
        <v>4.2928328366208852</v>
      </c>
      <c r="L27" s="75">
        <f t="shared" si="13"/>
        <v>3.971397317348536</v>
      </c>
      <c r="M27" s="75">
        <f t="shared" si="13"/>
        <v>3.9187029699268394</v>
      </c>
      <c r="N27" s="75">
        <f t="shared" si="13"/>
        <v>3.9187029699268394</v>
      </c>
      <c r="O27" s="75">
        <f t="shared" si="13"/>
        <v>3.9187029699268394</v>
      </c>
      <c r="P27" s="75">
        <f t="shared" si="13"/>
        <v>3.9187029699268394</v>
      </c>
      <c r="Q27" s="75">
        <f t="shared" si="13"/>
        <v>3.9187029699268394</v>
      </c>
      <c r="R27" s="75">
        <f t="shared" si="13"/>
        <v>3.9187029699268394</v>
      </c>
      <c r="S27" s="75">
        <f t="shared" si="13"/>
        <v>3.9187029699268394</v>
      </c>
      <c r="T27" s="75">
        <f t="shared" si="13"/>
        <v>3.9187029699268394</v>
      </c>
      <c r="U27" s="75">
        <f t="shared" si="13"/>
        <v>3.9187029699268394</v>
      </c>
      <c r="V27" s="75">
        <f t="shared" si="13"/>
        <v>3.9187029699268394</v>
      </c>
      <c r="W27" s="75">
        <f t="shared" si="13"/>
        <v>3.9187029699268394</v>
      </c>
      <c r="X27" s="75">
        <f t="shared" si="13"/>
        <v>3.9187029699268394</v>
      </c>
      <c r="Y27" s="75">
        <f t="shared" si="13"/>
        <v>1.9593514849634197</v>
      </c>
      <c r="Z27" s="75">
        <f t="shared" si="13"/>
        <v>0</v>
      </c>
      <c r="AA27" s="75">
        <f t="shared" si="13"/>
        <v>0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75">
        <f t="shared" si="13"/>
        <v>0</v>
      </c>
      <c r="AK27" s="75">
        <f t="shared" si="13"/>
        <v>0</v>
      </c>
      <c r="AL27" s="75">
        <f t="shared" si="13"/>
        <v>0</v>
      </c>
      <c r="AM27" s="75">
        <f t="shared" si="13"/>
        <v>0</v>
      </c>
      <c r="AN27" s="75">
        <f t="shared" si="13"/>
        <v>0</v>
      </c>
      <c r="AO27" s="75">
        <f t="shared" si="13"/>
        <v>0</v>
      </c>
      <c r="AP27" s="75">
        <f t="shared" si="13"/>
        <v>0</v>
      </c>
      <c r="AQ27" s="75">
        <f t="shared" si="13"/>
        <v>0</v>
      </c>
      <c r="AR27" s="75">
        <f t="shared" si="13"/>
        <v>0</v>
      </c>
      <c r="AS27" s="75">
        <f t="shared" si="13"/>
        <v>0</v>
      </c>
      <c r="AT27" s="75">
        <f t="shared" si="13"/>
        <v>0</v>
      </c>
      <c r="AU27" s="75">
        <f t="shared" si="13"/>
        <v>0</v>
      </c>
      <c r="AV27" s="75">
        <f t="shared" si="13"/>
        <v>0</v>
      </c>
      <c r="AW27" s="75">
        <f t="shared" si="13"/>
        <v>0</v>
      </c>
      <c r="AX27" s="75">
        <f t="shared" si="13"/>
        <v>0</v>
      </c>
      <c r="AY27" s="75">
        <f t="shared" si="13"/>
        <v>0</v>
      </c>
      <c r="AZ27" s="75">
        <f t="shared" si="13"/>
        <v>0</v>
      </c>
      <c r="BA27" s="75">
        <f t="shared" si="13"/>
        <v>0</v>
      </c>
      <c r="BB27" s="75">
        <f t="shared" si="13"/>
        <v>0</v>
      </c>
      <c r="BC27" s="75">
        <f t="shared" si="13"/>
        <v>0</v>
      </c>
      <c r="BD27" s="75">
        <f t="shared" si="13"/>
        <v>0</v>
      </c>
      <c r="BE27" s="75">
        <f t="shared" si="13"/>
        <v>0</v>
      </c>
      <c r="BF27" s="75">
        <f t="shared" si="13"/>
        <v>0</v>
      </c>
      <c r="BG27" s="75">
        <f t="shared" si="13"/>
        <v>0</v>
      </c>
      <c r="BH27" s="75">
        <f t="shared" si="13"/>
        <v>0</v>
      </c>
      <c r="BI27" s="75">
        <f t="shared" si="13"/>
        <v>0</v>
      </c>
      <c r="BJ27" s="75">
        <f t="shared" si="13"/>
        <v>0</v>
      </c>
      <c r="BK27" s="75">
        <f t="shared" si="13"/>
        <v>0</v>
      </c>
      <c r="BL27" s="75">
        <f t="shared" si="13"/>
        <v>0</v>
      </c>
      <c r="BM27" s="37"/>
      <c r="BN27" s="75">
        <f>SUM(B27:BM27)</f>
        <v>87.829181804236569</v>
      </c>
      <c r="BO27" s="337"/>
    </row>
    <row r="28" spans="1:67" s="38" customFormat="1" ht="15" customHeight="1">
      <c r="A28" s="36" t="s">
        <v>28</v>
      </c>
      <c r="B28" s="75">
        <f t="shared" ref="B28:BL28" si="14">SUM(B25:B27)</f>
        <v>0</v>
      </c>
      <c r="C28" s="75">
        <f t="shared" si="14"/>
        <v>0</v>
      </c>
      <c r="D28" s="75">
        <f t="shared" si="14"/>
        <v>0</v>
      </c>
      <c r="E28" s="75">
        <f t="shared" si="14"/>
        <v>6.5867934277120783</v>
      </c>
      <c r="F28" s="75">
        <f t="shared" si="14"/>
        <v>19.266809895619676</v>
      </c>
      <c r="G28" s="75">
        <f t="shared" si="14"/>
        <v>30.994815153441955</v>
      </c>
      <c r="H28" s="75">
        <f t="shared" si="14"/>
        <v>41.844581287569291</v>
      </c>
      <c r="I28" s="75">
        <f t="shared" si="14"/>
        <v>51.879341514907715</v>
      </c>
      <c r="J28" s="75">
        <f t="shared" si="14"/>
        <v>61.162329052363269</v>
      </c>
      <c r="K28" s="75">
        <f t="shared" si="14"/>
        <v>69.747994725605039</v>
      </c>
      <c r="L28" s="75">
        <f t="shared" si="14"/>
        <v>77.690789360302105</v>
      </c>
      <c r="M28" s="75">
        <f t="shared" si="14"/>
        <v>85.528195300155787</v>
      </c>
      <c r="N28" s="75">
        <f t="shared" si="14"/>
        <v>93.365601240009468</v>
      </c>
      <c r="O28" s="75">
        <f t="shared" si="14"/>
        <v>101.20300717986315</v>
      </c>
      <c r="P28" s="75">
        <f t="shared" si="14"/>
        <v>109.04041311971683</v>
      </c>
      <c r="Q28" s="75">
        <f t="shared" si="14"/>
        <v>116.87781905957051</v>
      </c>
      <c r="R28" s="75">
        <f t="shared" si="14"/>
        <v>124.71522499942419</v>
      </c>
      <c r="S28" s="75">
        <f t="shared" si="14"/>
        <v>132.55263093927786</v>
      </c>
      <c r="T28" s="75">
        <f t="shared" si="14"/>
        <v>140.39003687913154</v>
      </c>
      <c r="U28" s="75">
        <f t="shared" si="14"/>
        <v>148.22744281898522</v>
      </c>
      <c r="V28" s="75">
        <f t="shared" si="14"/>
        <v>156.06484875883891</v>
      </c>
      <c r="W28" s="75">
        <f t="shared" si="14"/>
        <v>163.90225469869259</v>
      </c>
      <c r="X28" s="75">
        <f t="shared" si="14"/>
        <v>171.73966063854627</v>
      </c>
      <c r="Y28" s="75">
        <f t="shared" si="14"/>
        <v>175.65836360847308</v>
      </c>
      <c r="Z28" s="75">
        <f t="shared" si="14"/>
        <v>175.65836360847308</v>
      </c>
      <c r="AA28" s="75">
        <f t="shared" si="14"/>
        <v>175.65836360847308</v>
      </c>
      <c r="AB28" s="75">
        <f t="shared" si="14"/>
        <v>175.65836360847308</v>
      </c>
      <c r="AC28" s="75">
        <f t="shared" si="14"/>
        <v>175.65836360847308</v>
      </c>
      <c r="AD28" s="75">
        <f t="shared" si="14"/>
        <v>175.65836360847308</v>
      </c>
      <c r="AE28" s="75">
        <f t="shared" si="14"/>
        <v>175.65836360847308</v>
      </c>
      <c r="AF28" s="75">
        <f t="shared" si="14"/>
        <v>175.65836360847308</v>
      </c>
      <c r="AG28" s="75">
        <f t="shared" si="14"/>
        <v>175.65836360847308</v>
      </c>
      <c r="AH28" s="75">
        <f t="shared" si="14"/>
        <v>175.65836360847308</v>
      </c>
      <c r="AI28" s="75">
        <f t="shared" si="14"/>
        <v>175.65836360847308</v>
      </c>
      <c r="AJ28" s="75">
        <f t="shared" si="14"/>
        <v>175.65836360847308</v>
      </c>
      <c r="AK28" s="75">
        <f t="shared" si="14"/>
        <v>175.65836360847308</v>
      </c>
      <c r="AL28" s="75">
        <f t="shared" si="14"/>
        <v>175.65836360847308</v>
      </c>
      <c r="AM28" s="75">
        <f t="shared" si="14"/>
        <v>175.65836360847308</v>
      </c>
      <c r="AN28" s="75">
        <f t="shared" si="14"/>
        <v>175.65836360847308</v>
      </c>
      <c r="AO28" s="75">
        <f t="shared" si="14"/>
        <v>175.65836360847308</v>
      </c>
      <c r="AP28" s="75">
        <f t="shared" si="14"/>
        <v>175.65836360847308</v>
      </c>
      <c r="AQ28" s="75">
        <f t="shared" si="14"/>
        <v>175.65836360847308</v>
      </c>
      <c r="AR28" s="75">
        <f t="shared" si="14"/>
        <v>175.65836360847308</v>
      </c>
      <c r="AS28" s="75">
        <f t="shared" si="14"/>
        <v>175.65836360847308</v>
      </c>
      <c r="AT28" s="75">
        <f t="shared" si="14"/>
        <v>175.65836360847308</v>
      </c>
      <c r="AU28" s="75">
        <f t="shared" si="14"/>
        <v>175.65836360847308</v>
      </c>
      <c r="AV28" s="75">
        <f t="shared" si="14"/>
        <v>175.65836360847308</v>
      </c>
      <c r="AW28" s="75">
        <f t="shared" si="14"/>
        <v>175.65836360847308</v>
      </c>
      <c r="AX28" s="75">
        <f t="shared" si="14"/>
        <v>175.65836360847308</v>
      </c>
      <c r="AY28" s="75">
        <f t="shared" si="14"/>
        <v>175.65836360847308</v>
      </c>
      <c r="AZ28" s="75">
        <f t="shared" si="14"/>
        <v>175.65836360847308</v>
      </c>
      <c r="BA28" s="75">
        <f t="shared" si="14"/>
        <v>175.65836360847308</v>
      </c>
      <c r="BB28" s="75">
        <f t="shared" si="14"/>
        <v>175.65836360847308</v>
      </c>
      <c r="BC28" s="75">
        <f t="shared" si="14"/>
        <v>175.65836360847308</v>
      </c>
      <c r="BD28" s="75">
        <f t="shared" si="14"/>
        <v>175.65836360847308</v>
      </c>
      <c r="BE28" s="75">
        <f t="shared" si="14"/>
        <v>175.65836360847308</v>
      </c>
      <c r="BF28" s="75">
        <f t="shared" si="14"/>
        <v>175.65836360847308</v>
      </c>
      <c r="BG28" s="75">
        <f t="shared" si="14"/>
        <v>175.65836360847308</v>
      </c>
      <c r="BH28" s="75">
        <f t="shared" si="14"/>
        <v>175.65836360847308</v>
      </c>
      <c r="BI28" s="75">
        <f t="shared" si="14"/>
        <v>175.65836360847308</v>
      </c>
      <c r="BJ28" s="75">
        <f t="shared" si="14"/>
        <v>175.65836360847308</v>
      </c>
      <c r="BK28" s="75">
        <f t="shared" si="14"/>
        <v>175.65836360847308</v>
      </c>
      <c r="BL28" s="75">
        <f t="shared" si="14"/>
        <v>175.65836360847308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5">AVERAGE(B25,B28)</f>
        <v>0</v>
      </c>
      <c r="C29" s="69">
        <f t="shared" si="15"/>
        <v>0</v>
      </c>
      <c r="D29" s="69">
        <f t="shared" si="15"/>
        <v>0</v>
      </c>
      <c r="E29" s="69">
        <f t="shared" si="15"/>
        <v>3.2933967138560392</v>
      </c>
      <c r="F29" s="69">
        <f t="shared" si="15"/>
        <v>12.926801661665877</v>
      </c>
      <c r="G29" s="69">
        <f>AVERAGE(G25,G28)</f>
        <v>25.130812524530818</v>
      </c>
      <c r="H29" s="69">
        <f t="shared" si="15"/>
        <v>36.419698220505623</v>
      </c>
      <c r="I29" s="69">
        <f t="shared" si="15"/>
        <v>46.861961401238503</v>
      </c>
      <c r="J29" s="69">
        <f t="shared" si="15"/>
        <v>56.520835283635492</v>
      </c>
      <c r="K29" s="69">
        <f t="shared" si="15"/>
        <v>65.455161888984151</v>
      </c>
      <c r="L29" s="69">
        <f t="shared" si="15"/>
        <v>73.719392042953572</v>
      </c>
      <c r="M29" s="69">
        <f t="shared" si="15"/>
        <v>81.609492330228946</v>
      </c>
      <c r="N29" s="69">
        <f t="shared" si="15"/>
        <v>89.446898270082627</v>
      </c>
      <c r="O29" s="69">
        <f t="shared" si="15"/>
        <v>97.284304209936309</v>
      </c>
      <c r="P29" s="69">
        <f t="shared" si="15"/>
        <v>105.12171014978999</v>
      </c>
      <c r="Q29" s="69">
        <f t="shared" si="15"/>
        <v>112.95911608964367</v>
      </c>
      <c r="R29" s="69">
        <f t="shared" si="15"/>
        <v>120.79652202949735</v>
      </c>
      <c r="S29" s="69">
        <f t="shared" si="15"/>
        <v>128.63392796935102</v>
      </c>
      <c r="T29" s="69">
        <f t="shared" si="15"/>
        <v>136.4713339092047</v>
      </c>
      <c r="U29" s="69">
        <f t="shared" si="15"/>
        <v>144.30873984905838</v>
      </c>
      <c r="V29" s="69">
        <f t="shared" si="15"/>
        <v>152.14614578891207</v>
      </c>
      <c r="W29" s="69">
        <f t="shared" si="15"/>
        <v>159.98355172876575</v>
      </c>
      <c r="X29" s="69">
        <f t="shared" si="15"/>
        <v>167.82095766861943</v>
      </c>
      <c r="Y29" s="69">
        <f t="shared" si="15"/>
        <v>173.69901212350968</v>
      </c>
      <c r="Z29" s="69">
        <f t="shared" si="15"/>
        <v>175.65836360847308</v>
      </c>
      <c r="AA29" s="69">
        <f t="shared" si="15"/>
        <v>175.65836360847308</v>
      </c>
      <c r="AB29" s="69">
        <f t="shared" si="15"/>
        <v>175.65836360847308</v>
      </c>
      <c r="AC29" s="69">
        <f t="shared" si="15"/>
        <v>175.65836360847308</v>
      </c>
      <c r="AD29" s="69">
        <f t="shared" si="15"/>
        <v>175.65836360847308</v>
      </c>
      <c r="AE29" s="69">
        <f t="shared" si="15"/>
        <v>175.65836360847308</v>
      </c>
      <c r="AF29" s="69">
        <f t="shared" si="15"/>
        <v>175.65836360847308</v>
      </c>
      <c r="AG29" s="69">
        <f t="shared" si="15"/>
        <v>175.65836360847308</v>
      </c>
      <c r="AH29" s="69">
        <f t="shared" si="15"/>
        <v>175.65836360847308</v>
      </c>
      <c r="AI29" s="69">
        <f t="shared" si="15"/>
        <v>175.65836360847308</v>
      </c>
      <c r="AJ29" s="69">
        <f t="shared" si="15"/>
        <v>175.65836360847308</v>
      </c>
      <c r="AK29" s="69">
        <f t="shared" si="15"/>
        <v>175.65836360847308</v>
      </c>
      <c r="AL29" s="69">
        <f t="shared" si="15"/>
        <v>175.65836360847308</v>
      </c>
      <c r="AM29" s="69">
        <f t="shared" si="15"/>
        <v>175.65836360847308</v>
      </c>
      <c r="AN29" s="69">
        <f t="shared" si="15"/>
        <v>175.65836360847308</v>
      </c>
      <c r="AO29" s="69">
        <f t="shared" si="15"/>
        <v>175.65836360847308</v>
      </c>
      <c r="AP29" s="69">
        <f t="shared" si="15"/>
        <v>175.65836360847308</v>
      </c>
      <c r="AQ29" s="69">
        <f t="shared" si="15"/>
        <v>175.65836360847308</v>
      </c>
      <c r="AR29" s="69">
        <f t="shared" si="15"/>
        <v>175.65836360847308</v>
      </c>
      <c r="AS29" s="69">
        <f t="shared" si="15"/>
        <v>175.65836360847308</v>
      </c>
      <c r="AT29" s="69">
        <f t="shared" si="15"/>
        <v>175.65836360847308</v>
      </c>
      <c r="AU29" s="69">
        <f t="shared" si="15"/>
        <v>175.65836360847308</v>
      </c>
      <c r="AV29" s="69">
        <f t="shared" si="15"/>
        <v>175.65836360847308</v>
      </c>
      <c r="AW29" s="69">
        <f t="shared" si="15"/>
        <v>175.65836360847308</v>
      </c>
      <c r="AX29" s="69">
        <f t="shared" si="15"/>
        <v>175.65836360847308</v>
      </c>
      <c r="AY29" s="69">
        <f t="shared" si="15"/>
        <v>175.65836360847308</v>
      </c>
      <c r="AZ29" s="69">
        <f t="shared" si="15"/>
        <v>175.65836360847308</v>
      </c>
      <c r="BA29" s="69">
        <f t="shared" si="15"/>
        <v>175.65836360847308</v>
      </c>
      <c r="BB29" s="69">
        <f t="shared" si="15"/>
        <v>175.65836360847308</v>
      </c>
      <c r="BC29" s="69">
        <f t="shared" si="15"/>
        <v>175.65836360847308</v>
      </c>
      <c r="BD29" s="69">
        <f t="shared" si="15"/>
        <v>175.65836360847308</v>
      </c>
      <c r="BE29" s="69">
        <f t="shared" si="15"/>
        <v>175.65836360847308</v>
      </c>
      <c r="BF29" s="69">
        <f t="shared" si="15"/>
        <v>175.65836360847308</v>
      </c>
      <c r="BG29" s="69">
        <f t="shared" si="15"/>
        <v>175.65836360847308</v>
      </c>
      <c r="BH29" s="69">
        <f t="shared" si="15"/>
        <v>175.65836360847308</v>
      </c>
      <c r="BI29" s="69">
        <f t="shared" si="15"/>
        <v>175.65836360847308</v>
      </c>
      <c r="BJ29" s="69">
        <f t="shared" si="15"/>
        <v>175.65836360847308</v>
      </c>
      <c r="BK29" s="69">
        <f t="shared" si="15"/>
        <v>175.65836360847308</v>
      </c>
      <c r="BL29" s="69">
        <f t="shared" si="15"/>
        <v>175.65836360847308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6">B35</f>
        <v>0</v>
      </c>
      <c r="D32" s="75">
        <f t="shared" si="16"/>
        <v>0</v>
      </c>
      <c r="E32" s="75">
        <f t="shared" si="16"/>
        <v>0</v>
      </c>
      <c r="F32" s="75">
        <f t="shared" si="16"/>
        <v>1.7125662912051405</v>
      </c>
      <c r="G32" s="75">
        <f t="shared" si="16"/>
        <v>3.425132582410281</v>
      </c>
      <c r="H32" s="75">
        <f t="shared" si="16"/>
        <v>5.1376988736154212</v>
      </c>
      <c r="I32" s="75">
        <f t="shared" si="16"/>
        <v>6.8502651648205619</v>
      </c>
      <c r="J32" s="75">
        <f t="shared" si="16"/>
        <v>8.5628314560257017</v>
      </c>
      <c r="K32" s="75">
        <f t="shared" si="16"/>
        <v>10.275397747230842</v>
      </c>
      <c r="L32" s="75">
        <f t="shared" si="16"/>
        <v>11.987964038435983</v>
      </c>
      <c r="M32" s="75">
        <f t="shared" si="16"/>
        <v>13.700530329641124</v>
      </c>
      <c r="N32" s="75">
        <f t="shared" si="16"/>
        <v>15.413096620846265</v>
      </c>
      <c r="O32" s="75">
        <f t="shared" si="16"/>
        <v>17.125662912051403</v>
      </c>
      <c r="P32" s="75">
        <f t="shared" si="16"/>
        <v>18.838229203256542</v>
      </c>
      <c r="Q32" s="75">
        <f t="shared" si="16"/>
        <v>20.550795494461681</v>
      </c>
      <c r="R32" s="75">
        <f t="shared" si="16"/>
        <v>22.26336178566682</v>
      </c>
      <c r="S32" s="75">
        <f t="shared" si="16"/>
        <v>23.975928076871959</v>
      </c>
      <c r="T32" s="75">
        <f t="shared" si="16"/>
        <v>25.688494368077098</v>
      </c>
      <c r="U32" s="75">
        <f t="shared" si="16"/>
        <v>27.401060659282237</v>
      </c>
      <c r="V32" s="75">
        <f t="shared" si="16"/>
        <v>29.113626950487376</v>
      </c>
      <c r="W32" s="75">
        <f t="shared" si="16"/>
        <v>30.826193241692515</v>
      </c>
      <c r="X32" s="75">
        <f t="shared" si="16"/>
        <v>32.538759532897657</v>
      </c>
      <c r="Y32" s="75">
        <f t="shared" si="16"/>
        <v>34.2513258241028</v>
      </c>
      <c r="Z32" s="75">
        <f t="shared" si="16"/>
        <v>35.963892115307942</v>
      </c>
      <c r="AA32" s="75">
        <f t="shared" si="16"/>
        <v>37.676458406513085</v>
      </c>
      <c r="AB32" s="75">
        <f t="shared" si="16"/>
        <v>39.389024697718227</v>
      </c>
      <c r="AC32" s="75">
        <f t="shared" si="16"/>
        <v>41.10159098892337</v>
      </c>
      <c r="AD32" s="75">
        <f t="shared" si="16"/>
        <v>42.814157280128512</v>
      </c>
      <c r="AE32" s="75">
        <f t="shared" si="16"/>
        <v>44.526723571333655</v>
      </c>
      <c r="AF32" s="75">
        <f t="shared" si="16"/>
        <v>46.239289862538797</v>
      </c>
      <c r="AG32" s="75">
        <f t="shared" si="16"/>
        <v>47.95185615374394</v>
      </c>
      <c r="AH32" s="75">
        <f t="shared" si="16"/>
        <v>49.664422444949082</v>
      </c>
      <c r="AI32" s="75">
        <f t="shared" si="16"/>
        <v>51.376988736154225</v>
      </c>
      <c r="AJ32" s="75">
        <f t="shared" si="16"/>
        <v>53.089555027359367</v>
      </c>
      <c r="AK32" s="75">
        <f t="shared" si="16"/>
        <v>54.80212131856451</v>
      </c>
      <c r="AL32" s="75">
        <f t="shared" si="16"/>
        <v>56.514687609769652</v>
      </c>
      <c r="AM32" s="75">
        <f t="shared" si="16"/>
        <v>58.227253900974794</v>
      </c>
      <c r="AN32" s="75">
        <f t="shared" si="16"/>
        <v>59.939820192179937</v>
      </c>
      <c r="AO32" s="75">
        <f t="shared" si="16"/>
        <v>61.652386483385079</v>
      </c>
      <c r="AP32" s="75">
        <f t="shared" si="16"/>
        <v>63.364952774590222</v>
      </c>
      <c r="AQ32" s="75">
        <f t="shared" si="16"/>
        <v>65.077519065795357</v>
      </c>
      <c r="AR32" s="75">
        <f t="shared" si="16"/>
        <v>66.790085357000493</v>
      </c>
      <c r="AS32" s="75">
        <f t="shared" si="16"/>
        <v>68.502651648205628</v>
      </c>
      <c r="AT32" s="75">
        <f t="shared" si="16"/>
        <v>70.215217939410763</v>
      </c>
      <c r="AU32" s="75">
        <f t="shared" si="16"/>
        <v>71.927784230615899</v>
      </c>
      <c r="AV32" s="75">
        <f t="shared" si="16"/>
        <v>73.640350521821034</v>
      </c>
      <c r="AW32" s="75">
        <f t="shared" si="16"/>
        <v>75.35291681302617</v>
      </c>
      <c r="AX32" s="75">
        <f t="shared" si="16"/>
        <v>77.065483104231305</v>
      </c>
      <c r="AY32" s="75">
        <f t="shared" si="16"/>
        <v>78.77804939543644</v>
      </c>
      <c r="AZ32" s="75">
        <f t="shared" si="16"/>
        <v>80.490615686641576</v>
      </c>
      <c r="BA32" s="75">
        <f t="shared" si="16"/>
        <v>82.203181977846711</v>
      </c>
      <c r="BB32" s="75">
        <f t="shared" si="16"/>
        <v>83.915748269051846</v>
      </c>
      <c r="BC32" s="75">
        <f t="shared" si="16"/>
        <v>0</v>
      </c>
      <c r="BD32" s="75">
        <f t="shared" si="16"/>
        <v>0</v>
      </c>
      <c r="BE32" s="75">
        <f t="shared" si="16"/>
        <v>0</v>
      </c>
      <c r="BF32" s="75">
        <f t="shared" si="16"/>
        <v>0</v>
      </c>
      <c r="BG32" s="75">
        <f t="shared" si="16"/>
        <v>0</v>
      </c>
      <c r="BH32" s="75">
        <f t="shared" si="16"/>
        <v>0</v>
      </c>
      <c r="BI32" s="75">
        <f t="shared" si="16"/>
        <v>0</v>
      </c>
      <c r="BJ32" s="75">
        <f t="shared" si="16"/>
        <v>0</v>
      </c>
      <c r="BK32" s="75">
        <f t="shared" si="16"/>
        <v>0</v>
      </c>
      <c r="BL32" s="75">
        <f t="shared" si="16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7">B98</f>
        <v>0</v>
      </c>
      <c r="C33" s="75">
        <f t="shared" si="17"/>
        <v>0</v>
      </c>
      <c r="D33" s="75">
        <f t="shared" si="17"/>
        <v>0</v>
      </c>
      <c r="E33" s="75">
        <f t="shared" si="17"/>
        <v>1.7125662912051405</v>
      </c>
      <c r="F33" s="75">
        <f t="shared" si="17"/>
        <v>1.7125662912051405</v>
      </c>
      <c r="G33" s="75">
        <f t="shared" si="17"/>
        <v>1.7125662912051405</v>
      </c>
      <c r="H33" s="75">
        <f t="shared" si="17"/>
        <v>1.7125662912051405</v>
      </c>
      <c r="I33" s="75">
        <f t="shared" si="17"/>
        <v>1.7125662912051405</v>
      </c>
      <c r="J33" s="75">
        <f t="shared" si="17"/>
        <v>1.7125662912051405</v>
      </c>
      <c r="K33" s="75">
        <f t="shared" si="17"/>
        <v>1.7125662912051405</v>
      </c>
      <c r="L33" s="75">
        <f t="shared" si="17"/>
        <v>1.7125662912051405</v>
      </c>
      <c r="M33" s="75">
        <f t="shared" si="17"/>
        <v>1.7125662912051405</v>
      </c>
      <c r="N33" s="75">
        <f t="shared" si="17"/>
        <v>1.7125662912051405</v>
      </c>
      <c r="O33" s="75">
        <f t="shared" si="17"/>
        <v>1.7125662912051405</v>
      </c>
      <c r="P33" s="75">
        <f t="shared" si="17"/>
        <v>1.7125662912051405</v>
      </c>
      <c r="Q33" s="75">
        <f t="shared" si="17"/>
        <v>1.7125662912051405</v>
      </c>
      <c r="R33" s="75">
        <f t="shared" si="17"/>
        <v>1.7125662912051405</v>
      </c>
      <c r="S33" s="75">
        <f t="shared" si="17"/>
        <v>1.7125662912051405</v>
      </c>
      <c r="T33" s="75">
        <f t="shared" si="17"/>
        <v>1.7125662912051405</v>
      </c>
      <c r="U33" s="75">
        <f t="shared" si="17"/>
        <v>1.7125662912051405</v>
      </c>
      <c r="V33" s="75">
        <f t="shared" si="17"/>
        <v>1.7125662912051405</v>
      </c>
      <c r="W33" s="75">
        <f t="shared" si="17"/>
        <v>1.7125662912051405</v>
      </c>
      <c r="X33" s="75">
        <f t="shared" si="17"/>
        <v>1.7125662912051405</v>
      </c>
      <c r="Y33" s="75">
        <f t="shared" si="17"/>
        <v>1.7125662912051405</v>
      </c>
      <c r="Z33" s="75">
        <f t="shared" si="17"/>
        <v>1.7125662912051405</v>
      </c>
      <c r="AA33" s="75">
        <f t="shared" si="17"/>
        <v>1.7125662912051405</v>
      </c>
      <c r="AB33" s="75">
        <f t="shared" si="17"/>
        <v>1.7125662912051405</v>
      </c>
      <c r="AC33" s="75">
        <f t="shared" si="17"/>
        <v>1.7125662912051405</v>
      </c>
      <c r="AD33" s="75">
        <f t="shared" si="17"/>
        <v>1.7125662912051405</v>
      </c>
      <c r="AE33" s="75">
        <f t="shared" si="17"/>
        <v>1.7125662912051405</v>
      </c>
      <c r="AF33" s="75">
        <f t="shared" si="17"/>
        <v>1.7125662912051405</v>
      </c>
      <c r="AG33" s="75">
        <f t="shared" si="17"/>
        <v>1.7125662912051405</v>
      </c>
      <c r="AH33" s="75">
        <f t="shared" si="17"/>
        <v>1.7125662912051405</v>
      </c>
      <c r="AI33" s="75">
        <f t="shared" si="17"/>
        <v>1.7125662912051405</v>
      </c>
      <c r="AJ33" s="75">
        <f t="shared" si="17"/>
        <v>1.7125662912051405</v>
      </c>
      <c r="AK33" s="75">
        <f t="shared" si="17"/>
        <v>1.7125662912051405</v>
      </c>
      <c r="AL33" s="75">
        <f t="shared" si="17"/>
        <v>1.7125662912051405</v>
      </c>
      <c r="AM33" s="75">
        <f t="shared" si="17"/>
        <v>1.7125662912051405</v>
      </c>
      <c r="AN33" s="75">
        <f t="shared" si="17"/>
        <v>1.7125662912051405</v>
      </c>
      <c r="AO33" s="75">
        <f t="shared" si="17"/>
        <v>1.7125662912051405</v>
      </c>
      <c r="AP33" s="75">
        <f t="shared" si="17"/>
        <v>1.7125662912051405</v>
      </c>
      <c r="AQ33" s="75">
        <f t="shared" si="17"/>
        <v>1.7125662912051405</v>
      </c>
      <c r="AR33" s="75">
        <f t="shared" si="17"/>
        <v>1.7125662912051405</v>
      </c>
      <c r="AS33" s="75">
        <f t="shared" si="17"/>
        <v>1.7125662912051405</v>
      </c>
      <c r="AT33" s="75">
        <f t="shared" si="17"/>
        <v>1.7125662912051405</v>
      </c>
      <c r="AU33" s="75">
        <f t="shared" si="17"/>
        <v>1.7125662912051405</v>
      </c>
      <c r="AV33" s="75">
        <f t="shared" si="17"/>
        <v>1.7125662912051405</v>
      </c>
      <c r="AW33" s="75">
        <f t="shared" si="17"/>
        <v>1.7125662912051405</v>
      </c>
      <c r="AX33" s="75">
        <f t="shared" si="17"/>
        <v>1.7125662912051405</v>
      </c>
      <c r="AY33" s="75">
        <f t="shared" si="17"/>
        <v>1.7125662912051405</v>
      </c>
      <c r="AZ33" s="75">
        <f t="shared" si="17"/>
        <v>1.7125662912051405</v>
      </c>
      <c r="BA33" s="75">
        <f t="shared" si="17"/>
        <v>1.7125662912051405</v>
      </c>
      <c r="BB33" s="75">
        <f t="shared" si="17"/>
        <v>1.7125662912051405</v>
      </c>
      <c r="BC33" s="75">
        <f t="shared" si="17"/>
        <v>0</v>
      </c>
      <c r="BD33" s="75">
        <f t="shared" si="17"/>
        <v>0</v>
      </c>
      <c r="BE33" s="75">
        <f t="shared" si="17"/>
        <v>0</v>
      </c>
      <c r="BF33" s="75">
        <f t="shared" si="17"/>
        <v>0</v>
      </c>
      <c r="BG33" s="75">
        <f t="shared" si="17"/>
        <v>0</v>
      </c>
      <c r="BH33" s="75">
        <f t="shared" si="17"/>
        <v>0</v>
      </c>
      <c r="BI33" s="75">
        <f t="shared" si="17"/>
        <v>0</v>
      </c>
      <c r="BJ33" s="75">
        <f t="shared" si="17"/>
        <v>0</v>
      </c>
      <c r="BK33" s="75">
        <f t="shared" si="17"/>
        <v>0</v>
      </c>
      <c r="BL33" s="75">
        <f t="shared" si="17"/>
        <v>0</v>
      </c>
      <c r="BM33" s="37"/>
      <c r="BN33" s="75">
        <f>SUM(B33:BM33)</f>
        <v>85.628314560256982</v>
      </c>
      <c r="BO33" s="337"/>
    </row>
    <row r="34" spans="1:107" s="67" customFormat="1" ht="15" customHeight="1">
      <c r="A34" s="362" t="s">
        <v>302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3"/>
      <c r="N34" s="293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>
        <f>-BN85</f>
        <v>0</v>
      </c>
      <c r="AZ34" s="290">
        <f>-BN86</f>
        <v>0</v>
      </c>
      <c r="BA34" s="290">
        <f>-BN87</f>
        <v>0</v>
      </c>
      <c r="BB34" s="290">
        <f>-BN88</f>
        <v>-85.628314560256982</v>
      </c>
      <c r="BC34" s="290">
        <f>-BN89</f>
        <v>0</v>
      </c>
      <c r="BD34" s="293">
        <f>-BN90</f>
        <v>0</v>
      </c>
      <c r="BE34" s="290">
        <f>-BN91</f>
        <v>0</v>
      </c>
      <c r="BF34" s="290">
        <f>-BN92</f>
        <v>0</v>
      </c>
      <c r="BG34" s="290">
        <f>-BN93</f>
        <v>0</v>
      </c>
      <c r="BH34" s="290">
        <f>-BN94</f>
        <v>0</v>
      </c>
      <c r="BI34" s="290">
        <f>-BN95</f>
        <v>0</v>
      </c>
      <c r="BJ34" s="290">
        <f>-BN96</f>
        <v>0</v>
      </c>
      <c r="BK34" s="293">
        <f>-BN97</f>
        <v>0</v>
      </c>
      <c r="BL34" s="290"/>
      <c r="BM34" s="292"/>
      <c r="BN34" s="290">
        <f>SUM(B34:BM34)</f>
        <v>-85.628314560256982</v>
      </c>
      <c r="BO34" s="368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8">SUM(C32:C34)</f>
        <v>0</v>
      </c>
      <c r="D35" s="75">
        <f t="shared" si="18"/>
        <v>0</v>
      </c>
      <c r="E35" s="75">
        <f t="shared" si="18"/>
        <v>1.7125662912051405</v>
      </c>
      <c r="F35" s="75">
        <f t="shared" si="18"/>
        <v>3.425132582410281</v>
      </c>
      <c r="G35" s="75">
        <f t="shared" si="18"/>
        <v>5.1376988736154212</v>
      </c>
      <c r="H35" s="75">
        <f t="shared" si="18"/>
        <v>6.8502651648205619</v>
      </c>
      <c r="I35" s="75">
        <f t="shared" si="18"/>
        <v>8.5628314560257017</v>
      </c>
      <c r="J35" s="75">
        <f t="shared" si="18"/>
        <v>10.275397747230842</v>
      </c>
      <c r="K35" s="75">
        <f t="shared" si="18"/>
        <v>11.987964038435983</v>
      </c>
      <c r="L35" s="75">
        <f t="shared" si="18"/>
        <v>13.700530329641124</v>
      </c>
      <c r="M35" s="75">
        <f t="shared" si="18"/>
        <v>15.413096620846265</v>
      </c>
      <c r="N35" s="75">
        <f t="shared" si="18"/>
        <v>17.125662912051403</v>
      </c>
      <c r="O35" s="75">
        <f t="shared" si="18"/>
        <v>18.838229203256542</v>
      </c>
      <c r="P35" s="75">
        <f t="shared" si="18"/>
        <v>20.550795494461681</v>
      </c>
      <c r="Q35" s="75">
        <f t="shared" si="18"/>
        <v>22.26336178566682</v>
      </c>
      <c r="R35" s="75">
        <f t="shared" si="18"/>
        <v>23.975928076871959</v>
      </c>
      <c r="S35" s="75">
        <f t="shared" si="18"/>
        <v>25.688494368077098</v>
      </c>
      <c r="T35" s="75">
        <f t="shared" si="18"/>
        <v>27.401060659282237</v>
      </c>
      <c r="U35" s="75">
        <f t="shared" si="18"/>
        <v>29.113626950487376</v>
      </c>
      <c r="V35" s="75">
        <f t="shared" si="18"/>
        <v>30.826193241692515</v>
      </c>
      <c r="W35" s="75">
        <f t="shared" si="18"/>
        <v>32.538759532897657</v>
      </c>
      <c r="X35" s="75">
        <f t="shared" si="18"/>
        <v>34.2513258241028</v>
      </c>
      <c r="Y35" s="75">
        <f t="shared" si="18"/>
        <v>35.963892115307942</v>
      </c>
      <c r="Z35" s="75">
        <f t="shared" si="18"/>
        <v>37.676458406513085</v>
      </c>
      <c r="AA35" s="75">
        <f t="shared" si="18"/>
        <v>39.389024697718227</v>
      </c>
      <c r="AB35" s="75">
        <f t="shared" si="18"/>
        <v>41.10159098892337</v>
      </c>
      <c r="AC35" s="75">
        <f t="shared" si="18"/>
        <v>42.814157280128512</v>
      </c>
      <c r="AD35" s="75">
        <f t="shared" si="18"/>
        <v>44.526723571333655</v>
      </c>
      <c r="AE35" s="75">
        <f t="shared" si="18"/>
        <v>46.239289862538797</v>
      </c>
      <c r="AF35" s="75">
        <f t="shared" si="18"/>
        <v>47.95185615374394</v>
      </c>
      <c r="AG35" s="75">
        <f t="shared" si="18"/>
        <v>49.664422444949082</v>
      </c>
      <c r="AH35" s="75">
        <f t="shared" si="18"/>
        <v>51.376988736154225</v>
      </c>
      <c r="AI35" s="75">
        <f t="shared" si="18"/>
        <v>53.089555027359367</v>
      </c>
      <c r="AJ35" s="75">
        <f t="shared" si="18"/>
        <v>54.80212131856451</v>
      </c>
      <c r="AK35" s="75">
        <f t="shared" si="18"/>
        <v>56.514687609769652</v>
      </c>
      <c r="AL35" s="75">
        <f t="shared" si="18"/>
        <v>58.227253900974794</v>
      </c>
      <c r="AM35" s="75">
        <f t="shared" si="18"/>
        <v>59.939820192179937</v>
      </c>
      <c r="AN35" s="75">
        <f t="shared" si="18"/>
        <v>61.652386483385079</v>
      </c>
      <c r="AO35" s="75">
        <f t="shared" si="18"/>
        <v>63.364952774590222</v>
      </c>
      <c r="AP35" s="75">
        <f t="shared" si="18"/>
        <v>65.077519065795357</v>
      </c>
      <c r="AQ35" s="75">
        <f t="shared" si="18"/>
        <v>66.790085357000493</v>
      </c>
      <c r="AR35" s="75">
        <f t="shared" si="18"/>
        <v>68.502651648205628</v>
      </c>
      <c r="AS35" s="75">
        <f t="shared" si="18"/>
        <v>70.215217939410763</v>
      </c>
      <c r="AT35" s="75">
        <f t="shared" si="18"/>
        <v>71.927784230615899</v>
      </c>
      <c r="AU35" s="75">
        <f t="shared" si="18"/>
        <v>73.640350521821034</v>
      </c>
      <c r="AV35" s="75">
        <f t="shared" si="18"/>
        <v>75.35291681302617</v>
      </c>
      <c r="AW35" s="75">
        <f t="shared" si="18"/>
        <v>77.065483104231305</v>
      </c>
      <c r="AX35" s="75">
        <f t="shared" si="18"/>
        <v>78.77804939543644</v>
      </c>
      <c r="AY35" s="75">
        <f t="shared" si="18"/>
        <v>80.490615686641576</v>
      </c>
      <c r="AZ35" s="75">
        <f t="shared" si="18"/>
        <v>82.203181977846711</v>
      </c>
      <c r="BA35" s="75">
        <f t="shared" si="18"/>
        <v>83.915748269051846</v>
      </c>
      <c r="BB35" s="75">
        <f t="shared" si="18"/>
        <v>0</v>
      </c>
      <c r="BC35" s="75">
        <f t="shared" si="18"/>
        <v>0</v>
      </c>
      <c r="BD35" s="75">
        <f t="shared" si="18"/>
        <v>0</v>
      </c>
      <c r="BE35" s="75">
        <f t="shared" si="18"/>
        <v>0</v>
      </c>
      <c r="BF35" s="75">
        <f t="shared" si="18"/>
        <v>0</v>
      </c>
      <c r="BG35" s="75">
        <f t="shared" si="18"/>
        <v>0</v>
      </c>
      <c r="BH35" s="75">
        <f t="shared" si="18"/>
        <v>0</v>
      </c>
      <c r="BI35" s="75">
        <f t="shared" si="18"/>
        <v>0</v>
      </c>
      <c r="BJ35" s="75">
        <f t="shared" si="18"/>
        <v>0</v>
      </c>
      <c r="BK35" s="75">
        <f t="shared" si="18"/>
        <v>0</v>
      </c>
      <c r="BL35" s="75">
        <f t="shared" si="18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9">AVERAGE(B32,B35)</f>
        <v>0</v>
      </c>
      <c r="C36" s="69">
        <f t="shared" si="19"/>
        <v>0</v>
      </c>
      <c r="D36" s="69">
        <f t="shared" si="19"/>
        <v>0</v>
      </c>
      <c r="E36" s="69">
        <f t="shared" si="19"/>
        <v>0.85628314560257024</v>
      </c>
      <c r="F36" s="69">
        <f t="shared" si="19"/>
        <v>2.5688494368077106</v>
      </c>
      <c r="G36" s="69">
        <f t="shared" si="19"/>
        <v>4.2814157280128509</v>
      </c>
      <c r="H36" s="69">
        <f t="shared" si="19"/>
        <v>5.9939820192179916</v>
      </c>
      <c r="I36" s="69">
        <f t="shared" si="19"/>
        <v>7.7065483104231323</v>
      </c>
      <c r="J36" s="69">
        <f t="shared" si="19"/>
        <v>9.419114601628273</v>
      </c>
      <c r="K36" s="69">
        <f t="shared" si="19"/>
        <v>11.131680892833412</v>
      </c>
      <c r="L36" s="69">
        <f t="shared" si="19"/>
        <v>12.844247184038554</v>
      </c>
      <c r="M36" s="69">
        <f t="shared" si="19"/>
        <v>14.556813475243693</v>
      </c>
      <c r="N36" s="69">
        <f t="shared" si="19"/>
        <v>16.269379766448836</v>
      </c>
      <c r="O36" s="69">
        <f t="shared" si="19"/>
        <v>17.981946057653971</v>
      </c>
      <c r="P36" s="69">
        <f t="shared" si="19"/>
        <v>19.694512348859114</v>
      </c>
      <c r="Q36" s="69">
        <f t="shared" si="19"/>
        <v>21.407078640064249</v>
      </c>
      <c r="R36" s="69">
        <f t="shared" si="19"/>
        <v>23.119644931269391</v>
      </c>
      <c r="S36" s="69">
        <f t="shared" si="19"/>
        <v>24.832211222474527</v>
      </c>
      <c r="T36" s="69">
        <f t="shared" si="19"/>
        <v>26.544777513679669</v>
      </c>
      <c r="U36" s="69">
        <f t="shared" si="19"/>
        <v>28.257343804884805</v>
      </c>
      <c r="V36" s="69">
        <f t="shared" si="19"/>
        <v>29.969910096089947</v>
      </c>
      <c r="W36" s="69">
        <f t="shared" si="19"/>
        <v>31.682476387295086</v>
      </c>
      <c r="X36" s="69">
        <f t="shared" si="19"/>
        <v>33.395042678500232</v>
      </c>
      <c r="Y36" s="69">
        <f t="shared" si="19"/>
        <v>35.107608969705367</v>
      </c>
      <c r="Z36" s="69">
        <f t="shared" si="19"/>
        <v>36.820175260910517</v>
      </c>
      <c r="AA36" s="69">
        <f t="shared" si="19"/>
        <v>38.532741552115652</v>
      </c>
      <c r="AB36" s="69">
        <f t="shared" si="19"/>
        <v>40.245307843320802</v>
      </c>
      <c r="AC36" s="69">
        <f t="shared" si="19"/>
        <v>41.957874134525937</v>
      </c>
      <c r="AD36" s="69">
        <f t="shared" si="19"/>
        <v>43.670440425731087</v>
      </c>
      <c r="AE36" s="69">
        <f t="shared" si="19"/>
        <v>45.383006716936222</v>
      </c>
      <c r="AF36" s="69">
        <f t="shared" si="19"/>
        <v>47.095573008141372</v>
      </c>
      <c r="AG36" s="69">
        <f t="shared" si="19"/>
        <v>48.808139299346507</v>
      </c>
      <c r="AH36" s="69">
        <f t="shared" si="19"/>
        <v>50.520705590551657</v>
      </c>
      <c r="AI36" s="69">
        <f t="shared" si="19"/>
        <v>52.233271881756792</v>
      </c>
      <c r="AJ36" s="69">
        <f t="shared" si="19"/>
        <v>53.945838172961942</v>
      </c>
      <c r="AK36" s="69">
        <f t="shared" si="19"/>
        <v>55.658404464167077</v>
      </c>
      <c r="AL36" s="69">
        <f t="shared" si="19"/>
        <v>57.370970755372227</v>
      </c>
      <c r="AM36" s="69">
        <f t="shared" si="19"/>
        <v>59.083537046577362</v>
      </c>
      <c r="AN36" s="69">
        <f t="shared" si="19"/>
        <v>60.796103337782512</v>
      </c>
      <c r="AO36" s="69">
        <f t="shared" si="19"/>
        <v>62.508669628987647</v>
      </c>
      <c r="AP36" s="69">
        <f t="shared" si="19"/>
        <v>64.221235920192782</v>
      </c>
      <c r="AQ36" s="69">
        <f t="shared" si="19"/>
        <v>65.933802211397932</v>
      </c>
      <c r="AR36" s="69">
        <f t="shared" si="19"/>
        <v>67.646368502603053</v>
      </c>
      <c r="AS36" s="69">
        <f t="shared" si="19"/>
        <v>69.358934793808203</v>
      </c>
      <c r="AT36" s="69">
        <f t="shared" si="19"/>
        <v>71.071501085013324</v>
      </c>
      <c r="AU36" s="69">
        <f t="shared" si="19"/>
        <v>72.784067376218474</v>
      </c>
      <c r="AV36" s="69">
        <f t="shared" si="19"/>
        <v>74.496633667423595</v>
      </c>
      <c r="AW36" s="69">
        <f t="shared" si="19"/>
        <v>76.209199958628744</v>
      </c>
      <c r="AX36" s="69">
        <f t="shared" si="19"/>
        <v>77.921766249833865</v>
      </c>
      <c r="AY36" s="69">
        <f t="shared" si="19"/>
        <v>79.634332541039015</v>
      </c>
      <c r="AZ36" s="69">
        <f t="shared" si="19"/>
        <v>81.346898832244136</v>
      </c>
      <c r="BA36" s="69">
        <f t="shared" si="19"/>
        <v>83.059465123449286</v>
      </c>
      <c r="BB36" s="69">
        <f t="shared" si="19"/>
        <v>41.957874134525923</v>
      </c>
      <c r="BC36" s="69">
        <f t="shared" si="19"/>
        <v>0</v>
      </c>
      <c r="BD36" s="69">
        <f t="shared" si="19"/>
        <v>0</v>
      </c>
      <c r="BE36" s="69">
        <f t="shared" si="19"/>
        <v>0</v>
      </c>
      <c r="BF36" s="69">
        <f t="shared" si="19"/>
        <v>0</v>
      </c>
      <c r="BG36" s="69">
        <f t="shared" si="19"/>
        <v>0</v>
      </c>
      <c r="BH36" s="69">
        <f t="shared" si="19"/>
        <v>0</v>
      </c>
      <c r="BI36" s="69">
        <f t="shared" si="19"/>
        <v>0</v>
      </c>
      <c r="BJ36" s="69">
        <f t="shared" si="19"/>
        <v>0</v>
      </c>
      <c r="BK36" s="69">
        <f t="shared" si="19"/>
        <v>0</v>
      </c>
      <c r="BL36" s="69">
        <f t="shared" si="19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20">B41</f>
        <v>0</v>
      </c>
      <c r="D39" s="75">
        <f t="shared" si="20"/>
        <v>0</v>
      </c>
      <c r="E39" s="75">
        <f t="shared" si="20"/>
        <v>0</v>
      </c>
      <c r="F39" s="75">
        <f t="shared" si="20"/>
        <v>0.53792146326315293</v>
      </c>
      <c r="G39" s="75">
        <f t="shared" si="20"/>
        <v>2.142156958560522</v>
      </c>
      <c r="H39" s="75">
        <f t="shared" si="20"/>
        <v>3.5797904920929602</v>
      </c>
      <c r="I39" s="75">
        <f t="shared" si="20"/>
        <v>4.8637321789787826</v>
      </c>
      <c r="J39" s="75">
        <f t="shared" si="20"/>
        <v>6.0050478321765466</v>
      </c>
      <c r="K39" s="75">
        <f t="shared" si="20"/>
        <v>7.014803264644808</v>
      </c>
      <c r="L39" s="75">
        <f t="shared" si="20"/>
        <v>7.9025273708756574</v>
      </c>
      <c r="M39" s="75">
        <f t="shared" si="20"/>
        <v>8.6777490453611836</v>
      </c>
      <c r="N39" s="75">
        <f t="shared" si="20"/>
        <v>9.4345276982491164</v>
      </c>
      <c r="O39" s="75">
        <f t="shared" si="20"/>
        <v>10.191306351137049</v>
      </c>
      <c r="P39" s="75">
        <f t="shared" si="20"/>
        <v>10.948085004024982</v>
      </c>
      <c r="Q39" s="75">
        <f t="shared" si="20"/>
        <v>11.704863656912915</v>
      </c>
      <c r="R39" s="75">
        <f t="shared" si="20"/>
        <v>12.461642309800848</v>
      </c>
      <c r="S39" s="75">
        <f t="shared" si="20"/>
        <v>13.21842096268878</v>
      </c>
      <c r="T39" s="75">
        <f t="shared" si="20"/>
        <v>13.975199615576713</v>
      </c>
      <c r="U39" s="75">
        <f t="shared" si="20"/>
        <v>14.731978268464646</v>
      </c>
      <c r="V39" s="75">
        <f t="shared" si="20"/>
        <v>15.488756921352579</v>
      </c>
      <c r="W39" s="75">
        <f t="shared" si="20"/>
        <v>16.245535574240513</v>
      </c>
      <c r="X39" s="75">
        <f t="shared" si="20"/>
        <v>17.002314227128448</v>
      </c>
      <c r="Y39" s="75">
        <f t="shared" si="20"/>
        <v>17.759092880016382</v>
      </c>
      <c r="Z39" s="75">
        <f t="shared" si="20"/>
        <v>17.830098513167119</v>
      </c>
      <c r="AA39" s="75">
        <f t="shared" si="20"/>
        <v>17.215331126580658</v>
      </c>
      <c r="AB39" s="75">
        <f t="shared" si="20"/>
        <v>16.600563739994197</v>
      </c>
      <c r="AC39" s="75">
        <f t="shared" si="20"/>
        <v>15.985796353407736</v>
      </c>
      <c r="AD39" s="75">
        <f t="shared" si="20"/>
        <v>15.371028966821275</v>
      </c>
      <c r="AE39" s="75">
        <f t="shared" si="20"/>
        <v>14.756261580234813</v>
      </c>
      <c r="AF39" s="75">
        <f t="shared" si="20"/>
        <v>14.141494193648352</v>
      </c>
      <c r="AG39" s="75">
        <f t="shared" si="20"/>
        <v>13.526726807061891</v>
      </c>
      <c r="AH39" s="75">
        <f t="shared" si="20"/>
        <v>12.91195942047543</v>
      </c>
      <c r="AI39" s="75">
        <f t="shared" si="20"/>
        <v>12.297192033888969</v>
      </c>
      <c r="AJ39" s="75">
        <f t="shared" si="20"/>
        <v>11.682424647302508</v>
      </c>
      <c r="AK39" s="75">
        <f t="shared" si="20"/>
        <v>11.067657260716047</v>
      </c>
      <c r="AL39" s="75">
        <f t="shared" si="20"/>
        <v>10.452889874129585</v>
      </c>
      <c r="AM39" s="75">
        <f t="shared" si="20"/>
        <v>9.8381224875431244</v>
      </c>
      <c r="AN39" s="75">
        <f t="shared" si="20"/>
        <v>9.2233551009566632</v>
      </c>
      <c r="AO39" s="75">
        <f t="shared" si="20"/>
        <v>8.6085877143702021</v>
      </c>
      <c r="AP39" s="75">
        <f t="shared" si="20"/>
        <v>7.993820327783741</v>
      </c>
      <c r="AQ39" s="75">
        <f t="shared" si="20"/>
        <v>7.3790529411972798</v>
      </c>
      <c r="AR39" s="75">
        <f t="shared" si="20"/>
        <v>6.7642855546108187</v>
      </c>
      <c r="AS39" s="75">
        <f t="shared" si="20"/>
        <v>6.1495181680243576</v>
      </c>
      <c r="AT39" s="75">
        <f t="shared" si="20"/>
        <v>5.5347507814378964</v>
      </c>
      <c r="AU39" s="75">
        <f t="shared" si="20"/>
        <v>4.9199833948514353</v>
      </c>
      <c r="AV39" s="75">
        <f t="shared" si="20"/>
        <v>4.3052160082649742</v>
      </c>
      <c r="AW39" s="75">
        <f t="shared" si="20"/>
        <v>3.6904486216785135</v>
      </c>
      <c r="AX39" s="75">
        <f t="shared" si="20"/>
        <v>3.0756812350920528</v>
      </c>
      <c r="AY39" s="75">
        <f t="shared" si="20"/>
        <v>2.4609138485055921</v>
      </c>
      <c r="AZ39" s="75">
        <f t="shared" si="20"/>
        <v>1.8461464619191315</v>
      </c>
      <c r="BA39" s="75">
        <f t="shared" si="20"/>
        <v>1.2313790753326708</v>
      </c>
      <c r="BB39" s="75">
        <f t="shared" si="20"/>
        <v>0.61661168874621008</v>
      </c>
      <c r="BC39" s="75">
        <f t="shared" si="20"/>
        <v>1.8443021597494003E-3</v>
      </c>
      <c r="BD39" s="75">
        <f t="shared" si="20"/>
        <v>1.8443021597494003E-3</v>
      </c>
      <c r="BE39" s="75">
        <f t="shared" si="20"/>
        <v>1.8443021597494003E-3</v>
      </c>
      <c r="BF39" s="75">
        <f t="shared" si="20"/>
        <v>1.8443021597494003E-3</v>
      </c>
      <c r="BG39" s="75">
        <f t="shared" si="20"/>
        <v>1.8443021597494003E-3</v>
      </c>
      <c r="BH39" s="75">
        <f t="shared" si="20"/>
        <v>1.8443021597494003E-3</v>
      </c>
      <c r="BI39" s="75">
        <f t="shared" si="20"/>
        <v>1.8443021597494003E-3</v>
      </c>
      <c r="BJ39" s="75">
        <f t="shared" si="20"/>
        <v>1.8443021597494003E-3</v>
      </c>
      <c r="BK39" s="75">
        <f t="shared" si="20"/>
        <v>1.8443021597494003E-3</v>
      </c>
      <c r="BL39" s="75">
        <f t="shared" si="20"/>
        <v>1.8443021597494003E-3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0</v>
      </c>
      <c r="E40" s="77">
        <f>(E26-E114)*'Assumptions (Inputs)'!$C$29</f>
        <v>0.53792146326315293</v>
      </c>
      <c r="F40" s="77">
        <f>(F26-F114)*'Assumptions (Inputs)'!$C$29</f>
        <v>1.604235495297369</v>
      </c>
      <c r="G40" s="77">
        <f>(G26-G114)*'Assumptions (Inputs)'!$C$29</f>
        <v>1.4376335335324379</v>
      </c>
      <c r="H40" s="77">
        <f>(H26-H114)*'Assumptions (Inputs)'!$C$29</f>
        <v>1.2839416868858229</v>
      </c>
      <c r="I40" s="77">
        <f>(I26-I114)*'Assumptions (Inputs)'!$C$29</f>
        <v>1.141315653197764</v>
      </c>
      <c r="J40" s="77">
        <f>(J26-J114)*'Assumptions (Inputs)'!$C$29</f>
        <v>1.0097554324682616</v>
      </c>
      <c r="K40" s="77">
        <f>(K26-K114)*'Assumptions (Inputs)'!$C$29</f>
        <v>0.88772410623084907</v>
      </c>
      <c r="L40" s="77">
        <f>(L26-L114)*'Assumptions (Inputs)'!$C$29</f>
        <v>0.77522167448552681</v>
      </c>
      <c r="M40" s="77">
        <f>(M26-M114)*'Assumptions (Inputs)'!$C$29</f>
        <v>0.75677865288793311</v>
      </c>
      <c r="N40" s="77">
        <f>(N26-N114)*'Assumptions (Inputs)'!$C$29</f>
        <v>0.75677865288793311</v>
      </c>
      <c r="O40" s="77">
        <f>(O26-O114)*'Assumptions (Inputs)'!$C$29</f>
        <v>0.75677865288793311</v>
      </c>
      <c r="P40" s="77">
        <f>(P26-P114)*'Assumptions (Inputs)'!$C$29</f>
        <v>0.75677865288793311</v>
      </c>
      <c r="Q40" s="77">
        <f>(Q26-Q114)*'Assumptions (Inputs)'!$C$29</f>
        <v>0.75677865288793311</v>
      </c>
      <c r="R40" s="77">
        <f>(R26-R114)*'Assumptions (Inputs)'!$C$29</f>
        <v>0.75677865288793311</v>
      </c>
      <c r="S40" s="77">
        <f>(S26-S114)*'Assumptions (Inputs)'!$C$29</f>
        <v>0.75677865288793311</v>
      </c>
      <c r="T40" s="77">
        <f>(T26-T114)*'Assumptions (Inputs)'!$C$29</f>
        <v>0.75677865288793311</v>
      </c>
      <c r="U40" s="77">
        <f>(U26-U114)*'Assumptions (Inputs)'!$C$29</f>
        <v>0.75677865288793311</v>
      </c>
      <c r="V40" s="77">
        <f>(V26-V114)*'Assumptions (Inputs)'!$C$29</f>
        <v>0.75677865288793311</v>
      </c>
      <c r="W40" s="77">
        <f>(W26-W114)*'Assumptions (Inputs)'!$C$29</f>
        <v>0.75677865288793311</v>
      </c>
      <c r="X40" s="77">
        <f>(X26-X114)*'Assumptions (Inputs)'!$C$29</f>
        <v>0.75677865288793311</v>
      </c>
      <c r="Y40" s="77">
        <f>(Y26-Y114)*'Assumptions (Inputs)'!$C$29</f>
        <v>7.1005633150736214E-2</v>
      </c>
      <c r="Z40" s="77">
        <f>(Z26-Z114)*'Assumptions (Inputs)'!$C$29</f>
        <v>-0.61476738658646068</v>
      </c>
      <c r="AA40" s="77">
        <f>(AA26-AA114)*'Assumptions (Inputs)'!$C$29</f>
        <v>-0.61476738658646068</v>
      </c>
      <c r="AB40" s="77">
        <f>(AB26-AB114)*'Assumptions (Inputs)'!$C$29</f>
        <v>-0.61476738658646068</v>
      </c>
      <c r="AC40" s="77">
        <f>(AC26-AC114)*'Assumptions (Inputs)'!$C$29</f>
        <v>-0.61476738658646068</v>
      </c>
      <c r="AD40" s="77">
        <f>(AD26-AD114)*'Assumptions (Inputs)'!$C$29</f>
        <v>-0.61476738658646068</v>
      </c>
      <c r="AE40" s="77">
        <f>(AE26-AE114)*'Assumptions (Inputs)'!$C$29</f>
        <v>-0.61476738658646068</v>
      </c>
      <c r="AF40" s="77">
        <f>(AF26-AF114)*'Assumptions (Inputs)'!$C$29</f>
        <v>-0.61476738658646068</v>
      </c>
      <c r="AG40" s="77">
        <f>(AG26-AG114)*'Assumptions (Inputs)'!$C$29</f>
        <v>-0.61476738658646068</v>
      </c>
      <c r="AH40" s="77">
        <f>(AH26-AH114)*'Assumptions (Inputs)'!$C$29</f>
        <v>-0.61476738658646068</v>
      </c>
      <c r="AI40" s="77">
        <f>(AI26-AI114)*'Assumptions (Inputs)'!$C$29</f>
        <v>-0.61476738658646068</v>
      </c>
      <c r="AJ40" s="77">
        <f>(AJ26-AJ114)*'Assumptions (Inputs)'!$C$29</f>
        <v>-0.61476738658646068</v>
      </c>
      <c r="AK40" s="77">
        <f>(AK26-AK114)*'Assumptions (Inputs)'!$C$29</f>
        <v>-0.61476738658646068</v>
      </c>
      <c r="AL40" s="77">
        <f>(AL26-AL114)*'Assumptions (Inputs)'!$C$29</f>
        <v>-0.61476738658646068</v>
      </c>
      <c r="AM40" s="77">
        <f>(AM26-AM114)*'Assumptions (Inputs)'!$C$29</f>
        <v>-0.61476738658646068</v>
      </c>
      <c r="AN40" s="77">
        <f>(AN26-AN114)*'Assumptions (Inputs)'!$C$29</f>
        <v>-0.61476738658646068</v>
      </c>
      <c r="AO40" s="77">
        <f>(AO26-AO114)*'Assumptions (Inputs)'!$C$29</f>
        <v>-0.61476738658646068</v>
      </c>
      <c r="AP40" s="77">
        <f>(AP26-AP114)*'Assumptions (Inputs)'!$C$29</f>
        <v>-0.61476738658646068</v>
      </c>
      <c r="AQ40" s="77">
        <f>(AQ26-AQ114)*'Assumptions (Inputs)'!$C$29</f>
        <v>-0.61476738658646068</v>
      </c>
      <c r="AR40" s="77">
        <f>(AR26-AR114)*'Assumptions (Inputs)'!$C$29</f>
        <v>-0.61476738658646068</v>
      </c>
      <c r="AS40" s="77">
        <f>(AS26-AS114)*'Assumptions (Inputs)'!$C$29</f>
        <v>-0.61476738658646068</v>
      </c>
      <c r="AT40" s="77">
        <f>(AT26-AT114)*'Assumptions (Inputs)'!$C$29</f>
        <v>-0.61476738658646068</v>
      </c>
      <c r="AU40" s="77">
        <f>(AU26-AU114)*'Assumptions (Inputs)'!$C$29</f>
        <v>-0.61476738658646068</v>
      </c>
      <c r="AV40" s="77">
        <f>(AV26-AV114)*'Assumptions (Inputs)'!$C$29</f>
        <v>-0.61476738658646068</v>
      </c>
      <c r="AW40" s="77">
        <f>(AW26-AW114)*'Assumptions (Inputs)'!$C$29</f>
        <v>-0.61476738658646068</v>
      </c>
      <c r="AX40" s="77">
        <f>(AX26-AX114)*'Assumptions (Inputs)'!$C$29</f>
        <v>-0.61476738658646068</v>
      </c>
      <c r="AY40" s="77">
        <f>(AY26-AY114)*'Assumptions (Inputs)'!$C$29</f>
        <v>-0.61476738658646068</v>
      </c>
      <c r="AZ40" s="77">
        <f>(AZ26-AZ114)*'Assumptions (Inputs)'!$C$29</f>
        <v>-0.61476738658646068</v>
      </c>
      <c r="BA40" s="77">
        <f>(BA26-BA114)*'Assumptions (Inputs)'!$C$29</f>
        <v>-0.61476738658646068</v>
      </c>
      <c r="BB40" s="77">
        <f>(BB26-BB114)*'Assumptions (Inputs)'!$C$29</f>
        <v>-0.61476738658646068</v>
      </c>
      <c r="BC40" s="77">
        <f>(BC26-BC114)*'Assumptions (Inputs)'!$C$29</f>
        <v>0</v>
      </c>
      <c r="BD40" s="77">
        <f>(BD26-BD114)*'Assumptions (Inputs)'!$C$29</f>
        <v>0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1.8443021597494003E-3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1">SUM(C39:C40)</f>
        <v>0</v>
      </c>
      <c r="D41" s="75">
        <f t="shared" si="21"/>
        <v>0</v>
      </c>
      <c r="E41" s="75">
        <f t="shared" si="21"/>
        <v>0.53792146326315293</v>
      </c>
      <c r="F41" s="75">
        <f t="shared" si="21"/>
        <v>2.142156958560522</v>
      </c>
      <c r="G41" s="75">
        <f t="shared" si="21"/>
        <v>3.5797904920929602</v>
      </c>
      <c r="H41" s="75">
        <f t="shared" si="21"/>
        <v>4.8637321789787826</v>
      </c>
      <c r="I41" s="75">
        <f t="shared" si="21"/>
        <v>6.0050478321765466</v>
      </c>
      <c r="J41" s="75">
        <f t="shared" si="21"/>
        <v>7.014803264644808</v>
      </c>
      <c r="K41" s="75">
        <f t="shared" si="21"/>
        <v>7.9025273708756574</v>
      </c>
      <c r="L41" s="75">
        <f t="shared" si="21"/>
        <v>8.6777490453611836</v>
      </c>
      <c r="M41" s="75">
        <f t="shared" si="21"/>
        <v>9.4345276982491164</v>
      </c>
      <c r="N41" s="75">
        <f t="shared" si="21"/>
        <v>10.191306351137049</v>
      </c>
      <c r="O41" s="75">
        <f t="shared" si="21"/>
        <v>10.948085004024982</v>
      </c>
      <c r="P41" s="75">
        <f t="shared" si="21"/>
        <v>11.704863656912915</v>
      </c>
      <c r="Q41" s="75">
        <f t="shared" si="21"/>
        <v>12.461642309800848</v>
      </c>
      <c r="R41" s="75">
        <f t="shared" si="21"/>
        <v>13.21842096268878</v>
      </c>
      <c r="S41" s="75">
        <f t="shared" si="21"/>
        <v>13.975199615576713</v>
      </c>
      <c r="T41" s="75">
        <f t="shared" si="21"/>
        <v>14.731978268464646</v>
      </c>
      <c r="U41" s="75">
        <f t="shared" si="21"/>
        <v>15.488756921352579</v>
      </c>
      <c r="V41" s="75">
        <f t="shared" si="21"/>
        <v>16.245535574240513</v>
      </c>
      <c r="W41" s="75">
        <f t="shared" si="21"/>
        <v>17.002314227128448</v>
      </c>
      <c r="X41" s="75">
        <f t="shared" si="21"/>
        <v>17.759092880016382</v>
      </c>
      <c r="Y41" s="75">
        <f t="shared" si="21"/>
        <v>17.830098513167119</v>
      </c>
      <c r="Z41" s="75">
        <f t="shared" si="21"/>
        <v>17.215331126580658</v>
      </c>
      <c r="AA41" s="75">
        <f t="shared" si="21"/>
        <v>16.600563739994197</v>
      </c>
      <c r="AB41" s="75">
        <f t="shared" si="21"/>
        <v>15.985796353407736</v>
      </c>
      <c r="AC41" s="75">
        <f t="shared" si="21"/>
        <v>15.371028966821275</v>
      </c>
      <c r="AD41" s="75">
        <f t="shared" si="21"/>
        <v>14.756261580234813</v>
      </c>
      <c r="AE41" s="75">
        <f t="shared" si="21"/>
        <v>14.141494193648352</v>
      </c>
      <c r="AF41" s="75">
        <f t="shared" si="21"/>
        <v>13.526726807061891</v>
      </c>
      <c r="AG41" s="75">
        <f t="shared" si="21"/>
        <v>12.91195942047543</v>
      </c>
      <c r="AH41" s="75">
        <f t="shared" si="21"/>
        <v>12.297192033888969</v>
      </c>
      <c r="AI41" s="75">
        <f t="shared" si="21"/>
        <v>11.682424647302508</v>
      </c>
      <c r="AJ41" s="75">
        <f t="shared" si="21"/>
        <v>11.067657260716047</v>
      </c>
      <c r="AK41" s="75">
        <f t="shared" si="21"/>
        <v>10.452889874129585</v>
      </c>
      <c r="AL41" s="75">
        <f t="shared" si="21"/>
        <v>9.8381224875431244</v>
      </c>
      <c r="AM41" s="75">
        <f t="shared" si="21"/>
        <v>9.2233551009566632</v>
      </c>
      <c r="AN41" s="75">
        <f t="shared" si="21"/>
        <v>8.6085877143702021</v>
      </c>
      <c r="AO41" s="75">
        <f t="shared" si="21"/>
        <v>7.993820327783741</v>
      </c>
      <c r="AP41" s="75">
        <f t="shared" si="21"/>
        <v>7.3790529411972798</v>
      </c>
      <c r="AQ41" s="75">
        <f t="shared" si="21"/>
        <v>6.7642855546108187</v>
      </c>
      <c r="AR41" s="75">
        <f t="shared" si="21"/>
        <v>6.1495181680243576</v>
      </c>
      <c r="AS41" s="75">
        <f t="shared" si="21"/>
        <v>5.5347507814378964</v>
      </c>
      <c r="AT41" s="75">
        <f t="shared" si="21"/>
        <v>4.9199833948514353</v>
      </c>
      <c r="AU41" s="75">
        <f t="shared" si="21"/>
        <v>4.3052160082649742</v>
      </c>
      <c r="AV41" s="75">
        <f t="shared" si="21"/>
        <v>3.6904486216785135</v>
      </c>
      <c r="AW41" s="75">
        <f t="shared" si="21"/>
        <v>3.0756812350920528</v>
      </c>
      <c r="AX41" s="75">
        <f t="shared" si="21"/>
        <v>2.4609138485055921</v>
      </c>
      <c r="AY41" s="75">
        <f t="shared" si="21"/>
        <v>1.8461464619191315</v>
      </c>
      <c r="AZ41" s="75">
        <f t="shared" si="21"/>
        <v>1.2313790753326708</v>
      </c>
      <c r="BA41" s="75">
        <f t="shared" si="21"/>
        <v>0.61661168874621008</v>
      </c>
      <c r="BB41" s="75">
        <f t="shared" si="21"/>
        <v>1.8443021597494003E-3</v>
      </c>
      <c r="BC41" s="75">
        <f t="shared" si="21"/>
        <v>1.8443021597494003E-3</v>
      </c>
      <c r="BD41" s="75">
        <f t="shared" si="21"/>
        <v>1.8443021597494003E-3</v>
      </c>
      <c r="BE41" s="75">
        <f t="shared" si="21"/>
        <v>1.8443021597494003E-3</v>
      </c>
      <c r="BF41" s="75">
        <f t="shared" si="21"/>
        <v>1.8443021597494003E-3</v>
      </c>
      <c r="BG41" s="75">
        <f t="shared" si="21"/>
        <v>1.8443021597494003E-3</v>
      </c>
      <c r="BH41" s="75">
        <f t="shared" si="21"/>
        <v>1.8443021597494003E-3</v>
      </c>
      <c r="BI41" s="75">
        <f t="shared" si="21"/>
        <v>1.8443021597494003E-3</v>
      </c>
      <c r="BJ41" s="75">
        <f t="shared" si="21"/>
        <v>1.8443021597494003E-3</v>
      </c>
      <c r="BK41" s="75">
        <f t="shared" si="21"/>
        <v>1.8443021597494003E-3</v>
      </c>
      <c r="BL41" s="75">
        <f t="shared" si="21"/>
        <v>1.8443021597494003E-3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2">AVERAGE(C39,C41)</f>
        <v>0</v>
      </c>
      <c r="D42" s="69">
        <f t="shared" si="22"/>
        <v>0</v>
      </c>
      <c r="E42" s="69">
        <f t="shared" si="22"/>
        <v>0.26896073163157647</v>
      </c>
      <c r="F42" s="69">
        <f>AVERAGE(F39,F41)</f>
        <v>1.3400392109118375</v>
      </c>
      <c r="G42" s="69">
        <f t="shared" si="22"/>
        <v>2.8609737253267413</v>
      </c>
      <c r="H42" s="69">
        <f t="shared" si="22"/>
        <v>4.2217613355358719</v>
      </c>
      <c r="I42" s="69">
        <f t="shared" si="22"/>
        <v>5.4343900055776651</v>
      </c>
      <c r="J42" s="69">
        <f t="shared" si="22"/>
        <v>6.5099255484106777</v>
      </c>
      <c r="K42" s="69">
        <f t="shared" si="22"/>
        <v>7.4586653177602322</v>
      </c>
      <c r="L42" s="69">
        <f t="shared" si="22"/>
        <v>8.2901382081184209</v>
      </c>
      <c r="M42" s="69">
        <f t="shared" si="22"/>
        <v>9.0561383718051509</v>
      </c>
      <c r="N42" s="69">
        <f t="shared" si="22"/>
        <v>9.8129170246930819</v>
      </c>
      <c r="O42" s="69">
        <f t="shared" si="22"/>
        <v>10.569695677581016</v>
      </c>
      <c r="P42" s="69">
        <f t="shared" si="22"/>
        <v>11.326474330468947</v>
      </c>
      <c r="Q42" s="69">
        <f t="shared" si="22"/>
        <v>12.083252983356882</v>
      </c>
      <c r="R42" s="69">
        <f t="shared" si="22"/>
        <v>12.840031636244813</v>
      </c>
      <c r="S42" s="69">
        <f t="shared" si="22"/>
        <v>13.596810289132748</v>
      </c>
      <c r="T42" s="69">
        <f t="shared" si="22"/>
        <v>14.353588942020679</v>
      </c>
      <c r="U42" s="69">
        <f t="shared" si="22"/>
        <v>15.110367594908613</v>
      </c>
      <c r="V42" s="69">
        <f t="shared" si="22"/>
        <v>15.867146247796546</v>
      </c>
      <c r="W42" s="69">
        <f t="shared" si="22"/>
        <v>16.623924900684479</v>
      </c>
      <c r="X42" s="69">
        <f t="shared" si="22"/>
        <v>17.380703553572417</v>
      </c>
      <c r="Y42" s="69">
        <f t="shared" si="22"/>
        <v>17.794595696591749</v>
      </c>
      <c r="Z42" s="69">
        <f t="shared" si="22"/>
        <v>17.52271481987389</v>
      </c>
      <c r="AA42" s="69">
        <f t="shared" si="22"/>
        <v>16.907947433287426</v>
      </c>
      <c r="AB42" s="69">
        <f t="shared" si="22"/>
        <v>16.293180046700968</v>
      </c>
      <c r="AC42" s="69">
        <f t="shared" si="22"/>
        <v>15.678412660114505</v>
      </c>
      <c r="AD42" s="69">
        <f t="shared" si="22"/>
        <v>15.063645273528044</v>
      </c>
      <c r="AE42" s="69">
        <f t="shared" si="22"/>
        <v>14.448877886941583</v>
      </c>
      <c r="AF42" s="69">
        <f t="shared" si="22"/>
        <v>13.834110500355122</v>
      </c>
      <c r="AG42" s="69">
        <f t="shared" si="22"/>
        <v>13.219343113768661</v>
      </c>
      <c r="AH42" s="69">
        <f t="shared" si="22"/>
        <v>12.604575727182199</v>
      </c>
      <c r="AI42" s="69">
        <f t="shared" si="22"/>
        <v>11.989808340595738</v>
      </c>
      <c r="AJ42" s="69">
        <f t="shared" si="22"/>
        <v>11.375040954009277</v>
      </c>
      <c r="AK42" s="69">
        <f t="shared" si="22"/>
        <v>10.760273567422816</v>
      </c>
      <c r="AL42" s="69">
        <f t="shared" si="22"/>
        <v>10.145506180836355</v>
      </c>
      <c r="AM42" s="69">
        <f t="shared" si="22"/>
        <v>9.5307387942498938</v>
      </c>
      <c r="AN42" s="69">
        <f t="shared" si="22"/>
        <v>8.9159714076634327</v>
      </c>
      <c r="AO42" s="69">
        <f t="shared" si="22"/>
        <v>8.3012040210769715</v>
      </c>
      <c r="AP42" s="69">
        <f t="shared" si="22"/>
        <v>7.6864366344905104</v>
      </c>
      <c r="AQ42" s="69">
        <f t="shared" si="22"/>
        <v>7.0716692479040493</v>
      </c>
      <c r="AR42" s="69">
        <f t="shared" si="22"/>
        <v>6.4569018613175881</v>
      </c>
      <c r="AS42" s="69">
        <f t="shared" si="22"/>
        <v>5.842134474731127</v>
      </c>
      <c r="AT42" s="69">
        <f t="shared" si="22"/>
        <v>5.2273670881446659</v>
      </c>
      <c r="AU42" s="69">
        <f t="shared" si="22"/>
        <v>4.6125997015582048</v>
      </c>
      <c r="AV42" s="69">
        <f t="shared" si="22"/>
        <v>3.9978323149717436</v>
      </c>
      <c r="AW42" s="69">
        <f t="shared" si="22"/>
        <v>3.3830649283852834</v>
      </c>
      <c r="AX42" s="69">
        <f t="shared" si="22"/>
        <v>2.7682975417988223</v>
      </c>
      <c r="AY42" s="69">
        <f t="shared" si="22"/>
        <v>2.153530155212362</v>
      </c>
      <c r="AZ42" s="69">
        <f t="shared" si="22"/>
        <v>1.5387627686259011</v>
      </c>
      <c r="BA42" s="69">
        <f t="shared" si="22"/>
        <v>0.92399538203944043</v>
      </c>
      <c r="BB42" s="69">
        <f t="shared" si="22"/>
        <v>0.30922799545297974</v>
      </c>
      <c r="BC42" s="69">
        <f t="shared" si="22"/>
        <v>1.8443021597494003E-3</v>
      </c>
      <c r="BD42" s="69">
        <f t="shared" si="22"/>
        <v>1.8443021597494003E-3</v>
      </c>
      <c r="BE42" s="69">
        <f t="shared" si="22"/>
        <v>1.8443021597494003E-3</v>
      </c>
      <c r="BF42" s="69">
        <f t="shared" si="22"/>
        <v>1.8443021597494003E-3</v>
      </c>
      <c r="BG42" s="69">
        <f t="shared" si="22"/>
        <v>1.8443021597494003E-3</v>
      </c>
      <c r="BH42" s="69">
        <f t="shared" si="22"/>
        <v>1.8443021597494003E-3</v>
      </c>
      <c r="BI42" s="69">
        <f t="shared" si="22"/>
        <v>1.8443021597494003E-3</v>
      </c>
      <c r="BJ42" s="69">
        <f t="shared" si="22"/>
        <v>1.8443021597494003E-3</v>
      </c>
      <c r="BK42" s="69">
        <f t="shared" si="22"/>
        <v>1.8443021597494003E-3</v>
      </c>
      <c r="BL42" s="69">
        <f t="shared" si="22"/>
        <v>1.8443021597494003E-3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3">B47</f>
        <v>0</v>
      </c>
      <c r="D45" s="56">
        <f t="shared" si="23"/>
        <v>0</v>
      </c>
      <c r="E45" s="56">
        <f t="shared" si="23"/>
        <v>0</v>
      </c>
      <c r="F45" s="56">
        <f t="shared" si="23"/>
        <v>9.989970032029985E-2</v>
      </c>
      <c r="G45" s="56">
        <f t="shared" si="23"/>
        <v>0.39782914944695413</v>
      </c>
      <c r="H45" s="56">
        <f t="shared" si="23"/>
        <v>0.66481823424583553</v>
      </c>
      <c r="I45" s="56">
        <f t="shared" si="23"/>
        <v>0.90326454752463126</v>
      </c>
      <c r="J45" s="56">
        <f t="shared" si="23"/>
        <v>1.1152231688327874</v>
      </c>
      <c r="K45" s="56">
        <f t="shared" si="23"/>
        <v>1.3027491777197502</v>
      </c>
      <c r="L45" s="56">
        <f t="shared" si="23"/>
        <v>1.467612226019765</v>
      </c>
      <c r="M45" s="56">
        <f t="shared" si="23"/>
        <v>1.6115819655670771</v>
      </c>
      <c r="N45" s="56">
        <f t="shared" si="23"/>
        <v>1.752126572531979</v>
      </c>
      <c r="O45" s="56">
        <f t="shared" si="23"/>
        <v>1.8926711794968809</v>
      </c>
      <c r="P45" s="56">
        <f t="shared" si="23"/>
        <v>2.0332157864617826</v>
      </c>
      <c r="Q45" s="56">
        <f t="shared" si="23"/>
        <v>2.1737603934266843</v>
      </c>
      <c r="R45" s="56">
        <f t="shared" si="23"/>
        <v>2.3143050003915859</v>
      </c>
      <c r="S45" s="56">
        <f t="shared" si="23"/>
        <v>2.4548496073564876</v>
      </c>
      <c r="T45" s="56">
        <f t="shared" si="23"/>
        <v>2.5953942143213893</v>
      </c>
      <c r="U45" s="56">
        <f t="shared" si="23"/>
        <v>2.735938821286291</v>
      </c>
      <c r="V45" s="56">
        <f t="shared" si="23"/>
        <v>2.8764834282511926</v>
      </c>
      <c r="W45" s="56">
        <f t="shared" si="23"/>
        <v>3.0170280352160943</v>
      </c>
      <c r="X45" s="56">
        <f t="shared" si="23"/>
        <v>3.157572642180996</v>
      </c>
      <c r="Y45" s="56">
        <f t="shared" si="23"/>
        <v>3.2981172491458977</v>
      </c>
      <c r="Z45" s="56">
        <f t="shared" si="23"/>
        <v>3.3113040095881772</v>
      </c>
      <c r="AA45" s="56">
        <f t="shared" si="23"/>
        <v>3.1971329235078345</v>
      </c>
      <c r="AB45" s="56">
        <f t="shared" si="23"/>
        <v>3.0829618374274919</v>
      </c>
      <c r="AC45" s="56">
        <f t="shared" si="23"/>
        <v>2.9687907513471492</v>
      </c>
      <c r="AD45" s="56">
        <f t="shared" si="23"/>
        <v>2.8546196652668065</v>
      </c>
      <c r="AE45" s="56">
        <f t="shared" si="23"/>
        <v>2.7404485791864639</v>
      </c>
      <c r="AF45" s="56">
        <f t="shared" si="23"/>
        <v>2.6262774931061212</v>
      </c>
      <c r="AG45" s="56">
        <f t="shared" si="23"/>
        <v>2.5121064070257786</v>
      </c>
      <c r="AH45" s="56">
        <f t="shared" si="23"/>
        <v>2.3979353209454359</v>
      </c>
      <c r="AI45" s="56">
        <f t="shared" si="23"/>
        <v>2.2837642348650933</v>
      </c>
      <c r="AJ45" s="56">
        <f t="shared" si="23"/>
        <v>2.1695931487847506</v>
      </c>
      <c r="AK45" s="56">
        <f t="shared" si="23"/>
        <v>2.055422062704408</v>
      </c>
      <c r="AL45" s="56">
        <f t="shared" si="23"/>
        <v>1.9412509766240653</v>
      </c>
      <c r="AM45" s="56">
        <f t="shared" si="23"/>
        <v>1.8270798905437227</v>
      </c>
      <c r="AN45" s="56">
        <f t="shared" si="23"/>
        <v>1.71290880446338</v>
      </c>
      <c r="AO45" s="56">
        <f t="shared" si="23"/>
        <v>1.5987377183830374</v>
      </c>
      <c r="AP45" s="56">
        <f t="shared" si="23"/>
        <v>1.4845666323026947</v>
      </c>
      <c r="AQ45" s="56">
        <f t="shared" si="23"/>
        <v>1.370395546222352</v>
      </c>
      <c r="AR45" s="56">
        <f t="shared" si="23"/>
        <v>1.2562244601420094</v>
      </c>
      <c r="AS45" s="56">
        <f t="shared" si="23"/>
        <v>1.1420533740616667</v>
      </c>
      <c r="AT45" s="56">
        <f t="shared" si="23"/>
        <v>1.0278822879813241</v>
      </c>
      <c r="AU45" s="56">
        <f t="shared" si="23"/>
        <v>0.91371120190098143</v>
      </c>
      <c r="AV45" s="56">
        <f t="shared" si="23"/>
        <v>0.79954011582063877</v>
      </c>
      <c r="AW45" s="56">
        <f t="shared" si="23"/>
        <v>0.68536902974029612</v>
      </c>
      <c r="AX45" s="56">
        <f t="shared" si="23"/>
        <v>0.57119794365995347</v>
      </c>
      <c r="AY45" s="56">
        <f t="shared" si="23"/>
        <v>0.45702685757961076</v>
      </c>
      <c r="AZ45" s="56">
        <f t="shared" si="23"/>
        <v>0.34285577149926805</v>
      </c>
      <c r="BA45" s="56">
        <f t="shared" si="23"/>
        <v>0.22868468541892534</v>
      </c>
      <c r="BB45" s="56">
        <f t="shared" si="23"/>
        <v>0.11451359933858264</v>
      </c>
      <c r="BC45" s="56">
        <f t="shared" si="23"/>
        <v>3.4251325823994594E-4</v>
      </c>
      <c r="BD45" s="56">
        <f t="shared" si="23"/>
        <v>3.4251325823994594E-4</v>
      </c>
      <c r="BE45" s="56">
        <f t="shared" si="23"/>
        <v>3.4251325823994594E-4</v>
      </c>
      <c r="BF45" s="56">
        <f t="shared" si="23"/>
        <v>3.4251325823994594E-4</v>
      </c>
      <c r="BG45" s="56">
        <f t="shared" si="23"/>
        <v>3.4251325823994594E-4</v>
      </c>
      <c r="BH45" s="56">
        <f t="shared" si="23"/>
        <v>3.4251325823994594E-4</v>
      </c>
      <c r="BI45" s="56">
        <f t="shared" si="23"/>
        <v>3.4251325823994594E-4</v>
      </c>
      <c r="BJ45" s="56">
        <f t="shared" si="23"/>
        <v>3.4251325823994594E-4</v>
      </c>
      <c r="BK45" s="56">
        <f t="shared" si="23"/>
        <v>3.4251325823994594E-4</v>
      </c>
      <c r="BL45" s="56">
        <f t="shared" si="23"/>
        <v>3.4251325823994594E-4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0</v>
      </c>
      <c r="E46" s="56">
        <f>(E27-E114)*'Assumptions (Inputs)'!$C$26</f>
        <v>9.989970032029985E-2</v>
      </c>
      <c r="F46" s="56">
        <f>(F27-F114)*'Assumptions (Inputs)'!$C$26</f>
        <v>0.29792944912665426</v>
      </c>
      <c r="G46" s="56">
        <f>(G27-G114)*'Assumptions (Inputs)'!$C$26</f>
        <v>0.26698908479888139</v>
      </c>
      <c r="H46" s="56">
        <f>(H27-H114)*'Assumptions (Inputs)'!$C$26</f>
        <v>0.23844631327879573</v>
      </c>
      <c r="I46" s="56">
        <f>(I27-I114)*'Assumptions (Inputs)'!$C$26</f>
        <v>0.21195862130815621</v>
      </c>
      <c r="J46" s="56">
        <f>(J27-J114)*'Assumptions (Inputs)'!$C$26</f>
        <v>0.18752600888696289</v>
      </c>
      <c r="K46" s="56">
        <f>(K27-K114)*'Assumptions (Inputs)'!$C$26</f>
        <v>0.16486304830001486</v>
      </c>
      <c r="L46" s="56">
        <f>(L27-L114)*'Assumptions (Inputs)'!$C$26</f>
        <v>0.14396973954731215</v>
      </c>
      <c r="M46" s="56">
        <f>(M27-M114)*'Assumptions (Inputs)'!$C$26</f>
        <v>0.14054460696490187</v>
      </c>
      <c r="N46" s="56">
        <f>(N27-N114)*'Assumptions (Inputs)'!$C$26</f>
        <v>0.14054460696490187</v>
      </c>
      <c r="O46" s="56">
        <f>(O27-O114)*'Assumptions (Inputs)'!$C$26</f>
        <v>0.14054460696490187</v>
      </c>
      <c r="P46" s="56">
        <f>(P27-P114)*'Assumptions (Inputs)'!$C$26</f>
        <v>0.14054460696490187</v>
      </c>
      <c r="Q46" s="56">
        <f>(Q27-Q114)*'Assumptions (Inputs)'!$C$26</f>
        <v>0.14054460696490187</v>
      </c>
      <c r="R46" s="56">
        <f>(R27-R114)*'Assumptions (Inputs)'!$C$26</f>
        <v>0.14054460696490187</v>
      </c>
      <c r="S46" s="56">
        <f>(S27-S114)*'Assumptions (Inputs)'!$C$26</f>
        <v>0.14054460696490187</v>
      </c>
      <c r="T46" s="56">
        <f>(T27-T114)*'Assumptions (Inputs)'!$C$26</f>
        <v>0.14054460696490187</v>
      </c>
      <c r="U46" s="56">
        <f>(U27-U114)*'Assumptions (Inputs)'!$C$26</f>
        <v>0.14054460696490187</v>
      </c>
      <c r="V46" s="56">
        <f>(V27-V114)*'Assumptions (Inputs)'!$C$26</f>
        <v>0.14054460696490187</v>
      </c>
      <c r="W46" s="56">
        <f>(W27-W114)*'Assumptions (Inputs)'!$C$26</f>
        <v>0.14054460696490187</v>
      </c>
      <c r="X46" s="56">
        <f>(X27-X114)*'Assumptions (Inputs)'!$C$26</f>
        <v>0.14054460696490187</v>
      </c>
      <c r="Y46" s="56">
        <f>(Y27-Y114)*'Assumptions (Inputs)'!$C$26</f>
        <v>1.3186760442279583E-2</v>
      </c>
      <c r="Z46" s="56">
        <f>(Z27-Z114)*'Assumptions (Inputs)'!$C$26</f>
        <v>-0.1141710860803427</v>
      </c>
      <c r="AA46" s="56">
        <f>(AA27-AA114)*'Assumptions (Inputs)'!$C$26</f>
        <v>-0.1141710860803427</v>
      </c>
      <c r="AB46" s="56">
        <f>(AB27-AB114)*'Assumptions (Inputs)'!$C$26</f>
        <v>-0.1141710860803427</v>
      </c>
      <c r="AC46" s="56">
        <f>(AC27-AC114)*'Assumptions (Inputs)'!$C$26</f>
        <v>-0.1141710860803427</v>
      </c>
      <c r="AD46" s="56">
        <f>(AD27-AD114)*'Assumptions (Inputs)'!$C$26</f>
        <v>-0.1141710860803427</v>
      </c>
      <c r="AE46" s="56">
        <f>(AE27-AE114)*'Assumptions (Inputs)'!$C$26</f>
        <v>-0.1141710860803427</v>
      </c>
      <c r="AF46" s="56">
        <f>(AF27-AF114)*'Assumptions (Inputs)'!$C$26</f>
        <v>-0.1141710860803427</v>
      </c>
      <c r="AG46" s="56">
        <f>(AG27-AG114)*'Assumptions (Inputs)'!$C$26</f>
        <v>-0.1141710860803427</v>
      </c>
      <c r="AH46" s="56">
        <f>(AH27-AH114)*'Assumptions (Inputs)'!$C$26</f>
        <v>-0.1141710860803427</v>
      </c>
      <c r="AI46" s="56">
        <f>(AI27-AI114)*'Assumptions (Inputs)'!$C$26</f>
        <v>-0.1141710860803427</v>
      </c>
      <c r="AJ46" s="56">
        <f>(AJ27-AJ114)*'Assumptions (Inputs)'!$C$26</f>
        <v>-0.1141710860803427</v>
      </c>
      <c r="AK46" s="56">
        <f>(AK27-AK114)*'Assumptions (Inputs)'!$C$26</f>
        <v>-0.1141710860803427</v>
      </c>
      <c r="AL46" s="56">
        <f>(AL27-AL114)*'Assumptions (Inputs)'!$C$26</f>
        <v>-0.1141710860803427</v>
      </c>
      <c r="AM46" s="56">
        <f>(AM27-AM114)*'Assumptions (Inputs)'!$C$26</f>
        <v>-0.1141710860803427</v>
      </c>
      <c r="AN46" s="56">
        <f>(AN27-AN114)*'Assumptions (Inputs)'!$C$26</f>
        <v>-0.1141710860803427</v>
      </c>
      <c r="AO46" s="56">
        <f>(AO27-AO114)*'Assumptions (Inputs)'!$C$26</f>
        <v>-0.1141710860803427</v>
      </c>
      <c r="AP46" s="56">
        <f>(AP27-AP114)*'Assumptions (Inputs)'!$C$26</f>
        <v>-0.1141710860803427</v>
      </c>
      <c r="AQ46" s="56">
        <f>(AQ27-AQ114)*'Assumptions (Inputs)'!$C$26</f>
        <v>-0.1141710860803427</v>
      </c>
      <c r="AR46" s="56">
        <f>(AR27-AR114)*'Assumptions (Inputs)'!$C$26</f>
        <v>-0.1141710860803427</v>
      </c>
      <c r="AS46" s="56">
        <f>(AS27-AS114)*'Assumptions (Inputs)'!$C$26</f>
        <v>-0.1141710860803427</v>
      </c>
      <c r="AT46" s="56">
        <f>(AT27-AT114)*'Assumptions (Inputs)'!$C$26</f>
        <v>-0.1141710860803427</v>
      </c>
      <c r="AU46" s="56">
        <f>(AU27-AU114)*'Assumptions (Inputs)'!$C$26</f>
        <v>-0.1141710860803427</v>
      </c>
      <c r="AV46" s="56">
        <f>(AV27-AV114)*'Assumptions (Inputs)'!$C$26</f>
        <v>-0.1141710860803427</v>
      </c>
      <c r="AW46" s="56">
        <f>(AW27-AW114)*'Assumptions (Inputs)'!$C$26</f>
        <v>-0.1141710860803427</v>
      </c>
      <c r="AX46" s="56">
        <f>(AX27-AX114)*'Assumptions (Inputs)'!$C$26</f>
        <v>-0.1141710860803427</v>
      </c>
      <c r="AY46" s="56">
        <f>(AY27-AY114)*'Assumptions (Inputs)'!$C$26</f>
        <v>-0.1141710860803427</v>
      </c>
      <c r="AZ46" s="56">
        <f>(AZ27-AZ114)*'Assumptions (Inputs)'!$C$26</f>
        <v>-0.1141710860803427</v>
      </c>
      <c r="BA46" s="56">
        <f>(BA27-BA114)*'Assumptions (Inputs)'!$C$26</f>
        <v>-0.1141710860803427</v>
      </c>
      <c r="BB46" s="56">
        <f>(BB27-BB114)*'Assumptions (Inputs)'!$C$26</f>
        <v>-0.1141710860803427</v>
      </c>
      <c r="BC46" s="56">
        <f>(BC27-BC114)*'Assumptions (Inputs)'!$C$26</f>
        <v>0</v>
      </c>
      <c r="BD46" s="56">
        <f>(BD27-BD114)*'Assumptions (Inputs)'!$C$26</f>
        <v>0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3.4251325823994594E-4</v>
      </c>
      <c r="BO46" s="337"/>
    </row>
    <row r="47" spans="1:107" s="79" customFormat="1" ht="15" customHeight="1">
      <c r="A47" s="36" t="s">
        <v>28</v>
      </c>
      <c r="B47" s="78">
        <f t="shared" ref="B47:BL47" si="24">SUM(B45:B46)</f>
        <v>0</v>
      </c>
      <c r="C47" s="78">
        <f t="shared" si="24"/>
        <v>0</v>
      </c>
      <c r="D47" s="78">
        <f>SUM(D45:D46)</f>
        <v>0</v>
      </c>
      <c r="E47" s="78">
        <f>SUM(E45:E46)</f>
        <v>9.989970032029985E-2</v>
      </c>
      <c r="F47" s="78">
        <f t="shared" si="24"/>
        <v>0.39782914944695413</v>
      </c>
      <c r="G47" s="78">
        <f t="shared" si="24"/>
        <v>0.66481823424583553</v>
      </c>
      <c r="H47" s="78">
        <f t="shared" si="24"/>
        <v>0.90326454752463126</v>
      </c>
      <c r="I47" s="78">
        <f t="shared" si="24"/>
        <v>1.1152231688327874</v>
      </c>
      <c r="J47" s="78">
        <f t="shared" si="24"/>
        <v>1.3027491777197502</v>
      </c>
      <c r="K47" s="78">
        <f t="shared" si="24"/>
        <v>1.467612226019765</v>
      </c>
      <c r="L47" s="78">
        <f t="shared" si="24"/>
        <v>1.6115819655670771</v>
      </c>
      <c r="M47" s="78">
        <f t="shared" si="24"/>
        <v>1.752126572531979</v>
      </c>
      <c r="N47" s="78">
        <f t="shared" si="24"/>
        <v>1.8926711794968809</v>
      </c>
      <c r="O47" s="78">
        <f t="shared" si="24"/>
        <v>2.0332157864617826</v>
      </c>
      <c r="P47" s="78">
        <f t="shared" si="24"/>
        <v>2.1737603934266843</v>
      </c>
      <c r="Q47" s="78">
        <f t="shared" si="24"/>
        <v>2.3143050003915859</v>
      </c>
      <c r="R47" s="78">
        <f t="shared" si="24"/>
        <v>2.4548496073564876</v>
      </c>
      <c r="S47" s="78">
        <f t="shared" si="24"/>
        <v>2.5953942143213893</v>
      </c>
      <c r="T47" s="78">
        <f t="shared" si="24"/>
        <v>2.735938821286291</v>
      </c>
      <c r="U47" s="78">
        <f t="shared" si="24"/>
        <v>2.8764834282511926</v>
      </c>
      <c r="V47" s="78">
        <f t="shared" si="24"/>
        <v>3.0170280352160943</v>
      </c>
      <c r="W47" s="78">
        <f t="shared" si="24"/>
        <v>3.157572642180996</v>
      </c>
      <c r="X47" s="78">
        <f t="shared" si="24"/>
        <v>3.2981172491458977</v>
      </c>
      <c r="Y47" s="78">
        <f t="shared" si="24"/>
        <v>3.3113040095881772</v>
      </c>
      <c r="Z47" s="78">
        <f t="shared" si="24"/>
        <v>3.1971329235078345</v>
      </c>
      <c r="AA47" s="78">
        <f t="shared" si="24"/>
        <v>3.0829618374274919</v>
      </c>
      <c r="AB47" s="78">
        <f t="shared" si="24"/>
        <v>2.9687907513471492</v>
      </c>
      <c r="AC47" s="78">
        <f t="shared" si="24"/>
        <v>2.8546196652668065</v>
      </c>
      <c r="AD47" s="78">
        <f t="shared" si="24"/>
        <v>2.7404485791864639</v>
      </c>
      <c r="AE47" s="78">
        <f t="shared" si="24"/>
        <v>2.6262774931061212</v>
      </c>
      <c r="AF47" s="78">
        <f t="shared" si="24"/>
        <v>2.5121064070257786</v>
      </c>
      <c r="AG47" s="78">
        <f t="shared" si="24"/>
        <v>2.3979353209454359</v>
      </c>
      <c r="AH47" s="78">
        <f t="shared" si="24"/>
        <v>2.2837642348650933</v>
      </c>
      <c r="AI47" s="78">
        <f t="shared" si="24"/>
        <v>2.1695931487847506</v>
      </c>
      <c r="AJ47" s="78">
        <f t="shared" si="24"/>
        <v>2.055422062704408</v>
      </c>
      <c r="AK47" s="78">
        <f t="shared" si="24"/>
        <v>1.9412509766240653</v>
      </c>
      <c r="AL47" s="78">
        <f t="shared" si="24"/>
        <v>1.8270798905437227</v>
      </c>
      <c r="AM47" s="78">
        <f t="shared" si="24"/>
        <v>1.71290880446338</v>
      </c>
      <c r="AN47" s="78">
        <f t="shared" si="24"/>
        <v>1.5987377183830374</v>
      </c>
      <c r="AO47" s="78">
        <f t="shared" si="24"/>
        <v>1.4845666323026947</v>
      </c>
      <c r="AP47" s="78">
        <f t="shared" si="24"/>
        <v>1.370395546222352</v>
      </c>
      <c r="AQ47" s="78">
        <f t="shared" si="24"/>
        <v>1.2562244601420094</v>
      </c>
      <c r="AR47" s="78">
        <f t="shared" si="24"/>
        <v>1.1420533740616667</v>
      </c>
      <c r="AS47" s="78">
        <f t="shared" si="24"/>
        <v>1.0278822879813241</v>
      </c>
      <c r="AT47" s="78">
        <f t="shared" si="24"/>
        <v>0.91371120190098143</v>
      </c>
      <c r="AU47" s="78">
        <f t="shared" si="24"/>
        <v>0.79954011582063877</v>
      </c>
      <c r="AV47" s="78">
        <f t="shared" si="24"/>
        <v>0.68536902974029612</v>
      </c>
      <c r="AW47" s="78">
        <f t="shared" si="24"/>
        <v>0.57119794365995347</v>
      </c>
      <c r="AX47" s="78">
        <f t="shared" si="24"/>
        <v>0.45702685757961076</v>
      </c>
      <c r="AY47" s="78">
        <f t="shared" si="24"/>
        <v>0.34285577149926805</v>
      </c>
      <c r="AZ47" s="78">
        <f t="shared" si="24"/>
        <v>0.22868468541892534</v>
      </c>
      <c r="BA47" s="78">
        <f t="shared" si="24"/>
        <v>0.11451359933858264</v>
      </c>
      <c r="BB47" s="78">
        <f t="shared" si="24"/>
        <v>3.4251325823994594E-4</v>
      </c>
      <c r="BC47" s="78">
        <f t="shared" si="24"/>
        <v>3.4251325823994594E-4</v>
      </c>
      <c r="BD47" s="78">
        <f t="shared" si="24"/>
        <v>3.4251325823994594E-4</v>
      </c>
      <c r="BE47" s="78">
        <f t="shared" si="24"/>
        <v>3.4251325823994594E-4</v>
      </c>
      <c r="BF47" s="78">
        <f t="shared" si="24"/>
        <v>3.4251325823994594E-4</v>
      </c>
      <c r="BG47" s="78">
        <f t="shared" si="24"/>
        <v>3.4251325823994594E-4</v>
      </c>
      <c r="BH47" s="78">
        <f t="shared" si="24"/>
        <v>3.4251325823994594E-4</v>
      </c>
      <c r="BI47" s="78">
        <f t="shared" si="24"/>
        <v>3.4251325823994594E-4</v>
      </c>
      <c r="BJ47" s="78">
        <f t="shared" si="24"/>
        <v>3.4251325823994594E-4</v>
      </c>
      <c r="BK47" s="78">
        <f t="shared" si="24"/>
        <v>3.4251325823994594E-4</v>
      </c>
      <c r="BL47" s="78">
        <f t="shared" si="24"/>
        <v>3.4251325823994594E-4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5">AVERAGE(B45,B47)</f>
        <v>0</v>
      </c>
      <c r="C48" s="69">
        <f t="shared" si="25"/>
        <v>0</v>
      </c>
      <c r="D48" s="69">
        <f t="shared" si="25"/>
        <v>0</v>
      </c>
      <c r="E48" s="69">
        <f>AVERAGE(E45,E47)</f>
        <v>4.9949850160149925E-2</v>
      </c>
      <c r="F48" s="69">
        <f t="shared" si="25"/>
        <v>0.24886442488362698</v>
      </c>
      <c r="G48" s="69">
        <f>AVERAGE(G45,G47)</f>
        <v>0.53132369184639483</v>
      </c>
      <c r="H48" s="69">
        <f t="shared" si="25"/>
        <v>0.78404139088523339</v>
      </c>
      <c r="I48" s="69">
        <f t="shared" si="25"/>
        <v>1.0092438581787093</v>
      </c>
      <c r="J48" s="69">
        <f t="shared" si="25"/>
        <v>1.2089861732762688</v>
      </c>
      <c r="K48" s="69">
        <f t="shared" si="25"/>
        <v>1.3851807018697575</v>
      </c>
      <c r="L48" s="69">
        <f>AVERAGE(L45,L47)</f>
        <v>1.5395970957934211</v>
      </c>
      <c r="M48" s="69">
        <f>AVERAGE(M45,M47)</f>
        <v>1.681854269049528</v>
      </c>
      <c r="N48" s="69">
        <f>AVERAGE(N45,N47)</f>
        <v>1.8223988760144301</v>
      </c>
      <c r="O48" s="69">
        <f t="shared" ref="O48:BL48" si="26">AVERAGE(O45,O47)</f>
        <v>1.9629434829793317</v>
      </c>
      <c r="P48" s="69">
        <f t="shared" si="26"/>
        <v>2.1034880899442334</v>
      </c>
      <c r="Q48" s="69">
        <f t="shared" si="26"/>
        <v>2.2440326969091351</v>
      </c>
      <c r="R48" s="69">
        <f t="shared" si="26"/>
        <v>2.3845773038740368</v>
      </c>
      <c r="S48" s="69">
        <f t="shared" si="26"/>
        <v>2.5251219108389384</v>
      </c>
      <c r="T48" s="69">
        <f t="shared" si="26"/>
        <v>2.6656665178038401</v>
      </c>
      <c r="U48" s="69">
        <f t="shared" si="26"/>
        <v>2.8062111247687418</v>
      </c>
      <c r="V48" s="69">
        <f t="shared" si="26"/>
        <v>2.9467557317336435</v>
      </c>
      <c r="W48" s="69">
        <f t="shared" si="26"/>
        <v>3.0873003386985451</v>
      </c>
      <c r="X48" s="69">
        <f t="shared" si="26"/>
        <v>3.2278449456634468</v>
      </c>
      <c r="Y48" s="69">
        <f t="shared" si="26"/>
        <v>3.3047106293670376</v>
      </c>
      <c r="Z48" s="69">
        <f t="shared" si="26"/>
        <v>3.2542184665480058</v>
      </c>
      <c r="AA48" s="69">
        <f t="shared" si="26"/>
        <v>3.1400473804676632</v>
      </c>
      <c r="AB48" s="69">
        <f t="shared" si="26"/>
        <v>3.0258762943873205</v>
      </c>
      <c r="AC48" s="69">
        <f t="shared" si="26"/>
        <v>2.9117052083069779</v>
      </c>
      <c r="AD48" s="69">
        <f t="shared" si="26"/>
        <v>2.7975341222266352</v>
      </c>
      <c r="AE48" s="69">
        <f t="shared" si="26"/>
        <v>2.6833630361462926</v>
      </c>
      <c r="AF48" s="69">
        <f t="shared" si="26"/>
        <v>2.5691919500659499</v>
      </c>
      <c r="AG48" s="69">
        <f t="shared" si="26"/>
        <v>2.4550208639856073</v>
      </c>
      <c r="AH48" s="69">
        <f t="shared" si="26"/>
        <v>2.3408497779052646</v>
      </c>
      <c r="AI48" s="69">
        <f t="shared" si="26"/>
        <v>2.226678691824922</v>
      </c>
      <c r="AJ48" s="69">
        <f t="shared" si="26"/>
        <v>2.1125076057445793</v>
      </c>
      <c r="AK48" s="69">
        <f t="shared" si="26"/>
        <v>1.9983365196642366</v>
      </c>
      <c r="AL48" s="69">
        <f t="shared" si="26"/>
        <v>1.884165433583894</v>
      </c>
      <c r="AM48" s="69">
        <f t="shared" si="26"/>
        <v>1.7699943475035513</v>
      </c>
      <c r="AN48" s="69">
        <f t="shared" si="26"/>
        <v>1.6558232614232087</v>
      </c>
      <c r="AO48" s="69">
        <f t="shared" si="26"/>
        <v>1.541652175342866</v>
      </c>
      <c r="AP48" s="69">
        <f t="shared" si="26"/>
        <v>1.4274810892625234</v>
      </c>
      <c r="AQ48" s="69">
        <f t="shared" si="26"/>
        <v>1.3133100031821807</v>
      </c>
      <c r="AR48" s="69">
        <f t="shared" si="26"/>
        <v>1.1991389171018381</v>
      </c>
      <c r="AS48" s="69">
        <f t="shared" si="26"/>
        <v>1.0849678310214954</v>
      </c>
      <c r="AT48" s="69">
        <f t="shared" si="26"/>
        <v>0.97079674494115276</v>
      </c>
      <c r="AU48" s="69">
        <f t="shared" si="26"/>
        <v>0.8566256588608101</v>
      </c>
      <c r="AV48" s="69">
        <f t="shared" si="26"/>
        <v>0.74245457278046745</v>
      </c>
      <c r="AW48" s="69">
        <f t="shared" si="26"/>
        <v>0.62828348670012479</v>
      </c>
      <c r="AX48" s="69">
        <f t="shared" si="26"/>
        <v>0.51411240061978214</v>
      </c>
      <c r="AY48" s="69">
        <f t="shared" si="26"/>
        <v>0.39994131453943937</v>
      </c>
      <c r="AZ48" s="69">
        <f t="shared" si="26"/>
        <v>0.28577022845909672</v>
      </c>
      <c r="BA48" s="69">
        <f t="shared" si="26"/>
        <v>0.17159914237875398</v>
      </c>
      <c r="BB48" s="69">
        <f t="shared" si="26"/>
        <v>5.7428056298411294E-2</v>
      </c>
      <c r="BC48" s="69">
        <f t="shared" si="26"/>
        <v>3.4251325823994594E-4</v>
      </c>
      <c r="BD48" s="69">
        <f t="shared" si="26"/>
        <v>3.4251325823994594E-4</v>
      </c>
      <c r="BE48" s="69">
        <f t="shared" si="26"/>
        <v>3.4251325823994594E-4</v>
      </c>
      <c r="BF48" s="69">
        <f t="shared" si="26"/>
        <v>3.4251325823994594E-4</v>
      </c>
      <c r="BG48" s="69">
        <f t="shared" si="26"/>
        <v>3.4251325823994594E-4</v>
      </c>
      <c r="BH48" s="69">
        <f t="shared" si="26"/>
        <v>3.4251325823994594E-4</v>
      </c>
      <c r="BI48" s="69">
        <f t="shared" si="26"/>
        <v>3.4251325823994594E-4</v>
      </c>
      <c r="BJ48" s="69">
        <f t="shared" si="26"/>
        <v>3.4251325823994594E-4</v>
      </c>
      <c r="BK48" s="69">
        <f t="shared" si="26"/>
        <v>3.4251325823994594E-4</v>
      </c>
      <c r="BL48" s="69">
        <f t="shared" si="26"/>
        <v>3.4251325823994594E-4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7">C22-C36-C42-C48</f>
        <v>0</v>
      </c>
      <c r="D50" s="72">
        <f t="shared" si="27"/>
        <v>0</v>
      </c>
      <c r="E50" s="72">
        <f t="shared" si="27"/>
        <v>42.736762457352903</v>
      </c>
      <c r="F50" s="72">
        <f t="shared" si="27"/>
        <v>83.666159296891209</v>
      </c>
      <c r="G50" s="72">
        <f t="shared" si="27"/>
        <v>80.150199224308395</v>
      </c>
      <c r="H50" s="72">
        <f t="shared" si="27"/>
        <v>76.824127623855276</v>
      </c>
      <c r="I50" s="72">
        <f t="shared" si="27"/>
        <v>73.673730195314874</v>
      </c>
      <c r="J50" s="72">
        <f t="shared" si="27"/>
        <v>70.685886046179164</v>
      </c>
      <c r="K50" s="72">
        <f t="shared" si="27"/>
        <v>67.848385457030972</v>
      </c>
      <c r="L50" s="72">
        <f t="shared" si="27"/>
        <v>65.149929881543983</v>
      </c>
      <c r="M50" s="72">
        <f t="shared" si="27"/>
        <v>62.529106253396016</v>
      </c>
      <c r="N50" s="72">
        <f t="shared" si="27"/>
        <v>59.919216702338034</v>
      </c>
      <c r="O50" s="72">
        <f t="shared" si="27"/>
        <v>57.309327151280058</v>
      </c>
      <c r="P50" s="72">
        <f t="shared" si="27"/>
        <v>54.69943760022209</v>
      </c>
      <c r="Q50" s="72">
        <f t="shared" si="27"/>
        <v>52.089548049164101</v>
      </c>
      <c r="R50" s="72">
        <f t="shared" si="27"/>
        <v>49.479658498106133</v>
      </c>
      <c r="S50" s="72">
        <f t="shared" si="27"/>
        <v>46.869768947048165</v>
      </c>
      <c r="T50" s="72">
        <f t="shared" si="27"/>
        <v>44.25987939599019</v>
      </c>
      <c r="U50" s="72">
        <f t="shared" si="27"/>
        <v>41.649989844932215</v>
      </c>
      <c r="V50" s="72">
        <f t="shared" si="27"/>
        <v>39.040100293874239</v>
      </c>
      <c r="W50" s="72">
        <f t="shared" si="27"/>
        <v>36.430210742816271</v>
      </c>
      <c r="X50" s="72">
        <f t="shared" si="27"/>
        <v>33.820321191758282</v>
      </c>
      <c r="Y50" s="72">
        <f t="shared" si="27"/>
        <v>31.616997073830227</v>
      </c>
      <c r="Z50" s="72">
        <f t="shared" si="27"/>
        <v>30.226803822161965</v>
      </c>
      <c r="AA50" s="72">
        <f t="shared" si="27"/>
        <v>29.243176003623638</v>
      </c>
      <c r="AB50" s="72">
        <f t="shared" si="27"/>
        <v>28.25954818508529</v>
      </c>
      <c r="AC50" s="72">
        <f t="shared" si="27"/>
        <v>27.275920366546963</v>
      </c>
      <c r="AD50" s="72">
        <f t="shared" si="27"/>
        <v>26.292292548008611</v>
      </c>
      <c r="AE50" s="72">
        <f t="shared" si="27"/>
        <v>25.308664729470284</v>
      </c>
      <c r="AF50" s="72">
        <f t="shared" si="27"/>
        <v>24.325036910931935</v>
      </c>
      <c r="AG50" s="72">
        <f t="shared" si="27"/>
        <v>23.341409092393608</v>
      </c>
      <c r="AH50" s="72">
        <f t="shared" si="27"/>
        <v>22.357781273855256</v>
      </c>
      <c r="AI50" s="72">
        <f t="shared" si="27"/>
        <v>21.374153455316929</v>
      </c>
      <c r="AJ50" s="72">
        <f t="shared" si="27"/>
        <v>20.39052563677858</v>
      </c>
      <c r="AK50" s="72">
        <f t="shared" si="27"/>
        <v>19.406897818240253</v>
      </c>
      <c r="AL50" s="72">
        <f t="shared" si="27"/>
        <v>18.423269999701901</v>
      </c>
      <c r="AM50" s="72">
        <f t="shared" si="27"/>
        <v>17.439642181163574</v>
      </c>
      <c r="AN50" s="72">
        <f t="shared" si="27"/>
        <v>16.456014362625226</v>
      </c>
      <c r="AO50" s="72">
        <f t="shared" si="27"/>
        <v>15.472386544086897</v>
      </c>
      <c r="AP50" s="72">
        <f t="shared" si="27"/>
        <v>14.488758725548564</v>
      </c>
      <c r="AQ50" s="72">
        <f t="shared" si="27"/>
        <v>13.505130907010217</v>
      </c>
      <c r="AR50" s="72">
        <f t="shared" si="27"/>
        <v>12.521503088471901</v>
      </c>
      <c r="AS50" s="72">
        <f t="shared" si="27"/>
        <v>11.537875269933554</v>
      </c>
      <c r="AT50" s="72">
        <f t="shared" si="27"/>
        <v>10.554247451395238</v>
      </c>
      <c r="AU50" s="72">
        <f t="shared" si="27"/>
        <v>9.5706196328568911</v>
      </c>
      <c r="AV50" s="72">
        <f t="shared" si="27"/>
        <v>8.5869918143185746</v>
      </c>
      <c r="AW50" s="72">
        <f t="shared" si="27"/>
        <v>7.6033639957802261</v>
      </c>
      <c r="AX50" s="72">
        <f t="shared" si="27"/>
        <v>6.6197361772419097</v>
      </c>
      <c r="AY50" s="72">
        <f t="shared" si="27"/>
        <v>5.6361083587035639</v>
      </c>
      <c r="AZ50" s="72">
        <f t="shared" si="27"/>
        <v>4.6524805401652465</v>
      </c>
      <c r="BA50" s="72">
        <f t="shared" si="27"/>
        <v>3.6688527216268993</v>
      </c>
      <c r="BB50" s="72">
        <f t="shared" si="27"/>
        <v>1.5874259984698758</v>
      </c>
      <c r="BC50" s="72">
        <f>BC22-BC36-BC42-BC48</f>
        <v>-2.1868154179893462E-3</v>
      </c>
      <c r="BD50" s="72">
        <f>BD22-BD36-BD42-BD48</f>
        <v>-2.1868154179893462E-3</v>
      </c>
      <c r="BE50" s="72">
        <f t="shared" si="27"/>
        <v>-2.1868154179893462E-3</v>
      </c>
      <c r="BF50" s="72">
        <f t="shared" si="27"/>
        <v>-2.1868154179893462E-3</v>
      </c>
      <c r="BG50" s="72">
        <f t="shared" si="27"/>
        <v>-2.1868154179893462E-3</v>
      </c>
      <c r="BH50" s="72">
        <f t="shared" si="27"/>
        <v>-2.1868154179893462E-3</v>
      </c>
      <c r="BI50" s="72">
        <f>BI22-BI36-BI42-BI48</f>
        <v>-2.1868154179893462E-3</v>
      </c>
      <c r="BJ50" s="72">
        <f>BJ22-BJ36-BJ42-BJ48</f>
        <v>-2.1868154179893462E-3</v>
      </c>
      <c r="BK50" s="72">
        <f>BK22-BK36-BK42-BK48</f>
        <v>-2.1868154179893462E-3</v>
      </c>
      <c r="BL50" s="72">
        <f>BL22-BL36-BL42-BL48</f>
        <v>-2.1868154179893462E-3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0</v>
      </c>
      <c r="E53" s="81">
        <f>(+E33-E114)*'Assumptions (Inputs)'!$D$31/'Assumptions (Inputs)'!$D$30</f>
        <v>-2.964240928384106E-2</v>
      </c>
      <c r="F53" s="81">
        <f>(+F33-F114)*'Assumptions (Inputs)'!$D$31/'Assumptions (Inputs)'!$D$30</f>
        <v>-2.964240928384106E-2</v>
      </c>
      <c r="G53" s="81">
        <f>(+G33-G114)*'Assumptions (Inputs)'!$D$31/'Assumptions (Inputs)'!$D$30</f>
        <v>-2.964240928384106E-2</v>
      </c>
      <c r="H53" s="81">
        <f>(+H33-H114)*'Assumptions (Inputs)'!$D$31/'Assumptions (Inputs)'!$D$30</f>
        <v>-2.964240928384106E-2</v>
      </c>
      <c r="I53" s="81">
        <f>(+I33-I114)*'Assumptions (Inputs)'!$D$31/'Assumptions (Inputs)'!$D$30</f>
        <v>-2.964240928384106E-2</v>
      </c>
      <c r="J53" s="81">
        <f>(+J33-J114)*'Assumptions (Inputs)'!$D$31/'Assumptions (Inputs)'!$D$30</f>
        <v>-2.964240928384106E-2</v>
      </c>
      <c r="K53" s="81">
        <f>(+K33-K114)*'Assumptions (Inputs)'!$D$31/'Assumptions (Inputs)'!$D$30</f>
        <v>-2.964240928384106E-2</v>
      </c>
      <c r="L53" s="81">
        <f>(+L33-L114)*'Assumptions (Inputs)'!$D$31/'Assumptions (Inputs)'!$D$30</f>
        <v>-2.964240928384106E-2</v>
      </c>
      <c r="M53" s="81">
        <f>(+M33-M114)*'Assumptions (Inputs)'!$D$31/'Assumptions (Inputs)'!$D$30</f>
        <v>-2.964240928384106E-2</v>
      </c>
      <c r="N53" s="81">
        <f>(+N33-N114)*'Assumptions (Inputs)'!$D$31/'Assumptions (Inputs)'!$D$30</f>
        <v>-2.964240928384106E-2</v>
      </c>
      <c r="O53" s="81">
        <f>(+O33-O114)*'Assumptions (Inputs)'!$D$31/'Assumptions (Inputs)'!$D$30</f>
        <v>-2.964240928384106E-2</v>
      </c>
      <c r="P53" s="81">
        <f>(+P33-P114)*'Assumptions (Inputs)'!$D$31/'Assumptions (Inputs)'!$D$30</f>
        <v>-2.964240928384106E-2</v>
      </c>
      <c r="Q53" s="81">
        <f>(+Q33-Q114)*'Assumptions (Inputs)'!$D$31/'Assumptions (Inputs)'!$D$30</f>
        <v>-2.964240928384106E-2</v>
      </c>
      <c r="R53" s="81">
        <f>(+R33-R114)*'Assumptions (Inputs)'!$D$31/'Assumptions (Inputs)'!$D$30</f>
        <v>-2.964240928384106E-2</v>
      </c>
      <c r="S53" s="81">
        <f>(+S33-S114)*'Assumptions (Inputs)'!$D$31/'Assumptions (Inputs)'!$D$30</f>
        <v>-2.964240928384106E-2</v>
      </c>
      <c r="T53" s="81">
        <f>(+T33-T114)*'Assumptions (Inputs)'!$D$31/'Assumptions (Inputs)'!$D$30</f>
        <v>-2.964240928384106E-2</v>
      </c>
      <c r="U53" s="81">
        <f>(+U33-U114)*'Assumptions (Inputs)'!$D$31/'Assumptions (Inputs)'!$D$30</f>
        <v>-2.964240928384106E-2</v>
      </c>
      <c r="V53" s="81">
        <f>(+V33-V114)*'Assumptions (Inputs)'!$D$31/'Assumptions (Inputs)'!$D$30</f>
        <v>-2.964240928384106E-2</v>
      </c>
      <c r="W53" s="81">
        <f>(+W33-W114)*'Assumptions (Inputs)'!$D$31/'Assumptions (Inputs)'!$D$30</f>
        <v>-2.964240928384106E-2</v>
      </c>
      <c r="X53" s="81">
        <f>(+X33-X114)*'Assumptions (Inputs)'!$D$31/'Assumptions (Inputs)'!$D$30</f>
        <v>-2.964240928384106E-2</v>
      </c>
      <c r="Y53" s="81">
        <f>(+Y33-Y114)*'Assumptions (Inputs)'!$D$31/'Assumptions (Inputs)'!$D$30</f>
        <v>-2.964240928384106E-2</v>
      </c>
      <c r="Z53" s="81">
        <f>(+Z33-Z114)*'Assumptions (Inputs)'!$D$31/'Assumptions (Inputs)'!$D$30</f>
        <v>-2.964240928384106E-2</v>
      </c>
      <c r="AA53" s="81">
        <f>(+AA33-AA114)*'Assumptions (Inputs)'!$D$31/'Assumptions (Inputs)'!$D$30</f>
        <v>-2.964240928384106E-2</v>
      </c>
      <c r="AB53" s="81">
        <f>(+AB33-AB114)*'Assumptions (Inputs)'!$D$31/'Assumptions (Inputs)'!$D$30</f>
        <v>-2.964240928384106E-2</v>
      </c>
      <c r="AC53" s="81">
        <f>(+AC33-AC114)*'Assumptions (Inputs)'!$D$31/'Assumptions (Inputs)'!$D$30</f>
        <v>-2.964240928384106E-2</v>
      </c>
      <c r="AD53" s="81">
        <f>(+AD33-AD114)*'Assumptions (Inputs)'!$D$31/'Assumptions (Inputs)'!$D$30</f>
        <v>-2.964240928384106E-2</v>
      </c>
      <c r="AE53" s="81">
        <f>(+AE33-AE114)*'Assumptions (Inputs)'!$D$31/'Assumptions (Inputs)'!$D$30</f>
        <v>-2.964240928384106E-2</v>
      </c>
      <c r="AF53" s="81">
        <f>(+AF33-AF114)*'Assumptions (Inputs)'!$D$31/'Assumptions (Inputs)'!$D$30</f>
        <v>-2.964240928384106E-2</v>
      </c>
      <c r="AG53" s="81">
        <f>(+AG33-AG114)*'Assumptions (Inputs)'!$D$31/'Assumptions (Inputs)'!$D$30</f>
        <v>-2.964240928384106E-2</v>
      </c>
      <c r="AH53" s="81">
        <f>(+AH33-AH114)*'Assumptions (Inputs)'!$D$31/'Assumptions (Inputs)'!$D$30</f>
        <v>-2.964240928384106E-2</v>
      </c>
      <c r="AI53" s="81">
        <f>(+AI33-AI114)*'Assumptions (Inputs)'!$D$31/'Assumptions (Inputs)'!$D$30</f>
        <v>-2.964240928384106E-2</v>
      </c>
      <c r="AJ53" s="81">
        <f>(+AJ33-AJ114)*'Assumptions (Inputs)'!$D$31/'Assumptions (Inputs)'!$D$30</f>
        <v>-2.964240928384106E-2</v>
      </c>
      <c r="AK53" s="81">
        <f>(+AK33-AK114)*'Assumptions (Inputs)'!$D$31/'Assumptions (Inputs)'!$D$30</f>
        <v>-2.964240928384106E-2</v>
      </c>
      <c r="AL53" s="81">
        <f>(+AL33-AL114)*'Assumptions (Inputs)'!$D$31/'Assumptions (Inputs)'!$D$30</f>
        <v>-2.964240928384106E-2</v>
      </c>
      <c r="AM53" s="81">
        <f>(+AM33-AM114)*'Assumptions (Inputs)'!$D$31/'Assumptions (Inputs)'!$D$30</f>
        <v>-2.964240928384106E-2</v>
      </c>
      <c r="AN53" s="81">
        <f>(+AN33-AN114)*'Assumptions (Inputs)'!$D$31/'Assumptions (Inputs)'!$D$30</f>
        <v>-2.964240928384106E-2</v>
      </c>
      <c r="AO53" s="81">
        <f>(+AO33-AO114)*'Assumptions (Inputs)'!$D$31/'Assumptions (Inputs)'!$D$30</f>
        <v>-2.964240928384106E-2</v>
      </c>
      <c r="AP53" s="81">
        <f>(+AP33-AP114)*'Assumptions (Inputs)'!$D$31/'Assumptions (Inputs)'!$D$30</f>
        <v>-2.964240928384106E-2</v>
      </c>
      <c r="AQ53" s="81">
        <f>(+AQ33-AQ114)*'Assumptions (Inputs)'!$D$31/'Assumptions (Inputs)'!$D$30</f>
        <v>-2.964240928384106E-2</v>
      </c>
      <c r="AR53" s="81">
        <f>(+AR33-AR114)*'Assumptions (Inputs)'!$D$31/'Assumptions (Inputs)'!$D$30</f>
        <v>-2.964240928384106E-2</v>
      </c>
      <c r="AS53" s="81">
        <f>(+AS33-AS114)*'Assumptions (Inputs)'!$D$31/'Assumptions (Inputs)'!$D$30</f>
        <v>-2.964240928384106E-2</v>
      </c>
      <c r="AT53" s="81">
        <f>(+AT33-AT114)*'Assumptions (Inputs)'!$D$31/'Assumptions (Inputs)'!$D$30</f>
        <v>-2.964240928384106E-2</v>
      </c>
      <c r="AU53" s="81">
        <f>(+AU33-AU114)*'Assumptions (Inputs)'!$D$31/'Assumptions (Inputs)'!$D$30</f>
        <v>-2.964240928384106E-2</v>
      </c>
      <c r="AV53" s="81">
        <f>(+AV33-AV114)*'Assumptions (Inputs)'!$D$31/'Assumptions (Inputs)'!$D$30</f>
        <v>-2.964240928384106E-2</v>
      </c>
      <c r="AW53" s="81">
        <f>(+AW33-AW114)*'Assumptions (Inputs)'!$D$31/'Assumptions (Inputs)'!$D$30</f>
        <v>-2.964240928384106E-2</v>
      </c>
      <c r="AX53" s="81">
        <f>(+AX33-AX114)*'Assumptions (Inputs)'!$D$31/'Assumptions (Inputs)'!$D$30</f>
        <v>-2.964240928384106E-2</v>
      </c>
      <c r="AY53" s="81">
        <f>(+AY33-AY114)*'Assumptions (Inputs)'!$D$31/'Assumptions (Inputs)'!$D$30</f>
        <v>-2.964240928384106E-2</v>
      </c>
      <c r="AZ53" s="81">
        <f>(+AZ33-AZ114)*'Assumptions (Inputs)'!$D$31/'Assumptions (Inputs)'!$D$30</f>
        <v>-2.964240928384106E-2</v>
      </c>
      <c r="BA53" s="81">
        <f>(+BA33-BA114)*'Assumptions (Inputs)'!$D$31/'Assumptions (Inputs)'!$D$30</f>
        <v>-2.964240928384106E-2</v>
      </c>
      <c r="BB53" s="81">
        <f>(+BB33-BB114)*'Assumptions (Inputs)'!$D$31/'Assumptions (Inputs)'!$D$30</f>
        <v>-2.964240928384106E-2</v>
      </c>
      <c r="BC53" s="81">
        <f>(+BC33-BC114)*'Assumptions (Inputs)'!$D$31/'Assumptions (Inputs)'!$D$30</f>
        <v>0</v>
      </c>
      <c r="BD53" s="81">
        <f>(+BD33-BD114)*'Assumptions (Inputs)'!$D$31/'Assumptions (Inputs)'!$D$30</f>
        <v>0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-1.4821204641920522</v>
      </c>
      <c r="BO53" s="343"/>
    </row>
    <row r="54" spans="1:107" s="38" customFormat="1" ht="15" customHeight="1">
      <c r="A54" s="36" t="s">
        <v>53</v>
      </c>
      <c r="B54" s="75">
        <f t="shared" ref="B54:BL54" si="28">B33</f>
        <v>0</v>
      </c>
      <c r="C54" s="75">
        <f t="shared" si="28"/>
        <v>0</v>
      </c>
      <c r="D54" s="75">
        <f t="shared" si="28"/>
        <v>0</v>
      </c>
      <c r="E54" s="75">
        <f t="shared" si="28"/>
        <v>1.7125662912051405</v>
      </c>
      <c r="F54" s="75">
        <f t="shared" si="28"/>
        <v>1.7125662912051405</v>
      </c>
      <c r="G54" s="75">
        <f t="shared" si="28"/>
        <v>1.7125662912051405</v>
      </c>
      <c r="H54" s="75">
        <f t="shared" si="28"/>
        <v>1.7125662912051405</v>
      </c>
      <c r="I54" s="75">
        <f t="shared" si="28"/>
        <v>1.7125662912051405</v>
      </c>
      <c r="J54" s="75">
        <f t="shared" si="28"/>
        <v>1.7125662912051405</v>
      </c>
      <c r="K54" s="75">
        <f t="shared" si="28"/>
        <v>1.7125662912051405</v>
      </c>
      <c r="L54" s="75">
        <f t="shared" si="28"/>
        <v>1.7125662912051405</v>
      </c>
      <c r="M54" s="75">
        <f t="shared" si="28"/>
        <v>1.7125662912051405</v>
      </c>
      <c r="N54" s="75">
        <f t="shared" si="28"/>
        <v>1.7125662912051405</v>
      </c>
      <c r="O54" s="75">
        <f t="shared" si="28"/>
        <v>1.7125662912051405</v>
      </c>
      <c r="P54" s="75">
        <f t="shared" si="28"/>
        <v>1.7125662912051405</v>
      </c>
      <c r="Q54" s="75">
        <f t="shared" si="28"/>
        <v>1.7125662912051405</v>
      </c>
      <c r="R54" s="75">
        <f t="shared" si="28"/>
        <v>1.7125662912051405</v>
      </c>
      <c r="S54" s="75">
        <f t="shared" si="28"/>
        <v>1.7125662912051405</v>
      </c>
      <c r="T54" s="75">
        <f t="shared" si="28"/>
        <v>1.7125662912051405</v>
      </c>
      <c r="U54" s="75">
        <f t="shared" si="28"/>
        <v>1.7125662912051405</v>
      </c>
      <c r="V54" s="75">
        <f t="shared" si="28"/>
        <v>1.7125662912051405</v>
      </c>
      <c r="W54" s="75">
        <f t="shared" si="28"/>
        <v>1.7125662912051405</v>
      </c>
      <c r="X54" s="75">
        <f t="shared" si="28"/>
        <v>1.7125662912051405</v>
      </c>
      <c r="Y54" s="75">
        <f t="shared" si="28"/>
        <v>1.7125662912051405</v>
      </c>
      <c r="Z54" s="75">
        <f t="shared" si="28"/>
        <v>1.7125662912051405</v>
      </c>
      <c r="AA54" s="75">
        <f t="shared" si="28"/>
        <v>1.7125662912051405</v>
      </c>
      <c r="AB54" s="75">
        <f t="shared" si="28"/>
        <v>1.7125662912051405</v>
      </c>
      <c r="AC54" s="75">
        <f t="shared" si="28"/>
        <v>1.7125662912051405</v>
      </c>
      <c r="AD54" s="75">
        <f t="shared" si="28"/>
        <v>1.7125662912051405</v>
      </c>
      <c r="AE54" s="75">
        <f t="shared" si="28"/>
        <v>1.7125662912051405</v>
      </c>
      <c r="AF54" s="75">
        <f t="shared" si="28"/>
        <v>1.7125662912051405</v>
      </c>
      <c r="AG54" s="75">
        <f t="shared" si="28"/>
        <v>1.7125662912051405</v>
      </c>
      <c r="AH54" s="75">
        <f t="shared" si="28"/>
        <v>1.7125662912051405</v>
      </c>
      <c r="AI54" s="75">
        <f t="shared" si="28"/>
        <v>1.7125662912051405</v>
      </c>
      <c r="AJ54" s="75">
        <f t="shared" si="28"/>
        <v>1.7125662912051405</v>
      </c>
      <c r="AK54" s="75">
        <f t="shared" si="28"/>
        <v>1.7125662912051405</v>
      </c>
      <c r="AL54" s="75">
        <f t="shared" si="28"/>
        <v>1.7125662912051405</v>
      </c>
      <c r="AM54" s="75">
        <f t="shared" si="28"/>
        <v>1.7125662912051405</v>
      </c>
      <c r="AN54" s="75">
        <f t="shared" si="28"/>
        <v>1.7125662912051405</v>
      </c>
      <c r="AO54" s="75">
        <f t="shared" si="28"/>
        <v>1.7125662912051405</v>
      </c>
      <c r="AP54" s="75">
        <f t="shared" si="28"/>
        <v>1.7125662912051405</v>
      </c>
      <c r="AQ54" s="75">
        <f t="shared" si="28"/>
        <v>1.7125662912051405</v>
      </c>
      <c r="AR54" s="75">
        <f t="shared" si="28"/>
        <v>1.7125662912051405</v>
      </c>
      <c r="AS54" s="75">
        <f t="shared" si="28"/>
        <v>1.7125662912051405</v>
      </c>
      <c r="AT54" s="75">
        <f t="shared" si="28"/>
        <v>1.7125662912051405</v>
      </c>
      <c r="AU54" s="75">
        <f t="shared" si="28"/>
        <v>1.7125662912051405</v>
      </c>
      <c r="AV54" s="75">
        <f t="shared" si="28"/>
        <v>1.7125662912051405</v>
      </c>
      <c r="AW54" s="75">
        <f t="shared" si="28"/>
        <v>1.7125662912051405</v>
      </c>
      <c r="AX54" s="75">
        <f t="shared" si="28"/>
        <v>1.7125662912051405</v>
      </c>
      <c r="AY54" s="75">
        <f t="shared" si="28"/>
        <v>1.7125662912051405</v>
      </c>
      <c r="AZ54" s="75">
        <f t="shared" si="28"/>
        <v>1.7125662912051405</v>
      </c>
      <c r="BA54" s="75">
        <f t="shared" si="28"/>
        <v>1.7125662912051405</v>
      </c>
      <c r="BB54" s="75">
        <f t="shared" si="28"/>
        <v>1.7125662912051405</v>
      </c>
      <c r="BC54" s="75">
        <f t="shared" si="28"/>
        <v>0</v>
      </c>
      <c r="BD54" s="75">
        <f t="shared" si="28"/>
        <v>0</v>
      </c>
      <c r="BE54" s="75">
        <f t="shared" si="28"/>
        <v>0</v>
      </c>
      <c r="BF54" s="75">
        <f t="shared" si="28"/>
        <v>0</v>
      </c>
      <c r="BG54" s="75">
        <f t="shared" si="28"/>
        <v>0</v>
      </c>
      <c r="BH54" s="75">
        <f t="shared" si="28"/>
        <v>0</v>
      </c>
      <c r="BI54" s="75">
        <f t="shared" si="28"/>
        <v>0</v>
      </c>
      <c r="BJ54" s="75">
        <f t="shared" si="28"/>
        <v>0</v>
      </c>
      <c r="BK54" s="75">
        <f t="shared" si="28"/>
        <v>0</v>
      </c>
      <c r="BL54" s="75">
        <f t="shared" si="28"/>
        <v>0</v>
      </c>
      <c r="BM54" s="37"/>
      <c r="BN54" s="75">
        <f>SUM(B54:BM54)</f>
        <v>85.628314560256982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</v>
      </c>
      <c r="E55" s="68">
        <f>E21*'Assumptions (Inputs)'!$C$42</f>
        <v>4.3911956184747192</v>
      </c>
      <c r="F55" s="68">
        <f>F21*'Assumptions (Inputs)'!$C$42</f>
        <v>4.3911956184747192</v>
      </c>
      <c r="G55" s="68">
        <f>G21*'Assumptions (Inputs)'!$C$42</f>
        <v>4.3911956184747192</v>
      </c>
      <c r="H55" s="68">
        <f>H21*'Assumptions (Inputs)'!$C$42</f>
        <v>4.3911956184747192</v>
      </c>
      <c r="I55" s="68">
        <f>I21*'Assumptions (Inputs)'!$C$42</f>
        <v>4.3911956184747192</v>
      </c>
      <c r="J55" s="68">
        <f>J21*'Assumptions (Inputs)'!$C$42</f>
        <v>4.3911956184747192</v>
      </c>
      <c r="K55" s="68">
        <f>K21*'Assumptions (Inputs)'!$C$42</f>
        <v>4.3911956184747192</v>
      </c>
      <c r="L55" s="68">
        <f>L21*'Assumptions (Inputs)'!$C$42</f>
        <v>4.3911956184747192</v>
      </c>
      <c r="M55" s="68">
        <f>M21*'Assumptions (Inputs)'!$C$42</f>
        <v>4.3911956184747192</v>
      </c>
      <c r="N55" s="68">
        <f>N21*'Assumptions (Inputs)'!$C$42</f>
        <v>4.3911956184747192</v>
      </c>
      <c r="O55" s="68">
        <f>O21*'Assumptions (Inputs)'!$C$42</f>
        <v>4.3911956184747192</v>
      </c>
      <c r="P55" s="68">
        <f>P21*'Assumptions (Inputs)'!$C$42</f>
        <v>4.3911956184747192</v>
      </c>
      <c r="Q55" s="68">
        <f>Q21*'Assumptions (Inputs)'!$C$42</f>
        <v>4.3911956184747192</v>
      </c>
      <c r="R55" s="68">
        <f>R21*'Assumptions (Inputs)'!$C$42</f>
        <v>4.3911956184747192</v>
      </c>
      <c r="S55" s="68">
        <f>S21*'Assumptions (Inputs)'!$C$42</f>
        <v>4.3911956184747192</v>
      </c>
      <c r="T55" s="68">
        <f>T21*'Assumptions (Inputs)'!$C$42</f>
        <v>4.3911956184747192</v>
      </c>
      <c r="U55" s="68">
        <f>U21*'Assumptions (Inputs)'!$C$42</f>
        <v>4.3911956184747192</v>
      </c>
      <c r="V55" s="68">
        <f>V21*'Assumptions (Inputs)'!$C$42</f>
        <v>4.3911956184747192</v>
      </c>
      <c r="W55" s="68">
        <f>W21*'Assumptions (Inputs)'!$C$42</f>
        <v>4.3911956184747192</v>
      </c>
      <c r="X55" s="68">
        <f>X21*'Assumptions (Inputs)'!$C$42</f>
        <v>4.3911956184747192</v>
      </c>
      <c r="Y55" s="68">
        <f>Y21*'Assumptions (Inputs)'!$C$42</f>
        <v>4.3911956184747192</v>
      </c>
      <c r="Z55" s="68">
        <f>Z21*'Assumptions (Inputs)'!$C$42</f>
        <v>4.3911956184747192</v>
      </c>
      <c r="AA55" s="68">
        <f>AA21*'Assumptions (Inputs)'!$C$42</f>
        <v>4.3911956184747192</v>
      </c>
      <c r="AB55" s="68">
        <f>AB21*'Assumptions (Inputs)'!$C$42</f>
        <v>4.3911956184747192</v>
      </c>
      <c r="AC55" s="68">
        <f>AC21*'Assumptions (Inputs)'!$C$42</f>
        <v>4.3911956184747192</v>
      </c>
      <c r="AD55" s="68">
        <f>AD21*'Assumptions (Inputs)'!$C$42</f>
        <v>4.3911956184747192</v>
      </c>
      <c r="AE55" s="68">
        <f>AE21*'Assumptions (Inputs)'!$C$42</f>
        <v>4.3911956184747192</v>
      </c>
      <c r="AF55" s="68">
        <f>AF21*'Assumptions (Inputs)'!$C$42</f>
        <v>4.3911956184747192</v>
      </c>
      <c r="AG55" s="68">
        <f>AG21*'Assumptions (Inputs)'!$C$42</f>
        <v>4.3911956184747192</v>
      </c>
      <c r="AH55" s="68">
        <f>AH21*'Assumptions (Inputs)'!$C$42</f>
        <v>4.3911956184747192</v>
      </c>
      <c r="AI55" s="68">
        <f>AI21*'Assumptions (Inputs)'!$C$42</f>
        <v>4.3911956184747192</v>
      </c>
      <c r="AJ55" s="68">
        <f>AJ21*'Assumptions (Inputs)'!$C$42</f>
        <v>4.3911956184747192</v>
      </c>
      <c r="AK55" s="68">
        <f>AK21*'Assumptions (Inputs)'!$C$42</f>
        <v>4.3911956184747192</v>
      </c>
      <c r="AL55" s="68">
        <f>AL21*'Assumptions (Inputs)'!$C$42</f>
        <v>4.3911956184747192</v>
      </c>
      <c r="AM55" s="68">
        <f>AM21*'Assumptions (Inputs)'!$C$42</f>
        <v>4.3911956184747192</v>
      </c>
      <c r="AN55" s="68">
        <f>AN21*'Assumptions (Inputs)'!$C$42</f>
        <v>4.3911956184747192</v>
      </c>
      <c r="AO55" s="68">
        <f>AO21*'Assumptions (Inputs)'!$C$42</f>
        <v>4.3911956184747192</v>
      </c>
      <c r="AP55" s="68">
        <f>AP21*'Assumptions (Inputs)'!$C$42</f>
        <v>4.3911956184747192</v>
      </c>
      <c r="AQ55" s="68">
        <f>AQ21*'Assumptions (Inputs)'!$C$42</f>
        <v>4.3911956184747192</v>
      </c>
      <c r="AR55" s="68">
        <f>AR21*'Assumptions (Inputs)'!$C$42</f>
        <v>4.3911956184747192</v>
      </c>
      <c r="AS55" s="68">
        <f>AS21*'Assumptions (Inputs)'!$C$42</f>
        <v>4.3911956184747192</v>
      </c>
      <c r="AT55" s="68">
        <f>AT21*'Assumptions (Inputs)'!$C$42</f>
        <v>4.3911956184747192</v>
      </c>
      <c r="AU55" s="68">
        <f>AU21*'Assumptions (Inputs)'!$C$42</f>
        <v>4.3911956184747192</v>
      </c>
      <c r="AV55" s="68">
        <f>AV21*'Assumptions (Inputs)'!$C$42</f>
        <v>4.3911956184747192</v>
      </c>
      <c r="AW55" s="68">
        <f>AW21*'Assumptions (Inputs)'!$C$42</f>
        <v>4.3911956184747192</v>
      </c>
      <c r="AX55" s="68">
        <f>AX21*'Assumptions (Inputs)'!$C$42</f>
        <v>4.3911956184747192</v>
      </c>
      <c r="AY55" s="68">
        <f>AY21*'Assumptions (Inputs)'!$C$42</f>
        <v>4.3911956184747192</v>
      </c>
      <c r="AZ55" s="68">
        <f>AZ21*'Assumptions (Inputs)'!$C$42</f>
        <v>4.3911956184747192</v>
      </c>
      <c r="BA55" s="68">
        <f>BA21*'Assumptions (Inputs)'!$C$42</f>
        <v>4.3911956184747192</v>
      </c>
      <c r="BB55" s="68">
        <f>BB21*'Assumptions (Inputs)'!$C$42</f>
        <v>0</v>
      </c>
      <c r="BC55" s="68">
        <f>BC21*'Assumptions (Inputs)'!$C$42</f>
        <v>0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215.16858530526116</v>
      </c>
      <c r="BO55" s="337"/>
    </row>
    <row r="56" spans="1:107" s="38" customFormat="1" ht="15" customHeight="1" thickBot="1">
      <c r="A56" s="36" t="s">
        <v>100</v>
      </c>
      <c r="B56" s="69">
        <f t="shared" ref="B56:BL56" si="29">SUM(B53:B55)</f>
        <v>0</v>
      </c>
      <c r="C56" s="69">
        <f t="shared" si="29"/>
        <v>0</v>
      </c>
      <c r="D56" s="69">
        <f t="shared" si="29"/>
        <v>0</v>
      </c>
      <c r="E56" s="69">
        <f t="shared" si="29"/>
        <v>6.0741195003960184</v>
      </c>
      <c r="F56" s="69">
        <f t="shared" si="29"/>
        <v>6.0741195003960184</v>
      </c>
      <c r="G56" s="69">
        <f t="shared" si="29"/>
        <v>6.0741195003960184</v>
      </c>
      <c r="H56" s="69">
        <f t="shared" si="29"/>
        <v>6.0741195003960184</v>
      </c>
      <c r="I56" s="69">
        <f t="shared" si="29"/>
        <v>6.0741195003960184</v>
      </c>
      <c r="J56" s="69">
        <f t="shared" si="29"/>
        <v>6.0741195003960184</v>
      </c>
      <c r="K56" s="69">
        <f t="shared" si="29"/>
        <v>6.0741195003960184</v>
      </c>
      <c r="L56" s="69">
        <f t="shared" si="29"/>
        <v>6.0741195003960184</v>
      </c>
      <c r="M56" s="69">
        <f t="shared" si="29"/>
        <v>6.0741195003960184</v>
      </c>
      <c r="N56" s="69">
        <f t="shared" si="29"/>
        <v>6.0741195003960184</v>
      </c>
      <c r="O56" s="69">
        <f t="shared" si="29"/>
        <v>6.0741195003960184</v>
      </c>
      <c r="P56" s="69">
        <f t="shared" si="29"/>
        <v>6.0741195003960184</v>
      </c>
      <c r="Q56" s="69">
        <f t="shared" si="29"/>
        <v>6.0741195003960184</v>
      </c>
      <c r="R56" s="69">
        <f t="shared" si="29"/>
        <v>6.0741195003960184</v>
      </c>
      <c r="S56" s="69">
        <f t="shared" si="29"/>
        <v>6.0741195003960184</v>
      </c>
      <c r="T56" s="69">
        <f t="shared" si="29"/>
        <v>6.0741195003960184</v>
      </c>
      <c r="U56" s="69">
        <f t="shared" si="29"/>
        <v>6.0741195003960184</v>
      </c>
      <c r="V56" s="69">
        <f t="shared" si="29"/>
        <v>6.0741195003960184</v>
      </c>
      <c r="W56" s="69">
        <f t="shared" si="29"/>
        <v>6.0741195003960184</v>
      </c>
      <c r="X56" s="69">
        <f t="shared" si="29"/>
        <v>6.0741195003960184</v>
      </c>
      <c r="Y56" s="69">
        <f t="shared" si="29"/>
        <v>6.0741195003960184</v>
      </c>
      <c r="Z56" s="69">
        <f t="shared" si="29"/>
        <v>6.0741195003960184</v>
      </c>
      <c r="AA56" s="69">
        <f t="shared" si="29"/>
        <v>6.0741195003960184</v>
      </c>
      <c r="AB56" s="69">
        <f t="shared" si="29"/>
        <v>6.0741195003960184</v>
      </c>
      <c r="AC56" s="69">
        <f t="shared" si="29"/>
        <v>6.0741195003960184</v>
      </c>
      <c r="AD56" s="69">
        <f t="shared" si="29"/>
        <v>6.0741195003960184</v>
      </c>
      <c r="AE56" s="69">
        <f t="shared" si="29"/>
        <v>6.0741195003960184</v>
      </c>
      <c r="AF56" s="69">
        <f t="shared" si="29"/>
        <v>6.0741195003960184</v>
      </c>
      <c r="AG56" s="69">
        <f t="shared" si="29"/>
        <v>6.0741195003960184</v>
      </c>
      <c r="AH56" s="69">
        <f t="shared" si="29"/>
        <v>6.0741195003960184</v>
      </c>
      <c r="AI56" s="69">
        <f t="shared" si="29"/>
        <v>6.0741195003960184</v>
      </c>
      <c r="AJ56" s="69">
        <f t="shared" si="29"/>
        <v>6.0741195003960184</v>
      </c>
      <c r="AK56" s="69">
        <f t="shared" si="29"/>
        <v>6.0741195003960184</v>
      </c>
      <c r="AL56" s="69">
        <f t="shared" si="29"/>
        <v>6.0741195003960184</v>
      </c>
      <c r="AM56" s="69">
        <f t="shared" si="29"/>
        <v>6.0741195003960184</v>
      </c>
      <c r="AN56" s="69">
        <f t="shared" si="29"/>
        <v>6.0741195003960184</v>
      </c>
      <c r="AO56" s="69">
        <f t="shared" si="29"/>
        <v>6.0741195003960184</v>
      </c>
      <c r="AP56" s="69">
        <f t="shared" si="29"/>
        <v>6.0741195003960184</v>
      </c>
      <c r="AQ56" s="69">
        <f t="shared" si="29"/>
        <v>6.0741195003960184</v>
      </c>
      <c r="AR56" s="69">
        <f t="shared" si="29"/>
        <v>6.0741195003960184</v>
      </c>
      <c r="AS56" s="69">
        <f t="shared" si="29"/>
        <v>6.0741195003960184</v>
      </c>
      <c r="AT56" s="69">
        <f t="shared" si="29"/>
        <v>6.0741195003960184</v>
      </c>
      <c r="AU56" s="69">
        <f t="shared" si="29"/>
        <v>6.0741195003960184</v>
      </c>
      <c r="AV56" s="69">
        <f t="shared" si="29"/>
        <v>6.0741195003960184</v>
      </c>
      <c r="AW56" s="69">
        <f t="shared" si="29"/>
        <v>6.0741195003960184</v>
      </c>
      <c r="AX56" s="69">
        <f t="shared" si="29"/>
        <v>6.0741195003960184</v>
      </c>
      <c r="AY56" s="69">
        <f t="shared" si="29"/>
        <v>6.0741195003960184</v>
      </c>
      <c r="AZ56" s="69">
        <f t="shared" si="29"/>
        <v>6.0741195003960184</v>
      </c>
      <c r="BA56" s="69">
        <f t="shared" si="29"/>
        <v>6.0741195003960184</v>
      </c>
      <c r="BB56" s="69">
        <f t="shared" si="29"/>
        <v>1.6829238819212995</v>
      </c>
      <c r="BC56" s="69">
        <f t="shared" si="29"/>
        <v>0</v>
      </c>
      <c r="BD56" s="69">
        <f t="shared" si="29"/>
        <v>0</v>
      </c>
      <c r="BE56" s="69">
        <f t="shared" si="29"/>
        <v>0</v>
      </c>
      <c r="BF56" s="69">
        <f t="shared" si="29"/>
        <v>0</v>
      </c>
      <c r="BG56" s="69">
        <f t="shared" si="29"/>
        <v>0</v>
      </c>
      <c r="BH56" s="69">
        <f t="shared" si="29"/>
        <v>0</v>
      </c>
      <c r="BI56" s="69">
        <f t="shared" si="29"/>
        <v>0</v>
      </c>
      <c r="BJ56" s="69">
        <f t="shared" si="29"/>
        <v>0</v>
      </c>
      <c r="BK56" s="69">
        <f t="shared" si="29"/>
        <v>0</v>
      </c>
      <c r="BL56" s="69">
        <f t="shared" si="29"/>
        <v>0</v>
      </c>
      <c r="BM56" s="37"/>
      <c r="BN56" s="75">
        <f>SUM(B56:BM56)</f>
        <v>299.31477940132635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30">B50</f>
        <v>0</v>
      </c>
      <c r="C59" s="75">
        <f t="shared" si="30"/>
        <v>0</v>
      </c>
      <c r="D59" s="75">
        <f t="shared" si="30"/>
        <v>0</v>
      </c>
      <c r="E59" s="75">
        <f t="shared" si="30"/>
        <v>42.736762457352903</v>
      </c>
      <c r="F59" s="75">
        <f t="shared" si="30"/>
        <v>83.666159296891209</v>
      </c>
      <c r="G59" s="75">
        <f t="shared" si="30"/>
        <v>80.150199224308395</v>
      </c>
      <c r="H59" s="75">
        <f t="shared" si="30"/>
        <v>76.824127623855276</v>
      </c>
      <c r="I59" s="75">
        <f t="shared" si="30"/>
        <v>73.673730195314874</v>
      </c>
      <c r="J59" s="75">
        <f t="shared" si="30"/>
        <v>70.685886046179164</v>
      </c>
      <c r="K59" s="75">
        <f t="shared" si="30"/>
        <v>67.848385457030972</v>
      </c>
      <c r="L59" s="75">
        <f t="shared" si="30"/>
        <v>65.149929881543983</v>
      </c>
      <c r="M59" s="75">
        <f t="shared" si="30"/>
        <v>62.529106253396016</v>
      </c>
      <c r="N59" s="75">
        <f t="shared" si="30"/>
        <v>59.919216702338034</v>
      </c>
      <c r="O59" s="75">
        <f t="shared" si="30"/>
        <v>57.309327151280058</v>
      </c>
      <c r="P59" s="75">
        <f t="shared" si="30"/>
        <v>54.69943760022209</v>
      </c>
      <c r="Q59" s="75">
        <f t="shared" si="30"/>
        <v>52.089548049164101</v>
      </c>
      <c r="R59" s="75">
        <f t="shared" si="30"/>
        <v>49.479658498106133</v>
      </c>
      <c r="S59" s="75">
        <f t="shared" si="30"/>
        <v>46.869768947048165</v>
      </c>
      <c r="T59" s="75">
        <f t="shared" si="30"/>
        <v>44.25987939599019</v>
      </c>
      <c r="U59" s="75">
        <f t="shared" si="30"/>
        <v>41.649989844932215</v>
      </c>
      <c r="V59" s="75">
        <f t="shared" si="30"/>
        <v>39.040100293874239</v>
      </c>
      <c r="W59" s="75">
        <f t="shared" si="30"/>
        <v>36.430210742816271</v>
      </c>
      <c r="X59" s="75">
        <f t="shared" si="30"/>
        <v>33.820321191758282</v>
      </c>
      <c r="Y59" s="75">
        <f t="shared" si="30"/>
        <v>31.616997073830227</v>
      </c>
      <c r="Z59" s="75">
        <f t="shared" si="30"/>
        <v>30.226803822161965</v>
      </c>
      <c r="AA59" s="75">
        <f t="shared" si="30"/>
        <v>29.243176003623638</v>
      </c>
      <c r="AB59" s="75">
        <f t="shared" si="30"/>
        <v>28.25954818508529</v>
      </c>
      <c r="AC59" s="75">
        <f t="shared" si="30"/>
        <v>27.275920366546963</v>
      </c>
      <c r="AD59" s="75">
        <f t="shared" si="30"/>
        <v>26.292292548008611</v>
      </c>
      <c r="AE59" s="75">
        <f t="shared" si="30"/>
        <v>25.308664729470284</v>
      </c>
      <c r="AF59" s="75">
        <f t="shared" si="30"/>
        <v>24.325036910931935</v>
      </c>
      <c r="AG59" s="75">
        <f t="shared" si="30"/>
        <v>23.341409092393608</v>
      </c>
      <c r="AH59" s="75">
        <f t="shared" si="30"/>
        <v>22.357781273855256</v>
      </c>
      <c r="AI59" s="75">
        <f t="shared" si="30"/>
        <v>21.374153455316929</v>
      </c>
      <c r="AJ59" s="75">
        <f t="shared" si="30"/>
        <v>20.39052563677858</v>
      </c>
      <c r="AK59" s="75">
        <f t="shared" si="30"/>
        <v>19.406897818240253</v>
      </c>
      <c r="AL59" s="75">
        <f t="shared" si="30"/>
        <v>18.423269999701901</v>
      </c>
      <c r="AM59" s="75">
        <f t="shared" si="30"/>
        <v>17.439642181163574</v>
      </c>
      <c r="AN59" s="75">
        <f t="shared" si="30"/>
        <v>16.456014362625226</v>
      </c>
      <c r="AO59" s="75">
        <f t="shared" si="30"/>
        <v>15.472386544086897</v>
      </c>
      <c r="AP59" s="75">
        <f t="shared" si="30"/>
        <v>14.488758725548564</v>
      </c>
      <c r="AQ59" s="75">
        <f t="shared" si="30"/>
        <v>13.505130907010217</v>
      </c>
      <c r="AR59" s="75">
        <f t="shared" si="30"/>
        <v>12.521503088471901</v>
      </c>
      <c r="AS59" s="75">
        <f t="shared" si="30"/>
        <v>11.537875269933554</v>
      </c>
      <c r="AT59" s="75">
        <f t="shared" si="30"/>
        <v>10.554247451395238</v>
      </c>
      <c r="AU59" s="75">
        <f t="shared" si="30"/>
        <v>9.5706196328568911</v>
      </c>
      <c r="AV59" s="75">
        <f t="shared" si="30"/>
        <v>8.5869918143185746</v>
      </c>
      <c r="AW59" s="75">
        <f t="shared" si="30"/>
        <v>7.6033639957802261</v>
      </c>
      <c r="AX59" s="75">
        <f t="shared" si="30"/>
        <v>6.6197361772419097</v>
      </c>
      <c r="AY59" s="75">
        <f t="shared" si="30"/>
        <v>5.6361083587035639</v>
      </c>
      <c r="AZ59" s="75">
        <f t="shared" si="30"/>
        <v>4.6524805401652465</v>
      </c>
      <c r="BA59" s="75">
        <f t="shared" si="30"/>
        <v>3.6688527216268993</v>
      </c>
      <c r="BB59" s="75">
        <f t="shared" si="30"/>
        <v>1.5874259984698758</v>
      </c>
      <c r="BC59" s="75">
        <f t="shared" si="30"/>
        <v>-2.1868154179893462E-3</v>
      </c>
      <c r="BD59" s="75">
        <f t="shared" si="30"/>
        <v>-2.1868154179893462E-3</v>
      </c>
      <c r="BE59" s="75">
        <f t="shared" si="30"/>
        <v>-2.1868154179893462E-3</v>
      </c>
      <c r="BF59" s="75">
        <f t="shared" si="30"/>
        <v>-2.1868154179893462E-3</v>
      </c>
      <c r="BG59" s="75">
        <f t="shared" si="30"/>
        <v>-2.1868154179893462E-3</v>
      </c>
      <c r="BH59" s="75">
        <f t="shared" si="30"/>
        <v>-2.1868154179893462E-3</v>
      </c>
      <c r="BI59" s="75">
        <f t="shared" si="30"/>
        <v>-2.1868154179893462E-3</v>
      </c>
      <c r="BJ59" s="75">
        <f t="shared" si="30"/>
        <v>-2.1868154179893462E-3</v>
      </c>
      <c r="BK59" s="75">
        <f t="shared" si="30"/>
        <v>-2.1868154179893462E-3</v>
      </c>
      <c r="BL59" s="75">
        <f t="shared" si="30"/>
        <v>-2.1868154179893462E-3</v>
      </c>
      <c r="BM59" s="37"/>
      <c r="BN59" s="75">
        <f>SUM(B59:BM59)</f>
        <v>1646.5534913845654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1">E60</f>
        <v>9.7000000000000003E-2</v>
      </c>
      <c r="G60" s="369">
        <f t="shared" si="31"/>
        <v>9.7000000000000003E-2</v>
      </c>
      <c r="H60" s="369">
        <f t="shared" si="31"/>
        <v>9.7000000000000003E-2</v>
      </c>
      <c r="I60" s="369">
        <f t="shared" si="31"/>
        <v>9.7000000000000003E-2</v>
      </c>
      <c r="J60" s="369">
        <f t="shared" si="31"/>
        <v>9.7000000000000003E-2</v>
      </c>
      <c r="K60" s="369">
        <f t="shared" si="31"/>
        <v>9.7000000000000003E-2</v>
      </c>
      <c r="L60" s="369">
        <f t="shared" si="31"/>
        <v>9.7000000000000003E-2</v>
      </c>
      <c r="M60" s="369">
        <f t="shared" si="31"/>
        <v>9.7000000000000003E-2</v>
      </c>
      <c r="N60" s="369">
        <f t="shared" si="31"/>
        <v>9.7000000000000003E-2</v>
      </c>
      <c r="O60" s="369">
        <f t="shared" si="31"/>
        <v>9.7000000000000003E-2</v>
      </c>
      <c r="P60" s="369">
        <f t="shared" si="31"/>
        <v>9.7000000000000003E-2</v>
      </c>
      <c r="Q60" s="369">
        <f t="shared" si="31"/>
        <v>9.7000000000000003E-2</v>
      </c>
      <c r="R60" s="369">
        <f t="shared" si="31"/>
        <v>9.7000000000000003E-2</v>
      </c>
      <c r="S60" s="369">
        <f t="shared" si="31"/>
        <v>9.7000000000000003E-2</v>
      </c>
      <c r="T60" s="369">
        <f t="shared" si="31"/>
        <v>9.7000000000000003E-2</v>
      </c>
      <c r="U60" s="369">
        <f t="shared" si="31"/>
        <v>9.7000000000000003E-2</v>
      </c>
      <c r="V60" s="369">
        <f t="shared" si="31"/>
        <v>9.7000000000000003E-2</v>
      </c>
      <c r="W60" s="369">
        <f t="shared" si="31"/>
        <v>9.7000000000000003E-2</v>
      </c>
      <c r="X60" s="369">
        <f t="shared" si="31"/>
        <v>9.7000000000000003E-2</v>
      </c>
      <c r="Y60" s="369">
        <f t="shared" si="31"/>
        <v>9.7000000000000003E-2</v>
      </c>
      <c r="Z60" s="369">
        <f t="shared" si="31"/>
        <v>9.7000000000000003E-2</v>
      </c>
      <c r="AA60" s="369">
        <f t="shared" si="31"/>
        <v>9.7000000000000003E-2</v>
      </c>
      <c r="AB60" s="369">
        <f t="shared" si="31"/>
        <v>9.7000000000000003E-2</v>
      </c>
      <c r="AC60" s="369">
        <f t="shared" si="31"/>
        <v>9.7000000000000003E-2</v>
      </c>
      <c r="AD60" s="369">
        <f t="shared" si="31"/>
        <v>9.7000000000000003E-2</v>
      </c>
      <c r="AE60" s="369">
        <f t="shared" si="31"/>
        <v>9.7000000000000003E-2</v>
      </c>
      <c r="AF60" s="369">
        <f t="shared" si="31"/>
        <v>9.7000000000000003E-2</v>
      </c>
      <c r="AG60" s="369">
        <f t="shared" si="31"/>
        <v>9.7000000000000003E-2</v>
      </c>
      <c r="AH60" s="369">
        <f t="shared" si="31"/>
        <v>9.7000000000000003E-2</v>
      </c>
      <c r="AI60" s="369">
        <f t="shared" si="31"/>
        <v>9.7000000000000003E-2</v>
      </c>
      <c r="AJ60" s="369">
        <f t="shared" si="31"/>
        <v>9.7000000000000003E-2</v>
      </c>
      <c r="AK60" s="369">
        <f t="shared" si="31"/>
        <v>9.7000000000000003E-2</v>
      </c>
      <c r="AL60" s="369">
        <f t="shared" si="31"/>
        <v>9.7000000000000003E-2</v>
      </c>
      <c r="AM60" s="369">
        <f t="shared" si="31"/>
        <v>9.7000000000000003E-2</v>
      </c>
      <c r="AN60" s="369">
        <f t="shared" si="31"/>
        <v>9.7000000000000003E-2</v>
      </c>
      <c r="AO60" s="369">
        <f t="shared" si="31"/>
        <v>9.7000000000000003E-2</v>
      </c>
      <c r="AP60" s="369">
        <f t="shared" si="31"/>
        <v>9.7000000000000003E-2</v>
      </c>
      <c r="AQ60" s="369">
        <f t="shared" si="31"/>
        <v>9.7000000000000003E-2</v>
      </c>
      <c r="AR60" s="369">
        <f t="shared" si="31"/>
        <v>9.7000000000000003E-2</v>
      </c>
      <c r="AS60" s="369">
        <f t="shared" si="31"/>
        <v>9.7000000000000003E-2</v>
      </c>
      <c r="AT60" s="369">
        <f t="shared" si="31"/>
        <v>9.7000000000000003E-2</v>
      </c>
      <c r="AU60" s="369">
        <f t="shared" si="31"/>
        <v>9.7000000000000003E-2</v>
      </c>
      <c r="AV60" s="369">
        <f t="shared" si="31"/>
        <v>9.7000000000000003E-2</v>
      </c>
      <c r="AW60" s="369">
        <f t="shared" si="31"/>
        <v>9.7000000000000003E-2</v>
      </c>
      <c r="AX60" s="369">
        <f t="shared" si="31"/>
        <v>9.7000000000000003E-2</v>
      </c>
      <c r="AY60" s="369">
        <f t="shared" si="31"/>
        <v>9.7000000000000003E-2</v>
      </c>
      <c r="AZ60" s="369">
        <f t="shared" si="31"/>
        <v>9.7000000000000003E-2</v>
      </c>
      <c r="BA60" s="369">
        <f t="shared" si="31"/>
        <v>9.7000000000000003E-2</v>
      </c>
      <c r="BB60" s="369">
        <f t="shared" si="31"/>
        <v>9.7000000000000003E-2</v>
      </c>
      <c r="BC60" s="369">
        <f t="shared" si="31"/>
        <v>9.7000000000000003E-2</v>
      </c>
      <c r="BD60" s="369">
        <f t="shared" si="31"/>
        <v>9.7000000000000003E-2</v>
      </c>
      <c r="BE60" s="369">
        <f t="shared" si="31"/>
        <v>9.7000000000000003E-2</v>
      </c>
      <c r="BF60" s="369">
        <f t="shared" si="31"/>
        <v>9.7000000000000003E-2</v>
      </c>
      <c r="BG60" s="369">
        <f t="shared" si="31"/>
        <v>9.7000000000000003E-2</v>
      </c>
      <c r="BH60" s="369">
        <f t="shared" si="31"/>
        <v>9.7000000000000003E-2</v>
      </c>
      <c r="BI60" s="369">
        <f t="shared" si="31"/>
        <v>9.7000000000000003E-2</v>
      </c>
      <c r="BJ60" s="369">
        <f t="shared" si="31"/>
        <v>9.7000000000000003E-2</v>
      </c>
      <c r="BK60" s="369">
        <f t="shared" si="31"/>
        <v>9.7000000000000003E-2</v>
      </c>
      <c r="BL60" s="369">
        <f t="shared" si="31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2">+B59*B60</f>
        <v>0</v>
      </c>
      <c r="C61" s="75">
        <f t="shared" si="32"/>
        <v>0</v>
      </c>
      <c r="D61" s="75">
        <f t="shared" si="32"/>
        <v>0</v>
      </c>
      <c r="E61" s="75">
        <f t="shared" si="32"/>
        <v>4.1454659583632321</v>
      </c>
      <c r="F61" s="75">
        <f>+F59*F60</f>
        <v>8.1156174517984478</v>
      </c>
      <c r="G61" s="75">
        <f t="shared" ref="G61:BL61" si="33">+G59*G60</f>
        <v>7.7745693247579144</v>
      </c>
      <c r="H61" s="75">
        <f t="shared" si="33"/>
        <v>7.451940379513962</v>
      </c>
      <c r="I61" s="75">
        <f t="shared" si="33"/>
        <v>7.1463518289455434</v>
      </c>
      <c r="J61" s="75">
        <f t="shared" si="33"/>
        <v>6.8565309464793787</v>
      </c>
      <c r="K61" s="75">
        <f t="shared" si="33"/>
        <v>6.5812933893320045</v>
      </c>
      <c r="L61" s="75">
        <f t="shared" si="33"/>
        <v>6.3195431985097663</v>
      </c>
      <c r="M61" s="75">
        <f t="shared" si="33"/>
        <v>6.0653233065794137</v>
      </c>
      <c r="N61" s="75">
        <f t="shared" si="33"/>
        <v>5.8121640201267892</v>
      </c>
      <c r="O61" s="75">
        <f t="shared" si="33"/>
        <v>5.5590047336741657</v>
      </c>
      <c r="P61" s="75">
        <f t="shared" si="33"/>
        <v>5.3058454472215431</v>
      </c>
      <c r="Q61" s="75">
        <f t="shared" si="33"/>
        <v>5.0526861607689177</v>
      </c>
      <c r="R61" s="75">
        <f t="shared" si="33"/>
        <v>4.7995268743162951</v>
      </c>
      <c r="S61" s="75">
        <f t="shared" si="33"/>
        <v>4.5463675878636725</v>
      </c>
      <c r="T61" s="75">
        <f t="shared" si="33"/>
        <v>4.2932083014110489</v>
      </c>
      <c r="U61" s="75">
        <f t="shared" si="33"/>
        <v>4.0400490149584245</v>
      </c>
      <c r="V61" s="75">
        <f t="shared" si="33"/>
        <v>3.7868897285058014</v>
      </c>
      <c r="W61" s="75">
        <f t="shared" si="33"/>
        <v>3.5337304420531783</v>
      </c>
      <c r="X61" s="75">
        <f t="shared" si="33"/>
        <v>3.2805711556005535</v>
      </c>
      <c r="Y61" s="75">
        <f t="shared" si="33"/>
        <v>3.0668487161615321</v>
      </c>
      <c r="Z61" s="75">
        <f t="shared" si="33"/>
        <v>2.9319999707497106</v>
      </c>
      <c r="AA61" s="75">
        <f t="shared" si="33"/>
        <v>2.8365880723514931</v>
      </c>
      <c r="AB61" s="75">
        <f t="shared" si="33"/>
        <v>2.7411761739532734</v>
      </c>
      <c r="AC61" s="75">
        <f t="shared" si="33"/>
        <v>2.6457642755550554</v>
      </c>
      <c r="AD61" s="75">
        <f t="shared" si="33"/>
        <v>2.5503523771568353</v>
      </c>
      <c r="AE61" s="75">
        <f t="shared" si="33"/>
        <v>2.4549404787586178</v>
      </c>
      <c r="AF61" s="75">
        <f t="shared" si="33"/>
        <v>2.3595285803603976</v>
      </c>
      <c r="AG61" s="75">
        <f t="shared" si="33"/>
        <v>2.2641166819621801</v>
      </c>
      <c r="AH61" s="75">
        <f t="shared" si="33"/>
        <v>2.1687047835639599</v>
      </c>
      <c r="AI61" s="75">
        <f t="shared" si="33"/>
        <v>2.073292885165742</v>
      </c>
      <c r="AJ61" s="75">
        <f t="shared" si="33"/>
        <v>1.9778809867675224</v>
      </c>
      <c r="AK61" s="75">
        <f t="shared" si="33"/>
        <v>1.8824690883693047</v>
      </c>
      <c r="AL61" s="75">
        <f t="shared" si="33"/>
        <v>1.7870571899710845</v>
      </c>
      <c r="AM61" s="75">
        <f t="shared" si="33"/>
        <v>1.6916452915728668</v>
      </c>
      <c r="AN61" s="75">
        <f t="shared" si="33"/>
        <v>1.5962333931746469</v>
      </c>
      <c r="AO61" s="75">
        <f t="shared" si="33"/>
        <v>1.5008214947764291</v>
      </c>
      <c r="AP61" s="75">
        <f t="shared" si="33"/>
        <v>1.4054095963782107</v>
      </c>
      <c r="AQ61" s="75">
        <f t="shared" si="33"/>
        <v>1.3099976979799912</v>
      </c>
      <c r="AR61" s="75">
        <f t="shared" si="33"/>
        <v>1.2145857995817744</v>
      </c>
      <c r="AS61" s="75">
        <f t="shared" si="33"/>
        <v>1.1191739011835549</v>
      </c>
      <c r="AT61" s="75">
        <f t="shared" si="33"/>
        <v>1.023762002785338</v>
      </c>
      <c r="AU61" s="75">
        <f t="shared" si="33"/>
        <v>0.92835010438711851</v>
      </c>
      <c r="AV61" s="75">
        <f t="shared" si="33"/>
        <v>0.83293820598890178</v>
      </c>
      <c r="AW61" s="75">
        <f t="shared" si="33"/>
        <v>0.73752630759068194</v>
      </c>
      <c r="AX61" s="75">
        <f t="shared" si="33"/>
        <v>0.64211440919246521</v>
      </c>
      <c r="AY61" s="75">
        <f t="shared" si="33"/>
        <v>0.5467025107942457</v>
      </c>
      <c r="AZ61" s="75">
        <f t="shared" si="33"/>
        <v>0.45129061239602891</v>
      </c>
      <c r="BA61" s="75">
        <f t="shared" si="33"/>
        <v>0.35587871399780924</v>
      </c>
      <c r="BB61" s="75">
        <f t="shared" si="33"/>
        <v>0.15398032185157795</v>
      </c>
      <c r="BC61" s="75">
        <f t="shared" si="33"/>
        <v>-2.1212109554496659E-4</v>
      </c>
      <c r="BD61" s="75">
        <f t="shared" si="33"/>
        <v>-2.1212109554496659E-4</v>
      </c>
      <c r="BE61" s="75">
        <f t="shared" si="33"/>
        <v>-2.1212109554496659E-4</v>
      </c>
      <c r="BF61" s="75">
        <f t="shared" si="33"/>
        <v>-2.1212109554496659E-4</v>
      </c>
      <c r="BG61" s="75">
        <f t="shared" si="33"/>
        <v>-2.1212109554496659E-4</v>
      </c>
      <c r="BH61" s="75">
        <f t="shared" si="33"/>
        <v>-2.1212109554496659E-4</v>
      </c>
      <c r="BI61" s="75">
        <f t="shared" si="33"/>
        <v>-2.1212109554496659E-4</v>
      </c>
      <c r="BJ61" s="75">
        <f t="shared" si="33"/>
        <v>-2.1212109554496659E-4</v>
      </c>
      <c r="BK61" s="75">
        <f t="shared" si="33"/>
        <v>-2.1212109554496659E-4</v>
      </c>
      <c r="BL61" s="75">
        <f t="shared" si="33"/>
        <v>-2.1212109554496659E-4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4">B56</f>
        <v>0</v>
      </c>
      <c r="C62" s="68">
        <f t="shared" si="34"/>
        <v>0</v>
      </c>
      <c r="D62" s="68">
        <f t="shared" si="34"/>
        <v>0</v>
      </c>
      <c r="E62" s="68">
        <f t="shared" si="34"/>
        <v>6.0741195003960184</v>
      </c>
      <c r="F62" s="68">
        <f t="shared" si="34"/>
        <v>6.0741195003960184</v>
      </c>
      <c r="G62" s="68">
        <f t="shared" si="34"/>
        <v>6.0741195003960184</v>
      </c>
      <c r="H62" s="68">
        <f t="shared" si="34"/>
        <v>6.0741195003960184</v>
      </c>
      <c r="I62" s="68">
        <f t="shared" si="34"/>
        <v>6.0741195003960184</v>
      </c>
      <c r="J62" s="68">
        <f t="shared" si="34"/>
        <v>6.0741195003960184</v>
      </c>
      <c r="K62" s="68">
        <f t="shared" si="34"/>
        <v>6.0741195003960184</v>
      </c>
      <c r="L62" s="68">
        <f t="shared" si="34"/>
        <v>6.0741195003960184</v>
      </c>
      <c r="M62" s="68">
        <f t="shared" si="34"/>
        <v>6.0741195003960184</v>
      </c>
      <c r="N62" s="68">
        <f t="shared" si="34"/>
        <v>6.0741195003960184</v>
      </c>
      <c r="O62" s="68">
        <f t="shared" si="34"/>
        <v>6.0741195003960184</v>
      </c>
      <c r="P62" s="68">
        <f t="shared" si="34"/>
        <v>6.0741195003960184</v>
      </c>
      <c r="Q62" s="68">
        <f t="shared" si="34"/>
        <v>6.0741195003960184</v>
      </c>
      <c r="R62" s="68">
        <f t="shared" si="34"/>
        <v>6.0741195003960184</v>
      </c>
      <c r="S62" s="68">
        <f t="shared" si="34"/>
        <v>6.0741195003960184</v>
      </c>
      <c r="T62" s="68">
        <f t="shared" si="34"/>
        <v>6.0741195003960184</v>
      </c>
      <c r="U62" s="68">
        <f t="shared" si="34"/>
        <v>6.0741195003960184</v>
      </c>
      <c r="V62" s="68">
        <f t="shared" si="34"/>
        <v>6.0741195003960184</v>
      </c>
      <c r="W62" s="68">
        <f t="shared" si="34"/>
        <v>6.0741195003960184</v>
      </c>
      <c r="X62" s="68">
        <f t="shared" si="34"/>
        <v>6.0741195003960184</v>
      </c>
      <c r="Y62" s="68">
        <f t="shared" si="34"/>
        <v>6.0741195003960184</v>
      </c>
      <c r="Z62" s="68">
        <f t="shared" si="34"/>
        <v>6.0741195003960184</v>
      </c>
      <c r="AA62" s="68">
        <f t="shared" si="34"/>
        <v>6.0741195003960184</v>
      </c>
      <c r="AB62" s="68">
        <f t="shared" si="34"/>
        <v>6.0741195003960184</v>
      </c>
      <c r="AC62" s="68">
        <f t="shared" si="34"/>
        <v>6.0741195003960184</v>
      </c>
      <c r="AD62" s="68">
        <f t="shared" si="34"/>
        <v>6.0741195003960184</v>
      </c>
      <c r="AE62" s="68">
        <f t="shared" si="34"/>
        <v>6.0741195003960184</v>
      </c>
      <c r="AF62" s="68">
        <f t="shared" si="34"/>
        <v>6.0741195003960184</v>
      </c>
      <c r="AG62" s="68">
        <f t="shared" si="34"/>
        <v>6.0741195003960184</v>
      </c>
      <c r="AH62" s="68">
        <f t="shared" si="34"/>
        <v>6.0741195003960184</v>
      </c>
      <c r="AI62" s="68">
        <f t="shared" si="34"/>
        <v>6.0741195003960184</v>
      </c>
      <c r="AJ62" s="68">
        <f t="shared" si="34"/>
        <v>6.0741195003960184</v>
      </c>
      <c r="AK62" s="68">
        <f t="shared" si="34"/>
        <v>6.0741195003960184</v>
      </c>
      <c r="AL62" s="68">
        <f t="shared" si="34"/>
        <v>6.0741195003960184</v>
      </c>
      <c r="AM62" s="68">
        <f t="shared" si="34"/>
        <v>6.0741195003960184</v>
      </c>
      <c r="AN62" s="68">
        <f t="shared" si="34"/>
        <v>6.0741195003960184</v>
      </c>
      <c r="AO62" s="68">
        <f t="shared" si="34"/>
        <v>6.0741195003960184</v>
      </c>
      <c r="AP62" s="68">
        <f t="shared" si="34"/>
        <v>6.0741195003960184</v>
      </c>
      <c r="AQ62" s="68">
        <f t="shared" si="34"/>
        <v>6.0741195003960184</v>
      </c>
      <c r="AR62" s="68">
        <f t="shared" si="34"/>
        <v>6.0741195003960184</v>
      </c>
      <c r="AS62" s="68">
        <f t="shared" si="34"/>
        <v>6.0741195003960184</v>
      </c>
      <c r="AT62" s="68">
        <f t="shared" si="34"/>
        <v>6.0741195003960184</v>
      </c>
      <c r="AU62" s="68">
        <f t="shared" si="34"/>
        <v>6.0741195003960184</v>
      </c>
      <c r="AV62" s="68">
        <f t="shared" si="34"/>
        <v>6.0741195003960184</v>
      </c>
      <c r="AW62" s="68">
        <f t="shared" si="34"/>
        <v>6.0741195003960184</v>
      </c>
      <c r="AX62" s="68">
        <f t="shared" si="34"/>
        <v>6.0741195003960184</v>
      </c>
      <c r="AY62" s="68">
        <f t="shared" si="34"/>
        <v>6.0741195003960184</v>
      </c>
      <c r="AZ62" s="68">
        <f t="shared" si="34"/>
        <v>6.0741195003960184</v>
      </c>
      <c r="BA62" s="68">
        <f t="shared" si="34"/>
        <v>6.0741195003960184</v>
      </c>
      <c r="BB62" s="68">
        <f t="shared" si="34"/>
        <v>1.6829238819212995</v>
      </c>
      <c r="BC62" s="68">
        <f t="shared" si="34"/>
        <v>0</v>
      </c>
      <c r="BD62" s="68">
        <f t="shared" si="34"/>
        <v>0</v>
      </c>
      <c r="BE62" s="68">
        <f t="shared" si="34"/>
        <v>0</v>
      </c>
      <c r="BF62" s="68">
        <f t="shared" si="34"/>
        <v>0</v>
      </c>
      <c r="BG62" s="68">
        <f t="shared" si="34"/>
        <v>0</v>
      </c>
      <c r="BH62" s="68">
        <f t="shared" si="34"/>
        <v>0</v>
      </c>
      <c r="BI62" s="68">
        <f t="shared" si="34"/>
        <v>0</v>
      </c>
      <c r="BJ62" s="68">
        <f t="shared" si="34"/>
        <v>0</v>
      </c>
      <c r="BK62" s="68">
        <f t="shared" si="34"/>
        <v>0</v>
      </c>
      <c r="BL62" s="68">
        <f t="shared" si="34"/>
        <v>0</v>
      </c>
      <c r="BM62" s="37"/>
      <c r="BN62" s="75">
        <f>SUM(B62:BM62)</f>
        <v>299.31477940132635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5">SUM(C61:C62)</f>
        <v>0</v>
      </c>
      <c r="D63" s="75">
        <f t="shared" si="35"/>
        <v>0</v>
      </c>
      <c r="E63" s="75">
        <f t="shared" si="35"/>
        <v>10.219585458759251</v>
      </c>
      <c r="F63" s="75">
        <f t="shared" si="35"/>
        <v>14.189736952194465</v>
      </c>
      <c r="G63" s="75">
        <f t="shared" si="35"/>
        <v>13.848688825153932</v>
      </c>
      <c r="H63" s="75">
        <f t="shared" si="35"/>
        <v>13.52605987990998</v>
      </c>
      <c r="I63" s="75">
        <f t="shared" si="35"/>
        <v>13.220471329341562</v>
      </c>
      <c r="J63" s="75">
        <f t="shared" si="35"/>
        <v>12.930650446875397</v>
      </c>
      <c r="K63" s="75">
        <f t="shared" si="35"/>
        <v>12.655412889728023</v>
      </c>
      <c r="L63" s="75">
        <f t="shared" si="35"/>
        <v>12.393662698905786</v>
      </c>
      <c r="M63" s="75">
        <f t="shared" si="35"/>
        <v>12.139442806975431</v>
      </c>
      <c r="N63" s="75">
        <f t="shared" si="35"/>
        <v>11.886283520522808</v>
      </c>
      <c r="O63" s="75">
        <f t="shared" si="35"/>
        <v>11.633124234070184</v>
      </c>
      <c r="P63" s="75">
        <f t="shared" si="35"/>
        <v>11.379964947617562</v>
      </c>
      <c r="Q63" s="75">
        <f t="shared" si="35"/>
        <v>11.126805661164937</v>
      </c>
      <c r="R63" s="75">
        <f t="shared" si="35"/>
        <v>10.873646374712314</v>
      </c>
      <c r="S63" s="75">
        <f t="shared" si="35"/>
        <v>10.62048708825969</v>
      </c>
      <c r="T63" s="75">
        <f t="shared" si="35"/>
        <v>10.367327801807068</v>
      </c>
      <c r="U63" s="75">
        <f t="shared" si="35"/>
        <v>10.114168515354443</v>
      </c>
      <c r="V63" s="75">
        <f t="shared" si="35"/>
        <v>9.8610092289018194</v>
      </c>
      <c r="W63" s="75">
        <f t="shared" si="35"/>
        <v>9.6078499424491959</v>
      </c>
      <c r="X63" s="75">
        <f t="shared" si="35"/>
        <v>9.3546906559965723</v>
      </c>
      <c r="Y63" s="75">
        <f t="shared" si="35"/>
        <v>9.1409682165575497</v>
      </c>
      <c r="Z63" s="75">
        <f t="shared" si="35"/>
        <v>9.0061194711457286</v>
      </c>
      <c r="AA63" s="75">
        <f t="shared" si="35"/>
        <v>8.910707572747512</v>
      </c>
      <c r="AB63" s="75">
        <f t="shared" si="35"/>
        <v>8.8152956743492918</v>
      </c>
      <c r="AC63" s="75">
        <f t="shared" si="35"/>
        <v>8.7198837759510734</v>
      </c>
      <c r="AD63" s="75">
        <f t="shared" si="35"/>
        <v>8.6244718775528533</v>
      </c>
      <c r="AE63" s="75">
        <f t="shared" si="35"/>
        <v>8.5290599791546367</v>
      </c>
      <c r="AF63" s="75">
        <f t="shared" si="35"/>
        <v>8.4336480807564165</v>
      </c>
      <c r="AG63" s="75">
        <f t="shared" si="35"/>
        <v>8.3382361823581981</v>
      </c>
      <c r="AH63" s="75">
        <f t="shared" si="35"/>
        <v>8.2428242839599779</v>
      </c>
      <c r="AI63" s="75">
        <f t="shared" si="35"/>
        <v>8.1474123855617613</v>
      </c>
      <c r="AJ63" s="75">
        <f t="shared" si="35"/>
        <v>8.0520004871635411</v>
      </c>
      <c r="AK63" s="75">
        <f t="shared" si="35"/>
        <v>7.9565885887653227</v>
      </c>
      <c r="AL63" s="75">
        <f t="shared" si="35"/>
        <v>7.8611766903671025</v>
      </c>
      <c r="AM63" s="75">
        <f t="shared" si="35"/>
        <v>7.765764791968885</v>
      </c>
      <c r="AN63" s="75">
        <f t="shared" si="35"/>
        <v>7.6703528935706657</v>
      </c>
      <c r="AO63" s="75">
        <f t="shared" si="35"/>
        <v>7.5749409951724473</v>
      </c>
      <c r="AP63" s="75">
        <f t="shared" si="35"/>
        <v>7.4795290967742289</v>
      </c>
      <c r="AQ63" s="75">
        <f t="shared" si="35"/>
        <v>7.3841171983760097</v>
      </c>
      <c r="AR63" s="75">
        <f t="shared" si="35"/>
        <v>7.288705299977793</v>
      </c>
      <c r="AS63" s="75">
        <f t="shared" si="35"/>
        <v>7.1932934015795738</v>
      </c>
      <c r="AT63" s="75">
        <f t="shared" si="35"/>
        <v>7.0978815031813562</v>
      </c>
      <c r="AU63" s="75">
        <f t="shared" si="35"/>
        <v>7.002469604783137</v>
      </c>
      <c r="AV63" s="75">
        <f t="shared" si="35"/>
        <v>6.9070577063849203</v>
      </c>
      <c r="AW63" s="75">
        <f t="shared" si="35"/>
        <v>6.8116458079867002</v>
      </c>
      <c r="AX63" s="75">
        <f t="shared" si="35"/>
        <v>6.7162339095884835</v>
      </c>
      <c r="AY63" s="75">
        <f t="shared" si="35"/>
        <v>6.6208220111902643</v>
      </c>
      <c r="AZ63" s="75">
        <f t="shared" si="35"/>
        <v>6.5254101127920476</v>
      </c>
      <c r="BA63" s="75">
        <f t="shared" si="35"/>
        <v>6.4299982143938275</v>
      </c>
      <c r="BB63" s="75">
        <f t="shared" si="35"/>
        <v>1.8369042037728773</v>
      </c>
      <c r="BC63" s="75">
        <f t="shared" si="35"/>
        <v>-2.1212109554496659E-4</v>
      </c>
      <c r="BD63" s="75">
        <f t="shared" si="35"/>
        <v>-2.1212109554496659E-4</v>
      </c>
      <c r="BE63" s="75">
        <f t="shared" si="35"/>
        <v>-2.1212109554496659E-4</v>
      </c>
      <c r="BF63" s="75">
        <f t="shared" si="35"/>
        <v>-2.1212109554496659E-4</v>
      </c>
      <c r="BG63" s="75">
        <f t="shared" si="35"/>
        <v>-2.1212109554496659E-4</v>
      </c>
      <c r="BH63" s="75">
        <f t="shared" si="35"/>
        <v>-2.1212109554496659E-4</v>
      </c>
      <c r="BI63" s="75">
        <f t="shared" si="35"/>
        <v>-2.1212109554496659E-4</v>
      </c>
      <c r="BJ63" s="75">
        <f t="shared" si="35"/>
        <v>-2.1212109554496659E-4</v>
      </c>
      <c r="BK63" s="75">
        <f t="shared" si="35"/>
        <v>-2.1212109554496659E-4</v>
      </c>
      <c r="BL63" s="75">
        <f t="shared" si="35"/>
        <v>-2.1212109554496659E-4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6">C63*C64</f>
        <v>0</v>
      </c>
      <c r="D65" s="119">
        <f t="shared" si="36"/>
        <v>0</v>
      </c>
      <c r="E65" s="119">
        <f t="shared" si="36"/>
        <v>10.5809240138316</v>
      </c>
      <c r="F65" s="119">
        <f t="shared" si="36"/>
        <v>14.691449968622939</v>
      </c>
      <c r="G65" s="119">
        <f t="shared" si="36"/>
        <v>14.33834324704036</v>
      </c>
      <c r="H65" s="119">
        <f t="shared" si="36"/>
        <v>14.004306962685696</v>
      </c>
      <c r="I65" s="119">
        <f t="shared" si="36"/>
        <v>13.687913578031331</v>
      </c>
      <c r="J65" s="119">
        <f t="shared" si="36"/>
        <v>13.38784536612869</v>
      </c>
      <c r="K65" s="119">
        <f t="shared" si="36"/>
        <v>13.102876108845082</v>
      </c>
      <c r="L65" s="119">
        <f t="shared" si="36"/>
        <v>12.831871096863679</v>
      </c>
      <c r="M65" s="119">
        <f t="shared" si="36"/>
        <v>12.568662635994649</v>
      </c>
      <c r="N65" s="119">
        <f t="shared" si="36"/>
        <v>12.306552280916092</v>
      </c>
      <c r="O65" s="119">
        <f t="shared" si="36"/>
        <v>12.044441925837535</v>
      </c>
      <c r="P65" s="119">
        <f t="shared" si="36"/>
        <v>11.782331570758981</v>
      </c>
      <c r="Q65" s="119">
        <f t="shared" si="36"/>
        <v>11.520221215680422</v>
      </c>
      <c r="R65" s="119">
        <f t="shared" si="36"/>
        <v>11.258110860601867</v>
      </c>
      <c r="S65" s="119">
        <f t="shared" si="36"/>
        <v>10.996000505523311</v>
      </c>
      <c r="T65" s="119">
        <f t="shared" si="36"/>
        <v>10.733890150444756</v>
      </c>
      <c r="U65" s="119">
        <f t="shared" si="36"/>
        <v>10.471779795366198</v>
      </c>
      <c r="V65" s="119">
        <f t="shared" si="36"/>
        <v>10.209669440287643</v>
      </c>
      <c r="W65" s="119">
        <f t="shared" si="36"/>
        <v>9.947559085209086</v>
      </c>
      <c r="X65" s="119">
        <f t="shared" si="36"/>
        <v>9.6854487301305294</v>
      </c>
      <c r="Y65" s="119">
        <f t="shared" si="36"/>
        <v>9.4641696086944656</v>
      </c>
      <c r="Z65" s="119">
        <f t="shared" si="36"/>
        <v>9.3245529545433854</v>
      </c>
      <c r="AA65" s="119">
        <f t="shared" si="36"/>
        <v>9.2257675340347998</v>
      </c>
      <c r="AB65" s="119">
        <f t="shared" si="36"/>
        <v>9.1269821135262124</v>
      </c>
      <c r="AC65" s="119">
        <f t="shared" si="36"/>
        <v>9.028196693017625</v>
      </c>
      <c r="AD65" s="119">
        <f t="shared" si="36"/>
        <v>8.9294112725090358</v>
      </c>
      <c r="AE65" s="119">
        <f t="shared" si="36"/>
        <v>8.8306258520004519</v>
      </c>
      <c r="AF65" s="119">
        <f t="shared" si="36"/>
        <v>8.7318404314918627</v>
      </c>
      <c r="AG65" s="119">
        <f t="shared" si="36"/>
        <v>8.6330550109832771</v>
      </c>
      <c r="AH65" s="119">
        <f t="shared" si="36"/>
        <v>8.5342695904746879</v>
      </c>
      <c r="AI65" s="119">
        <f t="shared" si="36"/>
        <v>8.4354841699661041</v>
      </c>
      <c r="AJ65" s="119">
        <f t="shared" si="36"/>
        <v>8.3366987494575149</v>
      </c>
      <c r="AK65" s="119">
        <f t="shared" si="36"/>
        <v>8.2379133289489275</v>
      </c>
      <c r="AL65" s="119">
        <f t="shared" si="36"/>
        <v>8.1391279084403401</v>
      </c>
      <c r="AM65" s="119">
        <f t="shared" si="36"/>
        <v>8.0403424879317544</v>
      </c>
      <c r="AN65" s="119">
        <f t="shared" si="36"/>
        <v>7.9415570674231661</v>
      </c>
      <c r="AO65" s="119">
        <f t="shared" si="36"/>
        <v>7.8427716469145796</v>
      </c>
      <c r="AP65" s="119">
        <f t="shared" si="36"/>
        <v>7.7439862264059931</v>
      </c>
      <c r="AQ65" s="119">
        <f t="shared" si="36"/>
        <v>7.6452008058974057</v>
      </c>
      <c r="AR65" s="119">
        <f t="shared" si="36"/>
        <v>7.546415385388821</v>
      </c>
      <c r="AS65" s="119">
        <f t="shared" si="36"/>
        <v>7.4476299648802335</v>
      </c>
      <c r="AT65" s="119">
        <f t="shared" si="36"/>
        <v>7.3488445443716479</v>
      </c>
      <c r="AU65" s="119">
        <f t="shared" si="36"/>
        <v>7.2500591238630605</v>
      </c>
      <c r="AV65" s="119">
        <f t="shared" si="36"/>
        <v>7.1512737033544758</v>
      </c>
      <c r="AW65" s="119">
        <f t="shared" si="36"/>
        <v>7.0524882828458866</v>
      </c>
      <c r="AX65" s="119">
        <f t="shared" si="36"/>
        <v>6.9537028623373018</v>
      </c>
      <c r="AY65" s="119">
        <f t="shared" si="36"/>
        <v>6.8549174418287144</v>
      </c>
      <c r="AZ65" s="119">
        <f t="shared" si="36"/>
        <v>6.7561320213201297</v>
      </c>
      <c r="BA65" s="119">
        <f t="shared" si="36"/>
        <v>6.6573466008115414</v>
      </c>
      <c r="BB65" s="119">
        <f t="shared" si="36"/>
        <v>1.9018524654686311</v>
      </c>
      <c r="BC65" s="119">
        <f t="shared" si="36"/>
        <v>-2.1962115809387231E-4</v>
      </c>
      <c r="BD65" s="119">
        <f t="shared" si="36"/>
        <v>-2.1962115809387231E-4</v>
      </c>
      <c r="BE65" s="119">
        <f t="shared" si="36"/>
        <v>-2.1962115809387231E-4</v>
      </c>
      <c r="BF65" s="119">
        <f t="shared" si="36"/>
        <v>-2.1962115809387231E-4</v>
      </c>
      <c r="BG65" s="119">
        <f t="shared" si="36"/>
        <v>-2.1962115809387231E-4</v>
      </c>
      <c r="BH65" s="119">
        <f t="shared" si="36"/>
        <v>-2.1962115809387231E-4</v>
      </c>
      <c r="BI65" s="119">
        <f t="shared" si="36"/>
        <v>-2.1962115809387231E-4</v>
      </c>
      <c r="BJ65" s="119">
        <f t="shared" si="36"/>
        <v>-2.1962115809387231E-4</v>
      </c>
      <c r="BK65" s="119">
        <f t="shared" si="36"/>
        <v>-2.1962115809387231E-4</v>
      </c>
      <c r="BL65" s="119">
        <f t="shared" si="36"/>
        <v>-2.1962115809387231E-4</v>
      </c>
      <c r="BM65" s="113"/>
      <c r="BN65" s="316">
        <f>SUM(B65:BM65)</f>
        <v>475.26061817635184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7">B20</f>
        <v>0</v>
      </c>
      <c r="C71" s="87">
        <f t="shared" si="37"/>
        <v>0</v>
      </c>
      <c r="D71" s="87">
        <f t="shared" si="37"/>
        <v>0</v>
      </c>
      <c r="E71" s="87">
        <f t="shared" si="37"/>
        <v>87.82391236949438</v>
      </c>
      <c r="F71" s="87">
        <f t="shared" si="37"/>
        <v>0</v>
      </c>
      <c r="G71" s="87">
        <f t="shared" si="37"/>
        <v>0</v>
      </c>
      <c r="H71" s="87">
        <f t="shared" si="37"/>
        <v>0</v>
      </c>
      <c r="I71" s="87">
        <f t="shared" si="37"/>
        <v>0</v>
      </c>
      <c r="J71" s="87">
        <f t="shared" si="37"/>
        <v>0</v>
      </c>
      <c r="K71" s="87">
        <f t="shared" si="37"/>
        <v>0</v>
      </c>
      <c r="L71" s="87">
        <f t="shared" si="37"/>
        <v>0</v>
      </c>
      <c r="M71" s="87">
        <f t="shared" si="37"/>
        <v>0</v>
      </c>
      <c r="N71" s="87">
        <f t="shared" si="37"/>
        <v>0</v>
      </c>
      <c r="O71" s="87">
        <f t="shared" si="37"/>
        <v>0</v>
      </c>
      <c r="P71" s="87">
        <f t="shared" si="37"/>
        <v>0</v>
      </c>
      <c r="Q71" s="87">
        <f t="shared" si="37"/>
        <v>0</v>
      </c>
      <c r="R71" s="87">
        <f t="shared" si="37"/>
        <v>0</v>
      </c>
      <c r="S71" s="87">
        <f t="shared" si="37"/>
        <v>0</v>
      </c>
      <c r="T71" s="87">
        <f t="shared" si="37"/>
        <v>0</v>
      </c>
      <c r="U71" s="87">
        <f t="shared" si="37"/>
        <v>0</v>
      </c>
      <c r="V71" s="87">
        <f t="shared" si="37"/>
        <v>0</v>
      </c>
      <c r="W71" s="87">
        <f t="shared" si="37"/>
        <v>0</v>
      </c>
      <c r="X71" s="87">
        <f t="shared" si="37"/>
        <v>0</v>
      </c>
      <c r="Y71" s="87">
        <f t="shared" si="37"/>
        <v>0</v>
      </c>
      <c r="Z71" s="87">
        <f t="shared" si="37"/>
        <v>0</v>
      </c>
      <c r="AA71" s="87">
        <f t="shared" si="37"/>
        <v>0</v>
      </c>
      <c r="AB71" s="87">
        <f t="shared" si="37"/>
        <v>0</v>
      </c>
      <c r="AC71" s="87">
        <f t="shared" si="37"/>
        <v>0</v>
      </c>
      <c r="AD71" s="87">
        <f t="shared" si="37"/>
        <v>0</v>
      </c>
      <c r="AE71" s="87">
        <f t="shared" si="37"/>
        <v>0</v>
      </c>
      <c r="AF71" s="87">
        <f t="shared" si="37"/>
        <v>0</v>
      </c>
      <c r="AG71" s="87">
        <f t="shared" si="37"/>
        <v>0</v>
      </c>
      <c r="AH71" s="87">
        <f t="shared" si="37"/>
        <v>0</v>
      </c>
      <c r="AI71" s="87">
        <f t="shared" si="37"/>
        <v>0</v>
      </c>
      <c r="AJ71" s="87">
        <f t="shared" si="37"/>
        <v>0</v>
      </c>
      <c r="AK71" s="87">
        <f t="shared" si="37"/>
        <v>0</v>
      </c>
      <c r="AL71" s="87">
        <f t="shared" si="37"/>
        <v>0</v>
      </c>
      <c r="AM71" s="87">
        <f t="shared" si="37"/>
        <v>0</v>
      </c>
      <c r="AN71" s="87">
        <f t="shared" si="37"/>
        <v>0</v>
      </c>
      <c r="AO71" s="87">
        <f t="shared" si="37"/>
        <v>0</v>
      </c>
      <c r="AP71" s="87">
        <f t="shared" si="37"/>
        <v>0</v>
      </c>
      <c r="AQ71" s="87">
        <f t="shared" si="37"/>
        <v>0</v>
      </c>
      <c r="AR71" s="87">
        <f t="shared" si="37"/>
        <v>0</v>
      </c>
      <c r="AS71" s="87">
        <f t="shared" si="37"/>
        <v>0</v>
      </c>
      <c r="AT71" s="87">
        <f t="shared" si="37"/>
        <v>0</v>
      </c>
      <c r="AU71" s="87">
        <f t="shared" si="37"/>
        <v>0</v>
      </c>
      <c r="AV71" s="87">
        <f t="shared" si="37"/>
        <v>0</v>
      </c>
      <c r="AW71" s="87">
        <f t="shared" si="37"/>
        <v>0</v>
      </c>
      <c r="AX71" s="87">
        <f t="shared" si="37"/>
        <v>0</v>
      </c>
      <c r="AY71" s="87">
        <f t="shared" si="37"/>
        <v>0</v>
      </c>
      <c r="AZ71" s="87">
        <f t="shared" si="37"/>
        <v>0</v>
      </c>
      <c r="BA71" s="87">
        <f t="shared" si="37"/>
        <v>0</v>
      </c>
      <c r="BB71" s="87">
        <f t="shared" si="37"/>
        <v>-87.82391236949438</v>
      </c>
      <c r="BC71" s="87">
        <f t="shared" si="37"/>
        <v>0</v>
      </c>
      <c r="BD71" s="87">
        <f t="shared" si="37"/>
        <v>0</v>
      </c>
      <c r="BE71" s="87">
        <f t="shared" si="37"/>
        <v>0</v>
      </c>
      <c r="BF71" s="87">
        <f t="shared" si="37"/>
        <v>0</v>
      </c>
      <c r="BG71" s="87">
        <f t="shared" si="37"/>
        <v>0</v>
      </c>
      <c r="BH71" s="87">
        <f t="shared" si="37"/>
        <v>0</v>
      </c>
      <c r="BI71" s="87">
        <f t="shared" si="37"/>
        <v>0</v>
      </c>
      <c r="BJ71" s="87">
        <f t="shared" si="37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0</v>
      </c>
      <c r="E73" s="87">
        <f>SUM($B$71:E71)-SUM($B$72:E72)</f>
        <v>87.82391236949438</v>
      </c>
      <c r="F73" s="87">
        <f>SUM($B$71:F71)-SUM($B$72:F72)</f>
        <v>87.82391236949438</v>
      </c>
      <c r="G73" s="87">
        <f>SUM($B$71:G71)-SUM($B$72:G72)</f>
        <v>87.82391236949438</v>
      </c>
      <c r="H73" s="87">
        <f>SUM($B$71:H71)-SUM($B$72:H72)</f>
        <v>87.82391236949438</v>
      </c>
      <c r="I73" s="87">
        <f>SUM($B$71:I71)-SUM($B$72:I72)</f>
        <v>87.82391236949438</v>
      </c>
      <c r="J73" s="87">
        <f>SUM($B$71:J71)-SUM($B$72:J72)</f>
        <v>87.82391236949438</v>
      </c>
      <c r="K73" s="87">
        <f>SUM($B$71:K71)-SUM($B$72:K72)</f>
        <v>87.82391236949438</v>
      </c>
      <c r="L73" s="87">
        <f>SUM($B$71:L71)-SUM($B$72:L72)</f>
        <v>87.82391236949438</v>
      </c>
      <c r="M73" s="87">
        <f>SUM($B$71:M71)-SUM($B$72:M72)</f>
        <v>87.82391236949438</v>
      </c>
      <c r="N73" s="87">
        <f>SUM($B$71:N71)-SUM($B$72:N72)</f>
        <v>87.82391236949438</v>
      </c>
      <c r="O73" s="87">
        <f>SUM($B$71:O71)-SUM($B$72:O72)</f>
        <v>87.82391236949438</v>
      </c>
      <c r="P73" s="87">
        <f>SUM($B$71:P71)-SUM($B$72:P72)</f>
        <v>87.82391236949438</v>
      </c>
      <c r="Q73" s="87">
        <f>SUM($B$71:Q71)-SUM($B$72:Q72)</f>
        <v>87.82391236949438</v>
      </c>
      <c r="R73" s="87">
        <f>SUM($B$71:R71)-SUM($B$72:R72)</f>
        <v>87.82391236949438</v>
      </c>
      <c r="S73" s="87">
        <f>SUM($B$71:S71)-SUM($B$72:S72)</f>
        <v>87.82391236949438</v>
      </c>
      <c r="T73" s="87">
        <f>SUM($B$71:T71)-SUM($B$72:T72)</f>
        <v>87.82391236949438</v>
      </c>
      <c r="U73" s="87">
        <f>SUM($B$71:U71)-SUM($B$72:U72)</f>
        <v>87.82391236949438</v>
      </c>
      <c r="V73" s="87">
        <f>SUM($B$71:V71)-SUM($B$72:V72)</f>
        <v>87.82391236949438</v>
      </c>
      <c r="W73" s="87">
        <f>SUM($B$71:W71)-SUM($B$72:W72)</f>
        <v>87.82391236949438</v>
      </c>
      <c r="X73" s="87">
        <f>SUM($B$71:X71)-SUM($B$72:X72)</f>
        <v>87.82391236949438</v>
      </c>
      <c r="Y73" s="87">
        <f>SUM($B$71:Y71)-SUM($B$72:Y72)</f>
        <v>87.82391236949438</v>
      </c>
      <c r="Z73" s="87">
        <f>SUM($B$71:Z71)-SUM($B$72:Z72)</f>
        <v>87.82391236949438</v>
      </c>
      <c r="AA73" s="87">
        <f>SUM($B$71:AA71)-SUM($B$72:AA72)</f>
        <v>87.82391236949438</v>
      </c>
      <c r="AB73" s="87">
        <f>SUM($B$71:AB71)-SUM($B$72:AB72)</f>
        <v>87.82391236949438</v>
      </c>
      <c r="AC73" s="87">
        <f>SUM($B$71:AC71)-SUM($B$72:AC72)</f>
        <v>87.82391236949438</v>
      </c>
      <c r="AD73" s="87">
        <f>SUM($B$71:AD71)-SUM($B$72:AD72)</f>
        <v>87.82391236949438</v>
      </c>
      <c r="AE73" s="87">
        <f>SUM($B$71:AE71)-SUM($B$72:AE72)</f>
        <v>87.82391236949438</v>
      </c>
      <c r="AF73" s="87">
        <f>SUM($B$71:AF71)-SUM($B$72:AF72)</f>
        <v>87.82391236949438</v>
      </c>
      <c r="AG73" s="87">
        <f>SUM($B$71:AG71)-SUM($B$72:AG72)</f>
        <v>87.82391236949438</v>
      </c>
      <c r="AH73" s="87">
        <f>SUM($B$71:AH71)-SUM($B$72:AH72)</f>
        <v>87.82391236949438</v>
      </c>
      <c r="AI73" s="87">
        <f>SUM($B$71:AI71)-SUM($B$72:AI72)</f>
        <v>87.82391236949438</v>
      </c>
      <c r="AJ73" s="87">
        <f>SUM($B$71:AJ71)-SUM($B$72:AJ72)</f>
        <v>87.82391236949438</v>
      </c>
      <c r="AK73" s="87">
        <f>SUM($B$71:AK71)-SUM($B$72:AK72)</f>
        <v>87.82391236949438</v>
      </c>
      <c r="AL73" s="87">
        <f>SUM($B$71:AL71)-SUM($B$72:AL72)</f>
        <v>87.82391236949438</v>
      </c>
      <c r="AM73" s="87">
        <f>SUM($B$71:AM71)-SUM($B$72:AM72)</f>
        <v>87.82391236949438</v>
      </c>
      <c r="AN73" s="87">
        <f>SUM($B$71:AN71)-SUM($B$72:AN72)</f>
        <v>87.82391236949438</v>
      </c>
      <c r="AO73" s="87">
        <f>SUM($B$71:AO71)-SUM($B$72:AO72)</f>
        <v>87.82391236949438</v>
      </c>
      <c r="AP73" s="87">
        <f>SUM($B$71:AP71)-SUM($B$72:AP72)</f>
        <v>87.82391236949438</v>
      </c>
      <c r="AQ73" s="87">
        <f>SUM($B$71:AQ71)-SUM($B$72:AQ72)</f>
        <v>87.82391236949438</v>
      </c>
      <c r="AR73" s="87">
        <f>SUM($B$71:AR71)-SUM($B$72:AR72)</f>
        <v>87.82391236949438</v>
      </c>
      <c r="AS73" s="87">
        <f>SUM($B$71:AS71)-SUM($B$72:AS72)</f>
        <v>87.82391236949438</v>
      </c>
      <c r="AT73" s="87">
        <f>SUM($B$71:AT71)-SUM($B$72:AT72)</f>
        <v>87.82391236949438</v>
      </c>
      <c r="AU73" s="87">
        <f>SUM($B$71:AU71)-SUM($B$72:AU72)</f>
        <v>87.82391236949438</v>
      </c>
      <c r="AV73" s="87">
        <f>SUM($B$71:AV71)-SUM($B$72:AV72)</f>
        <v>87.82391236949438</v>
      </c>
      <c r="AW73" s="87">
        <f>SUM($B$71:AW71)-SUM($B$72:AW72)</f>
        <v>87.82391236949438</v>
      </c>
      <c r="AX73" s="87">
        <f>SUM($B$71:AX71)-SUM($B$72:AX72)</f>
        <v>87.82391236949438</v>
      </c>
      <c r="AY73" s="87">
        <f>SUM($B$71:AY71)-SUM($B$72:AY72)</f>
        <v>87.82391236949438</v>
      </c>
      <c r="AZ73" s="87">
        <f>SUM($B$71:AZ71)-SUM($B$72:AZ72)</f>
        <v>87.82391236949438</v>
      </c>
      <c r="BA73" s="87">
        <f>SUM($B$71:BA71)-SUM($B$72:BA72)</f>
        <v>87.82391236949438</v>
      </c>
      <c r="BB73" s="87">
        <f>SUM($B$71:BB71)-SUM($B$72:BB72)</f>
        <v>0</v>
      </c>
      <c r="BC73" s="87">
        <f>SUM($B$71:BC71)-SUM($B$72:BC72)</f>
        <v>0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/>
      <c r="C74" s="128"/>
      <c r="D74" s="331"/>
      <c r="E74" s="331">
        <f>($E$71*TaxDepr!B$33)</f>
        <v>3.2933967138560392</v>
      </c>
      <c r="F74" s="331">
        <f>($E$71*TaxDepr!C$33)</f>
        <v>6.3400082339537995</v>
      </c>
      <c r="G74" s="331">
        <f>($E$71*TaxDepr!D$33)</f>
        <v>5.8640026289111393</v>
      </c>
      <c r="H74" s="331">
        <f>($E$71*TaxDepr!E$33)</f>
        <v>5.4248830670636679</v>
      </c>
      <c r="I74" s="331">
        <f>($E$71*TaxDepr!F$33)</f>
        <v>5.0173801136692138</v>
      </c>
      <c r="J74" s="331">
        <f>($E$71*TaxDepr!G$33)</f>
        <v>4.641493768727778</v>
      </c>
      <c r="K74" s="331">
        <f>($E$71*TaxDepr!H$33)</f>
        <v>4.2928328366208852</v>
      </c>
      <c r="L74" s="331">
        <f>($E$71*TaxDepr!I$33)</f>
        <v>3.971397317348536</v>
      </c>
      <c r="M74" s="331">
        <f>($E$71*TaxDepr!J$33)</f>
        <v>3.9187029699268394</v>
      </c>
      <c r="N74" s="331">
        <f>($E$71*TaxDepr!K$33)</f>
        <v>3.9187029699268394</v>
      </c>
      <c r="O74" s="331">
        <f>($E$71*TaxDepr!L$33)</f>
        <v>3.9187029699268394</v>
      </c>
      <c r="P74" s="331">
        <f>($E$71*TaxDepr!M$33)</f>
        <v>3.9187029699268394</v>
      </c>
      <c r="Q74" s="331">
        <f>($E$71*TaxDepr!N$33)</f>
        <v>3.9187029699268394</v>
      </c>
      <c r="R74" s="331">
        <f>($E$71*TaxDepr!O$33)</f>
        <v>3.9187029699268394</v>
      </c>
      <c r="S74" s="331">
        <f>($E$71*TaxDepr!P$33)</f>
        <v>3.9187029699268394</v>
      </c>
      <c r="T74" s="331">
        <f>($E$71*TaxDepr!Q$33)</f>
        <v>3.9187029699268394</v>
      </c>
      <c r="U74" s="331">
        <f>($E$71*TaxDepr!R$33)</f>
        <v>3.9187029699268394</v>
      </c>
      <c r="V74" s="331">
        <f>($E$71*TaxDepr!S$33)</f>
        <v>3.9187029699268394</v>
      </c>
      <c r="W74" s="331">
        <f>($E$71*TaxDepr!T$33)</f>
        <v>3.9187029699268394</v>
      </c>
      <c r="X74" s="331">
        <f>($E$71*TaxDepr!U$33)</f>
        <v>3.9187029699268394</v>
      </c>
      <c r="Y74" s="331">
        <f>($E$71*TaxDepr!V$33)</f>
        <v>1.9593514849634197</v>
      </c>
      <c r="Z74" s="331"/>
      <c r="AA74" s="331"/>
      <c r="AB74" s="331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87.829181804236569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8">C72+C74</f>
        <v>0</v>
      </c>
      <c r="D75" s="95">
        <f t="shared" si="38"/>
        <v>0</v>
      </c>
      <c r="E75" s="95">
        <f t="shared" si="38"/>
        <v>3.2933967138560392</v>
      </c>
      <c r="F75" s="95">
        <f t="shared" si="38"/>
        <v>6.3400082339537995</v>
      </c>
      <c r="G75" s="95">
        <f t="shared" si="38"/>
        <v>5.8640026289111393</v>
      </c>
      <c r="H75" s="95">
        <f t="shared" si="38"/>
        <v>5.4248830670636679</v>
      </c>
      <c r="I75" s="95">
        <f t="shared" si="38"/>
        <v>5.0173801136692138</v>
      </c>
      <c r="J75" s="95">
        <f t="shared" si="38"/>
        <v>4.641493768727778</v>
      </c>
      <c r="K75" s="95">
        <f t="shared" si="38"/>
        <v>4.2928328366208852</v>
      </c>
      <c r="L75" s="95">
        <f t="shared" si="38"/>
        <v>3.971397317348536</v>
      </c>
      <c r="M75" s="95">
        <f t="shared" si="38"/>
        <v>3.9187029699268394</v>
      </c>
      <c r="N75" s="95">
        <f t="shared" si="38"/>
        <v>3.9187029699268394</v>
      </c>
      <c r="O75" s="95">
        <f t="shared" si="38"/>
        <v>3.9187029699268394</v>
      </c>
      <c r="P75" s="95">
        <f t="shared" si="38"/>
        <v>3.9187029699268394</v>
      </c>
      <c r="Q75" s="95">
        <f t="shared" si="38"/>
        <v>3.9187029699268394</v>
      </c>
      <c r="R75" s="95">
        <f t="shared" si="38"/>
        <v>3.9187029699268394</v>
      </c>
      <c r="S75" s="95">
        <f t="shared" si="38"/>
        <v>3.9187029699268394</v>
      </c>
      <c r="T75" s="95">
        <f t="shared" si="38"/>
        <v>3.9187029699268394</v>
      </c>
      <c r="U75" s="95">
        <f t="shared" si="38"/>
        <v>3.9187029699268394</v>
      </c>
      <c r="V75" s="95">
        <f t="shared" si="38"/>
        <v>3.9187029699268394</v>
      </c>
      <c r="W75" s="95">
        <f t="shared" si="38"/>
        <v>3.9187029699268394</v>
      </c>
      <c r="X75" s="95">
        <f t="shared" si="38"/>
        <v>3.9187029699268394</v>
      </c>
      <c r="Y75" s="95">
        <f t="shared" si="38"/>
        <v>1.9593514849634197</v>
      </c>
      <c r="Z75" s="95">
        <f t="shared" si="38"/>
        <v>0</v>
      </c>
      <c r="AA75" s="95">
        <f t="shared" si="38"/>
        <v>0</v>
      </c>
      <c r="AB75" s="95">
        <f t="shared" si="38"/>
        <v>0</v>
      </c>
      <c r="AC75" s="95">
        <f t="shared" si="38"/>
        <v>0</v>
      </c>
      <c r="AD75" s="95">
        <f t="shared" si="38"/>
        <v>0</v>
      </c>
      <c r="AE75" s="95">
        <f t="shared" si="38"/>
        <v>0</v>
      </c>
      <c r="AF75" s="95">
        <f t="shared" si="38"/>
        <v>0</v>
      </c>
      <c r="AG75" s="95">
        <f t="shared" si="38"/>
        <v>0</v>
      </c>
      <c r="AH75" s="95">
        <f t="shared" si="38"/>
        <v>0</v>
      </c>
      <c r="AI75" s="95">
        <f t="shared" si="38"/>
        <v>0</v>
      </c>
      <c r="AJ75" s="95">
        <f t="shared" si="38"/>
        <v>0</v>
      </c>
      <c r="AK75" s="95">
        <f t="shared" si="38"/>
        <v>0</v>
      </c>
      <c r="AL75" s="95">
        <f t="shared" si="38"/>
        <v>0</v>
      </c>
      <c r="AM75" s="95">
        <f t="shared" si="38"/>
        <v>0</v>
      </c>
      <c r="AN75" s="95">
        <f t="shared" si="38"/>
        <v>0</v>
      </c>
      <c r="AO75" s="95">
        <f t="shared" si="38"/>
        <v>0</v>
      </c>
      <c r="AP75" s="95">
        <f t="shared" si="38"/>
        <v>0</v>
      </c>
      <c r="AQ75" s="95">
        <f t="shared" si="38"/>
        <v>0</v>
      </c>
      <c r="AR75" s="95">
        <f t="shared" si="38"/>
        <v>0</v>
      </c>
      <c r="AS75" s="95">
        <f t="shared" si="38"/>
        <v>0</v>
      </c>
      <c r="AT75" s="95">
        <f t="shared" si="38"/>
        <v>0</v>
      </c>
      <c r="AU75" s="95">
        <f t="shared" si="38"/>
        <v>0</v>
      </c>
      <c r="AV75" s="95">
        <f t="shared" si="38"/>
        <v>0</v>
      </c>
      <c r="AW75" s="95">
        <f t="shared" si="38"/>
        <v>0</v>
      </c>
      <c r="AX75" s="95">
        <f t="shared" si="38"/>
        <v>0</v>
      </c>
      <c r="AY75" s="95">
        <f t="shared" si="38"/>
        <v>0</v>
      </c>
      <c r="AZ75" s="95">
        <f t="shared" si="38"/>
        <v>0</v>
      </c>
      <c r="BA75" s="95">
        <f t="shared" si="38"/>
        <v>0</v>
      </c>
      <c r="BB75" s="95">
        <f t="shared" si="38"/>
        <v>0</v>
      </c>
      <c r="BC75" s="95">
        <f t="shared" si="38"/>
        <v>0</v>
      </c>
      <c r="BD75" s="95">
        <f t="shared" si="38"/>
        <v>0</v>
      </c>
      <c r="BE75" s="95">
        <f t="shared" si="38"/>
        <v>0</v>
      </c>
      <c r="BF75" s="95">
        <f t="shared" si="38"/>
        <v>0</v>
      </c>
      <c r="BG75" s="95">
        <f t="shared" si="38"/>
        <v>0</v>
      </c>
      <c r="BH75" s="95">
        <f t="shared" si="38"/>
        <v>0</v>
      </c>
      <c r="BI75" s="95">
        <f t="shared" si="38"/>
        <v>0</v>
      </c>
      <c r="BJ75" s="95">
        <f t="shared" si="38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9">B20</f>
        <v>0</v>
      </c>
      <c r="C78" s="87">
        <f t="shared" si="39"/>
        <v>0</v>
      </c>
      <c r="D78" s="87">
        <f t="shared" si="39"/>
        <v>0</v>
      </c>
      <c r="E78" s="87">
        <f t="shared" si="39"/>
        <v>87.82391236949438</v>
      </c>
      <c r="F78" s="87">
        <f t="shared" si="39"/>
        <v>0</v>
      </c>
      <c r="G78" s="87">
        <f t="shared" si="39"/>
        <v>0</v>
      </c>
      <c r="H78" s="87">
        <f t="shared" si="39"/>
        <v>0</v>
      </c>
      <c r="I78" s="87">
        <f t="shared" si="39"/>
        <v>0</v>
      </c>
      <c r="J78" s="87">
        <f t="shared" si="39"/>
        <v>0</v>
      </c>
      <c r="K78" s="87">
        <f t="shared" si="39"/>
        <v>0</v>
      </c>
      <c r="L78" s="87">
        <f t="shared" si="39"/>
        <v>0</v>
      </c>
      <c r="M78" s="87">
        <f t="shared" si="39"/>
        <v>0</v>
      </c>
      <c r="N78" s="87">
        <f t="shared" si="39"/>
        <v>0</v>
      </c>
      <c r="O78" s="87">
        <f t="shared" si="39"/>
        <v>0</v>
      </c>
      <c r="P78" s="87">
        <f t="shared" si="39"/>
        <v>0</v>
      </c>
      <c r="Q78" s="87">
        <f t="shared" si="39"/>
        <v>0</v>
      </c>
      <c r="R78" s="87">
        <f t="shared" si="39"/>
        <v>0</v>
      </c>
      <c r="S78" s="87">
        <f t="shared" si="39"/>
        <v>0</v>
      </c>
      <c r="T78" s="87">
        <f t="shared" si="39"/>
        <v>0</v>
      </c>
      <c r="U78" s="87">
        <f t="shared" si="39"/>
        <v>0</v>
      </c>
      <c r="V78" s="87">
        <f t="shared" si="39"/>
        <v>0</v>
      </c>
      <c r="W78" s="87">
        <f t="shared" si="39"/>
        <v>0</v>
      </c>
      <c r="X78" s="87">
        <f t="shared" si="39"/>
        <v>0</v>
      </c>
      <c r="Y78" s="87">
        <f t="shared" si="39"/>
        <v>0</v>
      </c>
      <c r="Z78" s="87">
        <f t="shared" si="39"/>
        <v>0</v>
      </c>
      <c r="AA78" s="87">
        <f t="shared" si="39"/>
        <v>0</v>
      </c>
      <c r="AB78" s="87">
        <f t="shared" si="39"/>
        <v>0</v>
      </c>
      <c r="AC78" s="87">
        <f t="shared" si="39"/>
        <v>0</v>
      </c>
      <c r="AD78" s="87">
        <f t="shared" si="39"/>
        <v>0</v>
      </c>
      <c r="AE78" s="87">
        <f t="shared" si="39"/>
        <v>0</v>
      </c>
      <c r="AF78" s="87">
        <f t="shared" si="39"/>
        <v>0</v>
      </c>
      <c r="AG78" s="87">
        <f t="shared" si="39"/>
        <v>0</v>
      </c>
      <c r="AH78" s="87">
        <f t="shared" si="39"/>
        <v>0</v>
      </c>
      <c r="AI78" s="87">
        <f t="shared" si="39"/>
        <v>0</v>
      </c>
      <c r="AJ78" s="87">
        <f t="shared" si="39"/>
        <v>0</v>
      </c>
      <c r="AK78" s="87">
        <f t="shared" si="39"/>
        <v>0</v>
      </c>
      <c r="AL78" s="87">
        <f t="shared" si="39"/>
        <v>0</v>
      </c>
      <c r="AM78" s="87">
        <f t="shared" si="39"/>
        <v>0</v>
      </c>
      <c r="AN78" s="87">
        <f t="shared" si="39"/>
        <v>0</v>
      </c>
      <c r="AO78" s="87">
        <f t="shared" si="39"/>
        <v>0</v>
      </c>
      <c r="AP78" s="87">
        <f t="shared" si="39"/>
        <v>0</v>
      </c>
      <c r="AQ78" s="87">
        <f t="shared" si="39"/>
        <v>0</v>
      </c>
      <c r="AR78" s="87">
        <f t="shared" si="39"/>
        <v>0</v>
      </c>
      <c r="AS78" s="87">
        <f t="shared" si="39"/>
        <v>0</v>
      </c>
      <c r="AT78" s="87">
        <f t="shared" si="39"/>
        <v>0</v>
      </c>
      <c r="AU78" s="87">
        <f t="shared" si="39"/>
        <v>0</v>
      </c>
      <c r="AV78" s="87">
        <f t="shared" si="39"/>
        <v>0</v>
      </c>
      <c r="AW78" s="87">
        <f t="shared" si="39"/>
        <v>0</v>
      </c>
      <c r="AX78" s="87">
        <f t="shared" si="39"/>
        <v>0</v>
      </c>
      <c r="AY78" s="87">
        <f t="shared" si="39"/>
        <v>0</v>
      </c>
      <c r="AZ78" s="87">
        <f t="shared" si="39"/>
        <v>0</v>
      </c>
      <c r="BA78" s="87">
        <f t="shared" si="39"/>
        <v>0</v>
      </c>
      <c r="BB78" s="87">
        <f t="shared" si="39"/>
        <v>-87.82391236949438</v>
      </c>
      <c r="BC78" s="87">
        <f t="shared" si="39"/>
        <v>0</v>
      </c>
      <c r="BD78" s="87">
        <f t="shared" si="39"/>
        <v>0</v>
      </c>
      <c r="BE78" s="87">
        <f t="shared" si="39"/>
        <v>0</v>
      </c>
      <c r="BF78" s="87">
        <f t="shared" si="39"/>
        <v>0</v>
      </c>
      <c r="BG78" s="87">
        <f t="shared" si="39"/>
        <v>0</v>
      </c>
      <c r="BH78" s="87">
        <f t="shared" si="39"/>
        <v>0</v>
      </c>
      <c r="BI78" s="87">
        <f t="shared" si="39"/>
        <v>0</v>
      </c>
      <c r="BJ78" s="87">
        <f t="shared" si="39"/>
        <v>0</v>
      </c>
      <c r="BK78" s="87">
        <f t="shared" si="39"/>
        <v>0</v>
      </c>
      <c r="BL78" s="87">
        <f t="shared" si="39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0</v>
      </c>
      <c r="E80" s="87">
        <f>SUM($B$78:E78)</f>
        <v>87.82391236949438</v>
      </c>
      <c r="F80" s="87">
        <f>SUM($B$78:F78)</f>
        <v>87.82391236949438</v>
      </c>
      <c r="G80" s="87">
        <f>SUM($B$78:G78)</f>
        <v>87.82391236949438</v>
      </c>
      <c r="H80" s="87">
        <f>SUM($B$78:H78)</f>
        <v>87.82391236949438</v>
      </c>
      <c r="I80" s="87">
        <f>SUM($B$78:I78)</f>
        <v>87.82391236949438</v>
      </c>
      <c r="J80" s="87">
        <f>SUM($B$78:J78)</f>
        <v>87.82391236949438</v>
      </c>
      <c r="K80" s="87">
        <f>SUM($B$78:K78)</f>
        <v>87.82391236949438</v>
      </c>
      <c r="L80" s="87">
        <f>SUM($B$78:L78)</f>
        <v>87.82391236949438</v>
      </c>
      <c r="M80" s="87">
        <f>SUM($B$78:M78)</f>
        <v>87.82391236949438</v>
      </c>
      <c r="N80" s="87">
        <f>SUM($B$78:N78)</f>
        <v>87.82391236949438</v>
      </c>
      <c r="O80" s="87">
        <f>SUM($B$78:O78)</f>
        <v>87.82391236949438</v>
      </c>
      <c r="P80" s="87">
        <f>SUM($B$78:P78)</f>
        <v>87.82391236949438</v>
      </c>
      <c r="Q80" s="87">
        <f>SUM($B$78:Q78)</f>
        <v>87.82391236949438</v>
      </c>
      <c r="R80" s="87">
        <f>SUM($B$78:R78)</f>
        <v>87.82391236949438</v>
      </c>
      <c r="S80" s="87">
        <f>SUM($B$78:S78)</f>
        <v>87.82391236949438</v>
      </c>
      <c r="T80" s="87">
        <f>SUM($B$78:T78)</f>
        <v>87.82391236949438</v>
      </c>
      <c r="U80" s="87">
        <f>SUM($B$78:U78)</f>
        <v>87.82391236949438</v>
      </c>
      <c r="V80" s="87">
        <f>SUM($B$78:V78)</f>
        <v>87.82391236949438</v>
      </c>
      <c r="W80" s="87">
        <f>SUM($B$78:W78)</f>
        <v>87.82391236949438</v>
      </c>
      <c r="X80" s="87">
        <f>SUM($B$78:X78)</f>
        <v>87.82391236949438</v>
      </c>
      <c r="Y80" s="87">
        <f>SUM($B$78:Y78)</f>
        <v>87.82391236949438</v>
      </c>
      <c r="Z80" s="87">
        <f>SUM($B$78:Z78)</f>
        <v>87.82391236949438</v>
      </c>
      <c r="AA80" s="87">
        <f>SUM($B$78:AA78)</f>
        <v>87.82391236949438</v>
      </c>
      <c r="AB80" s="87">
        <f>SUM($B$78:AB78)</f>
        <v>87.82391236949438</v>
      </c>
      <c r="AC80" s="87">
        <f>SUM($B$78:AC78)</f>
        <v>87.82391236949438</v>
      </c>
      <c r="AD80" s="87">
        <f>SUM($B$78:AD78)</f>
        <v>87.82391236949438</v>
      </c>
      <c r="AE80" s="87">
        <f>SUM($B$78:AE78)</f>
        <v>87.82391236949438</v>
      </c>
      <c r="AF80" s="87">
        <f>SUM($B$78:AF78)</f>
        <v>87.82391236949438</v>
      </c>
      <c r="AG80" s="87">
        <f>SUM($B$78:AG78)</f>
        <v>87.82391236949438</v>
      </c>
      <c r="AH80" s="87">
        <f>SUM($B$78:AH78)</f>
        <v>87.82391236949438</v>
      </c>
      <c r="AI80" s="87">
        <f>SUM($B$78:AI78)</f>
        <v>87.82391236949438</v>
      </c>
      <c r="AJ80" s="87">
        <f>SUM($B$78:AJ78)</f>
        <v>87.82391236949438</v>
      </c>
      <c r="AK80" s="87">
        <f>SUM($B$78:AK78)</f>
        <v>87.82391236949438</v>
      </c>
      <c r="AL80" s="87">
        <f>SUM($B$78:AL78)</f>
        <v>87.82391236949438</v>
      </c>
      <c r="AM80" s="87">
        <f>SUM($B$78:AM78)</f>
        <v>87.82391236949438</v>
      </c>
      <c r="AN80" s="87">
        <f>SUM($B$78:AN78)</f>
        <v>87.82391236949438</v>
      </c>
      <c r="AO80" s="87">
        <f>SUM($B$78:AO78)</f>
        <v>87.82391236949438</v>
      </c>
      <c r="AP80" s="87">
        <f>SUM($B$78:AP78)</f>
        <v>87.82391236949438</v>
      </c>
      <c r="AQ80" s="87">
        <f>SUM($B$78:AQ78)</f>
        <v>87.82391236949438</v>
      </c>
      <c r="AR80" s="87">
        <f>SUM($B$78:AR78)</f>
        <v>87.82391236949438</v>
      </c>
      <c r="AS80" s="87">
        <f>SUM($B$78:AS78)</f>
        <v>87.82391236949438</v>
      </c>
      <c r="AT80" s="87">
        <f>SUM($B$78:AT78)</f>
        <v>87.82391236949438</v>
      </c>
      <c r="AU80" s="87">
        <f>SUM($B$78:AU78)</f>
        <v>87.82391236949438</v>
      </c>
      <c r="AV80" s="87">
        <f>SUM($B$78:AV78)</f>
        <v>87.82391236949438</v>
      </c>
      <c r="AW80" s="87">
        <f>SUM($B$78:AW78)</f>
        <v>87.82391236949438</v>
      </c>
      <c r="AX80" s="87">
        <f>SUM($B$78:AX78)</f>
        <v>87.82391236949438</v>
      </c>
      <c r="AY80" s="87">
        <f>SUM($B$78:AY78)</f>
        <v>87.82391236949438</v>
      </c>
      <c r="AZ80" s="87">
        <f>SUM($B$78:AZ78)</f>
        <v>87.82391236949438</v>
      </c>
      <c r="BA80" s="87">
        <f>SUM($B$78:BA78)</f>
        <v>87.82391236949438</v>
      </c>
      <c r="BB80" s="87">
        <f>SUM($B$78:BB78)</f>
        <v>0</v>
      </c>
      <c r="BC80" s="87">
        <f>SUM($B$78:BC78)</f>
        <v>0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0</v>
      </c>
      <c r="E81" s="330">
        <f t="shared" ref="E81:BL81" si="40">E74</f>
        <v>3.2933967138560392</v>
      </c>
      <c r="F81" s="330">
        <f t="shared" si="40"/>
        <v>6.3400082339537995</v>
      </c>
      <c r="G81" s="330">
        <f t="shared" si="40"/>
        <v>5.8640026289111393</v>
      </c>
      <c r="H81" s="330">
        <f t="shared" si="40"/>
        <v>5.4248830670636679</v>
      </c>
      <c r="I81" s="330">
        <f t="shared" si="40"/>
        <v>5.0173801136692138</v>
      </c>
      <c r="J81" s="330">
        <f t="shared" si="40"/>
        <v>4.641493768727778</v>
      </c>
      <c r="K81" s="330">
        <f t="shared" si="40"/>
        <v>4.2928328366208852</v>
      </c>
      <c r="L81" s="330">
        <f t="shared" si="40"/>
        <v>3.971397317348536</v>
      </c>
      <c r="M81" s="330">
        <f t="shared" si="40"/>
        <v>3.9187029699268394</v>
      </c>
      <c r="N81" s="330">
        <f t="shared" si="40"/>
        <v>3.9187029699268394</v>
      </c>
      <c r="O81" s="330">
        <f t="shared" si="40"/>
        <v>3.9187029699268394</v>
      </c>
      <c r="P81" s="330">
        <f t="shared" si="40"/>
        <v>3.9187029699268394</v>
      </c>
      <c r="Q81" s="330">
        <f t="shared" si="40"/>
        <v>3.9187029699268394</v>
      </c>
      <c r="R81" s="330">
        <f t="shared" si="40"/>
        <v>3.9187029699268394</v>
      </c>
      <c r="S81" s="330">
        <f t="shared" si="40"/>
        <v>3.9187029699268394</v>
      </c>
      <c r="T81" s="330">
        <f t="shared" si="40"/>
        <v>3.9187029699268394</v>
      </c>
      <c r="U81" s="330">
        <f t="shared" si="40"/>
        <v>3.9187029699268394</v>
      </c>
      <c r="V81" s="330">
        <f t="shared" si="40"/>
        <v>3.9187029699268394</v>
      </c>
      <c r="W81" s="330">
        <f t="shared" si="40"/>
        <v>3.9187029699268394</v>
      </c>
      <c r="X81" s="330">
        <f t="shared" si="40"/>
        <v>3.9187029699268394</v>
      </c>
      <c r="Y81" s="330">
        <f t="shared" si="40"/>
        <v>1.9593514849634197</v>
      </c>
      <c r="Z81" s="330">
        <f t="shared" si="40"/>
        <v>0</v>
      </c>
      <c r="AA81" s="330">
        <f t="shared" si="40"/>
        <v>0</v>
      </c>
      <c r="AB81" s="330">
        <f t="shared" si="40"/>
        <v>0</v>
      </c>
      <c r="AC81" s="330">
        <f t="shared" si="40"/>
        <v>0</v>
      </c>
      <c r="AD81" s="330">
        <f t="shared" si="40"/>
        <v>0</v>
      </c>
      <c r="AE81" s="330">
        <f t="shared" si="40"/>
        <v>0</v>
      </c>
      <c r="AF81" s="330">
        <f t="shared" si="40"/>
        <v>0</v>
      </c>
      <c r="AG81" s="330">
        <f t="shared" si="40"/>
        <v>0</v>
      </c>
      <c r="AH81" s="330">
        <f t="shared" si="40"/>
        <v>0</v>
      </c>
      <c r="AI81" s="330">
        <f t="shared" si="40"/>
        <v>0</v>
      </c>
      <c r="AJ81" s="330">
        <f t="shared" si="40"/>
        <v>0</v>
      </c>
      <c r="AK81" s="330">
        <f t="shared" si="40"/>
        <v>0</v>
      </c>
      <c r="AL81" s="330">
        <f t="shared" si="40"/>
        <v>0</v>
      </c>
      <c r="AM81" s="330">
        <f t="shared" si="40"/>
        <v>0</v>
      </c>
      <c r="AN81" s="330">
        <f t="shared" si="40"/>
        <v>0</v>
      </c>
      <c r="AO81" s="330">
        <f t="shared" si="40"/>
        <v>0</v>
      </c>
      <c r="AP81" s="330">
        <f t="shared" si="40"/>
        <v>0</v>
      </c>
      <c r="AQ81" s="330">
        <f t="shared" si="40"/>
        <v>0</v>
      </c>
      <c r="AR81" s="330">
        <f t="shared" si="40"/>
        <v>0</v>
      </c>
      <c r="AS81" s="330">
        <f t="shared" si="40"/>
        <v>0</v>
      </c>
      <c r="AT81" s="330">
        <f t="shared" si="40"/>
        <v>0</v>
      </c>
      <c r="AU81" s="330">
        <f t="shared" si="40"/>
        <v>0</v>
      </c>
      <c r="AV81" s="330">
        <f t="shared" si="40"/>
        <v>0</v>
      </c>
      <c r="AW81" s="330">
        <f t="shared" si="40"/>
        <v>0</v>
      </c>
      <c r="AX81" s="330">
        <f t="shared" si="40"/>
        <v>0</v>
      </c>
      <c r="AY81" s="330">
        <f t="shared" si="40"/>
        <v>0</v>
      </c>
      <c r="AZ81" s="330">
        <f t="shared" si="40"/>
        <v>0</v>
      </c>
      <c r="BA81" s="330">
        <f t="shared" si="40"/>
        <v>0</v>
      </c>
      <c r="BB81" s="330">
        <f t="shared" si="40"/>
        <v>0</v>
      </c>
      <c r="BC81" s="330">
        <f t="shared" si="40"/>
        <v>0</v>
      </c>
      <c r="BD81" s="330">
        <f t="shared" si="40"/>
        <v>0</v>
      </c>
      <c r="BE81" s="330">
        <f t="shared" si="40"/>
        <v>0</v>
      </c>
      <c r="BF81" s="330">
        <f t="shared" si="40"/>
        <v>0</v>
      </c>
      <c r="BG81" s="330">
        <f t="shared" si="40"/>
        <v>0</v>
      </c>
      <c r="BH81" s="330">
        <f t="shared" si="40"/>
        <v>0</v>
      </c>
      <c r="BI81" s="330">
        <f t="shared" si="40"/>
        <v>0</v>
      </c>
      <c r="BJ81" s="330">
        <f t="shared" si="40"/>
        <v>0</v>
      </c>
      <c r="BK81" s="330">
        <f t="shared" si="40"/>
        <v>0</v>
      </c>
      <c r="BL81" s="330">
        <f t="shared" si="40"/>
        <v>0</v>
      </c>
      <c r="BM81" s="37"/>
      <c r="BN81" s="75">
        <f>SUM(B81:BM81)</f>
        <v>87.829181804236569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1">C79+C81</f>
        <v>0</v>
      </c>
      <c r="D82" s="95">
        <f t="shared" si="41"/>
        <v>0</v>
      </c>
      <c r="E82" s="95">
        <f t="shared" si="41"/>
        <v>3.2933967138560392</v>
      </c>
      <c r="F82" s="95">
        <f t="shared" si="41"/>
        <v>6.3400082339537995</v>
      </c>
      <c r="G82" s="95">
        <f t="shared" si="41"/>
        <v>5.8640026289111393</v>
      </c>
      <c r="H82" s="95">
        <f t="shared" si="41"/>
        <v>5.4248830670636679</v>
      </c>
      <c r="I82" s="95">
        <f t="shared" si="41"/>
        <v>5.0173801136692138</v>
      </c>
      <c r="J82" s="95">
        <f t="shared" si="41"/>
        <v>4.641493768727778</v>
      </c>
      <c r="K82" s="95">
        <f t="shared" si="41"/>
        <v>4.2928328366208852</v>
      </c>
      <c r="L82" s="95">
        <f t="shared" si="41"/>
        <v>3.971397317348536</v>
      </c>
      <c r="M82" s="95">
        <f t="shared" si="41"/>
        <v>3.9187029699268394</v>
      </c>
      <c r="N82" s="95">
        <f t="shared" si="41"/>
        <v>3.9187029699268394</v>
      </c>
      <c r="O82" s="95">
        <f t="shared" si="41"/>
        <v>3.9187029699268394</v>
      </c>
      <c r="P82" s="95">
        <f t="shared" si="41"/>
        <v>3.9187029699268394</v>
      </c>
      <c r="Q82" s="95">
        <f t="shared" si="41"/>
        <v>3.9187029699268394</v>
      </c>
      <c r="R82" s="95">
        <f t="shared" si="41"/>
        <v>3.9187029699268394</v>
      </c>
      <c r="S82" s="95">
        <f t="shared" si="41"/>
        <v>3.9187029699268394</v>
      </c>
      <c r="T82" s="95">
        <f t="shared" si="41"/>
        <v>3.9187029699268394</v>
      </c>
      <c r="U82" s="95">
        <f t="shared" si="41"/>
        <v>3.9187029699268394</v>
      </c>
      <c r="V82" s="95">
        <f t="shared" si="41"/>
        <v>3.9187029699268394</v>
      </c>
      <c r="W82" s="95">
        <f t="shared" si="41"/>
        <v>3.9187029699268394</v>
      </c>
      <c r="X82" s="95">
        <f t="shared" si="41"/>
        <v>3.9187029699268394</v>
      </c>
      <c r="Y82" s="95">
        <f t="shared" si="41"/>
        <v>1.9593514849634197</v>
      </c>
      <c r="Z82" s="95">
        <f t="shared" si="41"/>
        <v>0</v>
      </c>
      <c r="AA82" s="95">
        <f t="shared" si="41"/>
        <v>0</v>
      </c>
      <c r="AB82" s="95">
        <f t="shared" si="41"/>
        <v>0</v>
      </c>
      <c r="AC82" s="95">
        <f t="shared" si="41"/>
        <v>0</v>
      </c>
      <c r="AD82" s="95">
        <f t="shared" si="41"/>
        <v>0</v>
      </c>
      <c r="AE82" s="95">
        <f t="shared" si="41"/>
        <v>0</v>
      </c>
      <c r="AF82" s="95">
        <f t="shared" si="41"/>
        <v>0</v>
      </c>
      <c r="AG82" s="95">
        <f t="shared" si="41"/>
        <v>0</v>
      </c>
      <c r="AH82" s="95">
        <f t="shared" si="41"/>
        <v>0</v>
      </c>
      <c r="AI82" s="95">
        <f t="shared" si="41"/>
        <v>0</v>
      </c>
      <c r="AJ82" s="95">
        <f t="shared" si="41"/>
        <v>0</v>
      </c>
      <c r="AK82" s="95">
        <f t="shared" si="41"/>
        <v>0</v>
      </c>
      <c r="AL82" s="95">
        <f t="shared" si="41"/>
        <v>0</v>
      </c>
      <c r="AM82" s="95">
        <f t="shared" si="41"/>
        <v>0</v>
      </c>
      <c r="AN82" s="95">
        <f t="shared" si="41"/>
        <v>0</v>
      </c>
      <c r="AO82" s="95">
        <f t="shared" si="41"/>
        <v>0</v>
      </c>
      <c r="AP82" s="95">
        <f t="shared" si="41"/>
        <v>0</v>
      </c>
      <c r="AQ82" s="95">
        <f t="shared" si="41"/>
        <v>0</v>
      </c>
      <c r="AR82" s="95">
        <f t="shared" si="41"/>
        <v>0</v>
      </c>
      <c r="AS82" s="95">
        <f t="shared" si="41"/>
        <v>0</v>
      </c>
      <c r="AT82" s="95">
        <f t="shared" si="41"/>
        <v>0</v>
      </c>
      <c r="AU82" s="95">
        <f t="shared" si="41"/>
        <v>0</v>
      </c>
      <c r="AV82" s="95">
        <f t="shared" si="41"/>
        <v>0</v>
      </c>
      <c r="AW82" s="95">
        <f t="shared" si="41"/>
        <v>0</v>
      </c>
      <c r="AX82" s="95">
        <f t="shared" si="41"/>
        <v>0</v>
      </c>
      <c r="AY82" s="95">
        <f t="shared" si="41"/>
        <v>0</v>
      </c>
      <c r="AZ82" s="95">
        <f t="shared" si="41"/>
        <v>0</v>
      </c>
      <c r="BA82" s="95">
        <f t="shared" si="41"/>
        <v>0</v>
      </c>
      <c r="BB82" s="95">
        <f t="shared" si="41"/>
        <v>0</v>
      </c>
      <c r="BC82" s="95">
        <f t="shared" si="41"/>
        <v>0</v>
      </c>
      <c r="BD82" s="95">
        <f t="shared" si="41"/>
        <v>0</v>
      </c>
      <c r="BE82" s="95">
        <f t="shared" si="41"/>
        <v>0</v>
      </c>
      <c r="BF82" s="95">
        <f t="shared" si="41"/>
        <v>0</v>
      </c>
      <c r="BG82" s="95">
        <f t="shared" si="41"/>
        <v>0</v>
      </c>
      <c r="BH82" s="95">
        <f t="shared" si="41"/>
        <v>0</v>
      </c>
      <c r="BI82" s="95">
        <f t="shared" si="41"/>
        <v>0</v>
      </c>
      <c r="BJ82" s="95">
        <f t="shared" si="41"/>
        <v>0</v>
      </c>
      <c r="BK82" s="95">
        <f t="shared" si="41"/>
        <v>0</v>
      </c>
      <c r="BL82" s="95">
        <f t="shared" si="41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AY85" si="42">$B$20*(1-$B$5)/$B$3</f>
        <v>0</v>
      </c>
      <c r="C85" s="75">
        <f t="shared" si="42"/>
        <v>0</v>
      </c>
      <c r="D85" s="75">
        <f t="shared" si="42"/>
        <v>0</v>
      </c>
      <c r="E85" s="75">
        <f t="shared" si="42"/>
        <v>0</v>
      </c>
      <c r="F85" s="75">
        <f t="shared" si="42"/>
        <v>0</v>
      </c>
      <c r="G85" s="75">
        <f t="shared" si="42"/>
        <v>0</v>
      </c>
      <c r="H85" s="75">
        <f t="shared" si="42"/>
        <v>0</v>
      </c>
      <c r="I85" s="75">
        <f t="shared" si="42"/>
        <v>0</v>
      </c>
      <c r="J85" s="75">
        <f t="shared" si="42"/>
        <v>0</v>
      </c>
      <c r="K85" s="75">
        <f t="shared" si="42"/>
        <v>0</v>
      </c>
      <c r="L85" s="75">
        <f t="shared" si="42"/>
        <v>0</v>
      </c>
      <c r="M85" s="75">
        <f t="shared" si="42"/>
        <v>0</v>
      </c>
      <c r="N85" s="75">
        <f t="shared" si="42"/>
        <v>0</v>
      </c>
      <c r="O85" s="75">
        <f t="shared" si="42"/>
        <v>0</v>
      </c>
      <c r="P85" s="75">
        <f t="shared" si="42"/>
        <v>0</v>
      </c>
      <c r="Q85" s="75">
        <f t="shared" si="42"/>
        <v>0</v>
      </c>
      <c r="R85" s="75">
        <f t="shared" si="42"/>
        <v>0</v>
      </c>
      <c r="S85" s="75">
        <f t="shared" si="42"/>
        <v>0</v>
      </c>
      <c r="T85" s="75">
        <f t="shared" si="42"/>
        <v>0</v>
      </c>
      <c r="U85" s="75">
        <f t="shared" si="42"/>
        <v>0</v>
      </c>
      <c r="V85" s="75">
        <f t="shared" si="42"/>
        <v>0</v>
      </c>
      <c r="W85" s="75">
        <f t="shared" si="42"/>
        <v>0</v>
      </c>
      <c r="X85" s="75">
        <f t="shared" si="42"/>
        <v>0</v>
      </c>
      <c r="Y85" s="75">
        <f t="shared" si="42"/>
        <v>0</v>
      </c>
      <c r="Z85" s="75">
        <f t="shared" si="42"/>
        <v>0</v>
      </c>
      <c r="AA85" s="75">
        <f t="shared" si="42"/>
        <v>0</v>
      </c>
      <c r="AB85" s="75">
        <f t="shared" si="42"/>
        <v>0</v>
      </c>
      <c r="AC85" s="75">
        <f t="shared" si="42"/>
        <v>0</v>
      </c>
      <c r="AD85" s="75">
        <f t="shared" si="42"/>
        <v>0</v>
      </c>
      <c r="AE85" s="75">
        <f t="shared" si="42"/>
        <v>0</v>
      </c>
      <c r="AF85" s="75">
        <f t="shared" si="42"/>
        <v>0</v>
      </c>
      <c r="AG85" s="75">
        <f t="shared" si="42"/>
        <v>0</v>
      </c>
      <c r="AH85" s="75">
        <f t="shared" si="42"/>
        <v>0</v>
      </c>
      <c r="AI85" s="75">
        <f t="shared" si="42"/>
        <v>0</v>
      </c>
      <c r="AJ85" s="75">
        <f t="shared" si="42"/>
        <v>0</v>
      </c>
      <c r="AK85" s="75">
        <f t="shared" si="42"/>
        <v>0</v>
      </c>
      <c r="AL85" s="75">
        <f t="shared" si="42"/>
        <v>0</v>
      </c>
      <c r="AM85" s="75">
        <f t="shared" si="42"/>
        <v>0</v>
      </c>
      <c r="AN85" s="75">
        <f t="shared" si="42"/>
        <v>0</v>
      </c>
      <c r="AO85" s="75">
        <f t="shared" si="42"/>
        <v>0</v>
      </c>
      <c r="AP85" s="75">
        <f t="shared" si="42"/>
        <v>0</v>
      </c>
      <c r="AQ85" s="75">
        <f t="shared" si="42"/>
        <v>0</v>
      </c>
      <c r="AR85" s="75">
        <f t="shared" si="42"/>
        <v>0</v>
      </c>
      <c r="AS85" s="75">
        <f t="shared" si="42"/>
        <v>0</v>
      </c>
      <c r="AT85" s="75">
        <f t="shared" si="42"/>
        <v>0</v>
      </c>
      <c r="AU85" s="75">
        <f t="shared" si="42"/>
        <v>0</v>
      </c>
      <c r="AV85" s="75">
        <f t="shared" si="42"/>
        <v>0</v>
      </c>
      <c r="AW85" s="75">
        <f t="shared" si="42"/>
        <v>0</v>
      </c>
      <c r="AX85" s="75">
        <f t="shared" si="42"/>
        <v>0</v>
      </c>
      <c r="AY85" s="75">
        <f t="shared" si="42"/>
        <v>0</v>
      </c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37"/>
      <c r="BN85" s="75">
        <f t="shared" ref="BN85:BN97" si="43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AZ86" si="44">$C$20*(1-$B$5)/$B$3</f>
        <v>0</v>
      </c>
      <c r="D86" s="75">
        <f t="shared" si="44"/>
        <v>0</v>
      </c>
      <c r="E86" s="75">
        <f t="shared" si="44"/>
        <v>0</v>
      </c>
      <c r="F86" s="75">
        <f t="shared" si="44"/>
        <v>0</v>
      </c>
      <c r="G86" s="75">
        <f t="shared" si="44"/>
        <v>0</v>
      </c>
      <c r="H86" s="75">
        <f t="shared" si="44"/>
        <v>0</v>
      </c>
      <c r="I86" s="75">
        <f t="shared" si="44"/>
        <v>0</v>
      </c>
      <c r="J86" s="75">
        <f t="shared" si="44"/>
        <v>0</v>
      </c>
      <c r="K86" s="75">
        <f t="shared" si="44"/>
        <v>0</v>
      </c>
      <c r="L86" s="75">
        <f t="shared" si="44"/>
        <v>0</v>
      </c>
      <c r="M86" s="75">
        <f t="shared" si="44"/>
        <v>0</v>
      </c>
      <c r="N86" s="75">
        <f t="shared" si="44"/>
        <v>0</v>
      </c>
      <c r="O86" s="75">
        <f t="shared" si="44"/>
        <v>0</v>
      </c>
      <c r="P86" s="75">
        <f t="shared" si="44"/>
        <v>0</v>
      </c>
      <c r="Q86" s="75">
        <f t="shared" si="44"/>
        <v>0</v>
      </c>
      <c r="R86" s="75">
        <f t="shared" si="44"/>
        <v>0</v>
      </c>
      <c r="S86" s="75">
        <f t="shared" si="44"/>
        <v>0</v>
      </c>
      <c r="T86" s="75">
        <f t="shared" si="44"/>
        <v>0</v>
      </c>
      <c r="U86" s="75">
        <f t="shared" si="44"/>
        <v>0</v>
      </c>
      <c r="V86" s="75">
        <f t="shared" si="44"/>
        <v>0</v>
      </c>
      <c r="W86" s="75">
        <f t="shared" si="44"/>
        <v>0</v>
      </c>
      <c r="X86" s="75">
        <f t="shared" si="44"/>
        <v>0</v>
      </c>
      <c r="Y86" s="75">
        <f t="shared" si="44"/>
        <v>0</v>
      </c>
      <c r="Z86" s="75">
        <f t="shared" si="44"/>
        <v>0</v>
      </c>
      <c r="AA86" s="75">
        <f t="shared" si="44"/>
        <v>0</v>
      </c>
      <c r="AB86" s="75">
        <f t="shared" si="44"/>
        <v>0</v>
      </c>
      <c r="AC86" s="75">
        <f t="shared" si="44"/>
        <v>0</v>
      </c>
      <c r="AD86" s="75">
        <f t="shared" si="44"/>
        <v>0</v>
      </c>
      <c r="AE86" s="75">
        <f t="shared" si="44"/>
        <v>0</v>
      </c>
      <c r="AF86" s="75">
        <f t="shared" si="44"/>
        <v>0</v>
      </c>
      <c r="AG86" s="75">
        <f t="shared" si="44"/>
        <v>0</v>
      </c>
      <c r="AH86" s="75">
        <f t="shared" si="44"/>
        <v>0</v>
      </c>
      <c r="AI86" s="75">
        <f t="shared" si="44"/>
        <v>0</v>
      </c>
      <c r="AJ86" s="75">
        <f t="shared" si="44"/>
        <v>0</v>
      </c>
      <c r="AK86" s="75">
        <f t="shared" si="44"/>
        <v>0</v>
      </c>
      <c r="AL86" s="75">
        <f t="shared" si="44"/>
        <v>0</v>
      </c>
      <c r="AM86" s="75">
        <f t="shared" si="44"/>
        <v>0</v>
      </c>
      <c r="AN86" s="75">
        <f t="shared" si="44"/>
        <v>0</v>
      </c>
      <c r="AO86" s="75">
        <f t="shared" si="44"/>
        <v>0</v>
      </c>
      <c r="AP86" s="75">
        <f t="shared" si="44"/>
        <v>0</v>
      </c>
      <c r="AQ86" s="75">
        <f t="shared" si="44"/>
        <v>0</v>
      </c>
      <c r="AR86" s="75">
        <f t="shared" si="44"/>
        <v>0</v>
      </c>
      <c r="AS86" s="75">
        <f t="shared" si="44"/>
        <v>0</v>
      </c>
      <c r="AT86" s="75">
        <f t="shared" si="44"/>
        <v>0</v>
      </c>
      <c r="AU86" s="75">
        <f t="shared" si="44"/>
        <v>0</v>
      </c>
      <c r="AV86" s="75">
        <f t="shared" si="44"/>
        <v>0</v>
      </c>
      <c r="AW86" s="75">
        <f t="shared" si="44"/>
        <v>0</v>
      </c>
      <c r="AX86" s="75">
        <f t="shared" si="44"/>
        <v>0</v>
      </c>
      <c r="AY86" s="75">
        <f t="shared" si="44"/>
        <v>0</v>
      </c>
      <c r="AZ86" s="75">
        <f t="shared" si="44"/>
        <v>0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3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0</v>
      </c>
      <c r="E87" s="75">
        <f t="shared" ref="E87:BA87" si="45">$D$20*(1-$B$5)/$B$3</f>
        <v>0</v>
      </c>
      <c r="F87" s="75">
        <f t="shared" si="45"/>
        <v>0</v>
      </c>
      <c r="G87" s="75">
        <f t="shared" si="45"/>
        <v>0</v>
      </c>
      <c r="H87" s="75">
        <f t="shared" si="45"/>
        <v>0</v>
      </c>
      <c r="I87" s="75">
        <f t="shared" si="45"/>
        <v>0</v>
      </c>
      <c r="J87" s="75">
        <f t="shared" si="45"/>
        <v>0</v>
      </c>
      <c r="K87" s="75">
        <f t="shared" si="45"/>
        <v>0</v>
      </c>
      <c r="L87" s="75">
        <f t="shared" si="45"/>
        <v>0</v>
      </c>
      <c r="M87" s="75">
        <f t="shared" si="45"/>
        <v>0</v>
      </c>
      <c r="N87" s="75">
        <f t="shared" si="45"/>
        <v>0</v>
      </c>
      <c r="O87" s="75">
        <f t="shared" si="45"/>
        <v>0</v>
      </c>
      <c r="P87" s="75">
        <f t="shared" si="45"/>
        <v>0</v>
      </c>
      <c r="Q87" s="75">
        <f t="shared" si="45"/>
        <v>0</v>
      </c>
      <c r="R87" s="75">
        <f t="shared" si="45"/>
        <v>0</v>
      </c>
      <c r="S87" s="75">
        <f t="shared" si="45"/>
        <v>0</v>
      </c>
      <c r="T87" s="75">
        <f t="shared" si="45"/>
        <v>0</v>
      </c>
      <c r="U87" s="75">
        <f t="shared" si="45"/>
        <v>0</v>
      </c>
      <c r="V87" s="75">
        <f t="shared" si="45"/>
        <v>0</v>
      </c>
      <c r="W87" s="75">
        <f t="shared" si="45"/>
        <v>0</v>
      </c>
      <c r="X87" s="75">
        <f t="shared" si="45"/>
        <v>0</v>
      </c>
      <c r="Y87" s="75">
        <f t="shared" si="45"/>
        <v>0</v>
      </c>
      <c r="Z87" s="75">
        <f t="shared" si="45"/>
        <v>0</v>
      </c>
      <c r="AA87" s="75">
        <f t="shared" si="45"/>
        <v>0</v>
      </c>
      <c r="AB87" s="75">
        <f t="shared" si="45"/>
        <v>0</v>
      </c>
      <c r="AC87" s="75">
        <f t="shared" si="45"/>
        <v>0</v>
      </c>
      <c r="AD87" s="75">
        <f t="shared" si="45"/>
        <v>0</v>
      </c>
      <c r="AE87" s="75">
        <f t="shared" si="45"/>
        <v>0</v>
      </c>
      <c r="AF87" s="75">
        <f t="shared" si="45"/>
        <v>0</v>
      </c>
      <c r="AG87" s="75">
        <f t="shared" si="45"/>
        <v>0</v>
      </c>
      <c r="AH87" s="75">
        <f t="shared" si="45"/>
        <v>0</v>
      </c>
      <c r="AI87" s="75">
        <f t="shared" si="45"/>
        <v>0</v>
      </c>
      <c r="AJ87" s="75">
        <f t="shared" si="45"/>
        <v>0</v>
      </c>
      <c r="AK87" s="75">
        <f t="shared" si="45"/>
        <v>0</v>
      </c>
      <c r="AL87" s="75">
        <f t="shared" si="45"/>
        <v>0</v>
      </c>
      <c r="AM87" s="75">
        <f t="shared" si="45"/>
        <v>0</v>
      </c>
      <c r="AN87" s="75">
        <f t="shared" si="45"/>
        <v>0</v>
      </c>
      <c r="AO87" s="75">
        <f t="shared" si="45"/>
        <v>0</v>
      </c>
      <c r="AP87" s="75">
        <f t="shared" si="45"/>
        <v>0</v>
      </c>
      <c r="AQ87" s="75">
        <f t="shared" si="45"/>
        <v>0</v>
      </c>
      <c r="AR87" s="75">
        <f t="shared" si="45"/>
        <v>0</v>
      </c>
      <c r="AS87" s="75">
        <f t="shared" si="45"/>
        <v>0</v>
      </c>
      <c r="AT87" s="75">
        <f t="shared" si="45"/>
        <v>0</v>
      </c>
      <c r="AU87" s="75">
        <f t="shared" si="45"/>
        <v>0</v>
      </c>
      <c r="AV87" s="75">
        <f t="shared" si="45"/>
        <v>0</v>
      </c>
      <c r="AW87" s="75">
        <f t="shared" si="45"/>
        <v>0</v>
      </c>
      <c r="AX87" s="75">
        <f t="shared" si="45"/>
        <v>0</v>
      </c>
      <c r="AY87" s="75">
        <f t="shared" si="45"/>
        <v>0</v>
      </c>
      <c r="AZ87" s="75">
        <f t="shared" si="45"/>
        <v>0</v>
      </c>
      <c r="BA87" s="75">
        <f t="shared" si="45"/>
        <v>0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3"/>
        <v>0</v>
      </c>
      <c r="BO87" s="335">
        <f>BN103*(1-0)</f>
        <v>0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6">$E$20*(1-$B$5)/$B$3</f>
        <v>1.7125662912051405</v>
      </c>
      <c r="F88" s="75">
        <f t="shared" si="46"/>
        <v>1.7125662912051405</v>
      </c>
      <c r="G88" s="75">
        <f t="shared" si="46"/>
        <v>1.7125662912051405</v>
      </c>
      <c r="H88" s="75">
        <f t="shared" si="46"/>
        <v>1.7125662912051405</v>
      </c>
      <c r="I88" s="75">
        <f t="shared" si="46"/>
        <v>1.7125662912051405</v>
      </c>
      <c r="J88" s="75">
        <f t="shared" si="46"/>
        <v>1.7125662912051405</v>
      </c>
      <c r="K88" s="75">
        <f t="shared" si="46"/>
        <v>1.7125662912051405</v>
      </c>
      <c r="L88" s="75">
        <f t="shared" si="46"/>
        <v>1.7125662912051405</v>
      </c>
      <c r="M88" s="75">
        <f t="shared" si="46"/>
        <v>1.7125662912051405</v>
      </c>
      <c r="N88" s="75">
        <f t="shared" si="46"/>
        <v>1.7125662912051405</v>
      </c>
      <c r="O88" s="75">
        <f t="shared" si="46"/>
        <v>1.7125662912051405</v>
      </c>
      <c r="P88" s="75">
        <f t="shared" si="46"/>
        <v>1.7125662912051405</v>
      </c>
      <c r="Q88" s="75">
        <f t="shared" si="46"/>
        <v>1.7125662912051405</v>
      </c>
      <c r="R88" s="75">
        <f t="shared" si="46"/>
        <v>1.7125662912051405</v>
      </c>
      <c r="S88" s="75">
        <f t="shared" si="46"/>
        <v>1.7125662912051405</v>
      </c>
      <c r="T88" s="75">
        <f t="shared" si="46"/>
        <v>1.7125662912051405</v>
      </c>
      <c r="U88" s="75">
        <f t="shared" si="46"/>
        <v>1.7125662912051405</v>
      </c>
      <c r="V88" s="75">
        <f t="shared" si="46"/>
        <v>1.7125662912051405</v>
      </c>
      <c r="W88" s="75">
        <f t="shared" si="46"/>
        <v>1.7125662912051405</v>
      </c>
      <c r="X88" s="75">
        <f t="shared" si="46"/>
        <v>1.7125662912051405</v>
      </c>
      <c r="Y88" s="75">
        <f t="shared" si="46"/>
        <v>1.7125662912051405</v>
      </c>
      <c r="Z88" s="75">
        <f t="shared" si="46"/>
        <v>1.7125662912051405</v>
      </c>
      <c r="AA88" s="75">
        <f t="shared" si="46"/>
        <v>1.7125662912051405</v>
      </c>
      <c r="AB88" s="75">
        <f t="shared" si="46"/>
        <v>1.7125662912051405</v>
      </c>
      <c r="AC88" s="75">
        <f t="shared" si="46"/>
        <v>1.7125662912051405</v>
      </c>
      <c r="AD88" s="75">
        <f t="shared" si="46"/>
        <v>1.7125662912051405</v>
      </c>
      <c r="AE88" s="75">
        <f t="shared" si="46"/>
        <v>1.7125662912051405</v>
      </c>
      <c r="AF88" s="75">
        <f t="shared" si="46"/>
        <v>1.7125662912051405</v>
      </c>
      <c r="AG88" s="75">
        <f t="shared" si="46"/>
        <v>1.7125662912051405</v>
      </c>
      <c r="AH88" s="75">
        <f t="shared" si="46"/>
        <v>1.7125662912051405</v>
      </c>
      <c r="AI88" s="75">
        <f t="shared" si="46"/>
        <v>1.7125662912051405</v>
      </c>
      <c r="AJ88" s="75">
        <f t="shared" si="46"/>
        <v>1.7125662912051405</v>
      </c>
      <c r="AK88" s="75">
        <f t="shared" si="46"/>
        <v>1.7125662912051405</v>
      </c>
      <c r="AL88" s="75">
        <f t="shared" si="46"/>
        <v>1.7125662912051405</v>
      </c>
      <c r="AM88" s="75">
        <f t="shared" si="46"/>
        <v>1.7125662912051405</v>
      </c>
      <c r="AN88" s="75">
        <f t="shared" si="46"/>
        <v>1.7125662912051405</v>
      </c>
      <c r="AO88" s="75">
        <f t="shared" si="46"/>
        <v>1.7125662912051405</v>
      </c>
      <c r="AP88" s="75">
        <f t="shared" si="46"/>
        <v>1.7125662912051405</v>
      </c>
      <c r="AQ88" s="75">
        <f t="shared" si="46"/>
        <v>1.7125662912051405</v>
      </c>
      <c r="AR88" s="75">
        <f t="shared" si="46"/>
        <v>1.7125662912051405</v>
      </c>
      <c r="AS88" s="75">
        <f t="shared" si="46"/>
        <v>1.7125662912051405</v>
      </c>
      <c r="AT88" s="75">
        <f t="shared" si="46"/>
        <v>1.7125662912051405</v>
      </c>
      <c r="AU88" s="75">
        <f t="shared" si="46"/>
        <v>1.7125662912051405</v>
      </c>
      <c r="AV88" s="75">
        <f t="shared" si="46"/>
        <v>1.7125662912051405</v>
      </c>
      <c r="AW88" s="75">
        <f t="shared" si="46"/>
        <v>1.7125662912051405</v>
      </c>
      <c r="AX88" s="75">
        <f t="shared" si="46"/>
        <v>1.7125662912051405</v>
      </c>
      <c r="AY88" s="75">
        <f t="shared" si="46"/>
        <v>1.7125662912051405</v>
      </c>
      <c r="AZ88" s="75">
        <f t="shared" si="46"/>
        <v>1.7125662912051405</v>
      </c>
      <c r="BA88" s="75">
        <f t="shared" si="46"/>
        <v>1.7125662912051405</v>
      </c>
      <c r="BB88" s="75">
        <f t="shared" si="46"/>
        <v>1.7125662912051405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3"/>
        <v>85.628314560256982</v>
      </c>
      <c r="BO88" s="335">
        <f>BN104*(1-0.025)</f>
        <v>85.628314560257053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C89" si="47">$F$20*(1-$B$5)/$B$3</f>
        <v>0</v>
      </c>
      <c r="G89" s="75">
        <f t="shared" si="47"/>
        <v>0</v>
      </c>
      <c r="H89" s="75">
        <f t="shared" si="47"/>
        <v>0</v>
      </c>
      <c r="I89" s="75">
        <f t="shared" si="47"/>
        <v>0</v>
      </c>
      <c r="J89" s="75">
        <f t="shared" si="47"/>
        <v>0</v>
      </c>
      <c r="K89" s="75">
        <f t="shared" si="47"/>
        <v>0</v>
      </c>
      <c r="L89" s="75">
        <f t="shared" si="47"/>
        <v>0</v>
      </c>
      <c r="M89" s="75">
        <f t="shared" si="47"/>
        <v>0</v>
      </c>
      <c r="N89" s="75">
        <f t="shared" si="47"/>
        <v>0</v>
      </c>
      <c r="O89" s="75">
        <f t="shared" si="47"/>
        <v>0</v>
      </c>
      <c r="P89" s="75">
        <f t="shared" si="47"/>
        <v>0</v>
      </c>
      <c r="Q89" s="75">
        <f t="shared" si="47"/>
        <v>0</v>
      </c>
      <c r="R89" s="75">
        <f t="shared" si="47"/>
        <v>0</v>
      </c>
      <c r="S89" s="75">
        <f t="shared" si="47"/>
        <v>0</v>
      </c>
      <c r="T89" s="75">
        <f t="shared" si="47"/>
        <v>0</v>
      </c>
      <c r="U89" s="75">
        <f t="shared" si="47"/>
        <v>0</v>
      </c>
      <c r="V89" s="75">
        <f t="shared" si="47"/>
        <v>0</v>
      </c>
      <c r="W89" s="75">
        <f t="shared" si="47"/>
        <v>0</v>
      </c>
      <c r="X89" s="75">
        <f t="shared" si="47"/>
        <v>0</v>
      </c>
      <c r="Y89" s="75">
        <f t="shared" si="47"/>
        <v>0</v>
      </c>
      <c r="Z89" s="75">
        <f t="shared" si="47"/>
        <v>0</v>
      </c>
      <c r="AA89" s="75">
        <f t="shared" si="47"/>
        <v>0</v>
      </c>
      <c r="AB89" s="75">
        <f t="shared" si="47"/>
        <v>0</v>
      </c>
      <c r="AC89" s="75">
        <f t="shared" si="47"/>
        <v>0</v>
      </c>
      <c r="AD89" s="75">
        <f t="shared" si="47"/>
        <v>0</v>
      </c>
      <c r="AE89" s="75">
        <f t="shared" si="47"/>
        <v>0</v>
      </c>
      <c r="AF89" s="75">
        <f t="shared" si="47"/>
        <v>0</v>
      </c>
      <c r="AG89" s="75">
        <f t="shared" si="47"/>
        <v>0</v>
      </c>
      <c r="AH89" s="75">
        <f t="shared" si="47"/>
        <v>0</v>
      </c>
      <c r="AI89" s="75">
        <f t="shared" si="47"/>
        <v>0</v>
      </c>
      <c r="AJ89" s="75">
        <f t="shared" si="47"/>
        <v>0</v>
      </c>
      <c r="AK89" s="75">
        <f t="shared" si="47"/>
        <v>0</v>
      </c>
      <c r="AL89" s="75">
        <f t="shared" si="47"/>
        <v>0</v>
      </c>
      <c r="AM89" s="75">
        <f t="shared" si="47"/>
        <v>0</v>
      </c>
      <c r="AN89" s="75">
        <f t="shared" si="47"/>
        <v>0</v>
      </c>
      <c r="AO89" s="75">
        <f t="shared" si="47"/>
        <v>0</v>
      </c>
      <c r="AP89" s="75">
        <f t="shared" si="47"/>
        <v>0</v>
      </c>
      <c r="AQ89" s="75">
        <f t="shared" si="47"/>
        <v>0</v>
      </c>
      <c r="AR89" s="75">
        <f t="shared" si="47"/>
        <v>0</v>
      </c>
      <c r="AS89" s="75">
        <f t="shared" si="47"/>
        <v>0</v>
      </c>
      <c r="AT89" s="75">
        <f t="shared" si="47"/>
        <v>0</v>
      </c>
      <c r="AU89" s="75">
        <f t="shared" si="47"/>
        <v>0</v>
      </c>
      <c r="AV89" s="75">
        <f t="shared" si="47"/>
        <v>0</v>
      </c>
      <c r="AW89" s="75">
        <f t="shared" si="47"/>
        <v>0</v>
      </c>
      <c r="AX89" s="75">
        <f t="shared" si="47"/>
        <v>0</v>
      </c>
      <c r="AY89" s="75">
        <f t="shared" si="47"/>
        <v>0</v>
      </c>
      <c r="AZ89" s="75">
        <f t="shared" si="47"/>
        <v>0</v>
      </c>
      <c r="BA89" s="75">
        <f t="shared" si="47"/>
        <v>0</v>
      </c>
      <c r="BB89" s="75">
        <f t="shared" si="47"/>
        <v>0</v>
      </c>
      <c r="BC89" s="75">
        <f t="shared" si="47"/>
        <v>0</v>
      </c>
      <c r="BD89" s="75"/>
      <c r="BE89" s="75"/>
      <c r="BF89" s="75"/>
      <c r="BG89" s="75"/>
      <c r="BH89" s="75"/>
      <c r="BI89" s="75"/>
      <c r="BJ89" s="75"/>
      <c r="BK89" s="75"/>
      <c r="BL89" s="75"/>
      <c r="BM89" s="37"/>
      <c r="BN89" s="75">
        <f t="shared" si="43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8">$G$20*(1-$B$5)/$B$3</f>
        <v>0</v>
      </c>
      <c r="H90" s="75">
        <f t="shared" si="48"/>
        <v>0</v>
      </c>
      <c r="I90" s="75">
        <f t="shared" si="48"/>
        <v>0</v>
      </c>
      <c r="J90" s="75">
        <f t="shared" si="48"/>
        <v>0</v>
      </c>
      <c r="K90" s="75">
        <f t="shared" si="48"/>
        <v>0</v>
      </c>
      <c r="L90" s="75">
        <f t="shared" si="48"/>
        <v>0</v>
      </c>
      <c r="M90" s="75">
        <f t="shared" si="48"/>
        <v>0</v>
      </c>
      <c r="N90" s="75">
        <f t="shared" si="48"/>
        <v>0</v>
      </c>
      <c r="O90" s="75">
        <f t="shared" si="48"/>
        <v>0</v>
      </c>
      <c r="P90" s="75">
        <f t="shared" si="48"/>
        <v>0</v>
      </c>
      <c r="Q90" s="75">
        <f t="shared" si="48"/>
        <v>0</v>
      </c>
      <c r="R90" s="75">
        <f t="shared" si="48"/>
        <v>0</v>
      </c>
      <c r="S90" s="75">
        <f t="shared" si="48"/>
        <v>0</v>
      </c>
      <c r="T90" s="75">
        <f t="shared" si="48"/>
        <v>0</v>
      </c>
      <c r="U90" s="75">
        <f t="shared" si="48"/>
        <v>0</v>
      </c>
      <c r="V90" s="75">
        <f t="shared" si="48"/>
        <v>0</v>
      </c>
      <c r="W90" s="75">
        <f t="shared" si="48"/>
        <v>0</v>
      </c>
      <c r="X90" s="75">
        <f t="shared" si="48"/>
        <v>0</v>
      </c>
      <c r="Y90" s="75">
        <f t="shared" si="48"/>
        <v>0</v>
      </c>
      <c r="Z90" s="75">
        <f t="shared" si="48"/>
        <v>0</v>
      </c>
      <c r="AA90" s="75">
        <f t="shared" si="48"/>
        <v>0</v>
      </c>
      <c r="AB90" s="75">
        <f t="shared" si="48"/>
        <v>0</v>
      </c>
      <c r="AC90" s="75">
        <f t="shared" si="48"/>
        <v>0</v>
      </c>
      <c r="AD90" s="75">
        <f t="shared" si="48"/>
        <v>0</v>
      </c>
      <c r="AE90" s="75">
        <f t="shared" si="48"/>
        <v>0</v>
      </c>
      <c r="AF90" s="75">
        <f t="shared" si="48"/>
        <v>0</v>
      </c>
      <c r="AG90" s="75">
        <f t="shared" si="48"/>
        <v>0</v>
      </c>
      <c r="AH90" s="75">
        <f t="shared" si="48"/>
        <v>0</v>
      </c>
      <c r="AI90" s="75">
        <f t="shared" si="48"/>
        <v>0</v>
      </c>
      <c r="AJ90" s="75">
        <f t="shared" si="48"/>
        <v>0</v>
      </c>
      <c r="AK90" s="75">
        <f t="shared" si="48"/>
        <v>0</v>
      </c>
      <c r="AL90" s="75">
        <f t="shared" si="48"/>
        <v>0</v>
      </c>
      <c r="AM90" s="75">
        <f t="shared" si="48"/>
        <v>0</v>
      </c>
      <c r="AN90" s="75">
        <f t="shared" si="48"/>
        <v>0</v>
      </c>
      <c r="AO90" s="75">
        <f t="shared" si="48"/>
        <v>0</v>
      </c>
      <c r="AP90" s="75">
        <f t="shared" si="48"/>
        <v>0</v>
      </c>
      <c r="AQ90" s="75">
        <f t="shared" si="48"/>
        <v>0</v>
      </c>
      <c r="AR90" s="75">
        <f t="shared" si="48"/>
        <v>0</v>
      </c>
      <c r="AS90" s="75">
        <f t="shared" si="48"/>
        <v>0</v>
      </c>
      <c r="AT90" s="75">
        <f t="shared" si="48"/>
        <v>0</v>
      </c>
      <c r="AU90" s="75">
        <f t="shared" si="48"/>
        <v>0</v>
      </c>
      <c r="AV90" s="75">
        <f t="shared" si="48"/>
        <v>0</v>
      </c>
      <c r="AW90" s="75">
        <f t="shared" si="48"/>
        <v>0</v>
      </c>
      <c r="AX90" s="75">
        <f t="shared" si="48"/>
        <v>0</v>
      </c>
      <c r="AY90" s="75">
        <f t="shared" si="48"/>
        <v>0</v>
      </c>
      <c r="AZ90" s="75">
        <f t="shared" si="48"/>
        <v>0</v>
      </c>
      <c r="BA90" s="75">
        <f t="shared" si="48"/>
        <v>0</v>
      </c>
      <c r="BB90" s="75">
        <f t="shared" si="48"/>
        <v>0</v>
      </c>
      <c r="BC90" s="75">
        <f t="shared" si="48"/>
        <v>0</v>
      </c>
      <c r="BD90" s="75">
        <f t="shared" si="48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3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E91" si="49">$H$20*(1-$B$5)/$B$3</f>
        <v>0</v>
      </c>
      <c r="I91" s="75">
        <f t="shared" si="49"/>
        <v>0</v>
      </c>
      <c r="J91" s="75">
        <f t="shared" si="49"/>
        <v>0</v>
      </c>
      <c r="K91" s="75">
        <f t="shared" si="49"/>
        <v>0</v>
      </c>
      <c r="L91" s="75">
        <f t="shared" si="49"/>
        <v>0</v>
      </c>
      <c r="M91" s="75">
        <f t="shared" si="49"/>
        <v>0</v>
      </c>
      <c r="N91" s="75">
        <f t="shared" si="49"/>
        <v>0</v>
      </c>
      <c r="O91" s="75">
        <f t="shared" si="49"/>
        <v>0</v>
      </c>
      <c r="P91" s="75">
        <f t="shared" si="49"/>
        <v>0</v>
      </c>
      <c r="Q91" s="75">
        <f t="shared" si="49"/>
        <v>0</v>
      </c>
      <c r="R91" s="75">
        <f t="shared" si="49"/>
        <v>0</v>
      </c>
      <c r="S91" s="75">
        <f t="shared" si="49"/>
        <v>0</v>
      </c>
      <c r="T91" s="75">
        <f t="shared" si="49"/>
        <v>0</v>
      </c>
      <c r="U91" s="75">
        <f t="shared" si="49"/>
        <v>0</v>
      </c>
      <c r="V91" s="75">
        <f t="shared" si="49"/>
        <v>0</v>
      </c>
      <c r="W91" s="75">
        <f t="shared" si="49"/>
        <v>0</v>
      </c>
      <c r="X91" s="75">
        <f t="shared" si="49"/>
        <v>0</v>
      </c>
      <c r="Y91" s="75">
        <f t="shared" si="49"/>
        <v>0</v>
      </c>
      <c r="Z91" s="75">
        <f t="shared" si="49"/>
        <v>0</v>
      </c>
      <c r="AA91" s="75">
        <f t="shared" si="49"/>
        <v>0</v>
      </c>
      <c r="AB91" s="75">
        <f t="shared" si="49"/>
        <v>0</v>
      </c>
      <c r="AC91" s="75">
        <f t="shared" si="49"/>
        <v>0</v>
      </c>
      <c r="AD91" s="75">
        <f t="shared" si="49"/>
        <v>0</v>
      </c>
      <c r="AE91" s="75">
        <f t="shared" si="49"/>
        <v>0</v>
      </c>
      <c r="AF91" s="75">
        <f t="shared" si="49"/>
        <v>0</v>
      </c>
      <c r="AG91" s="75">
        <f t="shared" si="49"/>
        <v>0</v>
      </c>
      <c r="AH91" s="75">
        <f t="shared" si="49"/>
        <v>0</v>
      </c>
      <c r="AI91" s="75">
        <f t="shared" si="49"/>
        <v>0</v>
      </c>
      <c r="AJ91" s="75">
        <f t="shared" si="49"/>
        <v>0</v>
      </c>
      <c r="AK91" s="75">
        <f t="shared" si="49"/>
        <v>0</v>
      </c>
      <c r="AL91" s="75">
        <f t="shared" si="49"/>
        <v>0</v>
      </c>
      <c r="AM91" s="75">
        <f t="shared" si="49"/>
        <v>0</v>
      </c>
      <c r="AN91" s="75">
        <f t="shared" si="49"/>
        <v>0</v>
      </c>
      <c r="AO91" s="75">
        <f t="shared" si="49"/>
        <v>0</v>
      </c>
      <c r="AP91" s="75">
        <f t="shared" si="49"/>
        <v>0</v>
      </c>
      <c r="AQ91" s="75">
        <f t="shared" si="49"/>
        <v>0</v>
      </c>
      <c r="AR91" s="75">
        <f t="shared" si="49"/>
        <v>0</v>
      </c>
      <c r="AS91" s="75">
        <f t="shared" si="49"/>
        <v>0</v>
      </c>
      <c r="AT91" s="75">
        <f t="shared" si="49"/>
        <v>0</v>
      </c>
      <c r="AU91" s="75">
        <f t="shared" si="49"/>
        <v>0</v>
      </c>
      <c r="AV91" s="75">
        <f t="shared" si="49"/>
        <v>0</v>
      </c>
      <c r="AW91" s="75">
        <f t="shared" si="49"/>
        <v>0</v>
      </c>
      <c r="AX91" s="75">
        <f t="shared" si="49"/>
        <v>0</v>
      </c>
      <c r="AY91" s="75">
        <f t="shared" si="49"/>
        <v>0</v>
      </c>
      <c r="AZ91" s="75">
        <f t="shared" si="49"/>
        <v>0</v>
      </c>
      <c r="BA91" s="75">
        <f t="shared" si="49"/>
        <v>0</v>
      </c>
      <c r="BB91" s="75">
        <f t="shared" si="49"/>
        <v>0</v>
      </c>
      <c r="BC91" s="75">
        <f t="shared" si="49"/>
        <v>0</v>
      </c>
      <c r="BD91" s="75">
        <f t="shared" si="49"/>
        <v>0</v>
      </c>
      <c r="BE91" s="75">
        <f t="shared" si="49"/>
        <v>0</v>
      </c>
      <c r="BF91" s="75"/>
      <c r="BG91" s="75"/>
      <c r="BH91" s="75"/>
      <c r="BI91" s="75"/>
      <c r="BJ91" s="75"/>
      <c r="BK91" s="75"/>
      <c r="BL91" s="75"/>
      <c r="BM91" s="37"/>
      <c r="BN91" s="75">
        <f t="shared" si="43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F92" si="50">$I$20*(1-$B$5)/$B$3</f>
        <v>0</v>
      </c>
      <c r="J92" s="75">
        <f t="shared" si="50"/>
        <v>0</v>
      </c>
      <c r="K92" s="75">
        <f t="shared" si="50"/>
        <v>0</v>
      </c>
      <c r="L92" s="75">
        <f t="shared" si="50"/>
        <v>0</v>
      </c>
      <c r="M92" s="75">
        <f t="shared" si="50"/>
        <v>0</v>
      </c>
      <c r="N92" s="75">
        <f t="shared" si="50"/>
        <v>0</v>
      </c>
      <c r="O92" s="75">
        <f t="shared" si="50"/>
        <v>0</v>
      </c>
      <c r="P92" s="75">
        <f t="shared" si="50"/>
        <v>0</v>
      </c>
      <c r="Q92" s="75">
        <f t="shared" si="50"/>
        <v>0</v>
      </c>
      <c r="R92" s="75">
        <f t="shared" si="50"/>
        <v>0</v>
      </c>
      <c r="S92" s="75">
        <f t="shared" si="50"/>
        <v>0</v>
      </c>
      <c r="T92" s="75">
        <f t="shared" si="50"/>
        <v>0</v>
      </c>
      <c r="U92" s="75">
        <f t="shared" si="50"/>
        <v>0</v>
      </c>
      <c r="V92" s="75">
        <f t="shared" si="50"/>
        <v>0</v>
      </c>
      <c r="W92" s="75">
        <f t="shared" si="50"/>
        <v>0</v>
      </c>
      <c r="X92" s="75">
        <f t="shared" si="50"/>
        <v>0</v>
      </c>
      <c r="Y92" s="75">
        <f t="shared" si="50"/>
        <v>0</v>
      </c>
      <c r="Z92" s="75">
        <f t="shared" si="50"/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</v>
      </c>
      <c r="AJ92" s="75">
        <f t="shared" si="50"/>
        <v>0</v>
      </c>
      <c r="AK92" s="75">
        <f t="shared" si="50"/>
        <v>0</v>
      </c>
      <c r="AL92" s="75">
        <f t="shared" si="50"/>
        <v>0</v>
      </c>
      <c r="AM92" s="75">
        <f t="shared" si="50"/>
        <v>0</v>
      </c>
      <c r="AN92" s="75">
        <f t="shared" si="50"/>
        <v>0</v>
      </c>
      <c r="AO92" s="75">
        <f t="shared" si="50"/>
        <v>0</v>
      </c>
      <c r="AP92" s="75">
        <f t="shared" si="50"/>
        <v>0</v>
      </c>
      <c r="AQ92" s="75">
        <f t="shared" si="50"/>
        <v>0</v>
      </c>
      <c r="AR92" s="75">
        <f t="shared" si="50"/>
        <v>0</v>
      </c>
      <c r="AS92" s="75">
        <f t="shared" si="50"/>
        <v>0</v>
      </c>
      <c r="AT92" s="75">
        <f t="shared" si="50"/>
        <v>0</v>
      </c>
      <c r="AU92" s="75">
        <f t="shared" si="50"/>
        <v>0</v>
      </c>
      <c r="AV92" s="75">
        <f t="shared" si="50"/>
        <v>0</v>
      </c>
      <c r="AW92" s="75">
        <f t="shared" si="50"/>
        <v>0</v>
      </c>
      <c r="AX92" s="75">
        <f t="shared" si="50"/>
        <v>0</v>
      </c>
      <c r="AY92" s="75">
        <f t="shared" si="50"/>
        <v>0</v>
      </c>
      <c r="AZ92" s="75">
        <f t="shared" si="50"/>
        <v>0</v>
      </c>
      <c r="BA92" s="75">
        <f t="shared" si="50"/>
        <v>0</v>
      </c>
      <c r="BB92" s="75">
        <f t="shared" si="50"/>
        <v>0</v>
      </c>
      <c r="BC92" s="75">
        <f t="shared" si="50"/>
        <v>0</v>
      </c>
      <c r="BD92" s="75">
        <f t="shared" si="50"/>
        <v>0</v>
      </c>
      <c r="BE92" s="75">
        <f t="shared" si="50"/>
        <v>0</v>
      </c>
      <c r="BF92" s="75">
        <f t="shared" si="50"/>
        <v>0</v>
      </c>
      <c r="BG92" s="75"/>
      <c r="BH92" s="75"/>
      <c r="BI92" s="75"/>
      <c r="BJ92" s="75"/>
      <c r="BK92" s="75"/>
      <c r="BL92" s="75"/>
      <c r="BM92" s="37"/>
      <c r="BN92" s="75">
        <f t="shared" si="43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G93" si="51">$J$20*(1-$B$5)/$B$3</f>
        <v>0</v>
      </c>
      <c r="P93" s="75">
        <f t="shared" si="51"/>
        <v>0</v>
      </c>
      <c r="Q93" s="75">
        <f t="shared" si="51"/>
        <v>0</v>
      </c>
      <c r="R93" s="75">
        <f t="shared" si="51"/>
        <v>0</v>
      </c>
      <c r="S93" s="75">
        <f t="shared" si="51"/>
        <v>0</v>
      </c>
      <c r="T93" s="75">
        <f t="shared" si="51"/>
        <v>0</v>
      </c>
      <c r="U93" s="75">
        <f t="shared" si="51"/>
        <v>0</v>
      </c>
      <c r="V93" s="75">
        <f t="shared" si="51"/>
        <v>0</v>
      </c>
      <c r="W93" s="75">
        <f t="shared" si="51"/>
        <v>0</v>
      </c>
      <c r="X93" s="75">
        <f t="shared" si="51"/>
        <v>0</v>
      </c>
      <c r="Y93" s="75">
        <f t="shared" si="51"/>
        <v>0</v>
      </c>
      <c r="Z93" s="75">
        <f t="shared" si="51"/>
        <v>0</v>
      </c>
      <c r="AA93" s="75">
        <f t="shared" si="51"/>
        <v>0</v>
      </c>
      <c r="AB93" s="75">
        <f t="shared" si="51"/>
        <v>0</v>
      </c>
      <c r="AC93" s="75">
        <f t="shared" si="51"/>
        <v>0</v>
      </c>
      <c r="AD93" s="75">
        <f t="shared" si="51"/>
        <v>0</v>
      </c>
      <c r="AE93" s="75">
        <f t="shared" si="51"/>
        <v>0</v>
      </c>
      <c r="AF93" s="75">
        <f t="shared" si="51"/>
        <v>0</v>
      </c>
      <c r="AG93" s="75">
        <f t="shared" si="51"/>
        <v>0</v>
      </c>
      <c r="AH93" s="75">
        <f t="shared" si="51"/>
        <v>0</v>
      </c>
      <c r="AI93" s="75">
        <f t="shared" si="51"/>
        <v>0</v>
      </c>
      <c r="AJ93" s="75">
        <f t="shared" si="51"/>
        <v>0</v>
      </c>
      <c r="AK93" s="75">
        <f t="shared" si="51"/>
        <v>0</v>
      </c>
      <c r="AL93" s="75">
        <f t="shared" si="51"/>
        <v>0</v>
      </c>
      <c r="AM93" s="75">
        <f t="shared" si="51"/>
        <v>0</v>
      </c>
      <c r="AN93" s="75">
        <f t="shared" si="51"/>
        <v>0</v>
      </c>
      <c r="AO93" s="75">
        <f t="shared" si="51"/>
        <v>0</v>
      </c>
      <c r="AP93" s="75">
        <f t="shared" si="51"/>
        <v>0</v>
      </c>
      <c r="AQ93" s="75">
        <f t="shared" si="51"/>
        <v>0</v>
      </c>
      <c r="AR93" s="75">
        <f t="shared" si="51"/>
        <v>0</v>
      </c>
      <c r="AS93" s="75">
        <f t="shared" si="51"/>
        <v>0</v>
      </c>
      <c r="AT93" s="75">
        <f t="shared" si="51"/>
        <v>0</v>
      </c>
      <c r="AU93" s="75">
        <f t="shared" si="51"/>
        <v>0</v>
      </c>
      <c r="AV93" s="75">
        <f t="shared" si="51"/>
        <v>0</v>
      </c>
      <c r="AW93" s="75">
        <f t="shared" si="51"/>
        <v>0</v>
      </c>
      <c r="AX93" s="75">
        <f t="shared" si="51"/>
        <v>0</v>
      </c>
      <c r="AY93" s="75">
        <f t="shared" si="51"/>
        <v>0</v>
      </c>
      <c r="AZ93" s="75">
        <f t="shared" si="51"/>
        <v>0</v>
      </c>
      <c r="BA93" s="75">
        <f t="shared" si="51"/>
        <v>0</v>
      </c>
      <c r="BB93" s="75">
        <f t="shared" si="51"/>
        <v>0</v>
      </c>
      <c r="BC93" s="75">
        <f t="shared" si="51"/>
        <v>0</v>
      </c>
      <c r="BD93" s="75">
        <f t="shared" si="51"/>
        <v>0</v>
      </c>
      <c r="BE93" s="75">
        <f t="shared" si="51"/>
        <v>0</v>
      </c>
      <c r="BF93" s="75">
        <f t="shared" si="51"/>
        <v>0</v>
      </c>
      <c r="BG93" s="75">
        <f t="shared" si="51"/>
        <v>0</v>
      </c>
      <c r="BH93" s="75"/>
      <c r="BI93" s="75"/>
      <c r="BJ93" s="75"/>
      <c r="BK93" s="75"/>
      <c r="BL93" s="75"/>
      <c r="BM93" s="37"/>
      <c r="BN93" s="75">
        <f t="shared" si="43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H94" si="52">$K$20*(1-$B$5)/$B$3</f>
        <v>0</v>
      </c>
      <c r="P94" s="75">
        <f t="shared" si="52"/>
        <v>0</v>
      </c>
      <c r="Q94" s="75">
        <f t="shared" si="52"/>
        <v>0</v>
      </c>
      <c r="R94" s="75">
        <f t="shared" si="52"/>
        <v>0</v>
      </c>
      <c r="S94" s="75">
        <f t="shared" si="52"/>
        <v>0</v>
      </c>
      <c r="T94" s="75">
        <f t="shared" si="52"/>
        <v>0</v>
      </c>
      <c r="U94" s="75">
        <f t="shared" si="52"/>
        <v>0</v>
      </c>
      <c r="V94" s="75">
        <f t="shared" si="52"/>
        <v>0</v>
      </c>
      <c r="W94" s="75">
        <f t="shared" si="52"/>
        <v>0</v>
      </c>
      <c r="X94" s="75">
        <f t="shared" si="52"/>
        <v>0</v>
      </c>
      <c r="Y94" s="75">
        <f t="shared" si="52"/>
        <v>0</v>
      </c>
      <c r="Z94" s="75">
        <f t="shared" si="52"/>
        <v>0</v>
      </c>
      <c r="AA94" s="75">
        <f t="shared" si="52"/>
        <v>0</v>
      </c>
      <c r="AB94" s="75">
        <f t="shared" si="52"/>
        <v>0</v>
      </c>
      <c r="AC94" s="75">
        <f t="shared" si="52"/>
        <v>0</v>
      </c>
      <c r="AD94" s="75">
        <f t="shared" si="52"/>
        <v>0</v>
      </c>
      <c r="AE94" s="75">
        <f t="shared" si="52"/>
        <v>0</v>
      </c>
      <c r="AF94" s="75">
        <f t="shared" si="52"/>
        <v>0</v>
      </c>
      <c r="AG94" s="75">
        <f t="shared" si="52"/>
        <v>0</v>
      </c>
      <c r="AH94" s="75">
        <f t="shared" si="52"/>
        <v>0</v>
      </c>
      <c r="AI94" s="75">
        <f t="shared" si="52"/>
        <v>0</v>
      </c>
      <c r="AJ94" s="75">
        <f t="shared" si="52"/>
        <v>0</v>
      </c>
      <c r="AK94" s="75">
        <f t="shared" si="52"/>
        <v>0</v>
      </c>
      <c r="AL94" s="75">
        <f t="shared" si="52"/>
        <v>0</v>
      </c>
      <c r="AM94" s="75">
        <f t="shared" si="52"/>
        <v>0</v>
      </c>
      <c r="AN94" s="75">
        <f t="shared" si="52"/>
        <v>0</v>
      </c>
      <c r="AO94" s="75">
        <f t="shared" si="52"/>
        <v>0</v>
      </c>
      <c r="AP94" s="75">
        <f t="shared" si="52"/>
        <v>0</v>
      </c>
      <c r="AQ94" s="75">
        <f t="shared" si="52"/>
        <v>0</v>
      </c>
      <c r="AR94" s="75">
        <f t="shared" si="52"/>
        <v>0</v>
      </c>
      <c r="AS94" s="75">
        <f t="shared" si="52"/>
        <v>0</v>
      </c>
      <c r="AT94" s="75">
        <f t="shared" si="52"/>
        <v>0</v>
      </c>
      <c r="AU94" s="75">
        <f t="shared" si="52"/>
        <v>0</v>
      </c>
      <c r="AV94" s="75">
        <f t="shared" si="52"/>
        <v>0</v>
      </c>
      <c r="AW94" s="75">
        <f t="shared" si="52"/>
        <v>0</v>
      </c>
      <c r="AX94" s="75">
        <f t="shared" si="52"/>
        <v>0</v>
      </c>
      <c r="AY94" s="75">
        <f t="shared" si="52"/>
        <v>0</v>
      </c>
      <c r="AZ94" s="75">
        <f t="shared" si="52"/>
        <v>0</v>
      </c>
      <c r="BA94" s="75">
        <f t="shared" si="52"/>
        <v>0</v>
      </c>
      <c r="BB94" s="75">
        <f t="shared" si="52"/>
        <v>0</v>
      </c>
      <c r="BC94" s="75">
        <f t="shared" si="52"/>
        <v>0</v>
      </c>
      <c r="BD94" s="75">
        <f t="shared" si="52"/>
        <v>0</v>
      </c>
      <c r="BE94" s="75">
        <f t="shared" si="52"/>
        <v>0</v>
      </c>
      <c r="BF94" s="75">
        <f t="shared" si="52"/>
        <v>0</v>
      </c>
      <c r="BG94" s="75">
        <f t="shared" si="52"/>
        <v>0</v>
      </c>
      <c r="BH94" s="75">
        <f t="shared" si="52"/>
        <v>0</v>
      </c>
      <c r="BI94" s="75"/>
      <c r="BJ94" s="75"/>
      <c r="BK94" s="75"/>
      <c r="BL94" s="75"/>
      <c r="BM94" s="37"/>
      <c r="BN94" s="75">
        <f t="shared" si="43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3">$L$20*(1-$B$5)/$B$3</f>
        <v>0</v>
      </c>
      <c r="P95" s="75">
        <f t="shared" si="53"/>
        <v>0</v>
      </c>
      <c r="Q95" s="75">
        <f t="shared" si="53"/>
        <v>0</v>
      </c>
      <c r="R95" s="75">
        <f t="shared" si="53"/>
        <v>0</v>
      </c>
      <c r="S95" s="75">
        <f t="shared" si="53"/>
        <v>0</v>
      </c>
      <c r="T95" s="75">
        <f t="shared" si="53"/>
        <v>0</v>
      </c>
      <c r="U95" s="75">
        <f t="shared" si="53"/>
        <v>0</v>
      </c>
      <c r="V95" s="75">
        <f t="shared" si="53"/>
        <v>0</v>
      </c>
      <c r="W95" s="75">
        <f t="shared" si="53"/>
        <v>0</v>
      </c>
      <c r="X95" s="75">
        <f t="shared" si="53"/>
        <v>0</v>
      </c>
      <c r="Y95" s="75">
        <f t="shared" si="53"/>
        <v>0</v>
      </c>
      <c r="Z95" s="75">
        <f t="shared" si="53"/>
        <v>0</v>
      </c>
      <c r="AA95" s="75">
        <f t="shared" si="53"/>
        <v>0</v>
      </c>
      <c r="AB95" s="75">
        <f t="shared" si="53"/>
        <v>0</v>
      </c>
      <c r="AC95" s="75">
        <f t="shared" si="53"/>
        <v>0</v>
      </c>
      <c r="AD95" s="75">
        <f t="shared" si="53"/>
        <v>0</v>
      </c>
      <c r="AE95" s="75">
        <f t="shared" si="53"/>
        <v>0</v>
      </c>
      <c r="AF95" s="75">
        <f t="shared" si="53"/>
        <v>0</v>
      </c>
      <c r="AG95" s="75">
        <f t="shared" si="53"/>
        <v>0</v>
      </c>
      <c r="AH95" s="75">
        <f t="shared" si="53"/>
        <v>0</v>
      </c>
      <c r="AI95" s="75">
        <f t="shared" si="53"/>
        <v>0</v>
      </c>
      <c r="AJ95" s="75">
        <f t="shared" si="53"/>
        <v>0</v>
      </c>
      <c r="AK95" s="75">
        <f t="shared" si="53"/>
        <v>0</v>
      </c>
      <c r="AL95" s="75">
        <f t="shared" si="53"/>
        <v>0</v>
      </c>
      <c r="AM95" s="75">
        <f t="shared" si="53"/>
        <v>0</v>
      </c>
      <c r="AN95" s="75">
        <f t="shared" si="53"/>
        <v>0</v>
      </c>
      <c r="AO95" s="75">
        <f t="shared" si="53"/>
        <v>0</v>
      </c>
      <c r="AP95" s="75">
        <f t="shared" si="53"/>
        <v>0</v>
      </c>
      <c r="AQ95" s="75">
        <f t="shared" si="53"/>
        <v>0</v>
      </c>
      <c r="AR95" s="75">
        <f t="shared" si="53"/>
        <v>0</v>
      </c>
      <c r="AS95" s="75">
        <f t="shared" si="53"/>
        <v>0</v>
      </c>
      <c r="AT95" s="75">
        <f t="shared" si="53"/>
        <v>0</v>
      </c>
      <c r="AU95" s="75">
        <f t="shared" si="53"/>
        <v>0</v>
      </c>
      <c r="AV95" s="75">
        <f t="shared" si="53"/>
        <v>0</v>
      </c>
      <c r="AW95" s="75">
        <f t="shared" si="53"/>
        <v>0</v>
      </c>
      <c r="AX95" s="75">
        <f t="shared" si="53"/>
        <v>0</v>
      </c>
      <c r="AY95" s="75">
        <f t="shared" si="53"/>
        <v>0</v>
      </c>
      <c r="AZ95" s="75">
        <f t="shared" si="53"/>
        <v>0</v>
      </c>
      <c r="BA95" s="75">
        <f t="shared" si="53"/>
        <v>0</v>
      </c>
      <c r="BB95" s="75">
        <f t="shared" si="53"/>
        <v>0</v>
      </c>
      <c r="BC95" s="75">
        <f t="shared" si="53"/>
        <v>0</v>
      </c>
      <c r="BD95" s="75">
        <f t="shared" si="53"/>
        <v>0</v>
      </c>
      <c r="BE95" s="75">
        <f t="shared" si="53"/>
        <v>0</v>
      </c>
      <c r="BF95" s="75">
        <f t="shared" si="53"/>
        <v>0</v>
      </c>
      <c r="BG95" s="75">
        <f t="shared" si="53"/>
        <v>0</v>
      </c>
      <c r="BH95" s="75">
        <f t="shared" si="53"/>
        <v>0</v>
      </c>
      <c r="BI95" s="75">
        <f t="shared" si="53"/>
        <v>0</v>
      </c>
      <c r="BJ95" s="75"/>
      <c r="BK95" s="75"/>
      <c r="BL95" s="75"/>
      <c r="BM95" s="37"/>
      <c r="BN95" s="75">
        <f t="shared" si="43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 t="shared" ref="N96:BJ96" si="54">$M$20*(1-$B$5)/$B$3</f>
        <v>0</v>
      </c>
      <c r="O96" s="75">
        <f t="shared" si="54"/>
        <v>0</v>
      </c>
      <c r="P96" s="75">
        <f t="shared" si="54"/>
        <v>0</v>
      </c>
      <c r="Q96" s="75">
        <f t="shared" si="54"/>
        <v>0</v>
      </c>
      <c r="R96" s="75">
        <f t="shared" si="54"/>
        <v>0</v>
      </c>
      <c r="S96" s="75">
        <f t="shared" si="54"/>
        <v>0</v>
      </c>
      <c r="T96" s="75">
        <f t="shared" si="54"/>
        <v>0</v>
      </c>
      <c r="U96" s="75">
        <f t="shared" si="54"/>
        <v>0</v>
      </c>
      <c r="V96" s="75">
        <f t="shared" si="54"/>
        <v>0</v>
      </c>
      <c r="W96" s="75">
        <f t="shared" si="54"/>
        <v>0</v>
      </c>
      <c r="X96" s="75">
        <f t="shared" si="54"/>
        <v>0</v>
      </c>
      <c r="Y96" s="75">
        <f t="shared" si="54"/>
        <v>0</v>
      </c>
      <c r="Z96" s="75">
        <f t="shared" si="54"/>
        <v>0</v>
      </c>
      <c r="AA96" s="75">
        <f t="shared" si="54"/>
        <v>0</v>
      </c>
      <c r="AB96" s="75">
        <f t="shared" si="54"/>
        <v>0</v>
      </c>
      <c r="AC96" s="75">
        <f t="shared" si="54"/>
        <v>0</v>
      </c>
      <c r="AD96" s="75">
        <f t="shared" si="54"/>
        <v>0</v>
      </c>
      <c r="AE96" s="75">
        <f t="shared" si="54"/>
        <v>0</v>
      </c>
      <c r="AF96" s="75">
        <f t="shared" si="54"/>
        <v>0</v>
      </c>
      <c r="AG96" s="75">
        <f t="shared" si="54"/>
        <v>0</v>
      </c>
      <c r="AH96" s="75">
        <f t="shared" si="54"/>
        <v>0</v>
      </c>
      <c r="AI96" s="75">
        <f t="shared" si="54"/>
        <v>0</v>
      </c>
      <c r="AJ96" s="75">
        <f t="shared" si="54"/>
        <v>0</v>
      </c>
      <c r="AK96" s="75">
        <f t="shared" si="54"/>
        <v>0</v>
      </c>
      <c r="AL96" s="75">
        <f t="shared" si="54"/>
        <v>0</v>
      </c>
      <c r="AM96" s="75">
        <f t="shared" si="54"/>
        <v>0</v>
      </c>
      <c r="AN96" s="75">
        <f t="shared" si="54"/>
        <v>0</v>
      </c>
      <c r="AO96" s="75">
        <f t="shared" si="54"/>
        <v>0</v>
      </c>
      <c r="AP96" s="75">
        <f t="shared" si="54"/>
        <v>0</v>
      </c>
      <c r="AQ96" s="75">
        <f t="shared" si="54"/>
        <v>0</v>
      </c>
      <c r="AR96" s="75">
        <f t="shared" si="54"/>
        <v>0</v>
      </c>
      <c r="AS96" s="75">
        <f t="shared" si="54"/>
        <v>0</v>
      </c>
      <c r="AT96" s="75">
        <f t="shared" si="54"/>
        <v>0</v>
      </c>
      <c r="AU96" s="75">
        <f t="shared" si="54"/>
        <v>0</v>
      </c>
      <c r="AV96" s="75">
        <f t="shared" si="54"/>
        <v>0</v>
      </c>
      <c r="AW96" s="75">
        <f t="shared" si="54"/>
        <v>0</v>
      </c>
      <c r="AX96" s="75">
        <f t="shared" si="54"/>
        <v>0</v>
      </c>
      <c r="AY96" s="75">
        <f t="shared" si="54"/>
        <v>0</v>
      </c>
      <c r="AZ96" s="75">
        <f t="shared" si="54"/>
        <v>0</v>
      </c>
      <c r="BA96" s="75">
        <f t="shared" si="54"/>
        <v>0</v>
      </c>
      <c r="BB96" s="75">
        <f t="shared" si="54"/>
        <v>0</v>
      </c>
      <c r="BC96" s="75">
        <f t="shared" si="54"/>
        <v>0</v>
      </c>
      <c r="BD96" s="75">
        <f t="shared" si="54"/>
        <v>0</v>
      </c>
      <c r="BE96" s="75">
        <f t="shared" si="54"/>
        <v>0</v>
      </c>
      <c r="BF96" s="75">
        <f t="shared" si="54"/>
        <v>0</v>
      </c>
      <c r="BG96" s="75">
        <f t="shared" si="54"/>
        <v>0</v>
      </c>
      <c r="BH96" s="75">
        <f t="shared" si="54"/>
        <v>0</v>
      </c>
      <c r="BI96" s="75">
        <f t="shared" si="54"/>
        <v>0</v>
      </c>
      <c r="BJ96" s="75">
        <f t="shared" si="54"/>
        <v>0</v>
      </c>
      <c r="BK96" s="75"/>
      <c r="BL96" s="75"/>
      <c r="BM96" s="37"/>
      <c r="BN96" s="75">
        <f t="shared" si="43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0</v>
      </c>
      <c r="O97" s="75">
        <f t="shared" ref="O97:BK97" si="55">$N$20*(1-$B$5)/$B$3</f>
        <v>0</v>
      </c>
      <c r="P97" s="75">
        <f t="shared" si="55"/>
        <v>0</v>
      </c>
      <c r="Q97" s="75">
        <f t="shared" si="55"/>
        <v>0</v>
      </c>
      <c r="R97" s="75">
        <f t="shared" si="55"/>
        <v>0</v>
      </c>
      <c r="S97" s="75">
        <f t="shared" si="55"/>
        <v>0</v>
      </c>
      <c r="T97" s="75">
        <f t="shared" si="55"/>
        <v>0</v>
      </c>
      <c r="U97" s="75">
        <f t="shared" si="55"/>
        <v>0</v>
      </c>
      <c r="V97" s="75">
        <f t="shared" si="55"/>
        <v>0</v>
      </c>
      <c r="W97" s="75">
        <f t="shared" si="55"/>
        <v>0</v>
      </c>
      <c r="X97" s="75">
        <f t="shared" si="55"/>
        <v>0</v>
      </c>
      <c r="Y97" s="75">
        <f t="shared" si="55"/>
        <v>0</v>
      </c>
      <c r="Z97" s="75">
        <f t="shared" si="55"/>
        <v>0</v>
      </c>
      <c r="AA97" s="75">
        <f t="shared" si="55"/>
        <v>0</v>
      </c>
      <c r="AB97" s="75">
        <f t="shared" si="55"/>
        <v>0</v>
      </c>
      <c r="AC97" s="75">
        <f t="shared" si="55"/>
        <v>0</v>
      </c>
      <c r="AD97" s="75">
        <f t="shared" si="55"/>
        <v>0</v>
      </c>
      <c r="AE97" s="75">
        <f t="shared" si="55"/>
        <v>0</v>
      </c>
      <c r="AF97" s="75">
        <f t="shared" si="55"/>
        <v>0</v>
      </c>
      <c r="AG97" s="75">
        <f t="shared" si="55"/>
        <v>0</v>
      </c>
      <c r="AH97" s="75">
        <f t="shared" si="55"/>
        <v>0</v>
      </c>
      <c r="AI97" s="75">
        <f t="shared" si="55"/>
        <v>0</v>
      </c>
      <c r="AJ97" s="75">
        <f t="shared" si="55"/>
        <v>0</v>
      </c>
      <c r="AK97" s="75">
        <f t="shared" si="55"/>
        <v>0</v>
      </c>
      <c r="AL97" s="75">
        <f t="shared" si="55"/>
        <v>0</v>
      </c>
      <c r="AM97" s="75">
        <f t="shared" si="55"/>
        <v>0</v>
      </c>
      <c r="AN97" s="75">
        <f t="shared" si="55"/>
        <v>0</v>
      </c>
      <c r="AO97" s="75">
        <f t="shared" si="55"/>
        <v>0</v>
      </c>
      <c r="AP97" s="75">
        <f t="shared" si="55"/>
        <v>0</v>
      </c>
      <c r="AQ97" s="75">
        <f t="shared" si="55"/>
        <v>0</v>
      </c>
      <c r="AR97" s="75">
        <f t="shared" si="55"/>
        <v>0</v>
      </c>
      <c r="AS97" s="75">
        <f t="shared" si="55"/>
        <v>0</v>
      </c>
      <c r="AT97" s="75">
        <f t="shared" si="55"/>
        <v>0</v>
      </c>
      <c r="AU97" s="75">
        <f t="shared" si="55"/>
        <v>0</v>
      </c>
      <c r="AV97" s="75">
        <f t="shared" si="55"/>
        <v>0</v>
      </c>
      <c r="AW97" s="75">
        <f t="shared" si="55"/>
        <v>0</v>
      </c>
      <c r="AX97" s="75">
        <f t="shared" si="55"/>
        <v>0</v>
      </c>
      <c r="AY97" s="75">
        <f t="shared" si="55"/>
        <v>0</v>
      </c>
      <c r="AZ97" s="75">
        <f t="shared" si="55"/>
        <v>0</v>
      </c>
      <c r="BA97" s="75">
        <f t="shared" si="55"/>
        <v>0</v>
      </c>
      <c r="BB97" s="75">
        <f t="shared" si="55"/>
        <v>0</v>
      </c>
      <c r="BC97" s="75">
        <f t="shared" si="55"/>
        <v>0</v>
      </c>
      <c r="BD97" s="75">
        <f t="shared" si="55"/>
        <v>0</v>
      </c>
      <c r="BE97" s="75">
        <f t="shared" si="55"/>
        <v>0</v>
      </c>
      <c r="BF97" s="75">
        <f t="shared" si="55"/>
        <v>0</v>
      </c>
      <c r="BG97" s="75">
        <f t="shared" si="55"/>
        <v>0</v>
      </c>
      <c r="BH97" s="75">
        <f t="shared" si="55"/>
        <v>0</v>
      </c>
      <c r="BI97" s="75">
        <f t="shared" si="55"/>
        <v>0</v>
      </c>
      <c r="BJ97" s="75">
        <f t="shared" si="55"/>
        <v>0</v>
      </c>
      <c r="BK97" s="75">
        <f t="shared" si="55"/>
        <v>0</v>
      </c>
      <c r="BL97" s="75"/>
      <c r="BM97" s="37"/>
      <c r="BN97" s="75">
        <f t="shared" si="43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6">SUM(C85:C97)</f>
        <v>0</v>
      </c>
      <c r="D98" s="104">
        <f t="shared" si="56"/>
        <v>0</v>
      </c>
      <c r="E98" s="104">
        <f t="shared" si="56"/>
        <v>1.7125662912051405</v>
      </c>
      <c r="F98" s="104">
        <f t="shared" si="56"/>
        <v>1.7125662912051405</v>
      </c>
      <c r="G98" s="104">
        <f t="shared" si="56"/>
        <v>1.7125662912051405</v>
      </c>
      <c r="H98" s="104">
        <f t="shared" si="56"/>
        <v>1.7125662912051405</v>
      </c>
      <c r="I98" s="104">
        <f t="shared" si="56"/>
        <v>1.7125662912051405</v>
      </c>
      <c r="J98" s="104">
        <f t="shared" si="56"/>
        <v>1.7125662912051405</v>
      </c>
      <c r="K98" s="104">
        <f t="shared" si="56"/>
        <v>1.7125662912051405</v>
      </c>
      <c r="L98" s="104">
        <f t="shared" si="56"/>
        <v>1.7125662912051405</v>
      </c>
      <c r="M98" s="104">
        <f t="shared" si="56"/>
        <v>1.7125662912051405</v>
      </c>
      <c r="N98" s="104">
        <f t="shared" si="56"/>
        <v>1.7125662912051405</v>
      </c>
      <c r="O98" s="104">
        <f t="shared" si="56"/>
        <v>1.7125662912051405</v>
      </c>
      <c r="P98" s="104">
        <f t="shared" si="56"/>
        <v>1.7125662912051405</v>
      </c>
      <c r="Q98" s="104">
        <f t="shared" si="56"/>
        <v>1.7125662912051405</v>
      </c>
      <c r="R98" s="104">
        <f t="shared" si="56"/>
        <v>1.7125662912051405</v>
      </c>
      <c r="S98" s="104">
        <f t="shared" si="56"/>
        <v>1.7125662912051405</v>
      </c>
      <c r="T98" s="104">
        <f t="shared" si="56"/>
        <v>1.7125662912051405</v>
      </c>
      <c r="U98" s="104">
        <f t="shared" si="56"/>
        <v>1.7125662912051405</v>
      </c>
      <c r="V98" s="104">
        <f t="shared" si="56"/>
        <v>1.7125662912051405</v>
      </c>
      <c r="W98" s="104">
        <f t="shared" si="56"/>
        <v>1.7125662912051405</v>
      </c>
      <c r="X98" s="104">
        <f t="shared" si="56"/>
        <v>1.7125662912051405</v>
      </c>
      <c r="Y98" s="104">
        <f t="shared" si="56"/>
        <v>1.7125662912051405</v>
      </c>
      <c r="Z98" s="104">
        <f t="shared" si="56"/>
        <v>1.7125662912051405</v>
      </c>
      <c r="AA98" s="104">
        <f t="shared" si="56"/>
        <v>1.7125662912051405</v>
      </c>
      <c r="AB98" s="104">
        <f t="shared" si="56"/>
        <v>1.7125662912051405</v>
      </c>
      <c r="AC98" s="104">
        <f t="shared" si="56"/>
        <v>1.7125662912051405</v>
      </c>
      <c r="AD98" s="104">
        <f t="shared" si="56"/>
        <v>1.7125662912051405</v>
      </c>
      <c r="AE98" s="104">
        <f t="shared" si="56"/>
        <v>1.7125662912051405</v>
      </c>
      <c r="AF98" s="104">
        <f t="shared" si="56"/>
        <v>1.7125662912051405</v>
      </c>
      <c r="AG98" s="104">
        <f t="shared" si="56"/>
        <v>1.7125662912051405</v>
      </c>
      <c r="AH98" s="104">
        <f t="shared" si="56"/>
        <v>1.7125662912051405</v>
      </c>
      <c r="AI98" s="104">
        <f t="shared" si="56"/>
        <v>1.7125662912051405</v>
      </c>
      <c r="AJ98" s="104">
        <f t="shared" si="56"/>
        <v>1.7125662912051405</v>
      </c>
      <c r="AK98" s="104">
        <f t="shared" si="56"/>
        <v>1.7125662912051405</v>
      </c>
      <c r="AL98" s="104">
        <f t="shared" si="56"/>
        <v>1.7125662912051405</v>
      </c>
      <c r="AM98" s="104">
        <f t="shared" si="56"/>
        <v>1.7125662912051405</v>
      </c>
      <c r="AN98" s="104">
        <f t="shared" si="56"/>
        <v>1.7125662912051405</v>
      </c>
      <c r="AO98" s="104">
        <f t="shared" si="56"/>
        <v>1.7125662912051405</v>
      </c>
      <c r="AP98" s="104">
        <f t="shared" si="56"/>
        <v>1.7125662912051405</v>
      </c>
      <c r="AQ98" s="104">
        <f t="shared" si="56"/>
        <v>1.7125662912051405</v>
      </c>
      <c r="AR98" s="104">
        <f t="shared" si="56"/>
        <v>1.7125662912051405</v>
      </c>
      <c r="AS98" s="104">
        <f t="shared" si="56"/>
        <v>1.7125662912051405</v>
      </c>
      <c r="AT98" s="104">
        <f t="shared" si="56"/>
        <v>1.7125662912051405</v>
      </c>
      <c r="AU98" s="104">
        <f t="shared" si="56"/>
        <v>1.7125662912051405</v>
      </c>
      <c r="AV98" s="104">
        <f t="shared" si="56"/>
        <v>1.7125662912051405</v>
      </c>
      <c r="AW98" s="104">
        <f t="shared" si="56"/>
        <v>1.7125662912051405</v>
      </c>
      <c r="AX98" s="104">
        <f t="shared" si="56"/>
        <v>1.7125662912051405</v>
      </c>
      <c r="AY98" s="104">
        <f t="shared" si="56"/>
        <v>1.7125662912051405</v>
      </c>
      <c r="AZ98" s="104">
        <f t="shared" si="56"/>
        <v>1.7125662912051405</v>
      </c>
      <c r="BA98" s="104">
        <f t="shared" si="56"/>
        <v>1.7125662912051405</v>
      </c>
      <c r="BB98" s="104">
        <f t="shared" si="56"/>
        <v>1.7125662912051405</v>
      </c>
      <c r="BC98" s="104">
        <f t="shared" si="56"/>
        <v>0</v>
      </c>
      <c r="BD98" s="104">
        <f t="shared" si="56"/>
        <v>0</v>
      </c>
      <c r="BE98" s="104">
        <f t="shared" si="56"/>
        <v>0</v>
      </c>
      <c r="BF98" s="104">
        <f t="shared" si="56"/>
        <v>0</v>
      </c>
      <c r="BG98" s="104">
        <f t="shared" si="56"/>
        <v>0</v>
      </c>
      <c r="BH98" s="104">
        <f t="shared" si="56"/>
        <v>0</v>
      </c>
      <c r="BI98" s="104">
        <f t="shared" si="56"/>
        <v>0</v>
      </c>
      <c r="BJ98" s="104">
        <f t="shared" si="56"/>
        <v>0</v>
      </c>
      <c r="BK98" s="104">
        <f t="shared" si="56"/>
        <v>0</v>
      </c>
      <c r="BL98" s="104">
        <f t="shared" si="56"/>
        <v>0</v>
      </c>
      <c r="BM98" s="344"/>
      <c r="BN98" s="58">
        <f>SUM(BN85:BN97)</f>
        <v>85.628314560256982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A101" si="57">$B$20/$B$3</f>
        <v>0</v>
      </c>
      <c r="C101" s="75">
        <f t="shared" si="57"/>
        <v>0</v>
      </c>
      <c r="D101" s="75">
        <f t="shared" si="57"/>
        <v>0</v>
      </c>
      <c r="E101" s="75">
        <f t="shared" si="57"/>
        <v>0</v>
      </c>
      <c r="F101" s="75">
        <f t="shared" si="57"/>
        <v>0</v>
      </c>
      <c r="G101" s="75">
        <f t="shared" si="57"/>
        <v>0</v>
      </c>
      <c r="H101" s="75">
        <f t="shared" si="57"/>
        <v>0</v>
      </c>
      <c r="I101" s="75">
        <f t="shared" si="57"/>
        <v>0</v>
      </c>
      <c r="J101" s="75">
        <f t="shared" si="57"/>
        <v>0</v>
      </c>
      <c r="K101" s="75">
        <f t="shared" si="57"/>
        <v>0</v>
      </c>
      <c r="L101" s="75">
        <f t="shared" si="57"/>
        <v>0</v>
      </c>
      <c r="M101" s="75">
        <f t="shared" si="57"/>
        <v>0</v>
      </c>
      <c r="N101" s="75">
        <f t="shared" si="57"/>
        <v>0</v>
      </c>
      <c r="O101" s="75">
        <f t="shared" si="57"/>
        <v>0</v>
      </c>
      <c r="P101" s="75">
        <f t="shared" si="57"/>
        <v>0</v>
      </c>
      <c r="Q101" s="75">
        <f t="shared" si="57"/>
        <v>0</v>
      </c>
      <c r="R101" s="75">
        <f t="shared" si="57"/>
        <v>0</v>
      </c>
      <c r="S101" s="75">
        <f t="shared" si="57"/>
        <v>0</v>
      </c>
      <c r="T101" s="75">
        <f t="shared" si="57"/>
        <v>0</v>
      </c>
      <c r="U101" s="75">
        <f t="shared" si="57"/>
        <v>0</v>
      </c>
      <c r="V101" s="75">
        <f t="shared" si="57"/>
        <v>0</v>
      </c>
      <c r="W101" s="75">
        <f t="shared" si="57"/>
        <v>0</v>
      </c>
      <c r="X101" s="75">
        <f t="shared" si="57"/>
        <v>0</v>
      </c>
      <c r="Y101" s="75">
        <f t="shared" si="57"/>
        <v>0</v>
      </c>
      <c r="Z101" s="75">
        <f t="shared" si="57"/>
        <v>0</v>
      </c>
      <c r="AA101" s="75"/>
      <c r="AB101" s="75"/>
      <c r="AC101" s="75">
        <f t="shared" si="57"/>
        <v>0</v>
      </c>
      <c r="AD101" s="75">
        <f t="shared" si="57"/>
        <v>0</v>
      </c>
      <c r="AE101" s="75">
        <f t="shared" si="57"/>
        <v>0</v>
      </c>
      <c r="AF101" s="75">
        <f t="shared" si="57"/>
        <v>0</v>
      </c>
      <c r="AG101" s="75">
        <f t="shared" si="57"/>
        <v>0</v>
      </c>
      <c r="AH101" s="75">
        <f t="shared" si="57"/>
        <v>0</v>
      </c>
      <c r="AI101" s="75">
        <f t="shared" si="57"/>
        <v>0</v>
      </c>
      <c r="AJ101" s="75">
        <f t="shared" si="57"/>
        <v>0</v>
      </c>
      <c r="AK101" s="75">
        <f t="shared" si="57"/>
        <v>0</v>
      </c>
      <c r="AL101" s="75">
        <f t="shared" si="57"/>
        <v>0</v>
      </c>
      <c r="AM101" s="75">
        <f t="shared" si="57"/>
        <v>0</v>
      </c>
      <c r="AN101" s="75">
        <f t="shared" si="57"/>
        <v>0</v>
      </c>
      <c r="AO101" s="75">
        <f t="shared" si="57"/>
        <v>0</v>
      </c>
      <c r="AP101" s="75">
        <f t="shared" si="57"/>
        <v>0</v>
      </c>
      <c r="AQ101" s="75">
        <f t="shared" si="57"/>
        <v>0</v>
      </c>
      <c r="AR101" s="75">
        <f t="shared" si="57"/>
        <v>0</v>
      </c>
      <c r="AS101" s="75">
        <f t="shared" si="57"/>
        <v>0</v>
      </c>
      <c r="AT101" s="75">
        <f t="shared" si="57"/>
        <v>0</v>
      </c>
      <c r="AU101" s="75">
        <f t="shared" si="57"/>
        <v>0</v>
      </c>
      <c r="AV101" s="75">
        <f t="shared" si="57"/>
        <v>0</v>
      </c>
      <c r="AW101" s="75">
        <f t="shared" si="57"/>
        <v>0</v>
      </c>
      <c r="AX101" s="75">
        <f t="shared" si="57"/>
        <v>0</v>
      </c>
      <c r="AY101" s="75">
        <f t="shared" si="57"/>
        <v>0</v>
      </c>
      <c r="AZ101" s="75">
        <f t="shared" si="57"/>
        <v>0</v>
      </c>
      <c r="BA101" s="75">
        <f t="shared" si="57"/>
        <v>0</v>
      </c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37"/>
      <c r="BN101" s="75">
        <f t="shared" ref="BN101:BN113" si="58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A102" si="59">$C$20/$B$3</f>
        <v>0</v>
      </c>
      <c r="D102" s="75">
        <f t="shared" si="59"/>
        <v>0</v>
      </c>
      <c r="E102" s="75">
        <f t="shared" si="59"/>
        <v>0</v>
      </c>
      <c r="F102" s="75">
        <f t="shared" si="59"/>
        <v>0</v>
      </c>
      <c r="G102" s="75">
        <f t="shared" si="59"/>
        <v>0</v>
      </c>
      <c r="H102" s="75">
        <f t="shared" si="59"/>
        <v>0</v>
      </c>
      <c r="I102" s="75">
        <f t="shared" si="59"/>
        <v>0</v>
      </c>
      <c r="J102" s="75">
        <f t="shared" si="59"/>
        <v>0</v>
      </c>
      <c r="K102" s="75">
        <f t="shared" si="59"/>
        <v>0</v>
      </c>
      <c r="L102" s="75">
        <f t="shared" si="59"/>
        <v>0</v>
      </c>
      <c r="M102" s="75">
        <f t="shared" si="59"/>
        <v>0</v>
      </c>
      <c r="N102" s="75">
        <f t="shared" si="59"/>
        <v>0</v>
      </c>
      <c r="O102" s="75">
        <f t="shared" si="59"/>
        <v>0</v>
      </c>
      <c r="P102" s="75">
        <f t="shared" si="59"/>
        <v>0</v>
      </c>
      <c r="Q102" s="75">
        <f t="shared" si="59"/>
        <v>0</v>
      </c>
      <c r="R102" s="75">
        <f t="shared" si="59"/>
        <v>0</v>
      </c>
      <c r="S102" s="75">
        <f t="shared" si="59"/>
        <v>0</v>
      </c>
      <c r="T102" s="75">
        <f t="shared" si="59"/>
        <v>0</v>
      </c>
      <c r="U102" s="75">
        <f t="shared" si="59"/>
        <v>0</v>
      </c>
      <c r="V102" s="75">
        <f t="shared" si="59"/>
        <v>0</v>
      </c>
      <c r="W102" s="75">
        <f t="shared" si="59"/>
        <v>0</v>
      </c>
      <c r="X102" s="75">
        <f t="shared" si="59"/>
        <v>0</v>
      </c>
      <c r="Y102" s="75">
        <f t="shared" si="59"/>
        <v>0</v>
      </c>
      <c r="Z102" s="75">
        <f t="shared" si="59"/>
        <v>0</v>
      </c>
      <c r="AA102" s="75">
        <f t="shared" si="59"/>
        <v>0</v>
      </c>
      <c r="AB102" s="75"/>
      <c r="AC102" s="75">
        <f t="shared" si="59"/>
        <v>0</v>
      </c>
      <c r="AD102" s="75">
        <f t="shared" si="59"/>
        <v>0</v>
      </c>
      <c r="AE102" s="75">
        <f t="shared" si="59"/>
        <v>0</v>
      </c>
      <c r="AF102" s="75">
        <f t="shared" si="59"/>
        <v>0</v>
      </c>
      <c r="AG102" s="75">
        <f t="shared" si="59"/>
        <v>0</v>
      </c>
      <c r="AH102" s="75">
        <f t="shared" si="59"/>
        <v>0</v>
      </c>
      <c r="AI102" s="75">
        <f t="shared" si="59"/>
        <v>0</v>
      </c>
      <c r="AJ102" s="75">
        <f t="shared" si="59"/>
        <v>0</v>
      </c>
      <c r="AK102" s="75">
        <f t="shared" si="59"/>
        <v>0</v>
      </c>
      <c r="AL102" s="75">
        <f t="shared" si="59"/>
        <v>0</v>
      </c>
      <c r="AM102" s="75">
        <f t="shared" si="59"/>
        <v>0</v>
      </c>
      <c r="AN102" s="75">
        <f t="shared" si="59"/>
        <v>0</v>
      </c>
      <c r="AO102" s="75">
        <f t="shared" si="59"/>
        <v>0</v>
      </c>
      <c r="AP102" s="75">
        <f t="shared" si="59"/>
        <v>0</v>
      </c>
      <c r="AQ102" s="75">
        <f t="shared" si="59"/>
        <v>0</v>
      </c>
      <c r="AR102" s="75">
        <f t="shared" si="59"/>
        <v>0</v>
      </c>
      <c r="AS102" s="75">
        <f t="shared" si="59"/>
        <v>0</v>
      </c>
      <c r="AT102" s="75">
        <f t="shared" si="59"/>
        <v>0</v>
      </c>
      <c r="AU102" s="75">
        <f t="shared" si="59"/>
        <v>0</v>
      </c>
      <c r="AV102" s="75">
        <f t="shared" si="59"/>
        <v>0</v>
      </c>
      <c r="AW102" s="75">
        <f t="shared" si="59"/>
        <v>0</v>
      </c>
      <c r="AX102" s="75">
        <f t="shared" si="59"/>
        <v>0</v>
      </c>
      <c r="AY102" s="75">
        <f t="shared" si="59"/>
        <v>0</v>
      </c>
      <c r="AZ102" s="75">
        <f t="shared" si="59"/>
        <v>0</v>
      </c>
      <c r="BA102" s="75">
        <f t="shared" si="59"/>
        <v>0</v>
      </c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8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60">$D$20/$B$3</f>
        <v>0</v>
      </c>
      <c r="E103" s="75">
        <f t="shared" si="60"/>
        <v>0</v>
      </c>
      <c r="F103" s="75">
        <f t="shared" si="60"/>
        <v>0</v>
      </c>
      <c r="G103" s="75">
        <f t="shared" si="60"/>
        <v>0</v>
      </c>
      <c r="H103" s="75">
        <f t="shared" si="60"/>
        <v>0</v>
      </c>
      <c r="I103" s="75">
        <f t="shared" si="60"/>
        <v>0</v>
      </c>
      <c r="J103" s="75">
        <f t="shared" si="60"/>
        <v>0</v>
      </c>
      <c r="K103" s="75">
        <f t="shared" si="60"/>
        <v>0</v>
      </c>
      <c r="L103" s="75">
        <f t="shared" si="60"/>
        <v>0</v>
      </c>
      <c r="M103" s="75">
        <f t="shared" si="60"/>
        <v>0</v>
      </c>
      <c r="N103" s="75">
        <f t="shared" si="60"/>
        <v>0</v>
      </c>
      <c r="O103" s="75">
        <f t="shared" si="60"/>
        <v>0</v>
      </c>
      <c r="P103" s="75">
        <f t="shared" si="60"/>
        <v>0</v>
      </c>
      <c r="Q103" s="75">
        <f t="shared" si="60"/>
        <v>0</v>
      </c>
      <c r="R103" s="75">
        <f t="shared" si="60"/>
        <v>0</v>
      </c>
      <c r="S103" s="75">
        <f t="shared" si="60"/>
        <v>0</v>
      </c>
      <c r="T103" s="75">
        <f t="shared" si="60"/>
        <v>0</v>
      </c>
      <c r="U103" s="75">
        <f t="shared" si="60"/>
        <v>0</v>
      </c>
      <c r="V103" s="75">
        <f t="shared" si="60"/>
        <v>0</v>
      </c>
      <c r="W103" s="75">
        <f t="shared" si="60"/>
        <v>0</v>
      </c>
      <c r="X103" s="75">
        <f t="shared" si="60"/>
        <v>0</v>
      </c>
      <c r="Y103" s="75">
        <f t="shared" si="60"/>
        <v>0</v>
      </c>
      <c r="Z103" s="75">
        <f t="shared" si="60"/>
        <v>0</v>
      </c>
      <c r="AA103" s="75">
        <f t="shared" si="60"/>
        <v>0</v>
      </c>
      <c r="AB103" s="75">
        <f t="shared" si="60"/>
        <v>0</v>
      </c>
      <c r="AC103" s="75">
        <f t="shared" si="60"/>
        <v>0</v>
      </c>
      <c r="AD103" s="75">
        <f t="shared" si="60"/>
        <v>0</v>
      </c>
      <c r="AE103" s="75">
        <f t="shared" si="60"/>
        <v>0</v>
      </c>
      <c r="AF103" s="75">
        <f t="shared" si="60"/>
        <v>0</v>
      </c>
      <c r="AG103" s="75">
        <f t="shared" si="60"/>
        <v>0</v>
      </c>
      <c r="AH103" s="75">
        <f t="shared" si="60"/>
        <v>0</v>
      </c>
      <c r="AI103" s="75">
        <f t="shared" si="60"/>
        <v>0</v>
      </c>
      <c r="AJ103" s="75">
        <f t="shared" si="60"/>
        <v>0</v>
      </c>
      <c r="AK103" s="75">
        <f t="shared" si="60"/>
        <v>0</v>
      </c>
      <c r="AL103" s="75">
        <f t="shared" si="60"/>
        <v>0</v>
      </c>
      <c r="AM103" s="75">
        <f t="shared" si="60"/>
        <v>0</v>
      </c>
      <c r="AN103" s="75">
        <f t="shared" si="60"/>
        <v>0</v>
      </c>
      <c r="AO103" s="75">
        <f t="shared" si="60"/>
        <v>0</v>
      </c>
      <c r="AP103" s="75">
        <f t="shared" si="60"/>
        <v>0</v>
      </c>
      <c r="AQ103" s="75">
        <f t="shared" si="60"/>
        <v>0</v>
      </c>
      <c r="AR103" s="75">
        <f t="shared" si="60"/>
        <v>0</v>
      </c>
      <c r="AS103" s="75">
        <f t="shared" si="60"/>
        <v>0</v>
      </c>
      <c r="AT103" s="75">
        <f t="shared" si="60"/>
        <v>0</v>
      </c>
      <c r="AU103" s="75">
        <f t="shared" si="60"/>
        <v>0</v>
      </c>
      <c r="AV103" s="75">
        <f t="shared" si="60"/>
        <v>0</v>
      </c>
      <c r="AW103" s="75">
        <f t="shared" si="60"/>
        <v>0</v>
      </c>
      <c r="AX103" s="75">
        <f t="shared" si="60"/>
        <v>0</v>
      </c>
      <c r="AY103" s="75">
        <f t="shared" si="60"/>
        <v>0</v>
      </c>
      <c r="AZ103" s="75">
        <f t="shared" si="60"/>
        <v>0</v>
      </c>
      <c r="BA103" s="75">
        <f t="shared" si="60"/>
        <v>0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8"/>
        <v>0</v>
      </c>
      <c r="BO103" s="335">
        <f>D20</f>
        <v>0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61">$E$20/$B$3</f>
        <v>1.7564782473898877</v>
      </c>
      <c r="F104" s="75">
        <f t="shared" si="61"/>
        <v>1.7564782473898877</v>
      </c>
      <c r="G104" s="75">
        <f t="shared" si="61"/>
        <v>1.7564782473898877</v>
      </c>
      <c r="H104" s="75">
        <f t="shared" si="61"/>
        <v>1.7564782473898877</v>
      </c>
      <c r="I104" s="75">
        <f t="shared" si="61"/>
        <v>1.7564782473898877</v>
      </c>
      <c r="J104" s="75">
        <f t="shared" si="61"/>
        <v>1.7564782473898877</v>
      </c>
      <c r="K104" s="75">
        <f t="shared" si="61"/>
        <v>1.7564782473898877</v>
      </c>
      <c r="L104" s="75">
        <f t="shared" si="61"/>
        <v>1.7564782473898877</v>
      </c>
      <c r="M104" s="75">
        <f t="shared" si="61"/>
        <v>1.7564782473898877</v>
      </c>
      <c r="N104" s="75">
        <f t="shared" si="61"/>
        <v>1.7564782473898877</v>
      </c>
      <c r="O104" s="75">
        <f t="shared" si="61"/>
        <v>1.7564782473898877</v>
      </c>
      <c r="P104" s="75">
        <f t="shared" si="61"/>
        <v>1.7564782473898877</v>
      </c>
      <c r="Q104" s="75">
        <f t="shared" si="61"/>
        <v>1.7564782473898877</v>
      </c>
      <c r="R104" s="75">
        <f t="shared" si="61"/>
        <v>1.7564782473898877</v>
      </c>
      <c r="S104" s="75">
        <f t="shared" si="61"/>
        <v>1.7564782473898877</v>
      </c>
      <c r="T104" s="75">
        <f t="shared" si="61"/>
        <v>1.7564782473898877</v>
      </c>
      <c r="U104" s="75">
        <f t="shared" si="61"/>
        <v>1.7564782473898877</v>
      </c>
      <c r="V104" s="75">
        <f t="shared" si="61"/>
        <v>1.7564782473898877</v>
      </c>
      <c r="W104" s="75">
        <f t="shared" si="61"/>
        <v>1.7564782473898877</v>
      </c>
      <c r="X104" s="75">
        <f t="shared" si="61"/>
        <v>1.7564782473898877</v>
      </c>
      <c r="Y104" s="75">
        <f t="shared" si="61"/>
        <v>1.7564782473898877</v>
      </c>
      <c r="Z104" s="75">
        <f t="shared" si="61"/>
        <v>1.7564782473898877</v>
      </c>
      <c r="AA104" s="75">
        <f t="shared" si="61"/>
        <v>1.7564782473898877</v>
      </c>
      <c r="AB104" s="75">
        <f t="shared" si="61"/>
        <v>1.7564782473898877</v>
      </c>
      <c r="AC104" s="75">
        <f t="shared" si="61"/>
        <v>1.7564782473898877</v>
      </c>
      <c r="AD104" s="75">
        <f t="shared" si="61"/>
        <v>1.7564782473898877</v>
      </c>
      <c r="AE104" s="75">
        <f t="shared" si="61"/>
        <v>1.7564782473898877</v>
      </c>
      <c r="AF104" s="75">
        <f t="shared" si="61"/>
        <v>1.7564782473898877</v>
      </c>
      <c r="AG104" s="75">
        <f t="shared" si="61"/>
        <v>1.7564782473898877</v>
      </c>
      <c r="AH104" s="75">
        <f t="shared" si="61"/>
        <v>1.7564782473898877</v>
      </c>
      <c r="AI104" s="75">
        <f t="shared" si="61"/>
        <v>1.7564782473898877</v>
      </c>
      <c r="AJ104" s="75">
        <f t="shared" si="61"/>
        <v>1.7564782473898877</v>
      </c>
      <c r="AK104" s="75">
        <f t="shared" si="61"/>
        <v>1.7564782473898877</v>
      </c>
      <c r="AL104" s="75">
        <f t="shared" si="61"/>
        <v>1.7564782473898877</v>
      </c>
      <c r="AM104" s="75">
        <f t="shared" si="61"/>
        <v>1.7564782473898877</v>
      </c>
      <c r="AN104" s="75">
        <f t="shared" si="61"/>
        <v>1.7564782473898877</v>
      </c>
      <c r="AO104" s="75">
        <f t="shared" si="61"/>
        <v>1.7564782473898877</v>
      </c>
      <c r="AP104" s="75">
        <f t="shared" si="61"/>
        <v>1.7564782473898877</v>
      </c>
      <c r="AQ104" s="75">
        <f t="shared" si="61"/>
        <v>1.7564782473898877</v>
      </c>
      <c r="AR104" s="75">
        <f t="shared" si="61"/>
        <v>1.7564782473898877</v>
      </c>
      <c r="AS104" s="75">
        <f t="shared" si="61"/>
        <v>1.7564782473898877</v>
      </c>
      <c r="AT104" s="75">
        <f t="shared" si="61"/>
        <v>1.7564782473898877</v>
      </c>
      <c r="AU104" s="75">
        <f t="shared" si="61"/>
        <v>1.7564782473898877</v>
      </c>
      <c r="AV104" s="75">
        <f t="shared" si="61"/>
        <v>1.7564782473898877</v>
      </c>
      <c r="AW104" s="75">
        <f t="shared" si="61"/>
        <v>1.7564782473898877</v>
      </c>
      <c r="AX104" s="75">
        <f t="shared" si="61"/>
        <v>1.7564782473898877</v>
      </c>
      <c r="AY104" s="75">
        <f t="shared" si="61"/>
        <v>1.7564782473898877</v>
      </c>
      <c r="AZ104" s="75">
        <f t="shared" si="61"/>
        <v>1.7564782473898877</v>
      </c>
      <c r="BA104" s="75">
        <f t="shared" si="61"/>
        <v>1.7564782473898877</v>
      </c>
      <c r="BB104" s="75">
        <f t="shared" si="61"/>
        <v>1.7564782473898877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8"/>
        <v>87.823912369494408</v>
      </c>
      <c r="BO104" s="335">
        <f>-E14</f>
        <v>87.82391236949438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C105" si="62">$F$20/$B$3</f>
        <v>0</v>
      </c>
      <c r="G105" s="75">
        <f t="shared" si="62"/>
        <v>0</v>
      </c>
      <c r="H105" s="75">
        <f t="shared" si="62"/>
        <v>0</v>
      </c>
      <c r="I105" s="75">
        <f t="shared" si="62"/>
        <v>0</v>
      </c>
      <c r="J105" s="75">
        <f t="shared" si="62"/>
        <v>0</v>
      </c>
      <c r="K105" s="75">
        <f t="shared" si="62"/>
        <v>0</v>
      </c>
      <c r="L105" s="75">
        <f t="shared" si="62"/>
        <v>0</v>
      </c>
      <c r="M105" s="75">
        <f t="shared" si="62"/>
        <v>0</v>
      </c>
      <c r="N105" s="75">
        <f t="shared" si="62"/>
        <v>0</v>
      </c>
      <c r="O105" s="75">
        <f t="shared" si="62"/>
        <v>0</v>
      </c>
      <c r="P105" s="75">
        <f t="shared" si="62"/>
        <v>0</v>
      </c>
      <c r="Q105" s="75">
        <f t="shared" si="62"/>
        <v>0</v>
      </c>
      <c r="R105" s="75">
        <f t="shared" si="62"/>
        <v>0</v>
      </c>
      <c r="S105" s="75">
        <f t="shared" si="62"/>
        <v>0</v>
      </c>
      <c r="T105" s="75">
        <f t="shared" si="62"/>
        <v>0</v>
      </c>
      <c r="U105" s="75">
        <f t="shared" si="62"/>
        <v>0</v>
      </c>
      <c r="V105" s="75">
        <f t="shared" si="62"/>
        <v>0</v>
      </c>
      <c r="W105" s="75">
        <f t="shared" si="62"/>
        <v>0</v>
      </c>
      <c r="X105" s="75">
        <f t="shared" si="62"/>
        <v>0</v>
      </c>
      <c r="Y105" s="75">
        <f t="shared" si="62"/>
        <v>0</v>
      </c>
      <c r="Z105" s="75">
        <f t="shared" si="62"/>
        <v>0</v>
      </c>
      <c r="AA105" s="75">
        <f t="shared" si="62"/>
        <v>0</v>
      </c>
      <c r="AB105" s="75">
        <f t="shared" si="62"/>
        <v>0</v>
      </c>
      <c r="AC105" s="75">
        <f t="shared" si="62"/>
        <v>0</v>
      </c>
      <c r="AD105" s="75">
        <f t="shared" si="62"/>
        <v>0</v>
      </c>
      <c r="AE105" s="75">
        <f t="shared" si="62"/>
        <v>0</v>
      </c>
      <c r="AF105" s="75">
        <f t="shared" si="62"/>
        <v>0</v>
      </c>
      <c r="AG105" s="75">
        <f t="shared" si="62"/>
        <v>0</v>
      </c>
      <c r="AH105" s="75">
        <f t="shared" si="62"/>
        <v>0</v>
      </c>
      <c r="AI105" s="75">
        <f t="shared" si="62"/>
        <v>0</v>
      </c>
      <c r="AJ105" s="75">
        <f t="shared" si="62"/>
        <v>0</v>
      </c>
      <c r="AK105" s="75">
        <f t="shared" si="62"/>
        <v>0</v>
      </c>
      <c r="AL105" s="75">
        <f t="shared" si="62"/>
        <v>0</v>
      </c>
      <c r="AM105" s="75">
        <f t="shared" si="62"/>
        <v>0</v>
      </c>
      <c r="AN105" s="75">
        <f t="shared" si="62"/>
        <v>0</v>
      </c>
      <c r="AO105" s="75">
        <f t="shared" si="62"/>
        <v>0</v>
      </c>
      <c r="AP105" s="75">
        <f t="shared" si="62"/>
        <v>0</v>
      </c>
      <c r="AQ105" s="75">
        <f t="shared" si="62"/>
        <v>0</v>
      </c>
      <c r="AR105" s="75">
        <f t="shared" si="62"/>
        <v>0</v>
      </c>
      <c r="AS105" s="75">
        <f t="shared" si="62"/>
        <v>0</v>
      </c>
      <c r="AT105" s="75">
        <f t="shared" si="62"/>
        <v>0</v>
      </c>
      <c r="AU105" s="75">
        <f t="shared" si="62"/>
        <v>0</v>
      </c>
      <c r="AV105" s="75">
        <f t="shared" si="62"/>
        <v>0</v>
      </c>
      <c r="AW105" s="75">
        <f t="shared" si="62"/>
        <v>0</v>
      </c>
      <c r="AX105" s="75">
        <f t="shared" si="62"/>
        <v>0</v>
      </c>
      <c r="AY105" s="75">
        <f t="shared" si="62"/>
        <v>0</v>
      </c>
      <c r="AZ105" s="75">
        <f t="shared" si="62"/>
        <v>0</v>
      </c>
      <c r="BA105" s="75">
        <f t="shared" si="62"/>
        <v>0</v>
      </c>
      <c r="BB105" s="75">
        <f t="shared" si="62"/>
        <v>0</v>
      </c>
      <c r="BC105" s="75">
        <f t="shared" si="62"/>
        <v>0</v>
      </c>
      <c r="BD105" s="75"/>
      <c r="BE105" s="75"/>
      <c r="BF105" s="75"/>
      <c r="BG105" s="75"/>
      <c r="BH105" s="75"/>
      <c r="BI105" s="75"/>
      <c r="BJ105" s="75"/>
      <c r="BK105" s="75"/>
      <c r="BL105" s="75"/>
      <c r="BM105" s="37"/>
      <c r="BN105" s="75">
        <f t="shared" si="58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3">$G$20/$B$3</f>
        <v>0</v>
      </c>
      <c r="H106" s="75">
        <f t="shared" si="63"/>
        <v>0</v>
      </c>
      <c r="I106" s="75">
        <f t="shared" si="63"/>
        <v>0</v>
      </c>
      <c r="J106" s="75">
        <f t="shared" si="63"/>
        <v>0</v>
      </c>
      <c r="K106" s="75">
        <f t="shared" si="63"/>
        <v>0</v>
      </c>
      <c r="L106" s="75">
        <f t="shared" si="63"/>
        <v>0</v>
      </c>
      <c r="M106" s="75">
        <f t="shared" si="63"/>
        <v>0</v>
      </c>
      <c r="N106" s="75">
        <f t="shared" si="63"/>
        <v>0</v>
      </c>
      <c r="O106" s="75">
        <f t="shared" si="63"/>
        <v>0</v>
      </c>
      <c r="P106" s="75">
        <f t="shared" si="63"/>
        <v>0</v>
      </c>
      <c r="Q106" s="75">
        <f t="shared" si="63"/>
        <v>0</v>
      </c>
      <c r="R106" s="75">
        <f t="shared" si="63"/>
        <v>0</v>
      </c>
      <c r="S106" s="75">
        <f t="shared" si="63"/>
        <v>0</v>
      </c>
      <c r="T106" s="75">
        <f t="shared" si="63"/>
        <v>0</v>
      </c>
      <c r="U106" s="75">
        <f t="shared" si="63"/>
        <v>0</v>
      </c>
      <c r="V106" s="75">
        <f t="shared" si="63"/>
        <v>0</v>
      </c>
      <c r="W106" s="75">
        <f t="shared" si="63"/>
        <v>0</v>
      </c>
      <c r="X106" s="75">
        <f t="shared" si="63"/>
        <v>0</v>
      </c>
      <c r="Y106" s="75">
        <f t="shared" si="63"/>
        <v>0</v>
      </c>
      <c r="Z106" s="75">
        <f t="shared" si="63"/>
        <v>0</v>
      </c>
      <c r="AA106" s="75">
        <f t="shared" si="63"/>
        <v>0</v>
      </c>
      <c r="AB106" s="75">
        <f t="shared" si="63"/>
        <v>0</v>
      </c>
      <c r="AC106" s="75">
        <f t="shared" si="63"/>
        <v>0</v>
      </c>
      <c r="AD106" s="75">
        <f t="shared" si="63"/>
        <v>0</v>
      </c>
      <c r="AE106" s="75">
        <f t="shared" si="63"/>
        <v>0</v>
      </c>
      <c r="AF106" s="75">
        <f t="shared" si="63"/>
        <v>0</v>
      </c>
      <c r="AG106" s="75">
        <f t="shared" si="63"/>
        <v>0</v>
      </c>
      <c r="AH106" s="75">
        <f t="shared" si="63"/>
        <v>0</v>
      </c>
      <c r="AI106" s="75">
        <f t="shared" si="63"/>
        <v>0</v>
      </c>
      <c r="AJ106" s="75">
        <f t="shared" si="63"/>
        <v>0</v>
      </c>
      <c r="AK106" s="75">
        <f t="shared" si="63"/>
        <v>0</v>
      </c>
      <c r="AL106" s="75">
        <f t="shared" si="63"/>
        <v>0</v>
      </c>
      <c r="AM106" s="75">
        <f t="shared" si="63"/>
        <v>0</v>
      </c>
      <c r="AN106" s="75">
        <f t="shared" si="63"/>
        <v>0</v>
      </c>
      <c r="AO106" s="75">
        <f t="shared" si="63"/>
        <v>0</v>
      </c>
      <c r="AP106" s="75">
        <f t="shared" si="63"/>
        <v>0</v>
      </c>
      <c r="AQ106" s="75">
        <f t="shared" si="63"/>
        <v>0</v>
      </c>
      <c r="AR106" s="75">
        <f t="shared" si="63"/>
        <v>0</v>
      </c>
      <c r="AS106" s="75">
        <f t="shared" si="63"/>
        <v>0</v>
      </c>
      <c r="AT106" s="75">
        <f t="shared" si="63"/>
        <v>0</v>
      </c>
      <c r="AU106" s="75">
        <f t="shared" si="63"/>
        <v>0</v>
      </c>
      <c r="AV106" s="75">
        <f t="shared" si="63"/>
        <v>0</v>
      </c>
      <c r="AW106" s="75">
        <f t="shared" si="63"/>
        <v>0</v>
      </c>
      <c r="AX106" s="75">
        <f t="shared" si="63"/>
        <v>0</v>
      </c>
      <c r="AY106" s="75">
        <f t="shared" si="63"/>
        <v>0</v>
      </c>
      <c r="AZ106" s="75">
        <f t="shared" si="63"/>
        <v>0</v>
      </c>
      <c r="BA106" s="75">
        <f t="shared" si="63"/>
        <v>0</v>
      </c>
      <c r="BB106" s="75">
        <f t="shared" si="63"/>
        <v>0</v>
      </c>
      <c r="BC106" s="75">
        <f t="shared" si="63"/>
        <v>0</v>
      </c>
      <c r="BD106" s="75">
        <f t="shared" si="63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8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E107" si="64">$H$20/$B$3</f>
        <v>0</v>
      </c>
      <c r="I107" s="75">
        <f t="shared" si="64"/>
        <v>0</v>
      </c>
      <c r="J107" s="75">
        <f t="shared" si="64"/>
        <v>0</v>
      </c>
      <c r="K107" s="75">
        <f t="shared" si="64"/>
        <v>0</v>
      </c>
      <c r="L107" s="75">
        <f t="shared" si="64"/>
        <v>0</v>
      </c>
      <c r="M107" s="75">
        <f t="shared" si="64"/>
        <v>0</v>
      </c>
      <c r="N107" s="75">
        <f t="shared" si="64"/>
        <v>0</v>
      </c>
      <c r="O107" s="75">
        <f t="shared" si="64"/>
        <v>0</v>
      </c>
      <c r="P107" s="75">
        <f t="shared" si="64"/>
        <v>0</v>
      </c>
      <c r="Q107" s="75">
        <f t="shared" si="64"/>
        <v>0</v>
      </c>
      <c r="R107" s="75">
        <f t="shared" si="64"/>
        <v>0</v>
      </c>
      <c r="S107" s="75">
        <f t="shared" si="64"/>
        <v>0</v>
      </c>
      <c r="T107" s="75">
        <f t="shared" si="64"/>
        <v>0</v>
      </c>
      <c r="U107" s="75">
        <f t="shared" si="64"/>
        <v>0</v>
      </c>
      <c r="V107" s="75">
        <f t="shared" si="64"/>
        <v>0</v>
      </c>
      <c r="W107" s="75">
        <f t="shared" si="64"/>
        <v>0</v>
      </c>
      <c r="X107" s="75">
        <f t="shared" si="64"/>
        <v>0</v>
      </c>
      <c r="Y107" s="75">
        <f t="shared" si="64"/>
        <v>0</v>
      </c>
      <c r="Z107" s="75">
        <f t="shared" si="64"/>
        <v>0</v>
      </c>
      <c r="AA107" s="75">
        <f t="shared" si="64"/>
        <v>0</v>
      </c>
      <c r="AB107" s="75">
        <f t="shared" si="64"/>
        <v>0</v>
      </c>
      <c r="AC107" s="75">
        <f t="shared" si="64"/>
        <v>0</v>
      </c>
      <c r="AD107" s="75">
        <f t="shared" si="64"/>
        <v>0</v>
      </c>
      <c r="AE107" s="75">
        <f t="shared" si="64"/>
        <v>0</v>
      </c>
      <c r="AF107" s="75">
        <f t="shared" si="64"/>
        <v>0</v>
      </c>
      <c r="AG107" s="75">
        <f t="shared" si="64"/>
        <v>0</v>
      </c>
      <c r="AH107" s="75">
        <f t="shared" si="64"/>
        <v>0</v>
      </c>
      <c r="AI107" s="75">
        <f t="shared" si="64"/>
        <v>0</v>
      </c>
      <c r="AJ107" s="75">
        <f t="shared" si="64"/>
        <v>0</v>
      </c>
      <c r="AK107" s="75">
        <f t="shared" si="64"/>
        <v>0</v>
      </c>
      <c r="AL107" s="75">
        <f t="shared" si="64"/>
        <v>0</v>
      </c>
      <c r="AM107" s="75">
        <f t="shared" si="64"/>
        <v>0</v>
      </c>
      <c r="AN107" s="75">
        <f t="shared" si="64"/>
        <v>0</v>
      </c>
      <c r="AO107" s="75">
        <f t="shared" si="64"/>
        <v>0</v>
      </c>
      <c r="AP107" s="75">
        <f t="shared" si="64"/>
        <v>0</v>
      </c>
      <c r="AQ107" s="75">
        <f t="shared" si="64"/>
        <v>0</v>
      </c>
      <c r="AR107" s="75">
        <f t="shared" si="64"/>
        <v>0</v>
      </c>
      <c r="AS107" s="75">
        <f t="shared" si="64"/>
        <v>0</v>
      </c>
      <c r="AT107" s="75">
        <f t="shared" si="64"/>
        <v>0</v>
      </c>
      <c r="AU107" s="75">
        <f t="shared" si="64"/>
        <v>0</v>
      </c>
      <c r="AV107" s="75">
        <f t="shared" si="64"/>
        <v>0</v>
      </c>
      <c r="AW107" s="75">
        <f t="shared" si="64"/>
        <v>0</v>
      </c>
      <c r="AX107" s="75">
        <f t="shared" si="64"/>
        <v>0</v>
      </c>
      <c r="AY107" s="75">
        <f t="shared" si="64"/>
        <v>0</v>
      </c>
      <c r="AZ107" s="75">
        <f t="shared" si="64"/>
        <v>0</v>
      </c>
      <c r="BA107" s="75">
        <f t="shared" si="64"/>
        <v>0</v>
      </c>
      <c r="BB107" s="75">
        <f t="shared" si="64"/>
        <v>0</v>
      </c>
      <c r="BC107" s="75">
        <f t="shared" si="64"/>
        <v>0</v>
      </c>
      <c r="BD107" s="75">
        <f t="shared" si="64"/>
        <v>0</v>
      </c>
      <c r="BE107" s="75">
        <f t="shared" si="64"/>
        <v>0</v>
      </c>
      <c r="BF107" s="75"/>
      <c r="BG107" s="75"/>
      <c r="BH107" s="75"/>
      <c r="BI107" s="75"/>
      <c r="BJ107" s="75"/>
      <c r="BK107" s="75"/>
      <c r="BL107" s="75"/>
      <c r="BM107" s="37"/>
      <c r="BN107" s="75">
        <f t="shared" si="58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F108" si="65">$I$20/$B$3</f>
        <v>0</v>
      </c>
      <c r="J108" s="75">
        <f t="shared" si="65"/>
        <v>0</v>
      </c>
      <c r="K108" s="75">
        <f t="shared" si="65"/>
        <v>0</v>
      </c>
      <c r="L108" s="75">
        <f t="shared" si="65"/>
        <v>0</v>
      </c>
      <c r="M108" s="75">
        <f t="shared" si="65"/>
        <v>0</v>
      </c>
      <c r="N108" s="75">
        <f t="shared" si="65"/>
        <v>0</v>
      </c>
      <c r="O108" s="75">
        <f t="shared" si="65"/>
        <v>0</v>
      </c>
      <c r="P108" s="75">
        <f t="shared" si="65"/>
        <v>0</v>
      </c>
      <c r="Q108" s="75">
        <f t="shared" si="65"/>
        <v>0</v>
      </c>
      <c r="R108" s="75">
        <f t="shared" si="65"/>
        <v>0</v>
      </c>
      <c r="S108" s="75">
        <f t="shared" si="65"/>
        <v>0</v>
      </c>
      <c r="T108" s="75">
        <f t="shared" si="65"/>
        <v>0</v>
      </c>
      <c r="U108" s="75">
        <f t="shared" si="65"/>
        <v>0</v>
      </c>
      <c r="V108" s="75">
        <f t="shared" si="65"/>
        <v>0</v>
      </c>
      <c r="W108" s="75">
        <f t="shared" si="65"/>
        <v>0</v>
      </c>
      <c r="X108" s="75">
        <f t="shared" si="65"/>
        <v>0</v>
      </c>
      <c r="Y108" s="75">
        <f t="shared" si="65"/>
        <v>0</v>
      </c>
      <c r="Z108" s="75">
        <f t="shared" si="65"/>
        <v>0</v>
      </c>
      <c r="AA108" s="75">
        <f t="shared" si="65"/>
        <v>0</v>
      </c>
      <c r="AB108" s="75">
        <f t="shared" si="65"/>
        <v>0</v>
      </c>
      <c r="AC108" s="75">
        <f t="shared" si="65"/>
        <v>0</v>
      </c>
      <c r="AD108" s="75">
        <f t="shared" si="65"/>
        <v>0</v>
      </c>
      <c r="AE108" s="75">
        <f t="shared" si="65"/>
        <v>0</v>
      </c>
      <c r="AF108" s="75">
        <f t="shared" si="65"/>
        <v>0</v>
      </c>
      <c r="AG108" s="75">
        <f t="shared" si="65"/>
        <v>0</v>
      </c>
      <c r="AH108" s="75">
        <f t="shared" si="65"/>
        <v>0</v>
      </c>
      <c r="AI108" s="75">
        <f t="shared" si="65"/>
        <v>0</v>
      </c>
      <c r="AJ108" s="75">
        <f t="shared" si="65"/>
        <v>0</v>
      </c>
      <c r="AK108" s="75">
        <f t="shared" si="65"/>
        <v>0</v>
      </c>
      <c r="AL108" s="75">
        <f t="shared" si="65"/>
        <v>0</v>
      </c>
      <c r="AM108" s="75">
        <f t="shared" si="65"/>
        <v>0</v>
      </c>
      <c r="AN108" s="75">
        <f t="shared" si="65"/>
        <v>0</v>
      </c>
      <c r="AO108" s="75">
        <f t="shared" si="65"/>
        <v>0</v>
      </c>
      <c r="AP108" s="75">
        <f t="shared" si="65"/>
        <v>0</v>
      </c>
      <c r="AQ108" s="75">
        <f t="shared" si="65"/>
        <v>0</v>
      </c>
      <c r="AR108" s="75">
        <f t="shared" si="65"/>
        <v>0</v>
      </c>
      <c r="AS108" s="75">
        <f t="shared" si="65"/>
        <v>0</v>
      </c>
      <c r="AT108" s="75">
        <f t="shared" si="65"/>
        <v>0</v>
      </c>
      <c r="AU108" s="75">
        <f t="shared" si="65"/>
        <v>0</v>
      </c>
      <c r="AV108" s="75">
        <f t="shared" si="65"/>
        <v>0</v>
      </c>
      <c r="AW108" s="75">
        <f t="shared" si="65"/>
        <v>0</v>
      </c>
      <c r="AX108" s="75">
        <f t="shared" si="65"/>
        <v>0</v>
      </c>
      <c r="AY108" s="75">
        <f t="shared" si="65"/>
        <v>0</v>
      </c>
      <c r="AZ108" s="75">
        <f t="shared" si="65"/>
        <v>0</v>
      </c>
      <c r="BA108" s="75">
        <f t="shared" si="65"/>
        <v>0</v>
      </c>
      <c r="BB108" s="75">
        <f t="shared" si="65"/>
        <v>0</v>
      </c>
      <c r="BC108" s="75">
        <f t="shared" si="65"/>
        <v>0</v>
      </c>
      <c r="BD108" s="75">
        <f t="shared" si="65"/>
        <v>0</v>
      </c>
      <c r="BE108" s="75">
        <f t="shared" si="65"/>
        <v>0</v>
      </c>
      <c r="BF108" s="75">
        <f t="shared" si="65"/>
        <v>0</v>
      </c>
      <c r="BG108" s="75"/>
      <c r="BH108" s="75"/>
      <c r="BI108" s="75"/>
      <c r="BJ108" s="75"/>
      <c r="BK108" s="75"/>
      <c r="BL108" s="75"/>
      <c r="BM108" s="37"/>
      <c r="BN108" s="75">
        <f t="shared" si="58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G109" si="66">$J$20/$B$3</f>
        <v>0</v>
      </c>
      <c r="P109" s="75">
        <f t="shared" si="66"/>
        <v>0</v>
      </c>
      <c r="Q109" s="75">
        <f t="shared" si="66"/>
        <v>0</v>
      </c>
      <c r="R109" s="75">
        <f t="shared" si="66"/>
        <v>0</v>
      </c>
      <c r="S109" s="75">
        <f t="shared" si="66"/>
        <v>0</v>
      </c>
      <c r="T109" s="75">
        <f t="shared" si="66"/>
        <v>0</v>
      </c>
      <c r="U109" s="75">
        <f t="shared" si="66"/>
        <v>0</v>
      </c>
      <c r="V109" s="75">
        <f t="shared" si="66"/>
        <v>0</v>
      </c>
      <c r="W109" s="75">
        <f t="shared" si="66"/>
        <v>0</v>
      </c>
      <c r="X109" s="75">
        <f t="shared" si="66"/>
        <v>0</v>
      </c>
      <c r="Y109" s="75">
        <f t="shared" si="66"/>
        <v>0</v>
      </c>
      <c r="Z109" s="75">
        <f t="shared" si="66"/>
        <v>0</v>
      </c>
      <c r="AA109" s="75">
        <f t="shared" si="66"/>
        <v>0</v>
      </c>
      <c r="AB109" s="75">
        <f t="shared" si="66"/>
        <v>0</v>
      </c>
      <c r="AC109" s="75">
        <f t="shared" si="66"/>
        <v>0</v>
      </c>
      <c r="AD109" s="75">
        <f t="shared" si="66"/>
        <v>0</v>
      </c>
      <c r="AE109" s="75">
        <f t="shared" si="66"/>
        <v>0</v>
      </c>
      <c r="AF109" s="75">
        <f t="shared" si="66"/>
        <v>0</v>
      </c>
      <c r="AG109" s="75">
        <f t="shared" si="66"/>
        <v>0</v>
      </c>
      <c r="AH109" s="75">
        <f t="shared" si="66"/>
        <v>0</v>
      </c>
      <c r="AI109" s="75">
        <f t="shared" si="66"/>
        <v>0</v>
      </c>
      <c r="AJ109" s="75">
        <f t="shared" si="66"/>
        <v>0</v>
      </c>
      <c r="AK109" s="75">
        <f t="shared" si="66"/>
        <v>0</v>
      </c>
      <c r="AL109" s="75">
        <f t="shared" si="66"/>
        <v>0</v>
      </c>
      <c r="AM109" s="75">
        <f t="shared" si="66"/>
        <v>0</v>
      </c>
      <c r="AN109" s="75">
        <f t="shared" si="66"/>
        <v>0</v>
      </c>
      <c r="AO109" s="75">
        <f t="shared" si="66"/>
        <v>0</v>
      </c>
      <c r="AP109" s="75">
        <f t="shared" si="66"/>
        <v>0</v>
      </c>
      <c r="AQ109" s="75">
        <f t="shared" si="66"/>
        <v>0</v>
      </c>
      <c r="AR109" s="75">
        <f t="shared" si="66"/>
        <v>0</v>
      </c>
      <c r="AS109" s="75">
        <f t="shared" si="66"/>
        <v>0</v>
      </c>
      <c r="AT109" s="75">
        <f t="shared" si="66"/>
        <v>0</v>
      </c>
      <c r="AU109" s="75">
        <f t="shared" si="66"/>
        <v>0</v>
      </c>
      <c r="AV109" s="75">
        <f t="shared" si="66"/>
        <v>0</v>
      </c>
      <c r="AW109" s="75">
        <f t="shared" si="66"/>
        <v>0</v>
      </c>
      <c r="AX109" s="75">
        <f t="shared" si="66"/>
        <v>0</v>
      </c>
      <c r="AY109" s="75">
        <f t="shared" si="66"/>
        <v>0</v>
      </c>
      <c r="AZ109" s="75">
        <f t="shared" si="66"/>
        <v>0</v>
      </c>
      <c r="BA109" s="75">
        <f t="shared" si="66"/>
        <v>0</v>
      </c>
      <c r="BB109" s="75">
        <f t="shared" si="66"/>
        <v>0</v>
      </c>
      <c r="BC109" s="75">
        <f t="shared" si="66"/>
        <v>0</v>
      </c>
      <c r="BD109" s="75">
        <f t="shared" si="66"/>
        <v>0</v>
      </c>
      <c r="BE109" s="75">
        <f t="shared" si="66"/>
        <v>0</v>
      </c>
      <c r="BF109" s="75">
        <f t="shared" si="66"/>
        <v>0</v>
      </c>
      <c r="BG109" s="75">
        <f t="shared" si="66"/>
        <v>0</v>
      </c>
      <c r="BH109" s="75"/>
      <c r="BI109" s="75"/>
      <c r="BJ109" s="75"/>
      <c r="BK109" s="75"/>
      <c r="BL109" s="75"/>
      <c r="BM109" s="37"/>
      <c r="BN109" s="75">
        <f t="shared" si="58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H110" si="67">$K$20/$B$3</f>
        <v>0</v>
      </c>
      <c r="P110" s="75">
        <f t="shared" si="67"/>
        <v>0</v>
      </c>
      <c r="Q110" s="75">
        <f t="shared" si="67"/>
        <v>0</v>
      </c>
      <c r="R110" s="75">
        <f t="shared" si="67"/>
        <v>0</v>
      </c>
      <c r="S110" s="75">
        <f t="shared" si="67"/>
        <v>0</v>
      </c>
      <c r="T110" s="75">
        <f t="shared" si="67"/>
        <v>0</v>
      </c>
      <c r="U110" s="75">
        <f t="shared" si="67"/>
        <v>0</v>
      </c>
      <c r="V110" s="75">
        <f t="shared" si="67"/>
        <v>0</v>
      </c>
      <c r="W110" s="75">
        <f t="shared" si="67"/>
        <v>0</v>
      </c>
      <c r="X110" s="75">
        <f t="shared" si="67"/>
        <v>0</v>
      </c>
      <c r="Y110" s="75">
        <f t="shared" si="67"/>
        <v>0</v>
      </c>
      <c r="Z110" s="75">
        <f t="shared" si="67"/>
        <v>0</v>
      </c>
      <c r="AA110" s="75">
        <f t="shared" si="67"/>
        <v>0</v>
      </c>
      <c r="AB110" s="75">
        <f t="shared" si="67"/>
        <v>0</v>
      </c>
      <c r="AC110" s="75">
        <f t="shared" si="67"/>
        <v>0</v>
      </c>
      <c r="AD110" s="75">
        <f t="shared" si="67"/>
        <v>0</v>
      </c>
      <c r="AE110" s="75">
        <f t="shared" si="67"/>
        <v>0</v>
      </c>
      <c r="AF110" s="75">
        <f t="shared" si="67"/>
        <v>0</v>
      </c>
      <c r="AG110" s="75">
        <f t="shared" si="67"/>
        <v>0</v>
      </c>
      <c r="AH110" s="75">
        <f t="shared" si="67"/>
        <v>0</v>
      </c>
      <c r="AI110" s="75">
        <f t="shared" si="67"/>
        <v>0</v>
      </c>
      <c r="AJ110" s="75">
        <f t="shared" si="67"/>
        <v>0</v>
      </c>
      <c r="AK110" s="75">
        <f t="shared" si="67"/>
        <v>0</v>
      </c>
      <c r="AL110" s="75">
        <f t="shared" si="67"/>
        <v>0</v>
      </c>
      <c r="AM110" s="75">
        <f t="shared" si="67"/>
        <v>0</v>
      </c>
      <c r="AN110" s="75">
        <f t="shared" si="67"/>
        <v>0</v>
      </c>
      <c r="AO110" s="75">
        <f t="shared" si="67"/>
        <v>0</v>
      </c>
      <c r="AP110" s="75">
        <f t="shared" si="67"/>
        <v>0</v>
      </c>
      <c r="AQ110" s="75">
        <f t="shared" si="67"/>
        <v>0</v>
      </c>
      <c r="AR110" s="75">
        <f t="shared" si="67"/>
        <v>0</v>
      </c>
      <c r="AS110" s="75">
        <f t="shared" si="67"/>
        <v>0</v>
      </c>
      <c r="AT110" s="75">
        <f t="shared" si="67"/>
        <v>0</v>
      </c>
      <c r="AU110" s="75">
        <f t="shared" si="67"/>
        <v>0</v>
      </c>
      <c r="AV110" s="75">
        <f t="shared" si="67"/>
        <v>0</v>
      </c>
      <c r="AW110" s="75">
        <f t="shared" si="67"/>
        <v>0</v>
      </c>
      <c r="AX110" s="75">
        <f t="shared" si="67"/>
        <v>0</v>
      </c>
      <c r="AY110" s="75">
        <f t="shared" si="67"/>
        <v>0</v>
      </c>
      <c r="AZ110" s="75">
        <f t="shared" si="67"/>
        <v>0</v>
      </c>
      <c r="BA110" s="75">
        <f t="shared" si="67"/>
        <v>0</v>
      </c>
      <c r="BB110" s="75">
        <f t="shared" si="67"/>
        <v>0</v>
      </c>
      <c r="BC110" s="75">
        <f t="shared" si="67"/>
        <v>0</v>
      </c>
      <c r="BD110" s="75">
        <f t="shared" si="67"/>
        <v>0</v>
      </c>
      <c r="BE110" s="75">
        <f t="shared" si="67"/>
        <v>0</v>
      </c>
      <c r="BF110" s="75">
        <f t="shared" si="67"/>
        <v>0</v>
      </c>
      <c r="BG110" s="75">
        <f t="shared" si="67"/>
        <v>0</v>
      </c>
      <c r="BH110" s="75">
        <f t="shared" si="67"/>
        <v>0</v>
      </c>
      <c r="BI110" s="75"/>
      <c r="BJ110" s="75"/>
      <c r="BK110" s="75"/>
      <c r="BL110" s="75"/>
      <c r="BM110" s="37"/>
      <c r="BN110" s="75">
        <f t="shared" si="58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8">$L$20/$B$3</f>
        <v>0</v>
      </c>
      <c r="P111" s="75">
        <f t="shared" si="68"/>
        <v>0</v>
      </c>
      <c r="Q111" s="75">
        <f t="shared" si="68"/>
        <v>0</v>
      </c>
      <c r="R111" s="75">
        <f t="shared" si="68"/>
        <v>0</v>
      </c>
      <c r="S111" s="75">
        <f t="shared" si="68"/>
        <v>0</v>
      </c>
      <c r="T111" s="75">
        <f t="shared" si="68"/>
        <v>0</v>
      </c>
      <c r="U111" s="75">
        <f t="shared" si="68"/>
        <v>0</v>
      </c>
      <c r="V111" s="75">
        <f t="shared" si="68"/>
        <v>0</v>
      </c>
      <c r="W111" s="75">
        <f t="shared" si="68"/>
        <v>0</v>
      </c>
      <c r="X111" s="75">
        <f t="shared" si="68"/>
        <v>0</v>
      </c>
      <c r="Y111" s="75">
        <f t="shared" si="68"/>
        <v>0</v>
      </c>
      <c r="Z111" s="75">
        <f t="shared" si="68"/>
        <v>0</v>
      </c>
      <c r="AA111" s="75">
        <f t="shared" si="68"/>
        <v>0</v>
      </c>
      <c r="AB111" s="75">
        <f t="shared" si="68"/>
        <v>0</v>
      </c>
      <c r="AC111" s="75">
        <f t="shared" si="68"/>
        <v>0</v>
      </c>
      <c r="AD111" s="75">
        <f t="shared" si="68"/>
        <v>0</v>
      </c>
      <c r="AE111" s="75">
        <f t="shared" si="68"/>
        <v>0</v>
      </c>
      <c r="AF111" s="75">
        <f t="shared" si="68"/>
        <v>0</v>
      </c>
      <c r="AG111" s="75">
        <f t="shared" si="68"/>
        <v>0</v>
      </c>
      <c r="AH111" s="75">
        <f t="shared" si="68"/>
        <v>0</v>
      </c>
      <c r="AI111" s="75">
        <f t="shared" si="68"/>
        <v>0</v>
      </c>
      <c r="AJ111" s="75">
        <f t="shared" si="68"/>
        <v>0</v>
      </c>
      <c r="AK111" s="75">
        <f t="shared" si="68"/>
        <v>0</v>
      </c>
      <c r="AL111" s="75">
        <f t="shared" si="68"/>
        <v>0</v>
      </c>
      <c r="AM111" s="75">
        <f t="shared" si="68"/>
        <v>0</v>
      </c>
      <c r="AN111" s="75">
        <f t="shared" si="68"/>
        <v>0</v>
      </c>
      <c r="AO111" s="75">
        <f t="shared" si="68"/>
        <v>0</v>
      </c>
      <c r="AP111" s="75">
        <f t="shared" si="68"/>
        <v>0</v>
      </c>
      <c r="AQ111" s="75">
        <f t="shared" si="68"/>
        <v>0</v>
      </c>
      <c r="AR111" s="75">
        <f t="shared" si="68"/>
        <v>0</v>
      </c>
      <c r="AS111" s="75">
        <f t="shared" si="68"/>
        <v>0</v>
      </c>
      <c r="AT111" s="75">
        <f t="shared" si="68"/>
        <v>0</v>
      </c>
      <c r="AU111" s="75">
        <f t="shared" si="68"/>
        <v>0</v>
      </c>
      <c r="AV111" s="75">
        <f t="shared" si="68"/>
        <v>0</v>
      </c>
      <c r="AW111" s="75">
        <f t="shared" si="68"/>
        <v>0</v>
      </c>
      <c r="AX111" s="75">
        <f t="shared" si="68"/>
        <v>0</v>
      </c>
      <c r="AY111" s="75">
        <f t="shared" si="68"/>
        <v>0</v>
      </c>
      <c r="AZ111" s="75">
        <f t="shared" si="68"/>
        <v>0</v>
      </c>
      <c r="BA111" s="75">
        <f t="shared" si="68"/>
        <v>0</v>
      </c>
      <c r="BB111" s="75">
        <f t="shared" si="68"/>
        <v>0</v>
      </c>
      <c r="BC111" s="75">
        <f t="shared" si="68"/>
        <v>0</v>
      </c>
      <c r="BD111" s="75">
        <f t="shared" si="68"/>
        <v>0</v>
      </c>
      <c r="BE111" s="75">
        <f t="shared" si="68"/>
        <v>0</v>
      </c>
      <c r="BF111" s="75">
        <f t="shared" si="68"/>
        <v>0</v>
      </c>
      <c r="BG111" s="75">
        <f t="shared" si="68"/>
        <v>0</v>
      </c>
      <c r="BH111" s="75">
        <f t="shared" si="68"/>
        <v>0</v>
      </c>
      <c r="BI111" s="75">
        <f t="shared" si="68"/>
        <v>0</v>
      </c>
      <c r="BJ111" s="75"/>
      <c r="BK111" s="75"/>
      <c r="BL111" s="75"/>
      <c r="BM111" s="37"/>
      <c r="BN111" s="75">
        <f t="shared" si="58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>$M$20/$B$3</f>
        <v>0</v>
      </c>
      <c r="N112" s="75">
        <f>$M$20/$B$3</f>
        <v>0</v>
      </c>
      <c r="O112" s="75">
        <f t="shared" ref="O112:BJ112" si="69">$M$20/$B$3</f>
        <v>0</v>
      </c>
      <c r="P112" s="75">
        <f t="shared" si="69"/>
        <v>0</v>
      </c>
      <c r="Q112" s="75">
        <f t="shared" si="69"/>
        <v>0</v>
      </c>
      <c r="R112" s="75">
        <f t="shared" si="69"/>
        <v>0</v>
      </c>
      <c r="S112" s="75">
        <f t="shared" si="69"/>
        <v>0</v>
      </c>
      <c r="T112" s="75">
        <f t="shared" si="69"/>
        <v>0</v>
      </c>
      <c r="U112" s="75">
        <f t="shared" si="69"/>
        <v>0</v>
      </c>
      <c r="V112" s="75">
        <f t="shared" si="69"/>
        <v>0</v>
      </c>
      <c r="W112" s="75">
        <f t="shared" si="69"/>
        <v>0</v>
      </c>
      <c r="X112" s="75">
        <f t="shared" si="69"/>
        <v>0</v>
      </c>
      <c r="Y112" s="75">
        <f t="shared" si="69"/>
        <v>0</v>
      </c>
      <c r="Z112" s="75">
        <f t="shared" si="69"/>
        <v>0</v>
      </c>
      <c r="AA112" s="75">
        <f t="shared" si="69"/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/>
      <c r="BL112" s="75"/>
      <c r="BM112" s="37"/>
      <c r="BN112" s="75">
        <f t="shared" si="58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>$N$20/$B$3</f>
        <v>0</v>
      </c>
      <c r="O113" s="75">
        <f t="shared" ref="O113:BK113" si="70">$N$20/$B$3</f>
        <v>0</v>
      </c>
      <c r="P113" s="75">
        <f t="shared" si="70"/>
        <v>0</v>
      </c>
      <c r="Q113" s="75">
        <f t="shared" si="70"/>
        <v>0</v>
      </c>
      <c r="R113" s="75">
        <f t="shared" si="70"/>
        <v>0</v>
      </c>
      <c r="S113" s="75">
        <f t="shared" si="70"/>
        <v>0</v>
      </c>
      <c r="T113" s="75">
        <f t="shared" si="70"/>
        <v>0</v>
      </c>
      <c r="U113" s="75">
        <f t="shared" si="70"/>
        <v>0</v>
      </c>
      <c r="V113" s="75">
        <f t="shared" si="70"/>
        <v>0</v>
      </c>
      <c r="W113" s="75">
        <f t="shared" si="70"/>
        <v>0</v>
      </c>
      <c r="X113" s="75">
        <f t="shared" si="70"/>
        <v>0</v>
      </c>
      <c r="Y113" s="75">
        <f t="shared" si="70"/>
        <v>0</v>
      </c>
      <c r="Z113" s="75">
        <f t="shared" si="70"/>
        <v>0</v>
      </c>
      <c r="AA113" s="75">
        <f t="shared" si="70"/>
        <v>0</v>
      </c>
      <c r="AB113" s="75">
        <f t="shared" si="70"/>
        <v>0</v>
      </c>
      <c r="AC113" s="75">
        <f t="shared" si="70"/>
        <v>0</v>
      </c>
      <c r="AD113" s="75">
        <f t="shared" si="70"/>
        <v>0</v>
      </c>
      <c r="AE113" s="75">
        <f t="shared" si="70"/>
        <v>0</v>
      </c>
      <c r="AF113" s="75">
        <f t="shared" si="70"/>
        <v>0</v>
      </c>
      <c r="AG113" s="75">
        <f t="shared" si="70"/>
        <v>0</v>
      </c>
      <c r="AH113" s="75">
        <f t="shared" si="70"/>
        <v>0</v>
      </c>
      <c r="AI113" s="75">
        <f t="shared" si="70"/>
        <v>0</v>
      </c>
      <c r="AJ113" s="75">
        <f t="shared" si="70"/>
        <v>0</v>
      </c>
      <c r="AK113" s="75">
        <f t="shared" si="70"/>
        <v>0</v>
      </c>
      <c r="AL113" s="75">
        <f t="shared" si="70"/>
        <v>0</v>
      </c>
      <c r="AM113" s="75">
        <f t="shared" si="70"/>
        <v>0</v>
      </c>
      <c r="AN113" s="75">
        <f t="shared" si="70"/>
        <v>0</v>
      </c>
      <c r="AO113" s="75">
        <f t="shared" si="70"/>
        <v>0</v>
      </c>
      <c r="AP113" s="75">
        <f t="shared" si="70"/>
        <v>0</v>
      </c>
      <c r="AQ113" s="75">
        <f t="shared" si="70"/>
        <v>0</v>
      </c>
      <c r="AR113" s="75">
        <f t="shared" si="70"/>
        <v>0</v>
      </c>
      <c r="AS113" s="75">
        <f t="shared" si="70"/>
        <v>0</v>
      </c>
      <c r="AT113" s="75">
        <f t="shared" si="70"/>
        <v>0</v>
      </c>
      <c r="AU113" s="75">
        <f t="shared" si="70"/>
        <v>0</v>
      </c>
      <c r="AV113" s="75">
        <f t="shared" si="70"/>
        <v>0</v>
      </c>
      <c r="AW113" s="75">
        <f t="shared" si="70"/>
        <v>0</v>
      </c>
      <c r="AX113" s="75">
        <f t="shared" si="70"/>
        <v>0</v>
      </c>
      <c r="AY113" s="75">
        <f t="shared" si="70"/>
        <v>0</v>
      </c>
      <c r="AZ113" s="75">
        <f t="shared" si="70"/>
        <v>0</v>
      </c>
      <c r="BA113" s="75">
        <f t="shared" si="70"/>
        <v>0</v>
      </c>
      <c r="BB113" s="75">
        <f t="shared" si="70"/>
        <v>0</v>
      </c>
      <c r="BC113" s="75">
        <f t="shared" si="70"/>
        <v>0</v>
      </c>
      <c r="BD113" s="75">
        <f t="shared" si="70"/>
        <v>0</v>
      </c>
      <c r="BE113" s="75">
        <f t="shared" si="70"/>
        <v>0</v>
      </c>
      <c r="BF113" s="75">
        <f t="shared" si="70"/>
        <v>0</v>
      </c>
      <c r="BG113" s="75">
        <f t="shared" si="70"/>
        <v>0</v>
      </c>
      <c r="BH113" s="75">
        <f t="shared" si="70"/>
        <v>0</v>
      </c>
      <c r="BI113" s="75">
        <f t="shared" si="70"/>
        <v>0</v>
      </c>
      <c r="BJ113" s="75">
        <f t="shared" si="70"/>
        <v>0</v>
      </c>
      <c r="BK113" s="75">
        <f t="shared" si="70"/>
        <v>0</v>
      </c>
      <c r="BL113" s="75"/>
      <c r="BM113" s="37"/>
      <c r="BN113" s="75">
        <f t="shared" si="58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1">SUM(C101:C113)</f>
        <v>0</v>
      </c>
      <c r="D114" s="69">
        <f t="shared" si="71"/>
        <v>0</v>
      </c>
      <c r="E114" s="69">
        <f t="shared" si="71"/>
        <v>1.7564782473898877</v>
      </c>
      <c r="F114" s="69">
        <f t="shared" si="71"/>
        <v>1.7564782473898877</v>
      </c>
      <c r="G114" s="69">
        <f t="shared" si="71"/>
        <v>1.7564782473898877</v>
      </c>
      <c r="H114" s="69">
        <f t="shared" si="71"/>
        <v>1.7564782473898877</v>
      </c>
      <c r="I114" s="69">
        <f t="shared" si="71"/>
        <v>1.7564782473898877</v>
      </c>
      <c r="J114" s="69">
        <f t="shared" si="71"/>
        <v>1.7564782473898877</v>
      </c>
      <c r="K114" s="69">
        <f t="shared" si="71"/>
        <v>1.7564782473898877</v>
      </c>
      <c r="L114" s="69">
        <f t="shared" si="71"/>
        <v>1.7564782473898877</v>
      </c>
      <c r="M114" s="69">
        <f t="shared" si="71"/>
        <v>1.7564782473898877</v>
      </c>
      <c r="N114" s="69">
        <f t="shared" si="71"/>
        <v>1.7564782473898877</v>
      </c>
      <c r="O114" s="69">
        <f t="shared" si="71"/>
        <v>1.7564782473898877</v>
      </c>
      <c r="P114" s="69">
        <f t="shared" si="71"/>
        <v>1.7564782473898877</v>
      </c>
      <c r="Q114" s="69">
        <f t="shared" si="71"/>
        <v>1.7564782473898877</v>
      </c>
      <c r="R114" s="69">
        <f t="shared" si="71"/>
        <v>1.7564782473898877</v>
      </c>
      <c r="S114" s="69">
        <f t="shared" si="71"/>
        <v>1.7564782473898877</v>
      </c>
      <c r="T114" s="69">
        <f t="shared" si="71"/>
        <v>1.7564782473898877</v>
      </c>
      <c r="U114" s="69">
        <f t="shared" si="71"/>
        <v>1.7564782473898877</v>
      </c>
      <c r="V114" s="69">
        <f t="shared" si="71"/>
        <v>1.7564782473898877</v>
      </c>
      <c r="W114" s="69">
        <f t="shared" si="71"/>
        <v>1.7564782473898877</v>
      </c>
      <c r="X114" s="69">
        <f t="shared" si="71"/>
        <v>1.7564782473898877</v>
      </c>
      <c r="Y114" s="69">
        <f t="shared" si="71"/>
        <v>1.7564782473898877</v>
      </c>
      <c r="Z114" s="69">
        <f t="shared" si="71"/>
        <v>1.7564782473898877</v>
      </c>
      <c r="AA114" s="69">
        <f t="shared" si="71"/>
        <v>1.7564782473898877</v>
      </c>
      <c r="AB114" s="69">
        <f t="shared" si="71"/>
        <v>1.7564782473898877</v>
      </c>
      <c r="AC114" s="69">
        <f t="shared" si="71"/>
        <v>1.7564782473898877</v>
      </c>
      <c r="AD114" s="69">
        <f t="shared" si="71"/>
        <v>1.7564782473898877</v>
      </c>
      <c r="AE114" s="69">
        <f t="shared" si="71"/>
        <v>1.7564782473898877</v>
      </c>
      <c r="AF114" s="69">
        <f t="shared" si="71"/>
        <v>1.7564782473898877</v>
      </c>
      <c r="AG114" s="69">
        <f t="shared" si="71"/>
        <v>1.7564782473898877</v>
      </c>
      <c r="AH114" s="69">
        <f t="shared" si="71"/>
        <v>1.7564782473898877</v>
      </c>
      <c r="AI114" s="69">
        <f t="shared" si="71"/>
        <v>1.7564782473898877</v>
      </c>
      <c r="AJ114" s="69">
        <f t="shared" si="71"/>
        <v>1.7564782473898877</v>
      </c>
      <c r="AK114" s="69">
        <f t="shared" si="71"/>
        <v>1.7564782473898877</v>
      </c>
      <c r="AL114" s="69">
        <f t="shared" si="71"/>
        <v>1.7564782473898877</v>
      </c>
      <c r="AM114" s="69">
        <f t="shared" si="71"/>
        <v>1.7564782473898877</v>
      </c>
      <c r="AN114" s="69">
        <f t="shared" si="71"/>
        <v>1.7564782473898877</v>
      </c>
      <c r="AO114" s="69">
        <f t="shared" si="71"/>
        <v>1.7564782473898877</v>
      </c>
      <c r="AP114" s="69">
        <f t="shared" si="71"/>
        <v>1.7564782473898877</v>
      </c>
      <c r="AQ114" s="69">
        <f t="shared" si="71"/>
        <v>1.7564782473898877</v>
      </c>
      <c r="AR114" s="69">
        <f t="shared" si="71"/>
        <v>1.7564782473898877</v>
      </c>
      <c r="AS114" s="69">
        <f t="shared" si="71"/>
        <v>1.7564782473898877</v>
      </c>
      <c r="AT114" s="69">
        <f t="shared" si="71"/>
        <v>1.7564782473898877</v>
      </c>
      <c r="AU114" s="69">
        <f t="shared" si="71"/>
        <v>1.7564782473898877</v>
      </c>
      <c r="AV114" s="69">
        <f t="shared" si="71"/>
        <v>1.7564782473898877</v>
      </c>
      <c r="AW114" s="69">
        <f t="shared" si="71"/>
        <v>1.7564782473898877</v>
      </c>
      <c r="AX114" s="69">
        <f t="shared" si="71"/>
        <v>1.7564782473898877</v>
      </c>
      <c r="AY114" s="69">
        <f t="shared" si="71"/>
        <v>1.7564782473898877</v>
      </c>
      <c r="AZ114" s="69">
        <f t="shared" si="71"/>
        <v>1.7564782473898877</v>
      </c>
      <c r="BA114" s="69">
        <f t="shared" si="71"/>
        <v>1.7564782473898877</v>
      </c>
      <c r="BB114" s="69">
        <f t="shared" si="71"/>
        <v>1.7564782473898877</v>
      </c>
      <c r="BC114" s="69">
        <f t="shared" si="71"/>
        <v>0</v>
      </c>
      <c r="BD114" s="69">
        <f t="shared" si="71"/>
        <v>0</v>
      </c>
      <c r="BE114" s="69">
        <f t="shared" si="71"/>
        <v>0</v>
      </c>
      <c r="BF114" s="69">
        <f t="shared" si="71"/>
        <v>0</v>
      </c>
      <c r="BG114" s="69">
        <f t="shared" si="71"/>
        <v>0</v>
      </c>
      <c r="BH114" s="69">
        <f t="shared" si="71"/>
        <v>0</v>
      </c>
      <c r="BI114" s="69">
        <f t="shared" si="71"/>
        <v>0</v>
      </c>
      <c r="BJ114" s="69">
        <f t="shared" si="71"/>
        <v>0</v>
      </c>
      <c r="BK114" s="69">
        <f t="shared" si="71"/>
        <v>0</v>
      </c>
      <c r="BL114" s="69">
        <f t="shared" si="71"/>
        <v>0</v>
      </c>
      <c r="BM114" s="37"/>
      <c r="BN114" s="58">
        <f>SUM(BN101:BN113)</f>
        <v>87.823912369494408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AZ48" activePane="bottomRight" state="frozen"/>
      <selection activeCell="N7" sqref="N7"/>
      <selection pane="topRight" activeCell="N7" sqref="N7"/>
      <selection pane="bottomLeft" activeCell="N7" sqref="N7"/>
      <selection pane="bottomRight" activeCell="BO15" sqref="BO15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333</v>
      </c>
    </row>
    <row r="2" spans="1:67" ht="15" customHeight="1">
      <c r="A2" s="60" t="s">
        <v>21</v>
      </c>
      <c r="B2" s="108" t="str">
        <f>VLOOKUP($B$1,'Assumptions (Inputs)'!$A$7:$F$24,2,FALSE)</f>
        <v>NEW Gowanus Expansion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2.5000000000000001E-2</v>
      </c>
    </row>
    <row r="6" spans="1:67" ht="15" customHeight="1">
      <c r="A6" s="60"/>
      <c r="B6" s="367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N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0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10.54610968504713</v>
      </c>
      <c r="K11" s="57">
        <f t="shared" si="0"/>
        <v>32.410304284086841</v>
      </c>
      <c r="L11" s="57">
        <f t="shared" si="0"/>
        <v>72.073046496474831</v>
      </c>
      <c r="M11" s="57">
        <f t="shared" si="0"/>
        <v>101.44047405173296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(Escalated)'!E37</f>
        <v>0</v>
      </c>
      <c r="C13" s="129">
        <f>'CapEx (Escalated)'!F37</f>
        <v>0</v>
      </c>
      <c r="D13" s="129">
        <f>'CapEx (Escalated)'!G37</f>
        <v>0</v>
      </c>
      <c r="E13" s="129">
        <f>'CapEx (Escalated)'!H37</f>
        <v>0</v>
      </c>
      <c r="F13" s="129">
        <f>'CapEx (Escalated)'!I37</f>
        <v>0</v>
      </c>
      <c r="G13" s="129">
        <f>'CapEx (Escalated)'!J37</f>
        <v>0</v>
      </c>
      <c r="H13" s="129">
        <f>'CapEx (Escalated)'!K37</f>
        <v>0</v>
      </c>
      <c r="I13" s="129">
        <f>'CapEx (Escalated)'!L37</f>
        <v>10.54610968504713</v>
      </c>
      <c r="J13" s="129">
        <f>'CapEx (Escalated)'!M37</f>
        <v>21.86419459903971</v>
      </c>
      <c r="K13" s="129">
        <f>'CapEx (Escalated)'!N37</f>
        <v>39.662742212387982</v>
      </c>
      <c r="L13" s="129">
        <f>'CapEx (Escalated)'!O37</f>
        <v>29.367427555258129</v>
      </c>
      <c r="M13" s="129">
        <f>'CapEx (Escalated)'!P37</f>
        <v>12.176910161512229</v>
      </c>
      <c r="N13" s="129">
        <f>'CapEx (Escalated)'!Q37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113.61738421324519</v>
      </c>
      <c r="BO13" s="337"/>
    </row>
    <row r="14" spans="1:67" s="38" customFormat="1" ht="15" customHeight="1">
      <c r="A14" s="67" t="s">
        <v>27</v>
      </c>
      <c r="B14" s="129"/>
      <c r="C14" s="129"/>
      <c r="D14" s="129"/>
      <c r="E14" s="129">
        <f>-SUM(B13:E13)</f>
        <v>0</v>
      </c>
      <c r="F14" s="129"/>
      <c r="G14" s="129"/>
      <c r="H14" s="129"/>
      <c r="I14" s="129"/>
      <c r="J14" s="129"/>
      <c r="K14" s="129"/>
      <c r="L14" s="129"/>
      <c r="M14" s="129">
        <f>-SUM(I13:M13)</f>
        <v>-113.61738421324519</v>
      </c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-113.61738421324519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0</v>
      </c>
      <c r="D15" s="68">
        <f t="shared" si="2"/>
        <v>0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10.54610968504713</v>
      </c>
      <c r="J15" s="68">
        <f t="shared" si="2"/>
        <v>32.410304284086841</v>
      </c>
      <c r="K15" s="68">
        <f>SUM(K11:K14)</f>
        <v>72.073046496474831</v>
      </c>
      <c r="L15" s="68">
        <f>SUM(L11:L14)</f>
        <v>101.44047405173296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</v>
      </c>
      <c r="D16" s="69">
        <f t="shared" si="4"/>
        <v>0</v>
      </c>
      <c r="E16" s="69">
        <f t="shared" si="4"/>
        <v>0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5.2730548425235648</v>
      </c>
      <c r="J16" s="69">
        <f t="shared" si="4"/>
        <v>21.478206984566985</v>
      </c>
      <c r="K16" s="69">
        <f t="shared" si="4"/>
        <v>52.241675390280832</v>
      </c>
      <c r="L16" s="69">
        <f t="shared" si="4"/>
        <v>86.756760274103897</v>
      </c>
      <c r="M16" s="69">
        <f t="shared" si="4"/>
        <v>50.720237025866481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0</v>
      </c>
      <c r="F19" s="75">
        <f t="shared" si="5"/>
        <v>0</v>
      </c>
      <c r="G19" s="75">
        <f t="shared" si="5"/>
        <v>0</v>
      </c>
      <c r="H19" s="75">
        <f t="shared" si="5"/>
        <v>0</v>
      </c>
      <c r="I19" s="75">
        <f t="shared" si="5"/>
        <v>0</v>
      </c>
      <c r="J19" s="75">
        <f t="shared" si="5"/>
        <v>0</v>
      </c>
      <c r="K19" s="75">
        <f t="shared" si="5"/>
        <v>0</v>
      </c>
      <c r="L19" s="75">
        <f t="shared" si="5"/>
        <v>0</v>
      </c>
      <c r="M19" s="75">
        <f t="shared" si="5"/>
        <v>0</v>
      </c>
      <c r="N19" s="75">
        <f t="shared" si="5"/>
        <v>113.61738421324519</v>
      </c>
      <c r="O19" s="75">
        <f t="shared" si="5"/>
        <v>113.61738421324519</v>
      </c>
      <c r="P19" s="75">
        <f t="shared" si="5"/>
        <v>113.61738421324519</v>
      </c>
      <c r="Q19" s="75">
        <f t="shared" si="5"/>
        <v>113.61738421324519</v>
      </c>
      <c r="R19" s="75">
        <f t="shared" si="5"/>
        <v>113.61738421324519</v>
      </c>
      <c r="S19" s="75">
        <f t="shared" si="5"/>
        <v>113.61738421324519</v>
      </c>
      <c r="T19" s="75">
        <f t="shared" si="5"/>
        <v>113.61738421324519</v>
      </c>
      <c r="U19" s="75">
        <f t="shared" si="5"/>
        <v>113.61738421324519</v>
      </c>
      <c r="V19" s="75">
        <f t="shared" si="5"/>
        <v>113.61738421324519</v>
      </c>
      <c r="W19" s="75">
        <f t="shared" si="5"/>
        <v>113.61738421324519</v>
      </c>
      <c r="X19" s="75">
        <f t="shared" si="5"/>
        <v>113.61738421324519</v>
      </c>
      <c r="Y19" s="75">
        <f t="shared" si="5"/>
        <v>113.61738421324519</v>
      </c>
      <c r="Z19" s="75">
        <f t="shared" si="5"/>
        <v>113.61738421324519</v>
      </c>
      <c r="AA19" s="75">
        <f t="shared" si="5"/>
        <v>113.61738421324519</v>
      </c>
      <c r="AB19" s="75">
        <f t="shared" si="5"/>
        <v>113.61738421324519</v>
      </c>
      <c r="AC19" s="75">
        <f t="shared" si="5"/>
        <v>113.61738421324519</v>
      </c>
      <c r="AD19" s="75">
        <f t="shared" si="5"/>
        <v>113.61738421324519</v>
      </c>
      <c r="AE19" s="75">
        <f t="shared" si="5"/>
        <v>113.61738421324519</v>
      </c>
      <c r="AF19" s="75">
        <f t="shared" si="5"/>
        <v>113.61738421324519</v>
      </c>
      <c r="AG19" s="75">
        <f t="shared" si="5"/>
        <v>113.61738421324519</v>
      </c>
      <c r="AH19" s="75">
        <f t="shared" si="5"/>
        <v>113.61738421324519</v>
      </c>
      <c r="AI19" s="75">
        <f t="shared" si="5"/>
        <v>113.61738421324519</v>
      </c>
      <c r="AJ19" s="75">
        <f t="shared" si="5"/>
        <v>113.61738421324519</v>
      </c>
      <c r="AK19" s="75">
        <f t="shared" si="5"/>
        <v>113.61738421324519</v>
      </c>
      <c r="AL19" s="75">
        <f t="shared" si="5"/>
        <v>113.61738421324519</v>
      </c>
      <c r="AM19" s="75">
        <f t="shared" si="5"/>
        <v>113.61738421324519</v>
      </c>
      <c r="AN19" s="75">
        <f t="shared" si="5"/>
        <v>113.61738421324519</v>
      </c>
      <c r="AO19" s="75">
        <f t="shared" si="5"/>
        <v>113.61738421324519</v>
      </c>
      <c r="AP19" s="75">
        <f t="shared" si="5"/>
        <v>113.61738421324519</v>
      </c>
      <c r="AQ19" s="75">
        <f t="shared" si="5"/>
        <v>113.61738421324519</v>
      </c>
      <c r="AR19" s="75">
        <f t="shared" si="5"/>
        <v>113.61738421324519</v>
      </c>
      <c r="AS19" s="75">
        <f t="shared" si="5"/>
        <v>113.61738421324519</v>
      </c>
      <c r="AT19" s="75">
        <f t="shared" si="5"/>
        <v>113.61738421324519</v>
      </c>
      <c r="AU19" s="75">
        <f t="shared" si="5"/>
        <v>113.61738421324519</v>
      </c>
      <c r="AV19" s="75">
        <f t="shared" si="5"/>
        <v>113.61738421324519</v>
      </c>
      <c r="AW19" s="75">
        <f t="shared" si="5"/>
        <v>113.61738421324519</v>
      </c>
      <c r="AX19" s="75">
        <f t="shared" si="5"/>
        <v>113.61738421324519</v>
      </c>
      <c r="AY19" s="75">
        <f t="shared" si="5"/>
        <v>113.61738421324519</v>
      </c>
      <c r="AZ19" s="75">
        <f t="shared" si="5"/>
        <v>113.61738421324519</v>
      </c>
      <c r="BA19" s="75">
        <f t="shared" si="5"/>
        <v>113.61738421324519</v>
      </c>
      <c r="BB19" s="75">
        <f t="shared" si="5"/>
        <v>113.61738421324519</v>
      </c>
      <c r="BC19" s="75">
        <f t="shared" si="5"/>
        <v>113.61738421324519</v>
      </c>
      <c r="BD19" s="75">
        <f t="shared" si="5"/>
        <v>113.61738421324519</v>
      </c>
      <c r="BE19" s="75">
        <f t="shared" si="5"/>
        <v>113.61738421324519</v>
      </c>
      <c r="BF19" s="75">
        <f t="shared" si="5"/>
        <v>113.61738421324519</v>
      </c>
      <c r="BG19" s="75">
        <f t="shared" si="5"/>
        <v>113.61738421324519</v>
      </c>
      <c r="BH19" s="75">
        <f t="shared" si="5"/>
        <v>113.61738421324519</v>
      </c>
      <c r="BI19" s="75">
        <f t="shared" si="5"/>
        <v>113.61738421324519</v>
      </c>
      <c r="BJ19" s="75">
        <f t="shared" si="5"/>
        <v>113.61738421324519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67" customFormat="1" ht="15" customHeight="1">
      <c r="A20" s="362" t="s">
        <v>25</v>
      </c>
      <c r="B20" s="290">
        <f>-B14</f>
        <v>0</v>
      </c>
      <c r="C20" s="290">
        <f t="shared" ref="C20:D20" si="6">-C14</f>
        <v>0</v>
      </c>
      <c r="D20" s="290">
        <f t="shared" si="6"/>
        <v>0</v>
      </c>
      <c r="E20" s="290">
        <f>-E14</f>
        <v>0</v>
      </c>
      <c r="F20" s="290">
        <f t="shared" ref="F20:AX20" si="7">-F14</f>
        <v>0</v>
      </c>
      <c r="G20" s="290">
        <f t="shared" si="7"/>
        <v>0</v>
      </c>
      <c r="H20" s="290">
        <f t="shared" si="7"/>
        <v>0</v>
      </c>
      <c r="I20" s="290">
        <f t="shared" si="7"/>
        <v>0</v>
      </c>
      <c r="J20" s="290">
        <f t="shared" si="7"/>
        <v>0</v>
      </c>
      <c r="K20" s="290">
        <f t="shared" si="7"/>
        <v>0</v>
      </c>
      <c r="L20" s="290">
        <f t="shared" si="7"/>
        <v>0</v>
      </c>
      <c r="M20" s="290">
        <f t="shared" si="7"/>
        <v>113.61738421324519</v>
      </c>
      <c r="N20" s="290">
        <f t="shared" si="7"/>
        <v>0</v>
      </c>
      <c r="O20" s="290">
        <f t="shared" si="7"/>
        <v>0</v>
      </c>
      <c r="P20" s="290">
        <f t="shared" si="7"/>
        <v>0</v>
      </c>
      <c r="Q20" s="290">
        <f t="shared" si="7"/>
        <v>0</v>
      </c>
      <c r="R20" s="290">
        <f t="shared" si="7"/>
        <v>0</v>
      </c>
      <c r="S20" s="290">
        <f t="shared" si="7"/>
        <v>0</v>
      </c>
      <c r="T20" s="290">
        <f t="shared" si="7"/>
        <v>0</v>
      </c>
      <c r="U20" s="290">
        <f t="shared" si="7"/>
        <v>0</v>
      </c>
      <c r="V20" s="290">
        <f t="shared" si="7"/>
        <v>0</v>
      </c>
      <c r="W20" s="290">
        <f t="shared" si="7"/>
        <v>0</v>
      </c>
      <c r="X20" s="290">
        <f t="shared" si="7"/>
        <v>0</v>
      </c>
      <c r="Y20" s="290">
        <f t="shared" si="7"/>
        <v>0</v>
      </c>
      <c r="Z20" s="290">
        <f t="shared" si="7"/>
        <v>0</v>
      </c>
      <c r="AA20" s="290">
        <f t="shared" si="7"/>
        <v>0</v>
      </c>
      <c r="AB20" s="290">
        <f t="shared" si="7"/>
        <v>0</v>
      </c>
      <c r="AC20" s="290">
        <f t="shared" si="7"/>
        <v>0</v>
      </c>
      <c r="AD20" s="290">
        <f t="shared" si="7"/>
        <v>0</v>
      </c>
      <c r="AE20" s="290">
        <f t="shared" si="7"/>
        <v>0</v>
      </c>
      <c r="AF20" s="290">
        <f t="shared" si="7"/>
        <v>0</v>
      </c>
      <c r="AG20" s="290">
        <f t="shared" si="7"/>
        <v>0</v>
      </c>
      <c r="AH20" s="290">
        <f t="shared" si="7"/>
        <v>0</v>
      </c>
      <c r="AI20" s="290">
        <f t="shared" si="7"/>
        <v>0</v>
      </c>
      <c r="AJ20" s="290">
        <f t="shared" si="7"/>
        <v>0</v>
      </c>
      <c r="AK20" s="290">
        <f t="shared" si="7"/>
        <v>0</v>
      </c>
      <c r="AL20" s="290">
        <f t="shared" si="7"/>
        <v>0</v>
      </c>
      <c r="AM20" s="290">
        <f t="shared" si="7"/>
        <v>0</v>
      </c>
      <c r="AN20" s="290">
        <f t="shared" si="7"/>
        <v>0</v>
      </c>
      <c r="AO20" s="290">
        <f t="shared" si="7"/>
        <v>0</v>
      </c>
      <c r="AP20" s="290">
        <f t="shared" si="7"/>
        <v>0</v>
      </c>
      <c r="AQ20" s="290">
        <f t="shared" si="7"/>
        <v>0</v>
      </c>
      <c r="AR20" s="290">
        <f t="shared" si="7"/>
        <v>0</v>
      </c>
      <c r="AS20" s="290">
        <f t="shared" si="7"/>
        <v>0</v>
      </c>
      <c r="AT20" s="290">
        <f t="shared" si="7"/>
        <v>0</v>
      </c>
      <c r="AU20" s="290">
        <f t="shared" si="7"/>
        <v>0</v>
      </c>
      <c r="AV20" s="290">
        <f t="shared" si="7"/>
        <v>0</v>
      </c>
      <c r="AW20" s="290">
        <f t="shared" si="7"/>
        <v>0</v>
      </c>
      <c r="AX20" s="290">
        <f t="shared" si="7"/>
        <v>0</v>
      </c>
      <c r="AY20" s="290">
        <f t="shared" ref="AY20:BL20" si="8">-B20</f>
        <v>0</v>
      </c>
      <c r="AZ20" s="290">
        <f t="shared" si="8"/>
        <v>0</v>
      </c>
      <c r="BA20" s="290">
        <f t="shared" si="8"/>
        <v>0</v>
      </c>
      <c r="BB20" s="290">
        <f t="shared" si="8"/>
        <v>0</v>
      </c>
      <c r="BC20" s="290">
        <f t="shared" si="8"/>
        <v>0</v>
      </c>
      <c r="BD20" s="290">
        <f t="shared" si="8"/>
        <v>0</v>
      </c>
      <c r="BE20" s="290">
        <f t="shared" si="8"/>
        <v>0</v>
      </c>
      <c r="BF20" s="290">
        <f t="shared" si="8"/>
        <v>0</v>
      </c>
      <c r="BG20" s="290">
        <f t="shared" si="8"/>
        <v>0</v>
      </c>
      <c r="BH20" s="290">
        <f t="shared" si="8"/>
        <v>0</v>
      </c>
      <c r="BI20" s="290"/>
      <c r="BJ20" s="290">
        <f>-M20</f>
        <v>-113.61738421324519</v>
      </c>
      <c r="BK20" s="290">
        <f t="shared" si="8"/>
        <v>0</v>
      </c>
      <c r="BL20" s="290">
        <f t="shared" si="8"/>
        <v>0</v>
      </c>
      <c r="BM20" s="292"/>
      <c r="BN20" s="290">
        <f>SUM(B20:BM20)</f>
        <v>0</v>
      </c>
      <c r="BO20" s="368"/>
    </row>
    <row r="21" spans="1:67" s="38" customFormat="1" ht="15" customHeight="1">
      <c r="A21" s="36" t="s">
        <v>28</v>
      </c>
      <c r="B21" s="75">
        <f t="shared" ref="B21:BL21" si="9">SUM(B19:B20)</f>
        <v>0</v>
      </c>
      <c r="C21" s="75">
        <f t="shared" si="9"/>
        <v>0</v>
      </c>
      <c r="D21" s="75">
        <f t="shared" si="9"/>
        <v>0</v>
      </c>
      <c r="E21" s="75">
        <f t="shared" si="9"/>
        <v>0</v>
      </c>
      <c r="F21" s="75">
        <f t="shared" si="9"/>
        <v>0</v>
      </c>
      <c r="G21" s="75">
        <f t="shared" si="9"/>
        <v>0</v>
      </c>
      <c r="H21" s="75">
        <f t="shared" si="9"/>
        <v>0</v>
      </c>
      <c r="I21" s="75">
        <f t="shared" si="9"/>
        <v>0</v>
      </c>
      <c r="J21" s="75">
        <f t="shared" si="9"/>
        <v>0</v>
      </c>
      <c r="K21" s="75">
        <f t="shared" si="9"/>
        <v>0</v>
      </c>
      <c r="L21" s="75">
        <f t="shared" si="9"/>
        <v>0</v>
      </c>
      <c r="M21" s="75">
        <f t="shared" si="9"/>
        <v>113.61738421324519</v>
      </c>
      <c r="N21" s="75">
        <f t="shared" si="9"/>
        <v>113.61738421324519</v>
      </c>
      <c r="O21" s="75">
        <f t="shared" si="9"/>
        <v>113.61738421324519</v>
      </c>
      <c r="P21" s="75">
        <f t="shared" si="9"/>
        <v>113.61738421324519</v>
      </c>
      <c r="Q21" s="75">
        <f t="shared" si="9"/>
        <v>113.61738421324519</v>
      </c>
      <c r="R21" s="75">
        <f t="shared" si="9"/>
        <v>113.61738421324519</v>
      </c>
      <c r="S21" s="75">
        <f t="shared" si="9"/>
        <v>113.61738421324519</v>
      </c>
      <c r="T21" s="75">
        <f t="shared" si="9"/>
        <v>113.61738421324519</v>
      </c>
      <c r="U21" s="75">
        <f t="shared" si="9"/>
        <v>113.61738421324519</v>
      </c>
      <c r="V21" s="75">
        <f t="shared" si="9"/>
        <v>113.61738421324519</v>
      </c>
      <c r="W21" s="75">
        <f t="shared" si="9"/>
        <v>113.61738421324519</v>
      </c>
      <c r="X21" s="75">
        <f t="shared" si="9"/>
        <v>113.61738421324519</v>
      </c>
      <c r="Y21" s="75">
        <f t="shared" si="9"/>
        <v>113.61738421324519</v>
      </c>
      <c r="Z21" s="75">
        <f t="shared" si="9"/>
        <v>113.61738421324519</v>
      </c>
      <c r="AA21" s="75">
        <f t="shared" si="9"/>
        <v>113.61738421324519</v>
      </c>
      <c r="AB21" s="75">
        <f t="shared" si="9"/>
        <v>113.61738421324519</v>
      </c>
      <c r="AC21" s="75">
        <f t="shared" si="9"/>
        <v>113.61738421324519</v>
      </c>
      <c r="AD21" s="75">
        <f t="shared" si="9"/>
        <v>113.61738421324519</v>
      </c>
      <c r="AE21" s="75">
        <f t="shared" si="9"/>
        <v>113.61738421324519</v>
      </c>
      <c r="AF21" s="75">
        <f t="shared" si="9"/>
        <v>113.61738421324519</v>
      </c>
      <c r="AG21" s="75">
        <f t="shared" si="9"/>
        <v>113.61738421324519</v>
      </c>
      <c r="AH21" s="75">
        <f t="shared" si="9"/>
        <v>113.61738421324519</v>
      </c>
      <c r="AI21" s="75">
        <f t="shared" si="9"/>
        <v>113.61738421324519</v>
      </c>
      <c r="AJ21" s="75">
        <f t="shared" si="9"/>
        <v>113.61738421324519</v>
      </c>
      <c r="AK21" s="75">
        <f t="shared" si="9"/>
        <v>113.61738421324519</v>
      </c>
      <c r="AL21" s="75">
        <f t="shared" si="9"/>
        <v>113.61738421324519</v>
      </c>
      <c r="AM21" s="75">
        <f t="shared" si="9"/>
        <v>113.61738421324519</v>
      </c>
      <c r="AN21" s="75">
        <f t="shared" si="9"/>
        <v>113.61738421324519</v>
      </c>
      <c r="AO21" s="75">
        <f t="shared" si="9"/>
        <v>113.61738421324519</v>
      </c>
      <c r="AP21" s="75">
        <f t="shared" si="9"/>
        <v>113.61738421324519</v>
      </c>
      <c r="AQ21" s="75">
        <f t="shared" si="9"/>
        <v>113.61738421324519</v>
      </c>
      <c r="AR21" s="75">
        <f t="shared" si="9"/>
        <v>113.61738421324519</v>
      </c>
      <c r="AS21" s="75">
        <f t="shared" si="9"/>
        <v>113.61738421324519</v>
      </c>
      <c r="AT21" s="75">
        <f t="shared" si="9"/>
        <v>113.61738421324519</v>
      </c>
      <c r="AU21" s="75">
        <f t="shared" si="9"/>
        <v>113.61738421324519</v>
      </c>
      <c r="AV21" s="75">
        <f t="shared" si="9"/>
        <v>113.61738421324519</v>
      </c>
      <c r="AW21" s="75">
        <f t="shared" si="9"/>
        <v>113.61738421324519</v>
      </c>
      <c r="AX21" s="75">
        <f t="shared" si="9"/>
        <v>113.61738421324519</v>
      </c>
      <c r="AY21" s="75">
        <f t="shared" si="9"/>
        <v>113.61738421324519</v>
      </c>
      <c r="AZ21" s="75">
        <f t="shared" si="9"/>
        <v>113.61738421324519</v>
      </c>
      <c r="BA21" s="75">
        <f t="shared" si="9"/>
        <v>113.61738421324519</v>
      </c>
      <c r="BB21" s="75">
        <f t="shared" si="9"/>
        <v>113.61738421324519</v>
      </c>
      <c r="BC21" s="75">
        <f t="shared" si="9"/>
        <v>113.61738421324519</v>
      </c>
      <c r="BD21" s="75">
        <f t="shared" si="9"/>
        <v>113.61738421324519</v>
      </c>
      <c r="BE21" s="75">
        <f t="shared" si="9"/>
        <v>113.61738421324519</v>
      </c>
      <c r="BF21" s="75">
        <f t="shared" si="9"/>
        <v>113.61738421324519</v>
      </c>
      <c r="BG21" s="75">
        <f t="shared" si="9"/>
        <v>113.61738421324519</v>
      </c>
      <c r="BH21" s="75">
        <f t="shared" si="9"/>
        <v>113.61738421324519</v>
      </c>
      <c r="BI21" s="75">
        <f t="shared" si="9"/>
        <v>113.61738421324519</v>
      </c>
      <c r="BJ21" s="75">
        <f t="shared" si="9"/>
        <v>0</v>
      </c>
      <c r="BK21" s="75">
        <f t="shared" si="9"/>
        <v>0</v>
      </c>
      <c r="BL21" s="75">
        <f t="shared" si="9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10">AVERAGE(B19,B21)</f>
        <v>0</v>
      </c>
      <c r="C22" s="69">
        <f t="shared" si="10"/>
        <v>0</v>
      </c>
      <c r="D22" s="69">
        <f t="shared" si="10"/>
        <v>0</v>
      </c>
      <c r="E22" s="69">
        <f t="shared" si="10"/>
        <v>0</v>
      </c>
      <c r="F22" s="69">
        <f t="shared" si="10"/>
        <v>0</v>
      </c>
      <c r="G22" s="69">
        <f t="shared" si="10"/>
        <v>0</v>
      </c>
      <c r="H22" s="69">
        <f t="shared" si="10"/>
        <v>0</v>
      </c>
      <c r="I22" s="69">
        <f t="shared" si="10"/>
        <v>0</v>
      </c>
      <c r="J22" s="69">
        <f t="shared" si="10"/>
        <v>0</v>
      </c>
      <c r="K22" s="69">
        <f t="shared" si="10"/>
        <v>0</v>
      </c>
      <c r="L22" s="69">
        <f t="shared" si="10"/>
        <v>0</v>
      </c>
      <c r="M22" s="69">
        <f t="shared" si="10"/>
        <v>56.808692106622594</v>
      </c>
      <c r="N22" s="69">
        <f t="shared" si="10"/>
        <v>113.61738421324519</v>
      </c>
      <c r="O22" s="69">
        <f t="shared" si="10"/>
        <v>113.61738421324519</v>
      </c>
      <c r="P22" s="69">
        <f t="shared" si="10"/>
        <v>113.61738421324519</v>
      </c>
      <c r="Q22" s="69">
        <f t="shared" si="10"/>
        <v>113.61738421324519</v>
      </c>
      <c r="R22" s="69">
        <f t="shared" si="10"/>
        <v>113.61738421324519</v>
      </c>
      <c r="S22" s="69">
        <f t="shared" si="10"/>
        <v>113.61738421324519</v>
      </c>
      <c r="T22" s="69">
        <f t="shared" si="10"/>
        <v>113.61738421324519</v>
      </c>
      <c r="U22" s="69">
        <f t="shared" si="10"/>
        <v>113.61738421324519</v>
      </c>
      <c r="V22" s="69">
        <f t="shared" si="10"/>
        <v>113.61738421324519</v>
      </c>
      <c r="W22" s="69">
        <f t="shared" si="10"/>
        <v>113.61738421324519</v>
      </c>
      <c r="X22" s="69">
        <f t="shared" si="10"/>
        <v>113.61738421324519</v>
      </c>
      <c r="Y22" s="69">
        <f t="shared" si="10"/>
        <v>113.61738421324519</v>
      </c>
      <c r="Z22" s="69">
        <f t="shared" si="10"/>
        <v>113.61738421324519</v>
      </c>
      <c r="AA22" s="69">
        <f t="shared" si="10"/>
        <v>113.61738421324519</v>
      </c>
      <c r="AB22" s="69">
        <f t="shared" si="10"/>
        <v>113.61738421324519</v>
      </c>
      <c r="AC22" s="69">
        <f t="shared" si="10"/>
        <v>113.61738421324519</v>
      </c>
      <c r="AD22" s="69">
        <f t="shared" si="10"/>
        <v>113.61738421324519</v>
      </c>
      <c r="AE22" s="69">
        <f t="shared" si="10"/>
        <v>113.61738421324519</v>
      </c>
      <c r="AF22" s="69">
        <f t="shared" si="10"/>
        <v>113.61738421324519</v>
      </c>
      <c r="AG22" s="69">
        <f t="shared" si="10"/>
        <v>113.61738421324519</v>
      </c>
      <c r="AH22" s="69">
        <f t="shared" si="10"/>
        <v>113.61738421324519</v>
      </c>
      <c r="AI22" s="69">
        <f t="shared" si="10"/>
        <v>113.61738421324519</v>
      </c>
      <c r="AJ22" s="69">
        <f t="shared" si="10"/>
        <v>113.61738421324519</v>
      </c>
      <c r="AK22" s="69">
        <f t="shared" si="10"/>
        <v>113.61738421324519</v>
      </c>
      <c r="AL22" s="69">
        <f t="shared" si="10"/>
        <v>113.61738421324519</v>
      </c>
      <c r="AM22" s="69">
        <f t="shared" si="10"/>
        <v>113.61738421324519</v>
      </c>
      <c r="AN22" s="69">
        <f t="shared" si="10"/>
        <v>113.61738421324519</v>
      </c>
      <c r="AO22" s="69">
        <f t="shared" si="10"/>
        <v>113.61738421324519</v>
      </c>
      <c r="AP22" s="69">
        <f t="shared" si="10"/>
        <v>113.61738421324519</v>
      </c>
      <c r="AQ22" s="69">
        <f t="shared" si="10"/>
        <v>113.61738421324519</v>
      </c>
      <c r="AR22" s="69">
        <f t="shared" si="10"/>
        <v>113.61738421324519</v>
      </c>
      <c r="AS22" s="69">
        <f t="shared" si="10"/>
        <v>113.61738421324519</v>
      </c>
      <c r="AT22" s="69">
        <f t="shared" si="10"/>
        <v>113.61738421324519</v>
      </c>
      <c r="AU22" s="69">
        <f t="shared" si="10"/>
        <v>113.61738421324519</v>
      </c>
      <c r="AV22" s="69">
        <f t="shared" si="10"/>
        <v>113.61738421324519</v>
      </c>
      <c r="AW22" s="69">
        <f t="shared" si="10"/>
        <v>113.61738421324519</v>
      </c>
      <c r="AX22" s="69">
        <f t="shared" si="10"/>
        <v>113.61738421324519</v>
      </c>
      <c r="AY22" s="69">
        <f t="shared" si="10"/>
        <v>113.61738421324519</v>
      </c>
      <c r="AZ22" s="69">
        <f t="shared" si="10"/>
        <v>113.61738421324519</v>
      </c>
      <c r="BA22" s="69">
        <f t="shared" si="10"/>
        <v>113.61738421324519</v>
      </c>
      <c r="BB22" s="69">
        <f t="shared" si="10"/>
        <v>113.61738421324519</v>
      </c>
      <c r="BC22" s="69">
        <f t="shared" si="10"/>
        <v>113.61738421324519</v>
      </c>
      <c r="BD22" s="69">
        <f t="shared" si="10"/>
        <v>113.61738421324519</v>
      </c>
      <c r="BE22" s="69">
        <f t="shared" si="10"/>
        <v>113.61738421324519</v>
      </c>
      <c r="BF22" s="69">
        <f t="shared" si="10"/>
        <v>113.61738421324519</v>
      </c>
      <c r="BG22" s="69">
        <f t="shared" si="10"/>
        <v>113.61738421324519</v>
      </c>
      <c r="BH22" s="69">
        <f t="shared" si="10"/>
        <v>113.61738421324519</v>
      </c>
      <c r="BI22" s="69">
        <f t="shared" si="10"/>
        <v>113.61738421324519</v>
      </c>
      <c r="BJ22" s="69">
        <f t="shared" si="10"/>
        <v>56.808692106622594</v>
      </c>
      <c r="BK22" s="69">
        <f t="shared" si="10"/>
        <v>0</v>
      </c>
      <c r="BL22" s="69">
        <f t="shared" si="10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1">B28</f>
        <v>0</v>
      </c>
      <c r="D25" s="75">
        <f t="shared" si="11"/>
        <v>0</v>
      </c>
      <c r="E25" s="75">
        <f t="shared" si="11"/>
        <v>0</v>
      </c>
      <c r="F25" s="75">
        <f t="shared" si="11"/>
        <v>0</v>
      </c>
      <c r="G25" s="75">
        <f t="shared" si="11"/>
        <v>0</v>
      </c>
      <c r="H25" s="75">
        <f t="shared" si="11"/>
        <v>0</v>
      </c>
      <c r="I25" s="75">
        <f t="shared" si="11"/>
        <v>0</v>
      </c>
      <c r="J25" s="75">
        <f t="shared" si="11"/>
        <v>0</v>
      </c>
      <c r="K25" s="75">
        <f t="shared" si="11"/>
        <v>0</v>
      </c>
      <c r="L25" s="75">
        <f t="shared" si="11"/>
        <v>0</v>
      </c>
      <c r="M25" s="75">
        <f t="shared" si="11"/>
        <v>0</v>
      </c>
      <c r="N25" s="75">
        <f t="shared" si="11"/>
        <v>8.521303815993388</v>
      </c>
      <c r="O25" s="75">
        <f t="shared" si="11"/>
        <v>24.925381748701728</v>
      </c>
      <c r="P25" s="75">
        <f t="shared" si="11"/>
        <v>40.097847236538492</v>
      </c>
      <c r="Q25" s="75">
        <f t="shared" si="11"/>
        <v>54.134138882242802</v>
      </c>
      <c r="R25" s="75">
        <f t="shared" si="11"/>
        <v>67.116061202448194</v>
      </c>
      <c r="S25" s="75">
        <f t="shared" si="11"/>
        <v>79.125418713788221</v>
      </c>
      <c r="T25" s="75">
        <f t="shared" si="11"/>
        <v>90.232654194475074</v>
      </c>
      <c r="U25" s="75">
        <f t="shared" si="11"/>
        <v>100.50821042272098</v>
      </c>
      <c r="V25" s="75">
        <f t="shared" si="11"/>
        <v>110.64742578991097</v>
      </c>
      <c r="W25" s="75">
        <f t="shared" si="11"/>
        <v>120.78664115710096</v>
      </c>
      <c r="X25" s="75">
        <f t="shared" si="11"/>
        <v>130.92585652429096</v>
      </c>
      <c r="Y25" s="75">
        <f t="shared" si="11"/>
        <v>141.06507189148095</v>
      </c>
      <c r="Z25" s="75">
        <f t="shared" si="11"/>
        <v>151.20428725867094</v>
      </c>
      <c r="AA25" s="75">
        <f t="shared" si="11"/>
        <v>161.34350262586094</v>
      </c>
      <c r="AB25" s="75">
        <f t="shared" si="11"/>
        <v>171.48271799305093</v>
      </c>
      <c r="AC25" s="75">
        <f t="shared" si="11"/>
        <v>181.62193336024092</v>
      </c>
      <c r="AD25" s="75">
        <f t="shared" si="11"/>
        <v>191.76114872743091</v>
      </c>
      <c r="AE25" s="75">
        <f t="shared" si="11"/>
        <v>201.9003640946209</v>
      </c>
      <c r="AF25" s="75">
        <f t="shared" si="11"/>
        <v>212.03957946181089</v>
      </c>
      <c r="AG25" s="75">
        <f t="shared" si="11"/>
        <v>222.17879482900088</v>
      </c>
      <c r="AH25" s="75">
        <f t="shared" si="11"/>
        <v>227.24840251259587</v>
      </c>
      <c r="AI25" s="75">
        <f t="shared" si="11"/>
        <v>227.24840251259587</v>
      </c>
      <c r="AJ25" s="75">
        <f t="shared" si="11"/>
        <v>227.24840251259587</v>
      </c>
      <c r="AK25" s="75">
        <f t="shared" si="11"/>
        <v>227.24840251259587</v>
      </c>
      <c r="AL25" s="75">
        <f t="shared" si="11"/>
        <v>227.24840251259587</v>
      </c>
      <c r="AM25" s="75">
        <f t="shared" si="11"/>
        <v>227.24840251259587</v>
      </c>
      <c r="AN25" s="75">
        <f t="shared" si="11"/>
        <v>227.24840251259587</v>
      </c>
      <c r="AO25" s="75">
        <f t="shared" si="11"/>
        <v>227.24840251259587</v>
      </c>
      <c r="AP25" s="75">
        <f t="shared" si="11"/>
        <v>227.24840251259587</v>
      </c>
      <c r="AQ25" s="75">
        <f t="shared" si="11"/>
        <v>227.24840251259587</v>
      </c>
      <c r="AR25" s="75">
        <f t="shared" si="11"/>
        <v>227.24840251259587</v>
      </c>
      <c r="AS25" s="75">
        <f t="shared" si="11"/>
        <v>227.24840251259587</v>
      </c>
      <c r="AT25" s="75">
        <f t="shared" si="11"/>
        <v>227.24840251259587</v>
      </c>
      <c r="AU25" s="75">
        <f t="shared" si="11"/>
        <v>227.24840251259587</v>
      </c>
      <c r="AV25" s="75">
        <f t="shared" si="11"/>
        <v>227.24840251259587</v>
      </c>
      <c r="AW25" s="75">
        <f t="shared" si="11"/>
        <v>227.24840251259587</v>
      </c>
      <c r="AX25" s="75">
        <f t="shared" si="11"/>
        <v>227.24840251259587</v>
      </c>
      <c r="AY25" s="75">
        <f t="shared" si="11"/>
        <v>227.24840251259587</v>
      </c>
      <c r="AZ25" s="75">
        <f t="shared" si="11"/>
        <v>227.24840251259587</v>
      </c>
      <c r="BA25" s="75">
        <f t="shared" si="11"/>
        <v>227.24840251259587</v>
      </c>
      <c r="BB25" s="75">
        <f t="shared" si="11"/>
        <v>227.24840251259587</v>
      </c>
      <c r="BC25" s="75">
        <f t="shared" si="11"/>
        <v>227.24840251259587</v>
      </c>
      <c r="BD25" s="75">
        <f t="shared" si="11"/>
        <v>227.24840251259587</v>
      </c>
      <c r="BE25" s="75">
        <f t="shared" si="11"/>
        <v>227.24840251259587</v>
      </c>
      <c r="BF25" s="75">
        <f t="shared" si="11"/>
        <v>227.24840251259587</v>
      </c>
      <c r="BG25" s="75">
        <f t="shared" si="11"/>
        <v>227.24840251259587</v>
      </c>
      <c r="BH25" s="75">
        <f t="shared" si="11"/>
        <v>227.24840251259587</v>
      </c>
      <c r="BI25" s="75">
        <f t="shared" si="11"/>
        <v>227.24840251259587</v>
      </c>
      <c r="BJ25" s="75">
        <f t="shared" si="11"/>
        <v>227.24840251259587</v>
      </c>
      <c r="BK25" s="75">
        <f t="shared" si="11"/>
        <v>227.24840251259587</v>
      </c>
      <c r="BL25" s="75">
        <f t="shared" si="11"/>
        <v>227.24840251259587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2">C75</f>
        <v>0</v>
      </c>
      <c r="D26" s="75">
        <f t="shared" si="12"/>
        <v>0</v>
      </c>
      <c r="E26" s="75">
        <f t="shared" si="12"/>
        <v>0</v>
      </c>
      <c r="F26" s="75">
        <f t="shared" si="12"/>
        <v>0</v>
      </c>
      <c r="G26" s="75">
        <f t="shared" si="12"/>
        <v>0</v>
      </c>
      <c r="H26" s="75">
        <f t="shared" si="12"/>
        <v>0</v>
      </c>
      <c r="I26" s="75">
        <f t="shared" si="12"/>
        <v>0</v>
      </c>
      <c r="J26" s="75">
        <f t="shared" si="12"/>
        <v>0</v>
      </c>
      <c r="K26" s="75">
        <f t="shared" si="12"/>
        <v>0</v>
      </c>
      <c r="L26" s="75">
        <f t="shared" si="12"/>
        <v>0</v>
      </c>
      <c r="M26" s="75">
        <f t="shared" si="12"/>
        <v>4.260651907996694</v>
      </c>
      <c r="N26" s="75">
        <f t="shared" si="12"/>
        <v>8.20203896635417</v>
      </c>
      <c r="O26" s="75">
        <f t="shared" si="12"/>
        <v>7.586232743918381</v>
      </c>
      <c r="P26" s="75">
        <f t="shared" si="12"/>
        <v>7.0181458228521549</v>
      </c>
      <c r="Q26" s="75">
        <f t="shared" si="12"/>
        <v>6.4909611601026977</v>
      </c>
      <c r="R26" s="75">
        <f t="shared" si="12"/>
        <v>6.0046787556700085</v>
      </c>
      <c r="S26" s="75">
        <f t="shared" si="12"/>
        <v>5.5536177403434248</v>
      </c>
      <c r="T26" s="75">
        <f t="shared" si="12"/>
        <v>5.1377781141229475</v>
      </c>
      <c r="U26" s="75">
        <f t="shared" si="12"/>
        <v>5.0696076835950006</v>
      </c>
      <c r="V26" s="75">
        <f t="shared" si="12"/>
        <v>5.0696076835950006</v>
      </c>
      <c r="W26" s="75">
        <f t="shared" si="12"/>
        <v>5.0696076835950006</v>
      </c>
      <c r="X26" s="75">
        <f t="shared" si="12"/>
        <v>5.0696076835950006</v>
      </c>
      <c r="Y26" s="75">
        <f t="shared" si="12"/>
        <v>5.0696076835950006</v>
      </c>
      <c r="Z26" s="75">
        <f t="shared" si="12"/>
        <v>5.0696076835950006</v>
      </c>
      <c r="AA26" s="75">
        <f t="shared" si="12"/>
        <v>5.0696076835950006</v>
      </c>
      <c r="AB26" s="75">
        <f t="shared" si="12"/>
        <v>5.0696076835950006</v>
      </c>
      <c r="AC26" s="75">
        <f t="shared" si="12"/>
        <v>5.0696076835950006</v>
      </c>
      <c r="AD26" s="75">
        <f t="shared" si="12"/>
        <v>5.0696076835950006</v>
      </c>
      <c r="AE26" s="75">
        <f t="shared" si="12"/>
        <v>5.0696076835950006</v>
      </c>
      <c r="AF26" s="75">
        <f t="shared" si="12"/>
        <v>5.0696076835950006</v>
      </c>
      <c r="AG26" s="75">
        <f t="shared" si="12"/>
        <v>2.5348038417975003</v>
      </c>
      <c r="AH26" s="75">
        <f t="shared" si="12"/>
        <v>0</v>
      </c>
      <c r="AI26" s="75">
        <f t="shared" si="12"/>
        <v>0</v>
      </c>
      <c r="AJ26" s="75">
        <f t="shared" si="12"/>
        <v>0</v>
      </c>
      <c r="AK26" s="75">
        <f t="shared" si="12"/>
        <v>0</v>
      </c>
      <c r="AL26" s="75">
        <f t="shared" si="12"/>
        <v>0</v>
      </c>
      <c r="AM26" s="75">
        <f t="shared" si="12"/>
        <v>0</v>
      </c>
      <c r="AN26" s="75">
        <f t="shared" si="12"/>
        <v>0</v>
      </c>
      <c r="AO26" s="75">
        <f t="shared" si="12"/>
        <v>0</v>
      </c>
      <c r="AP26" s="75">
        <f t="shared" si="12"/>
        <v>0</v>
      </c>
      <c r="AQ26" s="75">
        <f t="shared" si="12"/>
        <v>0</v>
      </c>
      <c r="AR26" s="75">
        <f t="shared" si="12"/>
        <v>0</v>
      </c>
      <c r="AS26" s="75">
        <f t="shared" si="12"/>
        <v>0</v>
      </c>
      <c r="AT26" s="75">
        <f t="shared" si="12"/>
        <v>0</v>
      </c>
      <c r="AU26" s="75">
        <f t="shared" si="12"/>
        <v>0</v>
      </c>
      <c r="AV26" s="75">
        <f t="shared" si="12"/>
        <v>0</v>
      </c>
      <c r="AW26" s="75">
        <f t="shared" si="12"/>
        <v>0</v>
      </c>
      <c r="AX26" s="75">
        <f t="shared" si="12"/>
        <v>0</v>
      </c>
      <c r="AY26" s="75">
        <f t="shared" si="12"/>
        <v>0</v>
      </c>
      <c r="AZ26" s="75">
        <f t="shared" si="12"/>
        <v>0</v>
      </c>
      <c r="BA26" s="75">
        <f t="shared" si="12"/>
        <v>0</v>
      </c>
      <c r="BB26" s="75">
        <f t="shared" si="12"/>
        <v>0</v>
      </c>
      <c r="BC26" s="75">
        <f t="shared" si="12"/>
        <v>0</v>
      </c>
      <c r="BD26" s="75">
        <f t="shared" si="12"/>
        <v>0</v>
      </c>
      <c r="BE26" s="75">
        <f t="shared" si="12"/>
        <v>0</v>
      </c>
      <c r="BF26" s="75">
        <f t="shared" si="12"/>
        <v>0</v>
      </c>
      <c r="BG26" s="75">
        <f t="shared" si="12"/>
        <v>0</v>
      </c>
      <c r="BH26" s="75">
        <f t="shared" si="12"/>
        <v>0</v>
      </c>
      <c r="BI26" s="75">
        <f t="shared" si="12"/>
        <v>0</v>
      </c>
      <c r="BJ26" s="75">
        <f t="shared" si="12"/>
        <v>0</v>
      </c>
      <c r="BK26" s="75">
        <f t="shared" si="12"/>
        <v>0</v>
      </c>
      <c r="BL26" s="75">
        <f t="shared" si="12"/>
        <v>0</v>
      </c>
      <c r="BM26" s="37"/>
      <c r="BN26" s="75">
        <f>SUM(B26:BM26)</f>
        <v>113.62420125629794</v>
      </c>
      <c r="BO26" s="337"/>
    </row>
    <row r="27" spans="1:67" s="38" customFormat="1" ht="15" customHeight="1">
      <c r="A27" s="36" t="s">
        <v>79</v>
      </c>
      <c r="B27" s="75">
        <f t="shared" ref="B27:BL27" si="13">B82</f>
        <v>0</v>
      </c>
      <c r="C27" s="75">
        <f t="shared" si="13"/>
        <v>0</v>
      </c>
      <c r="D27" s="75">
        <f t="shared" si="13"/>
        <v>0</v>
      </c>
      <c r="E27" s="75">
        <f t="shared" si="13"/>
        <v>0</v>
      </c>
      <c r="F27" s="75">
        <f t="shared" si="13"/>
        <v>0</v>
      </c>
      <c r="G27" s="75">
        <f t="shared" si="13"/>
        <v>0</v>
      </c>
      <c r="H27" s="75">
        <f t="shared" si="13"/>
        <v>0</v>
      </c>
      <c r="I27" s="75">
        <f t="shared" si="13"/>
        <v>0</v>
      </c>
      <c r="J27" s="75">
        <f t="shared" si="13"/>
        <v>0</v>
      </c>
      <c r="K27" s="75">
        <f t="shared" si="13"/>
        <v>0</v>
      </c>
      <c r="L27" s="75">
        <f t="shared" si="13"/>
        <v>0</v>
      </c>
      <c r="M27" s="75">
        <f t="shared" si="13"/>
        <v>4.260651907996694</v>
      </c>
      <c r="N27" s="75">
        <f t="shared" si="13"/>
        <v>8.20203896635417</v>
      </c>
      <c r="O27" s="75">
        <f t="shared" si="13"/>
        <v>7.586232743918381</v>
      </c>
      <c r="P27" s="75">
        <f t="shared" si="13"/>
        <v>7.0181458228521549</v>
      </c>
      <c r="Q27" s="75">
        <f t="shared" si="13"/>
        <v>6.4909611601026977</v>
      </c>
      <c r="R27" s="75">
        <f t="shared" si="13"/>
        <v>6.0046787556700085</v>
      </c>
      <c r="S27" s="75">
        <f t="shared" si="13"/>
        <v>5.5536177403434248</v>
      </c>
      <c r="T27" s="75">
        <f t="shared" si="13"/>
        <v>5.1377781141229475</v>
      </c>
      <c r="U27" s="75">
        <f t="shared" si="13"/>
        <v>5.0696076835950006</v>
      </c>
      <c r="V27" s="75">
        <f t="shared" si="13"/>
        <v>5.0696076835950006</v>
      </c>
      <c r="W27" s="75">
        <f t="shared" si="13"/>
        <v>5.0696076835950006</v>
      </c>
      <c r="X27" s="75">
        <f t="shared" si="13"/>
        <v>5.0696076835950006</v>
      </c>
      <c r="Y27" s="75">
        <f t="shared" si="13"/>
        <v>5.0696076835950006</v>
      </c>
      <c r="Z27" s="75">
        <f t="shared" si="13"/>
        <v>5.0696076835950006</v>
      </c>
      <c r="AA27" s="75">
        <f t="shared" si="13"/>
        <v>5.0696076835950006</v>
      </c>
      <c r="AB27" s="75">
        <f t="shared" si="13"/>
        <v>5.0696076835950006</v>
      </c>
      <c r="AC27" s="75">
        <f t="shared" si="13"/>
        <v>5.0696076835950006</v>
      </c>
      <c r="AD27" s="75">
        <f t="shared" si="13"/>
        <v>5.0696076835950006</v>
      </c>
      <c r="AE27" s="75">
        <f t="shared" si="13"/>
        <v>5.0696076835950006</v>
      </c>
      <c r="AF27" s="75">
        <f t="shared" si="13"/>
        <v>5.0696076835950006</v>
      </c>
      <c r="AG27" s="75">
        <f t="shared" si="13"/>
        <v>2.5348038417975003</v>
      </c>
      <c r="AH27" s="75">
        <f t="shared" si="13"/>
        <v>0</v>
      </c>
      <c r="AI27" s="75">
        <f t="shared" si="13"/>
        <v>0</v>
      </c>
      <c r="AJ27" s="75">
        <f t="shared" si="13"/>
        <v>0</v>
      </c>
      <c r="AK27" s="75">
        <f t="shared" si="13"/>
        <v>0</v>
      </c>
      <c r="AL27" s="75">
        <f t="shared" si="13"/>
        <v>0</v>
      </c>
      <c r="AM27" s="75">
        <f t="shared" si="13"/>
        <v>0</v>
      </c>
      <c r="AN27" s="75">
        <f t="shared" si="13"/>
        <v>0</v>
      </c>
      <c r="AO27" s="75">
        <f t="shared" si="13"/>
        <v>0</v>
      </c>
      <c r="AP27" s="75">
        <f t="shared" si="13"/>
        <v>0</v>
      </c>
      <c r="AQ27" s="75">
        <f t="shared" si="13"/>
        <v>0</v>
      </c>
      <c r="AR27" s="75">
        <f t="shared" si="13"/>
        <v>0</v>
      </c>
      <c r="AS27" s="75">
        <f t="shared" si="13"/>
        <v>0</v>
      </c>
      <c r="AT27" s="75">
        <f t="shared" si="13"/>
        <v>0</v>
      </c>
      <c r="AU27" s="75">
        <f t="shared" si="13"/>
        <v>0</v>
      </c>
      <c r="AV27" s="75">
        <f t="shared" si="13"/>
        <v>0</v>
      </c>
      <c r="AW27" s="75">
        <f t="shared" si="13"/>
        <v>0</v>
      </c>
      <c r="AX27" s="75">
        <f t="shared" si="13"/>
        <v>0</v>
      </c>
      <c r="AY27" s="75">
        <f t="shared" si="13"/>
        <v>0</v>
      </c>
      <c r="AZ27" s="75">
        <f t="shared" si="13"/>
        <v>0</v>
      </c>
      <c r="BA27" s="75">
        <f t="shared" si="13"/>
        <v>0</v>
      </c>
      <c r="BB27" s="75">
        <f t="shared" si="13"/>
        <v>0</v>
      </c>
      <c r="BC27" s="75">
        <f t="shared" si="13"/>
        <v>0</v>
      </c>
      <c r="BD27" s="75">
        <f t="shared" si="13"/>
        <v>0</v>
      </c>
      <c r="BE27" s="75">
        <f t="shared" si="13"/>
        <v>0</v>
      </c>
      <c r="BF27" s="75">
        <f t="shared" si="13"/>
        <v>0</v>
      </c>
      <c r="BG27" s="75">
        <f t="shared" si="13"/>
        <v>0</v>
      </c>
      <c r="BH27" s="75">
        <f t="shared" si="13"/>
        <v>0</v>
      </c>
      <c r="BI27" s="75">
        <f t="shared" si="13"/>
        <v>0</v>
      </c>
      <c r="BJ27" s="75">
        <f t="shared" si="13"/>
        <v>0</v>
      </c>
      <c r="BK27" s="75">
        <f t="shared" si="13"/>
        <v>0</v>
      </c>
      <c r="BL27" s="75">
        <f t="shared" si="13"/>
        <v>0</v>
      </c>
      <c r="BM27" s="37"/>
      <c r="BN27" s="75">
        <f>SUM(B27:BM27)</f>
        <v>113.62420125629794</v>
      </c>
      <c r="BO27" s="337"/>
    </row>
    <row r="28" spans="1:67" s="38" customFormat="1" ht="15" customHeight="1">
      <c r="A28" s="36" t="s">
        <v>28</v>
      </c>
      <c r="B28" s="75">
        <f t="shared" ref="B28:BL28" si="14">SUM(B25:B27)</f>
        <v>0</v>
      </c>
      <c r="C28" s="75">
        <f t="shared" si="14"/>
        <v>0</v>
      </c>
      <c r="D28" s="75">
        <f t="shared" si="14"/>
        <v>0</v>
      </c>
      <c r="E28" s="75">
        <f t="shared" si="14"/>
        <v>0</v>
      </c>
      <c r="F28" s="75">
        <f t="shared" si="14"/>
        <v>0</v>
      </c>
      <c r="G28" s="75">
        <f t="shared" si="14"/>
        <v>0</v>
      </c>
      <c r="H28" s="75">
        <f t="shared" si="14"/>
        <v>0</v>
      </c>
      <c r="I28" s="75">
        <f t="shared" si="14"/>
        <v>0</v>
      </c>
      <c r="J28" s="75">
        <f t="shared" si="14"/>
        <v>0</v>
      </c>
      <c r="K28" s="75">
        <f t="shared" si="14"/>
        <v>0</v>
      </c>
      <c r="L28" s="75">
        <f t="shared" si="14"/>
        <v>0</v>
      </c>
      <c r="M28" s="75">
        <f t="shared" si="14"/>
        <v>8.521303815993388</v>
      </c>
      <c r="N28" s="75">
        <f t="shared" si="14"/>
        <v>24.925381748701728</v>
      </c>
      <c r="O28" s="75">
        <f t="shared" si="14"/>
        <v>40.097847236538492</v>
      </c>
      <c r="P28" s="75">
        <f t="shared" si="14"/>
        <v>54.134138882242802</v>
      </c>
      <c r="Q28" s="75">
        <f t="shared" si="14"/>
        <v>67.116061202448194</v>
      </c>
      <c r="R28" s="75">
        <f t="shared" si="14"/>
        <v>79.125418713788221</v>
      </c>
      <c r="S28" s="75">
        <f t="shared" si="14"/>
        <v>90.232654194475074</v>
      </c>
      <c r="T28" s="75">
        <f t="shared" si="14"/>
        <v>100.50821042272098</v>
      </c>
      <c r="U28" s="75">
        <f t="shared" si="14"/>
        <v>110.64742578991097</v>
      </c>
      <c r="V28" s="75">
        <f t="shared" si="14"/>
        <v>120.78664115710096</v>
      </c>
      <c r="W28" s="75">
        <f t="shared" si="14"/>
        <v>130.92585652429096</v>
      </c>
      <c r="X28" s="75">
        <f t="shared" si="14"/>
        <v>141.06507189148095</v>
      </c>
      <c r="Y28" s="75">
        <f t="shared" si="14"/>
        <v>151.20428725867094</v>
      </c>
      <c r="Z28" s="75">
        <f t="shared" si="14"/>
        <v>161.34350262586094</v>
      </c>
      <c r="AA28" s="75">
        <f t="shared" si="14"/>
        <v>171.48271799305093</v>
      </c>
      <c r="AB28" s="75">
        <f t="shared" si="14"/>
        <v>181.62193336024092</v>
      </c>
      <c r="AC28" s="75">
        <f t="shared" si="14"/>
        <v>191.76114872743091</v>
      </c>
      <c r="AD28" s="75">
        <f t="shared" si="14"/>
        <v>201.9003640946209</v>
      </c>
      <c r="AE28" s="75">
        <f t="shared" si="14"/>
        <v>212.03957946181089</v>
      </c>
      <c r="AF28" s="75">
        <f t="shared" si="14"/>
        <v>222.17879482900088</v>
      </c>
      <c r="AG28" s="75">
        <f t="shared" si="14"/>
        <v>227.24840251259587</v>
      </c>
      <c r="AH28" s="75">
        <f t="shared" si="14"/>
        <v>227.24840251259587</v>
      </c>
      <c r="AI28" s="75">
        <f t="shared" si="14"/>
        <v>227.24840251259587</v>
      </c>
      <c r="AJ28" s="75">
        <f t="shared" si="14"/>
        <v>227.24840251259587</v>
      </c>
      <c r="AK28" s="75">
        <f t="shared" si="14"/>
        <v>227.24840251259587</v>
      </c>
      <c r="AL28" s="75">
        <f t="shared" si="14"/>
        <v>227.24840251259587</v>
      </c>
      <c r="AM28" s="75">
        <f t="shared" si="14"/>
        <v>227.24840251259587</v>
      </c>
      <c r="AN28" s="75">
        <f t="shared" si="14"/>
        <v>227.24840251259587</v>
      </c>
      <c r="AO28" s="75">
        <f t="shared" si="14"/>
        <v>227.24840251259587</v>
      </c>
      <c r="AP28" s="75">
        <f t="shared" si="14"/>
        <v>227.24840251259587</v>
      </c>
      <c r="AQ28" s="75">
        <f t="shared" si="14"/>
        <v>227.24840251259587</v>
      </c>
      <c r="AR28" s="75">
        <f t="shared" si="14"/>
        <v>227.24840251259587</v>
      </c>
      <c r="AS28" s="75">
        <f t="shared" si="14"/>
        <v>227.24840251259587</v>
      </c>
      <c r="AT28" s="75">
        <f t="shared" si="14"/>
        <v>227.24840251259587</v>
      </c>
      <c r="AU28" s="75">
        <f t="shared" si="14"/>
        <v>227.24840251259587</v>
      </c>
      <c r="AV28" s="75">
        <f t="shared" si="14"/>
        <v>227.24840251259587</v>
      </c>
      <c r="AW28" s="75">
        <f t="shared" si="14"/>
        <v>227.24840251259587</v>
      </c>
      <c r="AX28" s="75">
        <f t="shared" si="14"/>
        <v>227.24840251259587</v>
      </c>
      <c r="AY28" s="75">
        <f t="shared" si="14"/>
        <v>227.24840251259587</v>
      </c>
      <c r="AZ28" s="75">
        <f t="shared" si="14"/>
        <v>227.24840251259587</v>
      </c>
      <c r="BA28" s="75">
        <f t="shared" si="14"/>
        <v>227.24840251259587</v>
      </c>
      <c r="BB28" s="75">
        <f t="shared" si="14"/>
        <v>227.24840251259587</v>
      </c>
      <c r="BC28" s="75">
        <f t="shared" si="14"/>
        <v>227.24840251259587</v>
      </c>
      <c r="BD28" s="75">
        <f t="shared" si="14"/>
        <v>227.24840251259587</v>
      </c>
      <c r="BE28" s="75">
        <f t="shared" si="14"/>
        <v>227.24840251259587</v>
      </c>
      <c r="BF28" s="75">
        <f t="shared" si="14"/>
        <v>227.24840251259587</v>
      </c>
      <c r="BG28" s="75">
        <f t="shared" si="14"/>
        <v>227.24840251259587</v>
      </c>
      <c r="BH28" s="75">
        <f t="shared" si="14"/>
        <v>227.24840251259587</v>
      </c>
      <c r="BI28" s="75">
        <f t="shared" si="14"/>
        <v>227.24840251259587</v>
      </c>
      <c r="BJ28" s="75">
        <f t="shared" si="14"/>
        <v>227.24840251259587</v>
      </c>
      <c r="BK28" s="75">
        <f t="shared" si="14"/>
        <v>227.24840251259587</v>
      </c>
      <c r="BL28" s="75">
        <f t="shared" si="14"/>
        <v>227.24840251259587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5">AVERAGE(B25,B28)</f>
        <v>0</v>
      </c>
      <c r="C29" s="69">
        <f t="shared" si="15"/>
        <v>0</v>
      </c>
      <c r="D29" s="69">
        <f t="shared" si="15"/>
        <v>0</v>
      </c>
      <c r="E29" s="69">
        <f t="shared" si="15"/>
        <v>0</v>
      </c>
      <c r="F29" s="69">
        <f t="shared" si="15"/>
        <v>0</v>
      </c>
      <c r="G29" s="69">
        <f>AVERAGE(G25,G28)</f>
        <v>0</v>
      </c>
      <c r="H29" s="69">
        <f t="shared" si="15"/>
        <v>0</v>
      </c>
      <c r="I29" s="69">
        <f t="shared" si="15"/>
        <v>0</v>
      </c>
      <c r="J29" s="69">
        <f t="shared" si="15"/>
        <v>0</v>
      </c>
      <c r="K29" s="69">
        <f t="shared" si="15"/>
        <v>0</v>
      </c>
      <c r="L29" s="69">
        <f t="shared" si="15"/>
        <v>0</v>
      </c>
      <c r="M29" s="69">
        <f t="shared" si="15"/>
        <v>4.260651907996694</v>
      </c>
      <c r="N29" s="69">
        <f t="shared" si="15"/>
        <v>16.723342782347558</v>
      </c>
      <c r="O29" s="69">
        <f t="shared" si="15"/>
        <v>32.511614492620112</v>
      </c>
      <c r="P29" s="69">
        <f t="shared" si="15"/>
        <v>47.115993059390647</v>
      </c>
      <c r="Q29" s="69">
        <f t="shared" si="15"/>
        <v>60.625100042345494</v>
      </c>
      <c r="R29" s="69">
        <f t="shared" si="15"/>
        <v>73.120739958118207</v>
      </c>
      <c r="S29" s="69">
        <f t="shared" si="15"/>
        <v>84.679036454131648</v>
      </c>
      <c r="T29" s="69">
        <f t="shared" si="15"/>
        <v>95.370432308598026</v>
      </c>
      <c r="U29" s="69">
        <f t="shared" si="15"/>
        <v>105.57781810631597</v>
      </c>
      <c r="V29" s="69">
        <f t="shared" si="15"/>
        <v>115.71703347350596</v>
      </c>
      <c r="W29" s="69">
        <f t="shared" si="15"/>
        <v>125.85624884069597</v>
      </c>
      <c r="X29" s="69">
        <f t="shared" si="15"/>
        <v>135.99546420788596</v>
      </c>
      <c r="Y29" s="69">
        <f t="shared" si="15"/>
        <v>146.13467957507595</v>
      </c>
      <c r="Z29" s="69">
        <f t="shared" si="15"/>
        <v>156.27389494226594</v>
      </c>
      <c r="AA29" s="69">
        <f t="shared" si="15"/>
        <v>166.41311030945593</v>
      </c>
      <c r="AB29" s="69">
        <f t="shared" si="15"/>
        <v>176.55232567664592</v>
      </c>
      <c r="AC29" s="69">
        <f t="shared" si="15"/>
        <v>186.69154104383591</v>
      </c>
      <c r="AD29" s="69">
        <f t="shared" si="15"/>
        <v>196.8307564110259</v>
      </c>
      <c r="AE29" s="69">
        <f t="shared" si="15"/>
        <v>206.96997177821589</v>
      </c>
      <c r="AF29" s="69">
        <f t="shared" si="15"/>
        <v>217.10918714540588</v>
      </c>
      <c r="AG29" s="69">
        <f t="shared" si="15"/>
        <v>224.71359867079838</v>
      </c>
      <c r="AH29" s="69">
        <f t="shared" si="15"/>
        <v>227.24840251259587</v>
      </c>
      <c r="AI29" s="69">
        <f t="shared" si="15"/>
        <v>227.24840251259587</v>
      </c>
      <c r="AJ29" s="69">
        <f t="shared" si="15"/>
        <v>227.24840251259587</v>
      </c>
      <c r="AK29" s="69">
        <f t="shared" si="15"/>
        <v>227.24840251259587</v>
      </c>
      <c r="AL29" s="69">
        <f t="shared" si="15"/>
        <v>227.24840251259587</v>
      </c>
      <c r="AM29" s="69">
        <f t="shared" si="15"/>
        <v>227.24840251259587</v>
      </c>
      <c r="AN29" s="69">
        <f t="shared" si="15"/>
        <v>227.24840251259587</v>
      </c>
      <c r="AO29" s="69">
        <f t="shared" si="15"/>
        <v>227.24840251259587</v>
      </c>
      <c r="AP29" s="69">
        <f t="shared" si="15"/>
        <v>227.24840251259587</v>
      </c>
      <c r="AQ29" s="69">
        <f t="shared" si="15"/>
        <v>227.24840251259587</v>
      </c>
      <c r="AR29" s="69">
        <f t="shared" si="15"/>
        <v>227.24840251259587</v>
      </c>
      <c r="AS29" s="69">
        <f t="shared" si="15"/>
        <v>227.24840251259587</v>
      </c>
      <c r="AT29" s="69">
        <f t="shared" si="15"/>
        <v>227.24840251259587</v>
      </c>
      <c r="AU29" s="69">
        <f t="shared" si="15"/>
        <v>227.24840251259587</v>
      </c>
      <c r="AV29" s="69">
        <f t="shared" si="15"/>
        <v>227.24840251259587</v>
      </c>
      <c r="AW29" s="69">
        <f t="shared" si="15"/>
        <v>227.24840251259587</v>
      </c>
      <c r="AX29" s="69">
        <f t="shared" si="15"/>
        <v>227.24840251259587</v>
      </c>
      <c r="AY29" s="69">
        <f t="shared" si="15"/>
        <v>227.24840251259587</v>
      </c>
      <c r="AZ29" s="69">
        <f t="shared" si="15"/>
        <v>227.24840251259587</v>
      </c>
      <c r="BA29" s="69">
        <f t="shared" si="15"/>
        <v>227.24840251259587</v>
      </c>
      <c r="BB29" s="69">
        <f t="shared" si="15"/>
        <v>227.24840251259587</v>
      </c>
      <c r="BC29" s="69">
        <f t="shared" si="15"/>
        <v>227.24840251259587</v>
      </c>
      <c r="BD29" s="69">
        <f t="shared" si="15"/>
        <v>227.24840251259587</v>
      </c>
      <c r="BE29" s="69">
        <f t="shared" si="15"/>
        <v>227.24840251259587</v>
      </c>
      <c r="BF29" s="69">
        <f t="shared" si="15"/>
        <v>227.24840251259587</v>
      </c>
      <c r="BG29" s="69">
        <f t="shared" si="15"/>
        <v>227.24840251259587</v>
      </c>
      <c r="BH29" s="69">
        <f t="shared" si="15"/>
        <v>227.24840251259587</v>
      </c>
      <c r="BI29" s="69">
        <f t="shared" si="15"/>
        <v>227.24840251259587</v>
      </c>
      <c r="BJ29" s="69">
        <f t="shared" si="15"/>
        <v>227.24840251259587</v>
      </c>
      <c r="BK29" s="69">
        <f t="shared" si="15"/>
        <v>227.24840251259587</v>
      </c>
      <c r="BL29" s="69">
        <f t="shared" si="15"/>
        <v>227.24840251259587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6">B35</f>
        <v>0</v>
      </c>
      <c r="D32" s="75">
        <f t="shared" si="16"/>
        <v>0</v>
      </c>
      <c r="E32" s="75">
        <f t="shared" si="16"/>
        <v>0</v>
      </c>
      <c r="F32" s="75">
        <f t="shared" si="16"/>
        <v>0</v>
      </c>
      <c r="G32" s="75">
        <f t="shared" si="16"/>
        <v>0</v>
      </c>
      <c r="H32" s="75">
        <f t="shared" si="16"/>
        <v>0</v>
      </c>
      <c r="I32" s="75">
        <f t="shared" si="16"/>
        <v>0</v>
      </c>
      <c r="J32" s="75">
        <f t="shared" si="16"/>
        <v>0</v>
      </c>
      <c r="K32" s="75">
        <f t="shared" si="16"/>
        <v>0</v>
      </c>
      <c r="L32" s="75">
        <f t="shared" si="16"/>
        <v>0</v>
      </c>
      <c r="M32" s="75">
        <f t="shared" si="16"/>
        <v>0</v>
      </c>
      <c r="N32" s="75">
        <f t="shared" si="16"/>
        <v>2.2155389921582813</v>
      </c>
      <c r="O32" s="75">
        <f t="shared" si="16"/>
        <v>4.4310779843165626</v>
      </c>
      <c r="P32" s="75">
        <f t="shared" si="16"/>
        <v>6.646616976474844</v>
      </c>
      <c r="Q32" s="75">
        <f t="shared" si="16"/>
        <v>8.8621559686331253</v>
      </c>
      <c r="R32" s="75">
        <f t="shared" si="16"/>
        <v>11.077694960791407</v>
      </c>
      <c r="S32" s="75">
        <f t="shared" si="16"/>
        <v>13.293233952949688</v>
      </c>
      <c r="T32" s="75">
        <f t="shared" si="16"/>
        <v>15.508772945107969</v>
      </c>
      <c r="U32" s="75">
        <f t="shared" si="16"/>
        <v>17.724311937266251</v>
      </c>
      <c r="V32" s="75">
        <f t="shared" si="16"/>
        <v>19.93985092942453</v>
      </c>
      <c r="W32" s="75">
        <f t="shared" si="16"/>
        <v>22.15538992158281</v>
      </c>
      <c r="X32" s="75">
        <f t="shared" si="16"/>
        <v>24.370928913741089</v>
      </c>
      <c r="Y32" s="75">
        <f t="shared" si="16"/>
        <v>26.586467905899369</v>
      </c>
      <c r="Z32" s="75">
        <f t="shared" si="16"/>
        <v>28.802006898057648</v>
      </c>
      <c r="AA32" s="75">
        <f t="shared" si="16"/>
        <v>31.017545890215928</v>
      </c>
      <c r="AB32" s="75">
        <f t="shared" si="16"/>
        <v>33.233084882374207</v>
      </c>
      <c r="AC32" s="75">
        <f t="shared" si="16"/>
        <v>35.448623874532487</v>
      </c>
      <c r="AD32" s="75">
        <f t="shared" si="16"/>
        <v>37.664162866690766</v>
      </c>
      <c r="AE32" s="75">
        <f t="shared" si="16"/>
        <v>39.879701858849046</v>
      </c>
      <c r="AF32" s="75">
        <f t="shared" si="16"/>
        <v>42.095240851007325</v>
      </c>
      <c r="AG32" s="75">
        <f t="shared" si="16"/>
        <v>44.310779843165605</v>
      </c>
      <c r="AH32" s="75">
        <f t="shared" si="16"/>
        <v>46.526318835323885</v>
      </c>
      <c r="AI32" s="75">
        <f t="shared" si="16"/>
        <v>48.741857827482164</v>
      </c>
      <c r="AJ32" s="75">
        <f t="shared" si="16"/>
        <v>50.957396819640444</v>
      </c>
      <c r="AK32" s="75">
        <f t="shared" si="16"/>
        <v>53.172935811798723</v>
      </c>
      <c r="AL32" s="75">
        <f t="shared" si="16"/>
        <v>55.388474803957003</v>
      </c>
      <c r="AM32" s="75">
        <f t="shared" si="16"/>
        <v>57.604013796115282</v>
      </c>
      <c r="AN32" s="75">
        <f t="shared" si="16"/>
        <v>59.819552788273562</v>
      </c>
      <c r="AO32" s="75">
        <f t="shared" si="16"/>
        <v>62.035091780431841</v>
      </c>
      <c r="AP32" s="75">
        <f t="shared" si="16"/>
        <v>64.250630772590128</v>
      </c>
      <c r="AQ32" s="75">
        <f t="shared" si="16"/>
        <v>66.466169764748415</v>
      </c>
      <c r="AR32" s="75">
        <f t="shared" si="16"/>
        <v>68.681708756906701</v>
      </c>
      <c r="AS32" s="75">
        <f t="shared" si="16"/>
        <v>70.897247749064988</v>
      </c>
      <c r="AT32" s="75">
        <f t="shared" si="16"/>
        <v>73.112786741223275</v>
      </c>
      <c r="AU32" s="75">
        <f t="shared" si="16"/>
        <v>75.328325733381561</v>
      </c>
      <c r="AV32" s="75">
        <f t="shared" si="16"/>
        <v>77.543864725539848</v>
      </c>
      <c r="AW32" s="75">
        <f t="shared" si="16"/>
        <v>79.759403717698135</v>
      </c>
      <c r="AX32" s="75">
        <f t="shared" si="16"/>
        <v>81.974942709856421</v>
      </c>
      <c r="AY32" s="75">
        <f t="shared" si="16"/>
        <v>84.190481702014708</v>
      </c>
      <c r="AZ32" s="75">
        <f t="shared" si="16"/>
        <v>86.406020694172994</v>
      </c>
      <c r="BA32" s="75">
        <f t="shared" si="16"/>
        <v>88.621559686331281</v>
      </c>
      <c r="BB32" s="75">
        <f t="shared" si="16"/>
        <v>90.837098678489568</v>
      </c>
      <c r="BC32" s="75">
        <f t="shared" si="16"/>
        <v>93.052637670647854</v>
      </c>
      <c r="BD32" s="75">
        <f t="shared" si="16"/>
        <v>95.268176662806141</v>
      </c>
      <c r="BE32" s="75">
        <f t="shared" si="16"/>
        <v>97.483715654964428</v>
      </c>
      <c r="BF32" s="75">
        <f t="shared" si="16"/>
        <v>99.699254647122714</v>
      </c>
      <c r="BG32" s="75">
        <f t="shared" si="16"/>
        <v>101.914793639281</v>
      </c>
      <c r="BH32" s="75">
        <f t="shared" si="16"/>
        <v>104.13033263143929</v>
      </c>
      <c r="BI32" s="75">
        <f t="shared" si="16"/>
        <v>106.34587162359757</v>
      </c>
      <c r="BJ32" s="75">
        <f t="shared" si="16"/>
        <v>108.56141061575586</v>
      </c>
      <c r="BK32" s="75">
        <f t="shared" si="16"/>
        <v>0</v>
      </c>
      <c r="BL32" s="75">
        <f t="shared" si="16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7">B98</f>
        <v>0</v>
      </c>
      <c r="C33" s="75">
        <f t="shared" si="17"/>
        <v>0</v>
      </c>
      <c r="D33" s="75">
        <f t="shared" si="17"/>
        <v>0</v>
      </c>
      <c r="E33" s="75">
        <f t="shared" si="17"/>
        <v>0</v>
      </c>
      <c r="F33" s="75">
        <f t="shared" si="17"/>
        <v>0</v>
      </c>
      <c r="G33" s="75">
        <f t="shared" si="17"/>
        <v>0</v>
      </c>
      <c r="H33" s="75">
        <f t="shared" si="17"/>
        <v>0</v>
      </c>
      <c r="I33" s="75">
        <f t="shared" si="17"/>
        <v>0</v>
      </c>
      <c r="J33" s="75">
        <f t="shared" si="17"/>
        <v>0</v>
      </c>
      <c r="K33" s="75">
        <f t="shared" si="17"/>
        <v>0</v>
      </c>
      <c r="L33" s="75">
        <f t="shared" si="17"/>
        <v>0</v>
      </c>
      <c r="M33" s="75">
        <f t="shared" si="17"/>
        <v>2.2155389921582813</v>
      </c>
      <c r="N33" s="75">
        <f t="shared" si="17"/>
        <v>2.2155389921582813</v>
      </c>
      <c r="O33" s="75">
        <f t="shared" si="17"/>
        <v>2.2155389921582813</v>
      </c>
      <c r="P33" s="75">
        <f t="shared" si="17"/>
        <v>2.2155389921582813</v>
      </c>
      <c r="Q33" s="75">
        <f t="shared" si="17"/>
        <v>2.2155389921582813</v>
      </c>
      <c r="R33" s="75">
        <f t="shared" si="17"/>
        <v>2.2155389921582813</v>
      </c>
      <c r="S33" s="75">
        <f t="shared" si="17"/>
        <v>2.2155389921582813</v>
      </c>
      <c r="T33" s="75">
        <f t="shared" si="17"/>
        <v>2.2155389921582813</v>
      </c>
      <c r="U33" s="75">
        <f t="shared" si="17"/>
        <v>2.2155389921582813</v>
      </c>
      <c r="V33" s="75">
        <f t="shared" si="17"/>
        <v>2.2155389921582813</v>
      </c>
      <c r="W33" s="75">
        <f t="shared" si="17"/>
        <v>2.2155389921582813</v>
      </c>
      <c r="X33" s="75">
        <f t="shared" si="17"/>
        <v>2.2155389921582813</v>
      </c>
      <c r="Y33" s="75">
        <f t="shared" si="17"/>
        <v>2.2155389921582813</v>
      </c>
      <c r="Z33" s="75">
        <f t="shared" si="17"/>
        <v>2.2155389921582813</v>
      </c>
      <c r="AA33" s="75">
        <f t="shared" si="17"/>
        <v>2.2155389921582813</v>
      </c>
      <c r="AB33" s="75">
        <f t="shared" si="17"/>
        <v>2.2155389921582813</v>
      </c>
      <c r="AC33" s="75">
        <f t="shared" si="17"/>
        <v>2.2155389921582813</v>
      </c>
      <c r="AD33" s="75">
        <f t="shared" si="17"/>
        <v>2.2155389921582813</v>
      </c>
      <c r="AE33" s="75">
        <f t="shared" si="17"/>
        <v>2.2155389921582813</v>
      </c>
      <c r="AF33" s="75">
        <f t="shared" si="17"/>
        <v>2.2155389921582813</v>
      </c>
      <c r="AG33" s="75">
        <f t="shared" si="17"/>
        <v>2.2155389921582813</v>
      </c>
      <c r="AH33" s="75">
        <f t="shared" si="17"/>
        <v>2.2155389921582813</v>
      </c>
      <c r="AI33" s="75">
        <f t="shared" si="17"/>
        <v>2.2155389921582813</v>
      </c>
      <c r="AJ33" s="75">
        <f t="shared" si="17"/>
        <v>2.2155389921582813</v>
      </c>
      <c r="AK33" s="75">
        <f t="shared" si="17"/>
        <v>2.2155389921582813</v>
      </c>
      <c r="AL33" s="75">
        <f t="shared" si="17"/>
        <v>2.2155389921582813</v>
      </c>
      <c r="AM33" s="75">
        <f t="shared" si="17"/>
        <v>2.2155389921582813</v>
      </c>
      <c r="AN33" s="75">
        <f t="shared" si="17"/>
        <v>2.2155389921582813</v>
      </c>
      <c r="AO33" s="75">
        <f t="shared" si="17"/>
        <v>2.2155389921582813</v>
      </c>
      <c r="AP33" s="75">
        <f t="shared" si="17"/>
        <v>2.2155389921582813</v>
      </c>
      <c r="AQ33" s="75">
        <f t="shared" si="17"/>
        <v>2.2155389921582813</v>
      </c>
      <c r="AR33" s="75">
        <f t="shared" si="17"/>
        <v>2.2155389921582813</v>
      </c>
      <c r="AS33" s="75">
        <f t="shared" si="17"/>
        <v>2.2155389921582813</v>
      </c>
      <c r="AT33" s="75">
        <f t="shared" si="17"/>
        <v>2.2155389921582813</v>
      </c>
      <c r="AU33" s="75">
        <f t="shared" si="17"/>
        <v>2.2155389921582813</v>
      </c>
      <c r="AV33" s="75">
        <f t="shared" si="17"/>
        <v>2.2155389921582813</v>
      </c>
      <c r="AW33" s="75">
        <f t="shared" si="17"/>
        <v>2.2155389921582813</v>
      </c>
      <c r="AX33" s="75">
        <f t="shared" si="17"/>
        <v>2.2155389921582813</v>
      </c>
      <c r="AY33" s="75">
        <f t="shared" si="17"/>
        <v>2.2155389921582813</v>
      </c>
      <c r="AZ33" s="75">
        <f t="shared" si="17"/>
        <v>2.2155389921582813</v>
      </c>
      <c r="BA33" s="75">
        <f t="shared" si="17"/>
        <v>2.2155389921582813</v>
      </c>
      <c r="BB33" s="75">
        <f t="shared" si="17"/>
        <v>2.2155389921582813</v>
      </c>
      <c r="BC33" s="75">
        <f t="shared" si="17"/>
        <v>2.2155389921582813</v>
      </c>
      <c r="BD33" s="75">
        <f t="shared" si="17"/>
        <v>2.2155389921582813</v>
      </c>
      <c r="BE33" s="75">
        <f t="shared" si="17"/>
        <v>2.2155389921582813</v>
      </c>
      <c r="BF33" s="75">
        <f t="shared" si="17"/>
        <v>2.2155389921582813</v>
      </c>
      <c r="BG33" s="75">
        <f t="shared" si="17"/>
        <v>2.2155389921582813</v>
      </c>
      <c r="BH33" s="75">
        <f t="shared" si="17"/>
        <v>2.2155389921582813</v>
      </c>
      <c r="BI33" s="75">
        <f t="shared" si="17"/>
        <v>2.2155389921582813</v>
      </c>
      <c r="BJ33" s="75">
        <f t="shared" si="17"/>
        <v>2.2155389921582813</v>
      </c>
      <c r="BK33" s="75">
        <f t="shared" si="17"/>
        <v>0</v>
      </c>
      <c r="BL33" s="75">
        <f t="shared" si="17"/>
        <v>0</v>
      </c>
      <c r="BM33" s="37"/>
      <c r="BN33" s="75">
        <f>SUM(B33:BM33)</f>
        <v>110.77694960791415</v>
      </c>
      <c r="BO33" s="337"/>
    </row>
    <row r="34" spans="1:107" s="67" customFormat="1" ht="15" customHeight="1">
      <c r="A34" s="362" t="s">
        <v>302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3"/>
      <c r="N34" s="293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>
        <f>-BN85</f>
        <v>0</v>
      </c>
      <c r="AZ34" s="290">
        <f>-BN86</f>
        <v>0</v>
      </c>
      <c r="BA34" s="290">
        <f>-BN87</f>
        <v>0</v>
      </c>
      <c r="BB34" s="290">
        <f>-BN88</f>
        <v>0</v>
      </c>
      <c r="BC34" s="290">
        <f>-BN89</f>
        <v>0</v>
      </c>
      <c r="BD34" s="293">
        <f>-BN90</f>
        <v>0</v>
      </c>
      <c r="BE34" s="290">
        <f>-BN91</f>
        <v>0</v>
      </c>
      <c r="BF34" s="290">
        <f>-BN92</f>
        <v>0</v>
      </c>
      <c r="BG34" s="290">
        <f>-BN93</f>
        <v>0</v>
      </c>
      <c r="BH34" s="290">
        <f>-BN94</f>
        <v>0</v>
      </c>
      <c r="BI34" s="290">
        <f>-BN95</f>
        <v>0</v>
      </c>
      <c r="BJ34" s="290">
        <f>-BN96</f>
        <v>-110.77694960791415</v>
      </c>
      <c r="BK34" s="293">
        <f>-BN97</f>
        <v>0</v>
      </c>
      <c r="BL34" s="290"/>
      <c r="BM34" s="292"/>
      <c r="BN34" s="290">
        <f>SUM(B34:BM34)</f>
        <v>-110.77694960791415</v>
      </c>
      <c r="BO34" s="368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8">SUM(C32:C34)</f>
        <v>0</v>
      </c>
      <c r="D35" s="75">
        <f t="shared" si="18"/>
        <v>0</v>
      </c>
      <c r="E35" s="75">
        <f t="shared" si="18"/>
        <v>0</v>
      </c>
      <c r="F35" s="75">
        <f t="shared" si="18"/>
        <v>0</v>
      </c>
      <c r="G35" s="75">
        <f t="shared" si="18"/>
        <v>0</v>
      </c>
      <c r="H35" s="75">
        <f t="shared" si="18"/>
        <v>0</v>
      </c>
      <c r="I35" s="75">
        <f t="shared" si="18"/>
        <v>0</v>
      </c>
      <c r="J35" s="75">
        <f t="shared" si="18"/>
        <v>0</v>
      </c>
      <c r="K35" s="75">
        <f t="shared" si="18"/>
        <v>0</v>
      </c>
      <c r="L35" s="75">
        <f t="shared" si="18"/>
        <v>0</v>
      </c>
      <c r="M35" s="75">
        <f t="shared" si="18"/>
        <v>2.2155389921582813</v>
      </c>
      <c r="N35" s="75">
        <f t="shared" si="18"/>
        <v>4.4310779843165626</v>
      </c>
      <c r="O35" s="75">
        <f t="shared" si="18"/>
        <v>6.646616976474844</v>
      </c>
      <c r="P35" s="75">
        <f t="shared" si="18"/>
        <v>8.8621559686331253</v>
      </c>
      <c r="Q35" s="75">
        <f t="shared" si="18"/>
        <v>11.077694960791407</v>
      </c>
      <c r="R35" s="75">
        <f t="shared" si="18"/>
        <v>13.293233952949688</v>
      </c>
      <c r="S35" s="75">
        <f t="shared" si="18"/>
        <v>15.508772945107969</v>
      </c>
      <c r="T35" s="75">
        <f t="shared" si="18"/>
        <v>17.724311937266251</v>
      </c>
      <c r="U35" s="75">
        <f t="shared" si="18"/>
        <v>19.93985092942453</v>
      </c>
      <c r="V35" s="75">
        <f t="shared" si="18"/>
        <v>22.15538992158281</v>
      </c>
      <c r="W35" s="75">
        <f t="shared" si="18"/>
        <v>24.370928913741089</v>
      </c>
      <c r="X35" s="75">
        <f t="shared" si="18"/>
        <v>26.586467905899369</v>
      </c>
      <c r="Y35" s="75">
        <f t="shared" si="18"/>
        <v>28.802006898057648</v>
      </c>
      <c r="Z35" s="75">
        <f t="shared" si="18"/>
        <v>31.017545890215928</v>
      </c>
      <c r="AA35" s="75">
        <f t="shared" si="18"/>
        <v>33.233084882374207</v>
      </c>
      <c r="AB35" s="75">
        <f t="shared" si="18"/>
        <v>35.448623874532487</v>
      </c>
      <c r="AC35" s="75">
        <f t="shared" si="18"/>
        <v>37.664162866690766</v>
      </c>
      <c r="AD35" s="75">
        <f t="shared" si="18"/>
        <v>39.879701858849046</v>
      </c>
      <c r="AE35" s="75">
        <f t="shared" si="18"/>
        <v>42.095240851007325</v>
      </c>
      <c r="AF35" s="75">
        <f t="shared" si="18"/>
        <v>44.310779843165605</v>
      </c>
      <c r="AG35" s="75">
        <f t="shared" si="18"/>
        <v>46.526318835323885</v>
      </c>
      <c r="AH35" s="75">
        <f t="shared" si="18"/>
        <v>48.741857827482164</v>
      </c>
      <c r="AI35" s="75">
        <f t="shared" si="18"/>
        <v>50.957396819640444</v>
      </c>
      <c r="AJ35" s="75">
        <f t="shared" si="18"/>
        <v>53.172935811798723</v>
      </c>
      <c r="AK35" s="75">
        <f t="shared" si="18"/>
        <v>55.388474803957003</v>
      </c>
      <c r="AL35" s="75">
        <f t="shared" si="18"/>
        <v>57.604013796115282</v>
      </c>
      <c r="AM35" s="75">
        <f t="shared" si="18"/>
        <v>59.819552788273562</v>
      </c>
      <c r="AN35" s="75">
        <f t="shared" si="18"/>
        <v>62.035091780431841</v>
      </c>
      <c r="AO35" s="75">
        <f t="shared" si="18"/>
        <v>64.250630772590128</v>
      </c>
      <c r="AP35" s="75">
        <f t="shared" si="18"/>
        <v>66.466169764748415</v>
      </c>
      <c r="AQ35" s="75">
        <f t="shared" si="18"/>
        <v>68.681708756906701</v>
      </c>
      <c r="AR35" s="75">
        <f t="shared" si="18"/>
        <v>70.897247749064988</v>
      </c>
      <c r="AS35" s="75">
        <f t="shared" si="18"/>
        <v>73.112786741223275</v>
      </c>
      <c r="AT35" s="75">
        <f t="shared" si="18"/>
        <v>75.328325733381561</v>
      </c>
      <c r="AU35" s="75">
        <f t="shared" si="18"/>
        <v>77.543864725539848</v>
      </c>
      <c r="AV35" s="75">
        <f t="shared" si="18"/>
        <v>79.759403717698135</v>
      </c>
      <c r="AW35" s="75">
        <f t="shared" si="18"/>
        <v>81.974942709856421</v>
      </c>
      <c r="AX35" s="75">
        <f t="shared" si="18"/>
        <v>84.190481702014708</v>
      </c>
      <c r="AY35" s="75">
        <f t="shared" si="18"/>
        <v>86.406020694172994</v>
      </c>
      <c r="AZ35" s="75">
        <f t="shared" si="18"/>
        <v>88.621559686331281</v>
      </c>
      <c r="BA35" s="75">
        <f t="shared" si="18"/>
        <v>90.837098678489568</v>
      </c>
      <c r="BB35" s="75">
        <f t="shared" si="18"/>
        <v>93.052637670647854</v>
      </c>
      <c r="BC35" s="75">
        <f t="shared" si="18"/>
        <v>95.268176662806141</v>
      </c>
      <c r="BD35" s="75">
        <f t="shared" si="18"/>
        <v>97.483715654964428</v>
      </c>
      <c r="BE35" s="75">
        <f t="shared" si="18"/>
        <v>99.699254647122714</v>
      </c>
      <c r="BF35" s="75">
        <f t="shared" si="18"/>
        <v>101.914793639281</v>
      </c>
      <c r="BG35" s="75">
        <f t="shared" si="18"/>
        <v>104.13033263143929</v>
      </c>
      <c r="BH35" s="75">
        <f t="shared" si="18"/>
        <v>106.34587162359757</v>
      </c>
      <c r="BI35" s="75">
        <f t="shared" si="18"/>
        <v>108.56141061575586</v>
      </c>
      <c r="BJ35" s="75">
        <f t="shared" si="18"/>
        <v>0</v>
      </c>
      <c r="BK35" s="75">
        <f t="shared" si="18"/>
        <v>0</v>
      </c>
      <c r="BL35" s="75">
        <f t="shared" si="18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9">AVERAGE(B32,B35)</f>
        <v>0</v>
      </c>
      <c r="C36" s="69">
        <f t="shared" si="19"/>
        <v>0</v>
      </c>
      <c r="D36" s="69">
        <f t="shared" si="19"/>
        <v>0</v>
      </c>
      <c r="E36" s="69">
        <f t="shared" si="19"/>
        <v>0</v>
      </c>
      <c r="F36" s="69">
        <f t="shared" si="19"/>
        <v>0</v>
      </c>
      <c r="G36" s="69">
        <f t="shared" si="19"/>
        <v>0</v>
      </c>
      <c r="H36" s="69">
        <f t="shared" si="19"/>
        <v>0</v>
      </c>
      <c r="I36" s="69">
        <f t="shared" si="19"/>
        <v>0</v>
      </c>
      <c r="J36" s="69">
        <f t="shared" si="19"/>
        <v>0</v>
      </c>
      <c r="K36" s="69">
        <f t="shared" si="19"/>
        <v>0</v>
      </c>
      <c r="L36" s="69">
        <f t="shared" si="19"/>
        <v>0</v>
      </c>
      <c r="M36" s="69">
        <f t="shared" si="19"/>
        <v>1.1077694960791407</v>
      </c>
      <c r="N36" s="69">
        <f t="shared" si="19"/>
        <v>3.323308488237422</v>
      </c>
      <c r="O36" s="69">
        <f t="shared" si="19"/>
        <v>5.5388474803957033</v>
      </c>
      <c r="P36" s="69">
        <f t="shared" si="19"/>
        <v>7.7543864725539846</v>
      </c>
      <c r="Q36" s="69">
        <f t="shared" si="19"/>
        <v>9.969925464712265</v>
      </c>
      <c r="R36" s="69">
        <f t="shared" si="19"/>
        <v>12.185464456870548</v>
      </c>
      <c r="S36" s="69">
        <f t="shared" si="19"/>
        <v>14.401003449028828</v>
      </c>
      <c r="T36" s="69">
        <f t="shared" si="19"/>
        <v>16.616542441187111</v>
      </c>
      <c r="U36" s="69">
        <f t="shared" si="19"/>
        <v>18.83208143334539</v>
      </c>
      <c r="V36" s="69">
        <f t="shared" si="19"/>
        <v>21.04762042550367</v>
      </c>
      <c r="W36" s="69">
        <f t="shared" si="19"/>
        <v>23.263159417661949</v>
      </c>
      <c r="X36" s="69">
        <f t="shared" si="19"/>
        <v>25.478698409820229</v>
      </c>
      <c r="Y36" s="69">
        <f t="shared" si="19"/>
        <v>27.694237401978508</v>
      </c>
      <c r="Z36" s="69">
        <f t="shared" si="19"/>
        <v>29.909776394136788</v>
      </c>
      <c r="AA36" s="69">
        <f t="shared" si="19"/>
        <v>32.125315386295071</v>
      </c>
      <c r="AB36" s="69">
        <f t="shared" si="19"/>
        <v>34.340854378453344</v>
      </c>
      <c r="AC36" s="69">
        <f t="shared" si="19"/>
        <v>36.55639337061163</v>
      </c>
      <c r="AD36" s="69">
        <f t="shared" si="19"/>
        <v>38.771932362769903</v>
      </c>
      <c r="AE36" s="69">
        <f t="shared" si="19"/>
        <v>40.987471354928189</v>
      </c>
      <c r="AF36" s="69">
        <f t="shared" si="19"/>
        <v>43.203010347086462</v>
      </c>
      <c r="AG36" s="69">
        <f t="shared" si="19"/>
        <v>45.418549339244748</v>
      </c>
      <c r="AH36" s="69">
        <f t="shared" si="19"/>
        <v>47.634088331403021</v>
      </c>
      <c r="AI36" s="69">
        <f t="shared" si="19"/>
        <v>49.849627323561307</v>
      </c>
      <c r="AJ36" s="69">
        <f t="shared" si="19"/>
        <v>52.06516631571958</v>
      </c>
      <c r="AK36" s="69">
        <f t="shared" si="19"/>
        <v>54.280705307877867</v>
      </c>
      <c r="AL36" s="69">
        <f t="shared" si="19"/>
        <v>56.496244300036139</v>
      </c>
      <c r="AM36" s="69">
        <f t="shared" si="19"/>
        <v>58.711783292194426</v>
      </c>
      <c r="AN36" s="69">
        <f t="shared" si="19"/>
        <v>60.927322284352698</v>
      </c>
      <c r="AO36" s="69">
        <f t="shared" si="19"/>
        <v>63.142861276510985</v>
      </c>
      <c r="AP36" s="69">
        <f t="shared" si="19"/>
        <v>65.358400268669271</v>
      </c>
      <c r="AQ36" s="69">
        <f t="shared" si="19"/>
        <v>67.573939260827558</v>
      </c>
      <c r="AR36" s="69">
        <f t="shared" si="19"/>
        <v>69.789478252985845</v>
      </c>
      <c r="AS36" s="69">
        <f t="shared" si="19"/>
        <v>72.005017245144131</v>
      </c>
      <c r="AT36" s="69">
        <f t="shared" si="19"/>
        <v>74.220556237302418</v>
      </c>
      <c r="AU36" s="69">
        <f t="shared" si="19"/>
        <v>76.436095229460705</v>
      </c>
      <c r="AV36" s="69">
        <f t="shared" si="19"/>
        <v>78.651634221618991</v>
      </c>
      <c r="AW36" s="69">
        <f t="shared" si="19"/>
        <v>80.867173213777278</v>
      </c>
      <c r="AX36" s="69">
        <f t="shared" si="19"/>
        <v>83.082712205935564</v>
      </c>
      <c r="AY36" s="69">
        <f t="shared" si="19"/>
        <v>85.298251198093851</v>
      </c>
      <c r="AZ36" s="69">
        <f t="shared" si="19"/>
        <v>87.513790190252138</v>
      </c>
      <c r="BA36" s="69">
        <f t="shared" si="19"/>
        <v>89.729329182410424</v>
      </c>
      <c r="BB36" s="69">
        <f t="shared" si="19"/>
        <v>91.944868174568711</v>
      </c>
      <c r="BC36" s="69">
        <f t="shared" si="19"/>
        <v>94.160407166726998</v>
      </c>
      <c r="BD36" s="69">
        <f t="shared" si="19"/>
        <v>96.375946158885284</v>
      </c>
      <c r="BE36" s="69">
        <f t="shared" si="19"/>
        <v>98.591485151043571</v>
      </c>
      <c r="BF36" s="69">
        <f t="shared" si="19"/>
        <v>100.80702414320186</v>
      </c>
      <c r="BG36" s="69">
        <f t="shared" si="19"/>
        <v>103.02256313536014</v>
      </c>
      <c r="BH36" s="69">
        <f t="shared" si="19"/>
        <v>105.23810212751843</v>
      </c>
      <c r="BI36" s="69">
        <f t="shared" si="19"/>
        <v>107.45364111967672</v>
      </c>
      <c r="BJ36" s="69">
        <f t="shared" si="19"/>
        <v>54.28070530787793</v>
      </c>
      <c r="BK36" s="69">
        <f t="shared" si="19"/>
        <v>0</v>
      </c>
      <c r="BL36" s="69">
        <f t="shared" si="19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20">B41</f>
        <v>0</v>
      </c>
      <c r="D39" s="75">
        <f t="shared" si="20"/>
        <v>0</v>
      </c>
      <c r="E39" s="75">
        <f t="shared" si="20"/>
        <v>0</v>
      </c>
      <c r="F39" s="75">
        <f t="shared" si="20"/>
        <v>0</v>
      </c>
      <c r="G39" s="75">
        <f t="shared" si="20"/>
        <v>0</v>
      </c>
      <c r="H39" s="75">
        <f t="shared" si="20"/>
        <v>0</v>
      </c>
      <c r="I39" s="75">
        <f t="shared" si="20"/>
        <v>0</v>
      </c>
      <c r="J39" s="75">
        <f t="shared" si="20"/>
        <v>0</v>
      </c>
      <c r="K39" s="75">
        <f t="shared" si="20"/>
        <v>0</v>
      </c>
      <c r="L39" s="75">
        <f t="shared" si="20"/>
        <v>0</v>
      </c>
      <c r="M39" s="75">
        <f t="shared" si="20"/>
        <v>0</v>
      </c>
      <c r="N39" s="75">
        <f t="shared" si="20"/>
        <v>0.69590647830612651</v>
      </c>
      <c r="O39" s="75">
        <f t="shared" si="20"/>
        <v>2.7712984270373697</v>
      </c>
      <c r="P39" s="75">
        <f t="shared" si="20"/>
        <v>4.6311581979160863</v>
      </c>
      <c r="Q39" s="75">
        <f t="shared" si="20"/>
        <v>6.2921875464216237</v>
      </c>
      <c r="R39" s="75">
        <f t="shared" si="20"/>
        <v>7.768702262964851</v>
      </c>
      <c r="S39" s="75">
        <f t="shared" si="20"/>
        <v>9.0750181379566381</v>
      </c>
      <c r="T39" s="75">
        <f t="shared" si="20"/>
        <v>10.22346265758412</v>
      </c>
      <c r="U39" s="75">
        <f t="shared" si="20"/>
        <v>11.226363308034436</v>
      </c>
      <c r="V39" s="75">
        <f t="shared" si="20"/>
        <v>12.20540430779997</v>
      </c>
      <c r="W39" s="75">
        <f t="shared" si="20"/>
        <v>13.184445307565504</v>
      </c>
      <c r="X39" s="75">
        <f t="shared" si="20"/>
        <v>14.163486307331038</v>
      </c>
      <c r="Y39" s="75">
        <f t="shared" si="20"/>
        <v>15.142527307096572</v>
      </c>
      <c r="Z39" s="75">
        <f t="shared" si="20"/>
        <v>16.121568306862105</v>
      </c>
      <c r="AA39" s="75">
        <f t="shared" si="20"/>
        <v>17.100609306627639</v>
      </c>
      <c r="AB39" s="75">
        <f t="shared" si="20"/>
        <v>18.079650306393173</v>
      </c>
      <c r="AC39" s="75">
        <f t="shared" si="20"/>
        <v>19.058691306158707</v>
      </c>
      <c r="AD39" s="75">
        <f t="shared" si="20"/>
        <v>20.037732305924241</v>
      </c>
      <c r="AE39" s="75">
        <f t="shared" si="20"/>
        <v>21.016773305689775</v>
      </c>
      <c r="AF39" s="75">
        <f t="shared" si="20"/>
        <v>21.995814305455308</v>
      </c>
      <c r="AG39" s="75">
        <f t="shared" si="20"/>
        <v>22.974855305220842</v>
      </c>
      <c r="AH39" s="75">
        <f t="shared" si="20"/>
        <v>23.066714960357253</v>
      </c>
      <c r="AI39" s="75">
        <f t="shared" si="20"/>
        <v>22.271393270864536</v>
      </c>
      <c r="AJ39" s="75">
        <f t="shared" si="20"/>
        <v>21.476071581371819</v>
      </c>
      <c r="AK39" s="75">
        <f t="shared" si="20"/>
        <v>20.680749891879103</v>
      </c>
      <c r="AL39" s="75">
        <f t="shared" si="20"/>
        <v>19.885428202386386</v>
      </c>
      <c r="AM39" s="75">
        <f t="shared" si="20"/>
        <v>19.090106512893669</v>
      </c>
      <c r="AN39" s="75">
        <f t="shared" si="20"/>
        <v>18.294784823400953</v>
      </c>
      <c r="AO39" s="75">
        <f t="shared" si="20"/>
        <v>17.499463133908236</v>
      </c>
      <c r="AP39" s="75">
        <f t="shared" si="20"/>
        <v>16.704141444415519</v>
      </c>
      <c r="AQ39" s="75">
        <f t="shared" si="20"/>
        <v>15.908819754922803</v>
      </c>
      <c r="AR39" s="75">
        <f t="shared" si="20"/>
        <v>15.113498065430086</v>
      </c>
      <c r="AS39" s="75">
        <f t="shared" si="20"/>
        <v>14.318176375937369</v>
      </c>
      <c r="AT39" s="75">
        <f t="shared" si="20"/>
        <v>13.522854686444653</v>
      </c>
      <c r="AU39" s="75">
        <f t="shared" si="20"/>
        <v>12.727532996951936</v>
      </c>
      <c r="AV39" s="75">
        <f t="shared" si="20"/>
        <v>11.93221130745922</v>
      </c>
      <c r="AW39" s="75">
        <f t="shared" si="20"/>
        <v>11.136889617966503</v>
      </c>
      <c r="AX39" s="75">
        <f t="shared" si="20"/>
        <v>10.341567928473786</v>
      </c>
      <c r="AY39" s="75">
        <f t="shared" si="20"/>
        <v>9.5462462389810696</v>
      </c>
      <c r="AZ39" s="75">
        <f t="shared" si="20"/>
        <v>8.750924549488353</v>
      </c>
      <c r="BA39" s="75">
        <f t="shared" si="20"/>
        <v>7.9556028599956363</v>
      </c>
      <c r="BB39" s="75">
        <f t="shared" si="20"/>
        <v>7.1602811705029197</v>
      </c>
      <c r="BC39" s="75">
        <f t="shared" si="20"/>
        <v>6.364959481010203</v>
      </c>
      <c r="BD39" s="75">
        <f t="shared" si="20"/>
        <v>5.5696377915174864</v>
      </c>
      <c r="BE39" s="75">
        <f t="shared" si="20"/>
        <v>4.7743161020247697</v>
      </c>
      <c r="BF39" s="75">
        <f t="shared" si="20"/>
        <v>3.9789944125320535</v>
      </c>
      <c r="BG39" s="75">
        <f t="shared" si="20"/>
        <v>3.1836727230393373</v>
      </c>
      <c r="BH39" s="75">
        <f t="shared" si="20"/>
        <v>2.3883510335466211</v>
      </c>
      <c r="BI39" s="75">
        <f t="shared" si="20"/>
        <v>1.5930293440539049</v>
      </c>
      <c r="BJ39" s="75">
        <f t="shared" si="20"/>
        <v>0.79770765456118864</v>
      </c>
      <c r="BK39" s="75">
        <f t="shared" si="20"/>
        <v>2.3859650684723288E-3</v>
      </c>
      <c r="BL39" s="75">
        <f t="shared" si="20"/>
        <v>2.3859650684723288E-3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0</v>
      </c>
      <c r="E40" s="77">
        <f>(E26-E114)*'Assumptions (Inputs)'!$C$29</f>
        <v>0</v>
      </c>
      <c r="F40" s="77">
        <f>(F26-F114)*'Assumptions (Inputs)'!$C$29</f>
        <v>0</v>
      </c>
      <c r="G40" s="77">
        <f>(G26-G114)*'Assumptions (Inputs)'!$C$29</f>
        <v>0</v>
      </c>
      <c r="H40" s="77">
        <f>(H26-H114)*'Assumptions (Inputs)'!$C$29</f>
        <v>0</v>
      </c>
      <c r="I40" s="77">
        <f>(I26-I114)*'Assumptions (Inputs)'!$C$29</f>
        <v>0</v>
      </c>
      <c r="J40" s="77">
        <f>(J26-J114)*'Assumptions (Inputs)'!$C$29</f>
        <v>0</v>
      </c>
      <c r="K40" s="77">
        <f>(K26-K114)*'Assumptions (Inputs)'!$C$29</f>
        <v>0</v>
      </c>
      <c r="L40" s="77">
        <f>(L26-L114)*'Assumptions (Inputs)'!$C$29</f>
        <v>0</v>
      </c>
      <c r="M40" s="77">
        <f>(M26-M114)*'Assumptions (Inputs)'!$C$29</f>
        <v>0.69590647830612651</v>
      </c>
      <c r="N40" s="77">
        <f>(N26-N114)*'Assumptions (Inputs)'!$C$29</f>
        <v>2.0753919487312431</v>
      </c>
      <c r="O40" s="77">
        <f>(O26-O114)*'Assumptions (Inputs)'!$C$29</f>
        <v>1.859859770878717</v>
      </c>
      <c r="P40" s="77">
        <f>(P26-P114)*'Assumptions (Inputs)'!$C$29</f>
        <v>1.6610293485055376</v>
      </c>
      <c r="Q40" s="77">
        <f>(Q26-Q114)*'Assumptions (Inputs)'!$C$29</f>
        <v>1.4765147165432277</v>
      </c>
      <c r="R40" s="77">
        <f>(R26-R114)*'Assumptions (Inputs)'!$C$29</f>
        <v>1.3063158749917867</v>
      </c>
      <c r="S40" s="77">
        <f>(S26-S114)*'Assumptions (Inputs)'!$C$29</f>
        <v>1.1484445196274824</v>
      </c>
      <c r="T40" s="77">
        <f>(T26-T114)*'Assumptions (Inputs)'!$C$29</f>
        <v>1.0029006504503153</v>
      </c>
      <c r="U40" s="77">
        <f>(U26-U114)*'Assumptions (Inputs)'!$C$29</f>
        <v>0.97904099976553383</v>
      </c>
      <c r="V40" s="77">
        <f>(V26-V114)*'Assumptions (Inputs)'!$C$29</f>
        <v>0.97904099976553383</v>
      </c>
      <c r="W40" s="77">
        <f>(W26-W114)*'Assumptions (Inputs)'!$C$29</f>
        <v>0.97904099976553383</v>
      </c>
      <c r="X40" s="77">
        <f>(X26-X114)*'Assumptions (Inputs)'!$C$29</f>
        <v>0.97904099976553383</v>
      </c>
      <c r="Y40" s="77">
        <f>(Y26-Y114)*'Assumptions (Inputs)'!$C$29</f>
        <v>0.97904099976553383</v>
      </c>
      <c r="Z40" s="77">
        <f>(Z26-Z114)*'Assumptions (Inputs)'!$C$29</f>
        <v>0.97904099976553383</v>
      </c>
      <c r="AA40" s="77">
        <f>(AA26-AA114)*'Assumptions (Inputs)'!$C$29</f>
        <v>0.97904099976553383</v>
      </c>
      <c r="AB40" s="77">
        <f>(AB26-AB114)*'Assumptions (Inputs)'!$C$29</f>
        <v>0.97904099976553383</v>
      </c>
      <c r="AC40" s="77">
        <f>(AC26-AC114)*'Assumptions (Inputs)'!$C$29</f>
        <v>0.97904099976553383</v>
      </c>
      <c r="AD40" s="77">
        <f>(AD26-AD114)*'Assumptions (Inputs)'!$C$29</f>
        <v>0.97904099976553383</v>
      </c>
      <c r="AE40" s="77">
        <f>(AE26-AE114)*'Assumptions (Inputs)'!$C$29</f>
        <v>0.97904099976553383</v>
      </c>
      <c r="AF40" s="77">
        <f>(AF26-AF114)*'Assumptions (Inputs)'!$C$29</f>
        <v>0.97904099976553383</v>
      </c>
      <c r="AG40" s="77">
        <f>(AG26-AG114)*'Assumptions (Inputs)'!$C$29</f>
        <v>9.1859655136408785E-2</v>
      </c>
      <c r="AH40" s="77">
        <f>(AH26-AH114)*'Assumptions (Inputs)'!$C$29</f>
        <v>-0.79532168949271631</v>
      </c>
      <c r="AI40" s="77">
        <f>(AI26-AI114)*'Assumptions (Inputs)'!$C$29</f>
        <v>-0.79532168949271631</v>
      </c>
      <c r="AJ40" s="77">
        <f>(AJ26-AJ114)*'Assumptions (Inputs)'!$C$29</f>
        <v>-0.79532168949271631</v>
      </c>
      <c r="AK40" s="77">
        <f>(AK26-AK114)*'Assumptions (Inputs)'!$C$29</f>
        <v>-0.79532168949271631</v>
      </c>
      <c r="AL40" s="77">
        <f>(AL26-AL114)*'Assumptions (Inputs)'!$C$29</f>
        <v>-0.79532168949271631</v>
      </c>
      <c r="AM40" s="77">
        <f>(AM26-AM114)*'Assumptions (Inputs)'!$C$29</f>
        <v>-0.79532168949271631</v>
      </c>
      <c r="AN40" s="77">
        <f>(AN26-AN114)*'Assumptions (Inputs)'!$C$29</f>
        <v>-0.79532168949271631</v>
      </c>
      <c r="AO40" s="77">
        <f>(AO26-AO114)*'Assumptions (Inputs)'!$C$29</f>
        <v>-0.79532168949271631</v>
      </c>
      <c r="AP40" s="77">
        <f>(AP26-AP114)*'Assumptions (Inputs)'!$C$29</f>
        <v>-0.79532168949271631</v>
      </c>
      <c r="AQ40" s="77">
        <f>(AQ26-AQ114)*'Assumptions (Inputs)'!$C$29</f>
        <v>-0.79532168949271631</v>
      </c>
      <c r="AR40" s="77">
        <f>(AR26-AR114)*'Assumptions (Inputs)'!$C$29</f>
        <v>-0.79532168949271631</v>
      </c>
      <c r="AS40" s="77">
        <f>(AS26-AS114)*'Assumptions (Inputs)'!$C$29</f>
        <v>-0.79532168949271631</v>
      </c>
      <c r="AT40" s="77">
        <f>(AT26-AT114)*'Assumptions (Inputs)'!$C$29</f>
        <v>-0.79532168949271631</v>
      </c>
      <c r="AU40" s="77">
        <f>(AU26-AU114)*'Assumptions (Inputs)'!$C$29</f>
        <v>-0.79532168949271631</v>
      </c>
      <c r="AV40" s="77">
        <f>(AV26-AV114)*'Assumptions (Inputs)'!$C$29</f>
        <v>-0.79532168949271631</v>
      </c>
      <c r="AW40" s="77">
        <f>(AW26-AW114)*'Assumptions (Inputs)'!$C$29</f>
        <v>-0.79532168949271631</v>
      </c>
      <c r="AX40" s="77">
        <f>(AX26-AX114)*'Assumptions (Inputs)'!$C$29</f>
        <v>-0.79532168949271631</v>
      </c>
      <c r="AY40" s="77">
        <f>(AY26-AY114)*'Assumptions (Inputs)'!$C$29</f>
        <v>-0.79532168949271631</v>
      </c>
      <c r="AZ40" s="77">
        <f>(AZ26-AZ114)*'Assumptions (Inputs)'!$C$29</f>
        <v>-0.79532168949271631</v>
      </c>
      <c r="BA40" s="77">
        <f>(BA26-BA114)*'Assumptions (Inputs)'!$C$29</f>
        <v>-0.79532168949271631</v>
      </c>
      <c r="BB40" s="77">
        <f>(BB26-BB114)*'Assumptions (Inputs)'!$C$29</f>
        <v>-0.79532168949271631</v>
      </c>
      <c r="BC40" s="77">
        <f>(BC26-BC114)*'Assumptions (Inputs)'!$C$29</f>
        <v>-0.79532168949271631</v>
      </c>
      <c r="BD40" s="77">
        <f>(BD26-BD114)*'Assumptions (Inputs)'!$C$29</f>
        <v>-0.79532168949271631</v>
      </c>
      <c r="BE40" s="77">
        <f>(BE26-BE114)*'Assumptions (Inputs)'!$C$29</f>
        <v>-0.79532168949271631</v>
      </c>
      <c r="BF40" s="77">
        <f>(BF26-BF114)*'Assumptions (Inputs)'!$C$29</f>
        <v>-0.79532168949271631</v>
      </c>
      <c r="BG40" s="77">
        <f>(BG26-BG114)*'Assumptions (Inputs)'!$C$29</f>
        <v>-0.79532168949271631</v>
      </c>
      <c r="BH40" s="77">
        <f>(BH26-BH114)*'Assumptions (Inputs)'!$C$29</f>
        <v>-0.79532168949271631</v>
      </c>
      <c r="BI40" s="77">
        <f>(BI26-BI114)*'Assumptions (Inputs)'!$C$29</f>
        <v>-0.79532168949271631</v>
      </c>
      <c r="BJ40" s="77">
        <f>(BJ26-BJ114)*'Assumptions (Inputs)'!$C$29</f>
        <v>-0.79532168949271631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2.3859650684723288E-3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1">SUM(C39:C40)</f>
        <v>0</v>
      </c>
      <c r="D41" s="75">
        <f t="shared" si="21"/>
        <v>0</v>
      </c>
      <c r="E41" s="75">
        <f t="shared" si="21"/>
        <v>0</v>
      </c>
      <c r="F41" s="75">
        <f t="shared" si="21"/>
        <v>0</v>
      </c>
      <c r="G41" s="75">
        <f t="shared" si="21"/>
        <v>0</v>
      </c>
      <c r="H41" s="75">
        <f t="shared" si="21"/>
        <v>0</v>
      </c>
      <c r="I41" s="75">
        <f t="shared" si="21"/>
        <v>0</v>
      </c>
      <c r="J41" s="75">
        <f t="shared" si="21"/>
        <v>0</v>
      </c>
      <c r="K41" s="75">
        <f t="shared" si="21"/>
        <v>0</v>
      </c>
      <c r="L41" s="75">
        <f t="shared" si="21"/>
        <v>0</v>
      </c>
      <c r="M41" s="75">
        <f t="shared" si="21"/>
        <v>0.69590647830612651</v>
      </c>
      <c r="N41" s="75">
        <f t="shared" si="21"/>
        <v>2.7712984270373697</v>
      </c>
      <c r="O41" s="75">
        <f t="shared" si="21"/>
        <v>4.6311581979160863</v>
      </c>
      <c r="P41" s="75">
        <f t="shared" si="21"/>
        <v>6.2921875464216237</v>
      </c>
      <c r="Q41" s="75">
        <f t="shared" si="21"/>
        <v>7.768702262964851</v>
      </c>
      <c r="R41" s="75">
        <f t="shared" si="21"/>
        <v>9.0750181379566381</v>
      </c>
      <c r="S41" s="75">
        <f t="shared" si="21"/>
        <v>10.22346265758412</v>
      </c>
      <c r="T41" s="75">
        <f t="shared" si="21"/>
        <v>11.226363308034436</v>
      </c>
      <c r="U41" s="75">
        <f t="shared" si="21"/>
        <v>12.20540430779997</v>
      </c>
      <c r="V41" s="75">
        <f t="shared" si="21"/>
        <v>13.184445307565504</v>
      </c>
      <c r="W41" s="75">
        <f t="shared" si="21"/>
        <v>14.163486307331038</v>
      </c>
      <c r="X41" s="75">
        <f t="shared" si="21"/>
        <v>15.142527307096572</v>
      </c>
      <c r="Y41" s="75">
        <f t="shared" si="21"/>
        <v>16.121568306862105</v>
      </c>
      <c r="Z41" s="75">
        <f t="shared" si="21"/>
        <v>17.100609306627639</v>
      </c>
      <c r="AA41" s="75">
        <f t="shared" si="21"/>
        <v>18.079650306393173</v>
      </c>
      <c r="AB41" s="75">
        <f t="shared" si="21"/>
        <v>19.058691306158707</v>
      </c>
      <c r="AC41" s="75">
        <f t="shared" si="21"/>
        <v>20.037732305924241</v>
      </c>
      <c r="AD41" s="75">
        <f t="shared" si="21"/>
        <v>21.016773305689775</v>
      </c>
      <c r="AE41" s="75">
        <f t="shared" si="21"/>
        <v>21.995814305455308</v>
      </c>
      <c r="AF41" s="75">
        <f t="shared" si="21"/>
        <v>22.974855305220842</v>
      </c>
      <c r="AG41" s="75">
        <f t="shared" si="21"/>
        <v>23.066714960357253</v>
      </c>
      <c r="AH41" s="75">
        <f t="shared" si="21"/>
        <v>22.271393270864536</v>
      </c>
      <c r="AI41" s="75">
        <f t="shared" si="21"/>
        <v>21.476071581371819</v>
      </c>
      <c r="AJ41" s="75">
        <f t="shared" si="21"/>
        <v>20.680749891879103</v>
      </c>
      <c r="AK41" s="75">
        <f t="shared" si="21"/>
        <v>19.885428202386386</v>
      </c>
      <c r="AL41" s="75">
        <f t="shared" si="21"/>
        <v>19.090106512893669</v>
      </c>
      <c r="AM41" s="75">
        <f t="shared" si="21"/>
        <v>18.294784823400953</v>
      </c>
      <c r="AN41" s="75">
        <f t="shared" si="21"/>
        <v>17.499463133908236</v>
      </c>
      <c r="AO41" s="75">
        <f t="shared" si="21"/>
        <v>16.704141444415519</v>
      </c>
      <c r="AP41" s="75">
        <f t="shared" si="21"/>
        <v>15.908819754922803</v>
      </c>
      <c r="AQ41" s="75">
        <f t="shared" si="21"/>
        <v>15.113498065430086</v>
      </c>
      <c r="AR41" s="75">
        <f t="shared" si="21"/>
        <v>14.318176375937369</v>
      </c>
      <c r="AS41" s="75">
        <f t="shared" si="21"/>
        <v>13.522854686444653</v>
      </c>
      <c r="AT41" s="75">
        <f t="shared" si="21"/>
        <v>12.727532996951936</v>
      </c>
      <c r="AU41" s="75">
        <f t="shared" si="21"/>
        <v>11.93221130745922</v>
      </c>
      <c r="AV41" s="75">
        <f t="shared" si="21"/>
        <v>11.136889617966503</v>
      </c>
      <c r="AW41" s="75">
        <f t="shared" si="21"/>
        <v>10.341567928473786</v>
      </c>
      <c r="AX41" s="75">
        <f t="shared" si="21"/>
        <v>9.5462462389810696</v>
      </c>
      <c r="AY41" s="75">
        <f t="shared" si="21"/>
        <v>8.750924549488353</v>
      </c>
      <c r="AZ41" s="75">
        <f t="shared" si="21"/>
        <v>7.9556028599956363</v>
      </c>
      <c r="BA41" s="75">
        <f t="shared" si="21"/>
        <v>7.1602811705029197</v>
      </c>
      <c r="BB41" s="75">
        <f t="shared" si="21"/>
        <v>6.364959481010203</v>
      </c>
      <c r="BC41" s="75">
        <f t="shared" si="21"/>
        <v>5.5696377915174864</v>
      </c>
      <c r="BD41" s="75">
        <f t="shared" si="21"/>
        <v>4.7743161020247697</v>
      </c>
      <c r="BE41" s="75">
        <f t="shared" si="21"/>
        <v>3.9789944125320535</v>
      </c>
      <c r="BF41" s="75">
        <f t="shared" si="21"/>
        <v>3.1836727230393373</v>
      </c>
      <c r="BG41" s="75">
        <f t="shared" si="21"/>
        <v>2.3883510335466211</v>
      </c>
      <c r="BH41" s="75">
        <f t="shared" si="21"/>
        <v>1.5930293440539049</v>
      </c>
      <c r="BI41" s="75">
        <f t="shared" si="21"/>
        <v>0.79770765456118864</v>
      </c>
      <c r="BJ41" s="75">
        <f t="shared" si="21"/>
        <v>2.3859650684723288E-3</v>
      </c>
      <c r="BK41" s="75">
        <f t="shared" si="21"/>
        <v>2.3859650684723288E-3</v>
      </c>
      <c r="BL41" s="75">
        <f t="shared" si="21"/>
        <v>2.3859650684723288E-3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2">AVERAGE(C39,C41)</f>
        <v>0</v>
      </c>
      <c r="D42" s="69">
        <f t="shared" si="22"/>
        <v>0</v>
      </c>
      <c r="E42" s="69">
        <f t="shared" si="22"/>
        <v>0</v>
      </c>
      <c r="F42" s="69">
        <f>AVERAGE(F39,F41)</f>
        <v>0</v>
      </c>
      <c r="G42" s="69">
        <f t="shared" si="22"/>
        <v>0</v>
      </c>
      <c r="H42" s="69">
        <f t="shared" si="22"/>
        <v>0</v>
      </c>
      <c r="I42" s="69">
        <f t="shared" si="22"/>
        <v>0</v>
      </c>
      <c r="J42" s="69">
        <f t="shared" si="22"/>
        <v>0</v>
      </c>
      <c r="K42" s="69">
        <f t="shared" si="22"/>
        <v>0</v>
      </c>
      <c r="L42" s="69">
        <f t="shared" si="22"/>
        <v>0</v>
      </c>
      <c r="M42" s="69">
        <f t="shared" si="22"/>
        <v>0.34795323915306325</v>
      </c>
      <c r="N42" s="69">
        <f t="shared" si="22"/>
        <v>1.7336024526717482</v>
      </c>
      <c r="O42" s="69">
        <f t="shared" si="22"/>
        <v>3.701228312476728</v>
      </c>
      <c r="P42" s="69">
        <f t="shared" si="22"/>
        <v>5.4616728721688546</v>
      </c>
      <c r="Q42" s="69">
        <f t="shared" si="22"/>
        <v>7.0304449046932369</v>
      </c>
      <c r="R42" s="69">
        <f t="shared" si="22"/>
        <v>8.4218602004607455</v>
      </c>
      <c r="S42" s="69">
        <f t="shared" si="22"/>
        <v>9.6492403977703791</v>
      </c>
      <c r="T42" s="69">
        <f t="shared" si="22"/>
        <v>10.724912982809279</v>
      </c>
      <c r="U42" s="69">
        <f t="shared" si="22"/>
        <v>11.715883807917203</v>
      </c>
      <c r="V42" s="69">
        <f t="shared" si="22"/>
        <v>12.694924807682737</v>
      </c>
      <c r="W42" s="69">
        <f t="shared" si="22"/>
        <v>13.673965807448271</v>
      </c>
      <c r="X42" s="69">
        <f t="shared" si="22"/>
        <v>14.653006807213805</v>
      </c>
      <c r="Y42" s="69">
        <f t="shared" si="22"/>
        <v>15.632047806979338</v>
      </c>
      <c r="Z42" s="69">
        <f t="shared" si="22"/>
        <v>16.611088806744874</v>
      </c>
      <c r="AA42" s="69">
        <f t="shared" si="22"/>
        <v>17.590129806510404</v>
      </c>
      <c r="AB42" s="69">
        <f t="shared" si="22"/>
        <v>18.569170806275942</v>
      </c>
      <c r="AC42" s="69">
        <f t="shared" si="22"/>
        <v>19.548211806041472</v>
      </c>
      <c r="AD42" s="69">
        <f t="shared" si="22"/>
        <v>20.527252805807009</v>
      </c>
      <c r="AE42" s="69">
        <f t="shared" si="22"/>
        <v>21.50629380557254</v>
      </c>
      <c r="AF42" s="69">
        <f t="shared" si="22"/>
        <v>22.485334805338077</v>
      </c>
      <c r="AG42" s="69">
        <f t="shared" si="22"/>
        <v>23.020785132789047</v>
      </c>
      <c r="AH42" s="69">
        <f t="shared" si="22"/>
        <v>22.669054115610894</v>
      </c>
      <c r="AI42" s="69">
        <f t="shared" si="22"/>
        <v>21.873732426118178</v>
      </c>
      <c r="AJ42" s="69">
        <f t="shared" si="22"/>
        <v>21.078410736625461</v>
      </c>
      <c r="AK42" s="69">
        <f t="shared" si="22"/>
        <v>20.283089047132744</v>
      </c>
      <c r="AL42" s="69">
        <f t="shared" si="22"/>
        <v>19.487767357640028</v>
      </c>
      <c r="AM42" s="69">
        <f t="shared" si="22"/>
        <v>18.692445668147311</v>
      </c>
      <c r="AN42" s="69">
        <f t="shared" si="22"/>
        <v>17.897123978654594</v>
      </c>
      <c r="AO42" s="69">
        <f t="shared" si="22"/>
        <v>17.101802289161878</v>
      </c>
      <c r="AP42" s="69">
        <f t="shared" si="22"/>
        <v>16.306480599669161</v>
      </c>
      <c r="AQ42" s="69">
        <f t="shared" si="22"/>
        <v>15.511158910176444</v>
      </c>
      <c r="AR42" s="69">
        <f t="shared" si="22"/>
        <v>14.715837220683728</v>
      </c>
      <c r="AS42" s="69">
        <f t="shared" si="22"/>
        <v>13.920515531191011</v>
      </c>
      <c r="AT42" s="69">
        <f t="shared" si="22"/>
        <v>13.125193841698295</v>
      </c>
      <c r="AU42" s="69">
        <f t="shared" si="22"/>
        <v>12.329872152205578</v>
      </c>
      <c r="AV42" s="69">
        <f t="shared" si="22"/>
        <v>11.534550462712861</v>
      </c>
      <c r="AW42" s="69">
        <f t="shared" si="22"/>
        <v>10.739228773220145</v>
      </c>
      <c r="AX42" s="69">
        <f t="shared" si="22"/>
        <v>9.9439070837274279</v>
      </c>
      <c r="AY42" s="69">
        <f t="shared" si="22"/>
        <v>9.1485853942347113</v>
      </c>
      <c r="AZ42" s="69">
        <f t="shared" si="22"/>
        <v>8.3532637047419946</v>
      </c>
      <c r="BA42" s="69">
        <f t="shared" si="22"/>
        <v>7.557942015249278</v>
      </c>
      <c r="BB42" s="69">
        <f t="shared" si="22"/>
        <v>6.7626203257565614</v>
      </c>
      <c r="BC42" s="69">
        <f t="shared" si="22"/>
        <v>5.9672986362638447</v>
      </c>
      <c r="BD42" s="69">
        <f t="shared" si="22"/>
        <v>5.1719769467711281</v>
      </c>
      <c r="BE42" s="69">
        <f t="shared" si="22"/>
        <v>4.3766552572784114</v>
      </c>
      <c r="BF42" s="69">
        <f t="shared" si="22"/>
        <v>3.5813335677856957</v>
      </c>
      <c r="BG42" s="69">
        <f t="shared" si="22"/>
        <v>2.786011878292979</v>
      </c>
      <c r="BH42" s="69">
        <f t="shared" si="22"/>
        <v>1.990690188800263</v>
      </c>
      <c r="BI42" s="69">
        <f t="shared" si="22"/>
        <v>1.1953684993075469</v>
      </c>
      <c r="BJ42" s="69">
        <f t="shared" si="22"/>
        <v>0.40004680981483048</v>
      </c>
      <c r="BK42" s="69">
        <f t="shared" si="22"/>
        <v>2.3859650684723288E-3</v>
      </c>
      <c r="BL42" s="69">
        <f t="shared" si="22"/>
        <v>2.3859650684723288E-3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3">B47</f>
        <v>0</v>
      </c>
      <c r="D45" s="56">
        <f t="shared" si="23"/>
        <v>0</v>
      </c>
      <c r="E45" s="56">
        <f t="shared" si="23"/>
        <v>0</v>
      </c>
      <c r="F45" s="56">
        <f t="shared" si="23"/>
        <v>0</v>
      </c>
      <c r="G45" s="56">
        <f t="shared" si="23"/>
        <v>0</v>
      </c>
      <c r="H45" s="56">
        <f t="shared" si="23"/>
        <v>0</v>
      </c>
      <c r="I45" s="56">
        <f t="shared" si="23"/>
        <v>0</v>
      </c>
      <c r="J45" s="56">
        <f t="shared" si="23"/>
        <v>0</v>
      </c>
      <c r="K45" s="56">
        <f t="shared" si="23"/>
        <v>0</v>
      </c>
      <c r="L45" s="56">
        <f t="shared" si="23"/>
        <v>0</v>
      </c>
      <c r="M45" s="56">
        <f t="shared" si="23"/>
        <v>0</v>
      </c>
      <c r="N45" s="56">
        <f t="shared" si="23"/>
        <v>0.12923977454256638</v>
      </c>
      <c r="O45" s="56">
        <f t="shared" si="23"/>
        <v>0.51466970787836863</v>
      </c>
      <c r="P45" s="56">
        <f t="shared" si="23"/>
        <v>0.86007223675584465</v>
      </c>
      <c r="Q45" s="56">
        <f t="shared" si="23"/>
        <v>1.168549115764016</v>
      </c>
      <c r="R45" s="56">
        <f t="shared" si="23"/>
        <v>1.4427589916934727</v>
      </c>
      <c r="S45" s="56">
        <f t="shared" si="23"/>
        <v>1.6853605113348045</v>
      </c>
      <c r="T45" s="56">
        <f t="shared" si="23"/>
        <v>1.8986430649799084</v>
      </c>
      <c r="U45" s="56">
        <f t="shared" si="23"/>
        <v>2.0848960429206813</v>
      </c>
      <c r="V45" s="56">
        <f t="shared" si="23"/>
        <v>2.2667179428771376</v>
      </c>
      <c r="W45" s="56">
        <f t="shared" si="23"/>
        <v>2.4485398428335938</v>
      </c>
      <c r="X45" s="56">
        <f t="shared" si="23"/>
        <v>2.6303617427900501</v>
      </c>
      <c r="Y45" s="56">
        <f t="shared" si="23"/>
        <v>2.8121836427465063</v>
      </c>
      <c r="Z45" s="56">
        <f t="shared" si="23"/>
        <v>2.9940055427029626</v>
      </c>
      <c r="AA45" s="56">
        <f t="shared" si="23"/>
        <v>3.1758274426594189</v>
      </c>
      <c r="AB45" s="56">
        <f t="shared" si="23"/>
        <v>3.3576493426158751</v>
      </c>
      <c r="AC45" s="56">
        <f t="shared" si="23"/>
        <v>3.5394712425723314</v>
      </c>
      <c r="AD45" s="56">
        <f t="shared" si="23"/>
        <v>3.7212931425287876</v>
      </c>
      <c r="AE45" s="56">
        <f t="shared" si="23"/>
        <v>3.9031150424852439</v>
      </c>
      <c r="AF45" s="56">
        <f t="shared" si="23"/>
        <v>4.0849369424417006</v>
      </c>
      <c r="AG45" s="56">
        <f t="shared" si="23"/>
        <v>4.2667588423981568</v>
      </c>
      <c r="AH45" s="56">
        <f t="shared" si="23"/>
        <v>4.283818492637776</v>
      </c>
      <c r="AI45" s="56">
        <f t="shared" si="23"/>
        <v>4.1361158931605573</v>
      </c>
      <c r="AJ45" s="56">
        <f t="shared" si="23"/>
        <v>3.9884132936833385</v>
      </c>
      <c r="AK45" s="56">
        <f t="shared" si="23"/>
        <v>3.8407106942061198</v>
      </c>
      <c r="AL45" s="56">
        <f t="shared" si="23"/>
        <v>3.693008094728901</v>
      </c>
      <c r="AM45" s="56">
        <f t="shared" si="23"/>
        <v>3.5453054952516823</v>
      </c>
      <c r="AN45" s="56">
        <f t="shared" si="23"/>
        <v>3.3976028957744635</v>
      </c>
      <c r="AO45" s="56">
        <f t="shared" si="23"/>
        <v>3.2499002962972448</v>
      </c>
      <c r="AP45" s="56">
        <f t="shared" si="23"/>
        <v>3.102197696820026</v>
      </c>
      <c r="AQ45" s="56">
        <f t="shared" si="23"/>
        <v>2.9544950973428072</v>
      </c>
      <c r="AR45" s="56">
        <f t="shared" si="23"/>
        <v>2.8067924978655885</v>
      </c>
      <c r="AS45" s="56">
        <f t="shared" si="23"/>
        <v>2.6590898983883697</v>
      </c>
      <c r="AT45" s="56">
        <f t="shared" si="23"/>
        <v>2.511387298911151</v>
      </c>
      <c r="AU45" s="56">
        <f t="shared" si="23"/>
        <v>2.3636846994339322</v>
      </c>
      <c r="AV45" s="56">
        <f t="shared" si="23"/>
        <v>2.2159820999567135</v>
      </c>
      <c r="AW45" s="56">
        <f t="shared" si="23"/>
        <v>2.0682795004794947</v>
      </c>
      <c r="AX45" s="56">
        <f t="shared" si="23"/>
        <v>1.920576901002276</v>
      </c>
      <c r="AY45" s="56">
        <f t="shared" si="23"/>
        <v>1.7728743015250572</v>
      </c>
      <c r="AZ45" s="56">
        <f t="shared" si="23"/>
        <v>1.6251717020478385</v>
      </c>
      <c r="BA45" s="56">
        <f t="shared" si="23"/>
        <v>1.4774691025706197</v>
      </c>
      <c r="BB45" s="56">
        <f t="shared" si="23"/>
        <v>1.3297665030934009</v>
      </c>
      <c r="BC45" s="56">
        <f t="shared" si="23"/>
        <v>1.1820639036161822</v>
      </c>
      <c r="BD45" s="56">
        <f t="shared" si="23"/>
        <v>1.0343613041389634</v>
      </c>
      <c r="BE45" s="56">
        <f t="shared" si="23"/>
        <v>0.88665870466174468</v>
      </c>
      <c r="BF45" s="56">
        <f t="shared" si="23"/>
        <v>0.73895610518452592</v>
      </c>
      <c r="BG45" s="56">
        <f t="shared" si="23"/>
        <v>0.59125350570730717</v>
      </c>
      <c r="BH45" s="56">
        <f t="shared" si="23"/>
        <v>0.44355090623008842</v>
      </c>
      <c r="BI45" s="56">
        <f t="shared" si="23"/>
        <v>0.29584830675286966</v>
      </c>
      <c r="BJ45" s="56">
        <f t="shared" si="23"/>
        <v>0.14814570727565091</v>
      </c>
      <c r="BK45" s="56">
        <f t="shared" si="23"/>
        <v>4.4310779843215187E-4</v>
      </c>
      <c r="BL45" s="56">
        <f t="shared" si="23"/>
        <v>4.4310779843215187E-4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0</v>
      </c>
      <c r="E46" s="56">
        <f>(E27-E114)*'Assumptions (Inputs)'!$C$26</f>
        <v>0</v>
      </c>
      <c r="F46" s="56">
        <f>(F27-F114)*'Assumptions (Inputs)'!$C$26</f>
        <v>0</v>
      </c>
      <c r="G46" s="56">
        <f>(G27-G114)*'Assumptions (Inputs)'!$C$26</f>
        <v>0</v>
      </c>
      <c r="H46" s="56">
        <f>(H27-H114)*'Assumptions (Inputs)'!$C$26</f>
        <v>0</v>
      </c>
      <c r="I46" s="56">
        <f>(I27-I114)*'Assumptions (Inputs)'!$C$26</f>
        <v>0</v>
      </c>
      <c r="J46" s="56">
        <f>(J27-J114)*'Assumptions (Inputs)'!$C$26</f>
        <v>0</v>
      </c>
      <c r="K46" s="56">
        <f>(K27-K114)*'Assumptions (Inputs)'!$C$26</f>
        <v>0</v>
      </c>
      <c r="L46" s="56">
        <f>(L27-L114)*'Assumptions (Inputs)'!$C$26</f>
        <v>0</v>
      </c>
      <c r="M46" s="56">
        <f>(M27-M114)*'Assumptions (Inputs)'!$C$26</f>
        <v>0.12923977454256638</v>
      </c>
      <c r="N46" s="56">
        <f>(N27-N114)*'Assumptions (Inputs)'!$C$26</f>
        <v>0.38542993333580228</v>
      </c>
      <c r="O46" s="56">
        <f>(O27-O114)*'Assumptions (Inputs)'!$C$26</f>
        <v>0.34540252887747608</v>
      </c>
      <c r="P46" s="56">
        <f>(P27-P114)*'Assumptions (Inputs)'!$C$26</f>
        <v>0.30847687900817133</v>
      </c>
      <c r="Q46" s="56">
        <f>(Q27-Q114)*'Assumptions (Inputs)'!$C$26</f>
        <v>0.27420987592945661</v>
      </c>
      <c r="R46" s="56">
        <f>(R27-R114)*'Assumptions (Inputs)'!$C$26</f>
        <v>0.24260151964133181</v>
      </c>
      <c r="S46" s="56">
        <f>(S27-S114)*'Assumptions (Inputs)'!$C$26</f>
        <v>0.21328255364510387</v>
      </c>
      <c r="T46" s="56">
        <f>(T27-T114)*'Assumptions (Inputs)'!$C$26</f>
        <v>0.18625297794077286</v>
      </c>
      <c r="U46" s="56">
        <f>(U27-U114)*'Assumptions (Inputs)'!$C$26</f>
        <v>0.18182189995645631</v>
      </c>
      <c r="V46" s="56">
        <f>(V27-V114)*'Assumptions (Inputs)'!$C$26</f>
        <v>0.18182189995645631</v>
      </c>
      <c r="W46" s="56">
        <f>(W27-W114)*'Assumptions (Inputs)'!$C$26</f>
        <v>0.18182189995645631</v>
      </c>
      <c r="X46" s="56">
        <f>(X27-X114)*'Assumptions (Inputs)'!$C$26</f>
        <v>0.18182189995645631</v>
      </c>
      <c r="Y46" s="56">
        <f>(Y27-Y114)*'Assumptions (Inputs)'!$C$26</f>
        <v>0.18182189995645631</v>
      </c>
      <c r="Z46" s="56">
        <f>(Z27-Z114)*'Assumptions (Inputs)'!$C$26</f>
        <v>0.18182189995645631</v>
      </c>
      <c r="AA46" s="56">
        <f>(AA27-AA114)*'Assumptions (Inputs)'!$C$26</f>
        <v>0.18182189995645631</v>
      </c>
      <c r="AB46" s="56">
        <f>(AB27-AB114)*'Assumptions (Inputs)'!$C$26</f>
        <v>0.18182189995645631</v>
      </c>
      <c r="AC46" s="56">
        <f>(AC27-AC114)*'Assumptions (Inputs)'!$C$26</f>
        <v>0.18182189995645631</v>
      </c>
      <c r="AD46" s="56">
        <f>(AD27-AD114)*'Assumptions (Inputs)'!$C$26</f>
        <v>0.18182189995645631</v>
      </c>
      <c r="AE46" s="56">
        <f>(AE27-AE114)*'Assumptions (Inputs)'!$C$26</f>
        <v>0.18182189995645631</v>
      </c>
      <c r="AF46" s="56">
        <f>(AF27-AF114)*'Assumptions (Inputs)'!$C$26</f>
        <v>0.18182189995645631</v>
      </c>
      <c r="AG46" s="56">
        <f>(AG27-AG114)*'Assumptions (Inputs)'!$C$26</f>
        <v>1.7059650239618775E-2</v>
      </c>
      <c r="AH46" s="56">
        <f>(AH27-AH114)*'Assumptions (Inputs)'!$C$26</f>
        <v>-0.14770259947721875</v>
      </c>
      <c r="AI46" s="56">
        <f>(AI27-AI114)*'Assumptions (Inputs)'!$C$26</f>
        <v>-0.14770259947721875</v>
      </c>
      <c r="AJ46" s="56">
        <f>(AJ27-AJ114)*'Assumptions (Inputs)'!$C$26</f>
        <v>-0.14770259947721875</v>
      </c>
      <c r="AK46" s="56">
        <f>(AK27-AK114)*'Assumptions (Inputs)'!$C$26</f>
        <v>-0.14770259947721875</v>
      </c>
      <c r="AL46" s="56">
        <f>(AL27-AL114)*'Assumptions (Inputs)'!$C$26</f>
        <v>-0.14770259947721875</v>
      </c>
      <c r="AM46" s="56">
        <f>(AM27-AM114)*'Assumptions (Inputs)'!$C$26</f>
        <v>-0.14770259947721875</v>
      </c>
      <c r="AN46" s="56">
        <f>(AN27-AN114)*'Assumptions (Inputs)'!$C$26</f>
        <v>-0.14770259947721875</v>
      </c>
      <c r="AO46" s="56">
        <f>(AO27-AO114)*'Assumptions (Inputs)'!$C$26</f>
        <v>-0.14770259947721875</v>
      </c>
      <c r="AP46" s="56">
        <f>(AP27-AP114)*'Assumptions (Inputs)'!$C$26</f>
        <v>-0.14770259947721875</v>
      </c>
      <c r="AQ46" s="56">
        <f>(AQ27-AQ114)*'Assumptions (Inputs)'!$C$26</f>
        <v>-0.14770259947721875</v>
      </c>
      <c r="AR46" s="56">
        <f>(AR27-AR114)*'Assumptions (Inputs)'!$C$26</f>
        <v>-0.14770259947721875</v>
      </c>
      <c r="AS46" s="56">
        <f>(AS27-AS114)*'Assumptions (Inputs)'!$C$26</f>
        <v>-0.14770259947721875</v>
      </c>
      <c r="AT46" s="56">
        <f>(AT27-AT114)*'Assumptions (Inputs)'!$C$26</f>
        <v>-0.14770259947721875</v>
      </c>
      <c r="AU46" s="56">
        <f>(AU27-AU114)*'Assumptions (Inputs)'!$C$26</f>
        <v>-0.14770259947721875</v>
      </c>
      <c r="AV46" s="56">
        <f>(AV27-AV114)*'Assumptions (Inputs)'!$C$26</f>
        <v>-0.14770259947721875</v>
      </c>
      <c r="AW46" s="56">
        <f>(AW27-AW114)*'Assumptions (Inputs)'!$C$26</f>
        <v>-0.14770259947721875</v>
      </c>
      <c r="AX46" s="56">
        <f>(AX27-AX114)*'Assumptions (Inputs)'!$C$26</f>
        <v>-0.14770259947721875</v>
      </c>
      <c r="AY46" s="56">
        <f>(AY27-AY114)*'Assumptions (Inputs)'!$C$26</f>
        <v>-0.14770259947721875</v>
      </c>
      <c r="AZ46" s="56">
        <f>(AZ27-AZ114)*'Assumptions (Inputs)'!$C$26</f>
        <v>-0.14770259947721875</v>
      </c>
      <c r="BA46" s="56">
        <f>(BA27-BA114)*'Assumptions (Inputs)'!$C$26</f>
        <v>-0.14770259947721875</v>
      </c>
      <c r="BB46" s="56">
        <f>(BB27-BB114)*'Assumptions (Inputs)'!$C$26</f>
        <v>-0.14770259947721875</v>
      </c>
      <c r="BC46" s="56">
        <f>(BC27-BC114)*'Assumptions (Inputs)'!$C$26</f>
        <v>-0.14770259947721875</v>
      </c>
      <c r="BD46" s="56">
        <f>(BD27-BD114)*'Assumptions (Inputs)'!$C$26</f>
        <v>-0.14770259947721875</v>
      </c>
      <c r="BE46" s="56">
        <f>(BE27-BE114)*'Assumptions (Inputs)'!$C$26</f>
        <v>-0.14770259947721875</v>
      </c>
      <c r="BF46" s="56">
        <f>(BF27-BF114)*'Assumptions (Inputs)'!$C$26</f>
        <v>-0.14770259947721875</v>
      </c>
      <c r="BG46" s="56">
        <f>(BG27-BG114)*'Assumptions (Inputs)'!$C$26</f>
        <v>-0.14770259947721875</v>
      </c>
      <c r="BH46" s="56">
        <f>(BH27-BH114)*'Assumptions (Inputs)'!$C$26</f>
        <v>-0.14770259947721875</v>
      </c>
      <c r="BI46" s="56">
        <f>(BI27-BI114)*'Assumptions (Inputs)'!$C$26</f>
        <v>-0.14770259947721875</v>
      </c>
      <c r="BJ46" s="56">
        <f>(BJ27-BJ114)*'Assumptions (Inputs)'!$C$26</f>
        <v>-0.14770259947721875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4.4310779843215187E-4</v>
      </c>
      <c r="BO46" s="337"/>
    </row>
    <row r="47" spans="1:107" s="79" customFormat="1" ht="15" customHeight="1">
      <c r="A47" s="36" t="s">
        <v>28</v>
      </c>
      <c r="B47" s="78">
        <f t="shared" ref="B47:BL47" si="24">SUM(B45:B46)</f>
        <v>0</v>
      </c>
      <c r="C47" s="78">
        <f t="shared" si="24"/>
        <v>0</v>
      </c>
      <c r="D47" s="78">
        <f>SUM(D45:D46)</f>
        <v>0</v>
      </c>
      <c r="E47" s="78">
        <f>SUM(E45:E46)</f>
        <v>0</v>
      </c>
      <c r="F47" s="78">
        <f t="shared" si="24"/>
        <v>0</v>
      </c>
      <c r="G47" s="78">
        <f t="shared" si="24"/>
        <v>0</v>
      </c>
      <c r="H47" s="78">
        <f t="shared" si="24"/>
        <v>0</v>
      </c>
      <c r="I47" s="78">
        <f t="shared" si="24"/>
        <v>0</v>
      </c>
      <c r="J47" s="78">
        <f t="shared" si="24"/>
        <v>0</v>
      </c>
      <c r="K47" s="78">
        <f t="shared" si="24"/>
        <v>0</v>
      </c>
      <c r="L47" s="78">
        <f t="shared" si="24"/>
        <v>0</v>
      </c>
      <c r="M47" s="78">
        <f t="shared" si="24"/>
        <v>0.12923977454256638</v>
      </c>
      <c r="N47" s="78">
        <f t="shared" si="24"/>
        <v>0.51466970787836863</v>
      </c>
      <c r="O47" s="78">
        <f t="shared" si="24"/>
        <v>0.86007223675584465</v>
      </c>
      <c r="P47" s="78">
        <f t="shared" si="24"/>
        <v>1.168549115764016</v>
      </c>
      <c r="Q47" s="78">
        <f t="shared" si="24"/>
        <v>1.4427589916934727</v>
      </c>
      <c r="R47" s="78">
        <f t="shared" si="24"/>
        <v>1.6853605113348045</v>
      </c>
      <c r="S47" s="78">
        <f t="shared" si="24"/>
        <v>1.8986430649799084</v>
      </c>
      <c r="T47" s="78">
        <f t="shared" si="24"/>
        <v>2.0848960429206813</v>
      </c>
      <c r="U47" s="78">
        <f t="shared" si="24"/>
        <v>2.2667179428771376</v>
      </c>
      <c r="V47" s="78">
        <f t="shared" si="24"/>
        <v>2.4485398428335938</v>
      </c>
      <c r="W47" s="78">
        <f t="shared" si="24"/>
        <v>2.6303617427900501</v>
      </c>
      <c r="X47" s="78">
        <f t="shared" si="24"/>
        <v>2.8121836427465063</v>
      </c>
      <c r="Y47" s="78">
        <f t="shared" si="24"/>
        <v>2.9940055427029626</v>
      </c>
      <c r="Z47" s="78">
        <f t="shared" si="24"/>
        <v>3.1758274426594189</v>
      </c>
      <c r="AA47" s="78">
        <f t="shared" si="24"/>
        <v>3.3576493426158751</v>
      </c>
      <c r="AB47" s="78">
        <f t="shared" si="24"/>
        <v>3.5394712425723314</v>
      </c>
      <c r="AC47" s="78">
        <f t="shared" si="24"/>
        <v>3.7212931425287876</v>
      </c>
      <c r="AD47" s="78">
        <f t="shared" si="24"/>
        <v>3.9031150424852439</v>
      </c>
      <c r="AE47" s="78">
        <f t="shared" si="24"/>
        <v>4.0849369424417006</v>
      </c>
      <c r="AF47" s="78">
        <f t="shared" si="24"/>
        <v>4.2667588423981568</v>
      </c>
      <c r="AG47" s="78">
        <f t="shared" si="24"/>
        <v>4.283818492637776</v>
      </c>
      <c r="AH47" s="78">
        <f t="shared" si="24"/>
        <v>4.1361158931605573</v>
      </c>
      <c r="AI47" s="78">
        <f t="shared" si="24"/>
        <v>3.9884132936833385</v>
      </c>
      <c r="AJ47" s="78">
        <f t="shared" si="24"/>
        <v>3.8407106942061198</v>
      </c>
      <c r="AK47" s="78">
        <f t="shared" si="24"/>
        <v>3.693008094728901</v>
      </c>
      <c r="AL47" s="78">
        <f t="shared" si="24"/>
        <v>3.5453054952516823</v>
      </c>
      <c r="AM47" s="78">
        <f t="shared" si="24"/>
        <v>3.3976028957744635</v>
      </c>
      <c r="AN47" s="78">
        <f t="shared" si="24"/>
        <v>3.2499002962972448</v>
      </c>
      <c r="AO47" s="78">
        <f t="shared" si="24"/>
        <v>3.102197696820026</v>
      </c>
      <c r="AP47" s="78">
        <f t="shared" si="24"/>
        <v>2.9544950973428072</v>
      </c>
      <c r="AQ47" s="78">
        <f t="shared" si="24"/>
        <v>2.8067924978655885</v>
      </c>
      <c r="AR47" s="78">
        <f t="shared" si="24"/>
        <v>2.6590898983883697</v>
      </c>
      <c r="AS47" s="78">
        <f t="shared" si="24"/>
        <v>2.511387298911151</v>
      </c>
      <c r="AT47" s="78">
        <f t="shared" si="24"/>
        <v>2.3636846994339322</v>
      </c>
      <c r="AU47" s="78">
        <f t="shared" si="24"/>
        <v>2.2159820999567135</v>
      </c>
      <c r="AV47" s="78">
        <f t="shared" si="24"/>
        <v>2.0682795004794947</v>
      </c>
      <c r="AW47" s="78">
        <f t="shared" si="24"/>
        <v>1.920576901002276</v>
      </c>
      <c r="AX47" s="78">
        <f t="shared" si="24"/>
        <v>1.7728743015250572</v>
      </c>
      <c r="AY47" s="78">
        <f t="shared" si="24"/>
        <v>1.6251717020478385</v>
      </c>
      <c r="AZ47" s="78">
        <f t="shared" si="24"/>
        <v>1.4774691025706197</v>
      </c>
      <c r="BA47" s="78">
        <f t="shared" si="24"/>
        <v>1.3297665030934009</v>
      </c>
      <c r="BB47" s="78">
        <f t="shared" si="24"/>
        <v>1.1820639036161822</v>
      </c>
      <c r="BC47" s="78">
        <f t="shared" si="24"/>
        <v>1.0343613041389634</v>
      </c>
      <c r="BD47" s="78">
        <f t="shared" si="24"/>
        <v>0.88665870466174468</v>
      </c>
      <c r="BE47" s="78">
        <f t="shared" si="24"/>
        <v>0.73895610518452592</v>
      </c>
      <c r="BF47" s="78">
        <f t="shared" si="24"/>
        <v>0.59125350570730717</v>
      </c>
      <c r="BG47" s="78">
        <f t="shared" si="24"/>
        <v>0.44355090623008842</v>
      </c>
      <c r="BH47" s="78">
        <f t="shared" si="24"/>
        <v>0.29584830675286966</v>
      </c>
      <c r="BI47" s="78">
        <f t="shared" si="24"/>
        <v>0.14814570727565091</v>
      </c>
      <c r="BJ47" s="78">
        <f t="shared" si="24"/>
        <v>4.4310779843215187E-4</v>
      </c>
      <c r="BK47" s="78">
        <f t="shared" si="24"/>
        <v>4.4310779843215187E-4</v>
      </c>
      <c r="BL47" s="78">
        <f t="shared" si="24"/>
        <v>4.4310779843215187E-4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5">AVERAGE(B45,B47)</f>
        <v>0</v>
      </c>
      <c r="C48" s="69">
        <f t="shared" si="25"/>
        <v>0</v>
      </c>
      <c r="D48" s="69">
        <f t="shared" si="25"/>
        <v>0</v>
      </c>
      <c r="E48" s="69">
        <f>AVERAGE(E45,E47)</f>
        <v>0</v>
      </c>
      <c r="F48" s="69">
        <f t="shared" si="25"/>
        <v>0</v>
      </c>
      <c r="G48" s="69">
        <f>AVERAGE(G45,G47)</f>
        <v>0</v>
      </c>
      <c r="H48" s="69">
        <f t="shared" si="25"/>
        <v>0</v>
      </c>
      <c r="I48" s="69">
        <f t="shared" si="25"/>
        <v>0</v>
      </c>
      <c r="J48" s="69">
        <f t="shared" si="25"/>
        <v>0</v>
      </c>
      <c r="K48" s="69">
        <f t="shared" si="25"/>
        <v>0</v>
      </c>
      <c r="L48" s="69">
        <f>AVERAGE(L45,L47)</f>
        <v>0</v>
      </c>
      <c r="M48" s="69">
        <f>AVERAGE(M45,M47)</f>
        <v>6.4619887271283191E-2</v>
      </c>
      <c r="N48" s="69">
        <f>AVERAGE(N45,N47)</f>
        <v>0.32195474121046752</v>
      </c>
      <c r="O48" s="69">
        <f t="shared" ref="O48:BL48" si="26">AVERAGE(O45,O47)</f>
        <v>0.68737097231710664</v>
      </c>
      <c r="P48" s="69">
        <f t="shared" si="26"/>
        <v>1.0143106762599303</v>
      </c>
      <c r="Q48" s="69">
        <f t="shared" si="26"/>
        <v>1.3056540537287442</v>
      </c>
      <c r="R48" s="69">
        <f t="shared" si="26"/>
        <v>1.5640597515141386</v>
      </c>
      <c r="S48" s="69">
        <f t="shared" si="26"/>
        <v>1.7920017881573564</v>
      </c>
      <c r="T48" s="69">
        <f t="shared" si="26"/>
        <v>1.9917695539502949</v>
      </c>
      <c r="U48" s="69">
        <f t="shared" si="26"/>
        <v>2.1758069928989094</v>
      </c>
      <c r="V48" s="69">
        <f t="shared" si="26"/>
        <v>2.3576288928553657</v>
      </c>
      <c r="W48" s="69">
        <f t="shared" si="26"/>
        <v>2.539450792811822</v>
      </c>
      <c r="X48" s="69">
        <f t="shared" si="26"/>
        <v>2.7212726927682782</v>
      </c>
      <c r="Y48" s="69">
        <f t="shared" si="26"/>
        <v>2.9030945927247345</v>
      </c>
      <c r="Z48" s="69">
        <f t="shared" si="26"/>
        <v>3.0849164926811907</v>
      </c>
      <c r="AA48" s="69">
        <f t="shared" si="26"/>
        <v>3.266738392637647</v>
      </c>
      <c r="AB48" s="69">
        <f t="shared" si="26"/>
        <v>3.4485602925941032</v>
      </c>
      <c r="AC48" s="69">
        <f t="shared" si="26"/>
        <v>3.6303821925505595</v>
      </c>
      <c r="AD48" s="69">
        <f t="shared" si="26"/>
        <v>3.8122040925070158</v>
      </c>
      <c r="AE48" s="69">
        <f t="shared" si="26"/>
        <v>3.994025992463472</v>
      </c>
      <c r="AF48" s="69">
        <f t="shared" si="26"/>
        <v>4.1758478924199292</v>
      </c>
      <c r="AG48" s="69">
        <f t="shared" si="26"/>
        <v>4.275288667517966</v>
      </c>
      <c r="AH48" s="69">
        <f t="shared" si="26"/>
        <v>4.2099671928991667</v>
      </c>
      <c r="AI48" s="69">
        <f t="shared" si="26"/>
        <v>4.0622645934219479</v>
      </c>
      <c r="AJ48" s="69">
        <f t="shared" si="26"/>
        <v>3.9145619939447291</v>
      </c>
      <c r="AK48" s="69">
        <f t="shared" si="26"/>
        <v>3.7668593944675104</v>
      </c>
      <c r="AL48" s="69">
        <f t="shared" si="26"/>
        <v>3.6191567949902916</v>
      </c>
      <c r="AM48" s="69">
        <f t="shared" si="26"/>
        <v>3.4714541955130729</v>
      </c>
      <c r="AN48" s="69">
        <f t="shared" si="26"/>
        <v>3.3237515960358541</v>
      </c>
      <c r="AO48" s="69">
        <f t="shared" si="26"/>
        <v>3.1760489965586354</v>
      </c>
      <c r="AP48" s="69">
        <f t="shared" si="26"/>
        <v>3.0283463970814166</v>
      </c>
      <c r="AQ48" s="69">
        <f t="shared" si="26"/>
        <v>2.8806437976041979</v>
      </c>
      <c r="AR48" s="69">
        <f t="shared" si="26"/>
        <v>2.7329411981269791</v>
      </c>
      <c r="AS48" s="69">
        <f t="shared" si="26"/>
        <v>2.5852385986497604</v>
      </c>
      <c r="AT48" s="69">
        <f t="shared" si="26"/>
        <v>2.4375359991725416</v>
      </c>
      <c r="AU48" s="69">
        <f t="shared" si="26"/>
        <v>2.2898333996953228</v>
      </c>
      <c r="AV48" s="69">
        <f t="shared" si="26"/>
        <v>2.1421308002181041</v>
      </c>
      <c r="AW48" s="69">
        <f t="shared" si="26"/>
        <v>1.9944282007408853</v>
      </c>
      <c r="AX48" s="69">
        <f t="shared" si="26"/>
        <v>1.8467256012636666</v>
      </c>
      <c r="AY48" s="69">
        <f t="shared" si="26"/>
        <v>1.6990230017864478</v>
      </c>
      <c r="AZ48" s="69">
        <f t="shared" si="26"/>
        <v>1.5513204023092291</v>
      </c>
      <c r="BA48" s="69">
        <f t="shared" si="26"/>
        <v>1.4036178028320103</v>
      </c>
      <c r="BB48" s="69">
        <f t="shared" si="26"/>
        <v>1.2559152033547916</v>
      </c>
      <c r="BC48" s="69">
        <f t="shared" si="26"/>
        <v>1.1082126038775728</v>
      </c>
      <c r="BD48" s="69">
        <f t="shared" si="26"/>
        <v>0.96051000440035406</v>
      </c>
      <c r="BE48" s="69">
        <f t="shared" si="26"/>
        <v>0.8128074049231353</v>
      </c>
      <c r="BF48" s="69">
        <f t="shared" si="26"/>
        <v>0.66510480544591655</v>
      </c>
      <c r="BG48" s="69">
        <f t="shared" si="26"/>
        <v>0.51740220596869779</v>
      </c>
      <c r="BH48" s="69">
        <f t="shared" si="26"/>
        <v>0.36969960649147904</v>
      </c>
      <c r="BI48" s="69">
        <f t="shared" si="26"/>
        <v>0.22199700701426028</v>
      </c>
      <c r="BJ48" s="69">
        <f t="shared" si="26"/>
        <v>7.4294407537041529E-2</v>
      </c>
      <c r="BK48" s="69">
        <f t="shared" si="26"/>
        <v>4.4310779843215187E-4</v>
      </c>
      <c r="BL48" s="69">
        <f t="shared" si="26"/>
        <v>4.4310779843215187E-4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7">C22-C36-C42-C48</f>
        <v>0</v>
      </c>
      <c r="D50" s="72">
        <f t="shared" si="27"/>
        <v>0</v>
      </c>
      <c r="E50" s="72">
        <f t="shared" si="27"/>
        <v>0</v>
      </c>
      <c r="F50" s="72">
        <f t="shared" si="27"/>
        <v>0</v>
      </c>
      <c r="G50" s="72">
        <f t="shared" si="27"/>
        <v>0</v>
      </c>
      <c r="H50" s="72">
        <f t="shared" si="27"/>
        <v>0</v>
      </c>
      <c r="I50" s="72">
        <f t="shared" si="27"/>
        <v>0</v>
      </c>
      <c r="J50" s="72">
        <f t="shared" si="27"/>
        <v>0</v>
      </c>
      <c r="K50" s="72">
        <f t="shared" si="27"/>
        <v>0</v>
      </c>
      <c r="L50" s="72">
        <f t="shared" si="27"/>
        <v>0</v>
      </c>
      <c r="M50" s="72">
        <f t="shared" si="27"/>
        <v>55.288349484119102</v>
      </c>
      <c r="N50" s="72">
        <f t="shared" si="27"/>
        <v>108.23851853112556</v>
      </c>
      <c r="O50" s="72">
        <f t="shared" si="27"/>
        <v>103.68993744805564</v>
      </c>
      <c r="P50" s="72">
        <f t="shared" si="27"/>
        <v>99.387014192262427</v>
      </c>
      <c r="Q50" s="72">
        <f t="shared" si="27"/>
        <v>95.311359790110942</v>
      </c>
      <c r="R50" s="72">
        <f t="shared" si="27"/>
        <v>91.445999804399762</v>
      </c>
      <c r="S50" s="72">
        <f t="shared" si="27"/>
        <v>87.775138578288619</v>
      </c>
      <c r="T50" s="72">
        <f t="shared" si="27"/>
        <v>84.284159235298517</v>
      </c>
      <c r="U50" s="72">
        <f t="shared" si="27"/>
        <v>80.893611979083673</v>
      </c>
      <c r="V50" s="72">
        <f t="shared" si="27"/>
        <v>77.517210087203424</v>
      </c>
      <c r="W50" s="72">
        <f t="shared" si="27"/>
        <v>74.140808195323146</v>
      </c>
      <c r="X50" s="72">
        <f t="shared" si="27"/>
        <v>70.764406303442883</v>
      </c>
      <c r="Y50" s="72">
        <f t="shared" si="27"/>
        <v>67.388004411562605</v>
      </c>
      <c r="Z50" s="72">
        <f t="shared" si="27"/>
        <v>64.011602519682341</v>
      </c>
      <c r="AA50" s="72">
        <f t="shared" si="27"/>
        <v>60.635200627802064</v>
      </c>
      <c r="AB50" s="72">
        <f t="shared" si="27"/>
        <v>57.2587987359218</v>
      </c>
      <c r="AC50" s="72">
        <f t="shared" si="27"/>
        <v>53.882396844041523</v>
      </c>
      <c r="AD50" s="72">
        <f t="shared" si="27"/>
        <v>50.505994952161259</v>
      </c>
      <c r="AE50" s="72">
        <f t="shared" si="27"/>
        <v>47.129593060280989</v>
      </c>
      <c r="AF50" s="72">
        <f t="shared" si="27"/>
        <v>43.753191168400718</v>
      </c>
      <c r="AG50" s="72">
        <f t="shared" si="27"/>
        <v>40.902761073693426</v>
      </c>
      <c r="AH50" s="72">
        <f t="shared" si="27"/>
        <v>39.104274573332113</v>
      </c>
      <c r="AI50" s="72">
        <f t="shared" si="27"/>
        <v>37.831759870143749</v>
      </c>
      <c r="AJ50" s="72">
        <f t="shared" si="27"/>
        <v>36.559245166955421</v>
      </c>
      <c r="AK50" s="72">
        <f t="shared" si="27"/>
        <v>35.286730463767064</v>
      </c>
      <c r="AL50" s="72">
        <f t="shared" si="27"/>
        <v>34.014215760578736</v>
      </c>
      <c r="AM50" s="72">
        <f t="shared" si="27"/>
        <v>32.741701057390372</v>
      </c>
      <c r="AN50" s="72">
        <f t="shared" si="27"/>
        <v>31.469186354202044</v>
      </c>
      <c r="AO50" s="72">
        <f t="shared" si="27"/>
        <v>30.196671651013688</v>
      </c>
      <c r="AP50" s="72">
        <f t="shared" si="27"/>
        <v>28.924156947825338</v>
      </c>
      <c r="AQ50" s="72">
        <f t="shared" si="27"/>
        <v>27.651642244636989</v>
      </c>
      <c r="AR50" s="72">
        <f t="shared" si="27"/>
        <v>26.379127541448636</v>
      </c>
      <c r="AS50" s="72">
        <f t="shared" si="27"/>
        <v>25.106612838260286</v>
      </c>
      <c r="AT50" s="72">
        <f t="shared" si="27"/>
        <v>23.834098135071933</v>
      </c>
      <c r="AU50" s="72">
        <f t="shared" si="27"/>
        <v>22.561583431883584</v>
      </c>
      <c r="AV50" s="72">
        <f t="shared" si="27"/>
        <v>21.289068728695231</v>
      </c>
      <c r="AW50" s="72">
        <f t="shared" si="27"/>
        <v>20.016554025506881</v>
      </c>
      <c r="AX50" s="72">
        <f t="shared" si="27"/>
        <v>18.744039322318528</v>
      </c>
      <c r="AY50" s="72">
        <f t="shared" si="27"/>
        <v>17.471524619130179</v>
      </c>
      <c r="AZ50" s="72">
        <f t="shared" si="27"/>
        <v>16.199009915941826</v>
      </c>
      <c r="BA50" s="72">
        <f t="shared" si="27"/>
        <v>14.926495212753476</v>
      </c>
      <c r="BB50" s="72">
        <f t="shared" si="27"/>
        <v>13.653980509565123</v>
      </c>
      <c r="BC50" s="72">
        <f>BC22-BC36-BC42-BC48</f>
        <v>12.381465806376774</v>
      </c>
      <c r="BD50" s="72">
        <f>BD22-BD36-BD42-BD48</f>
        <v>11.108951103188421</v>
      </c>
      <c r="BE50" s="72">
        <f t="shared" si="27"/>
        <v>9.8364364000000712</v>
      </c>
      <c r="BF50" s="72">
        <f t="shared" si="27"/>
        <v>8.5639216968117182</v>
      </c>
      <c r="BG50" s="72">
        <f t="shared" si="27"/>
        <v>7.291406993623367</v>
      </c>
      <c r="BH50" s="72">
        <f t="shared" si="27"/>
        <v>6.0188922904350148</v>
      </c>
      <c r="BI50" s="72">
        <f>BI22-BI36-BI42-BI48</f>
        <v>4.7463775872466636</v>
      </c>
      <c r="BJ50" s="72">
        <f>BJ22-BJ36-BJ42-BJ48</f>
        <v>2.0536455813927916</v>
      </c>
      <c r="BK50" s="72">
        <f>BK22-BK36-BK42-BK48</f>
        <v>-2.8290728669044807E-3</v>
      </c>
      <c r="BL50" s="72">
        <f>BL22-BL36-BL42-BL48</f>
        <v>-2.8290728669044807E-3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0</v>
      </c>
      <c r="E53" s="81">
        <f>(+E33-E114)*'Assumptions (Inputs)'!$D$31/'Assumptions (Inputs)'!$D$30</f>
        <v>0</v>
      </c>
      <c r="F53" s="81">
        <f>(+F33-F114)*'Assumptions (Inputs)'!$D$31/'Assumptions (Inputs)'!$D$30</f>
        <v>0</v>
      </c>
      <c r="G53" s="81">
        <f>(+G33-G114)*'Assumptions (Inputs)'!$D$31/'Assumptions (Inputs)'!$D$30</f>
        <v>0</v>
      </c>
      <c r="H53" s="81">
        <f>(+H33-H114)*'Assumptions (Inputs)'!$D$31/'Assumptions (Inputs)'!$D$30</f>
        <v>0</v>
      </c>
      <c r="I53" s="81">
        <f>(+I33-I114)*'Assumptions (Inputs)'!$D$31/'Assumptions (Inputs)'!$D$30</f>
        <v>0</v>
      </c>
      <c r="J53" s="81">
        <f>(+J33-J114)*'Assumptions (Inputs)'!$D$31/'Assumptions (Inputs)'!$D$30</f>
        <v>0</v>
      </c>
      <c r="K53" s="81">
        <f>(+K33-K114)*'Assumptions (Inputs)'!$D$31/'Assumptions (Inputs)'!$D$30</f>
        <v>0</v>
      </c>
      <c r="L53" s="81">
        <f>(+L33-L114)*'Assumptions (Inputs)'!$D$31/'Assumptions (Inputs)'!$D$30</f>
        <v>0</v>
      </c>
      <c r="M53" s="81">
        <f>(+M33-M114)*'Assumptions (Inputs)'!$D$31/'Assumptions (Inputs)'!$D$30</f>
        <v>-3.8348246095425177E-2</v>
      </c>
      <c r="N53" s="81">
        <f>(+N33-N114)*'Assumptions (Inputs)'!$D$31/'Assumptions (Inputs)'!$D$30</f>
        <v>-3.8348246095425177E-2</v>
      </c>
      <c r="O53" s="81">
        <f>(+O33-O114)*'Assumptions (Inputs)'!$D$31/'Assumptions (Inputs)'!$D$30</f>
        <v>-3.8348246095425177E-2</v>
      </c>
      <c r="P53" s="81">
        <f>(+P33-P114)*'Assumptions (Inputs)'!$D$31/'Assumptions (Inputs)'!$D$30</f>
        <v>-3.8348246095425177E-2</v>
      </c>
      <c r="Q53" s="81">
        <f>(+Q33-Q114)*'Assumptions (Inputs)'!$D$31/'Assumptions (Inputs)'!$D$30</f>
        <v>-3.8348246095425177E-2</v>
      </c>
      <c r="R53" s="81">
        <f>(+R33-R114)*'Assumptions (Inputs)'!$D$31/'Assumptions (Inputs)'!$D$30</f>
        <v>-3.8348246095425177E-2</v>
      </c>
      <c r="S53" s="81">
        <f>(+S33-S114)*'Assumptions (Inputs)'!$D$31/'Assumptions (Inputs)'!$D$30</f>
        <v>-3.8348246095425177E-2</v>
      </c>
      <c r="T53" s="81">
        <f>(+T33-T114)*'Assumptions (Inputs)'!$D$31/'Assumptions (Inputs)'!$D$30</f>
        <v>-3.8348246095425177E-2</v>
      </c>
      <c r="U53" s="81">
        <f>(+U33-U114)*'Assumptions (Inputs)'!$D$31/'Assumptions (Inputs)'!$D$30</f>
        <v>-3.8348246095425177E-2</v>
      </c>
      <c r="V53" s="81">
        <f>(+V33-V114)*'Assumptions (Inputs)'!$D$31/'Assumptions (Inputs)'!$D$30</f>
        <v>-3.8348246095425177E-2</v>
      </c>
      <c r="W53" s="81">
        <f>(+W33-W114)*'Assumptions (Inputs)'!$D$31/'Assumptions (Inputs)'!$D$30</f>
        <v>-3.8348246095425177E-2</v>
      </c>
      <c r="X53" s="81">
        <f>(+X33-X114)*'Assumptions (Inputs)'!$D$31/'Assumptions (Inputs)'!$D$30</f>
        <v>-3.8348246095425177E-2</v>
      </c>
      <c r="Y53" s="81">
        <f>(+Y33-Y114)*'Assumptions (Inputs)'!$D$31/'Assumptions (Inputs)'!$D$30</f>
        <v>-3.8348246095425177E-2</v>
      </c>
      <c r="Z53" s="81">
        <f>(+Z33-Z114)*'Assumptions (Inputs)'!$D$31/'Assumptions (Inputs)'!$D$30</f>
        <v>-3.8348246095425177E-2</v>
      </c>
      <c r="AA53" s="81">
        <f>(+AA33-AA114)*'Assumptions (Inputs)'!$D$31/'Assumptions (Inputs)'!$D$30</f>
        <v>-3.8348246095425177E-2</v>
      </c>
      <c r="AB53" s="81">
        <f>(+AB33-AB114)*'Assumptions (Inputs)'!$D$31/'Assumptions (Inputs)'!$D$30</f>
        <v>-3.8348246095425177E-2</v>
      </c>
      <c r="AC53" s="81">
        <f>(+AC33-AC114)*'Assumptions (Inputs)'!$D$31/'Assumptions (Inputs)'!$D$30</f>
        <v>-3.8348246095425177E-2</v>
      </c>
      <c r="AD53" s="81">
        <f>(+AD33-AD114)*'Assumptions (Inputs)'!$D$31/'Assumptions (Inputs)'!$D$30</f>
        <v>-3.8348246095425177E-2</v>
      </c>
      <c r="AE53" s="81">
        <f>(+AE33-AE114)*'Assumptions (Inputs)'!$D$31/'Assumptions (Inputs)'!$D$30</f>
        <v>-3.8348246095425177E-2</v>
      </c>
      <c r="AF53" s="81">
        <f>(+AF33-AF114)*'Assumptions (Inputs)'!$D$31/'Assumptions (Inputs)'!$D$30</f>
        <v>-3.8348246095425177E-2</v>
      </c>
      <c r="AG53" s="81">
        <f>(+AG33-AG114)*'Assumptions (Inputs)'!$D$31/'Assumptions (Inputs)'!$D$30</f>
        <v>-3.8348246095425177E-2</v>
      </c>
      <c r="AH53" s="81">
        <f>(+AH33-AH114)*'Assumptions (Inputs)'!$D$31/'Assumptions (Inputs)'!$D$30</f>
        <v>-3.8348246095425177E-2</v>
      </c>
      <c r="AI53" s="81">
        <f>(+AI33-AI114)*'Assumptions (Inputs)'!$D$31/'Assumptions (Inputs)'!$D$30</f>
        <v>-3.8348246095425177E-2</v>
      </c>
      <c r="AJ53" s="81">
        <f>(+AJ33-AJ114)*'Assumptions (Inputs)'!$D$31/'Assumptions (Inputs)'!$D$30</f>
        <v>-3.8348246095425177E-2</v>
      </c>
      <c r="AK53" s="81">
        <f>(+AK33-AK114)*'Assumptions (Inputs)'!$D$31/'Assumptions (Inputs)'!$D$30</f>
        <v>-3.8348246095425177E-2</v>
      </c>
      <c r="AL53" s="81">
        <f>(+AL33-AL114)*'Assumptions (Inputs)'!$D$31/'Assumptions (Inputs)'!$D$30</f>
        <v>-3.8348246095425177E-2</v>
      </c>
      <c r="AM53" s="81">
        <f>(+AM33-AM114)*'Assumptions (Inputs)'!$D$31/'Assumptions (Inputs)'!$D$30</f>
        <v>-3.8348246095425177E-2</v>
      </c>
      <c r="AN53" s="81">
        <f>(+AN33-AN114)*'Assumptions (Inputs)'!$D$31/'Assumptions (Inputs)'!$D$30</f>
        <v>-3.8348246095425177E-2</v>
      </c>
      <c r="AO53" s="81">
        <f>(+AO33-AO114)*'Assumptions (Inputs)'!$D$31/'Assumptions (Inputs)'!$D$30</f>
        <v>-3.8348246095425177E-2</v>
      </c>
      <c r="AP53" s="81">
        <f>(+AP33-AP114)*'Assumptions (Inputs)'!$D$31/'Assumptions (Inputs)'!$D$30</f>
        <v>-3.8348246095425177E-2</v>
      </c>
      <c r="AQ53" s="81">
        <f>(+AQ33-AQ114)*'Assumptions (Inputs)'!$D$31/'Assumptions (Inputs)'!$D$30</f>
        <v>-3.8348246095425177E-2</v>
      </c>
      <c r="AR53" s="81">
        <f>(+AR33-AR114)*'Assumptions (Inputs)'!$D$31/'Assumptions (Inputs)'!$D$30</f>
        <v>-3.8348246095425177E-2</v>
      </c>
      <c r="AS53" s="81">
        <f>(+AS33-AS114)*'Assumptions (Inputs)'!$D$31/'Assumptions (Inputs)'!$D$30</f>
        <v>-3.8348246095425177E-2</v>
      </c>
      <c r="AT53" s="81">
        <f>(+AT33-AT114)*'Assumptions (Inputs)'!$D$31/'Assumptions (Inputs)'!$D$30</f>
        <v>-3.8348246095425177E-2</v>
      </c>
      <c r="AU53" s="81">
        <f>(+AU33-AU114)*'Assumptions (Inputs)'!$D$31/'Assumptions (Inputs)'!$D$30</f>
        <v>-3.8348246095425177E-2</v>
      </c>
      <c r="AV53" s="81">
        <f>(+AV33-AV114)*'Assumptions (Inputs)'!$D$31/'Assumptions (Inputs)'!$D$30</f>
        <v>-3.8348246095425177E-2</v>
      </c>
      <c r="AW53" s="81">
        <f>(+AW33-AW114)*'Assumptions (Inputs)'!$D$31/'Assumptions (Inputs)'!$D$30</f>
        <v>-3.8348246095425177E-2</v>
      </c>
      <c r="AX53" s="81">
        <f>(+AX33-AX114)*'Assumptions (Inputs)'!$D$31/'Assumptions (Inputs)'!$D$30</f>
        <v>-3.8348246095425177E-2</v>
      </c>
      <c r="AY53" s="81">
        <f>(+AY33-AY114)*'Assumptions (Inputs)'!$D$31/'Assumptions (Inputs)'!$D$30</f>
        <v>-3.8348246095425177E-2</v>
      </c>
      <c r="AZ53" s="81">
        <f>(+AZ33-AZ114)*'Assumptions (Inputs)'!$D$31/'Assumptions (Inputs)'!$D$30</f>
        <v>-3.8348246095425177E-2</v>
      </c>
      <c r="BA53" s="81">
        <f>(+BA33-BA114)*'Assumptions (Inputs)'!$D$31/'Assumptions (Inputs)'!$D$30</f>
        <v>-3.8348246095425177E-2</v>
      </c>
      <c r="BB53" s="81">
        <f>(+BB33-BB114)*'Assumptions (Inputs)'!$D$31/'Assumptions (Inputs)'!$D$30</f>
        <v>-3.8348246095425177E-2</v>
      </c>
      <c r="BC53" s="81">
        <f>(+BC33-BC114)*'Assumptions (Inputs)'!$D$31/'Assumptions (Inputs)'!$D$30</f>
        <v>-3.8348246095425177E-2</v>
      </c>
      <c r="BD53" s="81">
        <f>(+BD33-BD114)*'Assumptions (Inputs)'!$D$31/'Assumptions (Inputs)'!$D$30</f>
        <v>-3.8348246095425177E-2</v>
      </c>
      <c r="BE53" s="81">
        <f>(+BE33-BE114)*'Assumptions (Inputs)'!$D$31/'Assumptions (Inputs)'!$D$30</f>
        <v>-3.8348246095425177E-2</v>
      </c>
      <c r="BF53" s="81">
        <f>(+BF33-BF114)*'Assumptions (Inputs)'!$D$31/'Assumptions (Inputs)'!$D$30</f>
        <v>-3.8348246095425177E-2</v>
      </c>
      <c r="BG53" s="81">
        <f>(+BG33-BG114)*'Assumptions (Inputs)'!$D$31/'Assumptions (Inputs)'!$D$30</f>
        <v>-3.8348246095425177E-2</v>
      </c>
      <c r="BH53" s="81">
        <f>(+BH33-BH114)*'Assumptions (Inputs)'!$D$31/'Assumptions (Inputs)'!$D$30</f>
        <v>-3.8348246095425177E-2</v>
      </c>
      <c r="BI53" s="81">
        <f>(+BI33-BI114)*'Assumptions (Inputs)'!$D$31/'Assumptions (Inputs)'!$D$30</f>
        <v>-3.8348246095425177E-2</v>
      </c>
      <c r="BJ53" s="81">
        <f>(+BJ33-BJ114)*'Assumptions (Inputs)'!$D$31/'Assumptions (Inputs)'!$D$30</f>
        <v>-3.8348246095425177E-2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-1.9174123047712597</v>
      </c>
      <c r="BO53" s="343"/>
    </row>
    <row r="54" spans="1:107" s="38" customFormat="1" ht="15" customHeight="1">
      <c r="A54" s="36" t="s">
        <v>53</v>
      </c>
      <c r="B54" s="75">
        <f t="shared" ref="B54:BL54" si="28">B33</f>
        <v>0</v>
      </c>
      <c r="C54" s="75">
        <f t="shared" si="28"/>
        <v>0</v>
      </c>
      <c r="D54" s="75">
        <f t="shared" si="28"/>
        <v>0</v>
      </c>
      <c r="E54" s="75">
        <f t="shared" si="28"/>
        <v>0</v>
      </c>
      <c r="F54" s="75">
        <f t="shared" si="28"/>
        <v>0</v>
      </c>
      <c r="G54" s="75">
        <f t="shared" si="28"/>
        <v>0</v>
      </c>
      <c r="H54" s="75">
        <f t="shared" si="28"/>
        <v>0</v>
      </c>
      <c r="I54" s="75">
        <f t="shared" si="28"/>
        <v>0</v>
      </c>
      <c r="J54" s="75">
        <f t="shared" si="28"/>
        <v>0</v>
      </c>
      <c r="K54" s="75">
        <f t="shared" si="28"/>
        <v>0</v>
      </c>
      <c r="L54" s="75">
        <f t="shared" si="28"/>
        <v>0</v>
      </c>
      <c r="M54" s="75">
        <f t="shared" si="28"/>
        <v>2.2155389921582813</v>
      </c>
      <c r="N54" s="75">
        <f t="shared" si="28"/>
        <v>2.2155389921582813</v>
      </c>
      <c r="O54" s="75">
        <f t="shared" si="28"/>
        <v>2.2155389921582813</v>
      </c>
      <c r="P54" s="75">
        <f t="shared" si="28"/>
        <v>2.2155389921582813</v>
      </c>
      <c r="Q54" s="75">
        <f t="shared" si="28"/>
        <v>2.2155389921582813</v>
      </c>
      <c r="R54" s="75">
        <f t="shared" si="28"/>
        <v>2.2155389921582813</v>
      </c>
      <c r="S54" s="75">
        <f t="shared" si="28"/>
        <v>2.2155389921582813</v>
      </c>
      <c r="T54" s="75">
        <f t="shared" si="28"/>
        <v>2.2155389921582813</v>
      </c>
      <c r="U54" s="75">
        <f t="shared" si="28"/>
        <v>2.2155389921582813</v>
      </c>
      <c r="V54" s="75">
        <f t="shared" si="28"/>
        <v>2.2155389921582813</v>
      </c>
      <c r="W54" s="75">
        <f t="shared" si="28"/>
        <v>2.2155389921582813</v>
      </c>
      <c r="X54" s="75">
        <f t="shared" si="28"/>
        <v>2.2155389921582813</v>
      </c>
      <c r="Y54" s="75">
        <f t="shared" si="28"/>
        <v>2.2155389921582813</v>
      </c>
      <c r="Z54" s="75">
        <f t="shared" si="28"/>
        <v>2.2155389921582813</v>
      </c>
      <c r="AA54" s="75">
        <f t="shared" si="28"/>
        <v>2.2155389921582813</v>
      </c>
      <c r="AB54" s="75">
        <f t="shared" si="28"/>
        <v>2.2155389921582813</v>
      </c>
      <c r="AC54" s="75">
        <f t="shared" si="28"/>
        <v>2.2155389921582813</v>
      </c>
      <c r="AD54" s="75">
        <f t="shared" si="28"/>
        <v>2.2155389921582813</v>
      </c>
      <c r="AE54" s="75">
        <f t="shared" si="28"/>
        <v>2.2155389921582813</v>
      </c>
      <c r="AF54" s="75">
        <f t="shared" si="28"/>
        <v>2.2155389921582813</v>
      </c>
      <c r="AG54" s="75">
        <f t="shared" si="28"/>
        <v>2.2155389921582813</v>
      </c>
      <c r="AH54" s="75">
        <f t="shared" si="28"/>
        <v>2.2155389921582813</v>
      </c>
      <c r="AI54" s="75">
        <f t="shared" si="28"/>
        <v>2.2155389921582813</v>
      </c>
      <c r="AJ54" s="75">
        <f t="shared" si="28"/>
        <v>2.2155389921582813</v>
      </c>
      <c r="AK54" s="75">
        <f t="shared" si="28"/>
        <v>2.2155389921582813</v>
      </c>
      <c r="AL54" s="75">
        <f t="shared" si="28"/>
        <v>2.2155389921582813</v>
      </c>
      <c r="AM54" s="75">
        <f t="shared" si="28"/>
        <v>2.2155389921582813</v>
      </c>
      <c r="AN54" s="75">
        <f t="shared" si="28"/>
        <v>2.2155389921582813</v>
      </c>
      <c r="AO54" s="75">
        <f t="shared" si="28"/>
        <v>2.2155389921582813</v>
      </c>
      <c r="AP54" s="75">
        <f t="shared" si="28"/>
        <v>2.2155389921582813</v>
      </c>
      <c r="AQ54" s="75">
        <f t="shared" si="28"/>
        <v>2.2155389921582813</v>
      </c>
      <c r="AR54" s="75">
        <f t="shared" si="28"/>
        <v>2.2155389921582813</v>
      </c>
      <c r="AS54" s="75">
        <f t="shared" si="28"/>
        <v>2.2155389921582813</v>
      </c>
      <c r="AT54" s="75">
        <f t="shared" si="28"/>
        <v>2.2155389921582813</v>
      </c>
      <c r="AU54" s="75">
        <f t="shared" si="28"/>
        <v>2.2155389921582813</v>
      </c>
      <c r="AV54" s="75">
        <f t="shared" si="28"/>
        <v>2.2155389921582813</v>
      </c>
      <c r="AW54" s="75">
        <f t="shared" si="28"/>
        <v>2.2155389921582813</v>
      </c>
      <c r="AX54" s="75">
        <f t="shared" si="28"/>
        <v>2.2155389921582813</v>
      </c>
      <c r="AY54" s="75">
        <f t="shared" si="28"/>
        <v>2.2155389921582813</v>
      </c>
      <c r="AZ54" s="75">
        <f t="shared" si="28"/>
        <v>2.2155389921582813</v>
      </c>
      <c r="BA54" s="75">
        <f t="shared" si="28"/>
        <v>2.2155389921582813</v>
      </c>
      <c r="BB54" s="75">
        <f t="shared" si="28"/>
        <v>2.2155389921582813</v>
      </c>
      <c r="BC54" s="75">
        <f t="shared" si="28"/>
        <v>2.2155389921582813</v>
      </c>
      <c r="BD54" s="75">
        <f t="shared" si="28"/>
        <v>2.2155389921582813</v>
      </c>
      <c r="BE54" s="75">
        <f t="shared" si="28"/>
        <v>2.2155389921582813</v>
      </c>
      <c r="BF54" s="75">
        <f t="shared" si="28"/>
        <v>2.2155389921582813</v>
      </c>
      <c r="BG54" s="75">
        <f t="shared" si="28"/>
        <v>2.2155389921582813</v>
      </c>
      <c r="BH54" s="75">
        <f t="shared" si="28"/>
        <v>2.2155389921582813</v>
      </c>
      <c r="BI54" s="75">
        <f t="shared" si="28"/>
        <v>2.2155389921582813</v>
      </c>
      <c r="BJ54" s="75">
        <f t="shared" si="28"/>
        <v>2.2155389921582813</v>
      </c>
      <c r="BK54" s="75">
        <f t="shared" si="28"/>
        <v>0</v>
      </c>
      <c r="BL54" s="75">
        <f t="shared" si="28"/>
        <v>0</v>
      </c>
      <c r="BM54" s="37"/>
      <c r="BN54" s="75">
        <f>SUM(B54:BM54)</f>
        <v>110.77694960791415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</v>
      </c>
      <c r="E55" s="68">
        <f>E21*'Assumptions (Inputs)'!$C$42</f>
        <v>0</v>
      </c>
      <c r="F55" s="68">
        <f>F21*'Assumptions (Inputs)'!$C$42</f>
        <v>0</v>
      </c>
      <c r="G55" s="68">
        <f>G21*'Assumptions (Inputs)'!$C$42</f>
        <v>0</v>
      </c>
      <c r="H55" s="68">
        <f>H21*'Assumptions (Inputs)'!$C$42</f>
        <v>0</v>
      </c>
      <c r="I55" s="68">
        <f>I21*'Assumptions (Inputs)'!$C$42</f>
        <v>0</v>
      </c>
      <c r="J55" s="68">
        <f>J21*'Assumptions (Inputs)'!$C$42</f>
        <v>0</v>
      </c>
      <c r="K55" s="68">
        <f>K21*'Assumptions (Inputs)'!$C$42</f>
        <v>0</v>
      </c>
      <c r="L55" s="68">
        <f>L21*'Assumptions (Inputs)'!$C$42</f>
        <v>0</v>
      </c>
      <c r="M55" s="68">
        <f>M21*'Assumptions (Inputs)'!$C$42</f>
        <v>5.6808692106622596</v>
      </c>
      <c r="N55" s="68">
        <f>N21*'Assumptions (Inputs)'!$C$42</f>
        <v>5.6808692106622596</v>
      </c>
      <c r="O55" s="68">
        <f>O21*'Assumptions (Inputs)'!$C$42</f>
        <v>5.6808692106622596</v>
      </c>
      <c r="P55" s="68">
        <f>P21*'Assumptions (Inputs)'!$C$42</f>
        <v>5.6808692106622596</v>
      </c>
      <c r="Q55" s="68">
        <f>Q21*'Assumptions (Inputs)'!$C$42</f>
        <v>5.6808692106622596</v>
      </c>
      <c r="R55" s="68">
        <f>R21*'Assumptions (Inputs)'!$C$42</f>
        <v>5.6808692106622596</v>
      </c>
      <c r="S55" s="68">
        <f>S21*'Assumptions (Inputs)'!$C$42</f>
        <v>5.6808692106622596</v>
      </c>
      <c r="T55" s="68">
        <f>T21*'Assumptions (Inputs)'!$C$42</f>
        <v>5.6808692106622596</v>
      </c>
      <c r="U55" s="68">
        <f>U21*'Assumptions (Inputs)'!$C$42</f>
        <v>5.6808692106622596</v>
      </c>
      <c r="V55" s="68">
        <f>V21*'Assumptions (Inputs)'!$C$42</f>
        <v>5.6808692106622596</v>
      </c>
      <c r="W55" s="68">
        <f>W21*'Assumptions (Inputs)'!$C$42</f>
        <v>5.6808692106622596</v>
      </c>
      <c r="X55" s="68">
        <f>X21*'Assumptions (Inputs)'!$C$42</f>
        <v>5.6808692106622596</v>
      </c>
      <c r="Y55" s="68">
        <f>Y21*'Assumptions (Inputs)'!$C$42</f>
        <v>5.6808692106622596</v>
      </c>
      <c r="Z55" s="68">
        <f>Z21*'Assumptions (Inputs)'!$C$42</f>
        <v>5.6808692106622596</v>
      </c>
      <c r="AA55" s="68">
        <f>AA21*'Assumptions (Inputs)'!$C$42</f>
        <v>5.6808692106622596</v>
      </c>
      <c r="AB55" s="68">
        <f>AB21*'Assumptions (Inputs)'!$C$42</f>
        <v>5.6808692106622596</v>
      </c>
      <c r="AC55" s="68">
        <f>AC21*'Assumptions (Inputs)'!$C$42</f>
        <v>5.6808692106622596</v>
      </c>
      <c r="AD55" s="68">
        <f>AD21*'Assumptions (Inputs)'!$C$42</f>
        <v>5.6808692106622596</v>
      </c>
      <c r="AE55" s="68">
        <f>AE21*'Assumptions (Inputs)'!$C$42</f>
        <v>5.6808692106622596</v>
      </c>
      <c r="AF55" s="68">
        <f>AF21*'Assumptions (Inputs)'!$C$42</f>
        <v>5.6808692106622596</v>
      </c>
      <c r="AG55" s="68">
        <f>AG21*'Assumptions (Inputs)'!$C$42</f>
        <v>5.6808692106622596</v>
      </c>
      <c r="AH55" s="68">
        <f>AH21*'Assumptions (Inputs)'!$C$42</f>
        <v>5.6808692106622596</v>
      </c>
      <c r="AI55" s="68">
        <f>AI21*'Assumptions (Inputs)'!$C$42</f>
        <v>5.6808692106622596</v>
      </c>
      <c r="AJ55" s="68">
        <f>AJ21*'Assumptions (Inputs)'!$C$42</f>
        <v>5.6808692106622596</v>
      </c>
      <c r="AK55" s="68">
        <f>AK21*'Assumptions (Inputs)'!$C$42</f>
        <v>5.6808692106622596</v>
      </c>
      <c r="AL55" s="68">
        <f>AL21*'Assumptions (Inputs)'!$C$42</f>
        <v>5.6808692106622596</v>
      </c>
      <c r="AM55" s="68">
        <f>AM21*'Assumptions (Inputs)'!$C$42</f>
        <v>5.6808692106622596</v>
      </c>
      <c r="AN55" s="68">
        <f>AN21*'Assumptions (Inputs)'!$C$42</f>
        <v>5.6808692106622596</v>
      </c>
      <c r="AO55" s="68">
        <f>AO21*'Assumptions (Inputs)'!$C$42</f>
        <v>5.6808692106622596</v>
      </c>
      <c r="AP55" s="68">
        <f>AP21*'Assumptions (Inputs)'!$C$42</f>
        <v>5.6808692106622596</v>
      </c>
      <c r="AQ55" s="68">
        <f>AQ21*'Assumptions (Inputs)'!$C$42</f>
        <v>5.6808692106622596</v>
      </c>
      <c r="AR55" s="68">
        <f>AR21*'Assumptions (Inputs)'!$C$42</f>
        <v>5.6808692106622596</v>
      </c>
      <c r="AS55" s="68">
        <f>AS21*'Assumptions (Inputs)'!$C$42</f>
        <v>5.6808692106622596</v>
      </c>
      <c r="AT55" s="68">
        <f>AT21*'Assumptions (Inputs)'!$C$42</f>
        <v>5.6808692106622596</v>
      </c>
      <c r="AU55" s="68">
        <f>AU21*'Assumptions (Inputs)'!$C$42</f>
        <v>5.6808692106622596</v>
      </c>
      <c r="AV55" s="68">
        <f>AV21*'Assumptions (Inputs)'!$C$42</f>
        <v>5.6808692106622596</v>
      </c>
      <c r="AW55" s="68">
        <f>AW21*'Assumptions (Inputs)'!$C$42</f>
        <v>5.6808692106622596</v>
      </c>
      <c r="AX55" s="68">
        <f>AX21*'Assumptions (Inputs)'!$C$42</f>
        <v>5.6808692106622596</v>
      </c>
      <c r="AY55" s="68">
        <f>AY21*'Assumptions (Inputs)'!$C$42</f>
        <v>5.6808692106622596</v>
      </c>
      <c r="AZ55" s="68">
        <f>AZ21*'Assumptions (Inputs)'!$C$42</f>
        <v>5.6808692106622596</v>
      </c>
      <c r="BA55" s="68">
        <f>BA21*'Assumptions (Inputs)'!$C$42</f>
        <v>5.6808692106622596</v>
      </c>
      <c r="BB55" s="68">
        <f>BB21*'Assumptions (Inputs)'!$C$42</f>
        <v>5.6808692106622596</v>
      </c>
      <c r="BC55" s="68">
        <f>BC21*'Assumptions (Inputs)'!$C$42</f>
        <v>5.6808692106622596</v>
      </c>
      <c r="BD55" s="68">
        <f>BD21*'Assumptions (Inputs)'!$C$42</f>
        <v>5.6808692106622596</v>
      </c>
      <c r="BE55" s="68">
        <f>BE21*'Assumptions (Inputs)'!$C$42</f>
        <v>5.6808692106622596</v>
      </c>
      <c r="BF55" s="68">
        <f>BF21*'Assumptions (Inputs)'!$C$42</f>
        <v>5.6808692106622596</v>
      </c>
      <c r="BG55" s="68">
        <f>BG21*'Assumptions (Inputs)'!$C$42</f>
        <v>5.6808692106622596</v>
      </c>
      <c r="BH55" s="68">
        <f>BH21*'Assumptions (Inputs)'!$C$42</f>
        <v>5.6808692106622596</v>
      </c>
      <c r="BI55" s="68">
        <f>BI21*'Assumptions (Inputs)'!$C$42</f>
        <v>5.6808692106622596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278.36259132245061</v>
      </c>
      <c r="BO55" s="337"/>
    </row>
    <row r="56" spans="1:107" s="38" customFormat="1" ht="15" customHeight="1" thickBot="1">
      <c r="A56" s="36" t="s">
        <v>100</v>
      </c>
      <c r="B56" s="69">
        <f t="shared" ref="B56:BL56" si="29">SUM(B53:B55)</f>
        <v>0</v>
      </c>
      <c r="C56" s="69">
        <f t="shared" si="29"/>
        <v>0</v>
      </c>
      <c r="D56" s="69">
        <f t="shared" si="29"/>
        <v>0</v>
      </c>
      <c r="E56" s="69">
        <f t="shared" si="29"/>
        <v>0</v>
      </c>
      <c r="F56" s="69">
        <f t="shared" si="29"/>
        <v>0</v>
      </c>
      <c r="G56" s="69">
        <f t="shared" si="29"/>
        <v>0</v>
      </c>
      <c r="H56" s="69">
        <f t="shared" si="29"/>
        <v>0</v>
      </c>
      <c r="I56" s="69">
        <f t="shared" si="29"/>
        <v>0</v>
      </c>
      <c r="J56" s="69">
        <f t="shared" si="29"/>
        <v>0</v>
      </c>
      <c r="K56" s="69">
        <f t="shared" si="29"/>
        <v>0</v>
      </c>
      <c r="L56" s="69">
        <f t="shared" si="29"/>
        <v>0</v>
      </c>
      <c r="M56" s="69">
        <f t="shared" si="29"/>
        <v>7.8580599567251159</v>
      </c>
      <c r="N56" s="69">
        <f t="shared" si="29"/>
        <v>7.8580599567251159</v>
      </c>
      <c r="O56" s="69">
        <f t="shared" si="29"/>
        <v>7.8580599567251159</v>
      </c>
      <c r="P56" s="69">
        <f t="shared" si="29"/>
        <v>7.8580599567251159</v>
      </c>
      <c r="Q56" s="69">
        <f t="shared" si="29"/>
        <v>7.8580599567251159</v>
      </c>
      <c r="R56" s="69">
        <f t="shared" si="29"/>
        <v>7.8580599567251159</v>
      </c>
      <c r="S56" s="69">
        <f t="shared" si="29"/>
        <v>7.8580599567251159</v>
      </c>
      <c r="T56" s="69">
        <f t="shared" si="29"/>
        <v>7.8580599567251159</v>
      </c>
      <c r="U56" s="69">
        <f t="shared" si="29"/>
        <v>7.8580599567251159</v>
      </c>
      <c r="V56" s="69">
        <f t="shared" si="29"/>
        <v>7.8580599567251159</v>
      </c>
      <c r="W56" s="69">
        <f t="shared" si="29"/>
        <v>7.8580599567251159</v>
      </c>
      <c r="X56" s="69">
        <f t="shared" si="29"/>
        <v>7.8580599567251159</v>
      </c>
      <c r="Y56" s="69">
        <f t="shared" si="29"/>
        <v>7.8580599567251159</v>
      </c>
      <c r="Z56" s="69">
        <f t="shared" si="29"/>
        <v>7.8580599567251159</v>
      </c>
      <c r="AA56" s="69">
        <f t="shared" si="29"/>
        <v>7.8580599567251159</v>
      </c>
      <c r="AB56" s="69">
        <f t="shared" si="29"/>
        <v>7.8580599567251159</v>
      </c>
      <c r="AC56" s="69">
        <f t="shared" si="29"/>
        <v>7.8580599567251159</v>
      </c>
      <c r="AD56" s="69">
        <f t="shared" si="29"/>
        <v>7.8580599567251159</v>
      </c>
      <c r="AE56" s="69">
        <f t="shared" si="29"/>
        <v>7.8580599567251159</v>
      </c>
      <c r="AF56" s="69">
        <f t="shared" si="29"/>
        <v>7.8580599567251159</v>
      </c>
      <c r="AG56" s="69">
        <f t="shared" si="29"/>
        <v>7.8580599567251159</v>
      </c>
      <c r="AH56" s="69">
        <f t="shared" si="29"/>
        <v>7.8580599567251159</v>
      </c>
      <c r="AI56" s="69">
        <f t="shared" si="29"/>
        <v>7.8580599567251159</v>
      </c>
      <c r="AJ56" s="69">
        <f t="shared" si="29"/>
        <v>7.8580599567251159</v>
      </c>
      <c r="AK56" s="69">
        <f t="shared" si="29"/>
        <v>7.8580599567251159</v>
      </c>
      <c r="AL56" s="69">
        <f t="shared" si="29"/>
        <v>7.8580599567251159</v>
      </c>
      <c r="AM56" s="69">
        <f t="shared" si="29"/>
        <v>7.8580599567251159</v>
      </c>
      <c r="AN56" s="69">
        <f t="shared" si="29"/>
        <v>7.8580599567251159</v>
      </c>
      <c r="AO56" s="69">
        <f t="shared" si="29"/>
        <v>7.8580599567251159</v>
      </c>
      <c r="AP56" s="69">
        <f t="shared" si="29"/>
        <v>7.8580599567251159</v>
      </c>
      <c r="AQ56" s="69">
        <f t="shared" si="29"/>
        <v>7.8580599567251159</v>
      </c>
      <c r="AR56" s="69">
        <f t="shared" si="29"/>
        <v>7.8580599567251159</v>
      </c>
      <c r="AS56" s="69">
        <f t="shared" si="29"/>
        <v>7.8580599567251159</v>
      </c>
      <c r="AT56" s="69">
        <f t="shared" si="29"/>
        <v>7.8580599567251159</v>
      </c>
      <c r="AU56" s="69">
        <f t="shared" si="29"/>
        <v>7.8580599567251159</v>
      </c>
      <c r="AV56" s="69">
        <f t="shared" si="29"/>
        <v>7.8580599567251159</v>
      </c>
      <c r="AW56" s="69">
        <f t="shared" si="29"/>
        <v>7.8580599567251159</v>
      </c>
      <c r="AX56" s="69">
        <f t="shared" si="29"/>
        <v>7.8580599567251159</v>
      </c>
      <c r="AY56" s="69">
        <f t="shared" si="29"/>
        <v>7.8580599567251159</v>
      </c>
      <c r="AZ56" s="69">
        <f t="shared" si="29"/>
        <v>7.8580599567251159</v>
      </c>
      <c r="BA56" s="69">
        <f t="shared" si="29"/>
        <v>7.8580599567251159</v>
      </c>
      <c r="BB56" s="69">
        <f t="shared" si="29"/>
        <v>7.8580599567251159</v>
      </c>
      <c r="BC56" s="69">
        <f t="shared" si="29"/>
        <v>7.8580599567251159</v>
      </c>
      <c r="BD56" s="69">
        <f t="shared" si="29"/>
        <v>7.8580599567251159</v>
      </c>
      <c r="BE56" s="69">
        <f t="shared" si="29"/>
        <v>7.8580599567251159</v>
      </c>
      <c r="BF56" s="69">
        <f t="shared" si="29"/>
        <v>7.8580599567251159</v>
      </c>
      <c r="BG56" s="69">
        <f t="shared" si="29"/>
        <v>7.8580599567251159</v>
      </c>
      <c r="BH56" s="69">
        <f t="shared" si="29"/>
        <v>7.8580599567251159</v>
      </c>
      <c r="BI56" s="69">
        <f t="shared" si="29"/>
        <v>7.8580599567251159</v>
      </c>
      <c r="BJ56" s="69">
        <f t="shared" si="29"/>
        <v>2.1771907460628563</v>
      </c>
      <c r="BK56" s="69">
        <f t="shared" si="29"/>
        <v>0</v>
      </c>
      <c r="BL56" s="69">
        <f t="shared" si="29"/>
        <v>0</v>
      </c>
      <c r="BM56" s="37"/>
      <c r="BN56" s="75">
        <f>SUM(B56:BM56)</f>
        <v>387.22212862559394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30">B50</f>
        <v>0</v>
      </c>
      <c r="C59" s="75">
        <f t="shared" si="30"/>
        <v>0</v>
      </c>
      <c r="D59" s="75">
        <f t="shared" si="30"/>
        <v>0</v>
      </c>
      <c r="E59" s="75">
        <f t="shared" si="30"/>
        <v>0</v>
      </c>
      <c r="F59" s="75">
        <f t="shared" si="30"/>
        <v>0</v>
      </c>
      <c r="G59" s="75">
        <f t="shared" si="30"/>
        <v>0</v>
      </c>
      <c r="H59" s="75">
        <f t="shared" si="30"/>
        <v>0</v>
      </c>
      <c r="I59" s="75">
        <f t="shared" si="30"/>
        <v>0</v>
      </c>
      <c r="J59" s="75">
        <f t="shared" si="30"/>
        <v>0</v>
      </c>
      <c r="K59" s="75">
        <f t="shared" si="30"/>
        <v>0</v>
      </c>
      <c r="L59" s="75">
        <f t="shared" si="30"/>
        <v>0</v>
      </c>
      <c r="M59" s="75">
        <f t="shared" si="30"/>
        <v>55.288349484119102</v>
      </c>
      <c r="N59" s="75">
        <f t="shared" si="30"/>
        <v>108.23851853112556</v>
      </c>
      <c r="O59" s="75">
        <f t="shared" si="30"/>
        <v>103.68993744805564</v>
      </c>
      <c r="P59" s="75">
        <f t="shared" si="30"/>
        <v>99.387014192262427</v>
      </c>
      <c r="Q59" s="75">
        <f t="shared" si="30"/>
        <v>95.311359790110942</v>
      </c>
      <c r="R59" s="75">
        <f t="shared" si="30"/>
        <v>91.445999804399762</v>
      </c>
      <c r="S59" s="75">
        <f t="shared" si="30"/>
        <v>87.775138578288619</v>
      </c>
      <c r="T59" s="75">
        <f t="shared" si="30"/>
        <v>84.284159235298517</v>
      </c>
      <c r="U59" s="75">
        <f t="shared" si="30"/>
        <v>80.893611979083673</v>
      </c>
      <c r="V59" s="75">
        <f t="shared" si="30"/>
        <v>77.517210087203424</v>
      </c>
      <c r="W59" s="75">
        <f t="shared" si="30"/>
        <v>74.140808195323146</v>
      </c>
      <c r="X59" s="75">
        <f t="shared" si="30"/>
        <v>70.764406303442883</v>
      </c>
      <c r="Y59" s="75">
        <f t="shared" si="30"/>
        <v>67.388004411562605</v>
      </c>
      <c r="Z59" s="75">
        <f t="shared" si="30"/>
        <v>64.011602519682341</v>
      </c>
      <c r="AA59" s="75">
        <f t="shared" si="30"/>
        <v>60.635200627802064</v>
      </c>
      <c r="AB59" s="75">
        <f t="shared" si="30"/>
        <v>57.2587987359218</v>
      </c>
      <c r="AC59" s="75">
        <f t="shared" si="30"/>
        <v>53.882396844041523</v>
      </c>
      <c r="AD59" s="75">
        <f t="shared" si="30"/>
        <v>50.505994952161259</v>
      </c>
      <c r="AE59" s="75">
        <f t="shared" si="30"/>
        <v>47.129593060280989</v>
      </c>
      <c r="AF59" s="75">
        <f t="shared" si="30"/>
        <v>43.753191168400718</v>
      </c>
      <c r="AG59" s="75">
        <f t="shared" si="30"/>
        <v>40.902761073693426</v>
      </c>
      <c r="AH59" s="75">
        <f t="shared" si="30"/>
        <v>39.104274573332113</v>
      </c>
      <c r="AI59" s="75">
        <f t="shared" si="30"/>
        <v>37.831759870143749</v>
      </c>
      <c r="AJ59" s="75">
        <f t="shared" si="30"/>
        <v>36.559245166955421</v>
      </c>
      <c r="AK59" s="75">
        <f t="shared" si="30"/>
        <v>35.286730463767064</v>
      </c>
      <c r="AL59" s="75">
        <f t="shared" si="30"/>
        <v>34.014215760578736</v>
      </c>
      <c r="AM59" s="75">
        <f t="shared" si="30"/>
        <v>32.741701057390372</v>
      </c>
      <c r="AN59" s="75">
        <f t="shared" si="30"/>
        <v>31.469186354202044</v>
      </c>
      <c r="AO59" s="75">
        <f t="shared" si="30"/>
        <v>30.196671651013688</v>
      </c>
      <c r="AP59" s="75">
        <f t="shared" si="30"/>
        <v>28.924156947825338</v>
      </c>
      <c r="AQ59" s="75">
        <f t="shared" si="30"/>
        <v>27.651642244636989</v>
      </c>
      <c r="AR59" s="75">
        <f t="shared" si="30"/>
        <v>26.379127541448636</v>
      </c>
      <c r="AS59" s="75">
        <f t="shared" si="30"/>
        <v>25.106612838260286</v>
      </c>
      <c r="AT59" s="75">
        <f t="shared" si="30"/>
        <v>23.834098135071933</v>
      </c>
      <c r="AU59" s="75">
        <f t="shared" si="30"/>
        <v>22.561583431883584</v>
      </c>
      <c r="AV59" s="75">
        <f t="shared" si="30"/>
        <v>21.289068728695231</v>
      </c>
      <c r="AW59" s="75">
        <f t="shared" si="30"/>
        <v>20.016554025506881</v>
      </c>
      <c r="AX59" s="75">
        <f t="shared" si="30"/>
        <v>18.744039322318528</v>
      </c>
      <c r="AY59" s="75">
        <f t="shared" si="30"/>
        <v>17.471524619130179</v>
      </c>
      <c r="AZ59" s="75">
        <f t="shared" si="30"/>
        <v>16.199009915941826</v>
      </c>
      <c r="BA59" s="75">
        <f t="shared" si="30"/>
        <v>14.926495212753476</v>
      </c>
      <c r="BB59" s="75">
        <f t="shared" si="30"/>
        <v>13.653980509565123</v>
      </c>
      <c r="BC59" s="75">
        <f t="shared" si="30"/>
        <v>12.381465806376774</v>
      </c>
      <c r="BD59" s="75">
        <f t="shared" si="30"/>
        <v>11.108951103188421</v>
      </c>
      <c r="BE59" s="75">
        <f t="shared" si="30"/>
        <v>9.8364364000000712</v>
      </c>
      <c r="BF59" s="75">
        <f t="shared" si="30"/>
        <v>8.5639216968117182</v>
      </c>
      <c r="BG59" s="75">
        <f t="shared" si="30"/>
        <v>7.291406993623367</v>
      </c>
      <c r="BH59" s="75">
        <f t="shared" si="30"/>
        <v>6.0188922904350148</v>
      </c>
      <c r="BI59" s="75">
        <f t="shared" si="30"/>
        <v>4.7463775872466636</v>
      </c>
      <c r="BJ59" s="75">
        <f t="shared" si="30"/>
        <v>2.0536455813927916</v>
      </c>
      <c r="BK59" s="75">
        <f t="shared" si="30"/>
        <v>-2.8290728669044807E-3</v>
      </c>
      <c r="BL59" s="75">
        <f t="shared" si="30"/>
        <v>-2.8290728669044807E-3</v>
      </c>
      <c r="BM59" s="37"/>
      <c r="BN59" s="75">
        <f>SUM(B59:BM59)</f>
        <v>2130.161174706021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1">E60</f>
        <v>9.7000000000000003E-2</v>
      </c>
      <c r="G60" s="369">
        <f t="shared" si="31"/>
        <v>9.7000000000000003E-2</v>
      </c>
      <c r="H60" s="369">
        <f t="shared" si="31"/>
        <v>9.7000000000000003E-2</v>
      </c>
      <c r="I60" s="369">
        <f t="shared" si="31"/>
        <v>9.7000000000000003E-2</v>
      </c>
      <c r="J60" s="369">
        <f t="shared" si="31"/>
        <v>9.7000000000000003E-2</v>
      </c>
      <c r="K60" s="369">
        <f t="shared" si="31"/>
        <v>9.7000000000000003E-2</v>
      </c>
      <c r="L60" s="369">
        <f t="shared" si="31"/>
        <v>9.7000000000000003E-2</v>
      </c>
      <c r="M60" s="369">
        <f t="shared" si="31"/>
        <v>9.7000000000000003E-2</v>
      </c>
      <c r="N60" s="369">
        <f t="shared" si="31"/>
        <v>9.7000000000000003E-2</v>
      </c>
      <c r="O60" s="369">
        <f t="shared" si="31"/>
        <v>9.7000000000000003E-2</v>
      </c>
      <c r="P60" s="369">
        <f t="shared" si="31"/>
        <v>9.7000000000000003E-2</v>
      </c>
      <c r="Q60" s="369">
        <f t="shared" si="31"/>
        <v>9.7000000000000003E-2</v>
      </c>
      <c r="R60" s="369">
        <f t="shared" si="31"/>
        <v>9.7000000000000003E-2</v>
      </c>
      <c r="S60" s="369">
        <f t="shared" si="31"/>
        <v>9.7000000000000003E-2</v>
      </c>
      <c r="T60" s="369">
        <f t="shared" si="31"/>
        <v>9.7000000000000003E-2</v>
      </c>
      <c r="U60" s="369">
        <f t="shared" si="31"/>
        <v>9.7000000000000003E-2</v>
      </c>
      <c r="V60" s="369">
        <f t="shared" si="31"/>
        <v>9.7000000000000003E-2</v>
      </c>
      <c r="W60" s="369">
        <f t="shared" si="31"/>
        <v>9.7000000000000003E-2</v>
      </c>
      <c r="X60" s="369">
        <f t="shared" si="31"/>
        <v>9.7000000000000003E-2</v>
      </c>
      <c r="Y60" s="369">
        <f t="shared" si="31"/>
        <v>9.7000000000000003E-2</v>
      </c>
      <c r="Z60" s="369">
        <f t="shared" si="31"/>
        <v>9.7000000000000003E-2</v>
      </c>
      <c r="AA60" s="369">
        <f t="shared" si="31"/>
        <v>9.7000000000000003E-2</v>
      </c>
      <c r="AB60" s="369">
        <f t="shared" si="31"/>
        <v>9.7000000000000003E-2</v>
      </c>
      <c r="AC60" s="369">
        <f t="shared" si="31"/>
        <v>9.7000000000000003E-2</v>
      </c>
      <c r="AD60" s="369">
        <f t="shared" si="31"/>
        <v>9.7000000000000003E-2</v>
      </c>
      <c r="AE60" s="369">
        <f t="shared" si="31"/>
        <v>9.7000000000000003E-2</v>
      </c>
      <c r="AF60" s="369">
        <f t="shared" si="31"/>
        <v>9.7000000000000003E-2</v>
      </c>
      <c r="AG60" s="369">
        <f t="shared" si="31"/>
        <v>9.7000000000000003E-2</v>
      </c>
      <c r="AH60" s="369">
        <f t="shared" si="31"/>
        <v>9.7000000000000003E-2</v>
      </c>
      <c r="AI60" s="369">
        <f t="shared" si="31"/>
        <v>9.7000000000000003E-2</v>
      </c>
      <c r="AJ60" s="369">
        <f t="shared" si="31"/>
        <v>9.7000000000000003E-2</v>
      </c>
      <c r="AK60" s="369">
        <f t="shared" si="31"/>
        <v>9.7000000000000003E-2</v>
      </c>
      <c r="AL60" s="369">
        <f t="shared" si="31"/>
        <v>9.7000000000000003E-2</v>
      </c>
      <c r="AM60" s="369">
        <f t="shared" si="31"/>
        <v>9.7000000000000003E-2</v>
      </c>
      <c r="AN60" s="369">
        <f t="shared" si="31"/>
        <v>9.7000000000000003E-2</v>
      </c>
      <c r="AO60" s="369">
        <f t="shared" si="31"/>
        <v>9.7000000000000003E-2</v>
      </c>
      <c r="AP60" s="369">
        <f t="shared" si="31"/>
        <v>9.7000000000000003E-2</v>
      </c>
      <c r="AQ60" s="369">
        <f t="shared" si="31"/>
        <v>9.7000000000000003E-2</v>
      </c>
      <c r="AR60" s="369">
        <f t="shared" si="31"/>
        <v>9.7000000000000003E-2</v>
      </c>
      <c r="AS60" s="369">
        <f t="shared" si="31"/>
        <v>9.7000000000000003E-2</v>
      </c>
      <c r="AT60" s="369">
        <f t="shared" si="31"/>
        <v>9.7000000000000003E-2</v>
      </c>
      <c r="AU60" s="369">
        <f t="shared" si="31"/>
        <v>9.7000000000000003E-2</v>
      </c>
      <c r="AV60" s="369">
        <f t="shared" si="31"/>
        <v>9.7000000000000003E-2</v>
      </c>
      <c r="AW60" s="369">
        <f t="shared" si="31"/>
        <v>9.7000000000000003E-2</v>
      </c>
      <c r="AX60" s="369">
        <f t="shared" si="31"/>
        <v>9.7000000000000003E-2</v>
      </c>
      <c r="AY60" s="369">
        <f t="shared" si="31"/>
        <v>9.7000000000000003E-2</v>
      </c>
      <c r="AZ60" s="369">
        <f t="shared" si="31"/>
        <v>9.7000000000000003E-2</v>
      </c>
      <c r="BA60" s="369">
        <f t="shared" si="31"/>
        <v>9.7000000000000003E-2</v>
      </c>
      <c r="BB60" s="369">
        <f t="shared" si="31"/>
        <v>9.7000000000000003E-2</v>
      </c>
      <c r="BC60" s="369">
        <f t="shared" si="31"/>
        <v>9.7000000000000003E-2</v>
      </c>
      <c r="BD60" s="369">
        <f t="shared" si="31"/>
        <v>9.7000000000000003E-2</v>
      </c>
      <c r="BE60" s="369">
        <f t="shared" si="31"/>
        <v>9.7000000000000003E-2</v>
      </c>
      <c r="BF60" s="369">
        <f t="shared" si="31"/>
        <v>9.7000000000000003E-2</v>
      </c>
      <c r="BG60" s="369">
        <f t="shared" si="31"/>
        <v>9.7000000000000003E-2</v>
      </c>
      <c r="BH60" s="369">
        <f t="shared" si="31"/>
        <v>9.7000000000000003E-2</v>
      </c>
      <c r="BI60" s="369">
        <f t="shared" si="31"/>
        <v>9.7000000000000003E-2</v>
      </c>
      <c r="BJ60" s="369">
        <f t="shared" si="31"/>
        <v>9.7000000000000003E-2</v>
      </c>
      <c r="BK60" s="369">
        <f t="shared" si="31"/>
        <v>9.7000000000000003E-2</v>
      </c>
      <c r="BL60" s="369">
        <f t="shared" si="31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2">+B59*B60</f>
        <v>0</v>
      </c>
      <c r="C61" s="75">
        <f t="shared" si="32"/>
        <v>0</v>
      </c>
      <c r="D61" s="75">
        <f t="shared" si="32"/>
        <v>0</v>
      </c>
      <c r="E61" s="75">
        <f t="shared" si="32"/>
        <v>0</v>
      </c>
      <c r="F61" s="75">
        <f>+F59*F60</f>
        <v>0</v>
      </c>
      <c r="G61" s="75">
        <f t="shared" ref="G61:BL61" si="33">+G59*G60</f>
        <v>0</v>
      </c>
      <c r="H61" s="75">
        <f t="shared" si="33"/>
        <v>0</v>
      </c>
      <c r="I61" s="75">
        <f t="shared" si="33"/>
        <v>0</v>
      </c>
      <c r="J61" s="75">
        <f t="shared" si="33"/>
        <v>0</v>
      </c>
      <c r="K61" s="75">
        <f t="shared" si="33"/>
        <v>0</v>
      </c>
      <c r="L61" s="75">
        <f t="shared" si="33"/>
        <v>0</v>
      </c>
      <c r="M61" s="75">
        <f t="shared" si="33"/>
        <v>5.3629698999595528</v>
      </c>
      <c r="N61" s="75">
        <f t="shared" si="33"/>
        <v>10.499136297519181</v>
      </c>
      <c r="O61" s="75">
        <f t="shared" si="33"/>
        <v>10.057923932461398</v>
      </c>
      <c r="P61" s="75">
        <f t="shared" si="33"/>
        <v>9.6405403766494562</v>
      </c>
      <c r="Q61" s="75">
        <f t="shared" si="33"/>
        <v>9.2452018996407617</v>
      </c>
      <c r="R61" s="75">
        <f t="shared" si="33"/>
        <v>8.8702619810267773</v>
      </c>
      <c r="S61" s="75">
        <f t="shared" si="33"/>
        <v>8.5141884420939959</v>
      </c>
      <c r="T61" s="75">
        <f t="shared" si="33"/>
        <v>8.1755634458239559</v>
      </c>
      <c r="U61" s="75">
        <f t="shared" si="33"/>
        <v>7.8466803619711163</v>
      </c>
      <c r="V61" s="75">
        <f t="shared" si="33"/>
        <v>7.5191693784587326</v>
      </c>
      <c r="W61" s="75">
        <f t="shared" si="33"/>
        <v>7.1916583949463453</v>
      </c>
      <c r="X61" s="75">
        <f t="shared" si="33"/>
        <v>6.8641474114339598</v>
      </c>
      <c r="Y61" s="75">
        <f t="shared" si="33"/>
        <v>6.5366364279215725</v>
      </c>
      <c r="Z61" s="75">
        <f t="shared" si="33"/>
        <v>6.209125444409187</v>
      </c>
      <c r="AA61" s="75">
        <f t="shared" si="33"/>
        <v>5.8816144608968006</v>
      </c>
      <c r="AB61" s="75">
        <f t="shared" si="33"/>
        <v>5.5541034773844151</v>
      </c>
      <c r="AC61" s="75">
        <f t="shared" si="33"/>
        <v>5.2265924938720278</v>
      </c>
      <c r="AD61" s="75">
        <f t="shared" si="33"/>
        <v>4.8990815103596423</v>
      </c>
      <c r="AE61" s="75">
        <f t="shared" si="33"/>
        <v>4.571570526847256</v>
      </c>
      <c r="AF61" s="75">
        <f t="shared" si="33"/>
        <v>4.2440595433348696</v>
      </c>
      <c r="AG61" s="75">
        <f t="shared" si="33"/>
        <v>3.9675678241482624</v>
      </c>
      <c r="AH61" s="75">
        <f t="shared" si="33"/>
        <v>3.7931146336132149</v>
      </c>
      <c r="AI61" s="75">
        <f t="shared" si="33"/>
        <v>3.6696807074039439</v>
      </c>
      <c r="AJ61" s="75">
        <f t="shared" si="33"/>
        <v>3.5462467811946761</v>
      </c>
      <c r="AK61" s="75">
        <f t="shared" si="33"/>
        <v>3.4228128549854056</v>
      </c>
      <c r="AL61" s="75">
        <f t="shared" si="33"/>
        <v>3.2993789287761377</v>
      </c>
      <c r="AM61" s="75">
        <f t="shared" si="33"/>
        <v>3.1759450025668663</v>
      </c>
      <c r="AN61" s="75">
        <f t="shared" si="33"/>
        <v>3.0525110763575984</v>
      </c>
      <c r="AO61" s="75">
        <f t="shared" si="33"/>
        <v>2.9290771501483279</v>
      </c>
      <c r="AP61" s="75">
        <f t="shared" si="33"/>
        <v>2.8056432239390579</v>
      </c>
      <c r="AQ61" s="75">
        <f t="shared" si="33"/>
        <v>2.6822092977297878</v>
      </c>
      <c r="AR61" s="75">
        <f t="shared" si="33"/>
        <v>2.5587753715205177</v>
      </c>
      <c r="AS61" s="75">
        <f t="shared" si="33"/>
        <v>2.4353414453112476</v>
      </c>
      <c r="AT61" s="75">
        <f t="shared" si="33"/>
        <v>2.3119075191019776</v>
      </c>
      <c r="AU61" s="75">
        <f t="shared" si="33"/>
        <v>2.1884735928927075</v>
      </c>
      <c r="AV61" s="75">
        <f t="shared" si="33"/>
        <v>2.0650396666834374</v>
      </c>
      <c r="AW61" s="75">
        <f t="shared" si="33"/>
        <v>1.9416057404741676</v>
      </c>
      <c r="AX61" s="75">
        <f t="shared" si="33"/>
        <v>1.8181718142648973</v>
      </c>
      <c r="AY61" s="75">
        <f t="shared" si="33"/>
        <v>1.6947378880556274</v>
      </c>
      <c r="AZ61" s="75">
        <f t="shared" si="33"/>
        <v>1.5713039618463571</v>
      </c>
      <c r="BA61" s="75">
        <f t="shared" si="33"/>
        <v>1.4478700356370873</v>
      </c>
      <c r="BB61" s="75">
        <f t="shared" si="33"/>
        <v>1.324436109427817</v>
      </c>
      <c r="BC61" s="75">
        <f t="shared" si="33"/>
        <v>1.2010021832185471</v>
      </c>
      <c r="BD61" s="75">
        <f t="shared" si="33"/>
        <v>1.0775682570092768</v>
      </c>
      <c r="BE61" s="75">
        <f t="shared" si="33"/>
        <v>0.95413433080000698</v>
      </c>
      <c r="BF61" s="75">
        <f t="shared" si="33"/>
        <v>0.83070040459073669</v>
      </c>
      <c r="BG61" s="75">
        <f t="shared" si="33"/>
        <v>0.70726647838146661</v>
      </c>
      <c r="BH61" s="75">
        <f t="shared" si="33"/>
        <v>0.58383255217219643</v>
      </c>
      <c r="BI61" s="75">
        <f t="shared" si="33"/>
        <v>0.46039862596292636</v>
      </c>
      <c r="BJ61" s="75">
        <f t="shared" si="33"/>
        <v>0.19920362139510078</v>
      </c>
      <c r="BK61" s="75">
        <f t="shared" si="33"/>
        <v>-2.7442006808973463E-4</v>
      </c>
      <c r="BL61" s="75">
        <f t="shared" si="33"/>
        <v>-2.7442006808973463E-4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4">B56</f>
        <v>0</v>
      </c>
      <c r="C62" s="68">
        <f t="shared" si="34"/>
        <v>0</v>
      </c>
      <c r="D62" s="68">
        <f t="shared" si="34"/>
        <v>0</v>
      </c>
      <c r="E62" s="68">
        <f t="shared" si="34"/>
        <v>0</v>
      </c>
      <c r="F62" s="68">
        <f t="shared" si="34"/>
        <v>0</v>
      </c>
      <c r="G62" s="68">
        <f t="shared" si="34"/>
        <v>0</v>
      </c>
      <c r="H62" s="68">
        <f t="shared" si="34"/>
        <v>0</v>
      </c>
      <c r="I62" s="68">
        <f t="shared" si="34"/>
        <v>0</v>
      </c>
      <c r="J62" s="68">
        <f t="shared" si="34"/>
        <v>0</v>
      </c>
      <c r="K62" s="68">
        <f t="shared" si="34"/>
        <v>0</v>
      </c>
      <c r="L62" s="68">
        <f t="shared" si="34"/>
        <v>0</v>
      </c>
      <c r="M62" s="68">
        <f t="shared" si="34"/>
        <v>7.8580599567251159</v>
      </c>
      <c r="N62" s="68">
        <f t="shared" si="34"/>
        <v>7.8580599567251159</v>
      </c>
      <c r="O62" s="68">
        <f t="shared" si="34"/>
        <v>7.8580599567251159</v>
      </c>
      <c r="P62" s="68">
        <f t="shared" si="34"/>
        <v>7.8580599567251159</v>
      </c>
      <c r="Q62" s="68">
        <f t="shared" si="34"/>
        <v>7.8580599567251159</v>
      </c>
      <c r="R62" s="68">
        <f t="shared" si="34"/>
        <v>7.8580599567251159</v>
      </c>
      <c r="S62" s="68">
        <f t="shared" si="34"/>
        <v>7.8580599567251159</v>
      </c>
      <c r="T62" s="68">
        <f t="shared" si="34"/>
        <v>7.8580599567251159</v>
      </c>
      <c r="U62" s="68">
        <f t="shared" si="34"/>
        <v>7.8580599567251159</v>
      </c>
      <c r="V62" s="68">
        <f t="shared" si="34"/>
        <v>7.8580599567251159</v>
      </c>
      <c r="W62" s="68">
        <f t="shared" si="34"/>
        <v>7.8580599567251159</v>
      </c>
      <c r="X62" s="68">
        <f t="shared" si="34"/>
        <v>7.8580599567251159</v>
      </c>
      <c r="Y62" s="68">
        <f t="shared" si="34"/>
        <v>7.8580599567251159</v>
      </c>
      <c r="Z62" s="68">
        <f t="shared" si="34"/>
        <v>7.8580599567251159</v>
      </c>
      <c r="AA62" s="68">
        <f t="shared" si="34"/>
        <v>7.8580599567251159</v>
      </c>
      <c r="AB62" s="68">
        <f t="shared" si="34"/>
        <v>7.8580599567251159</v>
      </c>
      <c r="AC62" s="68">
        <f t="shared" si="34"/>
        <v>7.8580599567251159</v>
      </c>
      <c r="AD62" s="68">
        <f t="shared" si="34"/>
        <v>7.8580599567251159</v>
      </c>
      <c r="AE62" s="68">
        <f t="shared" si="34"/>
        <v>7.8580599567251159</v>
      </c>
      <c r="AF62" s="68">
        <f t="shared" si="34"/>
        <v>7.8580599567251159</v>
      </c>
      <c r="AG62" s="68">
        <f t="shared" si="34"/>
        <v>7.8580599567251159</v>
      </c>
      <c r="AH62" s="68">
        <f t="shared" si="34"/>
        <v>7.8580599567251159</v>
      </c>
      <c r="AI62" s="68">
        <f t="shared" si="34"/>
        <v>7.8580599567251159</v>
      </c>
      <c r="AJ62" s="68">
        <f t="shared" si="34"/>
        <v>7.8580599567251159</v>
      </c>
      <c r="AK62" s="68">
        <f t="shared" si="34"/>
        <v>7.8580599567251159</v>
      </c>
      <c r="AL62" s="68">
        <f t="shared" si="34"/>
        <v>7.8580599567251159</v>
      </c>
      <c r="AM62" s="68">
        <f t="shared" si="34"/>
        <v>7.8580599567251159</v>
      </c>
      <c r="AN62" s="68">
        <f t="shared" si="34"/>
        <v>7.8580599567251159</v>
      </c>
      <c r="AO62" s="68">
        <f t="shared" si="34"/>
        <v>7.8580599567251159</v>
      </c>
      <c r="AP62" s="68">
        <f t="shared" si="34"/>
        <v>7.8580599567251159</v>
      </c>
      <c r="AQ62" s="68">
        <f t="shared" si="34"/>
        <v>7.8580599567251159</v>
      </c>
      <c r="AR62" s="68">
        <f t="shared" si="34"/>
        <v>7.8580599567251159</v>
      </c>
      <c r="AS62" s="68">
        <f t="shared" si="34"/>
        <v>7.8580599567251159</v>
      </c>
      <c r="AT62" s="68">
        <f t="shared" si="34"/>
        <v>7.8580599567251159</v>
      </c>
      <c r="AU62" s="68">
        <f t="shared" si="34"/>
        <v>7.8580599567251159</v>
      </c>
      <c r="AV62" s="68">
        <f t="shared" si="34"/>
        <v>7.8580599567251159</v>
      </c>
      <c r="AW62" s="68">
        <f t="shared" si="34"/>
        <v>7.8580599567251159</v>
      </c>
      <c r="AX62" s="68">
        <f t="shared" si="34"/>
        <v>7.8580599567251159</v>
      </c>
      <c r="AY62" s="68">
        <f t="shared" si="34"/>
        <v>7.8580599567251159</v>
      </c>
      <c r="AZ62" s="68">
        <f t="shared" si="34"/>
        <v>7.8580599567251159</v>
      </c>
      <c r="BA62" s="68">
        <f t="shared" si="34"/>
        <v>7.8580599567251159</v>
      </c>
      <c r="BB62" s="68">
        <f t="shared" si="34"/>
        <v>7.8580599567251159</v>
      </c>
      <c r="BC62" s="68">
        <f t="shared" si="34"/>
        <v>7.8580599567251159</v>
      </c>
      <c r="BD62" s="68">
        <f t="shared" si="34"/>
        <v>7.8580599567251159</v>
      </c>
      <c r="BE62" s="68">
        <f t="shared" si="34"/>
        <v>7.8580599567251159</v>
      </c>
      <c r="BF62" s="68">
        <f t="shared" si="34"/>
        <v>7.8580599567251159</v>
      </c>
      <c r="BG62" s="68">
        <f t="shared" si="34"/>
        <v>7.8580599567251159</v>
      </c>
      <c r="BH62" s="68">
        <f t="shared" si="34"/>
        <v>7.8580599567251159</v>
      </c>
      <c r="BI62" s="68">
        <f t="shared" si="34"/>
        <v>7.8580599567251159</v>
      </c>
      <c r="BJ62" s="68">
        <f t="shared" si="34"/>
        <v>2.1771907460628563</v>
      </c>
      <c r="BK62" s="68">
        <f t="shared" si="34"/>
        <v>0</v>
      </c>
      <c r="BL62" s="68">
        <f t="shared" si="34"/>
        <v>0</v>
      </c>
      <c r="BM62" s="37"/>
      <c r="BN62" s="75">
        <f>SUM(B62:BM62)</f>
        <v>387.22212862559394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5">SUM(C61:C62)</f>
        <v>0</v>
      </c>
      <c r="D63" s="75">
        <f t="shared" si="35"/>
        <v>0</v>
      </c>
      <c r="E63" s="75">
        <f t="shared" si="35"/>
        <v>0</v>
      </c>
      <c r="F63" s="75">
        <f t="shared" si="35"/>
        <v>0</v>
      </c>
      <c r="G63" s="75">
        <f t="shared" si="35"/>
        <v>0</v>
      </c>
      <c r="H63" s="75">
        <f t="shared" si="35"/>
        <v>0</v>
      </c>
      <c r="I63" s="75">
        <f t="shared" si="35"/>
        <v>0</v>
      </c>
      <c r="J63" s="75">
        <f t="shared" si="35"/>
        <v>0</v>
      </c>
      <c r="K63" s="75">
        <f t="shared" si="35"/>
        <v>0</v>
      </c>
      <c r="L63" s="75">
        <f t="shared" si="35"/>
        <v>0</v>
      </c>
      <c r="M63" s="75">
        <f t="shared" si="35"/>
        <v>13.22102985668467</v>
      </c>
      <c r="N63" s="75">
        <f t="shared" si="35"/>
        <v>18.357196254244297</v>
      </c>
      <c r="O63" s="75">
        <f t="shared" si="35"/>
        <v>17.915983889186514</v>
      </c>
      <c r="P63" s="75">
        <f t="shared" si="35"/>
        <v>17.498600333374572</v>
      </c>
      <c r="Q63" s="75">
        <f t="shared" si="35"/>
        <v>17.103261856365876</v>
      </c>
      <c r="R63" s="75">
        <f t="shared" si="35"/>
        <v>16.728321937751893</v>
      </c>
      <c r="S63" s="75">
        <f t="shared" si="35"/>
        <v>16.37224839881911</v>
      </c>
      <c r="T63" s="75">
        <f t="shared" si="35"/>
        <v>16.033623402549072</v>
      </c>
      <c r="U63" s="75">
        <f t="shared" si="35"/>
        <v>15.704740318696231</v>
      </c>
      <c r="V63" s="75">
        <f t="shared" si="35"/>
        <v>15.377229335183848</v>
      </c>
      <c r="W63" s="75">
        <f t="shared" si="35"/>
        <v>15.049718351671462</v>
      </c>
      <c r="X63" s="75">
        <f t="shared" si="35"/>
        <v>14.722207368159076</v>
      </c>
      <c r="Y63" s="75">
        <f t="shared" si="35"/>
        <v>14.394696384646689</v>
      </c>
      <c r="Z63" s="75">
        <f t="shared" si="35"/>
        <v>14.067185401134303</v>
      </c>
      <c r="AA63" s="75">
        <f t="shared" si="35"/>
        <v>13.739674417621917</v>
      </c>
      <c r="AB63" s="75">
        <f t="shared" si="35"/>
        <v>13.41216343410953</v>
      </c>
      <c r="AC63" s="75">
        <f t="shared" si="35"/>
        <v>13.084652450597144</v>
      </c>
      <c r="AD63" s="75">
        <f t="shared" si="35"/>
        <v>12.757141467084757</v>
      </c>
      <c r="AE63" s="75">
        <f t="shared" si="35"/>
        <v>12.429630483572371</v>
      </c>
      <c r="AF63" s="75">
        <f t="shared" si="35"/>
        <v>12.102119500059985</v>
      </c>
      <c r="AG63" s="75">
        <f t="shared" si="35"/>
        <v>11.825627780873379</v>
      </c>
      <c r="AH63" s="75">
        <f t="shared" si="35"/>
        <v>11.65117459033833</v>
      </c>
      <c r="AI63" s="75">
        <f t="shared" si="35"/>
        <v>11.527740664129059</v>
      </c>
      <c r="AJ63" s="75">
        <f t="shared" si="35"/>
        <v>11.404306737919793</v>
      </c>
      <c r="AK63" s="75">
        <f t="shared" si="35"/>
        <v>11.280872811710521</v>
      </c>
      <c r="AL63" s="75">
        <f t="shared" si="35"/>
        <v>11.157438885501254</v>
      </c>
      <c r="AM63" s="75">
        <f t="shared" si="35"/>
        <v>11.034004959291982</v>
      </c>
      <c r="AN63" s="75">
        <f t="shared" si="35"/>
        <v>10.910571033082714</v>
      </c>
      <c r="AO63" s="75">
        <f t="shared" si="35"/>
        <v>10.787137106873445</v>
      </c>
      <c r="AP63" s="75">
        <f t="shared" si="35"/>
        <v>10.663703180664173</v>
      </c>
      <c r="AQ63" s="75">
        <f t="shared" si="35"/>
        <v>10.540269254454904</v>
      </c>
      <c r="AR63" s="75">
        <f t="shared" si="35"/>
        <v>10.416835328245634</v>
      </c>
      <c r="AS63" s="75">
        <f t="shared" si="35"/>
        <v>10.293401402036363</v>
      </c>
      <c r="AT63" s="75">
        <f t="shared" si="35"/>
        <v>10.169967475827093</v>
      </c>
      <c r="AU63" s="75">
        <f t="shared" si="35"/>
        <v>10.046533549617823</v>
      </c>
      <c r="AV63" s="75">
        <f t="shared" si="35"/>
        <v>9.9230996234085538</v>
      </c>
      <c r="AW63" s="75">
        <f t="shared" si="35"/>
        <v>9.7996656971992842</v>
      </c>
      <c r="AX63" s="75">
        <f t="shared" si="35"/>
        <v>9.6762317709900127</v>
      </c>
      <c r="AY63" s="75">
        <f t="shared" si="35"/>
        <v>9.5527978447807431</v>
      </c>
      <c r="AZ63" s="75">
        <f t="shared" si="35"/>
        <v>9.4293639185714735</v>
      </c>
      <c r="BA63" s="75">
        <f t="shared" si="35"/>
        <v>9.3059299923622039</v>
      </c>
      <c r="BB63" s="75">
        <f t="shared" si="35"/>
        <v>9.1824960661529325</v>
      </c>
      <c r="BC63" s="75">
        <f t="shared" si="35"/>
        <v>9.0590621399436628</v>
      </c>
      <c r="BD63" s="75">
        <f t="shared" si="35"/>
        <v>8.9356282137343932</v>
      </c>
      <c r="BE63" s="75">
        <f t="shared" si="35"/>
        <v>8.8121942875251236</v>
      </c>
      <c r="BF63" s="75">
        <f t="shared" si="35"/>
        <v>8.6887603613158522</v>
      </c>
      <c r="BG63" s="75">
        <f t="shared" si="35"/>
        <v>8.5653264351065825</v>
      </c>
      <c r="BH63" s="75">
        <f t="shared" si="35"/>
        <v>8.4418925088973129</v>
      </c>
      <c r="BI63" s="75">
        <f t="shared" si="35"/>
        <v>8.3184585826880415</v>
      </c>
      <c r="BJ63" s="75">
        <f t="shared" si="35"/>
        <v>2.3763943674579573</v>
      </c>
      <c r="BK63" s="75">
        <f t="shared" si="35"/>
        <v>-2.7442006808973463E-4</v>
      </c>
      <c r="BL63" s="75">
        <f t="shared" si="35"/>
        <v>-2.7442006808973463E-4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6">C63*C64</f>
        <v>0</v>
      </c>
      <c r="D65" s="119">
        <f t="shared" si="36"/>
        <v>0</v>
      </c>
      <c r="E65" s="119">
        <f t="shared" si="36"/>
        <v>0</v>
      </c>
      <c r="F65" s="119">
        <f t="shared" si="36"/>
        <v>0</v>
      </c>
      <c r="G65" s="119">
        <f t="shared" si="36"/>
        <v>0</v>
      </c>
      <c r="H65" s="119">
        <f t="shared" si="36"/>
        <v>0</v>
      </c>
      <c r="I65" s="119">
        <f t="shared" si="36"/>
        <v>0</v>
      </c>
      <c r="J65" s="119">
        <f t="shared" si="36"/>
        <v>0</v>
      </c>
      <c r="K65" s="119">
        <f t="shared" si="36"/>
        <v>0</v>
      </c>
      <c r="L65" s="119">
        <f t="shared" si="36"/>
        <v>0</v>
      </c>
      <c r="M65" s="119">
        <f t="shared" si="36"/>
        <v>13.688491853481047</v>
      </c>
      <c r="N65" s="119">
        <f t="shared" si="36"/>
        <v>19.006260034419729</v>
      </c>
      <c r="O65" s="119">
        <f t="shared" si="36"/>
        <v>18.549447522065034</v>
      </c>
      <c r="P65" s="119">
        <f t="shared" si="36"/>
        <v>18.117306345058314</v>
      </c>
      <c r="Q65" s="119">
        <f t="shared" si="36"/>
        <v>17.707989704784257</v>
      </c>
      <c r="R65" s="119">
        <f t="shared" si="36"/>
        <v>17.319792864059526</v>
      </c>
      <c r="S65" s="119">
        <f t="shared" si="36"/>
        <v>16.951129470227375</v>
      </c>
      <c r="T65" s="119">
        <f t="shared" si="36"/>
        <v>16.600531555157708</v>
      </c>
      <c r="U65" s="119">
        <f t="shared" si="36"/>
        <v>16.260020001756207</v>
      </c>
      <c r="V65" s="119">
        <f t="shared" si="36"/>
        <v>15.920929062674171</v>
      </c>
      <c r="W65" s="119">
        <f t="shared" si="36"/>
        <v>15.581838123592133</v>
      </c>
      <c r="X65" s="119">
        <f t="shared" si="36"/>
        <v>15.242747184510094</v>
      </c>
      <c r="Y65" s="119">
        <f t="shared" si="36"/>
        <v>14.903656245428056</v>
      </c>
      <c r="Z65" s="119">
        <f t="shared" si="36"/>
        <v>14.564565306346019</v>
      </c>
      <c r="AA65" s="119">
        <f t="shared" si="36"/>
        <v>14.225474367263981</v>
      </c>
      <c r="AB65" s="119">
        <f t="shared" si="36"/>
        <v>13.886383428181944</v>
      </c>
      <c r="AC65" s="119">
        <f t="shared" si="36"/>
        <v>13.547292489099904</v>
      </c>
      <c r="AD65" s="119">
        <f t="shared" si="36"/>
        <v>13.208201550017867</v>
      </c>
      <c r="AE65" s="119">
        <f t="shared" si="36"/>
        <v>12.869110610935829</v>
      </c>
      <c r="AF65" s="119">
        <f t="shared" si="36"/>
        <v>12.530019671853792</v>
      </c>
      <c r="AG65" s="119">
        <f t="shared" si="36"/>
        <v>12.243751908550374</v>
      </c>
      <c r="AH65" s="119">
        <f t="shared" si="36"/>
        <v>12.063130496804193</v>
      </c>
      <c r="AI65" s="119">
        <f t="shared" si="36"/>
        <v>11.935332260836629</v>
      </c>
      <c r="AJ65" s="119">
        <f t="shared" si="36"/>
        <v>11.807534024869071</v>
      </c>
      <c r="AK65" s="119">
        <f t="shared" si="36"/>
        <v>11.679735788901507</v>
      </c>
      <c r="AL65" s="119">
        <f t="shared" si="36"/>
        <v>11.551937552933948</v>
      </c>
      <c r="AM65" s="119">
        <f t="shared" si="36"/>
        <v>11.424139316966384</v>
      </c>
      <c r="AN65" s="119">
        <f t="shared" si="36"/>
        <v>11.296341080998824</v>
      </c>
      <c r="AO65" s="119">
        <f t="shared" si="36"/>
        <v>11.168542845031261</v>
      </c>
      <c r="AP65" s="119">
        <f t="shared" si="36"/>
        <v>11.040744609063697</v>
      </c>
      <c r="AQ65" s="119">
        <f t="shared" si="36"/>
        <v>10.912946373096137</v>
      </c>
      <c r="AR65" s="119">
        <f t="shared" si="36"/>
        <v>10.785148137128575</v>
      </c>
      <c r="AS65" s="119">
        <f t="shared" si="36"/>
        <v>10.657349901161011</v>
      </c>
      <c r="AT65" s="119">
        <f t="shared" si="36"/>
        <v>10.529551665193448</v>
      </c>
      <c r="AU65" s="119">
        <f t="shared" si="36"/>
        <v>10.401753429225886</v>
      </c>
      <c r="AV65" s="119">
        <f t="shared" si="36"/>
        <v>10.273955193258326</v>
      </c>
      <c r="AW65" s="119">
        <f t="shared" si="36"/>
        <v>10.146156957290764</v>
      </c>
      <c r="AX65" s="119">
        <f t="shared" si="36"/>
        <v>10.018358721323199</v>
      </c>
      <c r="AY65" s="119">
        <f t="shared" si="36"/>
        <v>9.8905604853556373</v>
      </c>
      <c r="AZ65" s="119">
        <f t="shared" si="36"/>
        <v>9.762762249388075</v>
      </c>
      <c r="BA65" s="119">
        <f t="shared" si="36"/>
        <v>9.6349640134205146</v>
      </c>
      <c r="BB65" s="119">
        <f t="shared" si="36"/>
        <v>9.5071657774529506</v>
      </c>
      <c r="BC65" s="119">
        <f t="shared" si="36"/>
        <v>9.3793675414853883</v>
      </c>
      <c r="BD65" s="119">
        <f t="shared" si="36"/>
        <v>9.2515693055178261</v>
      </c>
      <c r="BE65" s="119">
        <f t="shared" si="36"/>
        <v>9.1237710695502638</v>
      </c>
      <c r="BF65" s="119">
        <f t="shared" si="36"/>
        <v>8.9959728335827016</v>
      </c>
      <c r="BG65" s="119">
        <f t="shared" si="36"/>
        <v>8.8681745976151394</v>
      </c>
      <c r="BH65" s="119">
        <f t="shared" si="36"/>
        <v>8.7403763616475771</v>
      </c>
      <c r="BI65" s="119">
        <f t="shared" si="36"/>
        <v>8.6125781256800131</v>
      </c>
      <c r="BJ65" s="119">
        <f t="shared" si="36"/>
        <v>2.4604176295055726</v>
      </c>
      <c r="BK65" s="119">
        <f t="shared" si="36"/>
        <v>-2.8412286389163394E-4</v>
      </c>
      <c r="BL65" s="119">
        <f t="shared" si="36"/>
        <v>-2.8412286389163394E-4</v>
      </c>
      <c r="BM65" s="113"/>
      <c r="BN65" s="316">
        <f>SUM(B65:BM65)</f>
        <v>614.84470939802009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7">B20</f>
        <v>0</v>
      </c>
      <c r="C71" s="87">
        <f t="shared" si="37"/>
        <v>0</v>
      </c>
      <c r="D71" s="87">
        <f t="shared" si="37"/>
        <v>0</v>
      </c>
      <c r="E71" s="87">
        <f t="shared" si="37"/>
        <v>0</v>
      </c>
      <c r="F71" s="87">
        <f t="shared" si="37"/>
        <v>0</v>
      </c>
      <c r="G71" s="87">
        <f t="shared" si="37"/>
        <v>0</v>
      </c>
      <c r="H71" s="87">
        <f t="shared" si="37"/>
        <v>0</v>
      </c>
      <c r="I71" s="87">
        <f t="shared" si="37"/>
        <v>0</v>
      </c>
      <c r="J71" s="87">
        <f t="shared" si="37"/>
        <v>0</v>
      </c>
      <c r="K71" s="87">
        <f t="shared" si="37"/>
        <v>0</v>
      </c>
      <c r="L71" s="87">
        <f t="shared" si="37"/>
        <v>0</v>
      </c>
      <c r="M71" s="87">
        <f t="shared" si="37"/>
        <v>113.61738421324519</v>
      </c>
      <c r="N71" s="87">
        <f t="shared" si="37"/>
        <v>0</v>
      </c>
      <c r="O71" s="87">
        <f t="shared" si="37"/>
        <v>0</v>
      </c>
      <c r="P71" s="87">
        <f t="shared" si="37"/>
        <v>0</v>
      </c>
      <c r="Q71" s="87">
        <f t="shared" si="37"/>
        <v>0</v>
      </c>
      <c r="R71" s="87">
        <f t="shared" si="37"/>
        <v>0</v>
      </c>
      <c r="S71" s="87">
        <f t="shared" si="37"/>
        <v>0</v>
      </c>
      <c r="T71" s="87">
        <f t="shared" si="37"/>
        <v>0</v>
      </c>
      <c r="U71" s="87">
        <f t="shared" si="37"/>
        <v>0</v>
      </c>
      <c r="V71" s="87">
        <f t="shared" si="37"/>
        <v>0</v>
      </c>
      <c r="W71" s="87">
        <f t="shared" si="37"/>
        <v>0</v>
      </c>
      <c r="X71" s="87">
        <f t="shared" si="37"/>
        <v>0</v>
      </c>
      <c r="Y71" s="87">
        <f t="shared" si="37"/>
        <v>0</v>
      </c>
      <c r="Z71" s="87">
        <f t="shared" si="37"/>
        <v>0</v>
      </c>
      <c r="AA71" s="87">
        <f t="shared" si="37"/>
        <v>0</v>
      </c>
      <c r="AB71" s="87">
        <f t="shared" si="37"/>
        <v>0</v>
      </c>
      <c r="AC71" s="87">
        <f t="shared" si="37"/>
        <v>0</v>
      </c>
      <c r="AD71" s="87">
        <f t="shared" si="37"/>
        <v>0</v>
      </c>
      <c r="AE71" s="87">
        <f t="shared" si="37"/>
        <v>0</v>
      </c>
      <c r="AF71" s="87">
        <f t="shared" si="37"/>
        <v>0</v>
      </c>
      <c r="AG71" s="87">
        <f t="shared" si="37"/>
        <v>0</v>
      </c>
      <c r="AH71" s="87">
        <f t="shared" si="37"/>
        <v>0</v>
      </c>
      <c r="AI71" s="87">
        <f t="shared" si="37"/>
        <v>0</v>
      </c>
      <c r="AJ71" s="87">
        <f t="shared" si="37"/>
        <v>0</v>
      </c>
      <c r="AK71" s="87">
        <f t="shared" si="37"/>
        <v>0</v>
      </c>
      <c r="AL71" s="87">
        <f t="shared" si="37"/>
        <v>0</v>
      </c>
      <c r="AM71" s="87">
        <f t="shared" si="37"/>
        <v>0</v>
      </c>
      <c r="AN71" s="87">
        <f t="shared" si="37"/>
        <v>0</v>
      </c>
      <c r="AO71" s="87">
        <f t="shared" si="37"/>
        <v>0</v>
      </c>
      <c r="AP71" s="87">
        <f t="shared" si="37"/>
        <v>0</v>
      </c>
      <c r="AQ71" s="87">
        <f t="shared" si="37"/>
        <v>0</v>
      </c>
      <c r="AR71" s="87">
        <f t="shared" si="37"/>
        <v>0</v>
      </c>
      <c r="AS71" s="87">
        <f t="shared" si="37"/>
        <v>0</v>
      </c>
      <c r="AT71" s="87">
        <f t="shared" si="37"/>
        <v>0</v>
      </c>
      <c r="AU71" s="87">
        <f t="shared" si="37"/>
        <v>0</v>
      </c>
      <c r="AV71" s="87">
        <f t="shared" si="37"/>
        <v>0</v>
      </c>
      <c r="AW71" s="87">
        <f t="shared" si="37"/>
        <v>0</v>
      </c>
      <c r="AX71" s="87">
        <f t="shared" si="37"/>
        <v>0</v>
      </c>
      <c r="AY71" s="87">
        <f t="shared" si="37"/>
        <v>0</v>
      </c>
      <c r="AZ71" s="87">
        <f t="shared" si="37"/>
        <v>0</v>
      </c>
      <c r="BA71" s="87">
        <f t="shared" si="37"/>
        <v>0</v>
      </c>
      <c r="BB71" s="87">
        <f t="shared" si="37"/>
        <v>0</v>
      </c>
      <c r="BC71" s="87">
        <f t="shared" si="37"/>
        <v>0</v>
      </c>
      <c r="BD71" s="87">
        <f t="shared" si="37"/>
        <v>0</v>
      </c>
      <c r="BE71" s="87">
        <f t="shared" si="37"/>
        <v>0</v>
      </c>
      <c r="BF71" s="87">
        <f t="shared" si="37"/>
        <v>0</v>
      </c>
      <c r="BG71" s="87">
        <f t="shared" si="37"/>
        <v>0</v>
      </c>
      <c r="BH71" s="87">
        <f t="shared" si="37"/>
        <v>0</v>
      </c>
      <c r="BI71" s="87">
        <f t="shared" si="37"/>
        <v>0</v>
      </c>
      <c r="BJ71" s="87">
        <f t="shared" si="37"/>
        <v>-113.61738421324519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0</v>
      </c>
      <c r="E73" s="87">
        <f>SUM($B$71:E71)-SUM($B$72:E72)</f>
        <v>0</v>
      </c>
      <c r="F73" s="87">
        <f>SUM($B$71:F71)-SUM($B$72:F72)</f>
        <v>0</v>
      </c>
      <c r="G73" s="87">
        <f>SUM($B$71:G71)-SUM($B$72:G72)</f>
        <v>0</v>
      </c>
      <c r="H73" s="87">
        <f>SUM($B$71:H71)-SUM($B$72:H72)</f>
        <v>0</v>
      </c>
      <c r="I73" s="87">
        <f>SUM($B$71:I71)-SUM($B$72:I72)</f>
        <v>0</v>
      </c>
      <c r="J73" s="87">
        <f>SUM($B$71:J71)-SUM($B$72:J72)</f>
        <v>0</v>
      </c>
      <c r="K73" s="87">
        <f>SUM($B$71:K71)-SUM($B$72:K72)</f>
        <v>0</v>
      </c>
      <c r="L73" s="87">
        <f>SUM($B$71:L71)-SUM($B$72:L72)</f>
        <v>0</v>
      </c>
      <c r="M73" s="87">
        <f>SUM($B$71:M71)-SUM($B$72:M72)</f>
        <v>113.61738421324519</v>
      </c>
      <c r="N73" s="87">
        <f>SUM($B$71:N71)-SUM($B$72:N72)</f>
        <v>113.61738421324519</v>
      </c>
      <c r="O73" s="87">
        <f>SUM($B$71:O71)-SUM($B$72:O72)</f>
        <v>113.61738421324519</v>
      </c>
      <c r="P73" s="87">
        <f>SUM($B$71:P71)-SUM($B$72:P72)</f>
        <v>113.61738421324519</v>
      </c>
      <c r="Q73" s="87">
        <f>SUM($B$71:Q71)-SUM($B$72:Q72)</f>
        <v>113.61738421324519</v>
      </c>
      <c r="R73" s="87">
        <f>SUM($B$71:R71)-SUM($B$72:R72)</f>
        <v>113.61738421324519</v>
      </c>
      <c r="S73" s="87">
        <f>SUM($B$71:S71)-SUM($B$72:S72)</f>
        <v>113.61738421324519</v>
      </c>
      <c r="T73" s="87">
        <f>SUM($B$71:T71)-SUM($B$72:T72)</f>
        <v>113.61738421324519</v>
      </c>
      <c r="U73" s="87">
        <f>SUM($B$71:U71)-SUM($B$72:U72)</f>
        <v>113.61738421324519</v>
      </c>
      <c r="V73" s="87">
        <f>SUM($B$71:V71)-SUM($B$72:V72)</f>
        <v>113.61738421324519</v>
      </c>
      <c r="W73" s="87">
        <f>SUM($B$71:W71)-SUM($B$72:W72)</f>
        <v>113.61738421324519</v>
      </c>
      <c r="X73" s="87">
        <f>SUM($B$71:X71)-SUM($B$72:X72)</f>
        <v>113.61738421324519</v>
      </c>
      <c r="Y73" s="87">
        <f>SUM($B$71:Y71)-SUM($B$72:Y72)</f>
        <v>113.61738421324519</v>
      </c>
      <c r="Z73" s="87">
        <f>SUM($B$71:Z71)-SUM($B$72:Z72)</f>
        <v>113.61738421324519</v>
      </c>
      <c r="AA73" s="87">
        <f>SUM($B$71:AA71)-SUM($B$72:AA72)</f>
        <v>113.61738421324519</v>
      </c>
      <c r="AB73" s="87">
        <f>SUM($B$71:AB71)-SUM($B$72:AB72)</f>
        <v>113.61738421324519</v>
      </c>
      <c r="AC73" s="87">
        <f>SUM($B$71:AC71)-SUM($B$72:AC72)</f>
        <v>113.61738421324519</v>
      </c>
      <c r="AD73" s="87">
        <f>SUM($B$71:AD71)-SUM($B$72:AD72)</f>
        <v>113.61738421324519</v>
      </c>
      <c r="AE73" s="87">
        <f>SUM($B$71:AE71)-SUM($B$72:AE72)</f>
        <v>113.61738421324519</v>
      </c>
      <c r="AF73" s="87">
        <f>SUM($B$71:AF71)-SUM($B$72:AF72)</f>
        <v>113.61738421324519</v>
      </c>
      <c r="AG73" s="87">
        <f>SUM($B$71:AG71)-SUM($B$72:AG72)</f>
        <v>113.61738421324519</v>
      </c>
      <c r="AH73" s="87">
        <f>SUM($B$71:AH71)-SUM($B$72:AH72)</f>
        <v>113.61738421324519</v>
      </c>
      <c r="AI73" s="87">
        <f>SUM($B$71:AI71)-SUM($B$72:AI72)</f>
        <v>113.61738421324519</v>
      </c>
      <c r="AJ73" s="87">
        <f>SUM($B$71:AJ71)-SUM($B$72:AJ72)</f>
        <v>113.61738421324519</v>
      </c>
      <c r="AK73" s="87">
        <f>SUM($B$71:AK71)-SUM($B$72:AK72)</f>
        <v>113.61738421324519</v>
      </c>
      <c r="AL73" s="87">
        <f>SUM($B$71:AL71)-SUM($B$72:AL72)</f>
        <v>113.61738421324519</v>
      </c>
      <c r="AM73" s="87">
        <f>SUM($B$71:AM71)-SUM($B$72:AM72)</f>
        <v>113.61738421324519</v>
      </c>
      <c r="AN73" s="87">
        <f>SUM($B$71:AN71)-SUM($B$72:AN72)</f>
        <v>113.61738421324519</v>
      </c>
      <c r="AO73" s="87">
        <f>SUM($B$71:AO71)-SUM($B$72:AO72)</f>
        <v>113.61738421324519</v>
      </c>
      <c r="AP73" s="87">
        <f>SUM($B$71:AP71)-SUM($B$72:AP72)</f>
        <v>113.61738421324519</v>
      </c>
      <c r="AQ73" s="87">
        <f>SUM($B$71:AQ71)-SUM($B$72:AQ72)</f>
        <v>113.61738421324519</v>
      </c>
      <c r="AR73" s="87">
        <f>SUM($B$71:AR71)-SUM($B$72:AR72)</f>
        <v>113.61738421324519</v>
      </c>
      <c r="AS73" s="87">
        <f>SUM($B$71:AS71)-SUM($B$72:AS72)</f>
        <v>113.61738421324519</v>
      </c>
      <c r="AT73" s="87">
        <f>SUM($B$71:AT71)-SUM($B$72:AT72)</f>
        <v>113.61738421324519</v>
      </c>
      <c r="AU73" s="87">
        <f>SUM($B$71:AU71)-SUM($B$72:AU72)</f>
        <v>113.61738421324519</v>
      </c>
      <c r="AV73" s="87">
        <f>SUM($B$71:AV71)-SUM($B$72:AV72)</f>
        <v>113.61738421324519</v>
      </c>
      <c r="AW73" s="87">
        <f>SUM($B$71:AW71)-SUM($B$72:AW72)</f>
        <v>113.61738421324519</v>
      </c>
      <c r="AX73" s="87">
        <f>SUM($B$71:AX71)-SUM($B$72:AX72)</f>
        <v>113.61738421324519</v>
      </c>
      <c r="AY73" s="87">
        <f>SUM($B$71:AY71)-SUM($B$72:AY72)</f>
        <v>113.61738421324519</v>
      </c>
      <c r="AZ73" s="87">
        <f>SUM($B$71:AZ71)-SUM($B$72:AZ72)</f>
        <v>113.61738421324519</v>
      </c>
      <c r="BA73" s="87">
        <f>SUM($B$71:BA71)-SUM($B$72:BA72)</f>
        <v>113.61738421324519</v>
      </c>
      <c r="BB73" s="87">
        <f>SUM($B$71:BB71)-SUM($B$72:BB72)</f>
        <v>113.61738421324519</v>
      </c>
      <c r="BC73" s="87">
        <f>SUM($B$71:BC71)-SUM($B$72:BC72)</f>
        <v>113.61738421324519</v>
      </c>
      <c r="BD73" s="87">
        <f>SUM($B$71:BD71)-SUM($B$72:BD72)</f>
        <v>113.61738421324519</v>
      </c>
      <c r="BE73" s="87">
        <f>SUM($B$71:BE71)-SUM($B$72:BE72)</f>
        <v>113.61738421324519</v>
      </c>
      <c r="BF73" s="87">
        <f>SUM($B$71:BF71)-SUM($B$72:BF72)</f>
        <v>113.61738421324519</v>
      </c>
      <c r="BG73" s="87">
        <f>SUM($B$71:BG71)-SUM($B$72:BG72)</f>
        <v>113.61738421324519</v>
      </c>
      <c r="BH73" s="87">
        <f>SUM($B$71:BH71)-SUM($B$72:BH72)</f>
        <v>113.61738421324519</v>
      </c>
      <c r="BI73" s="87">
        <f>SUM($B$71:BI71)-SUM($B$72:BI72)</f>
        <v>113.61738421324519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/>
      <c r="C74" s="128"/>
      <c r="D74" s="331"/>
      <c r="E74" s="331"/>
      <c r="F74" s="331"/>
      <c r="G74" s="331"/>
      <c r="H74" s="331"/>
      <c r="I74" s="331"/>
      <c r="J74" s="331"/>
      <c r="K74" s="331"/>
      <c r="L74" s="331">
        <f>($L$71*TaxDepr!B$33)</f>
        <v>0</v>
      </c>
      <c r="M74" s="331">
        <f>($M$71*TaxDepr!B$33)</f>
        <v>4.260651907996694</v>
      </c>
      <c r="N74" s="331">
        <f>($M$71*TaxDepr!C$33)</f>
        <v>8.20203896635417</v>
      </c>
      <c r="O74" s="331">
        <f>($M$71*TaxDepr!D$33)</f>
        <v>7.586232743918381</v>
      </c>
      <c r="P74" s="331">
        <f>($M$71*TaxDepr!E$33)</f>
        <v>7.0181458228521549</v>
      </c>
      <c r="Q74" s="331">
        <f>($M$71*TaxDepr!F$33)</f>
        <v>6.4909611601026977</v>
      </c>
      <c r="R74" s="331">
        <f>($M$71*TaxDepr!G$33)</f>
        <v>6.0046787556700085</v>
      </c>
      <c r="S74" s="331">
        <f>($M$71*TaxDepr!H$33)</f>
        <v>5.5536177403434248</v>
      </c>
      <c r="T74" s="331">
        <f>($M$71*TaxDepr!I$33)</f>
        <v>5.1377781141229475</v>
      </c>
      <c r="U74" s="331">
        <f>($M$71*TaxDepr!J$33)</f>
        <v>5.0696076835950006</v>
      </c>
      <c r="V74" s="331">
        <f>($M$71*TaxDepr!K$33)</f>
        <v>5.0696076835950006</v>
      </c>
      <c r="W74" s="331">
        <f>($M$71*TaxDepr!L$33)</f>
        <v>5.0696076835950006</v>
      </c>
      <c r="X74" s="331">
        <f>($M$71*TaxDepr!M$33)</f>
        <v>5.0696076835950006</v>
      </c>
      <c r="Y74" s="331">
        <f>($M$71*TaxDepr!N$33)</f>
        <v>5.0696076835950006</v>
      </c>
      <c r="Z74" s="331">
        <f>($M$71*TaxDepr!O$33)</f>
        <v>5.0696076835950006</v>
      </c>
      <c r="AA74" s="331">
        <f>($M$71*TaxDepr!P$33)</f>
        <v>5.0696076835950006</v>
      </c>
      <c r="AB74" s="331">
        <f>($M$71*TaxDepr!Q$33)</f>
        <v>5.0696076835950006</v>
      </c>
      <c r="AC74" s="331">
        <f>($M$71*TaxDepr!R$33)</f>
        <v>5.0696076835950006</v>
      </c>
      <c r="AD74" s="331">
        <f>($M$71*TaxDepr!S$33)</f>
        <v>5.0696076835950006</v>
      </c>
      <c r="AE74" s="331">
        <f>($M$71*TaxDepr!T$33)</f>
        <v>5.0696076835950006</v>
      </c>
      <c r="AF74" s="331">
        <f>($M$71*TaxDepr!U$33)</f>
        <v>5.0696076835950006</v>
      </c>
      <c r="AG74" s="331">
        <f>($M$71*TaxDepr!V$33)</f>
        <v>2.5348038417975003</v>
      </c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113.62420125629794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8">C72+C74</f>
        <v>0</v>
      </c>
      <c r="D75" s="95">
        <f t="shared" si="38"/>
        <v>0</v>
      </c>
      <c r="E75" s="95">
        <f t="shared" si="38"/>
        <v>0</v>
      </c>
      <c r="F75" s="95">
        <f t="shared" si="38"/>
        <v>0</v>
      </c>
      <c r="G75" s="95">
        <f t="shared" si="38"/>
        <v>0</v>
      </c>
      <c r="H75" s="95">
        <f t="shared" si="38"/>
        <v>0</v>
      </c>
      <c r="I75" s="95">
        <f t="shared" si="38"/>
        <v>0</v>
      </c>
      <c r="J75" s="95">
        <f t="shared" si="38"/>
        <v>0</v>
      </c>
      <c r="K75" s="95">
        <f t="shared" si="38"/>
        <v>0</v>
      </c>
      <c r="L75" s="95">
        <f t="shared" si="38"/>
        <v>0</v>
      </c>
      <c r="M75" s="95">
        <f t="shared" si="38"/>
        <v>4.260651907996694</v>
      </c>
      <c r="N75" s="95">
        <f t="shared" si="38"/>
        <v>8.20203896635417</v>
      </c>
      <c r="O75" s="95">
        <f t="shared" si="38"/>
        <v>7.586232743918381</v>
      </c>
      <c r="P75" s="95">
        <f t="shared" si="38"/>
        <v>7.0181458228521549</v>
      </c>
      <c r="Q75" s="95">
        <f t="shared" si="38"/>
        <v>6.4909611601026977</v>
      </c>
      <c r="R75" s="95">
        <f t="shared" si="38"/>
        <v>6.0046787556700085</v>
      </c>
      <c r="S75" s="95">
        <f t="shared" si="38"/>
        <v>5.5536177403434248</v>
      </c>
      <c r="T75" s="95">
        <f t="shared" si="38"/>
        <v>5.1377781141229475</v>
      </c>
      <c r="U75" s="95">
        <f t="shared" si="38"/>
        <v>5.0696076835950006</v>
      </c>
      <c r="V75" s="95">
        <f t="shared" si="38"/>
        <v>5.0696076835950006</v>
      </c>
      <c r="W75" s="95">
        <f t="shared" si="38"/>
        <v>5.0696076835950006</v>
      </c>
      <c r="X75" s="95">
        <f t="shared" si="38"/>
        <v>5.0696076835950006</v>
      </c>
      <c r="Y75" s="95">
        <f t="shared" si="38"/>
        <v>5.0696076835950006</v>
      </c>
      <c r="Z75" s="95">
        <f t="shared" si="38"/>
        <v>5.0696076835950006</v>
      </c>
      <c r="AA75" s="95">
        <f t="shared" si="38"/>
        <v>5.0696076835950006</v>
      </c>
      <c r="AB75" s="95">
        <f t="shared" si="38"/>
        <v>5.0696076835950006</v>
      </c>
      <c r="AC75" s="95">
        <f t="shared" si="38"/>
        <v>5.0696076835950006</v>
      </c>
      <c r="AD75" s="95">
        <f t="shared" si="38"/>
        <v>5.0696076835950006</v>
      </c>
      <c r="AE75" s="95">
        <f t="shared" si="38"/>
        <v>5.0696076835950006</v>
      </c>
      <c r="AF75" s="95">
        <f t="shared" si="38"/>
        <v>5.0696076835950006</v>
      </c>
      <c r="AG75" s="95">
        <f t="shared" si="38"/>
        <v>2.5348038417975003</v>
      </c>
      <c r="AH75" s="95">
        <f t="shared" si="38"/>
        <v>0</v>
      </c>
      <c r="AI75" s="95">
        <f t="shared" si="38"/>
        <v>0</v>
      </c>
      <c r="AJ75" s="95">
        <f t="shared" si="38"/>
        <v>0</v>
      </c>
      <c r="AK75" s="95">
        <f t="shared" si="38"/>
        <v>0</v>
      </c>
      <c r="AL75" s="95">
        <f t="shared" si="38"/>
        <v>0</v>
      </c>
      <c r="AM75" s="95">
        <f t="shared" si="38"/>
        <v>0</v>
      </c>
      <c r="AN75" s="95">
        <f t="shared" si="38"/>
        <v>0</v>
      </c>
      <c r="AO75" s="95">
        <f t="shared" si="38"/>
        <v>0</v>
      </c>
      <c r="AP75" s="95">
        <f t="shared" si="38"/>
        <v>0</v>
      </c>
      <c r="AQ75" s="95">
        <f t="shared" si="38"/>
        <v>0</v>
      </c>
      <c r="AR75" s="95">
        <f t="shared" si="38"/>
        <v>0</v>
      </c>
      <c r="AS75" s="95">
        <f t="shared" si="38"/>
        <v>0</v>
      </c>
      <c r="AT75" s="95">
        <f t="shared" si="38"/>
        <v>0</v>
      </c>
      <c r="AU75" s="95">
        <f t="shared" si="38"/>
        <v>0</v>
      </c>
      <c r="AV75" s="95">
        <f t="shared" si="38"/>
        <v>0</v>
      </c>
      <c r="AW75" s="95">
        <f t="shared" si="38"/>
        <v>0</v>
      </c>
      <c r="AX75" s="95">
        <f t="shared" si="38"/>
        <v>0</v>
      </c>
      <c r="AY75" s="95">
        <f t="shared" si="38"/>
        <v>0</v>
      </c>
      <c r="AZ75" s="95">
        <f t="shared" si="38"/>
        <v>0</v>
      </c>
      <c r="BA75" s="95">
        <f t="shared" si="38"/>
        <v>0</v>
      </c>
      <c r="BB75" s="95">
        <f t="shared" si="38"/>
        <v>0</v>
      </c>
      <c r="BC75" s="95">
        <f t="shared" si="38"/>
        <v>0</v>
      </c>
      <c r="BD75" s="95">
        <f t="shared" si="38"/>
        <v>0</v>
      </c>
      <c r="BE75" s="95">
        <f t="shared" si="38"/>
        <v>0</v>
      </c>
      <c r="BF75" s="95">
        <f t="shared" si="38"/>
        <v>0</v>
      </c>
      <c r="BG75" s="95">
        <f t="shared" si="38"/>
        <v>0</v>
      </c>
      <c r="BH75" s="95">
        <f t="shared" si="38"/>
        <v>0</v>
      </c>
      <c r="BI75" s="95">
        <f t="shared" si="38"/>
        <v>0</v>
      </c>
      <c r="BJ75" s="95">
        <f t="shared" si="38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9">B20</f>
        <v>0</v>
      </c>
      <c r="C78" s="87">
        <f t="shared" si="39"/>
        <v>0</v>
      </c>
      <c r="D78" s="87">
        <f t="shared" si="39"/>
        <v>0</v>
      </c>
      <c r="E78" s="87">
        <f t="shared" si="39"/>
        <v>0</v>
      </c>
      <c r="F78" s="87">
        <f t="shared" si="39"/>
        <v>0</v>
      </c>
      <c r="G78" s="87">
        <f t="shared" si="39"/>
        <v>0</v>
      </c>
      <c r="H78" s="87">
        <f t="shared" si="39"/>
        <v>0</v>
      </c>
      <c r="I78" s="87">
        <f t="shared" si="39"/>
        <v>0</v>
      </c>
      <c r="J78" s="87">
        <f t="shared" si="39"/>
        <v>0</v>
      </c>
      <c r="K78" s="87">
        <f t="shared" si="39"/>
        <v>0</v>
      </c>
      <c r="L78" s="87">
        <f t="shared" si="39"/>
        <v>0</v>
      </c>
      <c r="M78" s="87">
        <f t="shared" si="39"/>
        <v>113.61738421324519</v>
      </c>
      <c r="N78" s="87">
        <f t="shared" si="39"/>
        <v>0</v>
      </c>
      <c r="O78" s="87">
        <f t="shared" si="39"/>
        <v>0</v>
      </c>
      <c r="P78" s="87">
        <f t="shared" si="39"/>
        <v>0</v>
      </c>
      <c r="Q78" s="87">
        <f t="shared" si="39"/>
        <v>0</v>
      </c>
      <c r="R78" s="87">
        <f t="shared" si="39"/>
        <v>0</v>
      </c>
      <c r="S78" s="87">
        <f t="shared" si="39"/>
        <v>0</v>
      </c>
      <c r="T78" s="87">
        <f t="shared" si="39"/>
        <v>0</v>
      </c>
      <c r="U78" s="87">
        <f t="shared" si="39"/>
        <v>0</v>
      </c>
      <c r="V78" s="87">
        <f t="shared" si="39"/>
        <v>0</v>
      </c>
      <c r="W78" s="87">
        <f t="shared" si="39"/>
        <v>0</v>
      </c>
      <c r="X78" s="87">
        <f t="shared" si="39"/>
        <v>0</v>
      </c>
      <c r="Y78" s="87">
        <f t="shared" si="39"/>
        <v>0</v>
      </c>
      <c r="Z78" s="87">
        <f t="shared" si="39"/>
        <v>0</v>
      </c>
      <c r="AA78" s="87">
        <f t="shared" si="39"/>
        <v>0</v>
      </c>
      <c r="AB78" s="87">
        <f t="shared" si="39"/>
        <v>0</v>
      </c>
      <c r="AC78" s="87">
        <f t="shared" si="39"/>
        <v>0</v>
      </c>
      <c r="AD78" s="87">
        <f t="shared" si="39"/>
        <v>0</v>
      </c>
      <c r="AE78" s="87">
        <f t="shared" si="39"/>
        <v>0</v>
      </c>
      <c r="AF78" s="87">
        <f t="shared" si="39"/>
        <v>0</v>
      </c>
      <c r="AG78" s="87">
        <f t="shared" si="39"/>
        <v>0</v>
      </c>
      <c r="AH78" s="87">
        <f t="shared" si="39"/>
        <v>0</v>
      </c>
      <c r="AI78" s="87">
        <f t="shared" si="39"/>
        <v>0</v>
      </c>
      <c r="AJ78" s="87">
        <f t="shared" si="39"/>
        <v>0</v>
      </c>
      <c r="AK78" s="87">
        <f t="shared" si="39"/>
        <v>0</v>
      </c>
      <c r="AL78" s="87">
        <f t="shared" si="39"/>
        <v>0</v>
      </c>
      <c r="AM78" s="87">
        <f t="shared" si="39"/>
        <v>0</v>
      </c>
      <c r="AN78" s="87">
        <f t="shared" si="39"/>
        <v>0</v>
      </c>
      <c r="AO78" s="87">
        <f t="shared" si="39"/>
        <v>0</v>
      </c>
      <c r="AP78" s="87">
        <f t="shared" si="39"/>
        <v>0</v>
      </c>
      <c r="AQ78" s="87">
        <f t="shared" si="39"/>
        <v>0</v>
      </c>
      <c r="AR78" s="87">
        <f t="shared" si="39"/>
        <v>0</v>
      </c>
      <c r="AS78" s="87">
        <f t="shared" si="39"/>
        <v>0</v>
      </c>
      <c r="AT78" s="87">
        <f t="shared" si="39"/>
        <v>0</v>
      </c>
      <c r="AU78" s="87">
        <f t="shared" si="39"/>
        <v>0</v>
      </c>
      <c r="AV78" s="87">
        <f t="shared" si="39"/>
        <v>0</v>
      </c>
      <c r="AW78" s="87">
        <f t="shared" si="39"/>
        <v>0</v>
      </c>
      <c r="AX78" s="87">
        <f t="shared" si="39"/>
        <v>0</v>
      </c>
      <c r="AY78" s="87">
        <f t="shared" si="39"/>
        <v>0</v>
      </c>
      <c r="AZ78" s="87">
        <f t="shared" si="39"/>
        <v>0</v>
      </c>
      <c r="BA78" s="87">
        <f t="shared" si="39"/>
        <v>0</v>
      </c>
      <c r="BB78" s="87">
        <f t="shared" si="39"/>
        <v>0</v>
      </c>
      <c r="BC78" s="87">
        <f t="shared" si="39"/>
        <v>0</v>
      </c>
      <c r="BD78" s="87">
        <f t="shared" si="39"/>
        <v>0</v>
      </c>
      <c r="BE78" s="87">
        <f t="shared" si="39"/>
        <v>0</v>
      </c>
      <c r="BF78" s="87">
        <f t="shared" si="39"/>
        <v>0</v>
      </c>
      <c r="BG78" s="87">
        <f t="shared" si="39"/>
        <v>0</v>
      </c>
      <c r="BH78" s="87">
        <f t="shared" si="39"/>
        <v>0</v>
      </c>
      <c r="BI78" s="87">
        <f t="shared" si="39"/>
        <v>0</v>
      </c>
      <c r="BJ78" s="87">
        <f t="shared" si="39"/>
        <v>-113.61738421324519</v>
      </c>
      <c r="BK78" s="87">
        <f t="shared" si="39"/>
        <v>0</v>
      </c>
      <c r="BL78" s="87">
        <f t="shared" si="39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0</v>
      </c>
      <c r="E80" s="87">
        <f>SUM($B$78:E78)</f>
        <v>0</v>
      </c>
      <c r="F80" s="87">
        <f>SUM($B$78:F78)</f>
        <v>0</v>
      </c>
      <c r="G80" s="87">
        <f>SUM($B$78:G78)</f>
        <v>0</v>
      </c>
      <c r="H80" s="87">
        <f>SUM($B$78:H78)</f>
        <v>0</v>
      </c>
      <c r="I80" s="87">
        <f>SUM($B$78:I78)</f>
        <v>0</v>
      </c>
      <c r="J80" s="87">
        <f>SUM($B$78:J78)</f>
        <v>0</v>
      </c>
      <c r="K80" s="87">
        <f>SUM($B$78:K78)</f>
        <v>0</v>
      </c>
      <c r="L80" s="87">
        <f>SUM($B$78:L78)</f>
        <v>0</v>
      </c>
      <c r="M80" s="87">
        <f>SUM($B$78:M78)</f>
        <v>113.61738421324519</v>
      </c>
      <c r="N80" s="87">
        <f>SUM($B$78:N78)</f>
        <v>113.61738421324519</v>
      </c>
      <c r="O80" s="87">
        <f>SUM($B$78:O78)</f>
        <v>113.61738421324519</v>
      </c>
      <c r="P80" s="87">
        <f>SUM($B$78:P78)</f>
        <v>113.61738421324519</v>
      </c>
      <c r="Q80" s="87">
        <f>SUM($B$78:Q78)</f>
        <v>113.61738421324519</v>
      </c>
      <c r="R80" s="87">
        <f>SUM($B$78:R78)</f>
        <v>113.61738421324519</v>
      </c>
      <c r="S80" s="87">
        <f>SUM($B$78:S78)</f>
        <v>113.61738421324519</v>
      </c>
      <c r="T80" s="87">
        <f>SUM($B$78:T78)</f>
        <v>113.61738421324519</v>
      </c>
      <c r="U80" s="87">
        <f>SUM($B$78:U78)</f>
        <v>113.61738421324519</v>
      </c>
      <c r="V80" s="87">
        <f>SUM($B$78:V78)</f>
        <v>113.61738421324519</v>
      </c>
      <c r="W80" s="87">
        <f>SUM($B$78:W78)</f>
        <v>113.61738421324519</v>
      </c>
      <c r="X80" s="87">
        <f>SUM($B$78:X78)</f>
        <v>113.61738421324519</v>
      </c>
      <c r="Y80" s="87">
        <f>SUM($B$78:Y78)</f>
        <v>113.61738421324519</v>
      </c>
      <c r="Z80" s="87">
        <f>SUM($B$78:Z78)</f>
        <v>113.61738421324519</v>
      </c>
      <c r="AA80" s="87">
        <f>SUM($B$78:AA78)</f>
        <v>113.61738421324519</v>
      </c>
      <c r="AB80" s="87">
        <f>SUM($B$78:AB78)</f>
        <v>113.61738421324519</v>
      </c>
      <c r="AC80" s="87">
        <f>SUM($B$78:AC78)</f>
        <v>113.61738421324519</v>
      </c>
      <c r="AD80" s="87">
        <f>SUM($B$78:AD78)</f>
        <v>113.61738421324519</v>
      </c>
      <c r="AE80" s="87">
        <f>SUM($B$78:AE78)</f>
        <v>113.61738421324519</v>
      </c>
      <c r="AF80" s="87">
        <f>SUM($B$78:AF78)</f>
        <v>113.61738421324519</v>
      </c>
      <c r="AG80" s="87">
        <f>SUM($B$78:AG78)</f>
        <v>113.61738421324519</v>
      </c>
      <c r="AH80" s="87">
        <f>SUM($B$78:AH78)</f>
        <v>113.61738421324519</v>
      </c>
      <c r="AI80" s="87">
        <f>SUM($B$78:AI78)</f>
        <v>113.61738421324519</v>
      </c>
      <c r="AJ80" s="87">
        <f>SUM($B$78:AJ78)</f>
        <v>113.61738421324519</v>
      </c>
      <c r="AK80" s="87">
        <f>SUM($B$78:AK78)</f>
        <v>113.61738421324519</v>
      </c>
      <c r="AL80" s="87">
        <f>SUM($B$78:AL78)</f>
        <v>113.61738421324519</v>
      </c>
      <c r="AM80" s="87">
        <f>SUM($B$78:AM78)</f>
        <v>113.61738421324519</v>
      </c>
      <c r="AN80" s="87">
        <f>SUM($B$78:AN78)</f>
        <v>113.61738421324519</v>
      </c>
      <c r="AO80" s="87">
        <f>SUM($B$78:AO78)</f>
        <v>113.61738421324519</v>
      </c>
      <c r="AP80" s="87">
        <f>SUM($B$78:AP78)</f>
        <v>113.61738421324519</v>
      </c>
      <c r="AQ80" s="87">
        <f>SUM($B$78:AQ78)</f>
        <v>113.61738421324519</v>
      </c>
      <c r="AR80" s="87">
        <f>SUM($B$78:AR78)</f>
        <v>113.61738421324519</v>
      </c>
      <c r="AS80" s="87">
        <f>SUM($B$78:AS78)</f>
        <v>113.61738421324519</v>
      </c>
      <c r="AT80" s="87">
        <f>SUM($B$78:AT78)</f>
        <v>113.61738421324519</v>
      </c>
      <c r="AU80" s="87">
        <f>SUM($B$78:AU78)</f>
        <v>113.61738421324519</v>
      </c>
      <c r="AV80" s="87">
        <f>SUM($B$78:AV78)</f>
        <v>113.61738421324519</v>
      </c>
      <c r="AW80" s="87">
        <f>SUM($B$78:AW78)</f>
        <v>113.61738421324519</v>
      </c>
      <c r="AX80" s="87">
        <f>SUM($B$78:AX78)</f>
        <v>113.61738421324519</v>
      </c>
      <c r="AY80" s="87">
        <f>SUM($B$78:AY78)</f>
        <v>113.61738421324519</v>
      </c>
      <c r="AZ80" s="87">
        <f>SUM($B$78:AZ78)</f>
        <v>113.61738421324519</v>
      </c>
      <c r="BA80" s="87">
        <f>SUM($B$78:BA78)</f>
        <v>113.61738421324519</v>
      </c>
      <c r="BB80" s="87">
        <f>SUM($B$78:BB78)</f>
        <v>113.61738421324519</v>
      </c>
      <c r="BC80" s="87">
        <f>SUM($B$78:BC78)</f>
        <v>113.61738421324519</v>
      </c>
      <c r="BD80" s="87">
        <f>SUM($B$78:BD78)</f>
        <v>113.61738421324519</v>
      </c>
      <c r="BE80" s="87">
        <f>SUM($B$78:BE78)</f>
        <v>113.61738421324519</v>
      </c>
      <c r="BF80" s="87">
        <f>SUM($B$78:BF78)</f>
        <v>113.61738421324519</v>
      </c>
      <c r="BG80" s="87">
        <f>SUM($B$78:BG78)</f>
        <v>113.61738421324519</v>
      </c>
      <c r="BH80" s="87">
        <f>SUM($B$78:BH78)</f>
        <v>113.61738421324519</v>
      </c>
      <c r="BI80" s="87">
        <f>SUM($B$78:BI78)</f>
        <v>113.61738421324519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0</v>
      </c>
      <c r="E81" s="330">
        <f t="shared" ref="E81:BL81" si="40">E74</f>
        <v>0</v>
      </c>
      <c r="F81" s="330">
        <f t="shared" si="40"/>
        <v>0</v>
      </c>
      <c r="G81" s="330">
        <f t="shared" si="40"/>
        <v>0</v>
      </c>
      <c r="H81" s="330">
        <f t="shared" si="40"/>
        <v>0</v>
      </c>
      <c r="I81" s="330">
        <f t="shared" si="40"/>
        <v>0</v>
      </c>
      <c r="J81" s="330">
        <f t="shared" si="40"/>
        <v>0</v>
      </c>
      <c r="K81" s="330">
        <f t="shared" si="40"/>
        <v>0</v>
      </c>
      <c r="L81" s="330">
        <f t="shared" si="40"/>
        <v>0</v>
      </c>
      <c r="M81" s="330">
        <f t="shared" si="40"/>
        <v>4.260651907996694</v>
      </c>
      <c r="N81" s="330">
        <f t="shared" si="40"/>
        <v>8.20203896635417</v>
      </c>
      <c r="O81" s="330">
        <f t="shared" si="40"/>
        <v>7.586232743918381</v>
      </c>
      <c r="P81" s="330">
        <f t="shared" si="40"/>
        <v>7.0181458228521549</v>
      </c>
      <c r="Q81" s="330">
        <f t="shared" si="40"/>
        <v>6.4909611601026977</v>
      </c>
      <c r="R81" s="330">
        <f t="shared" si="40"/>
        <v>6.0046787556700085</v>
      </c>
      <c r="S81" s="330">
        <f t="shared" si="40"/>
        <v>5.5536177403434248</v>
      </c>
      <c r="T81" s="330">
        <f t="shared" si="40"/>
        <v>5.1377781141229475</v>
      </c>
      <c r="U81" s="330">
        <f t="shared" si="40"/>
        <v>5.0696076835950006</v>
      </c>
      <c r="V81" s="330">
        <f t="shared" si="40"/>
        <v>5.0696076835950006</v>
      </c>
      <c r="W81" s="330">
        <f t="shared" si="40"/>
        <v>5.0696076835950006</v>
      </c>
      <c r="X81" s="330">
        <f t="shared" si="40"/>
        <v>5.0696076835950006</v>
      </c>
      <c r="Y81" s="330">
        <f t="shared" si="40"/>
        <v>5.0696076835950006</v>
      </c>
      <c r="Z81" s="330">
        <f t="shared" si="40"/>
        <v>5.0696076835950006</v>
      </c>
      <c r="AA81" s="330">
        <f t="shared" si="40"/>
        <v>5.0696076835950006</v>
      </c>
      <c r="AB81" s="330">
        <f t="shared" si="40"/>
        <v>5.0696076835950006</v>
      </c>
      <c r="AC81" s="330">
        <f t="shared" si="40"/>
        <v>5.0696076835950006</v>
      </c>
      <c r="AD81" s="330">
        <f t="shared" si="40"/>
        <v>5.0696076835950006</v>
      </c>
      <c r="AE81" s="330">
        <f t="shared" si="40"/>
        <v>5.0696076835950006</v>
      </c>
      <c r="AF81" s="330">
        <f t="shared" si="40"/>
        <v>5.0696076835950006</v>
      </c>
      <c r="AG81" s="330">
        <f t="shared" si="40"/>
        <v>2.5348038417975003</v>
      </c>
      <c r="AH81" s="330">
        <f t="shared" si="40"/>
        <v>0</v>
      </c>
      <c r="AI81" s="330">
        <f t="shared" si="40"/>
        <v>0</v>
      </c>
      <c r="AJ81" s="330">
        <f t="shared" si="40"/>
        <v>0</v>
      </c>
      <c r="AK81" s="330">
        <f t="shared" si="40"/>
        <v>0</v>
      </c>
      <c r="AL81" s="330">
        <f t="shared" si="40"/>
        <v>0</v>
      </c>
      <c r="AM81" s="330">
        <f t="shared" si="40"/>
        <v>0</v>
      </c>
      <c r="AN81" s="330">
        <f t="shared" si="40"/>
        <v>0</v>
      </c>
      <c r="AO81" s="330">
        <f t="shared" si="40"/>
        <v>0</v>
      </c>
      <c r="AP81" s="330">
        <f t="shared" si="40"/>
        <v>0</v>
      </c>
      <c r="AQ81" s="330">
        <f t="shared" si="40"/>
        <v>0</v>
      </c>
      <c r="AR81" s="330">
        <f t="shared" si="40"/>
        <v>0</v>
      </c>
      <c r="AS81" s="330">
        <f t="shared" si="40"/>
        <v>0</v>
      </c>
      <c r="AT81" s="330">
        <f t="shared" si="40"/>
        <v>0</v>
      </c>
      <c r="AU81" s="330">
        <f t="shared" si="40"/>
        <v>0</v>
      </c>
      <c r="AV81" s="330">
        <f t="shared" si="40"/>
        <v>0</v>
      </c>
      <c r="AW81" s="330">
        <f t="shared" si="40"/>
        <v>0</v>
      </c>
      <c r="AX81" s="330">
        <f t="shared" si="40"/>
        <v>0</v>
      </c>
      <c r="AY81" s="330">
        <f t="shared" si="40"/>
        <v>0</v>
      </c>
      <c r="AZ81" s="330">
        <f t="shared" si="40"/>
        <v>0</v>
      </c>
      <c r="BA81" s="330">
        <f t="shared" si="40"/>
        <v>0</v>
      </c>
      <c r="BB81" s="330">
        <f t="shared" si="40"/>
        <v>0</v>
      </c>
      <c r="BC81" s="330">
        <f t="shared" si="40"/>
        <v>0</v>
      </c>
      <c r="BD81" s="330">
        <f t="shared" si="40"/>
        <v>0</v>
      </c>
      <c r="BE81" s="330">
        <f t="shared" si="40"/>
        <v>0</v>
      </c>
      <c r="BF81" s="330">
        <f t="shared" si="40"/>
        <v>0</v>
      </c>
      <c r="BG81" s="330">
        <f t="shared" si="40"/>
        <v>0</v>
      </c>
      <c r="BH81" s="330">
        <f t="shared" si="40"/>
        <v>0</v>
      </c>
      <c r="BI81" s="330">
        <f t="shared" si="40"/>
        <v>0</v>
      </c>
      <c r="BJ81" s="330">
        <f t="shared" si="40"/>
        <v>0</v>
      </c>
      <c r="BK81" s="330">
        <f t="shared" si="40"/>
        <v>0</v>
      </c>
      <c r="BL81" s="330">
        <f t="shared" si="40"/>
        <v>0</v>
      </c>
      <c r="BM81" s="37"/>
      <c r="BN81" s="75">
        <f>SUM(B81:BM81)</f>
        <v>113.62420125629794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1">C79+C81</f>
        <v>0</v>
      </c>
      <c r="D82" s="95">
        <f t="shared" si="41"/>
        <v>0</v>
      </c>
      <c r="E82" s="95">
        <f t="shared" si="41"/>
        <v>0</v>
      </c>
      <c r="F82" s="95">
        <f t="shared" si="41"/>
        <v>0</v>
      </c>
      <c r="G82" s="95">
        <f t="shared" si="41"/>
        <v>0</v>
      </c>
      <c r="H82" s="95">
        <f t="shared" si="41"/>
        <v>0</v>
      </c>
      <c r="I82" s="95">
        <f t="shared" si="41"/>
        <v>0</v>
      </c>
      <c r="J82" s="95">
        <f t="shared" si="41"/>
        <v>0</v>
      </c>
      <c r="K82" s="95">
        <f t="shared" si="41"/>
        <v>0</v>
      </c>
      <c r="L82" s="95">
        <f t="shared" si="41"/>
        <v>0</v>
      </c>
      <c r="M82" s="95">
        <f t="shared" si="41"/>
        <v>4.260651907996694</v>
      </c>
      <c r="N82" s="95">
        <f t="shared" si="41"/>
        <v>8.20203896635417</v>
      </c>
      <c r="O82" s="95">
        <f t="shared" si="41"/>
        <v>7.586232743918381</v>
      </c>
      <c r="P82" s="95">
        <f t="shared" si="41"/>
        <v>7.0181458228521549</v>
      </c>
      <c r="Q82" s="95">
        <f t="shared" si="41"/>
        <v>6.4909611601026977</v>
      </c>
      <c r="R82" s="95">
        <f t="shared" si="41"/>
        <v>6.0046787556700085</v>
      </c>
      <c r="S82" s="95">
        <f t="shared" si="41"/>
        <v>5.5536177403434248</v>
      </c>
      <c r="T82" s="95">
        <f t="shared" si="41"/>
        <v>5.1377781141229475</v>
      </c>
      <c r="U82" s="95">
        <f t="shared" si="41"/>
        <v>5.0696076835950006</v>
      </c>
      <c r="V82" s="95">
        <f t="shared" si="41"/>
        <v>5.0696076835950006</v>
      </c>
      <c r="W82" s="95">
        <f t="shared" si="41"/>
        <v>5.0696076835950006</v>
      </c>
      <c r="X82" s="95">
        <f t="shared" si="41"/>
        <v>5.0696076835950006</v>
      </c>
      <c r="Y82" s="95">
        <f t="shared" si="41"/>
        <v>5.0696076835950006</v>
      </c>
      <c r="Z82" s="95">
        <f t="shared" si="41"/>
        <v>5.0696076835950006</v>
      </c>
      <c r="AA82" s="95">
        <f t="shared" si="41"/>
        <v>5.0696076835950006</v>
      </c>
      <c r="AB82" s="95">
        <f t="shared" si="41"/>
        <v>5.0696076835950006</v>
      </c>
      <c r="AC82" s="95">
        <f t="shared" si="41"/>
        <v>5.0696076835950006</v>
      </c>
      <c r="AD82" s="95">
        <f t="shared" si="41"/>
        <v>5.0696076835950006</v>
      </c>
      <c r="AE82" s="95">
        <f t="shared" si="41"/>
        <v>5.0696076835950006</v>
      </c>
      <c r="AF82" s="95">
        <f t="shared" si="41"/>
        <v>5.0696076835950006</v>
      </c>
      <c r="AG82" s="95">
        <f t="shared" si="41"/>
        <v>2.5348038417975003</v>
      </c>
      <c r="AH82" s="95">
        <f t="shared" si="41"/>
        <v>0</v>
      </c>
      <c r="AI82" s="95">
        <f t="shared" si="41"/>
        <v>0</v>
      </c>
      <c r="AJ82" s="95">
        <f t="shared" si="41"/>
        <v>0</v>
      </c>
      <c r="AK82" s="95">
        <f t="shared" si="41"/>
        <v>0</v>
      </c>
      <c r="AL82" s="95">
        <f t="shared" si="41"/>
        <v>0</v>
      </c>
      <c r="AM82" s="95">
        <f t="shared" si="41"/>
        <v>0</v>
      </c>
      <c r="AN82" s="95">
        <f t="shared" si="41"/>
        <v>0</v>
      </c>
      <c r="AO82" s="95">
        <f t="shared" si="41"/>
        <v>0</v>
      </c>
      <c r="AP82" s="95">
        <f t="shared" si="41"/>
        <v>0</v>
      </c>
      <c r="AQ82" s="95">
        <f t="shared" si="41"/>
        <v>0</v>
      </c>
      <c r="AR82" s="95">
        <f t="shared" si="41"/>
        <v>0</v>
      </c>
      <c r="AS82" s="95">
        <f t="shared" si="41"/>
        <v>0</v>
      </c>
      <c r="AT82" s="95">
        <f t="shared" si="41"/>
        <v>0</v>
      </c>
      <c r="AU82" s="95">
        <f t="shared" si="41"/>
        <v>0</v>
      </c>
      <c r="AV82" s="95">
        <f t="shared" si="41"/>
        <v>0</v>
      </c>
      <c r="AW82" s="95">
        <f t="shared" si="41"/>
        <v>0</v>
      </c>
      <c r="AX82" s="95">
        <f t="shared" si="41"/>
        <v>0</v>
      </c>
      <c r="AY82" s="95">
        <f t="shared" si="41"/>
        <v>0</v>
      </c>
      <c r="AZ82" s="95">
        <f t="shared" si="41"/>
        <v>0</v>
      </c>
      <c r="BA82" s="95">
        <f t="shared" si="41"/>
        <v>0</v>
      </c>
      <c r="BB82" s="95">
        <f t="shared" si="41"/>
        <v>0</v>
      </c>
      <c r="BC82" s="95">
        <f t="shared" si="41"/>
        <v>0</v>
      </c>
      <c r="BD82" s="95">
        <f t="shared" si="41"/>
        <v>0</v>
      </c>
      <c r="BE82" s="95">
        <f t="shared" si="41"/>
        <v>0</v>
      </c>
      <c r="BF82" s="95">
        <f t="shared" si="41"/>
        <v>0</v>
      </c>
      <c r="BG82" s="95">
        <f t="shared" si="41"/>
        <v>0</v>
      </c>
      <c r="BH82" s="95">
        <f t="shared" si="41"/>
        <v>0</v>
      </c>
      <c r="BI82" s="95">
        <f t="shared" si="41"/>
        <v>0</v>
      </c>
      <c r="BJ82" s="95">
        <f t="shared" si="41"/>
        <v>0</v>
      </c>
      <c r="BK82" s="95">
        <f t="shared" si="41"/>
        <v>0</v>
      </c>
      <c r="BL82" s="95">
        <f t="shared" si="41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AY85" si="42">$B$20*(1-$B$5)/$B$3</f>
        <v>0</v>
      </c>
      <c r="C85" s="75">
        <f t="shared" si="42"/>
        <v>0</v>
      </c>
      <c r="D85" s="75">
        <f t="shared" si="42"/>
        <v>0</v>
      </c>
      <c r="E85" s="75">
        <f t="shared" si="42"/>
        <v>0</v>
      </c>
      <c r="F85" s="75">
        <f t="shared" si="42"/>
        <v>0</v>
      </c>
      <c r="G85" s="75">
        <f t="shared" si="42"/>
        <v>0</v>
      </c>
      <c r="H85" s="75">
        <f t="shared" si="42"/>
        <v>0</v>
      </c>
      <c r="I85" s="75">
        <f t="shared" si="42"/>
        <v>0</v>
      </c>
      <c r="J85" s="75">
        <f t="shared" si="42"/>
        <v>0</v>
      </c>
      <c r="K85" s="75">
        <f t="shared" si="42"/>
        <v>0</v>
      </c>
      <c r="L85" s="75">
        <f t="shared" si="42"/>
        <v>0</v>
      </c>
      <c r="M85" s="75">
        <f t="shared" si="42"/>
        <v>0</v>
      </c>
      <c r="N85" s="75">
        <f t="shared" si="42"/>
        <v>0</v>
      </c>
      <c r="O85" s="75">
        <f t="shared" si="42"/>
        <v>0</v>
      </c>
      <c r="P85" s="75">
        <f t="shared" si="42"/>
        <v>0</v>
      </c>
      <c r="Q85" s="75">
        <f t="shared" si="42"/>
        <v>0</v>
      </c>
      <c r="R85" s="75">
        <f t="shared" si="42"/>
        <v>0</v>
      </c>
      <c r="S85" s="75">
        <f t="shared" si="42"/>
        <v>0</v>
      </c>
      <c r="T85" s="75">
        <f t="shared" si="42"/>
        <v>0</v>
      </c>
      <c r="U85" s="75">
        <f t="shared" si="42"/>
        <v>0</v>
      </c>
      <c r="V85" s="75">
        <f t="shared" si="42"/>
        <v>0</v>
      </c>
      <c r="W85" s="75">
        <f t="shared" si="42"/>
        <v>0</v>
      </c>
      <c r="X85" s="75">
        <f t="shared" si="42"/>
        <v>0</v>
      </c>
      <c r="Y85" s="75">
        <f t="shared" si="42"/>
        <v>0</v>
      </c>
      <c r="Z85" s="75">
        <f t="shared" si="42"/>
        <v>0</v>
      </c>
      <c r="AA85" s="75">
        <f t="shared" si="42"/>
        <v>0</v>
      </c>
      <c r="AB85" s="75">
        <f t="shared" si="42"/>
        <v>0</v>
      </c>
      <c r="AC85" s="75">
        <f t="shared" si="42"/>
        <v>0</v>
      </c>
      <c r="AD85" s="75">
        <f t="shared" si="42"/>
        <v>0</v>
      </c>
      <c r="AE85" s="75">
        <f t="shared" si="42"/>
        <v>0</v>
      </c>
      <c r="AF85" s="75">
        <f t="shared" si="42"/>
        <v>0</v>
      </c>
      <c r="AG85" s="75">
        <f t="shared" si="42"/>
        <v>0</v>
      </c>
      <c r="AH85" s="75">
        <f t="shared" si="42"/>
        <v>0</v>
      </c>
      <c r="AI85" s="75">
        <f t="shared" si="42"/>
        <v>0</v>
      </c>
      <c r="AJ85" s="75">
        <f t="shared" si="42"/>
        <v>0</v>
      </c>
      <c r="AK85" s="75">
        <f t="shared" si="42"/>
        <v>0</v>
      </c>
      <c r="AL85" s="75">
        <f t="shared" si="42"/>
        <v>0</v>
      </c>
      <c r="AM85" s="75">
        <f t="shared" si="42"/>
        <v>0</v>
      </c>
      <c r="AN85" s="75">
        <f t="shared" si="42"/>
        <v>0</v>
      </c>
      <c r="AO85" s="75">
        <f t="shared" si="42"/>
        <v>0</v>
      </c>
      <c r="AP85" s="75">
        <f t="shared" si="42"/>
        <v>0</v>
      </c>
      <c r="AQ85" s="75">
        <f t="shared" si="42"/>
        <v>0</v>
      </c>
      <c r="AR85" s="75">
        <f t="shared" si="42"/>
        <v>0</v>
      </c>
      <c r="AS85" s="75">
        <f t="shared" si="42"/>
        <v>0</v>
      </c>
      <c r="AT85" s="75">
        <f t="shared" si="42"/>
        <v>0</v>
      </c>
      <c r="AU85" s="75">
        <f t="shared" si="42"/>
        <v>0</v>
      </c>
      <c r="AV85" s="75">
        <f t="shared" si="42"/>
        <v>0</v>
      </c>
      <c r="AW85" s="75">
        <f t="shared" si="42"/>
        <v>0</v>
      </c>
      <c r="AX85" s="75">
        <f t="shared" si="42"/>
        <v>0</v>
      </c>
      <c r="AY85" s="75">
        <f t="shared" si="42"/>
        <v>0</v>
      </c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37"/>
      <c r="BN85" s="75">
        <f t="shared" ref="BN85:BN97" si="43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AZ86" si="44">$C$20*(1-$B$5)/$B$3</f>
        <v>0</v>
      </c>
      <c r="D86" s="75">
        <f t="shared" si="44"/>
        <v>0</v>
      </c>
      <c r="E86" s="75">
        <f t="shared" si="44"/>
        <v>0</v>
      </c>
      <c r="F86" s="75">
        <f t="shared" si="44"/>
        <v>0</v>
      </c>
      <c r="G86" s="75">
        <f t="shared" si="44"/>
        <v>0</v>
      </c>
      <c r="H86" s="75">
        <f t="shared" si="44"/>
        <v>0</v>
      </c>
      <c r="I86" s="75">
        <f t="shared" si="44"/>
        <v>0</v>
      </c>
      <c r="J86" s="75">
        <f t="shared" si="44"/>
        <v>0</v>
      </c>
      <c r="K86" s="75">
        <f t="shared" si="44"/>
        <v>0</v>
      </c>
      <c r="L86" s="75">
        <f t="shared" si="44"/>
        <v>0</v>
      </c>
      <c r="M86" s="75">
        <f t="shared" si="44"/>
        <v>0</v>
      </c>
      <c r="N86" s="75">
        <f t="shared" si="44"/>
        <v>0</v>
      </c>
      <c r="O86" s="75">
        <f t="shared" si="44"/>
        <v>0</v>
      </c>
      <c r="P86" s="75">
        <f t="shared" si="44"/>
        <v>0</v>
      </c>
      <c r="Q86" s="75">
        <f t="shared" si="44"/>
        <v>0</v>
      </c>
      <c r="R86" s="75">
        <f t="shared" si="44"/>
        <v>0</v>
      </c>
      <c r="S86" s="75">
        <f t="shared" si="44"/>
        <v>0</v>
      </c>
      <c r="T86" s="75">
        <f t="shared" si="44"/>
        <v>0</v>
      </c>
      <c r="U86" s="75">
        <f t="shared" si="44"/>
        <v>0</v>
      </c>
      <c r="V86" s="75">
        <f t="shared" si="44"/>
        <v>0</v>
      </c>
      <c r="W86" s="75">
        <f t="shared" si="44"/>
        <v>0</v>
      </c>
      <c r="X86" s="75">
        <f t="shared" si="44"/>
        <v>0</v>
      </c>
      <c r="Y86" s="75">
        <f t="shared" si="44"/>
        <v>0</v>
      </c>
      <c r="Z86" s="75">
        <f t="shared" si="44"/>
        <v>0</v>
      </c>
      <c r="AA86" s="75">
        <f t="shared" si="44"/>
        <v>0</v>
      </c>
      <c r="AB86" s="75">
        <f t="shared" si="44"/>
        <v>0</v>
      </c>
      <c r="AC86" s="75">
        <f t="shared" si="44"/>
        <v>0</v>
      </c>
      <c r="AD86" s="75">
        <f t="shared" si="44"/>
        <v>0</v>
      </c>
      <c r="AE86" s="75">
        <f t="shared" si="44"/>
        <v>0</v>
      </c>
      <c r="AF86" s="75">
        <f t="shared" si="44"/>
        <v>0</v>
      </c>
      <c r="AG86" s="75">
        <f t="shared" si="44"/>
        <v>0</v>
      </c>
      <c r="AH86" s="75">
        <f t="shared" si="44"/>
        <v>0</v>
      </c>
      <c r="AI86" s="75">
        <f t="shared" si="44"/>
        <v>0</v>
      </c>
      <c r="AJ86" s="75">
        <f t="shared" si="44"/>
        <v>0</v>
      </c>
      <c r="AK86" s="75">
        <f t="shared" si="44"/>
        <v>0</v>
      </c>
      <c r="AL86" s="75">
        <f t="shared" si="44"/>
        <v>0</v>
      </c>
      <c r="AM86" s="75">
        <f t="shared" si="44"/>
        <v>0</v>
      </c>
      <c r="AN86" s="75">
        <f t="shared" si="44"/>
        <v>0</v>
      </c>
      <c r="AO86" s="75">
        <f t="shared" si="44"/>
        <v>0</v>
      </c>
      <c r="AP86" s="75">
        <f t="shared" si="44"/>
        <v>0</v>
      </c>
      <c r="AQ86" s="75">
        <f t="shared" si="44"/>
        <v>0</v>
      </c>
      <c r="AR86" s="75">
        <f t="shared" si="44"/>
        <v>0</v>
      </c>
      <c r="AS86" s="75">
        <f t="shared" si="44"/>
        <v>0</v>
      </c>
      <c r="AT86" s="75">
        <f t="shared" si="44"/>
        <v>0</v>
      </c>
      <c r="AU86" s="75">
        <f t="shared" si="44"/>
        <v>0</v>
      </c>
      <c r="AV86" s="75">
        <f t="shared" si="44"/>
        <v>0</v>
      </c>
      <c r="AW86" s="75">
        <f t="shared" si="44"/>
        <v>0</v>
      </c>
      <c r="AX86" s="75">
        <f t="shared" si="44"/>
        <v>0</v>
      </c>
      <c r="AY86" s="75">
        <f t="shared" si="44"/>
        <v>0</v>
      </c>
      <c r="AZ86" s="75">
        <f t="shared" si="44"/>
        <v>0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3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0</v>
      </c>
      <c r="E87" s="75">
        <f t="shared" ref="E87:BA87" si="45">$D$20*(1-$B$5)/$B$3</f>
        <v>0</v>
      </c>
      <c r="F87" s="75">
        <f t="shared" si="45"/>
        <v>0</v>
      </c>
      <c r="G87" s="75">
        <f t="shared" si="45"/>
        <v>0</v>
      </c>
      <c r="H87" s="75">
        <f t="shared" si="45"/>
        <v>0</v>
      </c>
      <c r="I87" s="75">
        <f t="shared" si="45"/>
        <v>0</v>
      </c>
      <c r="J87" s="75">
        <f t="shared" si="45"/>
        <v>0</v>
      </c>
      <c r="K87" s="75">
        <f t="shared" si="45"/>
        <v>0</v>
      </c>
      <c r="L87" s="75">
        <f t="shared" si="45"/>
        <v>0</v>
      </c>
      <c r="M87" s="75">
        <f t="shared" si="45"/>
        <v>0</v>
      </c>
      <c r="N87" s="75">
        <f t="shared" si="45"/>
        <v>0</v>
      </c>
      <c r="O87" s="75">
        <f t="shared" si="45"/>
        <v>0</v>
      </c>
      <c r="P87" s="75">
        <f t="shared" si="45"/>
        <v>0</v>
      </c>
      <c r="Q87" s="75">
        <f t="shared" si="45"/>
        <v>0</v>
      </c>
      <c r="R87" s="75">
        <f t="shared" si="45"/>
        <v>0</v>
      </c>
      <c r="S87" s="75">
        <f t="shared" si="45"/>
        <v>0</v>
      </c>
      <c r="T87" s="75">
        <f t="shared" si="45"/>
        <v>0</v>
      </c>
      <c r="U87" s="75">
        <f t="shared" si="45"/>
        <v>0</v>
      </c>
      <c r="V87" s="75">
        <f t="shared" si="45"/>
        <v>0</v>
      </c>
      <c r="W87" s="75">
        <f t="shared" si="45"/>
        <v>0</v>
      </c>
      <c r="X87" s="75">
        <f t="shared" si="45"/>
        <v>0</v>
      </c>
      <c r="Y87" s="75">
        <f t="shared" si="45"/>
        <v>0</v>
      </c>
      <c r="Z87" s="75">
        <f t="shared" si="45"/>
        <v>0</v>
      </c>
      <c r="AA87" s="75">
        <f t="shared" si="45"/>
        <v>0</v>
      </c>
      <c r="AB87" s="75">
        <f t="shared" si="45"/>
        <v>0</v>
      </c>
      <c r="AC87" s="75">
        <f t="shared" si="45"/>
        <v>0</v>
      </c>
      <c r="AD87" s="75">
        <f t="shared" si="45"/>
        <v>0</v>
      </c>
      <c r="AE87" s="75">
        <f t="shared" si="45"/>
        <v>0</v>
      </c>
      <c r="AF87" s="75">
        <f t="shared" si="45"/>
        <v>0</v>
      </c>
      <c r="AG87" s="75">
        <f t="shared" si="45"/>
        <v>0</v>
      </c>
      <c r="AH87" s="75">
        <f t="shared" si="45"/>
        <v>0</v>
      </c>
      <c r="AI87" s="75">
        <f t="shared" si="45"/>
        <v>0</v>
      </c>
      <c r="AJ87" s="75">
        <f t="shared" si="45"/>
        <v>0</v>
      </c>
      <c r="AK87" s="75">
        <f t="shared" si="45"/>
        <v>0</v>
      </c>
      <c r="AL87" s="75">
        <f t="shared" si="45"/>
        <v>0</v>
      </c>
      <c r="AM87" s="75">
        <f t="shared" si="45"/>
        <v>0</v>
      </c>
      <c r="AN87" s="75">
        <f t="shared" si="45"/>
        <v>0</v>
      </c>
      <c r="AO87" s="75">
        <f t="shared" si="45"/>
        <v>0</v>
      </c>
      <c r="AP87" s="75">
        <f t="shared" si="45"/>
        <v>0</v>
      </c>
      <c r="AQ87" s="75">
        <f t="shared" si="45"/>
        <v>0</v>
      </c>
      <c r="AR87" s="75">
        <f t="shared" si="45"/>
        <v>0</v>
      </c>
      <c r="AS87" s="75">
        <f t="shared" si="45"/>
        <v>0</v>
      </c>
      <c r="AT87" s="75">
        <f t="shared" si="45"/>
        <v>0</v>
      </c>
      <c r="AU87" s="75">
        <f t="shared" si="45"/>
        <v>0</v>
      </c>
      <c r="AV87" s="75">
        <f t="shared" si="45"/>
        <v>0</v>
      </c>
      <c r="AW87" s="75">
        <f t="shared" si="45"/>
        <v>0</v>
      </c>
      <c r="AX87" s="75">
        <f t="shared" si="45"/>
        <v>0</v>
      </c>
      <c r="AY87" s="75">
        <f t="shared" si="45"/>
        <v>0</v>
      </c>
      <c r="AZ87" s="75">
        <f t="shared" si="45"/>
        <v>0</v>
      </c>
      <c r="BA87" s="75">
        <f t="shared" si="45"/>
        <v>0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3"/>
        <v>0</v>
      </c>
      <c r="BO87" s="335">
        <f>BN103*(1-0)</f>
        <v>0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6">$E$20*(1-$B$5)/$B$3</f>
        <v>0</v>
      </c>
      <c r="F88" s="75">
        <f t="shared" si="46"/>
        <v>0</v>
      </c>
      <c r="G88" s="75">
        <f t="shared" si="46"/>
        <v>0</v>
      </c>
      <c r="H88" s="75">
        <f t="shared" si="46"/>
        <v>0</v>
      </c>
      <c r="I88" s="75">
        <f t="shared" si="46"/>
        <v>0</v>
      </c>
      <c r="J88" s="75">
        <f t="shared" si="46"/>
        <v>0</v>
      </c>
      <c r="K88" s="75">
        <f t="shared" si="46"/>
        <v>0</v>
      </c>
      <c r="L88" s="75">
        <f t="shared" si="46"/>
        <v>0</v>
      </c>
      <c r="M88" s="75">
        <f t="shared" si="46"/>
        <v>0</v>
      </c>
      <c r="N88" s="75">
        <f t="shared" si="46"/>
        <v>0</v>
      </c>
      <c r="O88" s="75">
        <f t="shared" si="46"/>
        <v>0</v>
      </c>
      <c r="P88" s="75">
        <f t="shared" si="46"/>
        <v>0</v>
      </c>
      <c r="Q88" s="75">
        <f t="shared" si="46"/>
        <v>0</v>
      </c>
      <c r="R88" s="75">
        <f t="shared" si="46"/>
        <v>0</v>
      </c>
      <c r="S88" s="75">
        <f t="shared" si="46"/>
        <v>0</v>
      </c>
      <c r="T88" s="75">
        <f t="shared" si="46"/>
        <v>0</v>
      </c>
      <c r="U88" s="75">
        <f t="shared" si="46"/>
        <v>0</v>
      </c>
      <c r="V88" s="75">
        <f t="shared" si="46"/>
        <v>0</v>
      </c>
      <c r="W88" s="75">
        <f t="shared" si="46"/>
        <v>0</v>
      </c>
      <c r="X88" s="75">
        <f t="shared" si="46"/>
        <v>0</v>
      </c>
      <c r="Y88" s="75">
        <f t="shared" si="46"/>
        <v>0</v>
      </c>
      <c r="Z88" s="75">
        <f t="shared" si="46"/>
        <v>0</v>
      </c>
      <c r="AA88" s="75">
        <f t="shared" si="46"/>
        <v>0</v>
      </c>
      <c r="AB88" s="75">
        <f t="shared" si="46"/>
        <v>0</v>
      </c>
      <c r="AC88" s="75">
        <f t="shared" si="46"/>
        <v>0</v>
      </c>
      <c r="AD88" s="75">
        <f t="shared" si="46"/>
        <v>0</v>
      </c>
      <c r="AE88" s="75">
        <f t="shared" si="46"/>
        <v>0</v>
      </c>
      <c r="AF88" s="75">
        <f t="shared" si="46"/>
        <v>0</v>
      </c>
      <c r="AG88" s="75">
        <f t="shared" si="46"/>
        <v>0</v>
      </c>
      <c r="AH88" s="75">
        <f t="shared" si="46"/>
        <v>0</v>
      </c>
      <c r="AI88" s="75">
        <f t="shared" si="46"/>
        <v>0</v>
      </c>
      <c r="AJ88" s="75">
        <f t="shared" si="46"/>
        <v>0</v>
      </c>
      <c r="AK88" s="75">
        <f t="shared" si="46"/>
        <v>0</v>
      </c>
      <c r="AL88" s="75">
        <f t="shared" si="46"/>
        <v>0</v>
      </c>
      <c r="AM88" s="75">
        <f t="shared" si="46"/>
        <v>0</v>
      </c>
      <c r="AN88" s="75">
        <f t="shared" si="46"/>
        <v>0</v>
      </c>
      <c r="AO88" s="75">
        <f t="shared" si="46"/>
        <v>0</v>
      </c>
      <c r="AP88" s="75">
        <f t="shared" si="46"/>
        <v>0</v>
      </c>
      <c r="AQ88" s="75">
        <f t="shared" si="46"/>
        <v>0</v>
      </c>
      <c r="AR88" s="75">
        <f t="shared" si="46"/>
        <v>0</v>
      </c>
      <c r="AS88" s="75">
        <f t="shared" si="46"/>
        <v>0</v>
      </c>
      <c r="AT88" s="75">
        <f t="shared" si="46"/>
        <v>0</v>
      </c>
      <c r="AU88" s="75">
        <f t="shared" si="46"/>
        <v>0</v>
      </c>
      <c r="AV88" s="75">
        <f t="shared" si="46"/>
        <v>0</v>
      </c>
      <c r="AW88" s="75">
        <f t="shared" si="46"/>
        <v>0</v>
      </c>
      <c r="AX88" s="75">
        <f t="shared" si="46"/>
        <v>0</v>
      </c>
      <c r="AY88" s="75">
        <f t="shared" si="46"/>
        <v>0</v>
      </c>
      <c r="AZ88" s="75">
        <f t="shared" si="46"/>
        <v>0</v>
      </c>
      <c r="BA88" s="75">
        <f t="shared" si="46"/>
        <v>0</v>
      </c>
      <c r="BB88" s="75">
        <f t="shared" si="46"/>
        <v>0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3"/>
        <v>0</v>
      </c>
      <c r="BO88" s="335">
        <f>BN104*(1-0.025)</f>
        <v>0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C89" si="47">$F$20*(1-$B$5)/$B$3</f>
        <v>0</v>
      </c>
      <c r="G89" s="75">
        <f t="shared" si="47"/>
        <v>0</v>
      </c>
      <c r="H89" s="75">
        <f t="shared" si="47"/>
        <v>0</v>
      </c>
      <c r="I89" s="75">
        <f t="shared" si="47"/>
        <v>0</v>
      </c>
      <c r="J89" s="75">
        <f t="shared" si="47"/>
        <v>0</v>
      </c>
      <c r="K89" s="75">
        <f t="shared" si="47"/>
        <v>0</v>
      </c>
      <c r="L89" s="75">
        <f t="shared" si="47"/>
        <v>0</v>
      </c>
      <c r="M89" s="75">
        <f t="shared" si="47"/>
        <v>0</v>
      </c>
      <c r="N89" s="75">
        <f t="shared" si="47"/>
        <v>0</v>
      </c>
      <c r="O89" s="75">
        <f t="shared" si="47"/>
        <v>0</v>
      </c>
      <c r="P89" s="75">
        <f t="shared" si="47"/>
        <v>0</v>
      </c>
      <c r="Q89" s="75">
        <f t="shared" si="47"/>
        <v>0</v>
      </c>
      <c r="R89" s="75">
        <f t="shared" si="47"/>
        <v>0</v>
      </c>
      <c r="S89" s="75">
        <f t="shared" si="47"/>
        <v>0</v>
      </c>
      <c r="T89" s="75">
        <f t="shared" si="47"/>
        <v>0</v>
      </c>
      <c r="U89" s="75">
        <f t="shared" si="47"/>
        <v>0</v>
      </c>
      <c r="V89" s="75">
        <f t="shared" si="47"/>
        <v>0</v>
      </c>
      <c r="W89" s="75">
        <f t="shared" si="47"/>
        <v>0</v>
      </c>
      <c r="X89" s="75">
        <f t="shared" si="47"/>
        <v>0</v>
      </c>
      <c r="Y89" s="75">
        <f t="shared" si="47"/>
        <v>0</v>
      </c>
      <c r="Z89" s="75">
        <f t="shared" si="47"/>
        <v>0</v>
      </c>
      <c r="AA89" s="75">
        <f t="shared" si="47"/>
        <v>0</v>
      </c>
      <c r="AB89" s="75">
        <f t="shared" si="47"/>
        <v>0</v>
      </c>
      <c r="AC89" s="75">
        <f t="shared" si="47"/>
        <v>0</v>
      </c>
      <c r="AD89" s="75">
        <f t="shared" si="47"/>
        <v>0</v>
      </c>
      <c r="AE89" s="75">
        <f t="shared" si="47"/>
        <v>0</v>
      </c>
      <c r="AF89" s="75">
        <f t="shared" si="47"/>
        <v>0</v>
      </c>
      <c r="AG89" s="75">
        <f t="shared" si="47"/>
        <v>0</v>
      </c>
      <c r="AH89" s="75">
        <f t="shared" si="47"/>
        <v>0</v>
      </c>
      <c r="AI89" s="75">
        <f t="shared" si="47"/>
        <v>0</v>
      </c>
      <c r="AJ89" s="75">
        <f t="shared" si="47"/>
        <v>0</v>
      </c>
      <c r="AK89" s="75">
        <f t="shared" si="47"/>
        <v>0</v>
      </c>
      <c r="AL89" s="75">
        <f t="shared" si="47"/>
        <v>0</v>
      </c>
      <c r="AM89" s="75">
        <f t="shared" si="47"/>
        <v>0</v>
      </c>
      <c r="AN89" s="75">
        <f t="shared" si="47"/>
        <v>0</v>
      </c>
      <c r="AO89" s="75">
        <f t="shared" si="47"/>
        <v>0</v>
      </c>
      <c r="AP89" s="75">
        <f t="shared" si="47"/>
        <v>0</v>
      </c>
      <c r="AQ89" s="75">
        <f t="shared" si="47"/>
        <v>0</v>
      </c>
      <c r="AR89" s="75">
        <f t="shared" si="47"/>
        <v>0</v>
      </c>
      <c r="AS89" s="75">
        <f t="shared" si="47"/>
        <v>0</v>
      </c>
      <c r="AT89" s="75">
        <f t="shared" si="47"/>
        <v>0</v>
      </c>
      <c r="AU89" s="75">
        <f t="shared" si="47"/>
        <v>0</v>
      </c>
      <c r="AV89" s="75">
        <f t="shared" si="47"/>
        <v>0</v>
      </c>
      <c r="AW89" s="75">
        <f t="shared" si="47"/>
        <v>0</v>
      </c>
      <c r="AX89" s="75">
        <f t="shared" si="47"/>
        <v>0</v>
      </c>
      <c r="AY89" s="75">
        <f t="shared" si="47"/>
        <v>0</v>
      </c>
      <c r="AZ89" s="75">
        <f t="shared" si="47"/>
        <v>0</v>
      </c>
      <c r="BA89" s="75">
        <f t="shared" si="47"/>
        <v>0</v>
      </c>
      <c r="BB89" s="75">
        <f t="shared" si="47"/>
        <v>0</v>
      </c>
      <c r="BC89" s="75">
        <f t="shared" si="47"/>
        <v>0</v>
      </c>
      <c r="BD89" s="75"/>
      <c r="BE89" s="75"/>
      <c r="BF89" s="75"/>
      <c r="BG89" s="75"/>
      <c r="BH89" s="75"/>
      <c r="BI89" s="75"/>
      <c r="BJ89" s="75"/>
      <c r="BK89" s="75"/>
      <c r="BL89" s="75"/>
      <c r="BM89" s="37"/>
      <c r="BN89" s="75">
        <f t="shared" si="43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8">$G$20*(1-$B$5)/$B$3</f>
        <v>0</v>
      </c>
      <c r="H90" s="75">
        <f t="shared" si="48"/>
        <v>0</v>
      </c>
      <c r="I90" s="75">
        <f t="shared" si="48"/>
        <v>0</v>
      </c>
      <c r="J90" s="75">
        <f t="shared" si="48"/>
        <v>0</v>
      </c>
      <c r="K90" s="75">
        <f t="shared" si="48"/>
        <v>0</v>
      </c>
      <c r="L90" s="75">
        <f t="shared" si="48"/>
        <v>0</v>
      </c>
      <c r="M90" s="75">
        <f t="shared" si="48"/>
        <v>0</v>
      </c>
      <c r="N90" s="75">
        <f t="shared" si="48"/>
        <v>0</v>
      </c>
      <c r="O90" s="75">
        <f t="shared" si="48"/>
        <v>0</v>
      </c>
      <c r="P90" s="75">
        <f t="shared" si="48"/>
        <v>0</v>
      </c>
      <c r="Q90" s="75">
        <f t="shared" si="48"/>
        <v>0</v>
      </c>
      <c r="R90" s="75">
        <f t="shared" si="48"/>
        <v>0</v>
      </c>
      <c r="S90" s="75">
        <f t="shared" si="48"/>
        <v>0</v>
      </c>
      <c r="T90" s="75">
        <f t="shared" si="48"/>
        <v>0</v>
      </c>
      <c r="U90" s="75">
        <f t="shared" si="48"/>
        <v>0</v>
      </c>
      <c r="V90" s="75">
        <f t="shared" si="48"/>
        <v>0</v>
      </c>
      <c r="W90" s="75">
        <f t="shared" si="48"/>
        <v>0</v>
      </c>
      <c r="X90" s="75">
        <f t="shared" si="48"/>
        <v>0</v>
      </c>
      <c r="Y90" s="75">
        <f t="shared" si="48"/>
        <v>0</v>
      </c>
      <c r="Z90" s="75">
        <f t="shared" si="48"/>
        <v>0</v>
      </c>
      <c r="AA90" s="75">
        <f t="shared" si="48"/>
        <v>0</v>
      </c>
      <c r="AB90" s="75">
        <f t="shared" si="48"/>
        <v>0</v>
      </c>
      <c r="AC90" s="75">
        <f t="shared" si="48"/>
        <v>0</v>
      </c>
      <c r="AD90" s="75">
        <f t="shared" si="48"/>
        <v>0</v>
      </c>
      <c r="AE90" s="75">
        <f t="shared" si="48"/>
        <v>0</v>
      </c>
      <c r="AF90" s="75">
        <f t="shared" si="48"/>
        <v>0</v>
      </c>
      <c r="AG90" s="75">
        <f t="shared" si="48"/>
        <v>0</v>
      </c>
      <c r="AH90" s="75">
        <f t="shared" si="48"/>
        <v>0</v>
      </c>
      <c r="AI90" s="75">
        <f t="shared" si="48"/>
        <v>0</v>
      </c>
      <c r="AJ90" s="75">
        <f t="shared" si="48"/>
        <v>0</v>
      </c>
      <c r="AK90" s="75">
        <f t="shared" si="48"/>
        <v>0</v>
      </c>
      <c r="AL90" s="75">
        <f t="shared" si="48"/>
        <v>0</v>
      </c>
      <c r="AM90" s="75">
        <f t="shared" si="48"/>
        <v>0</v>
      </c>
      <c r="AN90" s="75">
        <f t="shared" si="48"/>
        <v>0</v>
      </c>
      <c r="AO90" s="75">
        <f t="shared" si="48"/>
        <v>0</v>
      </c>
      <c r="AP90" s="75">
        <f t="shared" si="48"/>
        <v>0</v>
      </c>
      <c r="AQ90" s="75">
        <f t="shared" si="48"/>
        <v>0</v>
      </c>
      <c r="AR90" s="75">
        <f t="shared" si="48"/>
        <v>0</v>
      </c>
      <c r="AS90" s="75">
        <f t="shared" si="48"/>
        <v>0</v>
      </c>
      <c r="AT90" s="75">
        <f t="shared" si="48"/>
        <v>0</v>
      </c>
      <c r="AU90" s="75">
        <f t="shared" si="48"/>
        <v>0</v>
      </c>
      <c r="AV90" s="75">
        <f t="shared" si="48"/>
        <v>0</v>
      </c>
      <c r="AW90" s="75">
        <f t="shared" si="48"/>
        <v>0</v>
      </c>
      <c r="AX90" s="75">
        <f t="shared" si="48"/>
        <v>0</v>
      </c>
      <c r="AY90" s="75">
        <f t="shared" si="48"/>
        <v>0</v>
      </c>
      <c r="AZ90" s="75">
        <f t="shared" si="48"/>
        <v>0</v>
      </c>
      <c r="BA90" s="75">
        <f t="shared" si="48"/>
        <v>0</v>
      </c>
      <c r="BB90" s="75">
        <f t="shared" si="48"/>
        <v>0</v>
      </c>
      <c r="BC90" s="75">
        <f t="shared" si="48"/>
        <v>0</v>
      </c>
      <c r="BD90" s="75">
        <f t="shared" si="48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3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E91" si="49">$H$20*(1-$B$5)/$B$3</f>
        <v>0</v>
      </c>
      <c r="I91" s="75">
        <f t="shared" si="49"/>
        <v>0</v>
      </c>
      <c r="J91" s="75">
        <f t="shared" si="49"/>
        <v>0</v>
      </c>
      <c r="K91" s="75">
        <f t="shared" si="49"/>
        <v>0</v>
      </c>
      <c r="L91" s="75">
        <f t="shared" si="49"/>
        <v>0</v>
      </c>
      <c r="M91" s="75">
        <f t="shared" si="49"/>
        <v>0</v>
      </c>
      <c r="N91" s="75">
        <f t="shared" si="49"/>
        <v>0</v>
      </c>
      <c r="O91" s="75">
        <f t="shared" si="49"/>
        <v>0</v>
      </c>
      <c r="P91" s="75">
        <f t="shared" si="49"/>
        <v>0</v>
      </c>
      <c r="Q91" s="75">
        <f t="shared" si="49"/>
        <v>0</v>
      </c>
      <c r="R91" s="75">
        <f t="shared" si="49"/>
        <v>0</v>
      </c>
      <c r="S91" s="75">
        <f t="shared" si="49"/>
        <v>0</v>
      </c>
      <c r="T91" s="75">
        <f t="shared" si="49"/>
        <v>0</v>
      </c>
      <c r="U91" s="75">
        <f t="shared" si="49"/>
        <v>0</v>
      </c>
      <c r="V91" s="75">
        <f t="shared" si="49"/>
        <v>0</v>
      </c>
      <c r="W91" s="75">
        <f t="shared" si="49"/>
        <v>0</v>
      </c>
      <c r="X91" s="75">
        <f t="shared" si="49"/>
        <v>0</v>
      </c>
      <c r="Y91" s="75">
        <f t="shared" si="49"/>
        <v>0</v>
      </c>
      <c r="Z91" s="75">
        <f t="shared" si="49"/>
        <v>0</v>
      </c>
      <c r="AA91" s="75">
        <f t="shared" si="49"/>
        <v>0</v>
      </c>
      <c r="AB91" s="75">
        <f t="shared" si="49"/>
        <v>0</v>
      </c>
      <c r="AC91" s="75">
        <f t="shared" si="49"/>
        <v>0</v>
      </c>
      <c r="AD91" s="75">
        <f t="shared" si="49"/>
        <v>0</v>
      </c>
      <c r="AE91" s="75">
        <f t="shared" si="49"/>
        <v>0</v>
      </c>
      <c r="AF91" s="75">
        <f t="shared" si="49"/>
        <v>0</v>
      </c>
      <c r="AG91" s="75">
        <f t="shared" si="49"/>
        <v>0</v>
      </c>
      <c r="AH91" s="75">
        <f t="shared" si="49"/>
        <v>0</v>
      </c>
      <c r="AI91" s="75">
        <f t="shared" si="49"/>
        <v>0</v>
      </c>
      <c r="AJ91" s="75">
        <f t="shared" si="49"/>
        <v>0</v>
      </c>
      <c r="AK91" s="75">
        <f t="shared" si="49"/>
        <v>0</v>
      </c>
      <c r="AL91" s="75">
        <f t="shared" si="49"/>
        <v>0</v>
      </c>
      <c r="AM91" s="75">
        <f t="shared" si="49"/>
        <v>0</v>
      </c>
      <c r="AN91" s="75">
        <f t="shared" si="49"/>
        <v>0</v>
      </c>
      <c r="AO91" s="75">
        <f t="shared" si="49"/>
        <v>0</v>
      </c>
      <c r="AP91" s="75">
        <f t="shared" si="49"/>
        <v>0</v>
      </c>
      <c r="AQ91" s="75">
        <f t="shared" si="49"/>
        <v>0</v>
      </c>
      <c r="AR91" s="75">
        <f t="shared" si="49"/>
        <v>0</v>
      </c>
      <c r="AS91" s="75">
        <f t="shared" si="49"/>
        <v>0</v>
      </c>
      <c r="AT91" s="75">
        <f t="shared" si="49"/>
        <v>0</v>
      </c>
      <c r="AU91" s="75">
        <f t="shared" si="49"/>
        <v>0</v>
      </c>
      <c r="AV91" s="75">
        <f t="shared" si="49"/>
        <v>0</v>
      </c>
      <c r="AW91" s="75">
        <f t="shared" si="49"/>
        <v>0</v>
      </c>
      <c r="AX91" s="75">
        <f t="shared" si="49"/>
        <v>0</v>
      </c>
      <c r="AY91" s="75">
        <f t="shared" si="49"/>
        <v>0</v>
      </c>
      <c r="AZ91" s="75">
        <f t="shared" si="49"/>
        <v>0</v>
      </c>
      <c r="BA91" s="75">
        <f t="shared" si="49"/>
        <v>0</v>
      </c>
      <c r="BB91" s="75">
        <f t="shared" si="49"/>
        <v>0</v>
      </c>
      <c r="BC91" s="75">
        <f t="shared" si="49"/>
        <v>0</v>
      </c>
      <c r="BD91" s="75">
        <f t="shared" si="49"/>
        <v>0</v>
      </c>
      <c r="BE91" s="75">
        <f t="shared" si="49"/>
        <v>0</v>
      </c>
      <c r="BF91" s="75"/>
      <c r="BG91" s="75"/>
      <c r="BH91" s="75"/>
      <c r="BI91" s="75"/>
      <c r="BJ91" s="75"/>
      <c r="BK91" s="75"/>
      <c r="BL91" s="75"/>
      <c r="BM91" s="37"/>
      <c r="BN91" s="75">
        <f t="shared" si="43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F92" si="50">$I$20*(1-$B$5)/$B$3</f>
        <v>0</v>
      </c>
      <c r="J92" s="75">
        <f t="shared" si="50"/>
        <v>0</v>
      </c>
      <c r="K92" s="75">
        <f t="shared" si="50"/>
        <v>0</v>
      </c>
      <c r="L92" s="75">
        <f t="shared" si="50"/>
        <v>0</v>
      </c>
      <c r="M92" s="75">
        <f t="shared" si="50"/>
        <v>0</v>
      </c>
      <c r="N92" s="75">
        <f t="shared" si="50"/>
        <v>0</v>
      </c>
      <c r="O92" s="75">
        <f t="shared" si="50"/>
        <v>0</v>
      </c>
      <c r="P92" s="75">
        <f t="shared" si="50"/>
        <v>0</v>
      </c>
      <c r="Q92" s="75">
        <f t="shared" si="50"/>
        <v>0</v>
      </c>
      <c r="R92" s="75">
        <f t="shared" si="50"/>
        <v>0</v>
      </c>
      <c r="S92" s="75">
        <f t="shared" si="50"/>
        <v>0</v>
      </c>
      <c r="T92" s="75">
        <f t="shared" si="50"/>
        <v>0</v>
      </c>
      <c r="U92" s="75">
        <f t="shared" si="50"/>
        <v>0</v>
      </c>
      <c r="V92" s="75">
        <f t="shared" si="50"/>
        <v>0</v>
      </c>
      <c r="W92" s="75">
        <f t="shared" si="50"/>
        <v>0</v>
      </c>
      <c r="X92" s="75">
        <f t="shared" si="50"/>
        <v>0</v>
      </c>
      <c r="Y92" s="75">
        <f t="shared" si="50"/>
        <v>0</v>
      </c>
      <c r="Z92" s="75">
        <f t="shared" si="50"/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</v>
      </c>
      <c r="AJ92" s="75">
        <f t="shared" si="50"/>
        <v>0</v>
      </c>
      <c r="AK92" s="75">
        <f t="shared" si="50"/>
        <v>0</v>
      </c>
      <c r="AL92" s="75">
        <f t="shared" si="50"/>
        <v>0</v>
      </c>
      <c r="AM92" s="75">
        <f t="shared" si="50"/>
        <v>0</v>
      </c>
      <c r="AN92" s="75">
        <f t="shared" si="50"/>
        <v>0</v>
      </c>
      <c r="AO92" s="75">
        <f t="shared" si="50"/>
        <v>0</v>
      </c>
      <c r="AP92" s="75">
        <f t="shared" si="50"/>
        <v>0</v>
      </c>
      <c r="AQ92" s="75">
        <f t="shared" si="50"/>
        <v>0</v>
      </c>
      <c r="AR92" s="75">
        <f t="shared" si="50"/>
        <v>0</v>
      </c>
      <c r="AS92" s="75">
        <f t="shared" si="50"/>
        <v>0</v>
      </c>
      <c r="AT92" s="75">
        <f t="shared" si="50"/>
        <v>0</v>
      </c>
      <c r="AU92" s="75">
        <f t="shared" si="50"/>
        <v>0</v>
      </c>
      <c r="AV92" s="75">
        <f t="shared" si="50"/>
        <v>0</v>
      </c>
      <c r="AW92" s="75">
        <f t="shared" si="50"/>
        <v>0</v>
      </c>
      <c r="AX92" s="75">
        <f t="shared" si="50"/>
        <v>0</v>
      </c>
      <c r="AY92" s="75">
        <f t="shared" si="50"/>
        <v>0</v>
      </c>
      <c r="AZ92" s="75">
        <f t="shared" si="50"/>
        <v>0</v>
      </c>
      <c r="BA92" s="75">
        <f t="shared" si="50"/>
        <v>0</v>
      </c>
      <c r="BB92" s="75">
        <f t="shared" si="50"/>
        <v>0</v>
      </c>
      <c r="BC92" s="75">
        <f t="shared" si="50"/>
        <v>0</v>
      </c>
      <c r="BD92" s="75">
        <f t="shared" si="50"/>
        <v>0</v>
      </c>
      <c r="BE92" s="75">
        <f t="shared" si="50"/>
        <v>0</v>
      </c>
      <c r="BF92" s="75">
        <f t="shared" si="50"/>
        <v>0</v>
      </c>
      <c r="BG92" s="75"/>
      <c r="BH92" s="75"/>
      <c r="BI92" s="75"/>
      <c r="BJ92" s="75"/>
      <c r="BK92" s="75"/>
      <c r="BL92" s="75"/>
      <c r="BM92" s="37"/>
      <c r="BN92" s="75">
        <f t="shared" si="43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G93" si="51">$J$20*(1-$B$5)/$B$3</f>
        <v>0</v>
      </c>
      <c r="P93" s="75">
        <f t="shared" si="51"/>
        <v>0</v>
      </c>
      <c r="Q93" s="75">
        <f t="shared" si="51"/>
        <v>0</v>
      </c>
      <c r="R93" s="75">
        <f t="shared" si="51"/>
        <v>0</v>
      </c>
      <c r="S93" s="75">
        <f t="shared" si="51"/>
        <v>0</v>
      </c>
      <c r="T93" s="75">
        <f t="shared" si="51"/>
        <v>0</v>
      </c>
      <c r="U93" s="75">
        <f t="shared" si="51"/>
        <v>0</v>
      </c>
      <c r="V93" s="75">
        <f t="shared" si="51"/>
        <v>0</v>
      </c>
      <c r="W93" s="75">
        <f t="shared" si="51"/>
        <v>0</v>
      </c>
      <c r="X93" s="75">
        <f t="shared" si="51"/>
        <v>0</v>
      </c>
      <c r="Y93" s="75">
        <f t="shared" si="51"/>
        <v>0</v>
      </c>
      <c r="Z93" s="75">
        <f t="shared" si="51"/>
        <v>0</v>
      </c>
      <c r="AA93" s="75">
        <f t="shared" si="51"/>
        <v>0</v>
      </c>
      <c r="AB93" s="75">
        <f t="shared" si="51"/>
        <v>0</v>
      </c>
      <c r="AC93" s="75">
        <f t="shared" si="51"/>
        <v>0</v>
      </c>
      <c r="AD93" s="75">
        <f t="shared" si="51"/>
        <v>0</v>
      </c>
      <c r="AE93" s="75">
        <f t="shared" si="51"/>
        <v>0</v>
      </c>
      <c r="AF93" s="75">
        <f t="shared" si="51"/>
        <v>0</v>
      </c>
      <c r="AG93" s="75">
        <f t="shared" si="51"/>
        <v>0</v>
      </c>
      <c r="AH93" s="75">
        <f t="shared" si="51"/>
        <v>0</v>
      </c>
      <c r="AI93" s="75">
        <f t="shared" si="51"/>
        <v>0</v>
      </c>
      <c r="AJ93" s="75">
        <f t="shared" si="51"/>
        <v>0</v>
      </c>
      <c r="AK93" s="75">
        <f t="shared" si="51"/>
        <v>0</v>
      </c>
      <c r="AL93" s="75">
        <f t="shared" si="51"/>
        <v>0</v>
      </c>
      <c r="AM93" s="75">
        <f t="shared" si="51"/>
        <v>0</v>
      </c>
      <c r="AN93" s="75">
        <f t="shared" si="51"/>
        <v>0</v>
      </c>
      <c r="AO93" s="75">
        <f t="shared" si="51"/>
        <v>0</v>
      </c>
      <c r="AP93" s="75">
        <f t="shared" si="51"/>
        <v>0</v>
      </c>
      <c r="AQ93" s="75">
        <f t="shared" si="51"/>
        <v>0</v>
      </c>
      <c r="AR93" s="75">
        <f t="shared" si="51"/>
        <v>0</v>
      </c>
      <c r="AS93" s="75">
        <f t="shared" si="51"/>
        <v>0</v>
      </c>
      <c r="AT93" s="75">
        <f t="shared" si="51"/>
        <v>0</v>
      </c>
      <c r="AU93" s="75">
        <f t="shared" si="51"/>
        <v>0</v>
      </c>
      <c r="AV93" s="75">
        <f t="shared" si="51"/>
        <v>0</v>
      </c>
      <c r="AW93" s="75">
        <f t="shared" si="51"/>
        <v>0</v>
      </c>
      <c r="AX93" s="75">
        <f t="shared" si="51"/>
        <v>0</v>
      </c>
      <c r="AY93" s="75">
        <f t="shared" si="51"/>
        <v>0</v>
      </c>
      <c r="AZ93" s="75">
        <f t="shared" si="51"/>
        <v>0</v>
      </c>
      <c r="BA93" s="75">
        <f t="shared" si="51"/>
        <v>0</v>
      </c>
      <c r="BB93" s="75">
        <f t="shared" si="51"/>
        <v>0</v>
      </c>
      <c r="BC93" s="75">
        <f t="shared" si="51"/>
        <v>0</v>
      </c>
      <c r="BD93" s="75">
        <f t="shared" si="51"/>
        <v>0</v>
      </c>
      <c r="BE93" s="75">
        <f t="shared" si="51"/>
        <v>0</v>
      </c>
      <c r="BF93" s="75">
        <f t="shared" si="51"/>
        <v>0</v>
      </c>
      <c r="BG93" s="75">
        <f t="shared" si="51"/>
        <v>0</v>
      </c>
      <c r="BH93" s="75"/>
      <c r="BI93" s="75"/>
      <c r="BJ93" s="75"/>
      <c r="BK93" s="75"/>
      <c r="BL93" s="75"/>
      <c r="BM93" s="37"/>
      <c r="BN93" s="75">
        <f t="shared" si="43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H94" si="52">$K$20*(1-$B$5)/$B$3</f>
        <v>0</v>
      </c>
      <c r="P94" s="75">
        <f t="shared" si="52"/>
        <v>0</v>
      </c>
      <c r="Q94" s="75">
        <f t="shared" si="52"/>
        <v>0</v>
      </c>
      <c r="R94" s="75">
        <f t="shared" si="52"/>
        <v>0</v>
      </c>
      <c r="S94" s="75">
        <f t="shared" si="52"/>
        <v>0</v>
      </c>
      <c r="T94" s="75">
        <f t="shared" si="52"/>
        <v>0</v>
      </c>
      <c r="U94" s="75">
        <f t="shared" si="52"/>
        <v>0</v>
      </c>
      <c r="V94" s="75">
        <f t="shared" si="52"/>
        <v>0</v>
      </c>
      <c r="W94" s="75">
        <f t="shared" si="52"/>
        <v>0</v>
      </c>
      <c r="X94" s="75">
        <f t="shared" si="52"/>
        <v>0</v>
      </c>
      <c r="Y94" s="75">
        <f t="shared" si="52"/>
        <v>0</v>
      </c>
      <c r="Z94" s="75">
        <f t="shared" si="52"/>
        <v>0</v>
      </c>
      <c r="AA94" s="75">
        <f t="shared" si="52"/>
        <v>0</v>
      </c>
      <c r="AB94" s="75">
        <f t="shared" si="52"/>
        <v>0</v>
      </c>
      <c r="AC94" s="75">
        <f t="shared" si="52"/>
        <v>0</v>
      </c>
      <c r="AD94" s="75">
        <f t="shared" si="52"/>
        <v>0</v>
      </c>
      <c r="AE94" s="75">
        <f t="shared" si="52"/>
        <v>0</v>
      </c>
      <c r="AF94" s="75">
        <f t="shared" si="52"/>
        <v>0</v>
      </c>
      <c r="AG94" s="75">
        <f t="shared" si="52"/>
        <v>0</v>
      </c>
      <c r="AH94" s="75">
        <f t="shared" si="52"/>
        <v>0</v>
      </c>
      <c r="AI94" s="75">
        <f t="shared" si="52"/>
        <v>0</v>
      </c>
      <c r="AJ94" s="75">
        <f t="shared" si="52"/>
        <v>0</v>
      </c>
      <c r="AK94" s="75">
        <f t="shared" si="52"/>
        <v>0</v>
      </c>
      <c r="AL94" s="75">
        <f t="shared" si="52"/>
        <v>0</v>
      </c>
      <c r="AM94" s="75">
        <f t="shared" si="52"/>
        <v>0</v>
      </c>
      <c r="AN94" s="75">
        <f t="shared" si="52"/>
        <v>0</v>
      </c>
      <c r="AO94" s="75">
        <f t="shared" si="52"/>
        <v>0</v>
      </c>
      <c r="AP94" s="75">
        <f t="shared" si="52"/>
        <v>0</v>
      </c>
      <c r="AQ94" s="75">
        <f t="shared" si="52"/>
        <v>0</v>
      </c>
      <c r="AR94" s="75">
        <f t="shared" si="52"/>
        <v>0</v>
      </c>
      <c r="AS94" s="75">
        <f t="shared" si="52"/>
        <v>0</v>
      </c>
      <c r="AT94" s="75">
        <f t="shared" si="52"/>
        <v>0</v>
      </c>
      <c r="AU94" s="75">
        <f t="shared" si="52"/>
        <v>0</v>
      </c>
      <c r="AV94" s="75">
        <f t="shared" si="52"/>
        <v>0</v>
      </c>
      <c r="AW94" s="75">
        <f t="shared" si="52"/>
        <v>0</v>
      </c>
      <c r="AX94" s="75">
        <f t="shared" si="52"/>
        <v>0</v>
      </c>
      <c r="AY94" s="75">
        <f t="shared" si="52"/>
        <v>0</v>
      </c>
      <c r="AZ94" s="75">
        <f t="shared" si="52"/>
        <v>0</v>
      </c>
      <c r="BA94" s="75">
        <f t="shared" si="52"/>
        <v>0</v>
      </c>
      <c r="BB94" s="75">
        <f t="shared" si="52"/>
        <v>0</v>
      </c>
      <c r="BC94" s="75">
        <f t="shared" si="52"/>
        <v>0</v>
      </c>
      <c r="BD94" s="75">
        <f t="shared" si="52"/>
        <v>0</v>
      </c>
      <c r="BE94" s="75">
        <f t="shared" si="52"/>
        <v>0</v>
      </c>
      <c r="BF94" s="75">
        <f t="shared" si="52"/>
        <v>0</v>
      </c>
      <c r="BG94" s="75">
        <f t="shared" si="52"/>
        <v>0</v>
      </c>
      <c r="BH94" s="75">
        <f t="shared" si="52"/>
        <v>0</v>
      </c>
      <c r="BI94" s="75"/>
      <c r="BJ94" s="75"/>
      <c r="BK94" s="75"/>
      <c r="BL94" s="75"/>
      <c r="BM94" s="37"/>
      <c r="BN94" s="75">
        <f t="shared" si="43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3">$L$20*(1-$B$5)/$B$3</f>
        <v>0</v>
      </c>
      <c r="P95" s="75">
        <f t="shared" si="53"/>
        <v>0</v>
      </c>
      <c r="Q95" s="75">
        <f t="shared" si="53"/>
        <v>0</v>
      </c>
      <c r="R95" s="75">
        <f t="shared" si="53"/>
        <v>0</v>
      </c>
      <c r="S95" s="75">
        <f t="shared" si="53"/>
        <v>0</v>
      </c>
      <c r="T95" s="75">
        <f t="shared" si="53"/>
        <v>0</v>
      </c>
      <c r="U95" s="75">
        <f t="shared" si="53"/>
        <v>0</v>
      </c>
      <c r="V95" s="75">
        <f t="shared" si="53"/>
        <v>0</v>
      </c>
      <c r="W95" s="75">
        <f t="shared" si="53"/>
        <v>0</v>
      </c>
      <c r="X95" s="75">
        <f t="shared" si="53"/>
        <v>0</v>
      </c>
      <c r="Y95" s="75">
        <f t="shared" si="53"/>
        <v>0</v>
      </c>
      <c r="Z95" s="75">
        <f t="shared" si="53"/>
        <v>0</v>
      </c>
      <c r="AA95" s="75">
        <f t="shared" si="53"/>
        <v>0</v>
      </c>
      <c r="AB95" s="75">
        <f t="shared" si="53"/>
        <v>0</v>
      </c>
      <c r="AC95" s="75">
        <f t="shared" si="53"/>
        <v>0</v>
      </c>
      <c r="AD95" s="75">
        <f t="shared" si="53"/>
        <v>0</v>
      </c>
      <c r="AE95" s="75">
        <f t="shared" si="53"/>
        <v>0</v>
      </c>
      <c r="AF95" s="75">
        <f t="shared" si="53"/>
        <v>0</v>
      </c>
      <c r="AG95" s="75">
        <f t="shared" si="53"/>
        <v>0</v>
      </c>
      <c r="AH95" s="75">
        <f t="shared" si="53"/>
        <v>0</v>
      </c>
      <c r="AI95" s="75">
        <f t="shared" si="53"/>
        <v>0</v>
      </c>
      <c r="AJ95" s="75">
        <f t="shared" si="53"/>
        <v>0</v>
      </c>
      <c r="AK95" s="75">
        <f t="shared" si="53"/>
        <v>0</v>
      </c>
      <c r="AL95" s="75">
        <f t="shared" si="53"/>
        <v>0</v>
      </c>
      <c r="AM95" s="75">
        <f t="shared" si="53"/>
        <v>0</v>
      </c>
      <c r="AN95" s="75">
        <f t="shared" si="53"/>
        <v>0</v>
      </c>
      <c r="AO95" s="75">
        <f t="shared" si="53"/>
        <v>0</v>
      </c>
      <c r="AP95" s="75">
        <f t="shared" si="53"/>
        <v>0</v>
      </c>
      <c r="AQ95" s="75">
        <f t="shared" si="53"/>
        <v>0</v>
      </c>
      <c r="AR95" s="75">
        <f t="shared" si="53"/>
        <v>0</v>
      </c>
      <c r="AS95" s="75">
        <f t="shared" si="53"/>
        <v>0</v>
      </c>
      <c r="AT95" s="75">
        <f t="shared" si="53"/>
        <v>0</v>
      </c>
      <c r="AU95" s="75">
        <f t="shared" si="53"/>
        <v>0</v>
      </c>
      <c r="AV95" s="75">
        <f t="shared" si="53"/>
        <v>0</v>
      </c>
      <c r="AW95" s="75">
        <f t="shared" si="53"/>
        <v>0</v>
      </c>
      <c r="AX95" s="75">
        <f t="shared" si="53"/>
        <v>0</v>
      </c>
      <c r="AY95" s="75">
        <f t="shared" si="53"/>
        <v>0</v>
      </c>
      <c r="AZ95" s="75">
        <f t="shared" si="53"/>
        <v>0</v>
      </c>
      <c r="BA95" s="75">
        <f t="shared" si="53"/>
        <v>0</v>
      </c>
      <c r="BB95" s="75">
        <f t="shared" si="53"/>
        <v>0</v>
      </c>
      <c r="BC95" s="75">
        <f t="shared" si="53"/>
        <v>0</v>
      </c>
      <c r="BD95" s="75">
        <f t="shared" si="53"/>
        <v>0</v>
      </c>
      <c r="BE95" s="75">
        <f t="shared" si="53"/>
        <v>0</v>
      </c>
      <c r="BF95" s="75">
        <f t="shared" si="53"/>
        <v>0</v>
      </c>
      <c r="BG95" s="75">
        <f t="shared" si="53"/>
        <v>0</v>
      </c>
      <c r="BH95" s="75">
        <f t="shared" si="53"/>
        <v>0</v>
      </c>
      <c r="BI95" s="75">
        <f t="shared" si="53"/>
        <v>0</v>
      </c>
      <c r="BJ95" s="75"/>
      <c r="BK95" s="75"/>
      <c r="BL95" s="75"/>
      <c r="BM95" s="37"/>
      <c r="BN95" s="75">
        <f t="shared" si="43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2.2155389921582813</v>
      </c>
      <c r="N96" s="75">
        <f t="shared" ref="N96:BJ96" si="54">$M$20*(1-$B$5)/$B$3</f>
        <v>2.2155389921582813</v>
      </c>
      <c r="O96" s="75">
        <f t="shared" si="54"/>
        <v>2.2155389921582813</v>
      </c>
      <c r="P96" s="75">
        <f t="shared" si="54"/>
        <v>2.2155389921582813</v>
      </c>
      <c r="Q96" s="75">
        <f t="shared" si="54"/>
        <v>2.2155389921582813</v>
      </c>
      <c r="R96" s="75">
        <f t="shared" si="54"/>
        <v>2.2155389921582813</v>
      </c>
      <c r="S96" s="75">
        <f t="shared" si="54"/>
        <v>2.2155389921582813</v>
      </c>
      <c r="T96" s="75">
        <f t="shared" si="54"/>
        <v>2.2155389921582813</v>
      </c>
      <c r="U96" s="75">
        <f t="shared" si="54"/>
        <v>2.2155389921582813</v>
      </c>
      <c r="V96" s="75">
        <f t="shared" si="54"/>
        <v>2.2155389921582813</v>
      </c>
      <c r="W96" s="75">
        <f t="shared" si="54"/>
        <v>2.2155389921582813</v>
      </c>
      <c r="X96" s="75">
        <f t="shared" si="54"/>
        <v>2.2155389921582813</v>
      </c>
      <c r="Y96" s="75">
        <f t="shared" si="54"/>
        <v>2.2155389921582813</v>
      </c>
      <c r="Z96" s="75">
        <f t="shared" si="54"/>
        <v>2.2155389921582813</v>
      </c>
      <c r="AA96" s="75">
        <f t="shared" si="54"/>
        <v>2.2155389921582813</v>
      </c>
      <c r="AB96" s="75">
        <f t="shared" si="54"/>
        <v>2.2155389921582813</v>
      </c>
      <c r="AC96" s="75">
        <f t="shared" si="54"/>
        <v>2.2155389921582813</v>
      </c>
      <c r="AD96" s="75">
        <f t="shared" si="54"/>
        <v>2.2155389921582813</v>
      </c>
      <c r="AE96" s="75">
        <f t="shared" si="54"/>
        <v>2.2155389921582813</v>
      </c>
      <c r="AF96" s="75">
        <f t="shared" si="54"/>
        <v>2.2155389921582813</v>
      </c>
      <c r="AG96" s="75">
        <f t="shared" si="54"/>
        <v>2.2155389921582813</v>
      </c>
      <c r="AH96" s="75">
        <f t="shared" si="54"/>
        <v>2.2155389921582813</v>
      </c>
      <c r="AI96" s="75">
        <f t="shared" si="54"/>
        <v>2.2155389921582813</v>
      </c>
      <c r="AJ96" s="75">
        <f t="shared" si="54"/>
        <v>2.2155389921582813</v>
      </c>
      <c r="AK96" s="75">
        <f t="shared" si="54"/>
        <v>2.2155389921582813</v>
      </c>
      <c r="AL96" s="75">
        <f t="shared" si="54"/>
        <v>2.2155389921582813</v>
      </c>
      <c r="AM96" s="75">
        <f t="shared" si="54"/>
        <v>2.2155389921582813</v>
      </c>
      <c r="AN96" s="75">
        <f t="shared" si="54"/>
        <v>2.2155389921582813</v>
      </c>
      <c r="AO96" s="75">
        <f t="shared" si="54"/>
        <v>2.2155389921582813</v>
      </c>
      <c r="AP96" s="75">
        <f t="shared" si="54"/>
        <v>2.2155389921582813</v>
      </c>
      <c r="AQ96" s="75">
        <f t="shared" si="54"/>
        <v>2.2155389921582813</v>
      </c>
      <c r="AR96" s="75">
        <f t="shared" si="54"/>
        <v>2.2155389921582813</v>
      </c>
      <c r="AS96" s="75">
        <f t="shared" si="54"/>
        <v>2.2155389921582813</v>
      </c>
      <c r="AT96" s="75">
        <f t="shared" si="54"/>
        <v>2.2155389921582813</v>
      </c>
      <c r="AU96" s="75">
        <f t="shared" si="54"/>
        <v>2.2155389921582813</v>
      </c>
      <c r="AV96" s="75">
        <f t="shared" si="54"/>
        <v>2.2155389921582813</v>
      </c>
      <c r="AW96" s="75">
        <f t="shared" si="54"/>
        <v>2.2155389921582813</v>
      </c>
      <c r="AX96" s="75">
        <f t="shared" si="54"/>
        <v>2.2155389921582813</v>
      </c>
      <c r="AY96" s="75">
        <f t="shared" si="54"/>
        <v>2.2155389921582813</v>
      </c>
      <c r="AZ96" s="75">
        <f t="shared" si="54"/>
        <v>2.2155389921582813</v>
      </c>
      <c r="BA96" s="75">
        <f t="shared" si="54"/>
        <v>2.2155389921582813</v>
      </c>
      <c r="BB96" s="75">
        <f t="shared" si="54"/>
        <v>2.2155389921582813</v>
      </c>
      <c r="BC96" s="75">
        <f t="shared" si="54"/>
        <v>2.2155389921582813</v>
      </c>
      <c r="BD96" s="75">
        <f t="shared" si="54"/>
        <v>2.2155389921582813</v>
      </c>
      <c r="BE96" s="75">
        <f t="shared" si="54"/>
        <v>2.2155389921582813</v>
      </c>
      <c r="BF96" s="75">
        <f t="shared" si="54"/>
        <v>2.2155389921582813</v>
      </c>
      <c r="BG96" s="75">
        <f t="shared" si="54"/>
        <v>2.2155389921582813</v>
      </c>
      <c r="BH96" s="75">
        <f t="shared" si="54"/>
        <v>2.2155389921582813</v>
      </c>
      <c r="BI96" s="75">
        <f t="shared" si="54"/>
        <v>2.2155389921582813</v>
      </c>
      <c r="BJ96" s="75">
        <f t="shared" si="54"/>
        <v>2.2155389921582813</v>
      </c>
      <c r="BK96" s="75"/>
      <c r="BL96" s="75"/>
      <c r="BM96" s="37"/>
      <c r="BN96" s="75">
        <f t="shared" si="43"/>
        <v>110.77694960791415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0</v>
      </c>
      <c r="O97" s="75">
        <f t="shared" ref="O97:BK97" si="55">$N$20*(1-$B$5)/$B$3</f>
        <v>0</v>
      </c>
      <c r="P97" s="75">
        <f t="shared" si="55"/>
        <v>0</v>
      </c>
      <c r="Q97" s="75">
        <f t="shared" si="55"/>
        <v>0</v>
      </c>
      <c r="R97" s="75">
        <f t="shared" si="55"/>
        <v>0</v>
      </c>
      <c r="S97" s="75">
        <f t="shared" si="55"/>
        <v>0</v>
      </c>
      <c r="T97" s="75">
        <f t="shared" si="55"/>
        <v>0</v>
      </c>
      <c r="U97" s="75">
        <f t="shared" si="55"/>
        <v>0</v>
      </c>
      <c r="V97" s="75">
        <f t="shared" si="55"/>
        <v>0</v>
      </c>
      <c r="W97" s="75">
        <f t="shared" si="55"/>
        <v>0</v>
      </c>
      <c r="X97" s="75">
        <f t="shared" si="55"/>
        <v>0</v>
      </c>
      <c r="Y97" s="75">
        <f t="shared" si="55"/>
        <v>0</v>
      </c>
      <c r="Z97" s="75">
        <f t="shared" si="55"/>
        <v>0</v>
      </c>
      <c r="AA97" s="75">
        <f t="shared" si="55"/>
        <v>0</v>
      </c>
      <c r="AB97" s="75">
        <f t="shared" si="55"/>
        <v>0</v>
      </c>
      <c r="AC97" s="75">
        <f t="shared" si="55"/>
        <v>0</v>
      </c>
      <c r="AD97" s="75">
        <f t="shared" si="55"/>
        <v>0</v>
      </c>
      <c r="AE97" s="75">
        <f t="shared" si="55"/>
        <v>0</v>
      </c>
      <c r="AF97" s="75">
        <f t="shared" si="55"/>
        <v>0</v>
      </c>
      <c r="AG97" s="75">
        <f t="shared" si="55"/>
        <v>0</v>
      </c>
      <c r="AH97" s="75">
        <f t="shared" si="55"/>
        <v>0</v>
      </c>
      <c r="AI97" s="75">
        <f t="shared" si="55"/>
        <v>0</v>
      </c>
      <c r="AJ97" s="75">
        <f t="shared" si="55"/>
        <v>0</v>
      </c>
      <c r="AK97" s="75">
        <f t="shared" si="55"/>
        <v>0</v>
      </c>
      <c r="AL97" s="75">
        <f t="shared" si="55"/>
        <v>0</v>
      </c>
      <c r="AM97" s="75">
        <f t="shared" si="55"/>
        <v>0</v>
      </c>
      <c r="AN97" s="75">
        <f t="shared" si="55"/>
        <v>0</v>
      </c>
      <c r="AO97" s="75">
        <f t="shared" si="55"/>
        <v>0</v>
      </c>
      <c r="AP97" s="75">
        <f t="shared" si="55"/>
        <v>0</v>
      </c>
      <c r="AQ97" s="75">
        <f t="shared" si="55"/>
        <v>0</v>
      </c>
      <c r="AR97" s="75">
        <f t="shared" si="55"/>
        <v>0</v>
      </c>
      <c r="AS97" s="75">
        <f t="shared" si="55"/>
        <v>0</v>
      </c>
      <c r="AT97" s="75">
        <f t="shared" si="55"/>
        <v>0</v>
      </c>
      <c r="AU97" s="75">
        <f t="shared" si="55"/>
        <v>0</v>
      </c>
      <c r="AV97" s="75">
        <f t="shared" si="55"/>
        <v>0</v>
      </c>
      <c r="AW97" s="75">
        <f t="shared" si="55"/>
        <v>0</v>
      </c>
      <c r="AX97" s="75">
        <f t="shared" si="55"/>
        <v>0</v>
      </c>
      <c r="AY97" s="75">
        <f t="shared" si="55"/>
        <v>0</v>
      </c>
      <c r="AZ97" s="75">
        <f t="shared" si="55"/>
        <v>0</v>
      </c>
      <c r="BA97" s="75">
        <f t="shared" si="55"/>
        <v>0</v>
      </c>
      <c r="BB97" s="75">
        <f t="shared" si="55"/>
        <v>0</v>
      </c>
      <c r="BC97" s="75">
        <f t="shared" si="55"/>
        <v>0</v>
      </c>
      <c r="BD97" s="75">
        <f t="shared" si="55"/>
        <v>0</v>
      </c>
      <c r="BE97" s="75">
        <f t="shared" si="55"/>
        <v>0</v>
      </c>
      <c r="BF97" s="75">
        <f t="shared" si="55"/>
        <v>0</v>
      </c>
      <c r="BG97" s="75">
        <f t="shared" si="55"/>
        <v>0</v>
      </c>
      <c r="BH97" s="75">
        <f t="shared" si="55"/>
        <v>0</v>
      </c>
      <c r="BI97" s="75">
        <f t="shared" si="55"/>
        <v>0</v>
      </c>
      <c r="BJ97" s="75">
        <f t="shared" si="55"/>
        <v>0</v>
      </c>
      <c r="BK97" s="75">
        <f t="shared" si="55"/>
        <v>0</v>
      </c>
      <c r="BL97" s="75"/>
      <c r="BM97" s="37"/>
      <c r="BN97" s="75">
        <f t="shared" si="43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6">SUM(C85:C97)</f>
        <v>0</v>
      </c>
      <c r="D98" s="104">
        <f t="shared" si="56"/>
        <v>0</v>
      </c>
      <c r="E98" s="104">
        <f t="shared" si="56"/>
        <v>0</v>
      </c>
      <c r="F98" s="104">
        <f t="shared" si="56"/>
        <v>0</v>
      </c>
      <c r="G98" s="104">
        <f t="shared" si="56"/>
        <v>0</v>
      </c>
      <c r="H98" s="104">
        <f t="shared" si="56"/>
        <v>0</v>
      </c>
      <c r="I98" s="104">
        <f t="shared" si="56"/>
        <v>0</v>
      </c>
      <c r="J98" s="104">
        <f t="shared" si="56"/>
        <v>0</v>
      </c>
      <c r="K98" s="104">
        <f t="shared" si="56"/>
        <v>0</v>
      </c>
      <c r="L98" s="104">
        <f t="shared" si="56"/>
        <v>0</v>
      </c>
      <c r="M98" s="104">
        <f t="shared" si="56"/>
        <v>2.2155389921582813</v>
      </c>
      <c r="N98" s="104">
        <f t="shared" si="56"/>
        <v>2.2155389921582813</v>
      </c>
      <c r="O98" s="104">
        <f t="shared" si="56"/>
        <v>2.2155389921582813</v>
      </c>
      <c r="P98" s="104">
        <f t="shared" si="56"/>
        <v>2.2155389921582813</v>
      </c>
      <c r="Q98" s="104">
        <f t="shared" si="56"/>
        <v>2.2155389921582813</v>
      </c>
      <c r="R98" s="104">
        <f t="shared" si="56"/>
        <v>2.2155389921582813</v>
      </c>
      <c r="S98" s="104">
        <f t="shared" si="56"/>
        <v>2.2155389921582813</v>
      </c>
      <c r="T98" s="104">
        <f t="shared" si="56"/>
        <v>2.2155389921582813</v>
      </c>
      <c r="U98" s="104">
        <f t="shared" si="56"/>
        <v>2.2155389921582813</v>
      </c>
      <c r="V98" s="104">
        <f t="shared" si="56"/>
        <v>2.2155389921582813</v>
      </c>
      <c r="W98" s="104">
        <f t="shared" si="56"/>
        <v>2.2155389921582813</v>
      </c>
      <c r="X98" s="104">
        <f t="shared" si="56"/>
        <v>2.2155389921582813</v>
      </c>
      <c r="Y98" s="104">
        <f t="shared" si="56"/>
        <v>2.2155389921582813</v>
      </c>
      <c r="Z98" s="104">
        <f t="shared" si="56"/>
        <v>2.2155389921582813</v>
      </c>
      <c r="AA98" s="104">
        <f t="shared" si="56"/>
        <v>2.2155389921582813</v>
      </c>
      <c r="AB98" s="104">
        <f t="shared" si="56"/>
        <v>2.2155389921582813</v>
      </c>
      <c r="AC98" s="104">
        <f t="shared" si="56"/>
        <v>2.2155389921582813</v>
      </c>
      <c r="AD98" s="104">
        <f t="shared" si="56"/>
        <v>2.2155389921582813</v>
      </c>
      <c r="AE98" s="104">
        <f t="shared" si="56"/>
        <v>2.2155389921582813</v>
      </c>
      <c r="AF98" s="104">
        <f t="shared" si="56"/>
        <v>2.2155389921582813</v>
      </c>
      <c r="AG98" s="104">
        <f t="shared" si="56"/>
        <v>2.2155389921582813</v>
      </c>
      <c r="AH98" s="104">
        <f t="shared" si="56"/>
        <v>2.2155389921582813</v>
      </c>
      <c r="AI98" s="104">
        <f t="shared" si="56"/>
        <v>2.2155389921582813</v>
      </c>
      <c r="AJ98" s="104">
        <f t="shared" si="56"/>
        <v>2.2155389921582813</v>
      </c>
      <c r="AK98" s="104">
        <f t="shared" si="56"/>
        <v>2.2155389921582813</v>
      </c>
      <c r="AL98" s="104">
        <f t="shared" si="56"/>
        <v>2.2155389921582813</v>
      </c>
      <c r="AM98" s="104">
        <f t="shared" si="56"/>
        <v>2.2155389921582813</v>
      </c>
      <c r="AN98" s="104">
        <f t="shared" si="56"/>
        <v>2.2155389921582813</v>
      </c>
      <c r="AO98" s="104">
        <f t="shared" si="56"/>
        <v>2.2155389921582813</v>
      </c>
      <c r="AP98" s="104">
        <f t="shared" si="56"/>
        <v>2.2155389921582813</v>
      </c>
      <c r="AQ98" s="104">
        <f t="shared" si="56"/>
        <v>2.2155389921582813</v>
      </c>
      <c r="AR98" s="104">
        <f t="shared" si="56"/>
        <v>2.2155389921582813</v>
      </c>
      <c r="AS98" s="104">
        <f t="shared" si="56"/>
        <v>2.2155389921582813</v>
      </c>
      <c r="AT98" s="104">
        <f t="shared" si="56"/>
        <v>2.2155389921582813</v>
      </c>
      <c r="AU98" s="104">
        <f t="shared" si="56"/>
        <v>2.2155389921582813</v>
      </c>
      <c r="AV98" s="104">
        <f t="shared" si="56"/>
        <v>2.2155389921582813</v>
      </c>
      <c r="AW98" s="104">
        <f t="shared" si="56"/>
        <v>2.2155389921582813</v>
      </c>
      <c r="AX98" s="104">
        <f t="shared" si="56"/>
        <v>2.2155389921582813</v>
      </c>
      <c r="AY98" s="104">
        <f t="shared" si="56"/>
        <v>2.2155389921582813</v>
      </c>
      <c r="AZ98" s="104">
        <f t="shared" si="56"/>
        <v>2.2155389921582813</v>
      </c>
      <c r="BA98" s="104">
        <f t="shared" si="56"/>
        <v>2.2155389921582813</v>
      </c>
      <c r="BB98" s="104">
        <f t="shared" si="56"/>
        <v>2.2155389921582813</v>
      </c>
      <c r="BC98" s="104">
        <f t="shared" si="56"/>
        <v>2.2155389921582813</v>
      </c>
      <c r="BD98" s="104">
        <f t="shared" si="56"/>
        <v>2.2155389921582813</v>
      </c>
      <c r="BE98" s="104">
        <f t="shared" si="56"/>
        <v>2.2155389921582813</v>
      </c>
      <c r="BF98" s="104">
        <f t="shared" si="56"/>
        <v>2.2155389921582813</v>
      </c>
      <c r="BG98" s="104">
        <f t="shared" si="56"/>
        <v>2.2155389921582813</v>
      </c>
      <c r="BH98" s="104">
        <f t="shared" si="56"/>
        <v>2.2155389921582813</v>
      </c>
      <c r="BI98" s="104">
        <f t="shared" si="56"/>
        <v>2.2155389921582813</v>
      </c>
      <c r="BJ98" s="104">
        <f t="shared" si="56"/>
        <v>2.2155389921582813</v>
      </c>
      <c r="BK98" s="104">
        <f t="shared" si="56"/>
        <v>0</v>
      </c>
      <c r="BL98" s="104">
        <f t="shared" si="56"/>
        <v>0</v>
      </c>
      <c r="BM98" s="344"/>
      <c r="BN98" s="58">
        <f>SUM(BN85:BN97)</f>
        <v>110.77694960791415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A101" si="57">$B$20/$B$3</f>
        <v>0</v>
      </c>
      <c r="C101" s="75">
        <f t="shared" si="57"/>
        <v>0</v>
      </c>
      <c r="D101" s="75">
        <f t="shared" si="57"/>
        <v>0</v>
      </c>
      <c r="E101" s="75">
        <f t="shared" si="57"/>
        <v>0</v>
      </c>
      <c r="F101" s="75">
        <f t="shared" si="57"/>
        <v>0</v>
      </c>
      <c r="G101" s="75">
        <f t="shared" si="57"/>
        <v>0</v>
      </c>
      <c r="H101" s="75">
        <f t="shared" si="57"/>
        <v>0</v>
      </c>
      <c r="I101" s="75">
        <f t="shared" si="57"/>
        <v>0</v>
      </c>
      <c r="J101" s="75">
        <f t="shared" si="57"/>
        <v>0</v>
      </c>
      <c r="K101" s="75">
        <f t="shared" si="57"/>
        <v>0</v>
      </c>
      <c r="L101" s="75">
        <f t="shared" si="57"/>
        <v>0</v>
      </c>
      <c r="M101" s="75">
        <f t="shared" si="57"/>
        <v>0</v>
      </c>
      <c r="N101" s="75">
        <f t="shared" si="57"/>
        <v>0</v>
      </c>
      <c r="O101" s="75">
        <f t="shared" si="57"/>
        <v>0</v>
      </c>
      <c r="P101" s="75">
        <f t="shared" si="57"/>
        <v>0</v>
      </c>
      <c r="Q101" s="75">
        <f t="shared" si="57"/>
        <v>0</v>
      </c>
      <c r="R101" s="75">
        <f t="shared" si="57"/>
        <v>0</v>
      </c>
      <c r="S101" s="75">
        <f t="shared" si="57"/>
        <v>0</v>
      </c>
      <c r="T101" s="75">
        <f t="shared" si="57"/>
        <v>0</v>
      </c>
      <c r="U101" s="75">
        <f t="shared" si="57"/>
        <v>0</v>
      </c>
      <c r="V101" s="75">
        <f t="shared" si="57"/>
        <v>0</v>
      </c>
      <c r="W101" s="75">
        <f t="shared" si="57"/>
        <v>0</v>
      </c>
      <c r="X101" s="75">
        <f t="shared" si="57"/>
        <v>0</v>
      </c>
      <c r="Y101" s="75">
        <f t="shared" si="57"/>
        <v>0</v>
      </c>
      <c r="Z101" s="75">
        <f t="shared" si="57"/>
        <v>0</v>
      </c>
      <c r="AA101" s="75"/>
      <c r="AB101" s="75"/>
      <c r="AC101" s="75">
        <f t="shared" si="57"/>
        <v>0</v>
      </c>
      <c r="AD101" s="75">
        <f t="shared" si="57"/>
        <v>0</v>
      </c>
      <c r="AE101" s="75">
        <f t="shared" si="57"/>
        <v>0</v>
      </c>
      <c r="AF101" s="75">
        <f t="shared" si="57"/>
        <v>0</v>
      </c>
      <c r="AG101" s="75">
        <f t="shared" si="57"/>
        <v>0</v>
      </c>
      <c r="AH101" s="75">
        <f t="shared" si="57"/>
        <v>0</v>
      </c>
      <c r="AI101" s="75">
        <f t="shared" si="57"/>
        <v>0</v>
      </c>
      <c r="AJ101" s="75">
        <f t="shared" si="57"/>
        <v>0</v>
      </c>
      <c r="AK101" s="75">
        <f t="shared" si="57"/>
        <v>0</v>
      </c>
      <c r="AL101" s="75">
        <f t="shared" si="57"/>
        <v>0</v>
      </c>
      <c r="AM101" s="75">
        <f t="shared" si="57"/>
        <v>0</v>
      </c>
      <c r="AN101" s="75">
        <f t="shared" si="57"/>
        <v>0</v>
      </c>
      <c r="AO101" s="75">
        <f t="shared" si="57"/>
        <v>0</v>
      </c>
      <c r="AP101" s="75">
        <f t="shared" si="57"/>
        <v>0</v>
      </c>
      <c r="AQ101" s="75">
        <f t="shared" si="57"/>
        <v>0</v>
      </c>
      <c r="AR101" s="75">
        <f t="shared" si="57"/>
        <v>0</v>
      </c>
      <c r="AS101" s="75">
        <f t="shared" si="57"/>
        <v>0</v>
      </c>
      <c r="AT101" s="75">
        <f t="shared" si="57"/>
        <v>0</v>
      </c>
      <c r="AU101" s="75">
        <f t="shared" si="57"/>
        <v>0</v>
      </c>
      <c r="AV101" s="75">
        <f t="shared" si="57"/>
        <v>0</v>
      </c>
      <c r="AW101" s="75">
        <f t="shared" si="57"/>
        <v>0</v>
      </c>
      <c r="AX101" s="75">
        <f t="shared" si="57"/>
        <v>0</v>
      </c>
      <c r="AY101" s="75">
        <f t="shared" si="57"/>
        <v>0</v>
      </c>
      <c r="AZ101" s="75">
        <f t="shared" si="57"/>
        <v>0</v>
      </c>
      <c r="BA101" s="75">
        <f t="shared" si="57"/>
        <v>0</v>
      </c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37"/>
      <c r="BN101" s="75">
        <f t="shared" ref="BN101:BN113" si="58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A102" si="59">$C$20/$B$3</f>
        <v>0</v>
      </c>
      <c r="D102" s="75">
        <f t="shared" si="59"/>
        <v>0</v>
      </c>
      <c r="E102" s="75">
        <f t="shared" si="59"/>
        <v>0</v>
      </c>
      <c r="F102" s="75">
        <f t="shared" si="59"/>
        <v>0</v>
      </c>
      <c r="G102" s="75">
        <f t="shared" si="59"/>
        <v>0</v>
      </c>
      <c r="H102" s="75">
        <f t="shared" si="59"/>
        <v>0</v>
      </c>
      <c r="I102" s="75">
        <f t="shared" si="59"/>
        <v>0</v>
      </c>
      <c r="J102" s="75">
        <f t="shared" si="59"/>
        <v>0</v>
      </c>
      <c r="K102" s="75">
        <f t="shared" si="59"/>
        <v>0</v>
      </c>
      <c r="L102" s="75">
        <f t="shared" si="59"/>
        <v>0</v>
      </c>
      <c r="M102" s="75">
        <f t="shared" si="59"/>
        <v>0</v>
      </c>
      <c r="N102" s="75">
        <f t="shared" si="59"/>
        <v>0</v>
      </c>
      <c r="O102" s="75">
        <f t="shared" si="59"/>
        <v>0</v>
      </c>
      <c r="P102" s="75">
        <f t="shared" si="59"/>
        <v>0</v>
      </c>
      <c r="Q102" s="75">
        <f t="shared" si="59"/>
        <v>0</v>
      </c>
      <c r="R102" s="75">
        <f t="shared" si="59"/>
        <v>0</v>
      </c>
      <c r="S102" s="75">
        <f t="shared" si="59"/>
        <v>0</v>
      </c>
      <c r="T102" s="75">
        <f t="shared" si="59"/>
        <v>0</v>
      </c>
      <c r="U102" s="75">
        <f t="shared" si="59"/>
        <v>0</v>
      </c>
      <c r="V102" s="75">
        <f t="shared" si="59"/>
        <v>0</v>
      </c>
      <c r="W102" s="75">
        <f t="shared" si="59"/>
        <v>0</v>
      </c>
      <c r="X102" s="75">
        <f t="shared" si="59"/>
        <v>0</v>
      </c>
      <c r="Y102" s="75">
        <f t="shared" si="59"/>
        <v>0</v>
      </c>
      <c r="Z102" s="75">
        <f t="shared" si="59"/>
        <v>0</v>
      </c>
      <c r="AA102" s="75">
        <f t="shared" si="59"/>
        <v>0</v>
      </c>
      <c r="AB102" s="75"/>
      <c r="AC102" s="75">
        <f t="shared" si="59"/>
        <v>0</v>
      </c>
      <c r="AD102" s="75">
        <f t="shared" si="59"/>
        <v>0</v>
      </c>
      <c r="AE102" s="75">
        <f t="shared" si="59"/>
        <v>0</v>
      </c>
      <c r="AF102" s="75">
        <f t="shared" si="59"/>
        <v>0</v>
      </c>
      <c r="AG102" s="75">
        <f t="shared" si="59"/>
        <v>0</v>
      </c>
      <c r="AH102" s="75">
        <f t="shared" si="59"/>
        <v>0</v>
      </c>
      <c r="AI102" s="75">
        <f t="shared" si="59"/>
        <v>0</v>
      </c>
      <c r="AJ102" s="75">
        <f t="shared" si="59"/>
        <v>0</v>
      </c>
      <c r="AK102" s="75">
        <f t="shared" si="59"/>
        <v>0</v>
      </c>
      <c r="AL102" s="75">
        <f t="shared" si="59"/>
        <v>0</v>
      </c>
      <c r="AM102" s="75">
        <f t="shared" si="59"/>
        <v>0</v>
      </c>
      <c r="AN102" s="75">
        <f t="shared" si="59"/>
        <v>0</v>
      </c>
      <c r="AO102" s="75">
        <f t="shared" si="59"/>
        <v>0</v>
      </c>
      <c r="AP102" s="75">
        <f t="shared" si="59"/>
        <v>0</v>
      </c>
      <c r="AQ102" s="75">
        <f t="shared" si="59"/>
        <v>0</v>
      </c>
      <c r="AR102" s="75">
        <f t="shared" si="59"/>
        <v>0</v>
      </c>
      <c r="AS102" s="75">
        <f t="shared" si="59"/>
        <v>0</v>
      </c>
      <c r="AT102" s="75">
        <f t="shared" si="59"/>
        <v>0</v>
      </c>
      <c r="AU102" s="75">
        <f t="shared" si="59"/>
        <v>0</v>
      </c>
      <c r="AV102" s="75">
        <f t="shared" si="59"/>
        <v>0</v>
      </c>
      <c r="AW102" s="75">
        <f t="shared" si="59"/>
        <v>0</v>
      </c>
      <c r="AX102" s="75">
        <f t="shared" si="59"/>
        <v>0</v>
      </c>
      <c r="AY102" s="75">
        <f t="shared" si="59"/>
        <v>0</v>
      </c>
      <c r="AZ102" s="75">
        <f t="shared" si="59"/>
        <v>0</v>
      </c>
      <c r="BA102" s="75">
        <f t="shared" si="59"/>
        <v>0</v>
      </c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8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60">$D$20/$B$3</f>
        <v>0</v>
      </c>
      <c r="E103" s="75">
        <f t="shared" si="60"/>
        <v>0</v>
      </c>
      <c r="F103" s="75">
        <f t="shared" si="60"/>
        <v>0</v>
      </c>
      <c r="G103" s="75">
        <f t="shared" si="60"/>
        <v>0</v>
      </c>
      <c r="H103" s="75">
        <f t="shared" si="60"/>
        <v>0</v>
      </c>
      <c r="I103" s="75">
        <f t="shared" si="60"/>
        <v>0</v>
      </c>
      <c r="J103" s="75">
        <f t="shared" si="60"/>
        <v>0</v>
      </c>
      <c r="K103" s="75">
        <f t="shared" si="60"/>
        <v>0</v>
      </c>
      <c r="L103" s="75">
        <f t="shared" si="60"/>
        <v>0</v>
      </c>
      <c r="M103" s="75">
        <f t="shared" si="60"/>
        <v>0</v>
      </c>
      <c r="N103" s="75">
        <f t="shared" si="60"/>
        <v>0</v>
      </c>
      <c r="O103" s="75">
        <f t="shared" si="60"/>
        <v>0</v>
      </c>
      <c r="P103" s="75">
        <f t="shared" si="60"/>
        <v>0</v>
      </c>
      <c r="Q103" s="75">
        <f t="shared" si="60"/>
        <v>0</v>
      </c>
      <c r="R103" s="75">
        <f t="shared" si="60"/>
        <v>0</v>
      </c>
      <c r="S103" s="75">
        <f t="shared" si="60"/>
        <v>0</v>
      </c>
      <c r="T103" s="75">
        <f t="shared" si="60"/>
        <v>0</v>
      </c>
      <c r="U103" s="75">
        <f t="shared" si="60"/>
        <v>0</v>
      </c>
      <c r="V103" s="75">
        <f t="shared" si="60"/>
        <v>0</v>
      </c>
      <c r="W103" s="75">
        <f t="shared" si="60"/>
        <v>0</v>
      </c>
      <c r="X103" s="75">
        <f t="shared" si="60"/>
        <v>0</v>
      </c>
      <c r="Y103" s="75">
        <f t="shared" si="60"/>
        <v>0</v>
      </c>
      <c r="Z103" s="75">
        <f t="shared" si="60"/>
        <v>0</v>
      </c>
      <c r="AA103" s="75">
        <f t="shared" si="60"/>
        <v>0</v>
      </c>
      <c r="AB103" s="75">
        <f t="shared" si="60"/>
        <v>0</v>
      </c>
      <c r="AC103" s="75">
        <f t="shared" si="60"/>
        <v>0</v>
      </c>
      <c r="AD103" s="75">
        <f t="shared" si="60"/>
        <v>0</v>
      </c>
      <c r="AE103" s="75">
        <f t="shared" si="60"/>
        <v>0</v>
      </c>
      <c r="AF103" s="75">
        <f t="shared" si="60"/>
        <v>0</v>
      </c>
      <c r="AG103" s="75">
        <f t="shared" si="60"/>
        <v>0</v>
      </c>
      <c r="AH103" s="75">
        <f t="shared" si="60"/>
        <v>0</v>
      </c>
      <c r="AI103" s="75">
        <f t="shared" si="60"/>
        <v>0</v>
      </c>
      <c r="AJ103" s="75">
        <f t="shared" si="60"/>
        <v>0</v>
      </c>
      <c r="AK103" s="75">
        <f t="shared" si="60"/>
        <v>0</v>
      </c>
      <c r="AL103" s="75">
        <f t="shared" si="60"/>
        <v>0</v>
      </c>
      <c r="AM103" s="75">
        <f t="shared" si="60"/>
        <v>0</v>
      </c>
      <c r="AN103" s="75">
        <f t="shared" si="60"/>
        <v>0</v>
      </c>
      <c r="AO103" s="75">
        <f t="shared" si="60"/>
        <v>0</v>
      </c>
      <c r="AP103" s="75">
        <f t="shared" si="60"/>
        <v>0</v>
      </c>
      <c r="AQ103" s="75">
        <f t="shared" si="60"/>
        <v>0</v>
      </c>
      <c r="AR103" s="75">
        <f t="shared" si="60"/>
        <v>0</v>
      </c>
      <c r="AS103" s="75">
        <f t="shared" si="60"/>
        <v>0</v>
      </c>
      <c r="AT103" s="75">
        <f t="shared" si="60"/>
        <v>0</v>
      </c>
      <c r="AU103" s="75">
        <f t="shared" si="60"/>
        <v>0</v>
      </c>
      <c r="AV103" s="75">
        <f t="shared" si="60"/>
        <v>0</v>
      </c>
      <c r="AW103" s="75">
        <f t="shared" si="60"/>
        <v>0</v>
      </c>
      <c r="AX103" s="75">
        <f t="shared" si="60"/>
        <v>0</v>
      </c>
      <c r="AY103" s="75">
        <f t="shared" si="60"/>
        <v>0</v>
      </c>
      <c r="AZ103" s="75">
        <f t="shared" si="60"/>
        <v>0</v>
      </c>
      <c r="BA103" s="75">
        <f t="shared" si="60"/>
        <v>0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8"/>
        <v>0</v>
      </c>
      <c r="BO103" s="335">
        <f>D20</f>
        <v>0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61">$E$20/$B$3</f>
        <v>0</v>
      </c>
      <c r="F104" s="75">
        <f t="shared" si="61"/>
        <v>0</v>
      </c>
      <c r="G104" s="75">
        <f t="shared" si="61"/>
        <v>0</v>
      </c>
      <c r="H104" s="75">
        <f t="shared" si="61"/>
        <v>0</v>
      </c>
      <c r="I104" s="75">
        <f t="shared" si="61"/>
        <v>0</v>
      </c>
      <c r="J104" s="75">
        <f t="shared" si="61"/>
        <v>0</v>
      </c>
      <c r="K104" s="75">
        <f t="shared" si="61"/>
        <v>0</v>
      </c>
      <c r="L104" s="75">
        <f t="shared" si="61"/>
        <v>0</v>
      </c>
      <c r="M104" s="75">
        <f t="shared" si="61"/>
        <v>0</v>
      </c>
      <c r="N104" s="75">
        <f t="shared" si="61"/>
        <v>0</v>
      </c>
      <c r="O104" s="75">
        <f t="shared" si="61"/>
        <v>0</v>
      </c>
      <c r="P104" s="75">
        <f t="shared" si="61"/>
        <v>0</v>
      </c>
      <c r="Q104" s="75">
        <f t="shared" si="61"/>
        <v>0</v>
      </c>
      <c r="R104" s="75">
        <f t="shared" si="61"/>
        <v>0</v>
      </c>
      <c r="S104" s="75">
        <f t="shared" si="61"/>
        <v>0</v>
      </c>
      <c r="T104" s="75">
        <f t="shared" si="61"/>
        <v>0</v>
      </c>
      <c r="U104" s="75">
        <f t="shared" si="61"/>
        <v>0</v>
      </c>
      <c r="V104" s="75">
        <f t="shared" si="61"/>
        <v>0</v>
      </c>
      <c r="W104" s="75">
        <f t="shared" si="61"/>
        <v>0</v>
      </c>
      <c r="X104" s="75">
        <f t="shared" si="61"/>
        <v>0</v>
      </c>
      <c r="Y104" s="75">
        <f t="shared" si="61"/>
        <v>0</v>
      </c>
      <c r="Z104" s="75">
        <f t="shared" si="61"/>
        <v>0</v>
      </c>
      <c r="AA104" s="75">
        <f t="shared" si="61"/>
        <v>0</v>
      </c>
      <c r="AB104" s="75">
        <f t="shared" si="61"/>
        <v>0</v>
      </c>
      <c r="AC104" s="75">
        <f t="shared" si="61"/>
        <v>0</v>
      </c>
      <c r="AD104" s="75">
        <f t="shared" si="61"/>
        <v>0</v>
      </c>
      <c r="AE104" s="75">
        <f t="shared" si="61"/>
        <v>0</v>
      </c>
      <c r="AF104" s="75">
        <f t="shared" si="61"/>
        <v>0</v>
      </c>
      <c r="AG104" s="75">
        <f t="shared" si="61"/>
        <v>0</v>
      </c>
      <c r="AH104" s="75">
        <f t="shared" si="61"/>
        <v>0</v>
      </c>
      <c r="AI104" s="75">
        <f t="shared" si="61"/>
        <v>0</v>
      </c>
      <c r="AJ104" s="75">
        <f t="shared" si="61"/>
        <v>0</v>
      </c>
      <c r="AK104" s="75">
        <f t="shared" si="61"/>
        <v>0</v>
      </c>
      <c r="AL104" s="75">
        <f t="shared" si="61"/>
        <v>0</v>
      </c>
      <c r="AM104" s="75">
        <f t="shared" si="61"/>
        <v>0</v>
      </c>
      <c r="AN104" s="75">
        <f t="shared" si="61"/>
        <v>0</v>
      </c>
      <c r="AO104" s="75">
        <f t="shared" si="61"/>
        <v>0</v>
      </c>
      <c r="AP104" s="75">
        <f t="shared" si="61"/>
        <v>0</v>
      </c>
      <c r="AQ104" s="75">
        <f t="shared" si="61"/>
        <v>0</v>
      </c>
      <c r="AR104" s="75">
        <f t="shared" si="61"/>
        <v>0</v>
      </c>
      <c r="AS104" s="75">
        <f t="shared" si="61"/>
        <v>0</v>
      </c>
      <c r="AT104" s="75">
        <f t="shared" si="61"/>
        <v>0</v>
      </c>
      <c r="AU104" s="75">
        <f t="shared" si="61"/>
        <v>0</v>
      </c>
      <c r="AV104" s="75">
        <f t="shared" si="61"/>
        <v>0</v>
      </c>
      <c r="AW104" s="75">
        <f t="shared" si="61"/>
        <v>0</v>
      </c>
      <c r="AX104" s="75">
        <f t="shared" si="61"/>
        <v>0</v>
      </c>
      <c r="AY104" s="75">
        <f t="shared" si="61"/>
        <v>0</v>
      </c>
      <c r="AZ104" s="75">
        <f t="shared" si="61"/>
        <v>0</v>
      </c>
      <c r="BA104" s="75">
        <f t="shared" si="61"/>
        <v>0</v>
      </c>
      <c r="BB104" s="75">
        <f t="shared" si="61"/>
        <v>0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8"/>
        <v>0</v>
      </c>
      <c r="BO104" s="335">
        <f>-E14</f>
        <v>0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C105" si="62">$F$20/$B$3</f>
        <v>0</v>
      </c>
      <c r="G105" s="75">
        <f t="shared" si="62"/>
        <v>0</v>
      </c>
      <c r="H105" s="75">
        <f t="shared" si="62"/>
        <v>0</v>
      </c>
      <c r="I105" s="75">
        <f t="shared" si="62"/>
        <v>0</v>
      </c>
      <c r="J105" s="75">
        <f t="shared" si="62"/>
        <v>0</v>
      </c>
      <c r="K105" s="75">
        <f t="shared" si="62"/>
        <v>0</v>
      </c>
      <c r="L105" s="75">
        <f t="shared" si="62"/>
        <v>0</v>
      </c>
      <c r="M105" s="75">
        <f t="shared" si="62"/>
        <v>0</v>
      </c>
      <c r="N105" s="75">
        <f t="shared" si="62"/>
        <v>0</v>
      </c>
      <c r="O105" s="75">
        <f t="shared" si="62"/>
        <v>0</v>
      </c>
      <c r="P105" s="75">
        <f t="shared" si="62"/>
        <v>0</v>
      </c>
      <c r="Q105" s="75">
        <f t="shared" si="62"/>
        <v>0</v>
      </c>
      <c r="R105" s="75">
        <f t="shared" si="62"/>
        <v>0</v>
      </c>
      <c r="S105" s="75">
        <f t="shared" si="62"/>
        <v>0</v>
      </c>
      <c r="T105" s="75">
        <f t="shared" si="62"/>
        <v>0</v>
      </c>
      <c r="U105" s="75">
        <f t="shared" si="62"/>
        <v>0</v>
      </c>
      <c r="V105" s="75">
        <f t="shared" si="62"/>
        <v>0</v>
      </c>
      <c r="W105" s="75">
        <f t="shared" si="62"/>
        <v>0</v>
      </c>
      <c r="X105" s="75">
        <f t="shared" si="62"/>
        <v>0</v>
      </c>
      <c r="Y105" s="75">
        <f t="shared" si="62"/>
        <v>0</v>
      </c>
      <c r="Z105" s="75">
        <f t="shared" si="62"/>
        <v>0</v>
      </c>
      <c r="AA105" s="75">
        <f t="shared" si="62"/>
        <v>0</v>
      </c>
      <c r="AB105" s="75">
        <f t="shared" si="62"/>
        <v>0</v>
      </c>
      <c r="AC105" s="75">
        <f t="shared" si="62"/>
        <v>0</v>
      </c>
      <c r="AD105" s="75">
        <f t="shared" si="62"/>
        <v>0</v>
      </c>
      <c r="AE105" s="75">
        <f t="shared" si="62"/>
        <v>0</v>
      </c>
      <c r="AF105" s="75">
        <f t="shared" si="62"/>
        <v>0</v>
      </c>
      <c r="AG105" s="75">
        <f t="shared" si="62"/>
        <v>0</v>
      </c>
      <c r="AH105" s="75">
        <f t="shared" si="62"/>
        <v>0</v>
      </c>
      <c r="AI105" s="75">
        <f t="shared" si="62"/>
        <v>0</v>
      </c>
      <c r="AJ105" s="75">
        <f t="shared" si="62"/>
        <v>0</v>
      </c>
      <c r="AK105" s="75">
        <f t="shared" si="62"/>
        <v>0</v>
      </c>
      <c r="AL105" s="75">
        <f t="shared" si="62"/>
        <v>0</v>
      </c>
      <c r="AM105" s="75">
        <f t="shared" si="62"/>
        <v>0</v>
      </c>
      <c r="AN105" s="75">
        <f t="shared" si="62"/>
        <v>0</v>
      </c>
      <c r="AO105" s="75">
        <f t="shared" si="62"/>
        <v>0</v>
      </c>
      <c r="AP105" s="75">
        <f t="shared" si="62"/>
        <v>0</v>
      </c>
      <c r="AQ105" s="75">
        <f t="shared" si="62"/>
        <v>0</v>
      </c>
      <c r="AR105" s="75">
        <f t="shared" si="62"/>
        <v>0</v>
      </c>
      <c r="AS105" s="75">
        <f t="shared" si="62"/>
        <v>0</v>
      </c>
      <c r="AT105" s="75">
        <f t="shared" si="62"/>
        <v>0</v>
      </c>
      <c r="AU105" s="75">
        <f t="shared" si="62"/>
        <v>0</v>
      </c>
      <c r="AV105" s="75">
        <f t="shared" si="62"/>
        <v>0</v>
      </c>
      <c r="AW105" s="75">
        <f t="shared" si="62"/>
        <v>0</v>
      </c>
      <c r="AX105" s="75">
        <f t="shared" si="62"/>
        <v>0</v>
      </c>
      <c r="AY105" s="75">
        <f t="shared" si="62"/>
        <v>0</v>
      </c>
      <c r="AZ105" s="75">
        <f t="shared" si="62"/>
        <v>0</v>
      </c>
      <c r="BA105" s="75">
        <f t="shared" si="62"/>
        <v>0</v>
      </c>
      <c r="BB105" s="75">
        <f t="shared" si="62"/>
        <v>0</v>
      </c>
      <c r="BC105" s="75">
        <f t="shared" si="62"/>
        <v>0</v>
      </c>
      <c r="BD105" s="75"/>
      <c r="BE105" s="75"/>
      <c r="BF105" s="75"/>
      <c r="BG105" s="75"/>
      <c r="BH105" s="75"/>
      <c r="BI105" s="75"/>
      <c r="BJ105" s="75"/>
      <c r="BK105" s="75"/>
      <c r="BL105" s="75"/>
      <c r="BM105" s="37"/>
      <c r="BN105" s="75">
        <f t="shared" si="58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3">$G$20/$B$3</f>
        <v>0</v>
      </c>
      <c r="H106" s="75">
        <f t="shared" si="63"/>
        <v>0</v>
      </c>
      <c r="I106" s="75">
        <f t="shared" si="63"/>
        <v>0</v>
      </c>
      <c r="J106" s="75">
        <f t="shared" si="63"/>
        <v>0</v>
      </c>
      <c r="K106" s="75">
        <f t="shared" si="63"/>
        <v>0</v>
      </c>
      <c r="L106" s="75">
        <f t="shared" si="63"/>
        <v>0</v>
      </c>
      <c r="M106" s="75">
        <f t="shared" si="63"/>
        <v>0</v>
      </c>
      <c r="N106" s="75">
        <f t="shared" si="63"/>
        <v>0</v>
      </c>
      <c r="O106" s="75">
        <f t="shared" si="63"/>
        <v>0</v>
      </c>
      <c r="P106" s="75">
        <f t="shared" si="63"/>
        <v>0</v>
      </c>
      <c r="Q106" s="75">
        <f t="shared" si="63"/>
        <v>0</v>
      </c>
      <c r="R106" s="75">
        <f t="shared" si="63"/>
        <v>0</v>
      </c>
      <c r="S106" s="75">
        <f t="shared" si="63"/>
        <v>0</v>
      </c>
      <c r="T106" s="75">
        <f t="shared" si="63"/>
        <v>0</v>
      </c>
      <c r="U106" s="75">
        <f t="shared" si="63"/>
        <v>0</v>
      </c>
      <c r="V106" s="75">
        <f t="shared" si="63"/>
        <v>0</v>
      </c>
      <c r="W106" s="75">
        <f t="shared" si="63"/>
        <v>0</v>
      </c>
      <c r="X106" s="75">
        <f t="shared" si="63"/>
        <v>0</v>
      </c>
      <c r="Y106" s="75">
        <f t="shared" si="63"/>
        <v>0</v>
      </c>
      <c r="Z106" s="75">
        <f t="shared" si="63"/>
        <v>0</v>
      </c>
      <c r="AA106" s="75">
        <f t="shared" si="63"/>
        <v>0</v>
      </c>
      <c r="AB106" s="75">
        <f t="shared" si="63"/>
        <v>0</v>
      </c>
      <c r="AC106" s="75">
        <f t="shared" si="63"/>
        <v>0</v>
      </c>
      <c r="AD106" s="75">
        <f t="shared" si="63"/>
        <v>0</v>
      </c>
      <c r="AE106" s="75">
        <f t="shared" si="63"/>
        <v>0</v>
      </c>
      <c r="AF106" s="75">
        <f t="shared" si="63"/>
        <v>0</v>
      </c>
      <c r="AG106" s="75">
        <f t="shared" si="63"/>
        <v>0</v>
      </c>
      <c r="AH106" s="75">
        <f t="shared" si="63"/>
        <v>0</v>
      </c>
      <c r="AI106" s="75">
        <f t="shared" si="63"/>
        <v>0</v>
      </c>
      <c r="AJ106" s="75">
        <f t="shared" si="63"/>
        <v>0</v>
      </c>
      <c r="AK106" s="75">
        <f t="shared" si="63"/>
        <v>0</v>
      </c>
      <c r="AL106" s="75">
        <f t="shared" si="63"/>
        <v>0</v>
      </c>
      <c r="AM106" s="75">
        <f t="shared" si="63"/>
        <v>0</v>
      </c>
      <c r="AN106" s="75">
        <f t="shared" si="63"/>
        <v>0</v>
      </c>
      <c r="AO106" s="75">
        <f t="shared" si="63"/>
        <v>0</v>
      </c>
      <c r="AP106" s="75">
        <f t="shared" si="63"/>
        <v>0</v>
      </c>
      <c r="AQ106" s="75">
        <f t="shared" si="63"/>
        <v>0</v>
      </c>
      <c r="AR106" s="75">
        <f t="shared" si="63"/>
        <v>0</v>
      </c>
      <c r="AS106" s="75">
        <f t="shared" si="63"/>
        <v>0</v>
      </c>
      <c r="AT106" s="75">
        <f t="shared" si="63"/>
        <v>0</v>
      </c>
      <c r="AU106" s="75">
        <f t="shared" si="63"/>
        <v>0</v>
      </c>
      <c r="AV106" s="75">
        <f t="shared" si="63"/>
        <v>0</v>
      </c>
      <c r="AW106" s="75">
        <f t="shared" si="63"/>
        <v>0</v>
      </c>
      <c r="AX106" s="75">
        <f t="shared" si="63"/>
        <v>0</v>
      </c>
      <c r="AY106" s="75">
        <f t="shared" si="63"/>
        <v>0</v>
      </c>
      <c r="AZ106" s="75">
        <f t="shared" si="63"/>
        <v>0</v>
      </c>
      <c r="BA106" s="75">
        <f t="shared" si="63"/>
        <v>0</v>
      </c>
      <c r="BB106" s="75">
        <f t="shared" si="63"/>
        <v>0</v>
      </c>
      <c r="BC106" s="75">
        <f t="shared" si="63"/>
        <v>0</v>
      </c>
      <c r="BD106" s="75">
        <f t="shared" si="63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8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E107" si="64">$H$20/$B$3</f>
        <v>0</v>
      </c>
      <c r="I107" s="75">
        <f t="shared" si="64"/>
        <v>0</v>
      </c>
      <c r="J107" s="75">
        <f t="shared" si="64"/>
        <v>0</v>
      </c>
      <c r="K107" s="75">
        <f t="shared" si="64"/>
        <v>0</v>
      </c>
      <c r="L107" s="75">
        <f t="shared" si="64"/>
        <v>0</v>
      </c>
      <c r="M107" s="75">
        <f t="shared" si="64"/>
        <v>0</v>
      </c>
      <c r="N107" s="75">
        <f t="shared" si="64"/>
        <v>0</v>
      </c>
      <c r="O107" s="75">
        <f t="shared" si="64"/>
        <v>0</v>
      </c>
      <c r="P107" s="75">
        <f t="shared" si="64"/>
        <v>0</v>
      </c>
      <c r="Q107" s="75">
        <f t="shared" si="64"/>
        <v>0</v>
      </c>
      <c r="R107" s="75">
        <f t="shared" si="64"/>
        <v>0</v>
      </c>
      <c r="S107" s="75">
        <f t="shared" si="64"/>
        <v>0</v>
      </c>
      <c r="T107" s="75">
        <f t="shared" si="64"/>
        <v>0</v>
      </c>
      <c r="U107" s="75">
        <f t="shared" si="64"/>
        <v>0</v>
      </c>
      <c r="V107" s="75">
        <f t="shared" si="64"/>
        <v>0</v>
      </c>
      <c r="W107" s="75">
        <f t="shared" si="64"/>
        <v>0</v>
      </c>
      <c r="X107" s="75">
        <f t="shared" si="64"/>
        <v>0</v>
      </c>
      <c r="Y107" s="75">
        <f t="shared" si="64"/>
        <v>0</v>
      </c>
      <c r="Z107" s="75">
        <f t="shared" si="64"/>
        <v>0</v>
      </c>
      <c r="AA107" s="75">
        <f t="shared" si="64"/>
        <v>0</v>
      </c>
      <c r="AB107" s="75">
        <f t="shared" si="64"/>
        <v>0</v>
      </c>
      <c r="AC107" s="75">
        <f t="shared" si="64"/>
        <v>0</v>
      </c>
      <c r="AD107" s="75">
        <f t="shared" si="64"/>
        <v>0</v>
      </c>
      <c r="AE107" s="75">
        <f t="shared" si="64"/>
        <v>0</v>
      </c>
      <c r="AF107" s="75">
        <f t="shared" si="64"/>
        <v>0</v>
      </c>
      <c r="AG107" s="75">
        <f t="shared" si="64"/>
        <v>0</v>
      </c>
      <c r="AH107" s="75">
        <f t="shared" si="64"/>
        <v>0</v>
      </c>
      <c r="AI107" s="75">
        <f t="shared" si="64"/>
        <v>0</v>
      </c>
      <c r="AJ107" s="75">
        <f t="shared" si="64"/>
        <v>0</v>
      </c>
      <c r="AK107" s="75">
        <f t="shared" si="64"/>
        <v>0</v>
      </c>
      <c r="AL107" s="75">
        <f t="shared" si="64"/>
        <v>0</v>
      </c>
      <c r="AM107" s="75">
        <f t="shared" si="64"/>
        <v>0</v>
      </c>
      <c r="AN107" s="75">
        <f t="shared" si="64"/>
        <v>0</v>
      </c>
      <c r="AO107" s="75">
        <f t="shared" si="64"/>
        <v>0</v>
      </c>
      <c r="AP107" s="75">
        <f t="shared" si="64"/>
        <v>0</v>
      </c>
      <c r="AQ107" s="75">
        <f t="shared" si="64"/>
        <v>0</v>
      </c>
      <c r="AR107" s="75">
        <f t="shared" si="64"/>
        <v>0</v>
      </c>
      <c r="AS107" s="75">
        <f t="shared" si="64"/>
        <v>0</v>
      </c>
      <c r="AT107" s="75">
        <f t="shared" si="64"/>
        <v>0</v>
      </c>
      <c r="AU107" s="75">
        <f t="shared" si="64"/>
        <v>0</v>
      </c>
      <c r="AV107" s="75">
        <f t="shared" si="64"/>
        <v>0</v>
      </c>
      <c r="AW107" s="75">
        <f t="shared" si="64"/>
        <v>0</v>
      </c>
      <c r="AX107" s="75">
        <f t="shared" si="64"/>
        <v>0</v>
      </c>
      <c r="AY107" s="75">
        <f t="shared" si="64"/>
        <v>0</v>
      </c>
      <c r="AZ107" s="75">
        <f t="shared" si="64"/>
        <v>0</v>
      </c>
      <c r="BA107" s="75">
        <f t="shared" si="64"/>
        <v>0</v>
      </c>
      <c r="BB107" s="75">
        <f t="shared" si="64"/>
        <v>0</v>
      </c>
      <c r="BC107" s="75">
        <f t="shared" si="64"/>
        <v>0</v>
      </c>
      <c r="BD107" s="75">
        <f t="shared" si="64"/>
        <v>0</v>
      </c>
      <c r="BE107" s="75">
        <f t="shared" si="64"/>
        <v>0</v>
      </c>
      <c r="BF107" s="75"/>
      <c r="BG107" s="75"/>
      <c r="BH107" s="75"/>
      <c r="BI107" s="75"/>
      <c r="BJ107" s="75"/>
      <c r="BK107" s="75"/>
      <c r="BL107" s="75"/>
      <c r="BM107" s="37"/>
      <c r="BN107" s="75">
        <f t="shared" si="58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F108" si="65">$I$20/$B$3</f>
        <v>0</v>
      </c>
      <c r="J108" s="75">
        <f t="shared" si="65"/>
        <v>0</v>
      </c>
      <c r="K108" s="75">
        <f t="shared" si="65"/>
        <v>0</v>
      </c>
      <c r="L108" s="75">
        <f t="shared" si="65"/>
        <v>0</v>
      </c>
      <c r="M108" s="75">
        <f t="shared" si="65"/>
        <v>0</v>
      </c>
      <c r="N108" s="75">
        <f t="shared" si="65"/>
        <v>0</v>
      </c>
      <c r="O108" s="75">
        <f t="shared" si="65"/>
        <v>0</v>
      </c>
      <c r="P108" s="75">
        <f t="shared" si="65"/>
        <v>0</v>
      </c>
      <c r="Q108" s="75">
        <f t="shared" si="65"/>
        <v>0</v>
      </c>
      <c r="R108" s="75">
        <f t="shared" si="65"/>
        <v>0</v>
      </c>
      <c r="S108" s="75">
        <f t="shared" si="65"/>
        <v>0</v>
      </c>
      <c r="T108" s="75">
        <f t="shared" si="65"/>
        <v>0</v>
      </c>
      <c r="U108" s="75">
        <f t="shared" si="65"/>
        <v>0</v>
      </c>
      <c r="V108" s="75">
        <f t="shared" si="65"/>
        <v>0</v>
      </c>
      <c r="W108" s="75">
        <f t="shared" si="65"/>
        <v>0</v>
      </c>
      <c r="X108" s="75">
        <f t="shared" si="65"/>
        <v>0</v>
      </c>
      <c r="Y108" s="75">
        <f t="shared" si="65"/>
        <v>0</v>
      </c>
      <c r="Z108" s="75">
        <f t="shared" si="65"/>
        <v>0</v>
      </c>
      <c r="AA108" s="75">
        <f t="shared" si="65"/>
        <v>0</v>
      </c>
      <c r="AB108" s="75">
        <f t="shared" si="65"/>
        <v>0</v>
      </c>
      <c r="AC108" s="75">
        <f t="shared" si="65"/>
        <v>0</v>
      </c>
      <c r="AD108" s="75">
        <f t="shared" si="65"/>
        <v>0</v>
      </c>
      <c r="AE108" s="75">
        <f t="shared" si="65"/>
        <v>0</v>
      </c>
      <c r="AF108" s="75">
        <f t="shared" si="65"/>
        <v>0</v>
      </c>
      <c r="AG108" s="75">
        <f t="shared" si="65"/>
        <v>0</v>
      </c>
      <c r="AH108" s="75">
        <f t="shared" si="65"/>
        <v>0</v>
      </c>
      <c r="AI108" s="75">
        <f t="shared" si="65"/>
        <v>0</v>
      </c>
      <c r="AJ108" s="75">
        <f t="shared" si="65"/>
        <v>0</v>
      </c>
      <c r="AK108" s="75">
        <f t="shared" si="65"/>
        <v>0</v>
      </c>
      <c r="AL108" s="75">
        <f t="shared" si="65"/>
        <v>0</v>
      </c>
      <c r="AM108" s="75">
        <f t="shared" si="65"/>
        <v>0</v>
      </c>
      <c r="AN108" s="75">
        <f t="shared" si="65"/>
        <v>0</v>
      </c>
      <c r="AO108" s="75">
        <f t="shared" si="65"/>
        <v>0</v>
      </c>
      <c r="AP108" s="75">
        <f t="shared" si="65"/>
        <v>0</v>
      </c>
      <c r="AQ108" s="75">
        <f t="shared" si="65"/>
        <v>0</v>
      </c>
      <c r="AR108" s="75">
        <f t="shared" si="65"/>
        <v>0</v>
      </c>
      <c r="AS108" s="75">
        <f t="shared" si="65"/>
        <v>0</v>
      </c>
      <c r="AT108" s="75">
        <f t="shared" si="65"/>
        <v>0</v>
      </c>
      <c r="AU108" s="75">
        <f t="shared" si="65"/>
        <v>0</v>
      </c>
      <c r="AV108" s="75">
        <f t="shared" si="65"/>
        <v>0</v>
      </c>
      <c r="AW108" s="75">
        <f t="shared" si="65"/>
        <v>0</v>
      </c>
      <c r="AX108" s="75">
        <f t="shared" si="65"/>
        <v>0</v>
      </c>
      <c r="AY108" s="75">
        <f t="shared" si="65"/>
        <v>0</v>
      </c>
      <c r="AZ108" s="75">
        <f t="shared" si="65"/>
        <v>0</v>
      </c>
      <c r="BA108" s="75">
        <f t="shared" si="65"/>
        <v>0</v>
      </c>
      <c r="BB108" s="75">
        <f t="shared" si="65"/>
        <v>0</v>
      </c>
      <c r="BC108" s="75">
        <f t="shared" si="65"/>
        <v>0</v>
      </c>
      <c r="BD108" s="75">
        <f t="shared" si="65"/>
        <v>0</v>
      </c>
      <c r="BE108" s="75">
        <f t="shared" si="65"/>
        <v>0</v>
      </c>
      <c r="BF108" s="75">
        <f t="shared" si="65"/>
        <v>0</v>
      </c>
      <c r="BG108" s="75"/>
      <c r="BH108" s="75"/>
      <c r="BI108" s="75"/>
      <c r="BJ108" s="75"/>
      <c r="BK108" s="75"/>
      <c r="BL108" s="75"/>
      <c r="BM108" s="37"/>
      <c r="BN108" s="75">
        <f t="shared" si="58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G109" si="66">$J$20/$B$3</f>
        <v>0</v>
      </c>
      <c r="P109" s="75">
        <f t="shared" si="66"/>
        <v>0</v>
      </c>
      <c r="Q109" s="75">
        <f t="shared" si="66"/>
        <v>0</v>
      </c>
      <c r="R109" s="75">
        <f t="shared" si="66"/>
        <v>0</v>
      </c>
      <c r="S109" s="75">
        <f t="shared" si="66"/>
        <v>0</v>
      </c>
      <c r="T109" s="75">
        <f t="shared" si="66"/>
        <v>0</v>
      </c>
      <c r="U109" s="75">
        <f t="shared" si="66"/>
        <v>0</v>
      </c>
      <c r="V109" s="75">
        <f t="shared" si="66"/>
        <v>0</v>
      </c>
      <c r="W109" s="75">
        <f t="shared" si="66"/>
        <v>0</v>
      </c>
      <c r="X109" s="75">
        <f t="shared" si="66"/>
        <v>0</v>
      </c>
      <c r="Y109" s="75">
        <f t="shared" si="66"/>
        <v>0</v>
      </c>
      <c r="Z109" s="75">
        <f t="shared" si="66"/>
        <v>0</v>
      </c>
      <c r="AA109" s="75">
        <f t="shared" si="66"/>
        <v>0</v>
      </c>
      <c r="AB109" s="75">
        <f t="shared" si="66"/>
        <v>0</v>
      </c>
      <c r="AC109" s="75">
        <f t="shared" si="66"/>
        <v>0</v>
      </c>
      <c r="AD109" s="75">
        <f t="shared" si="66"/>
        <v>0</v>
      </c>
      <c r="AE109" s="75">
        <f t="shared" si="66"/>
        <v>0</v>
      </c>
      <c r="AF109" s="75">
        <f t="shared" si="66"/>
        <v>0</v>
      </c>
      <c r="AG109" s="75">
        <f t="shared" si="66"/>
        <v>0</v>
      </c>
      <c r="AH109" s="75">
        <f t="shared" si="66"/>
        <v>0</v>
      </c>
      <c r="AI109" s="75">
        <f t="shared" si="66"/>
        <v>0</v>
      </c>
      <c r="AJ109" s="75">
        <f t="shared" si="66"/>
        <v>0</v>
      </c>
      <c r="AK109" s="75">
        <f t="shared" si="66"/>
        <v>0</v>
      </c>
      <c r="AL109" s="75">
        <f t="shared" si="66"/>
        <v>0</v>
      </c>
      <c r="AM109" s="75">
        <f t="shared" si="66"/>
        <v>0</v>
      </c>
      <c r="AN109" s="75">
        <f t="shared" si="66"/>
        <v>0</v>
      </c>
      <c r="AO109" s="75">
        <f t="shared" si="66"/>
        <v>0</v>
      </c>
      <c r="AP109" s="75">
        <f t="shared" si="66"/>
        <v>0</v>
      </c>
      <c r="AQ109" s="75">
        <f t="shared" si="66"/>
        <v>0</v>
      </c>
      <c r="AR109" s="75">
        <f t="shared" si="66"/>
        <v>0</v>
      </c>
      <c r="AS109" s="75">
        <f t="shared" si="66"/>
        <v>0</v>
      </c>
      <c r="AT109" s="75">
        <f t="shared" si="66"/>
        <v>0</v>
      </c>
      <c r="AU109" s="75">
        <f t="shared" si="66"/>
        <v>0</v>
      </c>
      <c r="AV109" s="75">
        <f t="shared" si="66"/>
        <v>0</v>
      </c>
      <c r="AW109" s="75">
        <f t="shared" si="66"/>
        <v>0</v>
      </c>
      <c r="AX109" s="75">
        <f t="shared" si="66"/>
        <v>0</v>
      </c>
      <c r="AY109" s="75">
        <f t="shared" si="66"/>
        <v>0</v>
      </c>
      <c r="AZ109" s="75">
        <f t="shared" si="66"/>
        <v>0</v>
      </c>
      <c r="BA109" s="75">
        <f t="shared" si="66"/>
        <v>0</v>
      </c>
      <c r="BB109" s="75">
        <f t="shared" si="66"/>
        <v>0</v>
      </c>
      <c r="BC109" s="75">
        <f t="shared" si="66"/>
        <v>0</v>
      </c>
      <c r="BD109" s="75">
        <f t="shared" si="66"/>
        <v>0</v>
      </c>
      <c r="BE109" s="75">
        <f t="shared" si="66"/>
        <v>0</v>
      </c>
      <c r="BF109" s="75">
        <f t="shared" si="66"/>
        <v>0</v>
      </c>
      <c r="BG109" s="75">
        <f t="shared" si="66"/>
        <v>0</v>
      </c>
      <c r="BH109" s="75"/>
      <c r="BI109" s="75"/>
      <c r="BJ109" s="75"/>
      <c r="BK109" s="75"/>
      <c r="BL109" s="75"/>
      <c r="BM109" s="37"/>
      <c r="BN109" s="75">
        <f t="shared" si="58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H110" si="67">$K$20/$B$3</f>
        <v>0</v>
      </c>
      <c r="P110" s="75">
        <f t="shared" si="67"/>
        <v>0</v>
      </c>
      <c r="Q110" s="75">
        <f t="shared" si="67"/>
        <v>0</v>
      </c>
      <c r="R110" s="75">
        <f t="shared" si="67"/>
        <v>0</v>
      </c>
      <c r="S110" s="75">
        <f t="shared" si="67"/>
        <v>0</v>
      </c>
      <c r="T110" s="75">
        <f t="shared" si="67"/>
        <v>0</v>
      </c>
      <c r="U110" s="75">
        <f t="shared" si="67"/>
        <v>0</v>
      </c>
      <c r="V110" s="75">
        <f t="shared" si="67"/>
        <v>0</v>
      </c>
      <c r="W110" s="75">
        <f t="shared" si="67"/>
        <v>0</v>
      </c>
      <c r="X110" s="75">
        <f t="shared" si="67"/>
        <v>0</v>
      </c>
      <c r="Y110" s="75">
        <f t="shared" si="67"/>
        <v>0</v>
      </c>
      <c r="Z110" s="75">
        <f t="shared" si="67"/>
        <v>0</v>
      </c>
      <c r="AA110" s="75">
        <f t="shared" si="67"/>
        <v>0</v>
      </c>
      <c r="AB110" s="75">
        <f t="shared" si="67"/>
        <v>0</v>
      </c>
      <c r="AC110" s="75">
        <f t="shared" si="67"/>
        <v>0</v>
      </c>
      <c r="AD110" s="75">
        <f t="shared" si="67"/>
        <v>0</v>
      </c>
      <c r="AE110" s="75">
        <f t="shared" si="67"/>
        <v>0</v>
      </c>
      <c r="AF110" s="75">
        <f t="shared" si="67"/>
        <v>0</v>
      </c>
      <c r="AG110" s="75">
        <f t="shared" si="67"/>
        <v>0</v>
      </c>
      <c r="AH110" s="75">
        <f t="shared" si="67"/>
        <v>0</v>
      </c>
      <c r="AI110" s="75">
        <f t="shared" si="67"/>
        <v>0</v>
      </c>
      <c r="AJ110" s="75">
        <f t="shared" si="67"/>
        <v>0</v>
      </c>
      <c r="AK110" s="75">
        <f t="shared" si="67"/>
        <v>0</v>
      </c>
      <c r="AL110" s="75">
        <f t="shared" si="67"/>
        <v>0</v>
      </c>
      <c r="AM110" s="75">
        <f t="shared" si="67"/>
        <v>0</v>
      </c>
      <c r="AN110" s="75">
        <f t="shared" si="67"/>
        <v>0</v>
      </c>
      <c r="AO110" s="75">
        <f t="shared" si="67"/>
        <v>0</v>
      </c>
      <c r="AP110" s="75">
        <f t="shared" si="67"/>
        <v>0</v>
      </c>
      <c r="AQ110" s="75">
        <f t="shared" si="67"/>
        <v>0</v>
      </c>
      <c r="AR110" s="75">
        <f t="shared" si="67"/>
        <v>0</v>
      </c>
      <c r="AS110" s="75">
        <f t="shared" si="67"/>
        <v>0</v>
      </c>
      <c r="AT110" s="75">
        <f t="shared" si="67"/>
        <v>0</v>
      </c>
      <c r="AU110" s="75">
        <f t="shared" si="67"/>
        <v>0</v>
      </c>
      <c r="AV110" s="75">
        <f t="shared" si="67"/>
        <v>0</v>
      </c>
      <c r="AW110" s="75">
        <f t="shared" si="67"/>
        <v>0</v>
      </c>
      <c r="AX110" s="75">
        <f t="shared" si="67"/>
        <v>0</v>
      </c>
      <c r="AY110" s="75">
        <f t="shared" si="67"/>
        <v>0</v>
      </c>
      <c r="AZ110" s="75">
        <f t="shared" si="67"/>
        <v>0</v>
      </c>
      <c r="BA110" s="75">
        <f t="shared" si="67"/>
        <v>0</v>
      </c>
      <c r="BB110" s="75">
        <f t="shared" si="67"/>
        <v>0</v>
      </c>
      <c r="BC110" s="75">
        <f t="shared" si="67"/>
        <v>0</v>
      </c>
      <c r="BD110" s="75">
        <f t="shared" si="67"/>
        <v>0</v>
      </c>
      <c r="BE110" s="75">
        <f t="shared" si="67"/>
        <v>0</v>
      </c>
      <c r="BF110" s="75">
        <f t="shared" si="67"/>
        <v>0</v>
      </c>
      <c r="BG110" s="75">
        <f t="shared" si="67"/>
        <v>0</v>
      </c>
      <c r="BH110" s="75">
        <f t="shared" si="67"/>
        <v>0</v>
      </c>
      <c r="BI110" s="75"/>
      <c r="BJ110" s="75"/>
      <c r="BK110" s="75"/>
      <c r="BL110" s="75"/>
      <c r="BM110" s="37"/>
      <c r="BN110" s="75">
        <f t="shared" si="58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8">$L$20/$B$3</f>
        <v>0</v>
      </c>
      <c r="P111" s="75">
        <f t="shared" si="68"/>
        <v>0</v>
      </c>
      <c r="Q111" s="75">
        <f t="shared" si="68"/>
        <v>0</v>
      </c>
      <c r="R111" s="75">
        <f t="shared" si="68"/>
        <v>0</v>
      </c>
      <c r="S111" s="75">
        <f t="shared" si="68"/>
        <v>0</v>
      </c>
      <c r="T111" s="75">
        <f t="shared" si="68"/>
        <v>0</v>
      </c>
      <c r="U111" s="75">
        <f t="shared" si="68"/>
        <v>0</v>
      </c>
      <c r="V111" s="75">
        <f t="shared" si="68"/>
        <v>0</v>
      </c>
      <c r="W111" s="75">
        <f t="shared" si="68"/>
        <v>0</v>
      </c>
      <c r="X111" s="75">
        <f t="shared" si="68"/>
        <v>0</v>
      </c>
      <c r="Y111" s="75">
        <f t="shared" si="68"/>
        <v>0</v>
      </c>
      <c r="Z111" s="75">
        <f t="shared" si="68"/>
        <v>0</v>
      </c>
      <c r="AA111" s="75">
        <f t="shared" si="68"/>
        <v>0</v>
      </c>
      <c r="AB111" s="75">
        <f t="shared" si="68"/>
        <v>0</v>
      </c>
      <c r="AC111" s="75">
        <f t="shared" si="68"/>
        <v>0</v>
      </c>
      <c r="AD111" s="75">
        <f t="shared" si="68"/>
        <v>0</v>
      </c>
      <c r="AE111" s="75">
        <f t="shared" si="68"/>
        <v>0</v>
      </c>
      <c r="AF111" s="75">
        <f t="shared" si="68"/>
        <v>0</v>
      </c>
      <c r="AG111" s="75">
        <f t="shared" si="68"/>
        <v>0</v>
      </c>
      <c r="AH111" s="75">
        <f t="shared" si="68"/>
        <v>0</v>
      </c>
      <c r="AI111" s="75">
        <f t="shared" si="68"/>
        <v>0</v>
      </c>
      <c r="AJ111" s="75">
        <f t="shared" si="68"/>
        <v>0</v>
      </c>
      <c r="AK111" s="75">
        <f t="shared" si="68"/>
        <v>0</v>
      </c>
      <c r="AL111" s="75">
        <f t="shared" si="68"/>
        <v>0</v>
      </c>
      <c r="AM111" s="75">
        <f t="shared" si="68"/>
        <v>0</v>
      </c>
      <c r="AN111" s="75">
        <f t="shared" si="68"/>
        <v>0</v>
      </c>
      <c r="AO111" s="75">
        <f t="shared" si="68"/>
        <v>0</v>
      </c>
      <c r="AP111" s="75">
        <f t="shared" si="68"/>
        <v>0</v>
      </c>
      <c r="AQ111" s="75">
        <f t="shared" si="68"/>
        <v>0</v>
      </c>
      <c r="AR111" s="75">
        <f t="shared" si="68"/>
        <v>0</v>
      </c>
      <c r="AS111" s="75">
        <f t="shared" si="68"/>
        <v>0</v>
      </c>
      <c r="AT111" s="75">
        <f t="shared" si="68"/>
        <v>0</v>
      </c>
      <c r="AU111" s="75">
        <f t="shared" si="68"/>
        <v>0</v>
      </c>
      <c r="AV111" s="75">
        <f t="shared" si="68"/>
        <v>0</v>
      </c>
      <c r="AW111" s="75">
        <f t="shared" si="68"/>
        <v>0</v>
      </c>
      <c r="AX111" s="75">
        <f t="shared" si="68"/>
        <v>0</v>
      </c>
      <c r="AY111" s="75">
        <f t="shared" si="68"/>
        <v>0</v>
      </c>
      <c r="AZ111" s="75">
        <f t="shared" si="68"/>
        <v>0</v>
      </c>
      <c r="BA111" s="75">
        <f t="shared" si="68"/>
        <v>0</v>
      </c>
      <c r="BB111" s="75">
        <f t="shared" si="68"/>
        <v>0</v>
      </c>
      <c r="BC111" s="75">
        <f t="shared" si="68"/>
        <v>0</v>
      </c>
      <c r="BD111" s="75">
        <f t="shared" si="68"/>
        <v>0</v>
      </c>
      <c r="BE111" s="75">
        <f t="shared" si="68"/>
        <v>0</v>
      </c>
      <c r="BF111" s="75">
        <f t="shared" si="68"/>
        <v>0</v>
      </c>
      <c r="BG111" s="75">
        <f t="shared" si="68"/>
        <v>0</v>
      </c>
      <c r="BH111" s="75">
        <f t="shared" si="68"/>
        <v>0</v>
      </c>
      <c r="BI111" s="75">
        <f t="shared" si="68"/>
        <v>0</v>
      </c>
      <c r="BJ111" s="75"/>
      <c r="BK111" s="75"/>
      <c r="BL111" s="75"/>
      <c r="BM111" s="37"/>
      <c r="BN111" s="75">
        <f t="shared" si="58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>$M$20/$B$3</f>
        <v>2.2723476842649037</v>
      </c>
      <c r="N112" s="75">
        <f>$M$20/$B$3</f>
        <v>2.2723476842649037</v>
      </c>
      <c r="O112" s="75">
        <f t="shared" ref="O112:BJ112" si="69">$M$20/$B$3</f>
        <v>2.2723476842649037</v>
      </c>
      <c r="P112" s="75">
        <f t="shared" si="69"/>
        <v>2.2723476842649037</v>
      </c>
      <c r="Q112" s="75">
        <f t="shared" si="69"/>
        <v>2.2723476842649037</v>
      </c>
      <c r="R112" s="75">
        <f t="shared" si="69"/>
        <v>2.2723476842649037</v>
      </c>
      <c r="S112" s="75">
        <f t="shared" si="69"/>
        <v>2.2723476842649037</v>
      </c>
      <c r="T112" s="75">
        <f t="shared" si="69"/>
        <v>2.2723476842649037</v>
      </c>
      <c r="U112" s="75">
        <f t="shared" si="69"/>
        <v>2.2723476842649037</v>
      </c>
      <c r="V112" s="75">
        <f t="shared" si="69"/>
        <v>2.2723476842649037</v>
      </c>
      <c r="W112" s="75">
        <f t="shared" si="69"/>
        <v>2.2723476842649037</v>
      </c>
      <c r="X112" s="75">
        <f t="shared" si="69"/>
        <v>2.2723476842649037</v>
      </c>
      <c r="Y112" s="75">
        <f t="shared" si="69"/>
        <v>2.2723476842649037</v>
      </c>
      <c r="Z112" s="75">
        <f t="shared" si="69"/>
        <v>2.2723476842649037</v>
      </c>
      <c r="AA112" s="75">
        <f t="shared" si="69"/>
        <v>2.2723476842649037</v>
      </c>
      <c r="AB112" s="75">
        <f t="shared" si="69"/>
        <v>2.2723476842649037</v>
      </c>
      <c r="AC112" s="75">
        <f t="shared" si="69"/>
        <v>2.2723476842649037</v>
      </c>
      <c r="AD112" s="75">
        <f t="shared" si="69"/>
        <v>2.2723476842649037</v>
      </c>
      <c r="AE112" s="75">
        <f t="shared" si="69"/>
        <v>2.2723476842649037</v>
      </c>
      <c r="AF112" s="75">
        <f t="shared" si="69"/>
        <v>2.2723476842649037</v>
      </c>
      <c r="AG112" s="75">
        <f t="shared" si="69"/>
        <v>2.2723476842649037</v>
      </c>
      <c r="AH112" s="75">
        <f t="shared" si="69"/>
        <v>2.2723476842649037</v>
      </c>
      <c r="AI112" s="75">
        <f t="shared" si="69"/>
        <v>2.2723476842649037</v>
      </c>
      <c r="AJ112" s="75">
        <f t="shared" si="69"/>
        <v>2.2723476842649037</v>
      </c>
      <c r="AK112" s="75">
        <f t="shared" si="69"/>
        <v>2.2723476842649037</v>
      </c>
      <c r="AL112" s="75">
        <f t="shared" si="69"/>
        <v>2.2723476842649037</v>
      </c>
      <c r="AM112" s="75">
        <f t="shared" si="69"/>
        <v>2.2723476842649037</v>
      </c>
      <c r="AN112" s="75">
        <f t="shared" si="69"/>
        <v>2.2723476842649037</v>
      </c>
      <c r="AO112" s="75">
        <f t="shared" si="69"/>
        <v>2.2723476842649037</v>
      </c>
      <c r="AP112" s="75">
        <f t="shared" si="69"/>
        <v>2.2723476842649037</v>
      </c>
      <c r="AQ112" s="75">
        <f t="shared" si="69"/>
        <v>2.2723476842649037</v>
      </c>
      <c r="AR112" s="75">
        <f t="shared" si="69"/>
        <v>2.2723476842649037</v>
      </c>
      <c r="AS112" s="75">
        <f t="shared" si="69"/>
        <v>2.2723476842649037</v>
      </c>
      <c r="AT112" s="75">
        <f t="shared" si="69"/>
        <v>2.2723476842649037</v>
      </c>
      <c r="AU112" s="75">
        <f t="shared" si="69"/>
        <v>2.2723476842649037</v>
      </c>
      <c r="AV112" s="75">
        <f t="shared" si="69"/>
        <v>2.2723476842649037</v>
      </c>
      <c r="AW112" s="75">
        <f t="shared" si="69"/>
        <v>2.2723476842649037</v>
      </c>
      <c r="AX112" s="75">
        <f t="shared" si="69"/>
        <v>2.2723476842649037</v>
      </c>
      <c r="AY112" s="75">
        <f t="shared" si="69"/>
        <v>2.2723476842649037</v>
      </c>
      <c r="AZ112" s="75">
        <f t="shared" si="69"/>
        <v>2.2723476842649037</v>
      </c>
      <c r="BA112" s="75">
        <f t="shared" si="69"/>
        <v>2.2723476842649037</v>
      </c>
      <c r="BB112" s="75">
        <f t="shared" si="69"/>
        <v>2.2723476842649037</v>
      </c>
      <c r="BC112" s="75">
        <f t="shared" si="69"/>
        <v>2.2723476842649037</v>
      </c>
      <c r="BD112" s="75">
        <f t="shared" si="69"/>
        <v>2.2723476842649037</v>
      </c>
      <c r="BE112" s="75">
        <f t="shared" si="69"/>
        <v>2.2723476842649037</v>
      </c>
      <c r="BF112" s="75">
        <f t="shared" si="69"/>
        <v>2.2723476842649037</v>
      </c>
      <c r="BG112" s="75">
        <f t="shared" si="69"/>
        <v>2.2723476842649037</v>
      </c>
      <c r="BH112" s="75">
        <f t="shared" si="69"/>
        <v>2.2723476842649037</v>
      </c>
      <c r="BI112" s="75">
        <f t="shared" si="69"/>
        <v>2.2723476842649037</v>
      </c>
      <c r="BJ112" s="75">
        <f t="shared" si="69"/>
        <v>2.2723476842649037</v>
      </c>
      <c r="BK112" s="75"/>
      <c r="BL112" s="75"/>
      <c r="BM112" s="37"/>
      <c r="BN112" s="75">
        <f t="shared" si="58"/>
        <v>113.61738421324509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>$N$20/$B$3</f>
        <v>0</v>
      </c>
      <c r="O113" s="75">
        <f t="shared" ref="O113:BK113" si="70">$N$20/$B$3</f>
        <v>0</v>
      </c>
      <c r="P113" s="75">
        <f t="shared" si="70"/>
        <v>0</v>
      </c>
      <c r="Q113" s="75">
        <f t="shared" si="70"/>
        <v>0</v>
      </c>
      <c r="R113" s="75">
        <f t="shared" si="70"/>
        <v>0</v>
      </c>
      <c r="S113" s="75">
        <f t="shared" si="70"/>
        <v>0</v>
      </c>
      <c r="T113" s="75">
        <f t="shared" si="70"/>
        <v>0</v>
      </c>
      <c r="U113" s="75">
        <f t="shared" si="70"/>
        <v>0</v>
      </c>
      <c r="V113" s="75">
        <f t="shared" si="70"/>
        <v>0</v>
      </c>
      <c r="W113" s="75">
        <f t="shared" si="70"/>
        <v>0</v>
      </c>
      <c r="X113" s="75">
        <f t="shared" si="70"/>
        <v>0</v>
      </c>
      <c r="Y113" s="75">
        <f t="shared" si="70"/>
        <v>0</v>
      </c>
      <c r="Z113" s="75">
        <f t="shared" si="70"/>
        <v>0</v>
      </c>
      <c r="AA113" s="75">
        <f t="shared" si="70"/>
        <v>0</v>
      </c>
      <c r="AB113" s="75">
        <f t="shared" si="70"/>
        <v>0</v>
      </c>
      <c r="AC113" s="75">
        <f t="shared" si="70"/>
        <v>0</v>
      </c>
      <c r="AD113" s="75">
        <f t="shared" si="70"/>
        <v>0</v>
      </c>
      <c r="AE113" s="75">
        <f t="shared" si="70"/>
        <v>0</v>
      </c>
      <c r="AF113" s="75">
        <f t="shared" si="70"/>
        <v>0</v>
      </c>
      <c r="AG113" s="75">
        <f t="shared" si="70"/>
        <v>0</v>
      </c>
      <c r="AH113" s="75">
        <f t="shared" si="70"/>
        <v>0</v>
      </c>
      <c r="AI113" s="75">
        <f t="shared" si="70"/>
        <v>0</v>
      </c>
      <c r="AJ113" s="75">
        <f t="shared" si="70"/>
        <v>0</v>
      </c>
      <c r="AK113" s="75">
        <f t="shared" si="70"/>
        <v>0</v>
      </c>
      <c r="AL113" s="75">
        <f t="shared" si="70"/>
        <v>0</v>
      </c>
      <c r="AM113" s="75">
        <f t="shared" si="70"/>
        <v>0</v>
      </c>
      <c r="AN113" s="75">
        <f t="shared" si="70"/>
        <v>0</v>
      </c>
      <c r="AO113" s="75">
        <f t="shared" si="70"/>
        <v>0</v>
      </c>
      <c r="AP113" s="75">
        <f t="shared" si="70"/>
        <v>0</v>
      </c>
      <c r="AQ113" s="75">
        <f t="shared" si="70"/>
        <v>0</v>
      </c>
      <c r="AR113" s="75">
        <f t="shared" si="70"/>
        <v>0</v>
      </c>
      <c r="AS113" s="75">
        <f t="shared" si="70"/>
        <v>0</v>
      </c>
      <c r="AT113" s="75">
        <f t="shared" si="70"/>
        <v>0</v>
      </c>
      <c r="AU113" s="75">
        <f t="shared" si="70"/>
        <v>0</v>
      </c>
      <c r="AV113" s="75">
        <f t="shared" si="70"/>
        <v>0</v>
      </c>
      <c r="AW113" s="75">
        <f t="shared" si="70"/>
        <v>0</v>
      </c>
      <c r="AX113" s="75">
        <f t="shared" si="70"/>
        <v>0</v>
      </c>
      <c r="AY113" s="75">
        <f t="shared" si="70"/>
        <v>0</v>
      </c>
      <c r="AZ113" s="75">
        <f t="shared" si="70"/>
        <v>0</v>
      </c>
      <c r="BA113" s="75">
        <f t="shared" si="70"/>
        <v>0</v>
      </c>
      <c r="BB113" s="75">
        <f t="shared" si="70"/>
        <v>0</v>
      </c>
      <c r="BC113" s="75">
        <f t="shared" si="70"/>
        <v>0</v>
      </c>
      <c r="BD113" s="75">
        <f t="shared" si="70"/>
        <v>0</v>
      </c>
      <c r="BE113" s="75">
        <f t="shared" si="70"/>
        <v>0</v>
      </c>
      <c r="BF113" s="75">
        <f t="shared" si="70"/>
        <v>0</v>
      </c>
      <c r="BG113" s="75">
        <f t="shared" si="70"/>
        <v>0</v>
      </c>
      <c r="BH113" s="75">
        <f t="shared" si="70"/>
        <v>0</v>
      </c>
      <c r="BI113" s="75">
        <f t="shared" si="70"/>
        <v>0</v>
      </c>
      <c r="BJ113" s="75">
        <f t="shared" si="70"/>
        <v>0</v>
      </c>
      <c r="BK113" s="75">
        <f t="shared" si="70"/>
        <v>0</v>
      </c>
      <c r="BL113" s="75"/>
      <c r="BM113" s="37"/>
      <c r="BN113" s="75">
        <f t="shared" si="58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1">SUM(C101:C113)</f>
        <v>0</v>
      </c>
      <c r="D114" s="69">
        <f t="shared" si="71"/>
        <v>0</v>
      </c>
      <c r="E114" s="69">
        <f t="shared" si="71"/>
        <v>0</v>
      </c>
      <c r="F114" s="69">
        <f t="shared" si="71"/>
        <v>0</v>
      </c>
      <c r="G114" s="69">
        <f t="shared" si="71"/>
        <v>0</v>
      </c>
      <c r="H114" s="69">
        <f t="shared" si="71"/>
        <v>0</v>
      </c>
      <c r="I114" s="69">
        <f t="shared" si="71"/>
        <v>0</v>
      </c>
      <c r="J114" s="69">
        <f t="shared" si="71"/>
        <v>0</v>
      </c>
      <c r="K114" s="69">
        <f t="shared" si="71"/>
        <v>0</v>
      </c>
      <c r="L114" s="69">
        <f t="shared" si="71"/>
        <v>0</v>
      </c>
      <c r="M114" s="69">
        <f t="shared" si="71"/>
        <v>2.2723476842649037</v>
      </c>
      <c r="N114" s="69">
        <f t="shared" si="71"/>
        <v>2.2723476842649037</v>
      </c>
      <c r="O114" s="69">
        <f t="shared" si="71"/>
        <v>2.2723476842649037</v>
      </c>
      <c r="P114" s="69">
        <f t="shared" si="71"/>
        <v>2.2723476842649037</v>
      </c>
      <c r="Q114" s="69">
        <f t="shared" si="71"/>
        <v>2.2723476842649037</v>
      </c>
      <c r="R114" s="69">
        <f t="shared" si="71"/>
        <v>2.2723476842649037</v>
      </c>
      <c r="S114" s="69">
        <f t="shared" si="71"/>
        <v>2.2723476842649037</v>
      </c>
      <c r="T114" s="69">
        <f t="shared" si="71"/>
        <v>2.2723476842649037</v>
      </c>
      <c r="U114" s="69">
        <f t="shared" si="71"/>
        <v>2.2723476842649037</v>
      </c>
      <c r="V114" s="69">
        <f t="shared" si="71"/>
        <v>2.2723476842649037</v>
      </c>
      <c r="W114" s="69">
        <f t="shared" si="71"/>
        <v>2.2723476842649037</v>
      </c>
      <c r="X114" s="69">
        <f t="shared" si="71"/>
        <v>2.2723476842649037</v>
      </c>
      <c r="Y114" s="69">
        <f t="shared" si="71"/>
        <v>2.2723476842649037</v>
      </c>
      <c r="Z114" s="69">
        <f t="shared" si="71"/>
        <v>2.2723476842649037</v>
      </c>
      <c r="AA114" s="69">
        <f t="shared" si="71"/>
        <v>2.2723476842649037</v>
      </c>
      <c r="AB114" s="69">
        <f t="shared" si="71"/>
        <v>2.2723476842649037</v>
      </c>
      <c r="AC114" s="69">
        <f t="shared" si="71"/>
        <v>2.2723476842649037</v>
      </c>
      <c r="AD114" s="69">
        <f t="shared" si="71"/>
        <v>2.2723476842649037</v>
      </c>
      <c r="AE114" s="69">
        <f t="shared" si="71"/>
        <v>2.2723476842649037</v>
      </c>
      <c r="AF114" s="69">
        <f t="shared" si="71"/>
        <v>2.2723476842649037</v>
      </c>
      <c r="AG114" s="69">
        <f t="shared" si="71"/>
        <v>2.2723476842649037</v>
      </c>
      <c r="AH114" s="69">
        <f t="shared" si="71"/>
        <v>2.2723476842649037</v>
      </c>
      <c r="AI114" s="69">
        <f t="shared" si="71"/>
        <v>2.2723476842649037</v>
      </c>
      <c r="AJ114" s="69">
        <f t="shared" si="71"/>
        <v>2.2723476842649037</v>
      </c>
      <c r="AK114" s="69">
        <f t="shared" si="71"/>
        <v>2.2723476842649037</v>
      </c>
      <c r="AL114" s="69">
        <f t="shared" si="71"/>
        <v>2.2723476842649037</v>
      </c>
      <c r="AM114" s="69">
        <f t="shared" si="71"/>
        <v>2.2723476842649037</v>
      </c>
      <c r="AN114" s="69">
        <f t="shared" si="71"/>
        <v>2.2723476842649037</v>
      </c>
      <c r="AO114" s="69">
        <f t="shared" si="71"/>
        <v>2.2723476842649037</v>
      </c>
      <c r="AP114" s="69">
        <f t="shared" si="71"/>
        <v>2.2723476842649037</v>
      </c>
      <c r="AQ114" s="69">
        <f t="shared" si="71"/>
        <v>2.2723476842649037</v>
      </c>
      <c r="AR114" s="69">
        <f t="shared" si="71"/>
        <v>2.2723476842649037</v>
      </c>
      <c r="AS114" s="69">
        <f t="shared" si="71"/>
        <v>2.2723476842649037</v>
      </c>
      <c r="AT114" s="69">
        <f t="shared" si="71"/>
        <v>2.2723476842649037</v>
      </c>
      <c r="AU114" s="69">
        <f t="shared" si="71"/>
        <v>2.2723476842649037</v>
      </c>
      <c r="AV114" s="69">
        <f t="shared" si="71"/>
        <v>2.2723476842649037</v>
      </c>
      <c r="AW114" s="69">
        <f t="shared" si="71"/>
        <v>2.2723476842649037</v>
      </c>
      <c r="AX114" s="69">
        <f t="shared" si="71"/>
        <v>2.2723476842649037</v>
      </c>
      <c r="AY114" s="69">
        <f t="shared" si="71"/>
        <v>2.2723476842649037</v>
      </c>
      <c r="AZ114" s="69">
        <f t="shared" si="71"/>
        <v>2.2723476842649037</v>
      </c>
      <c r="BA114" s="69">
        <f t="shared" si="71"/>
        <v>2.2723476842649037</v>
      </c>
      <c r="BB114" s="69">
        <f t="shared" si="71"/>
        <v>2.2723476842649037</v>
      </c>
      <c r="BC114" s="69">
        <f t="shared" si="71"/>
        <v>2.2723476842649037</v>
      </c>
      <c r="BD114" s="69">
        <f t="shared" si="71"/>
        <v>2.2723476842649037</v>
      </c>
      <c r="BE114" s="69">
        <f t="shared" si="71"/>
        <v>2.2723476842649037</v>
      </c>
      <c r="BF114" s="69">
        <f t="shared" si="71"/>
        <v>2.2723476842649037</v>
      </c>
      <c r="BG114" s="69">
        <f t="shared" si="71"/>
        <v>2.2723476842649037</v>
      </c>
      <c r="BH114" s="69">
        <f t="shared" si="71"/>
        <v>2.2723476842649037</v>
      </c>
      <c r="BI114" s="69">
        <f t="shared" si="71"/>
        <v>2.2723476842649037</v>
      </c>
      <c r="BJ114" s="69">
        <f t="shared" si="71"/>
        <v>2.2723476842649037</v>
      </c>
      <c r="BK114" s="69">
        <f t="shared" si="71"/>
        <v>0</v>
      </c>
      <c r="BL114" s="69">
        <f t="shared" si="71"/>
        <v>0</v>
      </c>
      <c r="BM114" s="37"/>
      <c r="BN114" s="58">
        <f>SUM(BN101:BN113)</f>
        <v>113.61738421324509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F51" activePane="bottomRight" state="frozen"/>
      <selection activeCell="N7" sqref="N7"/>
      <selection pane="topRight" activeCell="N7" sqref="N7"/>
      <selection pane="bottomLeft" activeCell="N7" sqref="N7"/>
      <selection pane="bottomRight" activeCell="F60" sqref="F60:BL60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333</v>
      </c>
    </row>
    <row r="2" spans="1:67" ht="15" customHeight="1">
      <c r="A2" s="60" t="s">
        <v>21</v>
      </c>
      <c r="B2" s="108" t="str">
        <f>VLOOKUP($B$1,'Assumptions (Inputs)'!$A$7:$F$24,2,FALSE)</f>
        <v>NEW Gowanus Expansion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2.5000000000000001E-2</v>
      </c>
    </row>
    <row r="6" spans="1:67" ht="15" customHeight="1">
      <c r="A6" s="60"/>
      <c r="B6" s="367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N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0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(Escalated)'!E39</f>
        <v>0</v>
      </c>
      <c r="C13" s="129">
        <f>'CapEx (Escalated)'!F39</f>
        <v>0</v>
      </c>
      <c r="D13" s="129">
        <f>'CapEx (Escalated)'!G39</f>
        <v>0</v>
      </c>
      <c r="E13" s="129">
        <f>'CapEx (Escalated)'!H39</f>
        <v>0</v>
      </c>
      <c r="F13" s="129">
        <f>'CapEx (Escalated)'!I39</f>
        <v>0</v>
      </c>
      <c r="G13" s="129">
        <f>'CapEx (Escalated)'!J39</f>
        <v>0</v>
      </c>
      <c r="H13" s="129">
        <f>'CapEx (Escalated)'!K39</f>
        <v>0</v>
      </c>
      <c r="I13" s="129">
        <f>'CapEx (Escalated)'!L39</f>
        <v>0</v>
      </c>
      <c r="J13" s="129">
        <f>'CapEx (Escalated)'!M39</f>
        <v>0</v>
      </c>
      <c r="K13" s="129">
        <f>'CapEx (Escalated)'!N39</f>
        <v>0</v>
      </c>
      <c r="L13" s="129">
        <f>'CapEx (Escalated)'!O39</f>
        <v>0</v>
      </c>
      <c r="M13" s="129">
        <f>'CapEx (Escalated)'!P39</f>
        <v>0</v>
      </c>
      <c r="N13" s="129">
        <f>'CapEx (Escalated)'!Q39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0</v>
      </c>
      <c r="BO13" s="337"/>
    </row>
    <row r="14" spans="1:67" s="38" customFormat="1" ht="15" customHeight="1">
      <c r="A14" s="67" t="s">
        <v>27</v>
      </c>
      <c r="B14" s="129"/>
      <c r="C14" s="129"/>
      <c r="D14" s="129"/>
      <c r="E14" s="129">
        <f>-SUM(B13:E13)</f>
        <v>0</v>
      </c>
      <c r="F14" s="129"/>
      <c r="G14" s="129"/>
      <c r="H14" s="129"/>
      <c r="I14" s="129"/>
      <c r="J14" s="129"/>
      <c r="K14" s="129"/>
      <c r="L14" s="129">
        <f>-SUM(I13:L13)</f>
        <v>0</v>
      </c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0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0</v>
      </c>
      <c r="D15" s="68">
        <f t="shared" si="2"/>
        <v>0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</v>
      </c>
      <c r="D16" s="69">
        <f t="shared" si="4"/>
        <v>0</v>
      </c>
      <c r="E16" s="69">
        <f t="shared" si="4"/>
        <v>0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0</v>
      </c>
      <c r="F19" s="75">
        <f t="shared" si="5"/>
        <v>0</v>
      </c>
      <c r="G19" s="75">
        <f t="shared" si="5"/>
        <v>0</v>
      </c>
      <c r="H19" s="75">
        <f t="shared" si="5"/>
        <v>0</v>
      </c>
      <c r="I19" s="75">
        <f t="shared" si="5"/>
        <v>0</v>
      </c>
      <c r="J19" s="75">
        <f t="shared" si="5"/>
        <v>0</v>
      </c>
      <c r="K19" s="75">
        <f t="shared" si="5"/>
        <v>0</v>
      </c>
      <c r="L19" s="75">
        <f t="shared" si="5"/>
        <v>0</v>
      </c>
      <c r="M19" s="75">
        <f t="shared" si="5"/>
        <v>0</v>
      </c>
      <c r="N19" s="75">
        <f t="shared" si="5"/>
        <v>0</v>
      </c>
      <c r="O19" s="75">
        <f t="shared" si="5"/>
        <v>0</v>
      </c>
      <c r="P19" s="75">
        <f t="shared" si="5"/>
        <v>0</v>
      </c>
      <c r="Q19" s="75">
        <f t="shared" si="5"/>
        <v>0</v>
      </c>
      <c r="R19" s="75">
        <f t="shared" si="5"/>
        <v>0</v>
      </c>
      <c r="S19" s="75">
        <f t="shared" si="5"/>
        <v>0</v>
      </c>
      <c r="T19" s="75">
        <f t="shared" si="5"/>
        <v>0</v>
      </c>
      <c r="U19" s="75">
        <f t="shared" si="5"/>
        <v>0</v>
      </c>
      <c r="V19" s="75">
        <f t="shared" si="5"/>
        <v>0</v>
      </c>
      <c r="W19" s="75">
        <f t="shared" si="5"/>
        <v>0</v>
      </c>
      <c r="X19" s="75">
        <f t="shared" si="5"/>
        <v>0</v>
      </c>
      <c r="Y19" s="75">
        <f t="shared" si="5"/>
        <v>0</v>
      </c>
      <c r="Z19" s="75">
        <f t="shared" si="5"/>
        <v>0</v>
      </c>
      <c r="AA19" s="75">
        <f t="shared" si="5"/>
        <v>0</v>
      </c>
      <c r="AB19" s="75">
        <f t="shared" si="5"/>
        <v>0</v>
      </c>
      <c r="AC19" s="75">
        <f t="shared" si="5"/>
        <v>0</v>
      </c>
      <c r="AD19" s="75">
        <f t="shared" si="5"/>
        <v>0</v>
      </c>
      <c r="AE19" s="75">
        <f t="shared" si="5"/>
        <v>0</v>
      </c>
      <c r="AF19" s="75">
        <f t="shared" si="5"/>
        <v>0</v>
      </c>
      <c r="AG19" s="75">
        <f t="shared" si="5"/>
        <v>0</v>
      </c>
      <c r="AH19" s="75">
        <f t="shared" si="5"/>
        <v>0</v>
      </c>
      <c r="AI19" s="75">
        <f t="shared" si="5"/>
        <v>0</v>
      </c>
      <c r="AJ19" s="75">
        <f t="shared" si="5"/>
        <v>0</v>
      </c>
      <c r="AK19" s="75">
        <f t="shared" si="5"/>
        <v>0</v>
      </c>
      <c r="AL19" s="75">
        <f t="shared" si="5"/>
        <v>0</v>
      </c>
      <c r="AM19" s="75">
        <f t="shared" si="5"/>
        <v>0</v>
      </c>
      <c r="AN19" s="75">
        <f t="shared" si="5"/>
        <v>0</v>
      </c>
      <c r="AO19" s="75">
        <f t="shared" si="5"/>
        <v>0</v>
      </c>
      <c r="AP19" s="75">
        <f t="shared" si="5"/>
        <v>0</v>
      </c>
      <c r="AQ19" s="75">
        <f t="shared" si="5"/>
        <v>0</v>
      </c>
      <c r="AR19" s="75">
        <f t="shared" si="5"/>
        <v>0</v>
      </c>
      <c r="AS19" s="75">
        <f t="shared" si="5"/>
        <v>0</v>
      </c>
      <c r="AT19" s="75">
        <f t="shared" si="5"/>
        <v>0</v>
      </c>
      <c r="AU19" s="75">
        <f t="shared" si="5"/>
        <v>0</v>
      </c>
      <c r="AV19" s="75">
        <f t="shared" si="5"/>
        <v>0</v>
      </c>
      <c r="AW19" s="75">
        <f t="shared" si="5"/>
        <v>0</v>
      </c>
      <c r="AX19" s="75">
        <f t="shared" si="5"/>
        <v>0</v>
      </c>
      <c r="AY19" s="75">
        <f t="shared" si="5"/>
        <v>0</v>
      </c>
      <c r="AZ19" s="75">
        <f t="shared" si="5"/>
        <v>0</v>
      </c>
      <c r="BA19" s="75">
        <f t="shared" si="5"/>
        <v>0</v>
      </c>
      <c r="BB19" s="75">
        <f t="shared" si="5"/>
        <v>0</v>
      </c>
      <c r="BC19" s="75">
        <f t="shared" si="5"/>
        <v>0</v>
      </c>
      <c r="BD19" s="75">
        <f t="shared" si="5"/>
        <v>0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67" customFormat="1" ht="15" customHeight="1">
      <c r="A20" s="362" t="s">
        <v>25</v>
      </c>
      <c r="B20" s="290">
        <f>-B14</f>
        <v>0</v>
      </c>
      <c r="C20" s="290">
        <f t="shared" ref="C20:D20" si="6">-C14</f>
        <v>0</v>
      </c>
      <c r="D20" s="290">
        <f t="shared" si="6"/>
        <v>0</v>
      </c>
      <c r="E20" s="290">
        <f>-E14</f>
        <v>0</v>
      </c>
      <c r="F20" s="290">
        <f t="shared" ref="F20:AX20" si="7">-F14</f>
        <v>0</v>
      </c>
      <c r="G20" s="290">
        <f t="shared" si="7"/>
        <v>0</v>
      </c>
      <c r="H20" s="290">
        <f t="shared" si="7"/>
        <v>0</v>
      </c>
      <c r="I20" s="290">
        <f t="shared" si="7"/>
        <v>0</v>
      </c>
      <c r="J20" s="290">
        <f t="shared" si="7"/>
        <v>0</v>
      </c>
      <c r="K20" s="290">
        <f t="shared" si="7"/>
        <v>0</v>
      </c>
      <c r="L20" s="290">
        <f t="shared" si="7"/>
        <v>0</v>
      </c>
      <c r="M20" s="290">
        <f t="shared" si="7"/>
        <v>0</v>
      </c>
      <c r="N20" s="290">
        <f t="shared" si="7"/>
        <v>0</v>
      </c>
      <c r="O20" s="290">
        <f t="shared" si="7"/>
        <v>0</v>
      </c>
      <c r="P20" s="290">
        <f t="shared" si="7"/>
        <v>0</v>
      </c>
      <c r="Q20" s="290">
        <f t="shared" si="7"/>
        <v>0</v>
      </c>
      <c r="R20" s="290">
        <f t="shared" si="7"/>
        <v>0</v>
      </c>
      <c r="S20" s="290">
        <f t="shared" si="7"/>
        <v>0</v>
      </c>
      <c r="T20" s="290">
        <f t="shared" si="7"/>
        <v>0</v>
      </c>
      <c r="U20" s="290">
        <f t="shared" si="7"/>
        <v>0</v>
      </c>
      <c r="V20" s="290">
        <f t="shared" si="7"/>
        <v>0</v>
      </c>
      <c r="W20" s="290">
        <f t="shared" si="7"/>
        <v>0</v>
      </c>
      <c r="X20" s="290">
        <f t="shared" si="7"/>
        <v>0</v>
      </c>
      <c r="Y20" s="290">
        <f t="shared" si="7"/>
        <v>0</v>
      </c>
      <c r="Z20" s="290">
        <f t="shared" si="7"/>
        <v>0</v>
      </c>
      <c r="AA20" s="290">
        <f t="shared" si="7"/>
        <v>0</v>
      </c>
      <c r="AB20" s="290">
        <f t="shared" si="7"/>
        <v>0</v>
      </c>
      <c r="AC20" s="290">
        <f t="shared" si="7"/>
        <v>0</v>
      </c>
      <c r="AD20" s="290">
        <f t="shared" si="7"/>
        <v>0</v>
      </c>
      <c r="AE20" s="290">
        <f t="shared" si="7"/>
        <v>0</v>
      </c>
      <c r="AF20" s="290">
        <f t="shared" si="7"/>
        <v>0</v>
      </c>
      <c r="AG20" s="290">
        <f t="shared" si="7"/>
        <v>0</v>
      </c>
      <c r="AH20" s="290">
        <f t="shared" si="7"/>
        <v>0</v>
      </c>
      <c r="AI20" s="290">
        <f t="shared" si="7"/>
        <v>0</v>
      </c>
      <c r="AJ20" s="290">
        <f t="shared" si="7"/>
        <v>0</v>
      </c>
      <c r="AK20" s="290">
        <f t="shared" si="7"/>
        <v>0</v>
      </c>
      <c r="AL20" s="290">
        <f t="shared" si="7"/>
        <v>0</v>
      </c>
      <c r="AM20" s="290">
        <f t="shared" si="7"/>
        <v>0</v>
      </c>
      <c r="AN20" s="290">
        <f t="shared" si="7"/>
        <v>0</v>
      </c>
      <c r="AO20" s="290">
        <f t="shared" si="7"/>
        <v>0</v>
      </c>
      <c r="AP20" s="290">
        <f t="shared" si="7"/>
        <v>0</v>
      </c>
      <c r="AQ20" s="290">
        <f t="shared" si="7"/>
        <v>0</v>
      </c>
      <c r="AR20" s="290">
        <f t="shared" si="7"/>
        <v>0</v>
      </c>
      <c r="AS20" s="290">
        <f t="shared" si="7"/>
        <v>0</v>
      </c>
      <c r="AT20" s="290">
        <f t="shared" si="7"/>
        <v>0</v>
      </c>
      <c r="AU20" s="290">
        <f t="shared" si="7"/>
        <v>0</v>
      </c>
      <c r="AV20" s="290">
        <f t="shared" si="7"/>
        <v>0</v>
      </c>
      <c r="AW20" s="290">
        <f t="shared" si="7"/>
        <v>0</v>
      </c>
      <c r="AX20" s="290">
        <f t="shared" si="7"/>
        <v>0</v>
      </c>
      <c r="AY20" s="290">
        <f t="shared" ref="AY20:BL20" si="8">-B20</f>
        <v>0</v>
      </c>
      <c r="AZ20" s="290">
        <f t="shared" si="8"/>
        <v>0</v>
      </c>
      <c r="BA20" s="290">
        <f t="shared" si="8"/>
        <v>0</v>
      </c>
      <c r="BB20" s="290">
        <f t="shared" si="8"/>
        <v>0</v>
      </c>
      <c r="BC20" s="290">
        <f t="shared" si="8"/>
        <v>0</v>
      </c>
      <c r="BD20" s="290">
        <f t="shared" si="8"/>
        <v>0</v>
      </c>
      <c r="BE20" s="290">
        <f t="shared" si="8"/>
        <v>0</v>
      </c>
      <c r="BF20" s="290">
        <f t="shared" si="8"/>
        <v>0</v>
      </c>
      <c r="BG20" s="290">
        <f t="shared" si="8"/>
        <v>0</v>
      </c>
      <c r="BH20" s="290">
        <f t="shared" si="8"/>
        <v>0</v>
      </c>
      <c r="BI20" s="290">
        <f t="shared" si="8"/>
        <v>0</v>
      </c>
      <c r="BJ20" s="290">
        <f t="shared" si="8"/>
        <v>0</v>
      </c>
      <c r="BK20" s="290">
        <f t="shared" si="8"/>
        <v>0</v>
      </c>
      <c r="BL20" s="290">
        <f t="shared" si="8"/>
        <v>0</v>
      </c>
      <c r="BM20" s="292"/>
      <c r="BN20" s="290">
        <f>SUM(B20:BM20)</f>
        <v>0</v>
      </c>
      <c r="BO20" s="368"/>
    </row>
    <row r="21" spans="1:67" s="38" customFormat="1" ht="15" customHeight="1">
      <c r="A21" s="36" t="s">
        <v>28</v>
      </c>
      <c r="B21" s="75">
        <f t="shared" ref="B21:BL21" si="9">SUM(B19:B20)</f>
        <v>0</v>
      </c>
      <c r="C21" s="75">
        <f t="shared" si="9"/>
        <v>0</v>
      </c>
      <c r="D21" s="75">
        <f t="shared" si="9"/>
        <v>0</v>
      </c>
      <c r="E21" s="75">
        <f t="shared" si="9"/>
        <v>0</v>
      </c>
      <c r="F21" s="75">
        <f t="shared" si="9"/>
        <v>0</v>
      </c>
      <c r="G21" s="75">
        <f t="shared" si="9"/>
        <v>0</v>
      </c>
      <c r="H21" s="75">
        <f t="shared" si="9"/>
        <v>0</v>
      </c>
      <c r="I21" s="75">
        <f t="shared" si="9"/>
        <v>0</v>
      </c>
      <c r="J21" s="75">
        <f t="shared" si="9"/>
        <v>0</v>
      </c>
      <c r="K21" s="75">
        <f t="shared" si="9"/>
        <v>0</v>
      </c>
      <c r="L21" s="75">
        <f t="shared" si="9"/>
        <v>0</v>
      </c>
      <c r="M21" s="75">
        <f t="shared" si="9"/>
        <v>0</v>
      </c>
      <c r="N21" s="75">
        <f t="shared" si="9"/>
        <v>0</v>
      </c>
      <c r="O21" s="75">
        <f t="shared" si="9"/>
        <v>0</v>
      </c>
      <c r="P21" s="75">
        <f t="shared" si="9"/>
        <v>0</v>
      </c>
      <c r="Q21" s="75">
        <f t="shared" si="9"/>
        <v>0</v>
      </c>
      <c r="R21" s="75">
        <f t="shared" si="9"/>
        <v>0</v>
      </c>
      <c r="S21" s="75">
        <f t="shared" si="9"/>
        <v>0</v>
      </c>
      <c r="T21" s="75">
        <f t="shared" si="9"/>
        <v>0</v>
      </c>
      <c r="U21" s="75">
        <f t="shared" si="9"/>
        <v>0</v>
      </c>
      <c r="V21" s="75">
        <f t="shared" si="9"/>
        <v>0</v>
      </c>
      <c r="W21" s="75">
        <f t="shared" si="9"/>
        <v>0</v>
      </c>
      <c r="X21" s="75">
        <f t="shared" si="9"/>
        <v>0</v>
      </c>
      <c r="Y21" s="75">
        <f t="shared" si="9"/>
        <v>0</v>
      </c>
      <c r="Z21" s="75">
        <f t="shared" si="9"/>
        <v>0</v>
      </c>
      <c r="AA21" s="75">
        <f t="shared" si="9"/>
        <v>0</v>
      </c>
      <c r="AB21" s="75">
        <f t="shared" si="9"/>
        <v>0</v>
      </c>
      <c r="AC21" s="75">
        <f t="shared" si="9"/>
        <v>0</v>
      </c>
      <c r="AD21" s="75">
        <f t="shared" si="9"/>
        <v>0</v>
      </c>
      <c r="AE21" s="75">
        <f t="shared" si="9"/>
        <v>0</v>
      </c>
      <c r="AF21" s="75">
        <f t="shared" si="9"/>
        <v>0</v>
      </c>
      <c r="AG21" s="75">
        <f t="shared" si="9"/>
        <v>0</v>
      </c>
      <c r="AH21" s="75">
        <f t="shared" si="9"/>
        <v>0</v>
      </c>
      <c r="AI21" s="75">
        <f t="shared" si="9"/>
        <v>0</v>
      </c>
      <c r="AJ21" s="75">
        <f t="shared" si="9"/>
        <v>0</v>
      </c>
      <c r="AK21" s="75">
        <f t="shared" si="9"/>
        <v>0</v>
      </c>
      <c r="AL21" s="75">
        <f t="shared" si="9"/>
        <v>0</v>
      </c>
      <c r="AM21" s="75">
        <f t="shared" si="9"/>
        <v>0</v>
      </c>
      <c r="AN21" s="75">
        <f t="shared" si="9"/>
        <v>0</v>
      </c>
      <c r="AO21" s="75">
        <f t="shared" si="9"/>
        <v>0</v>
      </c>
      <c r="AP21" s="75">
        <f t="shared" si="9"/>
        <v>0</v>
      </c>
      <c r="AQ21" s="75">
        <f t="shared" si="9"/>
        <v>0</v>
      </c>
      <c r="AR21" s="75">
        <f t="shared" si="9"/>
        <v>0</v>
      </c>
      <c r="AS21" s="75">
        <f t="shared" si="9"/>
        <v>0</v>
      </c>
      <c r="AT21" s="75">
        <f t="shared" si="9"/>
        <v>0</v>
      </c>
      <c r="AU21" s="75">
        <f t="shared" si="9"/>
        <v>0</v>
      </c>
      <c r="AV21" s="75">
        <f t="shared" si="9"/>
        <v>0</v>
      </c>
      <c r="AW21" s="75">
        <f t="shared" si="9"/>
        <v>0</v>
      </c>
      <c r="AX21" s="75">
        <f t="shared" si="9"/>
        <v>0</v>
      </c>
      <c r="AY21" s="75">
        <f t="shared" si="9"/>
        <v>0</v>
      </c>
      <c r="AZ21" s="75">
        <f t="shared" si="9"/>
        <v>0</v>
      </c>
      <c r="BA21" s="75">
        <f t="shared" si="9"/>
        <v>0</v>
      </c>
      <c r="BB21" s="75">
        <f t="shared" si="9"/>
        <v>0</v>
      </c>
      <c r="BC21" s="75">
        <f t="shared" si="9"/>
        <v>0</v>
      </c>
      <c r="BD21" s="75">
        <f t="shared" si="9"/>
        <v>0</v>
      </c>
      <c r="BE21" s="75">
        <f t="shared" si="9"/>
        <v>0</v>
      </c>
      <c r="BF21" s="75">
        <f t="shared" si="9"/>
        <v>0</v>
      </c>
      <c r="BG21" s="75">
        <f t="shared" si="9"/>
        <v>0</v>
      </c>
      <c r="BH21" s="75">
        <f t="shared" si="9"/>
        <v>0</v>
      </c>
      <c r="BI21" s="75">
        <f t="shared" si="9"/>
        <v>0</v>
      </c>
      <c r="BJ21" s="75">
        <f t="shared" si="9"/>
        <v>0</v>
      </c>
      <c r="BK21" s="75">
        <f t="shared" si="9"/>
        <v>0</v>
      </c>
      <c r="BL21" s="75">
        <f t="shared" si="9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10">AVERAGE(B19,B21)</f>
        <v>0</v>
      </c>
      <c r="C22" s="69">
        <f t="shared" si="10"/>
        <v>0</v>
      </c>
      <c r="D22" s="69">
        <f t="shared" si="10"/>
        <v>0</v>
      </c>
      <c r="E22" s="69">
        <f t="shared" si="10"/>
        <v>0</v>
      </c>
      <c r="F22" s="69">
        <f t="shared" si="10"/>
        <v>0</v>
      </c>
      <c r="G22" s="69">
        <f t="shared" si="10"/>
        <v>0</v>
      </c>
      <c r="H22" s="69">
        <f t="shared" si="10"/>
        <v>0</v>
      </c>
      <c r="I22" s="69">
        <f t="shared" si="10"/>
        <v>0</v>
      </c>
      <c r="J22" s="69">
        <f t="shared" si="10"/>
        <v>0</v>
      </c>
      <c r="K22" s="69">
        <f t="shared" si="10"/>
        <v>0</v>
      </c>
      <c r="L22" s="69">
        <f t="shared" si="10"/>
        <v>0</v>
      </c>
      <c r="M22" s="69">
        <f t="shared" si="10"/>
        <v>0</v>
      </c>
      <c r="N22" s="69">
        <f t="shared" si="10"/>
        <v>0</v>
      </c>
      <c r="O22" s="69">
        <f t="shared" si="10"/>
        <v>0</v>
      </c>
      <c r="P22" s="69">
        <f t="shared" si="10"/>
        <v>0</v>
      </c>
      <c r="Q22" s="69">
        <f t="shared" si="10"/>
        <v>0</v>
      </c>
      <c r="R22" s="69">
        <f t="shared" si="10"/>
        <v>0</v>
      </c>
      <c r="S22" s="69">
        <f t="shared" si="10"/>
        <v>0</v>
      </c>
      <c r="T22" s="69">
        <f t="shared" si="10"/>
        <v>0</v>
      </c>
      <c r="U22" s="69">
        <f t="shared" si="10"/>
        <v>0</v>
      </c>
      <c r="V22" s="69">
        <f t="shared" si="10"/>
        <v>0</v>
      </c>
      <c r="W22" s="69">
        <f t="shared" si="10"/>
        <v>0</v>
      </c>
      <c r="X22" s="69">
        <f t="shared" si="10"/>
        <v>0</v>
      </c>
      <c r="Y22" s="69">
        <f t="shared" si="10"/>
        <v>0</v>
      </c>
      <c r="Z22" s="69">
        <f t="shared" si="10"/>
        <v>0</v>
      </c>
      <c r="AA22" s="69">
        <f t="shared" si="10"/>
        <v>0</v>
      </c>
      <c r="AB22" s="69">
        <f t="shared" si="10"/>
        <v>0</v>
      </c>
      <c r="AC22" s="69">
        <f t="shared" si="10"/>
        <v>0</v>
      </c>
      <c r="AD22" s="69">
        <f t="shared" si="10"/>
        <v>0</v>
      </c>
      <c r="AE22" s="69">
        <f t="shared" si="10"/>
        <v>0</v>
      </c>
      <c r="AF22" s="69">
        <f t="shared" si="10"/>
        <v>0</v>
      </c>
      <c r="AG22" s="69">
        <f t="shared" si="10"/>
        <v>0</v>
      </c>
      <c r="AH22" s="69">
        <f t="shared" si="10"/>
        <v>0</v>
      </c>
      <c r="AI22" s="69">
        <f t="shared" si="10"/>
        <v>0</v>
      </c>
      <c r="AJ22" s="69">
        <f t="shared" si="10"/>
        <v>0</v>
      </c>
      <c r="AK22" s="69">
        <f t="shared" si="10"/>
        <v>0</v>
      </c>
      <c r="AL22" s="69">
        <f t="shared" si="10"/>
        <v>0</v>
      </c>
      <c r="AM22" s="69">
        <f t="shared" si="10"/>
        <v>0</v>
      </c>
      <c r="AN22" s="69">
        <f t="shared" si="10"/>
        <v>0</v>
      </c>
      <c r="AO22" s="69">
        <f t="shared" si="10"/>
        <v>0</v>
      </c>
      <c r="AP22" s="69">
        <f t="shared" si="10"/>
        <v>0</v>
      </c>
      <c r="AQ22" s="69">
        <f t="shared" si="10"/>
        <v>0</v>
      </c>
      <c r="AR22" s="69">
        <f t="shared" si="10"/>
        <v>0</v>
      </c>
      <c r="AS22" s="69">
        <f t="shared" si="10"/>
        <v>0</v>
      </c>
      <c r="AT22" s="69">
        <f t="shared" si="10"/>
        <v>0</v>
      </c>
      <c r="AU22" s="69">
        <f t="shared" si="10"/>
        <v>0</v>
      </c>
      <c r="AV22" s="69">
        <f t="shared" si="10"/>
        <v>0</v>
      </c>
      <c r="AW22" s="69">
        <f t="shared" si="10"/>
        <v>0</v>
      </c>
      <c r="AX22" s="69">
        <f t="shared" si="10"/>
        <v>0</v>
      </c>
      <c r="AY22" s="69">
        <f t="shared" si="10"/>
        <v>0</v>
      </c>
      <c r="AZ22" s="69">
        <f t="shared" si="10"/>
        <v>0</v>
      </c>
      <c r="BA22" s="69">
        <f t="shared" si="10"/>
        <v>0</v>
      </c>
      <c r="BB22" s="69">
        <f t="shared" si="10"/>
        <v>0</v>
      </c>
      <c r="BC22" s="69">
        <f t="shared" si="10"/>
        <v>0</v>
      </c>
      <c r="BD22" s="69">
        <f t="shared" si="10"/>
        <v>0</v>
      </c>
      <c r="BE22" s="69">
        <f t="shared" si="10"/>
        <v>0</v>
      </c>
      <c r="BF22" s="69">
        <f t="shared" si="10"/>
        <v>0</v>
      </c>
      <c r="BG22" s="69">
        <f t="shared" si="10"/>
        <v>0</v>
      </c>
      <c r="BH22" s="69">
        <f t="shared" si="10"/>
        <v>0</v>
      </c>
      <c r="BI22" s="69">
        <f t="shared" si="10"/>
        <v>0</v>
      </c>
      <c r="BJ22" s="69">
        <f t="shared" si="10"/>
        <v>0</v>
      </c>
      <c r="BK22" s="69">
        <f t="shared" si="10"/>
        <v>0</v>
      </c>
      <c r="BL22" s="69">
        <f t="shared" si="10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1">B28</f>
        <v>0</v>
      </c>
      <c r="D25" s="75">
        <f t="shared" si="11"/>
        <v>0</v>
      </c>
      <c r="E25" s="75">
        <f t="shared" si="11"/>
        <v>0</v>
      </c>
      <c r="F25" s="75">
        <f t="shared" si="11"/>
        <v>0</v>
      </c>
      <c r="G25" s="75">
        <f t="shared" si="11"/>
        <v>0</v>
      </c>
      <c r="H25" s="75">
        <f t="shared" si="11"/>
        <v>0</v>
      </c>
      <c r="I25" s="75">
        <f t="shared" si="11"/>
        <v>0</v>
      </c>
      <c r="J25" s="75">
        <f t="shared" si="11"/>
        <v>0</v>
      </c>
      <c r="K25" s="75">
        <f t="shared" si="11"/>
        <v>0</v>
      </c>
      <c r="L25" s="75">
        <f t="shared" si="11"/>
        <v>0</v>
      </c>
      <c r="M25" s="75">
        <f t="shared" si="11"/>
        <v>0</v>
      </c>
      <c r="N25" s="75">
        <f t="shared" si="11"/>
        <v>0</v>
      </c>
      <c r="O25" s="75">
        <f t="shared" si="11"/>
        <v>0</v>
      </c>
      <c r="P25" s="75">
        <f t="shared" si="11"/>
        <v>0</v>
      </c>
      <c r="Q25" s="75">
        <f t="shared" si="11"/>
        <v>0</v>
      </c>
      <c r="R25" s="75">
        <f t="shared" si="11"/>
        <v>0</v>
      </c>
      <c r="S25" s="75">
        <f t="shared" si="11"/>
        <v>0</v>
      </c>
      <c r="T25" s="75">
        <f t="shared" si="11"/>
        <v>0</v>
      </c>
      <c r="U25" s="75">
        <f t="shared" si="11"/>
        <v>0</v>
      </c>
      <c r="V25" s="75">
        <f t="shared" si="11"/>
        <v>0</v>
      </c>
      <c r="W25" s="75">
        <f t="shared" si="11"/>
        <v>0</v>
      </c>
      <c r="X25" s="75">
        <f t="shared" si="11"/>
        <v>0</v>
      </c>
      <c r="Y25" s="75">
        <f t="shared" si="11"/>
        <v>0</v>
      </c>
      <c r="Z25" s="75">
        <f t="shared" si="11"/>
        <v>0</v>
      </c>
      <c r="AA25" s="75">
        <f t="shared" si="11"/>
        <v>0</v>
      </c>
      <c r="AB25" s="75">
        <f t="shared" si="11"/>
        <v>0</v>
      </c>
      <c r="AC25" s="75">
        <f t="shared" si="11"/>
        <v>0</v>
      </c>
      <c r="AD25" s="75">
        <f t="shared" si="11"/>
        <v>0</v>
      </c>
      <c r="AE25" s="75">
        <f t="shared" si="11"/>
        <v>0</v>
      </c>
      <c r="AF25" s="75">
        <f t="shared" si="11"/>
        <v>0</v>
      </c>
      <c r="AG25" s="75">
        <f t="shared" si="11"/>
        <v>0</v>
      </c>
      <c r="AH25" s="75">
        <f t="shared" si="11"/>
        <v>0</v>
      </c>
      <c r="AI25" s="75">
        <f t="shared" si="11"/>
        <v>0</v>
      </c>
      <c r="AJ25" s="75">
        <f t="shared" si="11"/>
        <v>0</v>
      </c>
      <c r="AK25" s="75">
        <f t="shared" si="11"/>
        <v>0</v>
      </c>
      <c r="AL25" s="75">
        <f t="shared" si="11"/>
        <v>0</v>
      </c>
      <c r="AM25" s="75">
        <f t="shared" si="11"/>
        <v>0</v>
      </c>
      <c r="AN25" s="75">
        <f t="shared" si="11"/>
        <v>0</v>
      </c>
      <c r="AO25" s="75">
        <f t="shared" si="11"/>
        <v>0</v>
      </c>
      <c r="AP25" s="75">
        <f t="shared" si="11"/>
        <v>0</v>
      </c>
      <c r="AQ25" s="75">
        <f t="shared" si="11"/>
        <v>0</v>
      </c>
      <c r="AR25" s="75">
        <f t="shared" si="11"/>
        <v>0</v>
      </c>
      <c r="AS25" s="75">
        <f t="shared" si="11"/>
        <v>0</v>
      </c>
      <c r="AT25" s="75">
        <f t="shared" si="11"/>
        <v>0</v>
      </c>
      <c r="AU25" s="75">
        <f t="shared" si="11"/>
        <v>0</v>
      </c>
      <c r="AV25" s="75">
        <f t="shared" si="11"/>
        <v>0</v>
      </c>
      <c r="AW25" s="75">
        <f t="shared" si="11"/>
        <v>0</v>
      </c>
      <c r="AX25" s="75">
        <f t="shared" si="11"/>
        <v>0</v>
      </c>
      <c r="AY25" s="75">
        <f t="shared" si="11"/>
        <v>0</v>
      </c>
      <c r="AZ25" s="75">
        <f t="shared" si="11"/>
        <v>0</v>
      </c>
      <c r="BA25" s="75">
        <f t="shared" si="11"/>
        <v>0</v>
      </c>
      <c r="BB25" s="75">
        <f t="shared" si="11"/>
        <v>0</v>
      </c>
      <c r="BC25" s="75">
        <f t="shared" si="11"/>
        <v>0</v>
      </c>
      <c r="BD25" s="75">
        <f t="shared" si="11"/>
        <v>0</v>
      </c>
      <c r="BE25" s="75">
        <f t="shared" si="11"/>
        <v>0</v>
      </c>
      <c r="BF25" s="75">
        <f t="shared" si="11"/>
        <v>0</v>
      </c>
      <c r="BG25" s="75">
        <f t="shared" si="11"/>
        <v>0</v>
      </c>
      <c r="BH25" s="75">
        <f t="shared" si="11"/>
        <v>0</v>
      </c>
      <c r="BI25" s="75">
        <f t="shared" si="11"/>
        <v>0</v>
      </c>
      <c r="BJ25" s="75">
        <f t="shared" si="11"/>
        <v>0</v>
      </c>
      <c r="BK25" s="75">
        <f t="shared" si="11"/>
        <v>0</v>
      </c>
      <c r="BL25" s="75">
        <f t="shared" si="11"/>
        <v>0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2">C75</f>
        <v>0</v>
      </c>
      <c r="D26" s="75">
        <f t="shared" si="12"/>
        <v>0</v>
      </c>
      <c r="E26" s="75">
        <f t="shared" si="12"/>
        <v>0</v>
      </c>
      <c r="F26" s="75">
        <f t="shared" si="12"/>
        <v>0</v>
      </c>
      <c r="G26" s="75">
        <f t="shared" si="12"/>
        <v>0</v>
      </c>
      <c r="H26" s="75">
        <f t="shared" si="12"/>
        <v>0</v>
      </c>
      <c r="I26" s="75">
        <f t="shared" si="12"/>
        <v>0</v>
      </c>
      <c r="J26" s="75">
        <f t="shared" si="12"/>
        <v>0</v>
      </c>
      <c r="K26" s="75">
        <f t="shared" si="12"/>
        <v>0</v>
      </c>
      <c r="L26" s="75">
        <f t="shared" si="12"/>
        <v>0</v>
      </c>
      <c r="M26" s="75">
        <f t="shared" si="12"/>
        <v>0</v>
      </c>
      <c r="N26" s="75">
        <f t="shared" si="12"/>
        <v>0</v>
      </c>
      <c r="O26" s="75">
        <f t="shared" si="12"/>
        <v>0</v>
      </c>
      <c r="P26" s="75">
        <f t="shared" si="12"/>
        <v>0</v>
      </c>
      <c r="Q26" s="75">
        <f t="shared" si="12"/>
        <v>0</v>
      </c>
      <c r="R26" s="75">
        <f t="shared" si="12"/>
        <v>0</v>
      </c>
      <c r="S26" s="75">
        <f t="shared" si="12"/>
        <v>0</v>
      </c>
      <c r="T26" s="75">
        <f t="shared" si="12"/>
        <v>0</v>
      </c>
      <c r="U26" s="75">
        <f t="shared" si="12"/>
        <v>0</v>
      </c>
      <c r="V26" s="75">
        <f t="shared" si="12"/>
        <v>0</v>
      </c>
      <c r="W26" s="75">
        <f t="shared" si="12"/>
        <v>0</v>
      </c>
      <c r="X26" s="75">
        <f t="shared" si="12"/>
        <v>0</v>
      </c>
      <c r="Y26" s="75">
        <f t="shared" si="12"/>
        <v>0</v>
      </c>
      <c r="Z26" s="75">
        <f t="shared" si="12"/>
        <v>0</v>
      </c>
      <c r="AA26" s="75">
        <f t="shared" si="12"/>
        <v>0</v>
      </c>
      <c r="AB26" s="75">
        <f t="shared" si="12"/>
        <v>0</v>
      </c>
      <c r="AC26" s="75">
        <f t="shared" si="12"/>
        <v>0</v>
      </c>
      <c r="AD26" s="75">
        <f t="shared" si="12"/>
        <v>0</v>
      </c>
      <c r="AE26" s="75">
        <f t="shared" si="12"/>
        <v>0</v>
      </c>
      <c r="AF26" s="75">
        <f t="shared" si="12"/>
        <v>0</v>
      </c>
      <c r="AG26" s="75">
        <f t="shared" si="12"/>
        <v>0</v>
      </c>
      <c r="AH26" s="75">
        <f t="shared" si="12"/>
        <v>0</v>
      </c>
      <c r="AI26" s="75">
        <f t="shared" si="12"/>
        <v>0</v>
      </c>
      <c r="AJ26" s="75">
        <f t="shared" si="12"/>
        <v>0</v>
      </c>
      <c r="AK26" s="75">
        <f t="shared" si="12"/>
        <v>0</v>
      </c>
      <c r="AL26" s="75">
        <f t="shared" si="12"/>
        <v>0</v>
      </c>
      <c r="AM26" s="75">
        <f t="shared" si="12"/>
        <v>0</v>
      </c>
      <c r="AN26" s="75">
        <f t="shared" si="12"/>
        <v>0</v>
      </c>
      <c r="AO26" s="75">
        <f t="shared" si="12"/>
        <v>0</v>
      </c>
      <c r="AP26" s="75">
        <f t="shared" si="12"/>
        <v>0</v>
      </c>
      <c r="AQ26" s="75">
        <f t="shared" si="12"/>
        <v>0</v>
      </c>
      <c r="AR26" s="75">
        <f t="shared" si="12"/>
        <v>0</v>
      </c>
      <c r="AS26" s="75">
        <f t="shared" si="12"/>
        <v>0</v>
      </c>
      <c r="AT26" s="75">
        <f t="shared" si="12"/>
        <v>0</v>
      </c>
      <c r="AU26" s="75">
        <f t="shared" si="12"/>
        <v>0</v>
      </c>
      <c r="AV26" s="75">
        <f t="shared" si="12"/>
        <v>0</v>
      </c>
      <c r="AW26" s="75">
        <f t="shared" si="12"/>
        <v>0</v>
      </c>
      <c r="AX26" s="75">
        <f t="shared" si="12"/>
        <v>0</v>
      </c>
      <c r="AY26" s="75">
        <f t="shared" si="12"/>
        <v>0</v>
      </c>
      <c r="AZ26" s="75">
        <f t="shared" si="12"/>
        <v>0</v>
      </c>
      <c r="BA26" s="75">
        <f t="shared" si="12"/>
        <v>0</v>
      </c>
      <c r="BB26" s="75">
        <f t="shared" si="12"/>
        <v>0</v>
      </c>
      <c r="BC26" s="75">
        <f t="shared" si="12"/>
        <v>0</v>
      </c>
      <c r="BD26" s="75">
        <f t="shared" si="12"/>
        <v>0</v>
      </c>
      <c r="BE26" s="75">
        <f t="shared" si="12"/>
        <v>0</v>
      </c>
      <c r="BF26" s="75">
        <f t="shared" si="12"/>
        <v>0</v>
      </c>
      <c r="BG26" s="75">
        <f t="shared" si="12"/>
        <v>0</v>
      </c>
      <c r="BH26" s="75">
        <f t="shared" si="12"/>
        <v>0</v>
      </c>
      <c r="BI26" s="75">
        <f t="shared" si="12"/>
        <v>0</v>
      </c>
      <c r="BJ26" s="75">
        <f t="shared" si="12"/>
        <v>0</v>
      </c>
      <c r="BK26" s="75">
        <f t="shared" si="12"/>
        <v>0</v>
      </c>
      <c r="BL26" s="75">
        <f t="shared" si="12"/>
        <v>0</v>
      </c>
      <c r="BM26" s="37"/>
      <c r="BN26" s="75">
        <f>SUM(B26:BM26)</f>
        <v>0</v>
      </c>
      <c r="BO26" s="337"/>
    </row>
    <row r="27" spans="1:67" s="38" customFormat="1" ht="15" customHeight="1">
      <c r="A27" s="36" t="s">
        <v>79</v>
      </c>
      <c r="B27" s="75">
        <f t="shared" ref="B27:BL27" si="13">B82</f>
        <v>0</v>
      </c>
      <c r="C27" s="75">
        <f t="shared" si="13"/>
        <v>0</v>
      </c>
      <c r="D27" s="75">
        <f t="shared" si="13"/>
        <v>0</v>
      </c>
      <c r="E27" s="75">
        <f t="shared" si="13"/>
        <v>0</v>
      </c>
      <c r="F27" s="75">
        <f t="shared" si="13"/>
        <v>0</v>
      </c>
      <c r="G27" s="75">
        <f t="shared" si="13"/>
        <v>0</v>
      </c>
      <c r="H27" s="75">
        <f t="shared" si="13"/>
        <v>0</v>
      </c>
      <c r="I27" s="75">
        <f t="shared" si="13"/>
        <v>0</v>
      </c>
      <c r="J27" s="75">
        <f t="shared" si="13"/>
        <v>0</v>
      </c>
      <c r="K27" s="75">
        <f t="shared" si="13"/>
        <v>0</v>
      </c>
      <c r="L27" s="75">
        <f t="shared" si="13"/>
        <v>0</v>
      </c>
      <c r="M27" s="75">
        <f t="shared" si="13"/>
        <v>0</v>
      </c>
      <c r="N27" s="75">
        <f t="shared" si="13"/>
        <v>0</v>
      </c>
      <c r="O27" s="75">
        <f t="shared" si="13"/>
        <v>0</v>
      </c>
      <c r="P27" s="75">
        <f t="shared" si="13"/>
        <v>0</v>
      </c>
      <c r="Q27" s="75">
        <f t="shared" si="13"/>
        <v>0</v>
      </c>
      <c r="R27" s="75">
        <f t="shared" si="13"/>
        <v>0</v>
      </c>
      <c r="S27" s="75">
        <f t="shared" si="13"/>
        <v>0</v>
      </c>
      <c r="T27" s="75">
        <f t="shared" si="13"/>
        <v>0</v>
      </c>
      <c r="U27" s="75">
        <f t="shared" si="13"/>
        <v>0</v>
      </c>
      <c r="V27" s="75">
        <f t="shared" si="13"/>
        <v>0</v>
      </c>
      <c r="W27" s="75">
        <f t="shared" si="13"/>
        <v>0</v>
      </c>
      <c r="X27" s="75">
        <f t="shared" si="13"/>
        <v>0</v>
      </c>
      <c r="Y27" s="75">
        <f t="shared" si="13"/>
        <v>0</v>
      </c>
      <c r="Z27" s="75">
        <f t="shared" si="13"/>
        <v>0</v>
      </c>
      <c r="AA27" s="75">
        <f t="shared" si="13"/>
        <v>0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75">
        <f t="shared" si="13"/>
        <v>0</v>
      </c>
      <c r="AK27" s="75">
        <f t="shared" si="13"/>
        <v>0</v>
      </c>
      <c r="AL27" s="75">
        <f t="shared" si="13"/>
        <v>0</v>
      </c>
      <c r="AM27" s="75">
        <f t="shared" si="13"/>
        <v>0</v>
      </c>
      <c r="AN27" s="75">
        <f t="shared" si="13"/>
        <v>0</v>
      </c>
      <c r="AO27" s="75">
        <f t="shared" si="13"/>
        <v>0</v>
      </c>
      <c r="AP27" s="75">
        <f t="shared" si="13"/>
        <v>0</v>
      </c>
      <c r="AQ27" s="75">
        <f t="shared" si="13"/>
        <v>0</v>
      </c>
      <c r="AR27" s="75">
        <f t="shared" si="13"/>
        <v>0</v>
      </c>
      <c r="AS27" s="75">
        <f t="shared" si="13"/>
        <v>0</v>
      </c>
      <c r="AT27" s="75">
        <f t="shared" si="13"/>
        <v>0</v>
      </c>
      <c r="AU27" s="75">
        <f t="shared" si="13"/>
        <v>0</v>
      </c>
      <c r="AV27" s="75">
        <f t="shared" si="13"/>
        <v>0</v>
      </c>
      <c r="AW27" s="75">
        <f t="shared" si="13"/>
        <v>0</v>
      </c>
      <c r="AX27" s="75">
        <f t="shared" si="13"/>
        <v>0</v>
      </c>
      <c r="AY27" s="75">
        <f t="shared" si="13"/>
        <v>0</v>
      </c>
      <c r="AZ27" s="75">
        <f t="shared" si="13"/>
        <v>0</v>
      </c>
      <c r="BA27" s="75">
        <f t="shared" si="13"/>
        <v>0</v>
      </c>
      <c r="BB27" s="75">
        <f t="shared" si="13"/>
        <v>0</v>
      </c>
      <c r="BC27" s="75">
        <f t="shared" si="13"/>
        <v>0</v>
      </c>
      <c r="BD27" s="75">
        <f t="shared" si="13"/>
        <v>0</v>
      </c>
      <c r="BE27" s="75">
        <f t="shared" si="13"/>
        <v>0</v>
      </c>
      <c r="BF27" s="75">
        <f t="shared" si="13"/>
        <v>0</v>
      </c>
      <c r="BG27" s="75">
        <f t="shared" si="13"/>
        <v>0</v>
      </c>
      <c r="BH27" s="75">
        <f t="shared" si="13"/>
        <v>0</v>
      </c>
      <c r="BI27" s="75">
        <f t="shared" si="13"/>
        <v>0</v>
      </c>
      <c r="BJ27" s="75">
        <f t="shared" si="13"/>
        <v>0</v>
      </c>
      <c r="BK27" s="75">
        <f t="shared" si="13"/>
        <v>0</v>
      </c>
      <c r="BL27" s="75">
        <f t="shared" si="13"/>
        <v>0</v>
      </c>
      <c r="BM27" s="37"/>
      <c r="BN27" s="75">
        <f>SUM(B27:BM27)</f>
        <v>0</v>
      </c>
      <c r="BO27" s="337"/>
    </row>
    <row r="28" spans="1:67" s="38" customFormat="1" ht="15" customHeight="1">
      <c r="A28" s="36" t="s">
        <v>28</v>
      </c>
      <c r="B28" s="75">
        <f t="shared" ref="B28:BL28" si="14">SUM(B25:B27)</f>
        <v>0</v>
      </c>
      <c r="C28" s="75">
        <f t="shared" si="14"/>
        <v>0</v>
      </c>
      <c r="D28" s="75">
        <f t="shared" si="14"/>
        <v>0</v>
      </c>
      <c r="E28" s="75">
        <f t="shared" si="14"/>
        <v>0</v>
      </c>
      <c r="F28" s="75">
        <f t="shared" si="14"/>
        <v>0</v>
      </c>
      <c r="G28" s="75">
        <f t="shared" si="14"/>
        <v>0</v>
      </c>
      <c r="H28" s="75">
        <f t="shared" si="14"/>
        <v>0</v>
      </c>
      <c r="I28" s="75">
        <f t="shared" si="14"/>
        <v>0</v>
      </c>
      <c r="J28" s="75">
        <f t="shared" si="14"/>
        <v>0</v>
      </c>
      <c r="K28" s="75">
        <f t="shared" si="14"/>
        <v>0</v>
      </c>
      <c r="L28" s="75">
        <f t="shared" si="14"/>
        <v>0</v>
      </c>
      <c r="M28" s="75">
        <f t="shared" si="14"/>
        <v>0</v>
      </c>
      <c r="N28" s="75">
        <f t="shared" si="14"/>
        <v>0</v>
      </c>
      <c r="O28" s="75">
        <f t="shared" si="14"/>
        <v>0</v>
      </c>
      <c r="P28" s="75">
        <f t="shared" si="14"/>
        <v>0</v>
      </c>
      <c r="Q28" s="75">
        <f t="shared" si="14"/>
        <v>0</v>
      </c>
      <c r="R28" s="75">
        <f t="shared" si="14"/>
        <v>0</v>
      </c>
      <c r="S28" s="75">
        <f t="shared" si="14"/>
        <v>0</v>
      </c>
      <c r="T28" s="75">
        <f t="shared" si="14"/>
        <v>0</v>
      </c>
      <c r="U28" s="75">
        <f t="shared" si="14"/>
        <v>0</v>
      </c>
      <c r="V28" s="75">
        <f t="shared" si="14"/>
        <v>0</v>
      </c>
      <c r="W28" s="75">
        <f t="shared" si="14"/>
        <v>0</v>
      </c>
      <c r="X28" s="75">
        <f t="shared" si="14"/>
        <v>0</v>
      </c>
      <c r="Y28" s="75">
        <f t="shared" si="14"/>
        <v>0</v>
      </c>
      <c r="Z28" s="75">
        <f t="shared" si="14"/>
        <v>0</v>
      </c>
      <c r="AA28" s="75">
        <f t="shared" si="14"/>
        <v>0</v>
      </c>
      <c r="AB28" s="75">
        <f t="shared" si="14"/>
        <v>0</v>
      </c>
      <c r="AC28" s="75">
        <f t="shared" si="14"/>
        <v>0</v>
      </c>
      <c r="AD28" s="75">
        <f t="shared" si="14"/>
        <v>0</v>
      </c>
      <c r="AE28" s="75">
        <f t="shared" si="14"/>
        <v>0</v>
      </c>
      <c r="AF28" s="75">
        <f t="shared" si="14"/>
        <v>0</v>
      </c>
      <c r="AG28" s="75">
        <f t="shared" si="14"/>
        <v>0</v>
      </c>
      <c r="AH28" s="75">
        <f t="shared" si="14"/>
        <v>0</v>
      </c>
      <c r="AI28" s="75">
        <f t="shared" si="14"/>
        <v>0</v>
      </c>
      <c r="AJ28" s="75">
        <f t="shared" si="14"/>
        <v>0</v>
      </c>
      <c r="AK28" s="75">
        <f t="shared" si="14"/>
        <v>0</v>
      </c>
      <c r="AL28" s="75">
        <f t="shared" si="14"/>
        <v>0</v>
      </c>
      <c r="AM28" s="75">
        <f t="shared" si="14"/>
        <v>0</v>
      </c>
      <c r="AN28" s="75">
        <f t="shared" si="14"/>
        <v>0</v>
      </c>
      <c r="AO28" s="75">
        <f t="shared" si="14"/>
        <v>0</v>
      </c>
      <c r="AP28" s="75">
        <f t="shared" si="14"/>
        <v>0</v>
      </c>
      <c r="AQ28" s="75">
        <f t="shared" si="14"/>
        <v>0</v>
      </c>
      <c r="AR28" s="75">
        <f t="shared" si="14"/>
        <v>0</v>
      </c>
      <c r="AS28" s="75">
        <f t="shared" si="14"/>
        <v>0</v>
      </c>
      <c r="AT28" s="75">
        <f t="shared" si="14"/>
        <v>0</v>
      </c>
      <c r="AU28" s="75">
        <f t="shared" si="14"/>
        <v>0</v>
      </c>
      <c r="AV28" s="75">
        <f t="shared" si="14"/>
        <v>0</v>
      </c>
      <c r="AW28" s="75">
        <f t="shared" si="14"/>
        <v>0</v>
      </c>
      <c r="AX28" s="75">
        <f t="shared" si="14"/>
        <v>0</v>
      </c>
      <c r="AY28" s="75">
        <f t="shared" si="14"/>
        <v>0</v>
      </c>
      <c r="AZ28" s="75">
        <f t="shared" si="14"/>
        <v>0</v>
      </c>
      <c r="BA28" s="75">
        <f t="shared" si="14"/>
        <v>0</v>
      </c>
      <c r="BB28" s="75">
        <f t="shared" si="14"/>
        <v>0</v>
      </c>
      <c r="BC28" s="75">
        <f t="shared" si="14"/>
        <v>0</v>
      </c>
      <c r="BD28" s="75">
        <f t="shared" si="14"/>
        <v>0</v>
      </c>
      <c r="BE28" s="75">
        <f t="shared" si="14"/>
        <v>0</v>
      </c>
      <c r="BF28" s="75">
        <f t="shared" si="14"/>
        <v>0</v>
      </c>
      <c r="BG28" s="75">
        <f t="shared" si="14"/>
        <v>0</v>
      </c>
      <c r="BH28" s="75">
        <f t="shared" si="14"/>
        <v>0</v>
      </c>
      <c r="BI28" s="75">
        <f t="shared" si="14"/>
        <v>0</v>
      </c>
      <c r="BJ28" s="75">
        <f t="shared" si="14"/>
        <v>0</v>
      </c>
      <c r="BK28" s="75">
        <f t="shared" si="14"/>
        <v>0</v>
      </c>
      <c r="BL28" s="75">
        <f t="shared" si="14"/>
        <v>0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5">AVERAGE(B25,B28)</f>
        <v>0</v>
      </c>
      <c r="C29" s="69">
        <f t="shared" si="15"/>
        <v>0</v>
      </c>
      <c r="D29" s="69">
        <f t="shared" si="15"/>
        <v>0</v>
      </c>
      <c r="E29" s="69">
        <f t="shared" si="15"/>
        <v>0</v>
      </c>
      <c r="F29" s="69">
        <f t="shared" si="15"/>
        <v>0</v>
      </c>
      <c r="G29" s="69">
        <f>AVERAGE(G25,G28)</f>
        <v>0</v>
      </c>
      <c r="H29" s="69">
        <f t="shared" si="15"/>
        <v>0</v>
      </c>
      <c r="I29" s="69">
        <f t="shared" si="15"/>
        <v>0</v>
      </c>
      <c r="J29" s="69">
        <f t="shared" si="15"/>
        <v>0</v>
      </c>
      <c r="K29" s="69">
        <f t="shared" si="15"/>
        <v>0</v>
      </c>
      <c r="L29" s="69">
        <f t="shared" si="15"/>
        <v>0</v>
      </c>
      <c r="M29" s="69">
        <f t="shared" si="15"/>
        <v>0</v>
      </c>
      <c r="N29" s="69">
        <f t="shared" si="15"/>
        <v>0</v>
      </c>
      <c r="O29" s="69">
        <f t="shared" si="15"/>
        <v>0</v>
      </c>
      <c r="P29" s="69">
        <f t="shared" si="15"/>
        <v>0</v>
      </c>
      <c r="Q29" s="69">
        <f t="shared" si="15"/>
        <v>0</v>
      </c>
      <c r="R29" s="69">
        <f t="shared" si="15"/>
        <v>0</v>
      </c>
      <c r="S29" s="69">
        <f t="shared" si="15"/>
        <v>0</v>
      </c>
      <c r="T29" s="69">
        <f t="shared" si="15"/>
        <v>0</v>
      </c>
      <c r="U29" s="69">
        <f t="shared" si="15"/>
        <v>0</v>
      </c>
      <c r="V29" s="69">
        <f t="shared" si="15"/>
        <v>0</v>
      </c>
      <c r="W29" s="69">
        <f t="shared" si="15"/>
        <v>0</v>
      </c>
      <c r="X29" s="69">
        <f t="shared" si="15"/>
        <v>0</v>
      </c>
      <c r="Y29" s="69">
        <f t="shared" si="15"/>
        <v>0</v>
      </c>
      <c r="Z29" s="69">
        <f t="shared" si="15"/>
        <v>0</v>
      </c>
      <c r="AA29" s="69">
        <f t="shared" si="15"/>
        <v>0</v>
      </c>
      <c r="AB29" s="69">
        <f t="shared" si="15"/>
        <v>0</v>
      </c>
      <c r="AC29" s="69">
        <f t="shared" si="15"/>
        <v>0</v>
      </c>
      <c r="AD29" s="69">
        <f t="shared" si="15"/>
        <v>0</v>
      </c>
      <c r="AE29" s="69">
        <f t="shared" si="15"/>
        <v>0</v>
      </c>
      <c r="AF29" s="69">
        <f t="shared" si="15"/>
        <v>0</v>
      </c>
      <c r="AG29" s="69">
        <f t="shared" si="15"/>
        <v>0</v>
      </c>
      <c r="AH29" s="69">
        <f t="shared" si="15"/>
        <v>0</v>
      </c>
      <c r="AI29" s="69">
        <f t="shared" si="15"/>
        <v>0</v>
      </c>
      <c r="AJ29" s="69">
        <f t="shared" si="15"/>
        <v>0</v>
      </c>
      <c r="AK29" s="69">
        <f t="shared" si="15"/>
        <v>0</v>
      </c>
      <c r="AL29" s="69">
        <f t="shared" si="15"/>
        <v>0</v>
      </c>
      <c r="AM29" s="69">
        <f t="shared" si="15"/>
        <v>0</v>
      </c>
      <c r="AN29" s="69">
        <f t="shared" si="15"/>
        <v>0</v>
      </c>
      <c r="AO29" s="69">
        <f t="shared" si="15"/>
        <v>0</v>
      </c>
      <c r="AP29" s="69">
        <f t="shared" si="15"/>
        <v>0</v>
      </c>
      <c r="AQ29" s="69">
        <f t="shared" si="15"/>
        <v>0</v>
      </c>
      <c r="AR29" s="69">
        <f t="shared" si="15"/>
        <v>0</v>
      </c>
      <c r="AS29" s="69">
        <f t="shared" si="15"/>
        <v>0</v>
      </c>
      <c r="AT29" s="69">
        <f t="shared" si="15"/>
        <v>0</v>
      </c>
      <c r="AU29" s="69">
        <f t="shared" si="15"/>
        <v>0</v>
      </c>
      <c r="AV29" s="69">
        <f t="shared" si="15"/>
        <v>0</v>
      </c>
      <c r="AW29" s="69">
        <f t="shared" si="15"/>
        <v>0</v>
      </c>
      <c r="AX29" s="69">
        <f t="shared" si="15"/>
        <v>0</v>
      </c>
      <c r="AY29" s="69">
        <f t="shared" si="15"/>
        <v>0</v>
      </c>
      <c r="AZ29" s="69">
        <f t="shared" si="15"/>
        <v>0</v>
      </c>
      <c r="BA29" s="69">
        <f t="shared" si="15"/>
        <v>0</v>
      </c>
      <c r="BB29" s="69">
        <f t="shared" si="15"/>
        <v>0</v>
      </c>
      <c r="BC29" s="69">
        <f t="shared" si="15"/>
        <v>0</v>
      </c>
      <c r="BD29" s="69">
        <f t="shared" si="15"/>
        <v>0</v>
      </c>
      <c r="BE29" s="69">
        <f t="shared" si="15"/>
        <v>0</v>
      </c>
      <c r="BF29" s="69">
        <f t="shared" si="15"/>
        <v>0</v>
      </c>
      <c r="BG29" s="69">
        <f t="shared" si="15"/>
        <v>0</v>
      </c>
      <c r="BH29" s="69">
        <f t="shared" si="15"/>
        <v>0</v>
      </c>
      <c r="BI29" s="69">
        <f t="shared" si="15"/>
        <v>0</v>
      </c>
      <c r="BJ29" s="69">
        <f t="shared" si="15"/>
        <v>0</v>
      </c>
      <c r="BK29" s="69">
        <f t="shared" si="15"/>
        <v>0</v>
      </c>
      <c r="BL29" s="69">
        <f t="shared" si="15"/>
        <v>0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6">B35</f>
        <v>0</v>
      </c>
      <c r="D32" s="75">
        <f t="shared" si="16"/>
        <v>0</v>
      </c>
      <c r="E32" s="75">
        <f t="shared" si="16"/>
        <v>0</v>
      </c>
      <c r="F32" s="75">
        <f t="shared" si="16"/>
        <v>0</v>
      </c>
      <c r="G32" s="75">
        <f t="shared" si="16"/>
        <v>0</v>
      </c>
      <c r="H32" s="75">
        <f t="shared" si="16"/>
        <v>0</v>
      </c>
      <c r="I32" s="75">
        <f t="shared" si="16"/>
        <v>0</v>
      </c>
      <c r="J32" s="75">
        <f t="shared" si="16"/>
        <v>0</v>
      </c>
      <c r="K32" s="75">
        <f t="shared" si="16"/>
        <v>0</v>
      </c>
      <c r="L32" s="75">
        <f t="shared" si="16"/>
        <v>0</v>
      </c>
      <c r="M32" s="75">
        <f t="shared" si="16"/>
        <v>0</v>
      </c>
      <c r="N32" s="75">
        <f t="shared" si="16"/>
        <v>0</v>
      </c>
      <c r="O32" s="75">
        <f t="shared" si="16"/>
        <v>0</v>
      </c>
      <c r="P32" s="75">
        <f t="shared" si="16"/>
        <v>0</v>
      </c>
      <c r="Q32" s="75">
        <f t="shared" si="16"/>
        <v>0</v>
      </c>
      <c r="R32" s="75">
        <f t="shared" si="16"/>
        <v>0</v>
      </c>
      <c r="S32" s="75">
        <f t="shared" si="16"/>
        <v>0</v>
      </c>
      <c r="T32" s="75">
        <f t="shared" si="16"/>
        <v>0</v>
      </c>
      <c r="U32" s="75">
        <f t="shared" si="16"/>
        <v>0</v>
      </c>
      <c r="V32" s="75">
        <f t="shared" si="16"/>
        <v>0</v>
      </c>
      <c r="W32" s="75">
        <f t="shared" si="16"/>
        <v>0</v>
      </c>
      <c r="X32" s="75">
        <f t="shared" si="16"/>
        <v>0</v>
      </c>
      <c r="Y32" s="75">
        <f t="shared" si="16"/>
        <v>0</v>
      </c>
      <c r="Z32" s="75">
        <f t="shared" si="16"/>
        <v>0</v>
      </c>
      <c r="AA32" s="75">
        <f t="shared" si="16"/>
        <v>0</v>
      </c>
      <c r="AB32" s="75">
        <f t="shared" si="16"/>
        <v>0</v>
      </c>
      <c r="AC32" s="75">
        <f t="shared" si="16"/>
        <v>0</v>
      </c>
      <c r="AD32" s="75">
        <f t="shared" si="16"/>
        <v>0</v>
      </c>
      <c r="AE32" s="75">
        <f t="shared" si="16"/>
        <v>0</v>
      </c>
      <c r="AF32" s="75">
        <f t="shared" si="16"/>
        <v>0</v>
      </c>
      <c r="AG32" s="75">
        <f t="shared" si="16"/>
        <v>0</v>
      </c>
      <c r="AH32" s="75">
        <f t="shared" si="16"/>
        <v>0</v>
      </c>
      <c r="AI32" s="75">
        <f t="shared" si="16"/>
        <v>0</v>
      </c>
      <c r="AJ32" s="75">
        <f t="shared" si="16"/>
        <v>0</v>
      </c>
      <c r="AK32" s="75">
        <f t="shared" si="16"/>
        <v>0</v>
      </c>
      <c r="AL32" s="75">
        <f t="shared" si="16"/>
        <v>0</v>
      </c>
      <c r="AM32" s="75">
        <f t="shared" si="16"/>
        <v>0</v>
      </c>
      <c r="AN32" s="75">
        <f t="shared" si="16"/>
        <v>0</v>
      </c>
      <c r="AO32" s="75">
        <f t="shared" si="16"/>
        <v>0</v>
      </c>
      <c r="AP32" s="75">
        <f t="shared" si="16"/>
        <v>0</v>
      </c>
      <c r="AQ32" s="75">
        <f t="shared" si="16"/>
        <v>0</v>
      </c>
      <c r="AR32" s="75">
        <f t="shared" si="16"/>
        <v>0</v>
      </c>
      <c r="AS32" s="75">
        <f t="shared" si="16"/>
        <v>0</v>
      </c>
      <c r="AT32" s="75">
        <f t="shared" si="16"/>
        <v>0</v>
      </c>
      <c r="AU32" s="75">
        <f t="shared" si="16"/>
        <v>0</v>
      </c>
      <c r="AV32" s="75">
        <f t="shared" si="16"/>
        <v>0</v>
      </c>
      <c r="AW32" s="75">
        <f t="shared" si="16"/>
        <v>0</v>
      </c>
      <c r="AX32" s="75">
        <f t="shared" si="16"/>
        <v>0</v>
      </c>
      <c r="AY32" s="75">
        <f t="shared" si="16"/>
        <v>0</v>
      </c>
      <c r="AZ32" s="75">
        <f t="shared" si="16"/>
        <v>0</v>
      </c>
      <c r="BA32" s="75">
        <f t="shared" si="16"/>
        <v>0</v>
      </c>
      <c r="BB32" s="75">
        <f t="shared" si="16"/>
        <v>0</v>
      </c>
      <c r="BC32" s="75">
        <f t="shared" si="16"/>
        <v>0</v>
      </c>
      <c r="BD32" s="75">
        <f t="shared" si="16"/>
        <v>0</v>
      </c>
      <c r="BE32" s="75">
        <f t="shared" si="16"/>
        <v>0</v>
      </c>
      <c r="BF32" s="75">
        <f t="shared" si="16"/>
        <v>0</v>
      </c>
      <c r="BG32" s="75">
        <f t="shared" si="16"/>
        <v>0</v>
      </c>
      <c r="BH32" s="75">
        <f t="shared" si="16"/>
        <v>0</v>
      </c>
      <c r="BI32" s="75">
        <f t="shared" si="16"/>
        <v>0</v>
      </c>
      <c r="BJ32" s="75">
        <f t="shared" si="16"/>
        <v>0</v>
      </c>
      <c r="BK32" s="75">
        <f t="shared" si="16"/>
        <v>0</v>
      </c>
      <c r="BL32" s="75">
        <f t="shared" si="16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7">B98</f>
        <v>0</v>
      </c>
      <c r="C33" s="75">
        <f t="shared" si="17"/>
        <v>0</v>
      </c>
      <c r="D33" s="75">
        <f t="shared" si="17"/>
        <v>0</v>
      </c>
      <c r="E33" s="75">
        <f t="shared" si="17"/>
        <v>0</v>
      </c>
      <c r="F33" s="75">
        <f t="shared" si="17"/>
        <v>0</v>
      </c>
      <c r="G33" s="75">
        <f t="shared" si="17"/>
        <v>0</v>
      </c>
      <c r="H33" s="75">
        <f t="shared" si="17"/>
        <v>0</v>
      </c>
      <c r="I33" s="75">
        <f t="shared" si="17"/>
        <v>0</v>
      </c>
      <c r="J33" s="75">
        <f t="shared" si="17"/>
        <v>0</v>
      </c>
      <c r="K33" s="75">
        <f t="shared" si="17"/>
        <v>0</v>
      </c>
      <c r="L33" s="75">
        <f t="shared" si="17"/>
        <v>0</v>
      </c>
      <c r="M33" s="75">
        <f t="shared" si="17"/>
        <v>0</v>
      </c>
      <c r="N33" s="75">
        <f t="shared" si="17"/>
        <v>0</v>
      </c>
      <c r="O33" s="75">
        <f t="shared" si="17"/>
        <v>0</v>
      </c>
      <c r="P33" s="75">
        <f t="shared" si="17"/>
        <v>0</v>
      </c>
      <c r="Q33" s="75">
        <f t="shared" si="17"/>
        <v>0</v>
      </c>
      <c r="R33" s="75">
        <f t="shared" si="17"/>
        <v>0</v>
      </c>
      <c r="S33" s="75">
        <f t="shared" si="17"/>
        <v>0</v>
      </c>
      <c r="T33" s="75">
        <f t="shared" si="17"/>
        <v>0</v>
      </c>
      <c r="U33" s="75">
        <f t="shared" si="17"/>
        <v>0</v>
      </c>
      <c r="V33" s="75">
        <f t="shared" si="17"/>
        <v>0</v>
      </c>
      <c r="W33" s="75">
        <f t="shared" si="17"/>
        <v>0</v>
      </c>
      <c r="X33" s="75">
        <f t="shared" si="17"/>
        <v>0</v>
      </c>
      <c r="Y33" s="75">
        <f t="shared" si="17"/>
        <v>0</v>
      </c>
      <c r="Z33" s="75">
        <f t="shared" si="17"/>
        <v>0</v>
      </c>
      <c r="AA33" s="75">
        <f t="shared" si="17"/>
        <v>0</v>
      </c>
      <c r="AB33" s="75">
        <f t="shared" si="17"/>
        <v>0</v>
      </c>
      <c r="AC33" s="75">
        <f t="shared" si="17"/>
        <v>0</v>
      </c>
      <c r="AD33" s="75">
        <f t="shared" si="17"/>
        <v>0</v>
      </c>
      <c r="AE33" s="75">
        <f t="shared" si="17"/>
        <v>0</v>
      </c>
      <c r="AF33" s="75">
        <f t="shared" si="17"/>
        <v>0</v>
      </c>
      <c r="AG33" s="75">
        <f t="shared" si="17"/>
        <v>0</v>
      </c>
      <c r="AH33" s="75">
        <f t="shared" si="17"/>
        <v>0</v>
      </c>
      <c r="AI33" s="75">
        <f t="shared" si="17"/>
        <v>0</v>
      </c>
      <c r="AJ33" s="75">
        <f t="shared" si="17"/>
        <v>0</v>
      </c>
      <c r="AK33" s="75">
        <f t="shared" si="17"/>
        <v>0</v>
      </c>
      <c r="AL33" s="75">
        <f t="shared" si="17"/>
        <v>0</v>
      </c>
      <c r="AM33" s="75">
        <f t="shared" si="17"/>
        <v>0</v>
      </c>
      <c r="AN33" s="75">
        <f t="shared" si="17"/>
        <v>0</v>
      </c>
      <c r="AO33" s="75">
        <f t="shared" si="17"/>
        <v>0</v>
      </c>
      <c r="AP33" s="75">
        <f t="shared" si="17"/>
        <v>0</v>
      </c>
      <c r="AQ33" s="75">
        <f t="shared" si="17"/>
        <v>0</v>
      </c>
      <c r="AR33" s="75">
        <f t="shared" si="17"/>
        <v>0</v>
      </c>
      <c r="AS33" s="75">
        <f t="shared" si="17"/>
        <v>0</v>
      </c>
      <c r="AT33" s="75">
        <f t="shared" si="17"/>
        <v>0</v>
      </c>
      <c r="AU33" s="75">
        <f t="shared" si="17"/>
        <v>0</v>
      </c>
      <c r="AV33" s="75">
        <f t="shared" si="17"/>
        <v>0</v>
      </c>
      <c r="AW33" s="75">
        <f t="shared" si="17"/>
        <v>0</v>
      </c>
      <c r="AX33" s="75">
        <f t="shared" si="17"/>
        <v>0</v>
      </c>
      <c r="AY33" s="75">
        <f t="shared" si="17"/>
        <v>0</v>
      </c>
      <c r="AZ33" s="75">
        <f t="shared" si="17"/>
        <v>0</v>
      </c>
      <c r="BA33" s="75">
        <f t="shared" si="17"/>
        <v>0</v>
      </c>
      <c r="BB33" s="75">
        <f t="shared" si="17"/>
        <v>0</v>
      </c>
      <c r="BC33" s="75">
        <f t="shared" si="17"/>
        <v>0</v>
      </c>
      <c r="BD33" s="75">
        <f t="shared" si="17"/>
        <v>0</v>
      </c>
      <c r="BE33" s="75">
        <f t="shared" si="17"/>
        <v>0</v>
      </c>
      <c r="BF33" s="75">
        <f t="shared" si="17"/>
        <v>0</v>
      </c>
      <c r="BG33" s="75">
        <f t="shared" si="17"/>
        <v>0</v>
      </c>
      <c r="BH33" s="75">
        <f t="shared" si="17"/>
        <v>0</v>
      </c>
      <c r="BI33" s="75">
        <f t="shared" si="17"/>
        <v>0</v>
      </c>
      <c r="BJ33" s="75">
        <f t="shared" si="17"/>
        <v>0</v>
      </c>
      <c r="BK33" s="75">
        <f t="shared" si="17"/>
        <v>0</v>
      </c>
      <c r="BL33" s="75">
        <f t="shared" si="17"/>
        <v>0</v>
      </c>
      <c r="BM33" s="37"/>
      <c r="BN33" s="75">
        <f>SUM(B33:BM33)</f>
        <v>0</v>
      </c>
      <c r="BO33" s="337"/>
    </row>
    <row r="34" spans="1:107" s="67" customFormat="1" ht="15" customHeight="1">
      <c r="A34" s="362" t="s">
        <v>302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3"/>
      <c r="N34" s="293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>
        <f>-BN85</f>
        <v>0</v>
      </c>
      <c r="AZ34" s="290">
        <f>-BN86</f>
        <v>0</v>
      </c>
      <c r="BA34" s="290">
        <f>-BN87</f>
        <v>0</v>
      </c>
      <c r="BB34" s="290">
        <f>-BN88</f>
        <v>0</v>
      </c>
      <c r="BC34" s="290">
        <f>-BN89</f>
        <v>0</v>
      </c>
      <c r="BD34" s="293">
        <f>-BN90</f>
        <v>0</v>
      </c>
      <c r="BE34" s="290">
        <f>-BN91</f>
        <v>0</v>
      </c>
      <c r="BF34" s="290">
        <f>-BN92</f>
        <v>0</v>
      </c>
      <c r="BG34" s="290">
        <f>-BN93</f>
        <v>0</v>
      </c>
      <c r="BH34" s="290">
        <f>-BN94</f>
        <v>0</v>
      </c>
      <c r="BI34" s="290">
        <f>-BN95</f>
        <v>0</v>
      </c>
      <c r="BJ34" s="290">
        <f>-BN96</f>
        <v>0</v>
      </c>
      <c r="BK34" s="293">
        <f>-BN97</f>
        <v>0</v>
      </c>
      <c r="BL34" s="290"/>
      <c r="BM34" s="292"/>
      <c r="BN34" s="290">
        <f>SUM(B34:BM34)</f>
        <v>0</v>
      </c>
      <c r="BO34" s="368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8">SUM(C32:C34)</f>
        <v>0</v>
      </c>
      <c r="D35" s="75">
        <f t="shared" si="18"/>
        <v>0</v>
      </c>
      <c r="E35" s="75">
        <f t="shared" si="18"/>
        <v>0</v>
      </c>
      <c r="F35" s="75">
        <f t="shared" si="18"/>
        <v>0</v>
      </c>
      <c r="G35" s="75">
        <f t="shared" si="18"/>
        <v>0</v>
      </c>
      <c r="H35" s="75">
        <f t="shared" si="18"/>
        <v>0</v>
      </c>
      <c r="I35" s="75">
        <f t="shared" si="18"/>
        <v>0</v>
      </c>
      <c r="J35" s="75">
        <f t="shared" si="18"/>
        <v>0</v>
      </c>
      <c r="K35" s="75">
        <f t="shared" si="18"/>
        <v>0</v>
      </c>
      <c r="L35" s="75">
        <f t="shared" si="18"/>
        <v>0</v>
      </c>
      <c r="M35" s="75">
        <f t="shared" si="18"/>
        <v>0</v>
      </c>
      <c r="N35" s="75">
        <f t="shared" si="18"/>
        <v>0</v>
      </c>
      <c r="O35" s="75">
        <f t="shared" si="18"/>
        <v>0</v>
      </c>
      <c r="P35" s="75">
        <f t="shared" si="18"/>
        <v>0</v>
      </c>
      <c r="Q35" s="75">
        <f t="shared" si="18"/>
        <v>0</v>
      </c>
      <c r="R35" s="75">
        <f t="shared" si="18"/>
        <v>0</v>
      </c>
      <c r="S35" s="75">
        <f t="shared" si="18"/>
        <v>0</v>
      </c>
      <c r="T35" s="75">
        <f t="shared" si="18"/>
        <v>0</v>
      </c>
      <c r="U35" s="75">
        <f t="shared" si="18"/>
        <v>0</v>
      </c>
      <c r="V35" s="75">
        <f t="shared" si="18"/>
        <v>0</v>
      </c>
      <c r="W35" s="75">
        <f t="shared" si="18"/>
        <v>0</v>
      </c>
      <c r="X35" s="75">
        <f t="shared" si="18"/>
        <v>0</v>
      </c>
      <c r="Y35" s="75">
        <f t="shared" si="18"/>
        <v>0</v>
      </c>
      <c r="Z35" s="75">
        <f t="shared" si="18"/>
        <v>0</v>
      </c>
      <c r="AA35" s="75">
        <f t="shared" si="18"/>
        <v>0</v>
      </c>
      <c r="AB35" s="75">
        <f t="shared" si="18"/>
        <v>0</v>
      </c>
      <c r="AC35" s="75">
        <f t="shared" si="18"/>
        <v>0</v>
      </c>
      <c r="AD35" s="75">
        <f t="shared" si="18"/>
        <v>0</v>
      </c>
      <c r="AE35" s="75">
        <f t="shared" si="18"/>
        <v>0</v>
      </c>
      <c r="AF35" s="75">
        <f t="shared" si="18"/>
        <v>0</v>
      </c>
      <c r="AG35" s="75">
        <f t="shared" si="18"/>
        <v>0</v>
      </c>
      <c r="AH35" s="75">
        <f t="shared" si="18"/>
        <v>0</v>
      </c>
      <c r="AI35" s="75">
        <f t="shared" si="18"/>
        <v>0</v>
      </c>
      <c r="AJ35" s="75">
        <f t="shared" si="18"/>
        <v>0</v>
      </c>
      <c r="AK35" s="75">
        <f t="shared" si="18"/>
        <v>0</v>
      </c>
      <c r="AL35" s="75">
        <f t="shared" si="18"/>
        <v>0</v>
      </c>
      <c r="AM35" s="75">
        <f t="shared" si="18"/>
        <v>0</v>
      </c>
      <c r="AN35" s="75">
        <f t="shared" si="18"/>
        <v>0</v>
      </c>
      <c r="AO35" s="75">
        <f t="shared" si="18"/>
        <v>0</v>
      </c>
      <c r="AP35" s="75">
        <f t="shared" si="18"/>
        <v>0</v>
      </c>
      <c r="AQ35" s="75">
        <f t="shared" si="18"/>
        <v>0</v>
      </c>
      <c r="AR35" s="75">
        <f t="shared" si="18"/>
        <v>0</v>
      </c>
      <c r="AS35" s="75">
        <f t="shared" si="18"/>
        <v>0</v>
      </c>
      <c r="AT35" s="75">
        <f t="shared" si="18"/>
        <v>0</v>
      </c>
      <c r="AU35" s="75">
        <f t="shared" si="18"/>
        <v>0</v>
      </c>
      <c r="AV35" s="75">
        <f t="shared" si="18"/>
        <v>0</v>
      </c>
      <c r="AW35" s="75">
        <f t="shared" si="18"/>
        <v>0</v>
      </c>
      <c r="AX35" s="75">
        <f t="shared" si="18"/>
        <v>0</v>
      </c>
      <c r="AY35" s="75">
        <f t="shared" si="18"/>
        <v>0</v>
      </c>
      <c r="AZ35" s="75">
        <f t="shared" si="18"/>
        <v>0</v>
      </c>
      <c r="BA35" s="75">
        <f t="shared" si="18"/>
        <v>0</v>
      </c>
      <c r="BB35" s="75">
        <f t="shared" si="18"/>
        <v>0</v>
      </c>
      <c r="BC35" s="75">
        <f t="shared" si="18"/>
        <v>0</v>
      </c>
      <c r="BD35" s="75">
        <f t="shared" si="18"/>
        <v>0</v>
      </c>
      <c r="BE35" s="75">
        <f t="shared" si="18"/>
        <v>0</v>
      </c>
      <c r="BF35" s="75">
        <f t="shared" si="18"/>
        <v>0</v>
      </c>
      <c r="BG35" s="75">
        <f t="shared" si="18"/>
        <v>0</v>
      </c>
      <c r="BH35" s="75">
        <f t="shared" si="18"/>
        <v>0</v>
      </c>
      <c r="BI35" s="75">
        <f t="shared" si="18"/>
        <v>0</v>
      </c>
      <c r="BJ35" s="75">
        <f t="shared" si="18"/>
        <v>0</v>
      </c>
      <c r="BK35" s="75">
        <f t="shared" si="18"/>
        <v>0</v>
      </c>
      <c r="BL35" s="75">
        <f t="shared" si="18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9">AVERAGE(B32,B35)</f>
        <v>0</v>
      </c>
      <c r="C36" s="69">
        <f t="shared" si="19"/>
        <v>0</v>
      </c>
      <c r="D36" s="69">
        <f t="shared" si="19"/>
        <v>0</v>
      </c>
      <c r="E36" s="69">
        <f t="shared" si="19"/>
        <v>0</v>
      </c>
      <c r="F36" s="69">
        <f t="shared" si="19"/>
        <v>0</v>
      </c>
      <c r="G36" s="69">
        <f t="shared" si="19"/>
        <v>0</v>
      </c>
      <c r="H36" s="69">
        <f t="shared" si="19"/>
        <v>0</v>
      </c>
      <c r="I36" s="69">
        <f t="shared" si="19"/>
        <v>0</v>
      </c>
      <c r="J36" s="69">
        <f t="shared" si="19"/>
        <v>0</v>
      </c>
      <c r="K36" s="69">
        <f t="shared" si="19"/>
        <v>0</v>
      </c>
      <c r="L36" s="69">
        <f t="shared" si="19"/>
        <v>0</v>
      </c>
      <c r="M36" s="69">
        <f t="shared" si="19"/>
        <v>0</v>
      </c>
      <c r="N36" s="69">
        <f t="shared" si="19"/>
        <v>0</v>
      </c>
      <c r="O36" s="69">
        <f t="shared" si="19"/>
        <v>0</v>
      </c>
      <c r="P36" s="69">
        <f t="shared" si="19"/>
        <v>0</v>
      </c>
      <c r="Q36" s="69">
        <f t="shared" si="19"/>
        <v>0</v>
      </c>
      <c r="R36" s="69">
        <f t="shared" si="19"/>
        <v>0</v>
      </c>
      <c r="S36" s="69">
        <f t="shared" si="19"/>
        <v>0</v>
      </c>
      <c r="T36" s="69">
        <f t="shared" si="19"/>
        <v>0</v>
      </c>
      <c r="U36" s="69">
        <f t="shared" si="19"/>
        <v>0</v>
      </c>
      <c r="V36" s="69">
        <f t="shared" si="19"/>
        <v>0</v>
      </c>
      <c r="W36" s="69">
        <f t="shared" si="19"/>
        <v>0</v>
      </c>
      <c r="X36" s="69">
        <f t="shared" si="19"/>
        <v>0</v>
      </c>
      <c r="Y36" s="69">
        <f t="shared" si="19"/>
        <v>0</v>
      </c>
      <c r="Z36" s="69">
        <f t="shared" si="19"/>
        <v>0</v>
      </c>
      <c r="AA36" s="69">
        <f t="shared" si="19"/>
        <v>0</v>
      </c>
      <c r="AB36" s="69">
        <f t="shared" si="19"/>
        <v>0</v>
      </c>
      <c r="AC36" s="69">
        <f t="shared" si="19"/>
        <v>0</v>
      </c>
      <c r="AD36" s="69">
        <f t="shared" si="19"/>
        <v>0</v>
      </c>
      <c r="AE36" s="69">
        <f t="shared" si="19"/>
        <v>0</v>
      </c>
      <c r="AF36" s="69">
        <f t="shared" si="19"/>
        <v>0</v>
      </c>
      <c r="AG36" s="69">
        <f t="shared" si="19"/>
        <v>0</v>
      </c>
      <c r="AH36" s="69">
        <f t="shared" si="19"/>
        <v>0</v>
      </c>
      <c r="AI36" s="69">
        <f t="shared" si="19"/>
        <v>0</v>
      </c>
      <c r="AJ36" s="69">
        <f t="shared" si="19"/>
        <v>0</v>
      </c>
      <c r="AK36" s="69">
        <f t="shared" si="19"/>
        <v>0</v>
      </c>
      <c r="AL36" s="69">
        <f t="shared" si="19"/>
        <v>0</v>
      </c>
      <c r="AM36" s="69">
        <f t="shared" si="19"/>
        <v>0</v>
      </c>
      <c r="AN36" s="69">
        <f t="shared" si="19"/>
        <v>0</v>
      </c>
      <c r="AO36" s="69">
        <f t="shared" si="19"/>
        <v>0</v>
      </c>
      <c r="AP36" s="69">
        <f t="shared" si="19"/>
        <v>0</v>
      </c>
      <c r="AQ36" s="69">
        <f t="shared" si="19"/>
        <v>0</v>
      </c>
      <c r="AR36" s="69">
        <f t="shared" si="19"/>
        <v>0</v>
      </c>
      <c r="AS36" s="69">
        <f t="shared" si="19"/>
        <v>0</v>
      </c>
      <c r="AT36" s="69">
        <f t="shared" si="19"/>
        <v>0</v>
      </c>
      <c r="AU36" s="69">
        <f t="shared" si="19"/>
        <v>0</v>
      </c>
      <c r="AV36" s="69">
        <f t="shared" si="19"/>
        <v>0</v>
      </c>
      <c r="AW36" s="69">
        <f t="shared" si="19"/>
        <v>0</v>
      </c>
      <c r="AX36" s="69">
        <f t="shared" si="19"/>
        <v>0</v>
      </c>
      <c r="AY36" s="69">
        <f t="shared" si="19"/>
        <v>0</v>
      </c>
      <c r="AZ36" s="69">
        <f t="shared" si="19"/>
        <v>0</v>
      </c>
      <c r="BA36" s="69">
        <f t="shared" si="19"/>
        <v>0</v>
      </c>
      <c r="BB36" s="69">
        <f t="shared" si="19"/>
        <v>0</v>
      </c>
      <c r="BC36" s="69">
        <f t="shared" si="19"/>
        <v>0</v>
      </c>
      <c r="BD36" s="69">
        <f t="shared" si="19"/>
        <v>0</v>
      </c>
      <c r="BE36" s="69">
        <f t="shared" si="19"/>
        <v>0</v>
      </c>
      <c r="BF36" s="69">
        <f t="shared" si="19"/>
        <v>0</v>
      </c>
      <c r="BG36" s="69">
        <f t="shared" si="19"/>
        <v>0</v>
      </c>
      <c r="BH36" s="69">
        <f t="shared" si="19"/>
        <v>0</v>
      </c>
      <c r="BI36" s="69">
        <f t="shared" si="19"/>
        <v>0</v>
      </c>
      <c r="BJ36" s="69">
        <f t="shared" si="19"/>
        <v>0</v>
      </c>
      <c r="BK36" s="69">
        <f t="shared" si="19"/>
        <v>0</v>
      </c>
      <c r="BL36" s="69">
        <f t="shared" si="19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20">B41</f>
        <v>0</v>
      </c>
      <c r="D39" s="75">
        <f t="shared" si="20"/>
        <v>0</v>
      </c>
      <c r="E39" s="75">
        <f t="shared" si="20"/>
        <v>0</v>
      </c>
      <c r="F39" s="75">
        <f t="shared" si="20"/>
        <v>0</v>
      </c>
      <c r="G39" s="75">
        <f t="shared" si="20"/>
        <v>0</v>
      </c>
      <c r="H39" s="75">
        <f t="shared" si="20"/>
        <v>0</v>
      </c>
      <c r="I39" s="75">
        <f t="shared" si="20"/>
        <v>0</v>
      </c>
      <c r="J39" s="75">
        <f t="shared" si="20"/>
        <v>0</v>
      </c>
      <c r="K39" s="75">
        <f t="shared" si="20"/>
        <v>0</v>
      </c>
      <c r="L39" s="75">
        <f t="shared" si="20"/>
        <v>0</v>
      </c>
      <c r="M39" s="75">
        <f t="shared" si="20"/>
        <v>0</v>
      </c>
      <c r="N39" s="75">
        <f t="shared" si="20"/>
        <v>0</v>
      </c>
      <c r="O39" s="75">
        <f t="shared" si="20"/>
        <v>0</v>
      </c>
      <c r="P39" s="75">
        <f t="shared" si="20"/>
        <v>0</v>
      </c>
      <c r="Q39" s="75">
        <f t="shared" si="20"/>
        <v>0</v>
      </c>
      <c r="R39" s="75">
        <f t="shared" si="20"/>
        <v>0</v>
      </c>
      <c r="S39" s="75">
        <f t="shared" si="20"/>
        <v>0</v>
      </c>
      <c r="T39" s="75">
        <f t="shared" si="20"/>
        <v>0</v>
      </c>
      <c r="U39" s="75">
        <f t="shared" si="20"/>
        <v>0</v>
      </c>
      <c r="V39" s="75">
        <f t="shared" si="20"/>
        <v>0</v>
      </c>
      <c r="W39" s="75">
        <f t="shared" si="20"/>
        <v>0</v>
      </c>
      <c r="X39" s="75">
        <f t="shared" si="20"/>
        <v>0</v>
      </c>
      <c r="Y39" s="75">
        <f t="shared" si="20"/>
        <v>0</v>
      </c>
      <c r="Z39" s="75">
        <f t="shared" si="20"/>
        <v>0</v>
      </c>
      <c r="AA39" s="75">
        <f t="shared" si="20"/>
        <v>0</v>
      </c>
      <c r="AB39" s="75">
        <f t="shared" si="20"/>
        <v>0</v>
      </c>
      <c r="AC39" s="75">
        <f t="shared" si="20"/>
        <v>0</v>
      </c>
      <c r="AD39" s="75">
        <f t="shared" si="20"/>
        <v>0</v>
      </c>
      <c r="AE39" s="75">
        <f t="shared" si="20"/>
        <v>0</v>
      </c>
      <c r="AF39" s="75">
        <f t="shared" si="20"/>
        <v>0</v>
      </c>
      <c r="AG39" s="75">
        <f t="shared" si="20"/>
        <v>0</v>
      </c>
      <c r="AH39" s="75">
        <f t="shared" si="20"/>
        <v>0</v>
      </c>
      <c r="AI39" s="75">
        <f t="shared" si="20"/>
        <v>0</v>
      </c>
      <c r="AJ39" s="75">
        <f t="shared" si="20"/>
        <v>0</v>
      </c>
      <c r="AK39" s="75">
        <f t="shared" si="20"/>
        <v>0</v>
      </c>
      <c r="AL39" s="75">
        <f t="shared" si="20"/>
        <v>0</v>
      </c>
      <c r="AM39" s="75">
        <f t="shared" si="20"/>
        <v>0</v>
      </c>
      <c r="AN39" s="75">
        <f t="shared" si="20"/>
        <v>0</v>
      </c>
      <c r="AO39" s="75">
        <f t="shared" si="20"/>
        <v>0</v>
      </c>
      <c r="AP39" s="75">
        <f t="shared" si="20"/>
        <v>0</v>
      </c>
      <c r="AQ39" s="75">
        <f t="shared" si="20"/>
        <v>0</v>
      </c>
      <c r="AR39" s="75">
        <f t="shared" si="20"/>
        <v>0</v>
      </c>
      <c r="AS39" s="75">
        <f t="shared" si="20"/>
        <v>0</v>
      </c>
      <c r="AT39" s="75">
        <f t="shared" si="20"/>
        <v>0</v>
      </c>
      <c r="AU39" s="75">
        <f t="shared" si="20"/>
        <v>0</v>
      </c>
      <c r="AV39" s="75">
        <f t="shared" si="20"/>
        <v>0</v>
      </c>
      <c r="AW39" s="75">
        <f t="shared" si="20"/>
        <v>0</v>
      </c>
      <c r="AX39" s="75">
        <f t="shared" si="20"/>
        <v>0</v>
      </c>
      <c r="AY39" s="75">
        <f t="shared" si="20"/>
        <v>0</v>
      </c>
      <c r="AZ39" s="75">
        <f t="shared" si="20"/>
        <v>0</v>
      </c>
      <c r="BA39" s="75">
        <f t="shared" si="20"/>
        <v>0</v>
      </c>
      <c r="BB39" s="75">
        <f t="shared" si="20"/>
        <v>0</v>
      </c>
      <c r="BC39" s="75">
        <f t="shared" si="20"/>
        <v>0</v>
      </c>
      <c r="BD39" s="75">
        <f t="shared" si="20"/>
        <v>0</v>
      </c>
      <c r="BE39" s="75">
        <f t="shared" si="20"/>
        <v>0</v>
      </c>
      <c r="BF39" s="75">
        <f t="shared" si="20"/>
        <v>0</v>
      </c>
      <c r="BG39" s="75">
        <f t="shared" si="20"/>
        <v>0</v>
      </c>
      <c r="BH39" s="75">
        <f t="shared" si="20"/>
        <v>0</v>
      </c>
      <c r="BI39" s="75">
        <f t="shared" si="20"/>
        <v>0</v>
      </c>
      <c r="BJ39" s="75">
        <f t="shared" si="20"/>
        <v>0</v>
      </c>
      <c r="BK39" s="75">
        <f t="shared" si="20"/>
        <v>0</v>
      </c>
      <c r="BL39" s="75">
        <f t="shared" si="20"/>
        <v>0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0</v>
      </c>
      <c r="E40" s="77">
        <f>(E26-E114)*'Assumptions (Inputs)'!$C$29</f>
        <v>0</v>
      </c>
      <c r="F40" s="77">
        <f>(F26-F114)*'Assumptions (Inputs)'!$C$29</f>
        <v>0</v>
      </c>
      <c r="G40" s="77">
        <f>(G26-G114)*'Assumptions (Inputs)'!$C$29</f>
        <v>0</v>
      </c>
      <c r="H40" s="77">
        <f>(H26-H114)*'Assumptions (Inputs)'!$C$29</f>
        <v>0</v>
      </c>
      <c r="I40" s="77">
        <f>(I26-I114)*'Assumptions (Inputs)'!$C$29</f>
        <v>0</v>
      </c>
      <c r="J40" s="77">
        <f>(J26-J114)*'Assumptions (Inputs)'!$C$29</f>
        <v>0</v>
      </c>
      <c r="K40" s="77">
        <f>(K26-K114)*'Assumptions (Inputs)'!$C$29</f>
        <v>0</v>
      </c>
      <c r="L40" s="77">
        <f>(L26-L114)*'Assumptions (Inputs)'!$C$29</f>
        <v>0</v>
      </c>
      <c r="M40" s="77">
        <f>(M26-M114)*'Assumptions (Inputs)'!$C$29</f>
        <v>0</v>
      </c>
      <c r="N40" s="77">
        <f>(N26-N114)*'Assumptions (Inputs)'!$C$29</f>
        <v>0</v>
      </c>
      <c r="O40" s="77">
        <f>(O26-O114)*'Assumptions (Inputs)'!$C$29</f>
        <v>0</v>
      </c>
      <c r="P40" s="77">
        <f>(P26-P114)*'Assumptions (Inputs)'!$C$29</f>
        <v>0</v>
      </c>
      <c r="Q40" s="77">
        <f>(Q26-Q114)*'Assumptions (Inputs)'!$C$29</f>
        <v>0</v>
      </c>
      <c r="R40" s="77">
        <f>(R26-R114)*'Assumptions (Inputs)'!$C$29</f>
        <v>0</v>
      </c>
      <c r="S40" s="77">
        <f>(S26-S114)*'Assumptions (Inputs)'!$C$29</f>
        <v>0</v>
      </c>
      <c r="T40" s="77">
        <f>(T26-T114)*'Assumptions (Inputs)'!$C$29</f>
        <v>0</v>
      </c>
      <c r="U40" s="77">
        <f>(U26-U114)*'Assumptions (Inputs)'!$C$29</f>
        <v>0</v>
      </c>
      <c r="V40" s="77">
        <f>(V26-V114)*'Assumptions (Inputs)'!$C$29</f>
        <v>0</v>
      </c>
      <c r="W40" s="77">
        <f>(W26-W114)*'Assumptions (Inputs)'!$C$29</f>
        <v>0</v>
      </c>
      <c r="X40" s="77">
        <f>(X26-X114)*'Assumptions (Inputs)'!$C$29</f>
        <v>0</v>
      </c>
      <c r="Y40" s="77">
        <f>(Y26-Y114)*'Assumptions (Inputs)'!$C$29</f>
        <v>0</v>
      </c>
      <c r="Z40" s="77">
        <f>(Z26-Z114)*'Assumptions (Inputs)'!$C$29</f>
        <v>0</v>
      </c>
      <c r="AA40" s="77">
        <f>(AA26-AA114)*'Assumptions (Inputs)'!$C$29</f>
        <v>0</v>
      </c>
      <c r="AB40" s="77">
        <f>(AB26-AB114)*'Assumptions (Inputs)'!$C$29</f>
        <v>0</v>
      </c>
      <c r="AC40" s="77">
        <f>(AC26-AC114)*'Assumptions (Inputs)'!$C$29</f>
        <v>0</v>
      </c>
      <c r="AD40" s="77">
        <f>(AD26-AD114)*'Assumptions (Inputs)'!$C$29</f>
        <v>0</v>
      </c>
      <c r="AE40" s="77">
        <f>(AE26-AE114)*'Assumptions (Inputs)'!$C$29</f>
        <v>0</v>
      </c>
      <c r="AF40" s="77">
        <f>(AF26-AF114)*'Assumptions (Inputs)'!$C$29</f>
        <v>0</v>
      </c>
      <c r="AG40" s="77">
        <f>(AG26-AG114)*'Assumptions (Inputs)'!$C$29</f>
        <v>0</v>
      </c>
      <c r="AH40" s="77">
        <f>(AH26-AH114)*'Assumptions (Inputs)'!$C$29</f>
        <v>0</v>
      </c>
      <c r="AI40" s="77">
        <f>(AI26-AI114)*'Assumptions (Inputs)'!$C$29</f>
        <v>0</v>
      </c>
      <c r="AJ40" s="77">
        <f>(AJ26-AJ114)*'Assumptions (Inputs)'!$C$29</f>
        <v>0</v>
      </c>
      <c r="AK40" s="77">
        <f>(AK26-AK114)*'Assumptions (Inputs)'!$C$29</f>
        <v>0</v>
      </c>
      <c r="AL40" s="77">
        <f>(AL26-AL114)*'Assumptions (Inputs)'!$C$29</f>
        <v>0</v>
      </c>
      <c r="AM40" s="77">
        <f>(AM26-AM114)*'Assumptions (Inputs)'!$C$29</f>
        <v>0</v>
      </c>
      <c r="AN40" s="77">
        <f>(AN26-AN114)*'Assumptions (Inputs)'!$C$29</f>
        <v>0</v>
      </c>
      <c r="AO40" s="77">
        <f>(AO26-AO114)*'Assumptions (Inputs)'!$C$29</f>
        <v>0</v>
      </c>
      <c r="AP40" s="77">
        <f>(AP26-AP114)*'Assumptions (Inputs)'!$C$29</f>
        <v>0</v>
      </c>
      <c r="AQ40" s="77">
        <f>(AQ26-AQ114)*'Assumptions (Inputs)'!$C$29</f>
        <v>0</v>
      </c>
      <c r="AR40" s="77">
        <f>(AR26-AR114)*'Assumptions (Inputs)'!$C$29</f>
        <v>0</v>
      </c>
      <c r="AS40" s="77">
        <f>(AS26-AS114)*'Assumptions (Inputs)'!$C$29</f>
        <v>0</v>
      </c>
      <c r="AT40" s="77">
        <f>(AT26-AT114)*'Assumptions (Inputs)'!$C$29</f>
        <v>0</v>
      </c>
      <c r="AU40" s="77">
        <f>(AU26-AU114)*'Assumptions (Inputs)'!$C$29</f>
        <v>0</v>
      </c>
      <c r="AV40" s="77">
        <f>(AV26-AV114)*'Assumptions (Inputs)'!$C$29</f>
        <v>0</v>
      </c>
      <c r="AW40" s="77">
        <f>(AW26-AW114)*'Assumptions (Inputs)'!$C$29</f>
        <v>0</v>
      </c>
      <c r="AX40" s="77">
        <f>(AX26-AX114)*'Assumptions (Inputs)'!$C$29</f>
        <v>0</v>
      </c>
      <c r="AY40" s="77">
        <f>(AY26-AY114)*'Assumptions (Inputs)'!$C$29</f>
        <v>0</v>
      </c>
      <c r="AZ40" s="77">
        <f>(AZ26-AZ114)*'Assumptions (Inputs)'!$C$29</f>
        <v>0</v>
      </c>
      <c r="BA40" s="77">
        <f>(BA26-BA114)*'Assumptions (Inputs)'!$C$29</f>
        <v>0</v>
      </c>
      <c r="BB40" s="77">
        <f>(BB26-BB114)*'Assumptions (Inputs)'!$C$29</f>
        <v>0</v>
      </c>
      <c r="BC40" s="77">
        <f>(BC26-BC114)*'Assumptions (Inputs)'!$C$29</f>
        <v>0</v>
      </c>
      <c r="BD40" s="77">
        <f>(BD26-BD114)*'Assumptions (Inputs)'!$C$29</f>
        <v>0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0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1">SUM(C39:C40)</f>
        <v>0</v>
      </c>
      <c r="D41" s="75">
        <f t="shared" si="21"/>
        <v>0</v>
      </c>
      <c r="E41" s="75">
        <f t="shared" si="21"/>
        <v>0</v>
      </c>
      <c r="F41" s="75">
        <f t="shared" si="21"/>
        <v>0</v>
      </c>
      <c r="G41" s="75">
        <f t="shared" si="21"/>
        <v>0</v>
      </c>
      <c r="H41" s="75">
        <f t="shared" si="21"/>
        <v>0</v>
      </c>
      <c r="I41" s="75">
        <f t="shared" si="21"/>
        <v>0</v>
      </c>
      <c r="J41" s="75">
        <f t="shared" si="21"/>
        <v>0</v>
      </c>
      <c r="K41" s="75">
        <f t="shared" si="21"/>
        <v>0</v>
      </c>
      <c r="L41" s="75">
        <f t="shared" si="21"/>
        <v>0</v>
      </c>
      <c r="M41" s="75">
        <f t="shared" si="21"/>
        <v>0</v>
      </c>
      <c r="N41" s="75">
        <f t="shared" si="21"/>
        <v>0</v>
      </c>
      <c r="O41" s="75">
        <f t="shared" si="21"/>
        <v>0</v>
      </c>
      <c r="P41" s="75">
        <f t="shared" si="21"/>
        <v>0</v>
      </c>
      <c r="Q41" s="75">
        <f t="shared" si="21"/>
        <v>0</v>
      </c>
      <c r="R41" s="75">
        <f t="shared" si="21"/>
        <v>0</v>
      </c>
      <c r="S41" s="75">
        <f t="shared" si="21"/>
        <v>0</v>
      </c>
      <c r="T41" s="75">
        <f t="shared" si="21"/>
        <v>0</v>
      </c>
      <c r="U41" s="75">
        <f t="shared" si="21"/>
        <v>0</v>
      </c>
      <c r="V41" s="75">
        <f t="shared" si="21"/>
        <v>0</v>
      </c>
      <c r="W41" s="75">
        <f t="shared" si="21"/>
        <v>0</v>
      </c>
      <c r="X41" s="75">
        <f t="shared" si="21"/>
        <v>0</v>
      </c>
      <c r="Y41" s="75">
        <f t="shared" si="21"/>
        <v>0</v>
      </c>
      <c r="Z41" s="75">
        <f t="shared" si="21"/>
        <v>0</v>
      </c>
      <c r="AA41" s="75">
        <f t="shared" si="21"/>
        <v>0</v>
      </c>
      <c r="AB41" s="75">
        <f t="shared" si="21"/>
        <v>0</v>
      </c>
      <c r="AC41" s="75">
        <f t="shared" si="21"/>
        <v>0</v>
      </c>
      <c r="AD41" s="75">
        <f t="shared" si="21"/>
        <v>0</v>
      </c>
      <c r="AE41" s="75">
        <f t="shared" si="21"/>
        <v>0</v>
      </c>
      <c r="AF41" s="75">
        <f t="shared" si="21"/>
        <v>0</v>
      </c>
      <c r="AG41" s="75">
        <f t="shared" si="21"/>
        <v>0</v>
      </c>
      <c r="AH41" s="75">
        <f t="shared" si="21"/>
        <v>0</v>
      </c>
      <c r="AI41" s="75">
        <f t="shared" si="21"/>
        <v>0</v>
      </c>
      <c r="AJ41" s="75">
        <f t="shared" si="21"/>
        <v>0</v>
      </c>
      <c r="AK41" s="75">
        <f t="shared" si="21"/>
        <v>0</v>
      </c>
      <c r="AL41" s="75">
        <f t="shared" si="21"/>
        <v>0</v>
      </c>
      <c r="AM41" s="75">
        <f t="shared" si="21"/>
        <v>0</v>
      </c>
      <c r="AN41" s="75">
        <f t="shared" si="21"/>
        <v>0</v>
      </c>
      <c r="AO41" s="75">
        <f t="shared" si="21"/>
        <v>0</v>
      </c>
      <c r="AP41" s="75">
        <f t="shared" si="21"/>
        <v>0</v>
      </c>
      <c r="AQ41" s="75">
        <f t="shared" si="21"/>
        <v>0</v>
      </c>
      <c r="AR41" s="75">
        <f t="shared" si="21"/>
        <v>0</v>
      </c>
      <c r="AS41" s="75">
        <f t="shared" si="21"/>
        <v>0</v>
      </c>
      <c r="AT41" s="75">
        <f t="shared" si="21"/>
        <v>0</v>
      </c>
      <c r="AU41" s="75">
        <f t="shared" si="21"/>
        <v>0</v>
      </c>
      <c r="AV41" s="75">
        <f t="shared" si="21"/>
        <v>0</v>
      </c>
      <c r="AW41" s="75">
        <f t="shared" si="21"/>
        <v>0</v>
      </c>
      <c r="AX41" s="75">
        <f t="shared" si="21"/>
        <v>0</v>
      </c>
      <c r="AY41" s="75">
        <f t="shared" si="21"/>
        <v>0</v>
      </c>
      <c r="AZ41" s="75">
        <f t="shared" si="21"/>
        <v>0</v>
      </c>
      <c r="BA41" s="75">
        <f t="shared" si="21"/>
        <v>0</v>
      </c>
      <c r="BB41" s="75">
        <f t="shared" si="21"/>
        <v>0</v>
      </c>
      <c r="BC41" s="75">
        <f t="shared" si="21"/>
        <v>0</v>
      </c>
      <c r="BD41" s="75">
        <f t="shared" si="21"/>
        <v>0</v>
      </c>
      <c r="BE41" s="75">
        <f t="shared" si="21"/>
        <v>0</v>
      </c>
      <c r="BF41" s="75">
        <f t="shared" si="21"/>
        <v>0</v>
      </c>
      <c r="BG41" s="75">
        <f t="shared" si="21"/>
        <v>0</v>
      </c>
      <c r="BH41" s="75">
        <f t="shared" si="21"/>
        <v>0</v>
      </c>
      <c r="BI41" s="75">
        <f t="shared" si="21"/>
        <v>0</v>
      </c>
      <c r="BJ41" s="75">
        <f t="shared" si="21"/>
        <v>0</v>
      </c>
      <c r="BK41" s="75">
        <f t="shared" si="21"/>
        <v>0</v>
      </c>
      <c r="BL41" s="75">
        <f t="shared" si="21"/>
        <v>0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2">AVERAGE(C39,C41)</f>
        <v>0</v>
      </c>
      <c r="D42" s="69">
        <f t="shared" si="22"/>
        <v>0</v>
      </c>
      <c r="E42" s="69">
        <f t="shared" si="22"/>
        <v>0</v>
      </c>
      <c r="F42" s="69">
        <f>AVERAGE(F39,F41)</f>
        <v>0</v>
      </c>
      <c r="G42" s="69">
        <f t="shared" si="22"/>
        <v>0</v>
      </c>
      <c r="H42" s="69">
        <f t="shared" si="22"/>
        <v>0</v>
      </c>
      <c r="I42" s="69">
        <f t="shared" si="22"/>
        <v>0</v>
      </c>
      <c r="J42" s="69">
        <f t="shared" si="22"/>
        <v>0</v>
      </c>
      <c r="K42" s="69">
        <f t="shared" si="22"/>
        <v>0</v>
      </c>
      <c r="L42" s="69">
        <f t="shared" si="22"/>
        <v>0</v>
      </c>
      <c r="M42" s="69">
        <f t="shared" si="22"/>
        <v>0</v>
      </c>
      <c r="N42" s="69">
        <f t="shared" si="22"/>
        <v>0</v>
      </c>
      <c r="O42" s="69">
        <f t="shared" si="22"/>
        <v>0</v>
      </c>
      <c r="P42" s="69">
        <f t="shared" si="22"/>
        <v>0</v>
      </c>
      <c r="Q42" s="69">
        <f t="shared" si="22"/>
        <v>0</v>
      </c>
      <c r="R42" s="69">
        <f t="shared" si="22"/>
        <v>0</v>
      </c>
      <c r="S42" s="69">
        <f t="shared" si="22"/>
        <v>0</v>
      </c>
      <c r="T42" s="69">
        <f t="shared" si="22"/>
        <v>0</v>
      </c>
      <c r="U42" s="69">
        <f t="shared" si="22"/>
        <v>0</v>
      </c>
      <c r="V42" s="69">
        <f t="shared" si="22"/>
        <v>0</v>
      </c>
      <c r="W42" s="69">
        <f t="shared" si="22"/>
        <v>0</v>
      </c>
      <c r="X42" s="69">
        <f t="shared" si="22"/>
        <v>0</v>
      </c>
      <c r="Y42" s="69">
        <f t="shared" si="22"/>
        <v>0</v>
      </c>
      <c r="Z42" s="69">
        <f t="shared" si="22"/>
        <v>0</v>
      </c>
      <c r="AA42" s="69">
        <f t="shared" si="22"/>
        <v>0</v>
      </c>
      <c r="AB42" s="69">
        <f t="shared" si="22"/>
        <v>0</v>
      </c>
      <c r="AC42" s="69">
        <f t="shared" si="22"/>
        <v>0</v>
      </c>
      <c r="AD42" s="69">
        <f t="shared" si="22"/>
        <v>0</v>
      </c>
      <c r="AE42" s="69">
        <f t="shared" si="22"/>
        <v>0</v>
      </c>
      <c r="AF42" s="69">
        <f t="shared" si="22"/>
        <v>0</v>
      </c>
      <c r="AG42" s="69">
        <f t="shared" si="22"/>
        <v>0</v>
      </c>
      <c r="AH42" s="69">
        <f t="shared" si="22"/>
        <v>0</v>
      </c>
      <c r="AI42" s="69">
        <f t="shared" si="22"/>
        <v>0</v>
      </c>
      <c r="AJ42" s="69">
        <f t="shared" si="22"/>
        <v>0</v>
      </c>
      <c r="AK42" s="69">
        <f t="shared" si="22"/>
        <v>0</v>
      </c>
      <c r="AL42" s="69">
        <f t="shared" si="22"/>
        <v>0</v>
      </c>
      <c r="AM42" s="69">
        <f t="shared" si="22"/>
        <v>0</v>
      </c>
      <c r="AN42" s="69">
        <f t="shared" si="22"/>
        <v>0</v>
      </c>
      <c r="AO42" s="69">
        <f t="shared" si="22"/>
        <v>0</v>
      </c>
      <c r="AP42" s="69">
        <f t="shared" si="22"/>
        <v>0</v>
      </c>
      <c r="AQ42" s="69">
        <f t="shared" si="22"/>
        <v>0</v>
      </c>
      <c r="AR42" s="69">
        <f t="shared" si="22"/>
        <v>0</v>
      </c>
      <c r="AS42" s="69">
        <f t="shared" si="22"/>
        <v>0</v>
      </c>
      <c r="AT42" s="69">
        <f t="shared" si="22"/>
        <v>0</v>
      </c>
      <c r="AU42" s="69">
        <f t="shared" si="22"/>
        <v>0</v>
      </c>
      <c r="AV42" s="69">
        <f t="shared" si="22"/>
        <v>0</v>
      </c>
      <c r="AW42" s="69">
        <f t="shared" si="22"/>
        <v>0</v>
      </c>
      <c r="AX42" s="69">
        <f t="shared" si="22"/>
        <v>0</v>
      </c>
      <c r="AY42" s="69">
        <f t="shared" si="22"/>
        <v>0</v>
      </c>
      <c r="AZ42" s="69">
        <f t="shared" si="22"/>
        <v>0</v>
      </c>
      <c r="BA42" s="69">
        <f t="shared" si="22"/>
        <v>0</v>
      </c>
      <c r="BB42" s="69">
        <f t="shared" si="22"/>
        <v>0</v>
      </c>
      <c r="BC42" s="69">
        <f t="shared" si="22"/>
        <v>0</v>
      </c>
      <c r="BD42" s="69">
        <f t="shared" si="22"/>
        <v>0</v>
      </c>
      <c r="BE42" s="69">
        <f t="shared" si="22"/>
        <v>0</v>
      </c>
      <c r="BF42" s="69">
        <f t="shared" si="22"/>
        <v>0</v>
      </c>
      <c r="BG42" s="69">
        <f t="shared" si="22"/>
        <v>0</v>
      </c>
      <c r="BH42" s="69">
        <f t="shared" si="22"/>
        <v>0</v>
      </c>
      <c r="BI42" s="69">
        <f t="shared" si="22"/>
        <v>0</v>
      </c>
      <c r="BJ42" s="69">
        <f t="shared" si="22"/>
        <v>0</v>
      </c>
      <c r="BK42" s="69">
        <f t="shared" si="22"/>
        <v>0</v>
      </c>
      <c r="BL42" s="69">
        <f t="shared" si="22"/>
        <v>0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3">B47</f>
        <v>0</v>
      </c>
      <c r="D45" s="56">
        <f t="shared" si="23"/>
        <v>0</v>
      </c>
      <c r="E45" s="56">
        <f t="shared" si="23"/>
        <v>0</v>
      </c>
      <c r="F45" s="56">
        <f t="shared" si="23"/>
        <v>0</v>
      </c>
      <c r="G45" s="56">
        <f t="shared" si="23"/>
        <v>0</v>
      </c>
      <c r="H45" s="56">
        <f t="shared" si="23"/>
        <v>0</v>
      </c>
      <c r="I45" s="56">
        <f t="shared" si="23"/>
        <v>0</v>
      </c>
      <c r="J45" s="56">
        <f t="shared" si="23"/>
        <v>0</v>
      </c>
      <c r="K45" s="56">
        <f t="shared" si="23"/>
        <v>0</v>
      </c>
      <c r="L45" s="56">
        <f t="shared" si="23"/>
        <v>0</v>
      </c>
      <c r="M45" s="56">
        <f t="shared" si="23"/>
        <v>0</v>
      </c>
      <c r="N45" s="56">
        <f t="shared" si="23"/>
        <v>0</v>
      </c>
      <c r="O45" s="56">
        <f t="shared" si="23"/>
        <v>0</v>
      </c>
      <c r="P45" s="56">
        <f t="shared" si="23"/>
        <v>0</v>
      </c>
      <c r="Q45" s="56">
        <f t="shared" si="23"/>
        <v>0</v>
      </c>
      <c r="R45" s="56">
        <f t="shared" si="23"/>
        <v>0</v>
      </c>
      <c r="S45" s="56">
        <f t="shared" si="23"/>
        <v>0</v>
      </c>
      <c r="T45" s="56">
        <f t="shared" si="23"/>
        <v>0</v>
      </c>
      <c r="U45" s="56">
        <f t="shared" si="23"/>
        <v>0</v>
      </c>
      <c r="V45" s="56">
        <f t="shared" si="23"/>
        <v>0</v>
      </c>
      <c r="W45" s="56">
        <f t="shared" si="23"/>
        <v>0</v>
      </c>
      <c r="X45" s="56">
        <f t="shared" si="23"/>
        <v>0</v>
      </c>
      <c r="Y45" s="56">
        <f t="shared" si="23"/>
        <v>0</v>
      </c>
      <c r="Z45" s="56">
        <f t="shared" si="23"/>
        <v>0</v>
      </c>
      <c r="AA45" s="56">
        <f t="shared" si="23"/>
        <v>0</v>
      </c>
      <c r="AB45" s="56">
        <f t="shared" si="23"/>
        <v>0</v>
      </c>
      <c r="AC45" s="56">
        <f t="shared" si="23"/>
        <v>0</v>
      </c>
      <c r="AD45" s="56">
        <f t="shared" si="23"/>
        <v>0</v>
      </c>
      <c r="AE45" s="56">
        <f t="shared" si="23"/>
        <v>0</v>
      </c>
      <c r="AF45" s="56">
        <f t="shared" si="23"/>
        <v>0</v>
      </c>
      <c r="AG45" s="56">
        <f t="shared" si="23"/>
        <v>0</v>
      </c>
      <c r="AH45" s="56">
        <f t="shared" si="23"/>
        <v>0</v>
      </c>
      <c r="AI45" s="56">
        <f t="shared" si="23"/>
        <v>0</v>
      </c>
      <c r="AJ45" s="56">
        <f t="shared" si="23"/>
        <v>0</v>
      </c>
      <c r="AK45" s="56">
        <f t="shared" si="23"/>
        <v>0</v>
      </c>
      <c r="AL45" s="56">
        <f t="shared" si="23"/>
        <v>0</v>
      </c>
      <c r="AM45" s="56">
        <f t="shared" si="23"/>
        <v>0</v>
      </c>
      <c r="AN45" s="56">
        <f t="shared" si="23"/>
        <v>0</v>
      </c>
      <c r="AO45" s="56">
        <f t="shared" si="23"/>
        <v>0</v>
      </c>
      <c r="AP45" s="56">
        <f t="shared" si="23"/>
        <v>0</v>
      </c>
      <c r="AQ45" s="56">
        <f t="shared" si="23"/>
        <v>0</v>
      </c>
      <c r="AR45" s="56">
        <f t="shared" si="23"/>
        <v>0</v>
      </c>
      <c r="AS45" s="56">
        <f t="shared" si="23"/>
        <v>0</v>
      </c>
      <c r="AT45" s="56">
        <f t="shared" si="23"/>
        <v>0</v>
      </c>
      <c r="AU45" s="56">
        <f t="shared" si="23"/>
        <v>0</v>
      </c>
      <c r="AV45" s="56">
        <f t="shared" si="23"/>
        <v>0</v>
      </c>
      <c r="AW45" s="56">
        <f t="shared" si="23"/>
        <v>0</v>
      </c>
      <c r="AX45" s="56">
        <f t="shared" si="23"/>
        <v>0</v>
      </c>
      <c r="AY45" s="56">
        <f t="shared" si="23"/>
        <v>0</v>
      </c>
      <c r="AZ45" s="56">
        <f t="shared" si="23"/>
        <v>0</v>
      </c>
      <c r="BA45" s="56">
        <f t="shared" si="23"/>
        <v>0</v>
      </c>
      <c r="BB45" s="56">
        <f t="shared" si="23"/>
        <v>0</v>
      </c>
      <c r="BC45" s="56">
        <f t="shared" si="23"/>
        <v>0</v>
      </c>
      <c r="BD45" s="56">
        <f t="shared" si="23"/>
        <v>0</v>
      </c>
      <c r="BE45" s="56">
        <f t="shared" si="23"/>
        <v>0</v>
      </c>
      <c r="BF45" s="56">
        <f t="shared" si="23"/>
        <v>0</v>
      </c>
      <c r="BG45" s="56">
        <f t="shared" si="23"/>
        <v>0</v>
      </c>
      <c r="BH45" s="56">
        <f t="shared" si="23"/>
        <v>0</v>
      </c>
      <c r="BI45" s="56">
        <f t="shared" si="23"/>
        <v>0</v>
      </c>
      <c r="BJ45" s="56">
        <f t="shared" si="23"/>
        <v>0</v>
      </c>
      <c r="BK45" s="56">
        <f t="shared" si="23"/>
        <v>0</v>
      </c>
      <c r="BL45" s="56">
        <f t="shared" si="23"/>
        <v>0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0</v>
      </c>
      <c r="E46" s="56">
        <f>(E27-E114)*'Assumptions (Inputs)'!$C$26</f>
        <v>0</v>
      </c>
      <c r="F46" s="56">
        <f>(F27-F114)*'Assumptions (Inputs)'!$C$26</f>
        <v>0</v>
      </c>
      <c r="G46" s="56">
        <f>(G27-G114)*'Assumptions (Inputs)'!$C$26</f>
        <v>0</v>
      </c>
      <c r="H46" s="56">
        <f>(H27-H114)*'Assumptions (Inputs)'!$C$26</f>
        <v>0</v>
      </c>
      <c r="I46" s="56">
        <f>(I27-I114)*'Assumptions (Inputs)'!$C$26</f>
        <v>0</v>
      </c>
      <c r="J46" s="56">
        <f>(J27-J114)*'Assumptions (Inputs)'!$C$26</f>
        <v>0</v>
      </c>
      <c r="K46" s="56">
        <f>(K27-K114)*'Assumptions (Inputs)'!$C$26</f>
        <v>0</v>
      </c>
      <c r="L46" s="56">
        <f>(L27-L114)*'Assumptions (Inputs)'!$C$26</f>
        <v>0</v>
      </c>
      <c r="M46" s="56">
        <f>(M27-M114)*'Assumptions (Inputs)'!$C$26</f>
        <v>0</v>
      </c>
      <c r="N46" s="56">
        <f>(N27-N114)*'Assumptions (Inputs)'!$C$26</f>
        <v>0</v>
      </c>
      <c r="O46" s="56">
        <f>(O27-O114)*'Assumptions (Inputs)'!$C$26</f>
        <v>0</v>
      </c>
      <c r="P46" s="56">
        <f>(P27-P114)*'Assumptions (Inputs)'!$C$26</f>
        <v>0</v>
      </c>
      <c r="Q46" s="56">
        <f>(Q27-Q114)*'Assumptions (Inputs)'!$C$26</f>
        <v>0</v>
      </c>
      <c r="R46" s="56">
        <f>(R27-R114)*'Assumptions (Inputs)'!$C$26</f>
        <v>0</v>
      </c>
      <c r="S46" s="56">
        <f>(S27-S114)*'Assumptions (Inputs)'!$C$26</f>
        <v>0</v>
      </c>
      <c r="T46" s="56">
        <f>(T27-T114)*'Assumptions (Inputs)'!$C$26</f>
        <v>0</v>
      </c>
      <c r="U46" s="56">
        <f>(U27-U114)*'Assumptions (Inputs)'!$C$26</f>
        <v>0</v>
      </c>
      <c r="V46" s="56">
        <f>(V27-V114)*'Assumptions (Inputs)'!$C$26</f>
        <v>0</v>
      </c>
      <c r="W46" s="56">
        <f>(W27-W114)*'Assumptions (Inputs)'!$C$26</f>
        <v>0</v>
      </c>
      <c r="X46" s="56">
        <f>(X27-X114)*'Assumptions (Inputs)'!$C$26</f>
        <v>0</v>
      </c>
      <c r="Y46" s="56">
        <f>(Y27-Y114)*'Assumptions (Inputs)'!$C$26</f>
        <v>0</v>
      </c>
      <c r="Z46" s="56">
        <f>(Z27-Z114)*'Assumptions (Inputs)'!$C$26</f>
        <v>0</v>
      </c>
      <c r="AA46" s="56">
        <f>(AA27-AA114)*'Assumptions (Inputs)'!$C$26</f>
        <v>0</v>
      </c>
      <c r="AB46" s="56">
        <f>(AB27-AB114)*'Assumptions (Inputs)'!$C$26</f>
        <v>0</v>
      </c>
      <c r="AC46" s="56">
        <f>(AC27-AC114)*'Assumptions (Inputs)'!$C$26</f>
        <v>0</v>
      </c>
      <c r="AD46" s="56">
        <f>(AD27-AD114)*'Assumptions (Inputs)'!$C$26</f>
        <v>0</v>
      </c>
      <c r="AE46" s="56">
        <f>(AE27-AE114)*'Assumptions (Inputs)'!$C$26</f>
        <v>0</v>
      </c>
      <c r="AF46" s="56">
        <f>(AF27-AF114)*'Assumptions (Inputs)'!$C$26</f>
        <v>0</v>
      </c>
      <c r="AG46" s="56">
        <f>(AG27-AG114)*'Assumptions (Inputs)'!$C$26</f>
        <v>0</v>
      </c>
      <c r="AH46" s="56">
        <f>(AH27-AH114)*'Assumptions (Inputs)'!$C$26</f>
        <v>0</v>
      </c>
      <c r="AI46" s="56">
        <f>(AI27-AI114)*'Assumptions (Inputs)'!$C$26</f>
        <v>0</v>
      </c>
      <c r="AJ46" s="56">
        <f>(AJ27-AJ114)*'Assumptions (Inputs)'!$C$26</f>
        <v>0</v>
      </c>
      <c r="AK46" s="56">
        <f>(AK27-AK114)*'Assumptions (Inputs)'!$C$26</f>
        <v>0</v>
      </c>
      <c r="AL46" s="56">
        <f>(AL27-AL114)*'Assumptions (Inputs)'!$C$26</f>
        <v>0</v>
      </c>
      <c r="AM46" s="56">
        <f>(AM27-AM114)*'Assumptions (Inputs)'!$C$26</f>
        <v>0</v>
      </c>
      <c r="AN46" s="56">
        <f>(AN27-AN114)*'Assumptions (Inputs)'!$C$26</f>
        <v>0</v>
      </c>
      <c r="AO46" s="56">
        <f>(AO27-AO114)*'Assumptions (Inputs)'!$C$26</f>
        <v>0</v>
      </c>
      <c r="AP46" s="56">
        <f>(AP27-AP114)*'Assumptions (Inputs)'!$C$26</f>
        <v>0</v>
      </c>
      <c r="AQ46" s="56">
        <f>(AQ27-AQ114)*'Assumptions (Inputs)'!$C$26</f>
        <v>0</v>
      </c>
      <c r="AR46" s="56">
        <f>(AR27-AR114)*'Assumptions (Inputs)'!$C$26</f>
        <v>0</v>
      </c>
      <c r="AS46" s="56">
        <f>(AS27-AS114)*'Assumptions (Inputs)'!$C$26</f>
        <v>0</v>
      </c>
      <c r="AT46" s="56">
        <f>(AT27-AT114)*'Assumptions (Inputs)'!$C$26</f>
        <v>0</v>
      </c>
      <c r="AU46" s="56">
        <f>(AU27-AU114)*'Assumptions (Inputs)'!$C$26</f>
        <v>0</v>
      </c>
      <c r="AV46" s="56">
        <f>(AV27-AV114)*'Assumptions (Inputs)'!$C$26</f>
        <v>0</v>
      </c>
      <c r="AW46" s="56">
        <f>(AW27-AW114)*'Assumptions (Inputs)'!$C$26</f>
        <v>0</v>
      </c>
      <c r="AX46" s="56">
        <f>(AX27-AX114)*'Assumptions (Inputs)'!$C$26</f>
        <v>0</v>
      </c>
      <c r="AY46" s="56">
        <f>(AY27-AY114)*'Assumptions (Inputs)'!$C$26</f>
        <v>0</v>
      </c>
      <c r="AZ46" s="56">
        <f>(AZ27-AZ114)*'Assumptions (Inputs)'!$C$26</f>
        <v>0</v>
      </c>
      <c r="BA46" s="56">
        <f>(BA27-BA114)*'Assumptions (Inputs)'!$C$26</f>
        <v>0</v>
      </c>
      <c r="BB46" s="56">
        <f>(BB27-BB114)*'Assumptions (Inputs)'!$C$26</f>
        <v>0</v>
      </c>
      <c r="BC46" s="56">
        <f>(BC27-BC114)*'Assumptions (Inputs)'!$C$26</f>
        <v>0</v>
      </c>
      <c r="BD46" s="56">
        <f>(BD27-BD114)*'Assumptions (Inputs)'!$C$26</f>
        <v>0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0</v>
      </c>
      <c r="BO46" s="337"/>
    </row>
    <row r="47" spans="1:107" s="79" customFormat="1" ht="15" customHeight="1">
      <c r="A47" s="36" t="s">
        <v>28</v>
      </c>
      <c r="B47" s="78">
        <f t="shared" ref="B47:BL47" si="24">SUM(B45:B46)</f>
        <v>0</v>
      </c>
      <c r="C47" s="78">
        <f t="shared" si="24"/>
        <v>0</v>
      </c>
      <c r="D47" s="78">
        <f>SUM(D45:D46)</f>
        <v>0</v>
      </c>
      <c r="E47" s="78">
        <f>SUM(E45:E46)</f>
        <v>0</v>
      </c>
      <c r="F47" s="78">
        <f t="shared" si="24"/>
        <v>0</v>
      </c>
      <c r="G47" s="78">
        <f t="shared" si="24"/>
        <v>0</v>
      </c>
      <c r="H47" s="78">
        <f t="shared" si="24"/>
        <v>0</v>
      </c>
      <c r="I47" s="78">
        <f t="shared" si="24"/>
        <v>0</v>
      </c>
      <c r="J47" s="78">
        <f t="shared" si="24"/>
        <v>0</v>
      </c>
      <c r="K47" s="78">
        <f t="shared" si="24"/>
        <v>0</v>
      </c>
      <c r="L47" s="78">
        <f t="shared" si="24"/>
        <v>0</v>
      </c>
      <c r="M47" s="78">
        <f t="shared" si="24"/>
        <v>0</v>
      </c>
      <c r="N47" s="78">
        <f t="shared" si="24"/>
        <v>0</v>
      </c>
      <c r="O47" s="78">
        <f t="shared" si="24"/>
        <v>0</v>
      </c>
      <c r="P47" s="78">
        <f t="shared" si="24"/>
        <v>0</v>
      </c>
      <c r="Q47" s="78">
        <f t="shared" si="24"/>
        <v>0</v>
      </c>
      <c r="R47" s="78">
        <f t="shared" si="24"/>
        <v>0</v>
      </c>
      <c r="S47" s="78">
        <f t="shared" si="24"/>
        <v>0</v>
      </c>
      <c r="T47" s="78">
        <f t="shared" si="24"/>
        <v>0</v>
      </c>
      <c r="U47" s="78">
        <f t="shared" si="24"/>
        <v>0</v>
      </c>
      <c r="V47" s="78">
        <f t="shared" si="24"/>
        <v>0</v>
      </c>
      <c r="W47" s="78">
        <f t="shared" si="24"/>
        <v>0</v>
      </c>
      <c r="X47" s="78">
        <f t="shared" si="24"/>
        <v>0</v>
      </c>
      <c r="Y47" s="78">
        <f t="shared" si="24"/>
        <v>0</v>
      </c>
      <c r="Z47" s="78">
        <f t="shared" si="24"/>
        <v>0</v>
      </c>
      <c r="AA47" s="78">
        <f t="shared" si="24"/>
        <v>0</v>
      </c>
      <c r="AB47" s="78">
        <f t="shared" si="24"/>
        <v>0</v>
      </c>
      <c r="AC47" s="78">
        <f t="shared" si="24"/>
        <v>0</v>
      </c>
      <c r="AD47" s="78">
        <f t="shared" si="24"/>
        <v>0</v>
      </c>
      <c r="AE47" s="78">
        <f t="shared" si="24"/>
        <v>0</v>
      </c>
      <c r="AF47" s="78">
        <f t="shared" si="24"/>
        <v>0</v>
      </c>
      <c r="AG47" s="78">
        <f t="shared" si="24"/>
        <v>0</v>
      </c>
      <c r="AH47" s="78">
        <f t="shared" si="24"/>
        <v>0</v>
      </c>
      <c r="AI47" s="78">
        <f t="shared" si="24"/>
        <v>0</v>
      </c>
      <c r="AJ47" s="78">
        <f t="shared" si="24"/>
        <v>0</v>
      </c>
      <c r="AK47" s="78">
        <f t="shared" si="24"/>
        <v>0</v>
      </c>
      <c r="AL47" s="78">
        <f t="shared" si="24"/>
        <v>0</v>
      </c>
      <c r="AM47" s="78">
        <f t="shared" si="24"/>
        <v>0</v>
      </c>
      <c r="AN47" s="78">
        <f t="shared" si="24"/>
        <v>0</v>
      </c>
      <c r="AO47" s="78">
        <f t="shared" si="24"/>
        <v>0</v>
      </c>
      <c r="AP47" s="78">
        <f t="shared" si="24"/>
        <v>0</v>
      </c>
      <c r="AQ47" s="78">
        <f t="shared" si="24"/>
        <v>0</v>
      </c>
      <c r="AR47" s="78">
        <f t="shared" si="24"/>
        <v>0</v>
      </c>
      <c r="AS47" s="78">
        <f t="shared" si="24"/>
        <v>0</v>
      </c>
      <c r="AT47" s="78">
        <f t="shared" si="24"/>
        <v>0</v>
      </c>
      <c r="AU47" s="78">
        <f t="shared" si="24"/>
        <v>0</v>
      </c>
      <c r="AV47" s="78">
        <f t="shared" si="24"/>
        <v>0</v>
      </c>
      <c r="AW47" s="78">
        <f t="shared" si="24"/>
        <v>0</v>
      </c>
      <c r="AX47" s="78">
        <f t="shared" si="24"/>
        <v>0</v>
      </c>
      <c r="AY47" s="78">
        <f t="shared" si="24"/>
        <v>0</v>
      </c>
      <c r="AZ47" s="78">
        <f t="shared" si="24"/>
        <v>0</v>
      </c>
      <c r="BA47" s="78">
        <f t="shared" si="24"/>
        <v>0</v>
      </c>
      <c r="BB47" s="78">
        <f t="shared" si="24"/>
        <v>0</v>
      </c>
      <c r="BC47" s="78">
        <f t="shared" si="24"/>
        <v>0</v>
      </c>
      <c r="BD47" s="78">
        <f t="shared" si="24"/>
        <v>0</v>
      </c>
      <c r="BE47" s="78">
        <f t="shared" si="24"/>
        <v>0</v>
      </c>
      <c r="BF47" s="78">
        <f t="shared" si="24"/>
        <v>0</v>
      </c>
      <c r="BG47" s="78">
        <f t="shared" si="24"/>
        <v>0</v>
      </c>
      <c r="BH47" s="78">
        <f t="shared" si="24"/>
        <v>0</v>
      </c>
      <c r="BI47" s="78">
        <f t="shared" si="24"/>
        <v>0</v>
      </c>
      <c r="BJ47" s="78">
        <f t="shared" si="24"/>
        <v>0</v>
      </c>
      <c r="BK47" s="78">
        <f t="shared" si="24"/>
        <v>0</v>
      </c>
      <c r="BL47" s="78">
        <f t="shared" si="24"/>
        <v>0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5">AVERAGE(B45,B47)</f>
        <v>0</v>
      </c>
      <c r="C48" s="69">
        <f t="shared" si="25"/>
        <v>0</v>
      </c>
      <c r="D48" s="69">
        <f t="shared" si="25"/>
        <v>0</v>
      </c>
      <c r="E48" s="69">
        <f>AVERAGE(E45,E47)</f>
        <v>0</v>
      </c>
      <c r="F48" s="69">
        <f t="shared" si="25"/>
        <v>0</v>
      </c>
      <c r="G48" s="69">
        <f>AVERAGE(G45,G47)</f>
        <v>0</v>
      </c>
      <c r="H48" s="69">
        <f t="shared" si="25"/>
        <v>0</v>
      </c>
      <c r="I48" s="69">
        <f t="shared" si="25"/>
        <v>0</v>
      </c>
      <c r="J48" s="69">
        <f t="shared" si="25"/>
        <v>0</v>
      </c>
      <c r="K48" s="69">
        <f t="shared" si="25"/>
        <v>0</v>
      </c>
      <c r="L48" s="69">
        <f>AVERAGE(L45,L47)</f>
        <v>0</v>
      </c>
      <c r="M48" s="69">
        <f>AVERAGE(M45,M47)</f>
        <v>0</v>
      </c>
      <c r="N48" s="69">
        <f>AVERAGE(N45,N47)</f>
        <v>0</v>
      </c>
      <c r="O48" s="69">
        <f t="shared" ref="O48:BL48" si="26">AVERAGE(O45,O47)</f>
        <v>0</v>
      </c>
      <c r="P48" s="69">
        <f t="shared" si="26"/>
        <v>0</v>
      </c>
      <c r="Q48" s="69">
        <f t="shared" si="26"/>
        <v>0</v>
      </c>
      <c r="R48" s="69">
        <f t="shared" si="26"/>
        <v>0</v>
      </c>
      <c r="S48" s="69">
        <f t="shared" si="26"/>
        <v>0</v>
      </c>
      <c r="T48" s="69">
        <f t="shared" si="26"/>
        <v>0</v>
      </c>
      <c r="U48" s="69">
        <f t="shared" si="26"/>
        <v>0</v>
      </c>
      <c r="V48" s="69">
        <f t="shared" si="26"/>
        <v>0</v>
      </c>
      <c r="W48" s="69">
        <f t="shared" si="26"/>
        <v>0</v>
      </c>
      <c r="X48" s="69">
        <f t="shared" si="26"/>
        <v>0</v>
      </c>
      <c r="Y48" s="69">
        <f t="shared" si="26"/>
        <v>0</v>
      </c>
      <c r="Z48" s="69">
        <f t="shared" si="26"/>
        <v>0</v>
      </c>
      <c r="AA48" s="69">
        <f t="shared" si="26"/>
        <v>0</v>
      </c>
      <c r="AB48" s="69">
        <f t="shared" si="26"/>
        <v>0</v>
      </c>
      <c r="AC48" s="69">
        <f t="shared" si="26"/>
        <v>0</v>
      </c>
      <c r="AD48" s="69">
        <f t="shared" si="26"/>
        <v>0</v>
      </c>
      <c r="AE48" s="69">
        <f t="shared" si="26"/>
        <v>0</v>
      </c>
      <c r="AF48" s="69">
        <f t="shared" si="26"/>
        <v>0</v>
      </c>
      <c r="AG48" s="69">
        <f t="shared" si="26"/>
        <v>0</v>
      </c>
      <c r="AH48" s="69">
        <f t="shared" si="26"/>
        <v>0</v>
      </c>
      <c r="AI48" s="69">
        <f t="shared" si="26"/>
        <v>0</v>
      </c>
      <c r="AJ48" s="69">
        <f t="shared" si="26"/>
        <v>0</v>
      </c>
      <c r="AK48" s="69">
        <f t="shared" si="26"/>
        <v>0</v>
      </c>
      <c r="AL48" s="69">
        <f t="shared" si="26"/>
        <v>0</v>
      </c>
      <c r="AM48" s="69">
        <f t="shared" si="26"/>
        <v>0</v>
      </c>
      <c r="AN48" s="69">
        <f t="shared" si="26"/>
        <v>0</v>
      </c>
      <c r="AO48" s="69">
        <f t="shared" si="26"/>
        <v>0</v>
      </c>
      <c r="AP48" s="69">
        <f t="shared" si="26"/>
        <v>0</v>
      </c>
      <c r="AQ48" s="69">
        <f t="shared" si="26"/>
        <v>0</v>
      </c>
      <c r="AR48" s="69">
        <f t="shared" si="26"/>
        <v>0</v>
      </c>
      <c r="AS48" s="69">
        <f t="shared" si="26"/>
        <v>0</v>
      </c>
      <c r="AT48" s="69">
        <f t="shared" si="26"/>
        <v>0</v>
      </c>
      <c r="AU48" s="69">
        <f t="shared" si="26"/>
        <v>0</v>
      </c>
      <c r="AV48" s="69">
        <f t="shared" si="26"/>
        <v>0</v>
      </c>
      <c r="AW48" s="69">
        <f t="shared" si="26"/>
        <v>0</v>
      </c>
      <c r="AX48" s="69">
        <f t="shared" si="26"/>
        <v>0</v>
      </c>
      <c r="AY48" s="69">
        <f t="shared" si="26"/>
        <v>0</v>
      </c>
      <c r="AZ48" s="69">
        <f t="shared" si="26"/>
        <v>0</v>
      </c>
      <c r="BA48" s="69">
        <f t="shared" si="26"/>
        <v>0</v>
      </c>
      <c r="BB48" s="69">
        <f t="shared" si="26"/>
        <v>0</v>
      </c>
      <c r="BC48" s="69">
        <f t="shared" si="26"/>
        <v>0</v>
      </c>
      <c r="BD48" s="69">
        <f t="shared" si="26"/>
        <v>0</v>
      </c>
      <c r="BE48" s="69">
        <f t="shared" si="26"/>
        <v>0</v>
      </c>
      <c r="BF48" s="69">
        <f t="shared" si="26"/>
        <v>0</v>
      </c>
      <c r="BG48" s="69">
        <f t="shared" si="26"/>
        <v>0</v>
      </c>
      <c r="BH48" s="69">
        <f t="shared" si="26"/>
        <v>0</v>
      </c>
      <c r="BI48" s="69">
        <f t="shared" si="26"/>
        <v>0</v>
      </c>
      <c r="BJ48" s="69">
        <f t="shared" si="26"/>
        <v>0</v>
      </c>
      <c r="BK48" s="69">
        <f t="shared" si="26"/>
        <v>0</v>
      </c>
      <c r="BL48" s="69">
        <f t="shared" si="26"/>
        <v>0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7">C22-C36-C42-C48</f>
        <v>0</v>
      </c>
      <c r="D50" s="72">
        <f t="shared" si="27"/>
        <v>0</v>
      </c>
      <c r="E50" s="72">
        <f t="shared" si="27"/>
        <v>0</v>
      </c>
      <c r="F50" s="72">
        <f t="shared" si="27"/>
        <v>0</v>
      </c>
      <c r="G50" s="72">
        <f t="shared" si="27"/>
        <v>0</v>
      </c>
      <c r="H50" s="72">
        <f t="shared" si="27"/>
        <v>0</v>
      </c>
      <c r="I50" s="72">
        <f t="shared" si="27"/>
        <v>0</v>
      </c>
      <c r="J50" s="72">
        <f t="shared" si="27"/>
        <v>0</v>
      </c>
      <c r="K50" s="72">
        <f t="shared" si="27"/>
        <v>0</v>
      </c>
      <c r="L50" s="72">
        <f t="shared" si="27"/>
        <v>0</v>
      </c>
      <c r="M50" s="72">
        <f t="shared" si="27"/>
        <v>0</v>
      </c>
      <c r="N50" s="72">
        <f t="shared" si="27"/>
        <v>0</v>
      </c>
      <c r="O50" s="72">
        <f t="shared" si="27"/>
        <v>0</v>
      </c>
      <c r="P50" s="72">
        <f t="shared" si="27"/>
        <v>0</v>
      </c>
      <c r="Q50" s="72">
        <f t="shared" si="27"/>
        <v>0</v>
      </c>
      <c r="R50" s="72">
        <f t="shared" si="27"/>
        <v>0</v>
      </c>
      <c r="S50" s="72">
        <f t="shared" si="27"/>
        <v>0</v>
      </c>
      <c r="T50" s="72">
        <f t="shared" si="27"/>
        <v>0</v>
      </c>
      <c r="U50" s="72">
        <f t="shared" si="27"/>
        <v>0</v>
      </c>
      <c r="V50" s="72">
        <f t="shared" si="27"/>
        <v>0</v>
      </c>
      <c r="W50" s="72">
        <f t="shared" si="27"/>
        <v>0</v>
      </c>
      <c r="X50" s="72">
        <f t="shared" si="27"/>
        <v>0</v>
      </c>
      <c r="Y50" s="72">
        <f t="shared" si="27"/>
        <v>0</v>
      </c>
      <c r="Z50" s="72">
        <f t="shared" si="27"/>
        <v>0</v>
      </c>
      <c r="AA50" s="72">
        <f t="shared" si="27"/>
        <v>0</v>
      </c>
      <c r="AB50" s="72">
        <f t="shared" si="27"/>
        <v>0</v>
      </c>
      <c r="AC50" s="72">
        <f t="shared" si="27"/>
        <v>0</v>
      </c>
      <c r="AD50" s="72">
        <f t="shared" si="27"/>
        <v>0</v>
      </c>
      <c r="AE50" s="72">
        <f t="shared" si="27"/>
        <v>0</v>
      </c>
      <c r="AF50" s="72">
        <f t="shared" si="27"/>
        <v>0</v>
      </c>
      <c r="AG50" s="72">
        <f t="shared" si="27"/>
        <v>0</v>
      </c>
      <c r="AH50" s="72">
        <f t="shared" si="27"/>
        <v>0</v>
      </c>
      <c r="AI50" s="72">
        <f t="shared" si="27"/>
        <v>0</v>
      </c>
      <c r="AJ50" s="72">
        <f t="shared" si="27"/>
        <v>0</v>
      </c>
      <c r="AK50" s="72">
        <f t="shared" si="27"/>
        <v>0</v>
      </c>
      <c r="AL50" s="72">
        <f t="shared" si="27"/>
        <v>0</v>
      </c>
      <c r="AM50" s="72">
        <f t="shared" si="27"/>
        <v>0</v>
      </c>
      <c r="AN50" s="72">
        <f t="shared" si="27"/>
        <v>0</v>
      </c>
      <c r="AO50" s="72">
        <f t="shared" si="27"/>
        <v>0</v>
      </c>
      <c r="AP50" s="72">
        <f t="shared" si="27"/>
        <v>0</v>
      </c>
      <c r="AQ50" s="72">
        <f t="shared" si="27"/>
        <v>0</v>
      </c>
      <c r="AR50" s="72">
        <f t="shared" si="27"/>
        <v>0</v>
      </c>
      <c r="AS50" s="72">
        <f t="shared" si="27"/>
        <v>0</v>
      </c>
      <c r="AT50" s="72">
        <f t="shared" si="27"/>
        <v>0</v>
      </c>
      <c r="AU50" s="72">
        <f t="shared" si="27"/>
        <v>0</v>
      </c>
      <c r="AV50" s="72">
        <f t="shared" si="27"/>
        <v>0</v>
      </c>
      <c r="AW50" s="72">
        <f t="shared" si="27"/>
        <v>0</v>
      </c>
      <c r="AX50" s="72">
        <f t="shared" si="27"/>
        <v>0</v>
      </c>
      <c r="AY50" s="72">
        <f t="shared" si="27"/>
        <v>0</v>
      </c>
      <c r="AZ50" s="72">
        <f t="shared" si="27"/>
        <v>0</v>
      </c>
      <c r="BA50" s="72">
        <f t="shared" si="27"/>
        <v>0</v>
      </c>
      <c r="BB50" s="72">
        <f t="shared" si="27"/>
        <v>0</v>
      </c>
      <c r="BC50" s="72">
        <f>BC22-BC36-BC42-BC48</f>
        <v>0</v>
      </c>
      <c r="BD50" s="72">
        <f>BD22-BD36-BD42-BD48</f>
        <v>0</v>
      </c>
      <c r="BE50" s="72">
        <f t="shared" si="27"/>
        <v>0</v>
      </c>
      <c r="BF50" s="72">
        <f t="shared" si="27"/>
        <v>0</v>
      </c>
      <c r="BG50" s="72">
        <f t="shared" si="27"/>
        <v>0</v>
      </c>
      <c r="BH50" s="72">
        <f t="shared" si="27"/>
        <v>0</v>
      </c>
      <c r="BI50" s="72">
        <f>BI22-BI36-BI42-BI48</f>
        <v>0</v>
      </c>
      <c r="BJ50" s="72">
        <f>BJ22-BJ36-BJ42-BJ48</f>
        <v>0</v>
      </c>
      <c r="BK50" s="72">
        <f>BK22-BK36-BK42-BK48</f>
        <v>0</v>
      </c>
      <c r="BL50" s="72">
        <f>BL22-BL36-BL42-BL48</f>
        <v>0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0</v>
      </c>
      <c r="E53" s="81">
        <f>(+E33-E114)*'Assumptions (Inputs)'!$D$31/'Assumptions (Inputs)'!$D$30</f>
        <v>0</v>
      </c>
      <c r="F53" s="81">
        <f>(+F33-F114)*'Assumptions (Inputs)'!$D$31/'Assumptions (Inputs)'!$D$30</f>
        <v>0</v>
      </c>
      <c r="G53" s="81">
        <f>(+G33-G114)*'Assumptions (Inputs)'!$D$31/'Assumptions (Inputs)'!$D$30</f>
        <v>0</v>
      </c>
      <c r="H53" s="81">
        <f>(+H33-H114)*'Assumptions (Inputs)'!$D$31/'Assumptions (Inputs)'!$D$30</f>
        <v>0</v>
      </c>
      <c r="I53" s="81">
        <f>(+I33-I114)*'Assumptions (Inputs)'!$D$31/'Assumptions (Inputs)'!$D$30</f>
        <v>0</v>
      </c>
      <c r="J53" s="81">
        <f>(+J33-J114)*'Assumptions (Inputs)'!$D$31/'Assumptions (Inputs)'!$D$30</f>
        <v>0</v>
      </c>
      <c r="K53" s="81">
        <f>(+K33-K114)*'Assumptions (Inputs)'!$D$31/'Assumptions (Inputs)'!$D$30</f>
        <v>0</v>
      </c>
      <c r="L53" s="81">
        <f>(+L33-L114)*'Assumptions (Inputs)'!$D$31/'Assumptions (Inputs)'!$D$30</f>
        <v>0</v>
      </c>
      <c r="M53" s="81">
        <f>(+M33-M114)*'Assumptions (Inputs)'!$D$31/'Assumptions (Inputs)'!$D$30</f>
        <v>0</v>
      </c>
      <c r="N53" s="81">
        <f>(+N33-N114)*'Assumptions (Inputs)'!$D$31/'Assumptions (Inputs)'!$D$30</f>
        <v>0</v>
      </c>
      <c r="O53" s="81">
        <f>(+O33-O114)*'Assumptions (Inputs)'!$D$31/'Assumptions (Inputs)'!$D$30</f>
        <v>0</v>
      </c>
      <c r="P53" s="81">
        <f>(+P33-P114)*'Assumptions (Inputs)'!$D$31/'Assumptions (Inputs)'!$D$30</f>
        <v>0</v>
      </c>
      <c r="Q53" s="81">
        <f>(+Q33-Q114)*'Assumptions (Inputs)'!$D$31/'Assumptions (Inputs)'!$D$30</f>
        <v>0</v>
      </c>
      <c r="R53" s="81">
        <f>(+R33-R114)*'Assumptions (Inputs)'!$D$31/'Assumptions (Inputs)'!$D$30</f>
        <v>0</v>
      </c>
      <c r="S53" s="81">
        <f>(+S33-S114)*'Assumptions (Inputs)'!$D$31/'Assumptions (Inputs)'!$D$30</f>
        <v>0</v>
      </c>
      <c r="T53" s="81">
        <f>(+T33-T114)*'Assumptions (Inputs)'!$D$31/'Assumptions (Inputs)'!$D$30</f>
        <v>0</v>
      </c>
      <c r="U53" s="81">
        <f>(+U33-U114)*'Assumptions (Inputs)'!$D$31/'Assumptions (Inputs)'!$D$30</f>
        <v>0</v>
      </c>
      <c r="V53" s="81">
        <f>(+V33-V114)*'Assumptions (Inputs)'!$D$31/'Assumptions (Inputs)'!$D$30</f>
        <v>0</v>
      </c>
      <c r="W53" s="81">
        <f>(+W33-W114)*'Assumptions (Inputs)'!$D$31/'Assumptions (Inputs)'!$D$30</f>
        <v>0</v>
      </c>
      <c r="X53" s="81">
        <f>(+X33-X114)*'Assumptions (Inputs)'!$D$31/'Assumptions (Inputs)'!$D$30</f>
        <v>0</v>
      </c>
      <c r="Y53" s="81">
        <f>(+Y33-Y114)*'Assumptions (Inputs)'!$D$31/'Assumptions (Inputs)'!$D$30</f>
        <v>0</v>
      </c>
      <c r="Z53" s="81">
        <f>(+Z33-Z114)*'Assumptions (Inputs)'!$D$31/'Assumptions (Inputs)'!$D$30</f>
        <v>0</v>
      </c>
      <c r="AA53" s="81">
        <f>(+AA33-AA114)*'Assumptions (Inputs)'!$D$31/'Assumptions (Inputs)'!$D$30</f>
        <v>0</v>
      </c>
      <c r="AB53" s="81">
        <f>(+AB33-AB114)*'Assumptions (Inputs)'!$D$31/'Assumptions (Inputs)'!$D$30</f>
        <v>0</v>
      </c>
      <c r="AC53" s="81">
        <f>(+AC33-AC114)*'Assumptions (Inputs)'!$D$31/'Assumptions (Inputs)'!$D$30</f>
        <v>0</v>
      </c>
      <c r="AD53" s="81">
        <f>(+AD33-AD114)*'Assumptions (Inputs)'!$D$31/'Assumptions (Inputs)'!$D$30</f>
        <v>0</v>
      </c>
      <c r="AE53" s="81">
        <f>(+AE33-AE114)*'Assumptions (Inputs)'!$D$31/'Assumptions (Inputs)'!$D$30</f>
        <v>0</v>
      </c>
      <c r="AF53" s="81">
        <f>(+AF33-AF114)*'Assumptions (Inputs)'!$D$31/'Assumptions (Inputs)'!$D$30</f>
        <v>0</v>
      </c>
      <c r="AG53" s="81">
        <f>(+AG33-AG114)*'Assumptions (Inputs)'!$D$31/'Assumptions (Inputs)'!$D$30</f>
        <v>0</v>
      </c>
      <c r="AH53" s="81">
        <f>(+AH33-AH114)*'Assumptions (Inputs)'!$D$31/'Assumptions (Inputs)'!$D$30</f>
        <v>0</v>
      </c>
      <c r="AI53" s="81">
        <f>(+AI33-AI114)*'Assumptions (Inputs)'!$D$31/'Assumptions (Inputs)'!$D$30</f>
        <v>0</v>
      </c>
      <c r="AJ53" s="81">
        <f>(+AJ33-AJ114)*'Assumptions (Inputs)'!$D$31/'Assumptions (Inputs)'!$D$30</f>
        <v>0</v>
      </c>
      <c r="AK53" s="81">
        <f>(+AK33-AK114)*'Assumptions (Inputs)'!$D$31/'Assumptions (Inputs)'!$D$30</f>
        <v>0</v>
      </c>
      <c r="AL53" s="81">
        <f>(+AL33-AL114)*'Assumptions (Inputs)'!$D$31/'Assumptions (Inputs)'!$D$30</f>
        <v>0</v>
      </c>
      <c r="AM53" s="81">
        <f>(+AM33-AM114)*'Assumptions (Inputs)'!$D$31/'Assumptions (Inputs)'!$D$30</f>
        <v>0</v>
      </c>
      <c r="AN53" s="81">
        <f>(+AN33-AN114)*'Assumptions (Inputs)'!$D$31/'Assumptions (Inputs)'!$D$30</f>
        <v>0</v>
      </c>
      <c r="AO53" s="81">
        <f>(+AO33-AO114)*'Assumptions (Inputs)'!$D$31/'Assumptions (Inputs)'!$D$30</f>
        <v>0</v>
      </c>
      <c r="AP53" s="81">
        <f>(+AP33-AP114)*'Assumptions (Inputs)'!$D$31/'Assumptions (Inputs)'!$D$30</f>
        <v>0</v>
      </c>
      <c r="AQ53" s="81">
        <f>(+AQ33-AQ114)*'Assumptions (Inputs)'!$D$31/'Assumptions (Inputs)'!$D$30</f>
        <v>0</v>
      </c>
      <c r="AR53" s="81">
        <f>(+AR33-AR114)*'Assumptions (Inputs)'!$D$31/'Assumptions (Inputs)'!$D$30</f>
        <v>0</v>
      </c>
      <c r="AS53" s="81">
        <f>(+AS33-AS114)*'Assumptions (Inputs)'!$D$31/'Assumptions (Inputs)'!$D$30</f>
        <v>0</v>
      </c>
      <c r="AT53" s="81">
        <f>(+AT33-AT114)*'Assumptions (Inputs)'!$D$31/'Assumptions (Inputs)'!$D$30</f>
        <v>0</v>
      </c>
      <c r="AU53" s="81">
        <f>(+AU33-AU114)*'Assumptions (Inputs)'!$D$31/'Assumptions (Inputs)'!$D$30</f>
        <v>0</v>
      </c>
      <c r="AV53" s="81">
        <f>(+AV33-AV114)*'Assumptions (Inputs)'!$D$31/'Assumptions (Inputs)'!$D$30</f>
        <v>0</v>
      </c>
      <c r="AW53" s="81">
        <f>(+AW33-AW114)*'Assumptions (Inputs)'!$D$31/'Assumptions (Inputs)'!$D$30</f>
        <v>0</v>
      </c>
      <c r="AX53" s="81">
        <f>(+AX33-AX114)*'Assumptions (Inputs)'!$D$31/'Assumptions (Inputs)'!$D$30</f>
        <v>0</v>
      </c>
      <c r="AY53" s="81">
        <f>(+AY33-AY114)*'Assumptions (Inputs)'!$D$31/'Assumptions (Inputs)'!$D$30</f>
        <v>0</v>
      </c>
      <c r="AZ53" s="81">
        <f>(+AZ33-AZ114)*'Assumptions (Inputs)'!$D$31/'Assumptions (Inputs)'!$D$30</f>
        <v>0</v>
      </c>
      <c r="BA53" s="81">
        <f>(+BA33-BA114)*'Assumptions (Inputs)'!$D$31/'Assumptions (Inputs)'!$D$30</f>
        <v>0</v>
      </c>
      <c r="BB53" s="81">
        <f>(+BB33-BB114)*'Assumptions (Inputs)'!$D$31/'Assumptions (Inputs)'!$D$30</f>
        <v>0</v>
      </c>
      <c r="BC53" s="81">
        <f>(+BC33-BC114)*'Assumptions (Inputs)'!$D$31/'Assumptions (Inputs)'!$D$30</f>
        <v>0</v>
      </c>
      <c r="BD53" s="81">
        <f>(+BD33-BD114)*'Assumptions (Inputs)'!$D$31/'Assumptions (Inputs)'!$D$30</f>
        <v>0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0</v>
      </c>
      <c r="BO53" s="343"/>
    </row>
    <row r="54" spans="1:107" s="38" customFormat="1" ht="15" customHeight="1">
      <c r="A54" s="36" t="s">
        <v>53</v>
      </c>
      <c r="B54" s="75">
        <f t="shared" ref="B54:BL54" si="28">B33</f>
        <v>0</v>
      </c>
      <c r="C54" s="75">
        <f t="shared" si="28"/>
        <v>0</v>
      </c>
      <c r="D54" s="75">
        <f t="shared" si="28"/>
        <v>0</v>
      </c>
      <c r="E54" s="75">
        <f t="shared" si="28"/>
        <v>0</v>
      </c>
      <c r="F54" s="75">
        <f t="shared" si="28"/>
        <v>0</v>
      </c>
      <c r="G54" s="75">
        <f t="shared" si="28"/>
        <v>0</v>
      </c>
      <c r="H54" s="75">
        <f t="shared" si="28"/>
        <v>0</v>
      </c>
      <c r="I54" s="75">
        <f t="shared" si="28"/>
        <v>0</v>
      </c>
      <c r="J54" s="75">
        <f t="shared" si="28"/>
        <v>0</v>
      </c>
      <c r="K54" s="75">
        <f t="shared" si="28"/>
        <v>0</v>
      </c>
      <c r="L54" s="75">
        <f t="shared" si="28"/>
        <v>0</v>
      </c>
      <c r="M54" s="75">
        <f t="shared" si="28"/>
        <v>0</v>
      </c>
      <c r="N54" s="75">
        <f t="shared" si="28"/>
        <v>0</v>
      </c>
      <c r="O54" s="75">
        <f t="shared" si="28"/>
        <v>0</v>
      </c>
      <c r="P54" s="75">
        <f t="shared" si="28"/>
        <v>0</v>
      </c>
      <c r="Q54" s="75">
        <f t="shared" si="28"/>
        <v>0</v>
      </c>
      <c r="R54" s="75">
        <f t="shared" si="28"/>
        <v>0</v>
      </c>
      <c r="S54" s="75">
        <f t="shared" si="28"/>
        <v>0</v>
      </c>
      <c r="T54" s="75">
        <f t="shared" si="28"/>
        <v>0</v>
      </c>
      <c r="U54" s="75">
        <f t="shared" si="28"/>
        <v>0</v>
      </c>
      <c r="V54" s="75">
        <f t="shared" si="28"/>
        <v>0</v>
      </c>
      <c r="W54" s="75">
        <f t="shared" si="28"/>
        <v>0</v>
      </c>
      <c r="X54" s="75">
        <f t="shared" si="28"/>
        <v>0</v>
      </c>
      <c r="Y54" s="75">
        <f t="shared" si="28"/>
        <v>0</v>
      </c>
      <c r="Z54" s="75">
        <f t="shared" si="28"/>
        <v>0</v>
      </c>
      <c r="AA54" s="75">
        <f t="shared" si="28"/>
        <v>0</v>
      </c>
      <c r="AB54" s="75">
        <f t="shared" si="28"/>
        <v>0</v>
      </c>
      <c r="AC54" s="75">
        <f t="shared" si="28"/>
        <v>0</v>
      </c>
      <c r="AD54" s="75">
        <f t="shared" si="28"/>
        <v>0</v>
      </c>
      <c r="AE54" s="75">
        <f t="shared" si="28"/>
        <v>0</v>
      </c>
      <c r="AF54" s="75">
        <f t="shared" si="28"/>
        <v>0</v>
      </c>
      <c r="AG54" s="75">
        <f t="shared" si="28"/>
        <v>0</v>
      </c>
      <c r="AH54" s="75">
        <f t="shared" si="28"/>
        <v>0</v>
      </c>
      <c r="AI54" s="75">
        <f t="shared" si="28"/>
        <v>0</v>
      </c>
      <c r="AJ54" s="75">
        <f t="shared" si="28"/>
        <v>0</v>
      </c>
      <c r="AK54" s="75">
        <f t="shared" si="28"/>
        <v>0</v>
      </c>
      <c r="AL54" s="75">
        <f t="shared" si="28"/>
        <v>0</v>
      </c>
      <c r="AM54" s="75">
        <f t="shared" si="28"/>
        <v>0</v>
      </c>
      <c r="AN54" s="75">
        <f t="shared" si="28"/>
        <v>0</v>
      </c>
      <c r="AO54" s="75">
        <f t="shared" si="28"/>
        <v>0</v>
      </c>
      <c r="AP54" s="75">
        <f t="shared" si="28"/>
        <v>0</v>
      </c>
      <c r="AQ54" s="75">
        <f t="shared" si="28"/>
        <v>0</v>
      </c>
      <c r="AR54" s="75">
        <f t="shared" si="28"/>
        <v>0</v>
      </c>
      <c r="AS54" s="75">
        <f t="shared" si="28"/>
        <v>0</v>
      </c>
      <c r="AT54" s="75">
        <f t="shared" si="28"/>
        <v>0</v>
      </c>
      <c r="AU54" s="75">
        <f t="shared" si="28"/>
        <v>0</v>
      </c>
      <c r="AV54" s="75">
        <f t="shared" si="28"/>
        <v>0</v>
      </c>
      <c r="AW54" s="75">
        <f t="shared" si="28"/>
        <v>0</v>
      </c>
      <c r="AX54" s="75">
        <f t="shared" si="28"/>
        <v>0</v>
      </c>
      <c r="AY54" s="75">
        <f t="shared" si="28"/>
        <v>0</v>
      </c>
      <c r="AZ54" s="75">
        <f t="shared" si="28"/>
        <v>0</v>
      </c>
      <c r="BA54" s="75">
        <f t="shared" si="28"/>
        <v>0</v>
      </c>
      <c r="BB54" s="75">
        <f t="shared" si="28"/>
        <v>0</v>
      </c>
      <c r="BC54" s="75">
        <f t="shared" si="28"/>
        <v>0</v>
      </c>
      <c r="BD54" s="75">
        <f t="shared" si="28"/>
        <v>0</v>
      </c>
      <c r="BE54" s="75">
        <f t="shared" si="28"/>
        <v>0</v>
      </c>
      <c r="BF54" s="75">
        <f t="shared" si="28"/>
        <v>0</v>
      </c>
      <c r="BG54" s="75">
        <f t="shared" si="28"/>
        <v>0</v>
      </c>
      <c r="BH54" s="75">
        <f t="shared" si="28"/>
        <v>0</v>
      </c>
      <c r="BI54" s="75">
        <f t="shared" si="28"/>
        <v>0</v>
      </c>
      <c r="BJ54" s="75">
        <f t="shared" si="28"/>
        <v>0</v>
      </c>
      <c r="BK54" s="75">
        <f t="shared" si="28"/>
        <v>0</v>
      </c>
      <c r="BL54" s="75">
        <f t="shared" si="28"/>
        <v>0</v>
      </c>
      <c r="BM54" s="37"/>
      <c r="BN54" s="75">
        <f>SUM(B54:BM54)</f>
        <v>0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</v>
      </c>
      <c r="E55" s="68">
        <f>E21*'Assumptions (Inputs)'!$C$42</f>
        <v>0</v>
      </c>
      <c r="F55" s="68">
        <f>F21*'Assumptions (Inputs)'!$C$42</f>
        <v>0</v>
      </c>
      <c r="G55" s="68">
        <f>G21*'Assumptions (Inputs)'!$C$42</f>
        <v>0</v>
      </c>
      <c r="H55" s="68">
        <f>H21*'Assumptions (Inputs)'!$C$42</f>
        <v>0</v>
      </c>
      <c r="I55" s="68">
        <f>I21*'Assumptions (Inputs)'!$C$42</f>
        <v>0</v>
      </c>
      <c r="J55" s="68">
        <f>J21*'Assumptions (Inputs)'!$C$42</f>
        <v>0</v>
      </c>
      <c r="K55" s="68">
        <f>K21*'Assumptions (Inputs)'!$C$42</f>
        <v>0</v>
      </c>
      <c r="L55" s="68">
        <f>L21*'Assumptions (Inputs)'!$C$42</f>
        <v>0</v>
      </c>
      <c r="M55" s="68">
        <f>M21*'Assumptions (Inputs)'!$C$42</f>
        <v>0</v>
      </c>
      <c r="N55" s="68">
        <f>N21*'Assumptions (Inputs)'!$C$42</f>
        <v>0</v>
      </c>
      <c r="O55" s="68">
        <f>O21*'Assumptions (Inputs)'!$C$42</f>
        <v>0</v>
      </c>
      <c r="P55" s="68">
        <f>P21*'Assumptions (Inputs)'!$C$42</f>
        <v>0</v>
      </c>
      <c r="Q55" s="68">
        <f>Q21*'Assumptions (Inputs)'!$C$42</f>
        <v>0</v>
      </c>
      <c r="R55" s="68">
        <f>R21*'Assumptions (Inputs)'!$C$42</f>
        <v>0</v>
      </c>
      <c r="S55" s="68">
        <f>S21*'Assumptions (Inputs)'!$C$42</f>
        <v>0</v>
      </c>
      <c r="T55" s="68">
        <f>T21*'Assumptions (Inputs)'!$C$42</f>
        <v>0</v>
      </c>
      <c r="U55" s="68">
        <f>U21*'Assumptions (Inputs)'!$C$42</f>
        <v>0</v>
      </c>
      <c r="V55" s="68">
        <f>V21*'Assumptions (Inputs)'!$C$42</f>
        <v>0</v>
      </c>
      <c r="W55" s="68">
        <f>W21*'Assumptions (Inputs)'!$C$42</f>
        <v>0</v>
      </c>
      <c r="X55" s="68">
        <f>X21*'Assumptions (Inputs)'!$C$42</f>
        <v>0</v>
      </c>
      <c r="Y55" s="68">
        <f>Y21*'Assumptions (Inputs)'!$C$42</f>
        <v>0</v>
      </c>
      <c r="Z55" s="68">
        <f>Z21*'Assumptions (Inputs)'!$C$42</f>
        <v>0</v>
      </c>
      <c r="AA55" s="68">
        <f>AA21*'Assumptions (Inputs)'!$C$42</f>
        <v>0</v>
      </c>
      <c r="AB55" s="68">
        <f>AB21*'Assumptions (Inputs)'!$C$42</f>
        <v>0</v>
      </c>
      <c r="AC55" s="68">
        <f>AC21*'Assumptions (Inputs)'!$C$42</f>
        <v>0</v>
      </c>
      <c r="AD55" s="68">
        <f>AD21*'Assumptions (Inputs)'!$C$42</f>
        <v>0</v>
      </c>
      <c r="AE55" s="68">
        <f>AE21*'Assumptions (Inputs)'!$C$42</f>
        <v>0</v>
      </c>
      <c r="AF55" s="68">
        <f>AF21*'Assumptions (Inputs)'!$C$42</f>
        <v>0</v>
      </c>
      <c r="AG55" s="68">
        <f>AG21*'Assumptions (Inputs)'!$C$42</f>
        <v>0</v>
      </c>
      <c r="AH55" s="68">
        <f>AH21*'Assumptions (Inputs)'!$C$42</f>
        <v>0</v>
      </c>
      <c r="AI55" s="68">
        <f>AI21*'Assumptions (Inputs)'!$C$42</f>
        <v>0</v>
      </c>
      <c r="AJ55" s="68">
        <f>AJ21*'Assumptions (Inputs)'!$C$42</f>
        <v>0</v>
      </c>
      <c r="AK55" s="68">
        <f>AK21*'Assumptions (Inputs)'!$C$42</f>
        <v>0</v>
      </c>
      <c r="AL55" s="68">
        <f>AL21*'Assumptions (Inputs)'!$C$42</f>
        <v>0</v>
      </c>
      <c r="AM55" s="68">
        <f>AM21*'Assumptions (Inputs)'!$C$42</f>
        <v>0</v>
      </c>
      <c r="AN55" s="68">
        <f>AN21*'Assumptions (Inputs)'!$C$42</f>
        <v>0</v>
      </c>
      <c r="AO55" s="68">
        <f>AO21*'Assumptions (Inputs)'!$C$42</f>
        <v>0</v>
      </c>
      <c r="AP55" s="68">
        <f>AP21*'Assumptions (Inputs)'!$C$42</f>
        <v>0</v>
      </c>
      <c r="AQ55" s="68">
        <f>AQ21*'Assumptions (Inputs)'!$C$42</f>
        <v>0</v>
      </c>
      <c r="AR55" s="68">
        <f>AR21*'Assumptions (Inputs)'!$C$42</f>
        <v>0</v>
      </c>
      <c r="AS55" s="68">
        <f>AS21*'Assumptions (Inputs)'!$C$42</f>
        <v>0</v>
      </c>
      <c r="AT55" s="68">
        <f>AT21*'Assumptions (Inputs)'!$C$42</f>
        <v>0</v>
      </c>
      <c r="AU55" s="68">
        <f>AU21*'Assumptions (Inputs)'!$C$42</f>
        <v>0</v>
      </c>
      <c r="AV55" s="68">
        <f>AV21*'Assumptions (Inputs)'!$C$42</f>
        <v>0</v>
      </c>
      <c r="AW55" s="68">
        <f>AW21*'Assumptions (Inputs)'!$C$42</f>
        <v>0</v>
      </c>
      <c r="AX55" s="68">
        <f>AX21*'Assumptions (Inputs)'!$C$42</f>
        <v>0</v>
      </c>
      <c r="AY55" s="68">
        <f>AY21*'Assumptions (Inputs)'!$C$42</f>
        <v>0</v>
      </c>
      <c r="AZ55" s="68">
        <f>AZ21*'Assumptions (Inputs)'!$C$42</f>
        <v>0</v>
      </c>
      <c r="BA55" s="68">
        <f>BA21*'Assumptions (Inputs)'!$C$42</f>
        <v>0</v>
      </c>
      <c r="BB55" s="68">
        <f>BB21*'Assumptions (Inputs)'!$C$42</f>
        <v>0</v>
      </c>
      <c r="BC55" s="68">
        <f>BC21*'Assumptions (Inputs)'!$C$42</f>
        <v>0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0</v>
      </c>
      <c r="BO55" s="337"/>
    </row>
    <row r="56" spans="1:107" s="38" customFormat="1" ht="15" customHeight="1" thickBot="1">
      <c r="A56" s="36" t="s">
        <v>100</v>
      </c>
      <c r="B56" s="69">
        <f t="shared" ref="B56:BL56" si="29">SUM(B53:B55)</f>
        <v>0</v>
      </c>
      <c r="C56" s="69">
        <f t="shared" si="29"/>
        <v>0</v>
      </c>
      <c r="D56" s="69">
        <f t="shared" si="29"/>
        <v>0</v>
      </c>
      <c r="E56" s="69">
        <f t="shared" si="29"/>
        <v>0</v>
      </c>
      <c r="F56" s="69">
        <f t="shared" si="29"/>
        <v>0</v>
      </c>
      <c r="G56" s="69">
        <f t="shared" si="29"/>
        <v>0</v>
      </c>
      <c r="H56" s="69">
        <f t="shared" si="29"/>
        <v>0</v>
      </c>
      <c r="I56" s="69">
        <f t="shared" si="29"/>
        <v>0</v>
      </c>
      <c r="J56" s="69">
        <f t="shared" si="29"/>
        <v>0</v>
      </c>
      <c r="K56" s="69">
        <f t="shared" si="29"/>
        <v>0</v>
      </c>
      <c r="L56" s="69">
        <f t="shared" si="29"/>
        <v>0</v>
      </c>
      <c r="M56" s="69">
        <f t="shared" si="29"/>
        <v>0</v>
      </c>
      <c r="N56" s="69">
        <f t="shared" si="29"/>
        <v>0</v>
      </c>
      <c r="O56" s="69">
        <f t="shared" si="29"/>
        <v>0</v>
      </c>
      <c r="P56" s="69">
        <f t="shared" si="29"/>
        <v>0</v>
      </c>
      <c r="Q56" s="69">
        <f t="shared" si="29"/>
        <v>0</v>
      </c>
      <c r="R56" s="69">
        <f t="shared" si="29"/>
        <v>0</v>
      </c>
      <c r="S56" s="69">
        <f t="shared" si="29"/>
        <v>0</v>
      </c>
      <c r="T56" s="69">
        <f t="shared" si="29"/>
        <v>0</v>
      </c>
      <c r="U56" s="69">
        <f t="shared" si="29"/>
        <v>0</v>
      </c>
      <c r="V56" s="69">
        <f t="shared" si="29"/>
        <v>0</v>
      </c>
      <c r="W56" s="69">
        <f t="shared" si="29"/>
        <v>0</v>
      </c>
      <c r="X56" s="69">
        <f t="shared" si="29"/>
        <v>0</v>
      </c>
      <c r="Y56" s="69">
        <f t="shared" si="29"/>
        <v>0</v>
      </c>
      <c r="Z56" s="69">
        <f t="shared" si="29"/>
        <v>0</v>
      </c>
      <c r="AA56" s="69">
        <f t="shared" si="29"/>
        <v>0</v>
      </c>
      <c r="AB56" s="69">
        <f t="shared" si="29"/>
        <v>0</v>
      </c>
      <c r="AC56" s="69">
        <f t="shared" si="29"/>
        <v>0</v>
      </c>
      <c r="AD56" s="69">
        <f t="shared" si="29"/>
        <v>0</v>
      </c>
      <c r="AE56" s="69">
        <f t="shared" si="29"/>
        <v>0</v>
      </c>
      <c r="AF56" s="69">
        <f t="shared" si="29"/>
        <v>0</v>
      </c>
      <c r="AG56" s="69">
        <f t="shared" si="29"/>
        <v>0</v>
      </c>
      <c r="AH56" s="69">
        <f t="shared" si="29"/>
        <v>0</v>
      </c>
      <c r="AI56" s="69">
        <f t="shared" si="29"/>
        <v>0</v>
      </c>
      <c r="AJ56" s="69">
        <f t="shared" si="29"/>
        <v>0</v>
      </c>
      <c r="AK56" s="69">
        <f t="shared" si="29"/>
        <v>0</v>
      </c>
      <c r="AL56" s="69">
        <f t="shared" si="29"/>
        <v>0</v>
      </c>
      <c r="AM56" s="69">
        <f t="shared" si="29"/>
        <v>0</v>
      </c>
      <c r="AN56" s="69">
        <f t="shared" si="29"/>
        <v>0</v>
      </c>
      <c r="AO56" s="69">
        <f t="shared" si="29"/>
        <v>0</v>
      </c>
      <c r="AP56" s="69">
        <f t="shared" si="29"/>
        <v>0</v>
      </c>
      <c r="AQ56" s="69">
        <f t="shared" si="29"/>
        <v>0</v>
      </c>
      <c r="AR56" s="69">
        <f t="shared" si="29"/>
        <v>0</v>
      </c>
      <c r="AS56" s="69">
        <f t="shared" si="29"/>
        <v>0</v>
      </c>
      <c r="AT56" s="69">
        <f t="shared" si="29"/>
        <v>0</v>
      </c>
      <c r="AU56" s="69">
        <f t="shared" si="29"/>
        <v>0</v>
      </c>
      <c r="AV56" s="69">
        <f t="shared" si="29"/>
        <v>0</v>
      </c>
      <c r="AW56" s="69">
        <f t="shared" si="29"/>
        <v>0</v>
      </c>
      <c r="AX56" s="69">
        <f t="shared" si="29"/>
        <v>0</v>
      </c>
      <c r="AY56" s="69">
        <f t="shared" si="29"/>
        <v>0</v>
      </c>
      <c r="AZ56" s="69">
        <f t="shared" si="29"/>
        <v>0</v>
      </c>
      <c r="BA56" s="69">
        <f t="shared" si="29"/>
        <v>0</v>
      </c>
      <c r="BB56" s="69">
        <f t="shared" si="29"/>
        <v>0</v>
      </c>
      <c r="BC56" s="69">
        <f t="shared" si="29"/>
        <v>0</v>
      </c>
      <c r="BD56" s="69">
        <f t="shared" si="29"/>
        <v>0</v>
      </c>
      <c r="BE56" s="69">
        <f t="shared" si="29"/>
        <v>0</v>
      </c>
      <c r="BF56" s="69">
        <f t="shared" si="29"/>
        <v>0</v>
      </c>
      <c r="BG56" s="69">
        <f t="shared" si="29"/>
        <v>0</v>
      </c>
      <c r="BH56" s="69">
        <f t="shared" si="29"/>
        <v>0</v>
      </c>
      <c r="BI56" s="69">
        <f t="shared" si="29"/>
        <v>0</v>
      </c>
      <c r="BJ56" s="69">
        <f t="shared" si="29"/>
        <v>0</v>
      </c>
      <c r="BK56" s="69">
        <f t="shared" si="29"/>
        <v>0</v>
      </c>
      <c r="BL56" s="69">
        <f t="shared" si="29"/>
        <v>0</v>
      </c>
      <c r="BM56" s="37"/>
      <c r="BN56" s="75">
        <f>SUM(B56:BM56)</f>
        <v>0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30">B50</f>
        <v>0</v>
      </c>
      <c r="C59" s="75">
        <f t="shared" si="30"/>
        <v>0</v>
      </c>
      <c r="D59" s="75">
        <f t="shared" si="30"/>
        <v>0</v>
      </c>
      <c r="E59" s="75">
        <f t="shared" si="30"/>
        <v>0</v>
      </c>
      <c r="F59" s="75">
        <f t="shared" si="30"/>
        <v>0</v>
      </c>
      <c r="G59" s="75">
        <f t="shared" si="30"/>
        <v>0</v>
      </c>
      <c r="H59" s="75">
        <f t="shared" si="30"/>
        <v>0</v>
      </c>
      <c r="I59" s="75">
        <f t="shared" si="30"/>
        <v>0</v>
      </c>
      <c r="J59" s="75">
        <f t="shared" si="30"/>
        <v>0</v>
      </c>
      <c r="K59" s="75">
        <f t="shared" si="30"/>
        <v>0</v>
      </c>
      <c r="L59" s="75">
        <f t="shared" si="30"/>
        <v>0</v>
      </c>
      <c r="M59" s="75">
        <f t="shared" si="30"/>
        <v>0</v>
      </c>
      <c r="N59" s="75">
        <f t="shared" si="30"/>
        <v>0</v>
      </c>
      <c r="O59" s="75">
        <f t="shared" si="30"/>
        <v>0</v>
      </c>
      <c r="P59" s="75">
        <f t="shared" si="30"/>
        <v>0</v>
      </c>
      <c r="Q59" s="75">
        <f t="shared" si="30"/>
        <v>0</v>
      </c>
      <c r="R59" s="75">
        <f t="shared" si="30"/>
        <v>0</v>
      </c>
      <c r="S59" s="75">
        <f t="shared" si="30"/>
        <v>0</v>
      </c>
      <c r="T59" s="75">
        <f t="shared" si="30"/>
        <v>0</v>
      </c>
      <c r="U59" s="75">
        <f t="shared" si="30"/>
        <v>0</v>
      </c>
      <c r="V59" s="75">
        <f t="shared" si="30"/>
        <v>0</v>
      </c>
      <c r="W59" s="75">
        <f t="shared" si="30"/>
        <v>0</v>
      </c>
      <c r="X59" s="75">
        <f t="shared" si="30"/>
        <v>0</v>
      </c>
      <c r="Y59" s="75">
        <f t="shared" si="30"/>
        <v>0</v>
      </c>
      <c r="Z59" s="75">
        <f t="shared" si="30"/>
        <v>0</v>
      </c>
      <c r="AA59" s="75">
        <f t="shared" si="30"/>
        <v>0</v>
      </c>
      <c r="AB59" s="75">
        <f t="shared" si="30"/>
        <v>0</v>
      </c>
      <c r="AC59" s="75">
        <f t="shared" si="30"/>
        <v>0</v>
      </c>
      <c r="AD59" s="75">
        <f t="shared" si="30"/>
        <v>0</v>
      </c>
      <c r="AE59" s="75">
        <f t="shared" si="30"/>
        <v>0</v>
      </c>
      <c r="AF59" s="75">
        <f t="shared" si="30"/>
        <v>0</v>
      </c>
      <c r="AG59" s="75">
        <f t="shared" si="30"/>
        <v>0</v>
      </c>
      <c r="AH59" s="75">
        <f t="shared" si="30"/>
        <v>0</v>
      </c>
      <c r="AI59" s="75">
        <f t="shared" si="30"/>
        <v>0</v>
      </c>
      <c r="AJ59" s="75">
        <f t="shared" si="30"/>
        <v>0</v>
      </c>
      <c r="AK59" s="75">
        <f t="shared" si="30"/>
        <v>0</v>
      </c>
      <c r="AL59" s="75">
        <f t="shared" si="30"/>
        <v>0</v>
      </c>
      <c r="AM59" s="75">
        <f t="shared" si="30"/>
        <v>0</v>
      </c>
      <c r="AN59" s="75">
        <f t="shared" si="30"/>
        <v>0</v>
      </c>
      <c r="AO59" s="75">
        <f t="shared" si="30"/>
        <v>0</v>
      </c>
      <c r="AP59" s="75">
        <f t="shared" si="30"/>
        <v>0</v>
      </c>
      <c r="AQ59" s="75">
        <f t="shared" si="30"/>
        <v>0</v>
      </c>
      <c r="AR59" s="75">
        <f t="shared" si="30"/>
        <v>0</v>
      </c>
      <c r="AS59" s="75">
        <f t="shared" si="30"/>
        <v>0</v>
      </c>
      <c r="AT59" s="75">
        <f t="shared" si="30"/>
        <v>0</v>
      </c>
      <c r="AU59" s="75">
        <f t="shared" si="30"/>
        <v>0</v>
      </c>
      <c r="AV59" s="75">
        <f t="shared" si="30"/>
        <v>0</v>
      </c>
      <c r="AW59" s="75">
        <f t="shared" si="30"/>
        <v>0</v>
      </c>
      <c r="AX59" s="75">
        <f t="shared" si="30"/>
        <v>0</v>
      </c>
      <c r="AY59" s="75">
        <f t="shared" si="30"/>
        <v>0</v>
      </c>
      <c r="AZ59" s="75">
        <f t="shared" si="30"/>
        <v>0</v>
      </c>
      <c r="BA59" s="75">
        <f t="shared" si="30"/>
        <v>0</v>
      </c>
      <c r="BB59" s="75">
        <f t="shared" si="30"/>
        <v>0</v>
      </c>
      <c r="BC59" s="75">
        <f t="shared" si="30"/>
        <v>0</v>
      </c>
      <c r="BD59" s="75">
        <f t="shared" si="30"/>
        <v>0</v>
      </c>
      <c r="BE59" s="75">
        <f t="shared" si="30"/>
        <v>0</v>
      </c>
      <c r="BF59" s="75">
        <f t="shared" si="30"/>
        <v>0</v>
      </c>
      <c r="BG59" s="75">
        <f t="shared" si="30"/>
        <v>0</v>
      </c>
      <c r="BH59" s="75">
        <f t="shared" si="30"/>
        <v>0</v>
      </c>
      <c r="BI59" s="75">
        <f t="shared" si="30"/>
        <v>0</v>
      </c>
      <c r="BJ59" s="75">
        <f t="shared" si="30"/>
        <v>0</v>
      </c>
      <c r="BK59" s="75">
        <f t="shared" si="30"/>
        <v>0</v>
      </c>
      <c r="BL59" s="75">
        <f t="shared" si="30"/>
        <v>0</v>
      </c>
      <c r="BM59" s="37"/>
      <c r="BN59" s="75">
        <f>SUM(B59:BM59)</f>
        <v>0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1">E60</f>
        <v>9.7000000000000003E-2</v>
      </c>
      <c r="G60" s="369">
        <f t="shared" si="31"/>
        <v>9.7000000000000003E-2</v>
      </c>
      <c r="H60" s="369">
        <f t="shared" si="31"/>
        <v>9.7000000000000003E-2</v>
      </c>
      <c r="I60" s="369">
        <f t="shared" si="31"/>
        <v>9.7000000000000003E-2</v>
      </c>
      <c r="J60" s="369">
        <f t="shared" si="31"/>
        <v>9.7000000000000003E-2</v>
      </c>
      <c r="K60" s="369">
        <f t="shared" si="31"/>
        <v>9.7000000000000003E-2</v>
      </c>
      <c r="L60" s="369">
        <f t="shared" si="31"/>
        <v>9.7000000000000003E-2</v>
      </c>
      <c r="M60" s="369">
        <f t="shared" si="31"/>
        <v>9.7000000000000003E-2</v>
      </c>
      <c r="N60" s="369">
        <f t="shared" si="31"/>
        <v>9.7000000000000003E-2</v>
      </c>
      <c r="O60" s="369">
        <f t="shared" si="31"/>
        <v>9.7000000000000003E-2</v>
      </c>
      <c r="P60" s="369">
        <f t="shared" si="31"/>
        <v>9.7000000000000003E-2</v>
      </c>
      <c r="Q60" s="369">
        <f t="shared" si="31"/>
        <v>9.7000000000000003E-2</v>
      </c>
      <c r="R60" s="369">
        <f t="shared" si="31"/>
        <v>9.7000000000000003E-2</v>
      </c>
      <c r="S60" s="369">
        <f t="shared" si="31"/>
        <v>9.7000000000000003E-2</v>
      </c>
      <c r="T60" s="369">
        <f t="shared" si="31"/>
        <v>9.7000000000000003E-2</v>
      </c>
      <c r="U60" s="369">
        <f t="shared" si="31"/>
        <v>9.7000000000000003E-2</v>
      </c>
      <c r="V60" s="369">
        <f t="shared" si="31"/>
        <v>9.7000000000000003E-2</v>
      </c>
      <c r="W60" s="369">
        <f t="shared" si="31"/>
        <v>9.7000000000000003E-2</v>
      </c>
      <c r="X60" s="369">
        <f t="shared" si="31"/>
        <v>9.7000000000000003E-2</v>
      </c>
      <c r="Y60" s="369">
        <f t="shared" si="31"/>
        <v>9.7000000000000003E-2</v>
      </c>
      <c r="Z60" s="369">
        <f t="shared" si="31"/>
        <v>9.7000000000000003E-2</v>
      </c>
      <c r="AA60" s="369">
        <f t="shared" si="31"/>
        <v>9.7000000000000003E-2</v>
      </c>
      <c r="AB60" s="369">
        <f t="shared" si="31"/>
        <v>9.7000000000000003E-2</v>
      </c>
      <c r="AC60" s="369">
        <f t="shared" si="31"/>
        <v>9.7000000000000003E-2</v>
      </c>
      <c r="AD60" s="369">
        <f t="shared" si="31"/>
        <v>9.7000000000000003E-2</v>
      </c>
      <c r="AE60" s="369">
        <f t="shared" si="31"/>
        <v>9.7000000000000003E-2</v>
      </c>
      <c r="AF60" s="369">
        <f t="shared" si="31"/>
        <v>9.7000000000000003E-2</v>
      </c>
      <c r="AG60" s="369">
        <f t="shared" si="31"/>
        <v>9.7000000000000003E-2</v>
      </c>
      <c r="AH60" s="369">
        <f t="shared" si="31"/>
        <v>9.7000000000000003E-2</v>
      </c>
      <c r="AI60" s="369">
        <f t="shared" si="31"/>
        <v>9.7000000000000003E-2</v>
      </c>
      <c r="AJ60" s="369">
        <f t="shared" si="31"/>
        <v>9.7000000000000003E-2</v>
      </c>
      <c r="AK60" s="369">
        <f t="shared" si="31"/>
        <v>9.7000000000000003E-2</v>
      </c>
      <c r="AL60" s="369">
        <f t="shared" si="31"/>
        <v>9.7000000000000003E-2</v>
      </c>
      <c r="AM60" s="369">
        <f t="shared" si="31"/>
        <v>9.7000000000000003E-2</v>
      </c>
      <c r="AN60" s="369">
        <f t="shared" si="31"/>
        <v>9.7000000000000003E-2</v>
      </c>
      <c r="AO60" s="369">
        <f t="shared" si="31"/>
        <v>9.7000000000000003E-2</v>
      </c>
      <c r="AP60" s="369">
        <f t="shared" si="31"/>
        <v>9.7000000000000003E-2</v>
      </c>
      <c r="AQ60" s="369">
        <f t="shared" si="31"/>
        <v>9.7000000000000003E-2</v>
      </c>
      <c r="AR60" s="369">
        <f t="shared" si="31"/>
        <v>9.7000000000000003E-2</v>
      </c>
      <c r="AS60" s="369">
        <f t="shared" si="31"/>
        <v>9.7000000000000003E-2</v>
      </c>
      <c r="AT60" s="369">
        <f t="shared" si="31"/>
        <v>9.7000000000000003E-2</v>
      </c>
      <c r="AU60" s="369">
        <f t="shared" si="31"/>
        <v>9.7000000000000003E-2</v>
      </c>
      <c r="AV60" s="369">
        <f t="shared" si="31"/>
        <v>9.7000000000000003E-2</v>
      </c>
      <c r="AW60" s="369">
        <f t="shared" si="31"/>
        <v>9.7000000000000003E-2</v>
      </c>
      <c r="AX60" s="369">
        <f t="shared" si="31"/>
        <v>9.7000000000000003E-2</v>
      </c>
      <c r="AY60" s="369">
        <f t="shared" si="31"/>
        <v>9.7000000000000003E-2</v>
      </c>
      <c r="AZ60" s="369">
        <f t="shared" si="31"/>
        <v>9.7000000000000003E-2</v>
      </c>
      <c r="BA60" s="369">
        <f t="shared" si="31"/>
        <v>9.7000000000000003E-2</v>
      </c>
      <c r="BB60" s="369">
        <f t="shared" si="31"/>
        <v>9.7000000000000003E-2</v>
      </c>
      <c r="BC60" s="369">
        <f t="shared" si="31"/>
        <v>9.7000000000000003E-2</v>
      </c>
      <c r="BD60" s="369">
        <f t="shared" si="31"/>
        <v>9.7000000000000003E-2</v>
      </c>
      <c r="BE60" s="369">
        <f t="shared" si="31"/>
        <v>9.7000000000000003E-2</v>
      </c>
      <c r="BF60" s="369">
        <f t="shared" si="31"/>
        <v>9.7000000000000003E-2</v>
      </c>
      <c r="BG60" s="369">
        <f t="shared" si="31"/>
        <v>9.7000000000000003E-2</v>
      </c>
      <c r="BH60" s="369">
        <f t="shared" si="31"/>
        <v>9.7000000000000003E-2</v>
      </c>
      <c r="BI60" s="369">
        <f t="shared" si="31"/>
        <v>9.7000000000000003E-2</v>
      </c>
      <c r="BJ60" s="369">
        <f t="shared" si="31"/>
        <v>9.7000000000000003E-2</v>
      </c>
      <c r="BK60" s="369">
        <f t="shared" si="31"/>
        <v>9.7000000000000003E-2</v>
      </c>
      <c r="BL60" s="369">
        <f t="shared" si="31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2">+B59*B60</f>
        <v>0</v>
      </c>
      <c r="C61" s="75">
        <f t="shared" si="32"/>
        <v>0</v>
      </c>
      <c r="D61" s="75">
        <f t="shared" si="32"/>
        <v>0</v>
      </c>
      <c r="E61" s="75">
        <f t="shared" si="32"/>
        <v>0</v>
      </c>
      <c r="F61" s="75">
        <f>+F59*F60</f>
        <v>0</v>
      </c>
      <c r="G61" s="75">
        <f t="shared" ref="G61:BL61" si="33">+G59*G60</f>
        <v>0</v>
      </c>
      <c r="H61" s="75">
        <f t="shared" si="33"/>
        <v>0</v>
      </c>
      <c r="I61" s="75">
        <f t="shared" si="33"/>
        <v>0</v>
      </c>
      <c r="J61" s="75">
        <f t="shared" si="33"/>
        <v>0</v>
      </c>
      <c r="K61" s="75">
        <f t="shared" si="33"/>
        <v>0</v>
      </c>
      <c r="L61" s="75">
        <f t="shared" si="33"/>
        <v>0</v>
      </c>
      <c r="M61" s="75">
        <f t="shared" si="33"/>
        <v>0</v>
      </c>
      <c r="N61" s="75">
        <f t="shared" si="33"/>
        <v>0</v>
      </c>
      <c r="O61" s="75">
        <f t="shared" si="33"/>
        <v>0</v>
      </c>
      <c r="P61" s="75">
        <f t="shared" si="33"/>
        <v>0</v>
      </c>
      <c r="Q61" s="75">
        <f t="shared" si="33"/>
        <v>0</v>
      </c>
      <c r="R61" s="75">
        <f t="shared" si="33"/>
        <v>0</v>
      </c>
      <c r="S61" s="75">
        <f t="shared" si="33"/>
        <v>0</v>
      </c>
      <c r="T61" s="75">
        <f t="shared" si="33"/>
        <v>0</v>
      </c>
      <c r="U61" s="75">
        <f t="shared" si="33"/>
        <v>0</v>
      </c>
      <c r="V61" s="75">
        <f t="shared" si="33"/>
        <v>0</v>
      </c>
      <c r="W61" s="75">
        <f t="shared" si="33"/>
        <v>0</v>
      </c>
      <c r="X61" s="75">
        <f t="shared" si="33"/>
        <v>0</v>
      </c>
      <c r="Y61" s="75">
        <f t="shared" si="33"/>
        <v>0</v>
      </c>
      <c r="Z61" s="75">
        <f t="shared" si="33"/>
        <v>0</v>
      </c>
      <c r="AA61" s="75">
        <f t="shared" si="33"/>
        <v>0</v>
      </c>
      <c r="AB61" s="75">
        <f t="shared" si="33"/>
        <v>0</v>
      </c>
      <c r="AC61" s="75">
        <f t="shared" si="33"/>
        <v>0</v>
      </c>
      <c r="AD61" s="75">
        <f t="shared" si="33"/>
        <v>0</v>
      </c>
      <c r="AE61" s="75">
        <f t="shared" si="33"/>
        <v>0</v>
      </c>
      <c r="AF61" s="75">
        <f t="shared" si="33"/>
        <v>0</v>
      </c>
      <c r="AG61" s="75">
        <f t="shared" si="33"/>
        <v>0</v>
      </c>
      <c r="AH61" s="75">
        <f t="shared" si="33"/>
        <v>0</v>
      </c>
      <c r="AI61" s="75">
        <f t="shared" si="33"/>
        <v>0</v>
      </c>
      <c r="AJ61" s="75">
        <f t="shared" si="33"/>
        <v>0</v>
      </c>
      <c r="AK61" s="75">
        <f t="shared" si="33"/>
        <v>0</v>
      </c>
      <c r="AL61" s="75">
        <f t="shared" si="33"/>
        <v>0</v>
      </c>
      <c r="AM61" s="75">
        <f t="shared" si="33"/>
        <v>0</v>
      </c>
      <c r="AN61" s="75">
        <f t="shared" si="33"/>
        <v>0</v>
      </c>
      <c r="AO61" s="75">
        <f t="shared" si="33"/>
        <v>0</v>
      </c>
      <c r="AP61" s="75">
        <f t="shared" si="33"/>
        <v>0</v>
      </c>
      <c r="AQ61" s="75">
        <f t="shared" si="33"/>
        <v>0</v>
      </c>
      <c r="AR61" s="75">
        <f t="shared" si="33"/>
        <v>0</v>
      </c>
      <c r="AS61" s="75">
        <f t="shared" si="33"/>
        <v>0</v>
      </c>
      <c r="AT61" s="75">
        <f t="shared" si="33"/>
        <v>0</v>
      </c>
      <c r="AU61" s="75">
        <f t="shared" si="33"/>
        <v>0</v>
      </c>
      <c r="AV61" s="75">
        <f t="shared" si="33"/>
        <v>0</v>
      </c>
      <c r="AW61" s="75">
        <f t="shared" si="33"/>
        <v>0</v>
      </c>
      <c r="AX61" s="75">
        <f t="shared" si="33"/>
        <v>0</v>
      </c>
      <c r="AY61" s="75">
        <f t="shared" si="33"/>
        <v>0</v>
      </c>
      <c r="AZ61" s="75">
        <f t="shared" si="33"/>
        <v>0</v>
      </c>
      <c r="BA61" s="75">
        <f t="shared" si="33"/>
        <v>0</v>
      </c>
      <c r="BB61" s="75">
        <f t="shared" si="33"/>
        <v>0</v>
      </c>
      <c r="BC61" s="75">
        <f t="shared" si="33"/>
        <v>0</v>
      </c>
      <c r="BD61" s="75">
        <f t="shared" si="33"/>
        <v>0</v>
      </c>
      <c r="BE61" s="75">
        <f t="shared" si="33"/>
        <v>0</v>
      </c>
      <c r="BF61" s="75">
        <f t="shared" si="33"/>
        <v>0</v>
      </c>
      <c r="BG61" s="75">
        <f t="shared" si="33"/>
        <v>0</v>
      </c>
      <c r="BH61" s="75">
        <f t="shared" si="33"/>
        <v>0</v>
      </c>
      <c r="BI61" s="75">
        <f t="shared" si="33"/>
        <v>0</v>
      </c>
      <c r="BJ61" s="75">
        <f t="shared" si="33"/>
        <v>0</v>
      </c>
      <c r="BK61" s="75">
        <f t="shared" si="33"/>
        <v>0</v>
      </c>
      <c r="BL61" s="75">
        <f t="shared" si="33"/>
        <v>0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4">B56</f>
        <v>0</v>
      </c>
      <c r="C62" s="68">
        <f t="shared" si="34"/>
        <v>0</v>
      </c>
      <c r="D62" s="68">
        <f t="shared" si="34"/>
        <v>0</v>
      </c>
      <c r="E62" s="68">
        <f t="shared" si="34"/>
        <v>0</v>
      </c>
      <c r="F62" s="68">
        <f t="shared" si="34"/>
        <v>0</v>
      </c>
      <c r="G62" s="68">
        <f t="shared" si="34"/>
        <v>0</v>
      </c>
      <c r="H62" s="68">
        <f t="shared" si="34"/>
        <v>0</v>
      </c>
      <c r="I62" s="68">
        <f t="shared" si="34"/>
        <v>0</v>
      </c>
      <c r="J62" s="68">
        <f t="shared" si="34"/>
        <v>0</v>
      </c>
      <c r="K62" s="68">
        <f t="shared" si="34"/>
        <v>0</v>
      </c>
      <c r="L62" s="68">
        <f t="shared" si="34"/>
        <v>0</v>
      </c>
      <c r="M62" s="68">
        <f t="shared" si="34"/>
        <v>0</v>
      </c>
      <c r="N62" s="68">
        <f t="shared" si="34"/>
        <v>0</v>
      </c>
      <c r="O62" s="68">
        <f t="shared" si="34"/>
        <v>0</v>
      </c>
      <c r="P62" s="68">
        <f t="shared" si="34"/>
        <v>0</v>
      </c>
      <c r="Q62" s="68">
        <f t="shared" si="34"/>
        <v>0</v>
      </c>
      <c r="R62" s="68">
        <f t="shared" si="34"/>
        <v>0</v>
      </c>
      <c r="S62" s="68">
        <f t="shared" si="34"/>
        <v>0</v>
      </c>
      <c r="T62" s="68">
        <f t="shared" si="34"/>
        <v>0</v>
      </c>
      <c r="U62" s="68">
        <f t="shared" si="34"/>
        <v>0</v>
      </c>
      <c r="V62" s="68">
        <f t="shared" si="34"/>
        <v>0</v>
      </c>
      <c r="W62" s="68">
        <f t="shared" si="34"/>
        <v>0</v>
      </c>
      <c r="X62" s="68">
        <f t="shared" si="34"/>
        <v>0</v>
      </c>
      <c r="Y62" s="68">
        <f t="shared" si="34"/>
        <v>0</v>
      </c>
      <c r="Z62" s="68">
        <f t="shared" si="34"/>
        <v>0</v>
      </c>
      <c r="AA62" s="68">
        <f t="shared" si="34"/>
        <v>0</v>
      </c>
      <c r="AB62" s="68">
        <f t="shared" si="34"/>
        <v>0</v>
      </c>
      <c r="AC62" s="68">
        <f t="shared" si="34"/>
        <v>0</v>
      </c>
      <c r="AD62" s="68">
        <f t="shared" si="34"/>
        <v>0</v>
      </c>
      <c r="AE62" s="68">
        <f t="shared" si="34"/>
        <v>0</v>
      </c>
      <c r="AF62" s="68">
        <f t="shared" si="34"/>
        <v>0</v>
      </c>
      <c r="AG62" s="68">
        <f t="shared" si="34"/>
        <v>0</v>
      </c>
      <c r="AH62" s="68">
        <f t="shared" si="34"/>
        <v>0</v>
      </c>
      <c r="AI62" s="68">
        <f t="shared" si="34"/>
        <v>0</v>
      </c>
      <c r="AJ62" s="68">
        <f t="shared" si="34"/>
        <v>0</v>
      </c>
      <c r="AK62" s="68">
        <f t="shared" si="34"/>
        <v>0</v>
      </c>
      <c r="AL62" s="68">
        <f t="shared" si="34"/>
        <v>0</v>
      </c>
      <c r="AM62" s="68">
        <f t="shared" si="34"/>
        <v>0</v>
      </c>
      <c r="AN62" s="68">
        <f t="shared" si="34"/>
        <v>0</v>
      </c>
      <c r="AO62" s="68">
        <f t="shared" si="34"/>
        <v>0</v>
      </c>
      <c r="AP62" s="68">
        <f t="shared" si="34"/>
        <v>0</v>
      </c>
      <c r="AQ62" s="68">
        <f t="shared" si="34"/>
        <v>0</v>
      </c>
      <c r="AR62" s="68">
        <f t="shared" si="34"/>
        <v>0</v>
      </c>
      <c r="AS62" s="68">
        <f t="shared" si="34"/>
        <v>0</v>
      </c>
      <c r="AT62" s="68">
        <f t="shared" si="34"/>
        <v>0</v>
      </c>
      <c r="AU62" s="68">
        <f t="shared" si="34"/>
        <v>0</v>
      </c>
      <c r="AV62" s="68">
        <f t="shared" si="34"/>
        <v>0</v>
      </c>
      <c r="AW62" s="68">
        <f t="shared" si="34"/>
        <v>0</v>
      </c>
      <c r="AX62" s="68">
        <f t="shared" si="34"/>
        <v>0</v>
      </c>
      <c r="AY62" s="68">
        <f t="shared" si="34"/>
        <v>0</v>
      </c>
      <c r="AZ62" s="68">
        <f t="shared" si="34"/>
        <v>0</v>
      </c>
      <c r="BA62" s="68">
        <f t="shared" si="34"/>
        <v>0</v>
      </c>
      <c r="BB62" s="68">
        <f t="shared" si="34"/>
        <v>0</v>
      </c>
      <c r="BC62" s="68">
        <f t="shared" si="34"/>
        <v>0</v>
      </c>
      <c r="BD62" s="68">
        <f t="shared" si="34"/>
        <v>0</v>
      </c>
      <c r="BE62" s="68">
        <f t="shared" si="34"/>
        <v>0</v>
      </c>
      <c r="BF62" s="68">
        <f t="shared" si="34"/>
        <v>0</v>
      </c>
      <c r="BG62" s="68">
        <f t="shared" si="34"/>
        <v>0</v>
      </c>
      <c r="BH62" s="68">
        <f t="shared" si="34"/>
        <v>0</v>
      </c>
      <c r="BI62" s="68">
        <f t="shared" si="34"/>
        <v>0</v>
      </c>
      <c r="BJ62" s="68">
        <f t="shared" si="34"/>
        <v>0</v>
      </c>
      <c r="BK62" s="68">
        <f t="shared" si="34"/>
        <v>0</v>
      </c>
      <c r="BL62" s="68">
        <f t="shared" si="34"/>
        <v>0</v>
      </c>
      <c r="BM62" s="37"/>
      <c r="BN62" s="75">
        <f>SUM(B62:BM62)</f>
        <v>0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5">SUM(C61:C62)</f>
        <v>0</v>
      </c>
      <c r="D63" s="75">
        <f t="shared" si="35"/>
        <v>0</v>
      </c>
      <c r="E63" s="75">
        <f t="shared" si="35"/>
        <v>0</v>
      </c>
      <c r="F63" s="75">
        <f t="shared" si="35"/>
        <v>0</v>
      </c>
      <c r="G63" s="75">
        <f t="shared" si="35"/>
        <v>0</v>
      </c>
      <c r="H63" s="75">
        <f t="shared" si="35"/>
        <v>0</v>
      </c>
      <c r="I63" s="75">
        <f t="shared" si="35"/>
        <v>0</v>
      </c>
      <c r="J63" s="75">
        <f t="shared" si="35"/>
        <v>0</v>
      </c>
      <c r="K63" s="75">
        <f t="shared" si="35"/>
        <v>0</v>
      </c>
      <c r="L63" s="75">
        <f t="shared" si="35"/>
        <v>0</v>
      </c>
      <c r="M63" s="75">
        <f t="shared" si="35"/>
        <v>0</v>
      </c>
      <c r="N63" s="75">
        <f t="shared" si="35"/>
        <v>0</v>
      </c>
      <c r="O63" s="75">
        <f t="shared" si="35"/>
        <v>0</v>
      </c>
      <c r="P63" s="75">
        <f t="shared" si="35"/>
        <v>0</v>
      </c>
      <c r="Q63" s="75">
        <f t="shared" si="35"/>
        <v>0</v>
      </c>
      <c r="R63" s="75">
        <f t="shared" si="35"/>
        <v>0</v>
      </c>
      <c r="S63" s="75">
        <f t="shared" si="35"/>
        <v>0</v>
      </c>
      <c r="T63" s="75">
        <f t="shared" si="35"/>
        <v>0</v>
      </c>
      <c r="U63" s="75">
        <f t="shared" si="35"/>
        <v>0</v>
      </c>
      <c r="V63" s="75">
        <f t="shared" si="35"/>
        <v>0</v>
      </c>
      <c r="W63" s="75">
        <f t="shared" si="35"/>
        <v>0</v>
      </c>
      <c r="X63" s="75">
        <f t="shared" si="35"/>
        <v>0</v>
      </c>
      <c r="Y63" s="75">
        <f t="shared" si="35"/>
        <v>0</v>
      </c>
      <c r="Z63" s="75">
        <f t="shared" si="35"/>
        <v>0</v>
      </c>
      <c r="AA63" s="75">
        <f t="shared" si="35"/>
        <v>0</v>
      </c>
      <c r="AB63" s="75">
        <f t="shared" si="35"/>
        <v>0</v>
      </c>
      <c r="AC63" s="75">
        <f t="shared" si="35"/>
        <v>0</v>
      </c>
      <c r="AD63" s="75">
        <f t="shared" si="35"/>
        <v>0</v>
      </c>
      <c r="AE63" s="75">
        <f t="shared" si="35"/>
        <v>0</v>
      </c>
      <c r="AF63" s="75">
        <f t="shared" si="35"/>
        <v>0</v>
      </c>
      <c r="AG63" s="75">
        <f t="shared" si="35"/>
        <v>0</v>
      </c>
      <c r="AH63" s="75">
        <f t="shared" si="35"/>
        <v>0</v>
      </c>
      <c r="AI63" s="75">
        <f t="shared" si="35"/>
        <v>0</v>
      </c>
      <c r="AJ63" s="75">
        <f t="shared" si="35"/>
        <v>0</v>
      </c>
      <c r="AK63" s="75">
        <f t="shared" si="35"/>
        <v>0</v>
      </c>
      <c r="AL63" s="75">
        <f t="shared" si="35"/>
        <v>0</v>
      </c>
      <c r="AM63" s="75">
        <f t="shared" si="35"/>
        <v>0</v>
      </c>
      <c r="AN63" s="75">
        <f t="shared" si="35"/>
        <v>0</v>
      </c>
      <c r="AO63" s="75">
        <f t="shared" si="35"/>
        <v>0</v>
      </c>
      <c r="AP63" s="75">
        <f t="shared" si="35"/>
        <v>0</v>
      </c>
      <c r="AQ63" s="75">
        <f t="shared" si="35"/>
        <v>0</v>
      </c>
      <c r="AR63" s="75">
        <f t="shared" si="35"/>
        <v>0</v>
      </c>
      <c r="AS63" s="75">
        <f t="shared" si="35"/>
        <v>0</v>
      </c>
      <c r="AT63" s="75">
        <f t="shared" si="35"/>
        <v>0</v>
      </c>
      <c r="AU63" s="75">
        <f t="shared" si="35"/>
        <v>0</v>
      </c>
      <c r="AV63" s="75">
        <f t="shared" si="35"/>
        <v>0</v>
      </c>
      <c r="AW63" s="75">
        <f t="shared" si="35"/>
        <v>0</v>
      </c>
      <c r="AX63" s="75">
        <f t="shared" si="35"/>
        <v>0</v>
      </c>
      <c r="AY63" s="75">
        <f t="shared" si="35"/>
        <v>0</v>
      </c>
      <c r="AZ63" s="75">
        <f t="shared" si="35"/>
        <v>0</v>
      </c>
      <c r="BA63" s="75">
        <f t="shared" si="35"/>
        <v>0</v>
      </c>
      <c r="BB63" s="75">
        <f t="shared" si="35"/>
        <v>0</v>
      </c>
      <c r="BC63" s="75">
        <f t="shared" si="35"/>
        <v>0</v>
      </c>
      <c r="BD63" s="75">
        <f t="shared" si="35"/>
        <v>0</v>
      </c>
      <c r="BE63" s="75">
        <f t="shared" si="35"/>
        <v>0</v>
      </c>
      <c r="BF63" s="75">
        <f t="shared" si="35"/>
        <v>0</v>
      </c>
      <c r="BG63" s="75">
        <f t="shared" si="35"/>
        <v>0</v>
      </c>
      <c r="BH63" s="75">
        <f t="shared" si="35"/>
        <v>0</v>
      </c>
      <c r="BI63" s="75">
        <f t="shared" si="35"/>
        <v>0</v>
      </c>
      <c r="BJ63" s="75">
        <f t="shared" si="35"/>
        <v>0</v>
      </c>
      <c r="BK63" s="75">
        <f t="shared" si="35"/>
        <v>0</v>
      </c>
      <c r="BL63" s="75">
        <f t="shared" si="35"/>
        <v>0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6">C63*C64</f>
        <v>0</v>
      </c>
      <c r="D65" s="119">
        <f t="shared" si="36"/>
        <v>0</v>
      </c>
      <c r="E65" s="119">
        <f t="shared" si="36"/>
        <v>0</v>
      </c>
      <c r="F65" s="119">
        <f t="shared" si="36"/>
        <v>0</v>
      </c>
      <c r="G65" s="119">
        <f t="shared" si="36"/>
        <v>0</v>
      </c>
      <c r="H65" s="119">
        <f t="shared" si="36"/>
        <v>0</v>
      </c>
      <c r="I65" s="119">
        <f t="shared" si="36"/>
        <v>0</v>
      </c>
      <c r="J65" s="119">
        <f t="shared" si="36"/>
        <v>0</v>
      </c>
      <c r="K65" s="119">
        <f t="shared" si="36"/>
        <v>0</v>
      </c>
      <c r="L65" s="119">
        <f t="shared" si="36"/>
        <v>0</v>
      </c>
      <c r="M65" s="119">
        <f t="shared" si="36"/>
        <v>0</v>
      </c>
      <c r="N65" s="119">
        <f t="shared" si="36"/>
        <v>0</v>
      </c>
      <c r="O65" s="119">
        <f t="shared" si="36"/>
        <v>0</v>
      </c>
      <c r="P65" s="119">
        <f t="shared" si="36"/>
        <v>0</v>
      </c>
      <c r="Q65" s="119">
        <f t="shared" si="36"/>
        <v>0</v>
      </c>
      <c r="R65" s="119">
        <f t="shared" si="36"/>
        <v>0</v>
      </c>
      <c r="S65" s="119">
        <f t="shared" si="36"/>
        <v>0</v>
      </c>
      <c r="T65" s="119">
        <f t="shared" si="36"/>
        <v>0</v>
      </c>
      <c r="U65" s="119">
        <f t="shared" si="36"/>
        <v>0</v>
      </c>
      <c r="V65" s="119">
        <f t="shared" si="36"/>
        <v>0</v>
      </c>
      <c r="W65" s="119">
        <f t="shared" si="36"/>
        <v>0</v>
      </c>
      <c r="X65" s="119">
        <f t="shared" si="36"/>
        <v>0</v>
      </c>
      <c r="Y65" s="119">
        <f t="shared" si="36"/>
        <v>0</v>
      </c>
      <c r="Z65" s="119">
        <f t="shared" si="36"/>
        <v>0</v>
      </c>
      <c r="AA65" s="119">
        <f t="shared" si="36"/>
        <v>0</v>
      </c>
      <c r="AB65" s="119">
        <f t="shared" si="36"/>
        <v>0</v>
      </c>
      <c r="AC65" s="119">
        <f t="shared" si="36"/>
        <v>0</v>
      </c>
      <c r="AD65" s="119">
        <f t="shared" si="36"/>
        <v>0</v>
      </c>
      <c r="AE65" s="119">
        <f t="shared" si="36"/>
        <v>0</v>
      </c>
      <c r="AF65" s="119">
        <f t="shared" si="36"/>
        <v>0</v>
      </c>
      <c r="AG65" s="119">
        <f t="shared" si="36"/>
        <v>0</v>
      </c>
      <c r="AH65" s="119">
        <f t="shared" si="36"/>
        <v>0</v>
      </c>
      <c r="AI65" s="119">
        <f t="shared" si="36"/>
        <v>0</v>
      </c>
      <c r="AJ65" s="119">
        <f t="shared" si="36"/>
        <v>0</v>
      </c>
      <c r="AK65" s="119">
        <f t="shared" si="36"/>
        <v>0</v>
      </c>
      <c r="AL65" s="119">
        <f t="shared" si="36"/>
        <v>0</v>
      </c>
      <c r="AM65" s="119">
        <f t="shared" si="36"/>
        <v>0</v>
      </c>
      <c r="AN65" s="119">
        <f t="shared" si="36"/>
        <v>0</v>
      </c>
      <c r="AO65" s="119">
        <f t="shared" si="36"/>
        <v>0</v>
      </c>
      <c r="AP65" s="119">
        <f t="shared" si="36"/>
        <v>0</v>
      </c>
      <c r="AQ65" s="119">
        <f t="shared" si="36"/>
        <v>0</v>
      </c>
      <c r="AR65" s="119">
        <f t="shared" si="36"/>
        <v>0</v>
      </c>
      <c r="AS65" s="119">
        <f t="shared" si="36"/>
        <v>0</v>
      </c>
      <c r="AT65" s="119">
        <f t="shared" si="36"/>
        <v>0</v>
      </c>
      <c r="AU65" s="119">
        <f t="shared" si="36"/>
        <v>0</v>
      </c>
      <c r="AV65" s="119">
        <f t="shared" si="36"/>
        <v>0</v>
      </c>
      <c r="AW65" s="119">
        <f t="shared" si="36"/>
        <v>0</v>
      </c>
      <c r="AX65" s="119">
        <f t="shared" si="36"/>
        <v>0</v>
      </c>
      <c r="AY65" s="119">
        <f t="shared" si="36"/>
        <v>0</v>
      </c>
      <c r="AZ65" s="119">
        <f t="shared" si="36"/>
        <v>0</v>
      </c>
      <c r="BA65" s="119">
        <f t="shared" si="36"/>
        <v>0</v>
      </c>
      <c r="BB65" s="119">
        <f t="shared" si="36"/>
        <v>0</v>
      </c>
      <c r="BC65" s="119">
        <f t="shared" si="36"/>
        <v>0</v>
      </c>
      <c r="BD65" s="119">
        <f t="shared" si="36"/>
        <v>0</v>
      </c>
      <c r="BE65" s="119">
        <f t="shared" si="36"/>
        <v>0</v>
      </c>
      <c r="BF65" s="119">
        <f t="shared" si="36"/>
        <v>0</v>
      </c>
      <c r="BG65" s="119">
        <f t="shared" si="36"/>
        <v>0</v>
      </c>
      <c r="BH65" s="119">
        <f t="shared" si="36"/>
        <v>0</v>
      </c>
      <c r="BI65" s="119">
        <f t="shared" si="36"/>
        <v>0</v>
      </c>
      <c r="BJ65" s="119">
        <f t="shared" si="36"/>
        <v>0</v>
      </c>
      <c r="BK65" s="119">
        <f t="shared" si="36"/>
        <v>0</v>
      </c>
      <c r="BL65" s="119">
        <f t="shared" si="36"/>
        <v>0</v>
      </c>
      <c r="BM65" s="113"/>
      <c r="BN65" s="316">
        <f>SUM(B65:BM65)</f>
        <v>0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7">B20</f>
        <v>0</v>
      </c>
      <c r="C71" s="87">
        <f t="shared" si="37"/>
        <v>0</v>
      </c>
      <c r="D71" s="87">
        <f t="shared" si="37"/>
        <v>0</v>
      </c>
      <c r="E71" s="87">
        <f t="shared" si="37"/>
        <v>0</v>
      </c>
      <c r="F71" s="87">
        <f t="shared" si="37"/>
        <v>0</v>
      </c>
      <c r="G71" s="87">
        <f t="shared" si="37"/>
        <v>0</v>
      </c>
      <c r="H71" s="87">
        <f t="shared" si="37"/>
        <v>0</v>
      </c>
      <c r="I71" s="87">
        <f t="shared" si="37"/>
        <v>0</v>
      </c>
      <c r="J71" s="87">
        <f t="shared" si="37"/>
        <v>0</v>
      </c>
      <c r="K71" s="87">
        <f t="shared" si="37"/>
        <v>0</v>
      </c>
      <c r="L71" s="87">
        <f t="shared" si="37"/>
        <v>0</v>
      </c>
      <c r="M71" s="87">
        <f t="shared" si="37"/>
        <v>0</v>
      </c>
      <c r="N71" s="87">
        <f t="shared" si="37"/>
        <v>0</v>
      </c>
      <c r="O71" s="87">
        <f t="shared" si="37"/>
        <v>0</v>
      </c>
      <c r="P71" s="87">
        <f t="shared" si="37"/>
        <v>0</v>
      </c>
      <c r="Q71" s="87">
        <f t="shared" si="37"/>
        <v>0</v>
      </c>
      <c r="R71" s="87">
        <f t="shared" si="37"/>
        <v>0</v>
      </c>
      <c r="S71" s="87">
        <f t="shared" si="37"/>
        <v>0</v>
      </c>
      <c r="T71" s="87">
        <f t="shared" si="37"/>
        <v>0</v>
      </c>
      <c r="U71" s="87">
        <f t="shared" si="37"/>
        <v>0</v>
      </c>
      <c r="V71" s="87">
        <f t="shared" si="37"/>
        <v>0</v>
      </c>
      <c r="W71" s="87">
        <f t="shared" si="37"/>
        <v>0</v>
      </c>
      <c r="X71" s="87">
        <f t="shared" si="37"/>
        <v>0</v>
      </c>
      <c r="Y71" s="87">
        <f t="shared" si="37"/>
        <v>0</v>
      </c>
      <c r="Z71" s="87">
        <f t="shared" si="37"/>
        <v>0</v>
      </c>
      <c r="AA71" s="87">
        <f t="shared" si="37"/>
        <v>0</v>
      </c>
      <c r="AB71" s="87">
        <f t="shared" si="37"/>
        <v>0</v>
      </c>
      <c r="AC71" s="87">
        <f t="shared" si="37"/>
        <v>0</v>
      </c>
      <c r="AD71" s="87">
        <f t="shared" si="37"/>
        <v>0</v>
      </c>
      <c r="AE71" s="87">
        <f t="shared" si="37"/>
        <v>0</v>
      </c>
      <c r="AF71" s="87">
        <f t="shared" si="37"/>
        <v>0</v>
      </c>
      <c r="AG71" s="87">
        <f t="shared" si="37"/>
        <v>0</v>
      </c>
      <c r="AH71" s="87">
        <f t="shared" si="37"/>
        <v>0</v>
      </c>
      <c r="AI71" s="87">
        <f t="shared" si="37"/>
        <v>0</v>
      </c>
      <c r="AJ71" s="87">
        <f t="shared" si="37"/>
        <v>0</v>
      </c>
      <c r="AK71" s="87">
        <f t="shared" si="37"/>
        <v>0</v>
      </c>
      <c r="AL71" s="87">
        <f t="shared" si="37"/>
        <v>0</v>
      </c>
      <c r="AM71" s="87">
        <f t="shared" si="37"/>
        <v>0</v>
      </c>
      <c r="AN71" s="87">
        <f t="shared" si="37"/>
        <v>0</v>
      </c>
      <c r="AO71" s="87">
        <f t="shared" si="37"/>
        <v>0</v>
      </c>
      <c r="AP71" s="87">
        <f t="shared" si="37"/>
        <v>0</v>
      </c>
      <c r="AQ71" s="87">
        <f t="shared" si="37"/>
        <v>0</v>
      </c>
      <c r="AR71" s="87">
        <f t="shared" si="37"/>
        <v>0</v>
      </c>
      <c r="AS71" s="87">
        <f t="shared" si="37"/>
        <v>0</v>
      </c>
      <c r="AT71" s="87">
        <f t="shared" si="37"/>
        <v>0</v>
      </c>
      <c r="AU71" s="87">
        <f t="shared" si="37"/>
        <v>0</v>
      </c>
      <c r="AV71" s="87">
        <f t="shared" si="37"/>
        <v>0</v>
      </c>
      <c r="AW71" s="87">
        <f t="shared" si="37"/>
        <v>0</v>
      </c>
      <c r="AX71" s="87">
        <f t="shared" si="37"/>
        <v>0</v>
      </c>
      <c r="AY71" s="87">
        <f t="shared" si="37"/>
        <v>0</v>
      </c>
      <c r="AZ71" s="87">
        <f t="shared" si="37"/>
        <v>0</v>
      </c>
      <c r="BA71" s="87">
        <f t="shared" si="37"/>
        <v>0</v>
      </c>
      <c r="BB71" s="87">
        <f t="shared" si="37"/>
        <v>0</v>
      </c>
      <c r="BC71" s="87">
        <f t="shared" si="37"/>
        <v>0</v>
      </c>
      <c r="BD71" s="87">
        <f t="shared" si="37"/>
        <v>0</v>
      </c>
      <c r="BE71" s="87">
        <f t="shared" si="37"/>
        <v>0</v>
      </c>
      <c r="BF71" s="87">
        <f t="shared" si="37"/>
        <v>0</v>
      </c>
      <c r="BG71" s="87">
        <f t="shared" si="37"/>
        <v>0</v>
      </c>
      <c r="BH71" s="87">
        <f t="shared" si="37"/>
        <v>0</v>
      </c>
      <c r="BI71" s="87">
        <f t="shared" si="37"/>
        <v>0</v>
      </c>
      <c r="BJ71" s="87">
        <f t="shared" si="37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0</v>
      </c>
      <c r="E73" s="87">
        <f>SUM($B$71:E71)-SUM($B$72:E72)</f>
        <v>0</v>
      </c>
      <c r="F73" s="87">
        <f>SUM($B$71:F71)-SUM($B$72:F72)</f>
        <v>0</v>
      </c>
      <c r="G73" s="87">
        <f>SUM($B$71:G71)-SUM($B$72:G72)</f>
        <v>0</v>
      </c>
      <c r="H73" s="87">
        <f>SUM($B$71:H71)-SUM($B$72:H72)</f>
        <v>0</v>
      </c>
      <c r="I73" s="87">
        <f>SUM($B$71:I71)-SUM($B$72:I72)</f>
        <v>0</v>
      </c>
      <c r="J73" s="87">
        <f>SUM($B$71:J71)-SUM($B$72:J72)</f>
        <v>0</v>
      </c>
      <c r="K73" s="87">
        <f>SUM($B$71:K71)-SUM($B$72:K72)</f>
        <v>0</v>
      </c>
      <c r="L73" s="87">
        <f>SUM($B$71:L71)-SUM($B$72:L72)</f>
        <v>0</v>
      </c>
      <c r="M73" s="87">
        <f>SUM($B$71:M71)-SUM($B$72:M72)</f>
        <v>0</v>
      </c>
      <c r="N73" s="87">
        <f>SUM($B$71:N71)-SUM($B$72:N72)</f>
        <v>0</v>
      </c>
      <c r="O73" s="87">
        <f>SUM($B$71:O71)-SUM($B$72:O72)</f>
        <v>0</v>
      </c>
      <c r="P73" s="87">
        <f>SUM($B$71:P71)-SUM($B$72:P72)</f>
        <v>0</v>
      </c>
      <c r="Q73" s="87">
        <f>SUM($B$71:Q71)-SUM($B$72:Q72)</f>
        <v>0</v>
      </c>
      <c r="R73" s="87">
        <f>SUM($B$71:R71)-SUM($B$72:R72)</f>
        <v>0</v>
      </c>
      <c r="S73" s="87">
        <f>SUM($B$71:S71)-SUM($B$72:S72)</f>
        <v>0</v>
      </c>
      <c r="T73" s="87">
        <f>SUM($B$71:T71)-SUM($B$72:T72)</f>
        <v>0</v>
      </c>
      <c r="U73" s="87">
        <f>SUM($B$71:U71)-SUM($B$72:U72)</f>
        <v>0</v>
      </c>
      <c r="V73" s="87">
        <f>SUM($B$71:V71)-SUM($B$72:V72)</f>
        <v>0</v>
      </c>
      <c r="W73" s="87">
        <f>SUM($B$71:W71)-SUM($B$72:W72)</f>
        <v>0</v>
      </c>
      <c r="X73" s="87">
        <f>SUM($B$71:X71)-SUM($B$72:X72)</f>
        <v>0</v>
      </c>
      <c r="Y73" s="87">
        <f>SUM($B$71:Y71)-SUM($B$72:Y72)</f>
        <v>0</v>
      </c>
      <c r="Z73" s="87">
        <f>SUM($B$71:Z71)-SUM($B$72:Z72)</f>
        <v>0</v>
      </c>
      <c r="AA73" s="87">
        <f>SUM($B$71:AA71)-SUM($B$72:AA72)</f>
        <v>0</v>
      </c>
      <c r="AB73" s="87">
        <f>SUM($B$71:AB71)-SUM($B$72:AB72)</f>
        <v>0</v>
      </c>
      <c r="AC73" s="87">
        <f>SUM($B$71:AC71)-SUM($B$72:AC72)</f>
        <v>0</v>
      </c>
      <c r="AD73" s="87">
        <f>SUM($B$71:AD71)-SUM($B$72:AD72)</f>
        <v>0</v>
      </c>
      <c r="AE73" s="87">
        <f>SUM($B$71:AE71)-SUM($B$72:AE72)</f>
        <v>0</v>
      </c>
      <c r="AF73" s="87">
        <f>SUM($B$71:AF71)-SUM($B$72:AF72)</f>
        <v>0</v>
      </c>
      <c r="AG73" s="87">
        <f>SUM($B$71:AG71)-SUM($B$72:AG72)</f>
        <v>0</v>
      </c>
      <c r="AH73" s="87">
        <f>SUM($B$71:AH71)-SUM($B$72:AH72)</f>
        <v>0</v>
      </c>
      <c r="AI73" s="87">
        <f>SUM($B$71:AI71)-SUM($B$72:AI72)</f>
        <v>0</v>
      </c>
      <c r="AJ73" s="87">
        <f>SUM($B$71:AJ71)-SUM($B$72:AJ72)</f>
        <v>0</v>
      </c>
      <c r="AK73" s="87">
        <f>SUM($B$71:AK71)-SUM($B$72:AK72)</f>
        <v>0</v>
      </c>
      <c r="AL73" s="87">
        <f>SUM($B$71:AL71)-SUM($B$72:AL72)</f>
        <v>0</v>
      </c>
      <c r="AM73" s="87">
        <f>SUM($B$71:AM71)-SUM($B$72:AM72)</f>
        <v>0</v>
      </c>
      <c r="AN73" s="87">
        <f>SUM($B$71:AN71)-SUM($B$72:AN72)</f>
        <v>0</v>
      </c>
      <c r="AO73" s="87">
        <f>SUM($B$71:AO71)-SUM($B$72:AO72)</f>
        <v>0</v>
      </c>
      <c r="AP73" s="87">
        <f>SUM($B$71:AP71)-SUM($B$72:AP72)</f>
        <v>0</v>
      </c>
      <c r="AQ73" s="87">
        <f>SUM($B$71:AQ71)-SUM($B$72:AQ72)</f>
        <v>0</v>
      </c>
      <c r="AR73" s="87">
        <f>SUM($B$71:AR71)-SUM($B$72:AR72)</f>
        <v>0</v>
      </c>
      <c r="AS73" s="87">
        <f>SUM($B$71:AS71)-SUM($B$72:AS72)</f>
        <v>0</v>
      </c>
      <c r="AT73" s="87">
        <f>SUM($B$71:AT71)-SUM($B$72:AT72)</f>
        <v>0</v>
      </c>
      <c r="AU73" s="87">
        <f>SUM($B$71:AU71)-SUM($B$72:AU72)</f>
        <v>0</v>
      </c>
      <c r="AV73" s="87">
        <f>SUM($B$71:AV71)-SUM($B$72:AV72)</f>
        <v>0</v>
      </c>
      <c r="AW73" s="87">
        <f>SUM($B$71:AW71)-SUM($B$72:AW72)</f>
        <v>0</v>
      </c>
      <c r="AX73" s="87">
        <f>SUM($B$71:AX71)-SUM($B$72:AX72)</f>
        <v>0</v>
      </c>
      <c r="AY73" s="87">
        <f>SUM($B$71:AY71)-SUM($B$72:AY72)</f>
        <v>0</v>
      </c>
      <c r="AZ73" s="87">
        <f>SUM($B$71:AZ71)-SUM($B$72:AZ72)</f>
        <v>0</v>
      </c>
      <c r="BA73" s="87">
        <f>SUM($B$71:BA71)-SUM($B$72:BA72)</f>
        <v>0</v>
      </c>
      <c r="BB73" s="87">
        <f>SUM($B$71:BB71)-SUM($B$72:BB72)</f>
        <v>0</v>
      </c>
      <c r="BC73" s="87">
        <f>SUM($B$71:BC71)-SUM($B$72:BC72)</f>
        <v>0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/>
      <c r="C74" s="128"/>
      <c r="D74" s="331"/>
      <c r="E74" s="331"/>
      <c r="F74" s="331"/>
      <c r="G74" s="331"/>
      <c r="H74" s="331"/>
      <c r="I74" s="331"/>
      <c r="J74" s="331"/>
      <c r="K74" s="331"/>
      <c r="L74" s="331">
        <f>($L$71*TaxDepr!B$33)</f>
        <v>0</v>
      </c>
      <c r="M74" s="331">
        <f>($L$71*TaxDepr!C$33)</f>
        <v>0</v>
      </c>
      <c r="N74" s="331">
        <f>($L$71*TaxDepr!D$33)</f>
        <v>0</v>
      </c>
      <c r="O74" s="331">
        <f>($L$71*TaxDepr!E$33)</f>
        <v>0</v>
      </c>
      <c r="P74" s="331">
        <f>($L$71*TaxDepr!F$33)</f>
        <v>0</v>
      </c>
      <c r="Q74" s="331">
        <f>($L$71*TaxDepr!G$33)</f>
        <v>0</v>
      </c>
      <c r="R74" s="331">
        <f>($L$71*TaxDepr!H$33)</f>
        <v>0</v>
      </c>
      <c r="S74" s="331">
        <f>($L$71*TaxDepr!I$33)</f>
        <v>0</v>
      </c>
      <c r="T74" s="331">
        <f>($L$71*TaxDepr!J$33)</f>
        <v>0</v>
      </c>
      <c r="U74" s="331">
        <f>($L$71*TaxDepr!K$33)</f>
        <v>0</v>
      </c>
      <c r="V74" s="331">
        <f>($L$71*TaxDepr!L$33)</f>
        <v>0</v>
      </c>
      <c r="W74" s="331">
        <f>($L$71*TaxDepr!M$33)</f>
        <v>0</v>
      </c>
      <c r="X74" s="331">
        <f>($L$71*TaxDepr!N$33)</f>
        <v>0</v>
      </c>
      <c r="Y74" s="331">
        <f>($L$71*TaxDepr!O$33)</f>
        <v>0</v>
      </c>
      <c r="Z74" s="331">
        <f>($L$71*TaxDepr!P$33)</f>
        <v>0</v>
      </c>
      <c r="AA74" s="331">
        <f>($L$71*TaxDepr!Q$33)</f>
        <v>0</v>
      </c>
      <c r="AB74" s="331">
        <f>($L$71*TaxDepr!R$33)</f>
        <v>0</v>
      </c>
      <c r="AC74" s="331">
        <f>($L$71*TaxDepr!S$33)</f>
        <v>0</v>
      </c>
      <c r="AD74" s="331">
        <f>($L$71*TaxDepr!T$33)</f>
        <v>0</v>
      </c>
      <c r="AE74" s="331">
        <f>($L$71*TaxDepr!U$33)</f>
        <v>0</v>
      </c>
      <c r="AF74" s="331">
        <f>($L$71*TaxDepr!V$33)</f>
        <v>0</v>
      </c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0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8">C72+C74</f>
        <v>0</v>
      </c>
      <c r="D75" s="95">
        <f t="shared" si="38"/>
        <v>0</v>
      </c>
      <c r="E75" s="95">
        <f t="shared" si="38"/>
        <v>0</v>
      </c>
      <c r="F75" s="95">
        <f t="shared" si="38"/>
        <v>0</v>
      </c>
      <c r="G75" s="95">
        <f t="shared" si="38"/>
        <v>0</v>
      </c>
      <c r="H75" s="95">
        <f t="shared" si="38"/>
        <v>0</v>
      </c>
      <c r="I75" s="95">
        <f t="shared" si="38"/>
        <v>0</v>
      </c>
      <c r="J75" s="95">
        <f t="shared" si="38"/>
        <v>0</v>
      </c>
      <c r="K75" s="95">
        <f t="shared" si="38"/>
        <v>0</v>
      </c>
      <c r="L75" s="95">
        <f t="shared" si="38"/>
        <v>0</v>
      </c>
      <c r="M75" s="95">
        <f t="shared" si="38"/>
        <v>0</v>
      </c>
      <c r="N75" s="95">
        <f t="shared" si="38"/>
        <v>0</v>
      </c>
      <c r="O75" s="95">
        <f t="shared" si="38"/>
        <v>0</v>
      </c>
      <c r="P75" s="95">
        <f t="shared" si="38"/>
        <v>0</v>
      </c>
      <c r="Q75" s="95">
        <f t="shared" si="38"/>
        <v>0</v>
      </c>
      <c r="R75" s="95">
        <f t="shared" si="38"/>
        <v>0</v>
      </c>
      <c r="S75" s="95">
        <f t="shared" si="38"/>
        <v>0</v>
      </c>
      <c r="T75" s="95">
        <f t="shared" si="38"/>
        <v>0</v>
      </c>
      <c r="U75" s="95">
        <f t="shared" si="38"/>
        <v>0</v>
      </c>
      <c r="V75" s="95">
        <f t="shared" si="38"/>
        <v>0</v>
      </c>
      <c r="W75" s="95">
        <f t="shared" si="38"/>
        <v>0</v>
      </c>
      <c r="X75" s="95">
        <f t="shared" si="38"/>
        <v>0</v>
      </c>
      <c r="Y75" s="95">
        <f t="shared" si="38"/>
        <v>0</v>
      </c>
      <c r="Z75" s="95">
        <f t="shared" si="38"/>
        <v>0</v>
      </c>
      <c r="AA75" s="95">
        <f t="shared" si="38"/>
        <v>0</v>
      </c>
      <c r="AB75" s="95">
        <f t="shared" si="38"/>
        <v>0</v>
      </c>
      <c r="AC75" s="95">
        <f t="shared" si="38"/>
        <v>0</v>
      </c>
      <c r="AD75" s="95">
        <f t="shared" si="38"/>
        <v>0</v>
      </c>
      <c r="AE75" s="95">
        <f t="shared" si="38"/>
        <v>0</v>
      </c>
      <c r="AF75" s="95">
        <f t="shared" si="38"/>
        <v>0</v>
      </c>
      <c r="AG75" s="95">
        <f t="shared" si="38"/>
        <v>0</v>
      </c>
      <c r="AH75" s="95">
        <f t="shared" si="38"/>
        <v>0</v>
      </c>
      <c r="AI75" s="95">
        <f t="shared" si="38"/>
        <v>0</v>
      </c>
      <c r="AJ75" s="95">
        <f t="shared" si="38"/>
        <v>0</v>
      </c>
      <c r="AK75" s="95">
        <f t="shared" si="38"/>
        <v>0</v>
      </c>
      <c r="AL75" s="95">
        <f t="shared" si="38"/>
        <v>0</v>
      </c>
      <c r="AM75" s="95">
        <f t="shared" si="38"/>
        <v>0</v>
      </c>
      <c r="AN75" s="95">
        <f t="shared" si="38"/>
        <v>0</v>
      </c>
      <c r="AO75" s="95">
        <f t="shared" si="38"/>
        <v>0</v>
      </c>
      <c r="AP75" s="95">
        <f t="shared" si="38"/>
        <v>0</v>
      </c>
      <c r="AQ75" s="95">
        <f t="shared" si="38"/>
        <v>0</v>
      </c>
      <c r="AR75" s="95">
        <f t="shared" si="38"/>
        <v>0</v>
      </c>
      <c r="AS75" s="95">
        <f t="shared" si="38"/>
        <v>0</v>
      </c>
      <c r="AT75" s="95">
        <f t="shared" si="38"/>
        <v>0</v>
      </c>
      <c r="AU75" s="95">
        <f t="shared" si="38"/>
        <v>0</v>
      </c>
      <c r="AV75" s="95">
        <f t="shared" si="38"/>
        <v>0</v>
      </c>
      <c r="AW75" s="95">
        <f t="shared" si="38"/>
        <v>0</v>
      </c>
      <c r="AX75" s="95">
        <f t="shared" si="38"/>
        <v>0</v>
      </c>
      <c r="AY75" s="95">
        <f t="shared" si="38"/>
        <v>0</v>
      </c>
      <c r="AZ75" s="95">
        <f t="shared" si="38"/>
        <v>0</v>
      </c>
      <c r="BA75" s="95">
        <f t="shared" si="38"/>
        <v>0</v>
      </c>
      <c r="BB75" s="95">
        <f t="shared" si="38"/>
        <v>0</v>
      </c>
      <c r="BC75" s="95">
        <f t="shared" si="38"/>
        <v>0</v>
      </c>
      <c r="BD75" s="95">
        <f t="shared" si="38"/>
        <v>0</v>
      </c>
      <c r="BE75" s="95">
        <f t="shared" si="38"/>
        <v>0</v>
      </c>
      <c r="BF75" s="95">
        <f t="shared" si="38"/>
        <v>0</v>
      </c>
      <c r="BG75" s="95">
        <f t="shared" si="38"/>
        <v>0</v>
      </c>
      <c r="BH75" s="95">
        <f t="shared" si="38"/>
        <v>0</v>
      </c>
      <c r="BI75" s="95">
        <f t="shared" si="38"/>
        <v>0</v>
      </c>
      <c r="BJ75" s="95">
        <f t="shared" si="38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9">B20</f>
        <v>0</v>
      </c>
      <c r="C78" s="87">
        <f t="shared" si="39"/>
        <v>0</v>
      </c>
      <c r="D78" s="87">
        <f t="shared" si="39"/>
        <v>0</v>
      </c>
      <c r="E78" s="87">
        <f t="shared" si="39"/>
        <v>0</v>
      </c>
      <c r="F78" s="87">
        <f t="shared" si="39"/>
        <v>0</v>
      </c>
      <c r="G78" s="87">
        <f t="shared" si="39"/>
        <v>0</v>
      </c>
      <c r="H78" s="87">
        <f t="shared" si="39"/>
        <v>0</v>
      </c>
      <c r="I78" s="87">
        <f t="shared" si="39"/>
        <v>0</v>
      </c>
      <c r="J78" s="87">
        <f t="shared" si="39"/>
        <v>0</v>
      </c>
      <c r="K78" s="87">
        <f t="shared" si="39"/>
        <v>0</v>
      </c>
      <c r="L78" s="87">
        <f t="shared" si="39"/>
        <v>0</v>
      </c>
      <c r="M78" s="87">
        <f t="shared" si="39"/>
        <v>0</v>
      </c>
      <c r="N78" s="87">
        <f t="shared" si="39"/>
        <v>0</v>
      </c>
      <c r="O78" s="87">
        <f t="shared" si="39"/>
        <v>0</v>
      </c>
      <c r="P78" s="87">
        <f t="shared" si="39"/>
        <v>0</v>
      </c>
      <c r="Q78" s="87">
        <f t="shared" si="39"/>
        <v>0</v>
      </c>
      <c r="R78" s="87">
        <f t="shared" si="39"/>
        <v>0</v>
      </c>
      <c r="S78" s="87">
        <f t="shared" si="39"/>
        <v>0</v>
      </c>
      <c r="T78" s="87">
        <f t="shared" si="39"/>
        <v>0</v>
      </c>
      <c r="U78" s="87">
        <f t="shared" si="39"/>
        <v>0</v>
      </c>
      <c r="V78" s="87">
        <f t="shared" si="39"/>
        <v>0</v>
      </c>
      <c r="W78" s="87">
        <f t="shared" si="39"/>
        <v>0</v>
      </c>
      <c r="X78" s="87">
        <f t="shared" si="39"/>
        <v>0</v>
      </c>
      <c r="Y78" s="87">
        <f t="shared" si="39"/>
        <v>0</v>
      </c>
      <c r="Z78" s="87">
        <f t="shared" si="39"/>
        <v>0</v>
      </c>
      <c r="AA78" s="87">
        <f t="shared" si="39"/>
        <v>0</v>
      </c>
      <c r="AB78" s="87">
        <f t="shared" si="39"/>
        <v>0</v>
      </c>
      <c r="AC78" s="87">
        <f t="shared" si="39"/>
        <v>0</v>
      </c>
      <c r="AD78" s="87">
        <f t="shared" si="39"/>
        <v>0</v>
      </c>
      <c r="AE78" s="87">
        <f t="shared" si="39"/>
        <v>0</v>
      </c>
      <c r="AF78" s="87">
        <f t="shared" si="39"/>
        <v>0</v>
      </c>
      <c r="AG78" s="87">
        <f t="shared" si="39"/>
        <v>0</v>
      </c>
      <c r="AH78" s="87">
        <f t="shared" si="39"/>
        <v>0</v>
      </c>
      <c r="AI78" s="87">
        <f t="shared" si="39"/>
        <v>0</v>
      </c>
      <c r="AJ78" s="87">
        <f t="shared" si="39"/>
        <v>0</v>
      </c>
      <c r="AK78" s="87">
        <f t="shared" si="39"/>
        <v>0</v>
      </c>
      <c r="AL78" s="87">
        <f t="shared" si="39"/>
        <v>0</v>
      </c>
      <c r="AM78" s="87">
        <f t="shared" si="39"/>
        <v>0</v>
      </c>
      <c r="AN78" s="87">
        <f t="shared" si="39"/>
        <v>0</v>
      </c>
      <c r="AO78" s="87">
        <f t="shared" si="39"/>
        <v>0</v>
      </c>
      <c r="AP78" s="87">
        <f t="shared" si="39"/>
        <v>0</v>
      </c>
      <c r="AQ78" s="87">
        <f t="shared" si="39"/>
        <v>0</v>
      </c>
      <c r="AR78" s="87">
        <f t="shared" si="39"/>
        <v>0</v>
      </c>
      <c r="AS78" s="87">
        <f t="shared" si="39"/>
        <v>0</v>
      </c>
      <c r="AT78" s="87">
        <f t="shared" si="39"/>
        <v>0</v>
      </c>
      <c r="AU78" s="87">
        <f t="shared" si="39"/>
        <v>0</v>
      </c>
      <c r="AV78" s="87">
        <f t="shared" si="39"/>
        <v>0</v>
      </c>
      <c r="AW78" s="87">
        <f t="shared" si="39"/>
        <v>0</v>
      </c>
      <c r="AX78" s="87">
        <f t="shared" si="39"/>
        <v>0</v>
      </c>
      <c r="AY78" s="87">
        <f t="shared" si="39"/>
        <v>0</v>
      </c>
      <c r="AZ78" s="87">
        <f t="shared" si="39"/>
        <v>0</v>
      </c>
      <c r="BA78" s="87">
        <f t="shared" si="39"/>
        <v>0</v>
      </c>
      <c r="BB78" s="87">
        <f t="shared" si="39"/>
        <v>0</v>
      </c>
      <c r="BC78" s="87">
        <f t="shared" si="39"/>
        <v>0</v>
      </c>
      <c r="BD78" s="87">
        <f t="shared" si="39"/>
        <v>0</v>
      </c>
      <c r="BE78" s="87">
        <f t="shared" si="39"/>
        <v>0</v>
      </c>
      <c r="BF78" s="87">
        <f t="shared" si="39"/>
        <v>0</v>
      </c>
      <c r="BG78" s="87">
        <f t="shared" si="39"/>
        <v>0</v>
      </c>
      <c r="BH78" s="87">
        <f t="shared" si="39"/>
        <v>0</v>
      </c>
      <c r="BI78" s="87">
        <f t="shared" si="39"/>
        <v>0</v>
      </c>
      <c r="BJ78" s="87">
        <f t="shared" si="39"/>
        <v>0</v>
      </c>
      <c r="BK78" s="87">
        <f t="shared" si="39"/>
        <v>0</v>
      </c>
      <c r="BL78" s="87">
        <f t="shared" si="39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0</v>
      </c>
      <c r="E80" s="87">
        <f>SUM($B$78:E78)</f>
        <v>0</v>
      </c>
      <c r="F80" s="87">
        <f>SUM($B$78:F78)</f>
        <v>0</v>
      </c>
      <c r="G80" s="87">
        <f>SUM($B$78:G78)</f>
        <v>0</v>
      </c>
      <c r="H80" s="87">
        <f>SUM($B$78:H78)</f>
        <v>0</v>
      </c>
      <c r="I80" s="87">
        <f>SUM($B$78:I78)</f>
        <v>0</v>
      </c>
      <c r="J80" s="87">
        <f>SUM($B$78:J78)</f>
        <v>0</v>
      </c>
      <c r="K80" s="87">
        <f>SUM($B$78:K78)</f>
        <v>0</v>
      </c>
      <c r="L80" s="87">
        <f>SUM($B$78:L78)</f>
        <v>0</v>
      </c>
      <c r="M80" s="87">
        <f>SUM($B$78:M78)</f>
        <v>0</v>
      </c>
      <c r="N80" s="87">
        <f>SUM($B$78:N78)</f>
        <v>0</v>
      </c>
      <c r="O80" s="87">
        <f>SUM($B$78:O78)</f>
        <v>0</v>
      </c>
      <c r="P80" s="87">
        <f>SUM($B$78:P78)</f>
        <v>0</v>
      </c>
      <c r="Q80" s="87">
        <f>SUM($B$78:Q78)</f>
        <v>0</v>
      </c>
      <c r="R80" s="87">
        <f>SUM($B$78:R78)</f>
        <v>0</v>
      </c>
      <c r="S80" s="87">
        <f>SUM($B$78:S78)</f>
        <v>0</v>
      </c>
      <c r="T80" s="87">
        <f>SUM($B$78:T78)</f>
        <v>0</v>
      </c>
      <c r="U80" s="87">
        <f>SUM($B$78:U78)</f>
        <v>0</v>
      </c>
      <c r="V80" s="87">
        <f>SUM($B$78:V78)</f>
        <v>0</v>
      </c>
      <c r="W80" s="87">
        <f>SUM($B$78:W78)</f>
        <v>0</v>
      </c>
      <c r="X80" s="87">
        <f>SUM($B$78:X78)</f>
        <v>0</v>
      </c>
      <c r="Y80" s="87">
        <f>SUM($B$78:Y78)</f>
        <v>0</v>
      </c>
      <c r="Z80" s="87">
        <f>SUM($B$78:Z78)</f>
        <v>0</v>
      </c>
      <c r="AA80" s="87">
        <f>SUM($B$78:AA78)</f>
        <v>0</v>
      </c>
      <c r="AB80" s="87">
        <f>SUM($B$78:AB78)</f>
        <v>0</v>
      </c>
      <c r="AC80" s="87">
        <f>SUM($B$78:AC78)</f>
        <v>0</v>
      </c>
      <c r="AD80" s="87">
        <f>SUM($B$78:AD78)</f>
        <v>0</v>
      </c>
      <c r="AE80" s="87">
        <f>SUM($B$78:AE78)</f>
        <v>0</v>
      </c>
      <c r="AF80" s="87">
        <f>SUM($B$78:AF78)</f>
        <v>0</v>
      </c>
      <c r="AG80" s="87">
        <f>SUM($B$78:AG78)</f>
        <v>0</v>
      </c>
      <c r="AH80" s="87">
        <f>SUM($B$78:AH78)</f>
        <v>0</v>
      </c>
      <c r="AI80" s="87">
        <f>SUM($B$78:AI78)</f>
        <v>0</v>
      </c>
      <c r="AJ80" s="87">
        <f>SUM($B$78:AJ78)</f>
        <v>0</v>
      </c>
      <c r="AK80" s="87">
        <f>SUM($B$78:AK78)</f>
        <v>0</v>
      </c>
      <c r="AL80" s="87">
        <f>SUM($B$78:AL78)</f>
        <v>0</v>
      </c>
      <c r="AM80" s="87">
        <f>SUM($B$78:AM78)</f>
        <v>0</v>
      </c>
      <c r="AN80" s="87">
        <f>SUM($B$78:AN78)</f>
        <v>0</v>
      </c>
      <c r="AO80" s="87">
        <f>SUM($B$78:AO78)</f>
        <v>0</v>
      </c>
      <c r="AP80" s="87">
        <f>SUM($B$78:AP78)</f>
        <v>0</v>
      </c>
      <c r="AQ80" s="87">
        <f>SUM($B$78:AQ78)</f>
        <v>0</v>
      </c>
      <c r="AR80" s="87">
        <f>SUM($B$78:AR78)</f>
        <v>0</v>
      </c>
      <c r="AS80" s="87">
        <f>SUM($B$78:AS78)</f>
        <v>0</v>
      </c>
      <c r="AT80" s="87">
        <f>SUM($B$78:AT78)</f>
        <v>0</v>
      </c>
      <c r="AU80" s="87">
        <f>SUM($B$78:AU78)</f>
        <v>0</v>
      </c>
      <c r="AV80" s="87">
        <f>SUM($B$78:AV78)</f>
        <v>0</v>
      </c>
      <c r="AW80" s="87">
        <f>SUM($B$78:AW78)</f>
        <v>0</v>
      </c>
      <c r="AX80" s="87">
        <f>SUM($B$78:AX78)</f>
        <v>0</v>
      </c>
      <c r="AY80" s="87">
        <f>SUM($B$78:AY78)</f>
        <v>0</v>
      </c>
      <c r="AZ80" s="87">
        <f>SUM($B$78:AZ78)</f>
        <v>0</v>
      </c>
      <c r="BA80" s="87">
        <f>SUM($B$78:BA78)</f>
        <v>0</v>
      </c>
      <c r="BB80" s="87">
        <f>SUM($B$78:BB78)</f>
        <v>0</v>
      </c>
      <c r="BC80" s="87">
        <f>SUM($B$78:BC78)</f>
        <v>0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0</v>
      </c>
      <c r="E81" s="330">
        <f t="shared" ref="E81:BL81" si="40">E74</f>
        <v>0</v>
      </c>
      <c r="F81" s="330">
        <f t="shared" si="40"/>
        <v>0</v>
      </c>
      <c r="G81" s="330">
        <f t="shared" si="40"/>
        <v>0</v>
      </c>
      <c r="H81" s="330">
        <f t="shared" si="40"/>
        <v>0</v>
      </c>
      <c r="I81" s="330">
        <f t="shared" si="40"/>
        <v>0</v>
      </c>
      <c r="J81" s="330">
        <f t="shared" si="40"/>
        <v>0</v>
      </c>
      <c r="K81" s="330">
        <f t="shared" si="40"/>
        <v>0</v>
      </c>
      <c r="L81" s="330">
        <f t="shared" si="40"/>
        <v>0</v>
      </c>
      <c r="M81" s="330">
        <f t="shared" si="40"/>
        <v>0</v>
      </c>
      <c r="N81" s="330">
        <f t="shared" si="40"/>
        <v>0</v>
      </c>
      <c r="O81" s="330">
        <f t="shared" si="40"/>
        <v>0</v>
      </c>
      <c r="P81" s="330">
        <f t="shared" si="40"/>
        <v>0</v>
      </c>
      <c r="Q81" s="330">
        <f t="shared" si="40"/>
        <v>0</v>
      </c>
      <c r="R81" s="330">
        <f t="shared" si="40"/>
        <v>0</v>
      </c>
      <c r="S81" s="330">
        <f t="shared" si="40"/>
        <v>0</v>
      </c>
      <c r="T81" s="330">
        <f t="shared" si="40"/>
        <v>0</v>
      </c>
      <c r="U81" s="330">
        <f t="shared" si="40"/>
        <v>0</v>
      </c>
      <c r="V81" s="330">
        <f t="shared" si="40"/>
        <v>0</v>
      </c>
      <c r="W81" s="330">
        <f t="shared" si="40"/>
        <v>0</v>
      </c>
      <c r="X81" s="330">
        <f t="shared" si="40"/>
        <v>0</v>
      </c>
      <c r="Y81" s="330">
        <f t="shared" si="40"/>
        <v>0</v>
      </c>
      <c r="Z81" s="330">
        <f t="shared" si="40"/>
        <v>0</v>
      </c>
      <c r="AA81" s="330">
        <f t="shared" si="40"/>
        <v>0</v>
      </c>
      <c r="AB81" s="330">
        <f t="shared" si="40"/>
        <v>0</v>
      </c>
      <c r="AC81" s="330">
        <f t="shared" si="40"/>
        <v>0</v>
      </c>
      <c r="AD81" s="330">
        <f t="shared" si="40"/>
        <v>0</v>
      </c>
      <c r="AE81" s="330">
        <f t="shared" si="40"/>
        <v>0</v>
      </c>
      <c r="AF81" s="330">
        <f t="shared" si="40"/>
        <v>0</v>
      </c>
      <c r="AG81" s="330">
        <f t="shared" si="40"/>
        <v>0</v>
      </c>
      <c r="AH81" s="330">
        <f t="shared" si="40"/>
        <v>0</v>
      </c>
      <c r="AI81" s="330">
        <f t="shared" si="40"/>
        <v>0</v>
      </c>
      <c r="AJ81" s="330">
        <f t="shared" si="40"/>
        <v>0</v>
      </c>
      <c r="AK81" s="330">
        <f t="shared" si="40"/>
        <v>0</v>
      </c>
      <c r="AL81" s="330">
        <f t="shared" si="40"/>
        <v>0</v>
      </c>
      <c r="AM81" s="330">
        <f t="shared" si="40"/>
        <v>0</v>
      </c>
      <c r="AN81" s="330">
        <f t="shared" si="40"/>
        <v>0</v>
      </c>
      <c r="AO81" s="330">
        <f t="shared" si="40"/>
        <v>0</v>
      </c>
      <c r="AP81" s="330">
        <f t="shared" si="40"/>
        <v>0</v>
      </c>
      <c r="AQ81" s="330">
        <f t="shared" si="40"/>
        <v>0</v>
      </c>
      <c r="AR81" s="330">
        <f t="shared" si="40"/>
        <v>0</v>
      </c>
      <c r="AS81" s="330">
        <f t="shared" si="40"/>
        <v>0</v>
      </c>
      <c r="AT81" s="330">
        <f t="shared" si="40"/>
        <v>0</v>
      </c>
      <c r="AU81" s="330">
        <f t="shared" si="40"/>
        <v>0</v>
      </c>
      <c r="AV81" s="330">
        <f t="shared" si="40"/>
        <v>0</v>
      </c>
      <c r="AW81" s="330">
        <f t="shared" si="40"/>
        <v>0</v>
      </c>
      <c r="AX81" s="330">
        <f t="shared" si="40"/>
        <v>0</v>
      </c>
      <c r="AY81" s="330">
        <f t="shared" si="40"/>
        <v>0</v>
      </c>
      <c r="AZ81" s="330">
        <f t="shared" si="40"/>
        <v>0</v>
      </c>
      <c r="BA81" s="330">
        <f t="shared" si="40"/>
        <v>0</v>
      </c>
      <c r="BB81" s="330">
        <f t="shared" si="40"/>
        <v>0</v>
      </c>
      <c r="BC81" s="330">
        <f t="shared" si="40"/>
        <v>0</v>
      </c>
      <c r="BD81" s="330">
        <f t="shared" si="40"/>
        <v>0</v>
      </c>
      <c r="BE81" s="330">
        <f t="shared" si="40"/>
        <v>0</v>
      </c>
      <c r="BF81" s="330">
        <f t="shared" si="40"/>
        <v>0</v>
      </c>
      <c r="BG81" s="330">
        <f t="shared" si="40"/>
        <v>0</v>
      </c>
      <c r="BH81" s="330">
        <f t="shared" si="40"/>
        <v>0</v>
      </c>
      <c r="BI81" s="330">
        <f t="shared" si="40"/>
        <v>0</v>
      </c>
      <c r="BJ81" s="330">
        <f t="shared" si="40"/>
        <v>0</v>
      </c>
      <c r="BK81" s="330">
        <f t="shared" si="40"/>
        <v>0</v>
      </c>
      <c r="BL81" s="330">
        <f t="shared" si="40"/>
        <v>0</v>
      </c>
      <c r="BM81" s="37"/>
      <c r="BN81" s="75">
        <f>SUM(B81:BM81)</f>
        <v>0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1">C79+C81</f>
        <v>0</v>
      </c>
      <c r="D82" s="95">
        <f t="shared" si="41"/>
        <v>0</v>
      </c>
      <c r="E82" s="95">
        <f t="shared" si="41"/>
        <v>0</v>
      </c>
      <c r="F82" s="95">
        <f t="shared" si="41"/>
        <v>0</v>
      </c>
      <c r="G82" s="95">
        <f t="shared" si="41"/>
        <v>0</v>
      </c>
      <c r="H82" s="95">
        <f t="shared" si="41"/>
        <v>0</v>
      </c>
      <c r="I82" s="95">
        <f t="shared" si="41"/>
        <v>0</v>
      </c>
      <c r="J82" s="95">
        <f t="shared" si="41"/>
        <v>0</v>
      </c>
      <c r="K82" s="95">
        <f t="shared" si="41"/>
        <v>0</v>
      </c>
      <c r="L82" s="95">
        <f t="shared" si="41"/>
        <v>0</v>
      </c>
      <c r="M82" s="95">
        <f t="shared" si="41"/>
        <v>0</v>
      </c>
      <c r="N82" s="95">
        <f t="shared" si="41"/>
        <v>0</v>
      </c>
      <c r="O82" s="95">
        <f t="shared" si="41"/>
        <v>0</v>
      </c>
      <c r="P82" s="95">
        <f t="shared" si="41"/>
        <v>0</v>
      </c>
      <c r="Q82" s="95">
        <f t="shared" si="41"/>
        <v>0</v>
      </c>
      <c r="R82" s="95">
        <f t="shared" si="41"/>
        <v>0</v>
      </c>
      <c r="S82" s="95">
        <f t="shared" si="41"/>
        <v>0</v>
      </c>
      <c r="T82" s="95">
        <f t="shared" si="41"/>
        <v>0</v>
      </c>
      <c r="U82" s="95">
        <f t="shared" si="41"/>
        <v>0</v>
      </c>
      <c r="V82" s="95">
        <f t="shared" si="41"/>
        <v>0</v>
      </c>
      <c r="W82" s="95">
        <f t="shared" si="41"/>
        <v>0</v>
      </c>
      <c r="X82" s="95">
        <f t="shared" si="41"/>
        <v>0</v>
      </c>
      <c r="Y82" s="95">
        <f t="shared" si="41"/>
        <v>0</v>
      </c>
      <c r="Z82" s="95">
        <f t="shared" si="41"/>
        <v>0</v>
      </c>
      <c r="AA82" s="95">
        <f t="shared" si="41"/>
        <v>0</v>
      </c>
      <c r="AB82" s="95">
        <f t="shared" si="41"/>
        <v>0</v>
      </c>
      <c r="AC82" s="95">
        <f t="shared" si="41"/>
        <v>0</v>
      </c>
      <c r="AD82" s="95">
        <f t="shared" si="41"/>
        <v>0</v>
      </c>
      <c r="AE82" s="95">
        <f t="shared" si="41"/>
        <v>0</v>
      </c>
      <c r="AF82" s="95">
        <f t="shared" si="41"/>
        <v>0</v>
      </c>
      <c r="AG82" s="95">
        <f t="shared" si="41"/>
        <v>0</v>
      </c>
      <c r="AH82" s="95">
        <f t="shared" si="41"/>
        <v>0</v>
      </c>
      <c r="AI82" s="95">
        <f t="shared" si="41"/>
        <v>0</v>
      </c>
      <c r="AJ82" s="95">
        <f t="shared" si="41"/>
        <v>0</v>
      </c>
      <c r="AK82" s="95">
        <f t="shared" si="41"/>
        <v>0</v>
      </c>
      <c r="AL82" s="95">
        <f t="shared" si="41"/>
        <v>0</v>
      </c>
      <c r="AM82" s="95">
        <f t="shared" si="41"/>
        <v>0</v>
      </c>
      <c r="AN82" s="95">
        <f t="shared" si="41"/>
        <v>0</v>
      </c>
      <c r="AO82" s="95">
        <f t="shared" si="41"/>
        <v>0</v>
      </c>
      <c r="AP82" s="95">
        <f t="shared" si="41"/>
        <v>0</v>
      </c>
      <c r="AQ82" s="95">
        <f t="shared" si="41"/>
        <v>0</v>
      </c>
      <c r="AR82" s="95">
        <f t="shared" si="41"/>
        <v>0</v>
      </c>
      <c r="AS82" s="95">
        <f t="shared" si="41"/>
        <v>0</v>
      </c>
      <c r="AT82" s="95">
        <f t="shared" si="41"/>
        <v>0</v>
      </c>
      <c r="AU82" s="95">
        <f t="shared" si="41"/>
        <v>0</v>
      </c>
      <c r="AV82" s="95">
        <f t="shared" si="41"/>
        <v>0</v>
      </c>
      <c r="AW82" s="95">
        <f t="shared" si="41"/>
        <v>0</v>
      </c>
      <c r="AX82" s="95">
        <f t="shared" si="41"/>
        <v>0</v>
      </c>
      <c r="AY82" s="95">
        <f t="shared" si="41"/>
        <v>0</v>
      </c>
      <c r="AZ82" s="95">
        <f t="shared" si="41"/>
        <v>0</v>
      </c>
      <c r="BA82" s="95">
        <f t="shared" si="41"/>
        <v>0</v>
      </c>
      <c r="BB82" s="95">
        <f t="shared" si="41"/>
        <v>0</v>
      </c>
      <c r="BC82" s="95">
        <f t="shared" si="41"/>
        <v>0</v>
      </c>
      <c r="BD82" s="95">
        <f t="shared" si="41"/>
        <v>0</v>
      </c>
      <c r="BE82" s="95">
        <f t="shared" si="41"/>
        <v>0</v>
      </c>
      <c r="BF82" s="95">
        <f t="shared" si="41"/>
        <v>0</v>
      </c>
      <c r="BG82" s="95">
        <f t="shared" si="41"/>
        <v>0</v>
      </c>
      <c r="BH82" s="95">
        <f t="shared" si="41"/>
        <v>0</v>
      </c>
      <c r="BI82" s="95">
        <f t="shared" si="41"/>
        <v>0</v>
      </c>
      <c r="BJ82" s="95">
        <f t="shared" si="41"/>
        <v>0</v>
      </c>
      <c r="BK82" s="95">
        <f t="shared" si="41"/>
        <v>0</v>
      </c>
      <c r="BL82" s="95">
        <f t="shared" si="41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AY85" si="42">$B$20*(1-$B$5)/$B$3</f>
        <v>0</v>
      </c>
      <c r="C85" s="75">
        <f t="shared" si="42"/>
        <v>0</v>
      </c>
      <c r="D85" s="75">
        <f t="shared" si="42"/>
        <v>0</v>
      </c>
      <c r="E85" s="75">
        <f t="shared" si="42"/>
        <v>0</v>
      </c>
      <c r="F85" s="75">
        <f t="shared" si="42"/>
        <v>0</v>
      </c>
      <c r="G85" s="75">
        <f t="shared" si="42"/>
        <v>0</v>
      </c>
      <c r="H85" s="75">
        <f t="shared" si="42"/>
        <v>0</v>
      </c>
      <c r="I85" s="75">
        <f t="shared" si="42"/>
        <v>0</v>
      </c>
      <c r="J85" s="75">
        <f t="shared" si="42"/>
        <v>0</v>
      </c>
      <c r="K85" s="75">
        <f t="shared" si="42"/>
        <v>0</v>
      </c>
      <c r="L85" s="75">
        <f t="shared" si="42"/>
        <v>0</v>
      </c>
      <c r="M85" s="75">
        <f t="shared" si="42"/>
        <v>0</v>
      </c>
      <c r="N85" s="75">
        <f t="shared" si="42"/>
        <v>0</v>
      </c>
      <c r="O85" s="75">
        <f t="shared" si="42"/>
        <v>0</v>
      </c>
      <c r="P85" s="75">
        <f t="shared" si="42"/>
        <v>0</v>
      </c>
      <c r="Q85" s="75">
        <f t="shared" si="42"/>
        <v>0</v>
      </c>
      <c r="R85" s="75">
        <f t="shared" si="42"/>
        <v>0</v>
      </c>
      <c r="S85" s="75">
        <f t="shared" si="42"/>
        <v>0</v>
      </c>
      <c r="T85" s="75">
        <f t="shared" si="42"/>
        <v>0</v>
      </c>
      <c r="U85" s="75">
        <f t="shared" si="42"/>
        <v>0</v>
      </c>
      <c r="V85" s="75">
        <f t="shared" si="42"/>
        <v>0</v>
      </c>
      <c r="W85" s="75">
        <f t="shared" si="42"/>
        <v>0</v>
      </c>
      <c r="X85" s="75">
        <f t="shared" si="42"/>
        <v>0</v>
      </c>
      <c r="Y85" s="75">
        <f t="shared" si="42"/>
        <v>0</v>
      </c>
      <c r="Z85" s="75">
        <f t="shared" si="42"/>
        <v>0</v>
      </c>
      <c r="AA85" s="75">
        <f t="shared" si="42"/>
        <v>0</v>
      </c>
      <c r="AB85" s="75">
        <f t="shared" si="42"/>
        <v>0</v>
      </c>
      <c r="AC85" s="75">
        <f t="shared" si="42"/>
        <v>0</v>
      </c>
      <c r="AD85" s="75">
        <f t="shared" si="42"/>
        <v>0</v>
      </c>
      <c r="AE85" s="75">
        <f t="shared" si="42"/>
        <v>0</v>
      </c>
      <c r="AF85" s="75">
        <f t="shared" si="42"/>
        <v>0</v>
      </c>
      <c r="AG85" s="75">
        <f t="shared" si="42"/>
        <v>0</v>
      </c>
      <c r="AH85" s="75">
        <f t="shared" si="42"/>
        <v>0</v>
      </c>
      <c r="AI85" s="75">
        <f t="shared" si="42"/>
        <v>0</v>
      </c>
      <c r="AJ85" s="75">
        <f t="shared" si="42"/>
        <v>0</v>
      </c>
      <c r="AK85" s="75">
        <f t="shared" si="42"/>
        <v>0</v>
      </c>
      <c r="AL85" s="75">
        <f t="shared" si="42"/>
        <v>0</v>
      </c>
      <c r="AM85" s="75">
        <f t="shared" si="42"/>
        <v>0</v>
      </c>
      <c r="AN85" s="75">
        <f t="shared" si="42"/>
        <v>0</v>
      </c>
      <c r="AO85" s="75">
        <f t="shared" si="42"/>
        <v>0</v>
      </c>
      <c r="AP85" s="75">
        <f t="shared" si="42"/>
        <v>0</v>
      </c>
      <c r="AQ85" s="75">
        <f t="shared" si="42"/>
        <v>0</v>
      </c>
      <c r="AR85" s="75">
        <f t="shared" si="42"/>
        <v>0</v>
      </c>
      <c r="AS85" s="75">
        <f t="shared" si="42"/>
        <v>0</v>
      </c>
      <c r="AT85" s="75">
        <f t="shared" si="42"/>
        <v>0</v>
      </c>
      <c r="AU85" s="75">
        <f t="shared" si="42"/>
        <v>0</v>
      </c>
      <c r="AV85" s="75">
        <f t="shared" si="42"/>
        <v>0</v>
      </c>
      <c r="AW85" s="75">
        <f t="shared" si="42"/>
        <v>0</v>
      </c>
      <c r="AX85" s="75">
        <f t="shared" si="42"/>
        <v>0</v>
      </c>
      <c r="AY85" s="75">
        <f t="shared" si="42"/>
        <v>0</v>
      </c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37"/>
      <c r="BN85" s="75">
        <f t="shared" ref="BN85:BN97" si="43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AZ86" si="44">$C$20*(1-$B$5)/$B$3</f>
        <v>0</v>
      </c>
      <c r="D86" s="75">
        <f t="shared" si="44"/>
        <v>0</v>
      </c>
      <c r="E86" s="75">
        <f t="shared" si="44"/>
        <v>0</v>
      </c>
      <c r="F86" s="75">
        <f t="shared" si="44"/>
        <v>0</v>
      </c>
      <c r="G86" s="75">
        <f t="shared" si="44"/>
        <v>0</v>
      </c>
      <c r="H86" s="75">
        <f t="shared" si="44"/>
        <v>0</v>
      </c>
      <c r="I86" s="75">
        <f t="shared" si="44"/>
        <v>0</v>
      </c>
      <c r="J86" s="75">
        <f t="shared" si="44"/>
        <v>0</v>
      </c>
      <c r="K86" s="75">
        <f t="shared" si="44"/>
        <v>0</v>
      </c>
      <c r="L86" s="75">
        <f t="shared" si="44"/>
        <v>0</v>
      </c>
      <c r="M86" s="75">
        <f t="shared" si="44"/>
        <v>0</v>
      </c>
      <c r="N86" s="75">
        <f t="shared" si="44"/>
        <v>0</v>
      </c>
      <c r="O86" s="75">
        <f t="shared" si="44"/>
        <v>0</v>
      </c>
      <c r="P86" s="75">
        <f t="shared" si="44"/>
        <v>0</v>
      </c>
      <c r="Q86" s="75">
        <f t="shared" si="44"/>
        <v>0</v>
      </c>
      <c r="R86" s="75">
        <f t="shared" si="44"/>
        <v>0</v>
      </c>
      <c r="S86" s="75">
        <f t="shared" si="44"/>
        <v>0</v>
      </c>
      <c r="T86" s="75">
        <f t="shared" si="44"/>
        <v>0</v>
      </c>
      <c r="U86" s="75">
        <f t="shared" si="44"/>
        <v>0</v>
      </c>
      <c r="V86" s="75">
        <f t="shared" si="44"/>
        <v>0</v>
      </c>
      <c r="W86" s="75">
        <f t="shared" si="44"/>
        <v>0</v>
      </c>
      <c r="X86" s="75">
        <f t="shared" si="44"/>
        <v>0</v>
      </c>
      <c r="Y86" s="75">
        <f t="shared" si="44"/>
        <v>0</v>
      </c>
      <c r="Z86" s="75">
        <f t="shared" si="44"/>
        <v>0</v>
      </c>
      <c r="AA86" s="75">
        <f t="shared" si="44"/>
        <v>0</v>
      </c>
      <c r="AB86" s="75">
        <f t="shared" si="44"/>
        <v>0</v>
      </c>
      <c r="AC86" s="75">
        <f t="shared" si="44"/>
        <v>0</v>
      </c>
      <c r="AD86" s="75">
        <f t="shared" si="44"/>
        <v>0</v>
      </c>
      <c r="AE86" s="75">
        <f t="shared" si="44"/>
        <v>0</v>
      </c>
      <c r="AF86" s="75">
        <f t="shared" si="44"/>
        <v>0</v>
      </c>
      <c r="AG86" s="75">
        <f t="shared" si="44"/>
        <v>0</v>
      </c>
      <c r="AH86" s="75">
        <f t="shared" si="44"/>
        <v>0</v>
      </c>
      <c r="AI86" s="75">
        <f t="shared" si="44"/>
        <v>0</v>
      </c>
      <c r="AJ86" s="75">
        <f t="shared" si="44"/>
        <v>0</v>
      </c>
      <c r="AK86" s="75">
        <f t="shared" si="44"/>
        <v>0</v>
      </c>
      <c r="AL86" s="75">
        <f t="shared" si="44"/>
        <v>0</v>
      </c>
      <c r="AM86" s="75">
        <f t="shared" si="44"/>
        <v>0</v>
      </c>
      <c r="AN86" s="75">
        <f t="shared" si="44"/>
        <v>0</v>
      </c>
      <c r="AO86" s="75">
        <f t="shared" si="44"/>
        <v>0</v>
      </c>
      <c r="AP86" s="75">
        <f t="shared" si="44"/>
        <v>0</v>
      </c>
      <c r="AQ86" s="75">
        <f t="shared" si="44"/>
        <v>0</v>
      </c>
      <c r="AR86" s="75">
        <f t="shared" si="44"/>
        <v>0</v>
      </c>
      <c r="AS86" s="75">
        <f t="shared" si="44"/>
        <v>0</v>
      </c>
      <c r="AT86" s="75">
        <f t="shared" si="44"/>
        <v>0</v>
      </c>
      <c r="AU86" s="75">
        <f t="shared" si="44"/>
        <v>0</v>
      </c>
      <c r="AV86" s="75">
        <f t="shared" si="44"/>
        <v>0</v>
      </c>
      <c r="AW86" s="75">
        <f t="shared" si="44"/>
        <v>0</v>
      </c>
      <c r="AX86" s="75">
        <f t="shared" si="44"/>
        <v>0</v>
      </c>
      <c r="AY86" s="75">
        <f t="shared" si="44"/>
        <v>0</v>
      </c>
      <c r="AZ86" s="75">
        <f t="shared" si="44"/>
        <v>0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3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0</v>
      </c>
      <c r="E87" s="75">
        <f t="shared" ref="E87:BA87" si="45">$D$20*(1-$B$5)/$B$3</f>
        <v>0</v>
      </c>
      <c r="F87" s="75">
        <f t="shared" si="45"/>
        <v>0</v>
      </c>
      <c r="G87" s="75">
        <f t="shared" si="45"/>
        <v>0</v>
      </c>
      <c r="H87" s="75">
        <f t="shared" si="45"/>
        <v>0</v>
      </c>
      <c r="I87" s="75">
        <f t="shared" si="45"/>
        <v>0</v>
      </c>
      <c r="J87" s="75">
        <f t="shared" si="45"/>
        <v>0</v>
      </c>
      <c r="K87" s="75">
        <f t="shared" si="45"/>
        <v>0</v>
      </c>
      <c r="L87" s="75">
        <f t="shared" si="45"/>
        <v>0</v>
      </c>
      <c r="M87" s="75">
        <f t="shared" si="45"/>
        <v>0</v>
      </c>
      <c r="N87" s="75">
        <f t="shared" si="45"/>
        <v>0</v>
      </c>
      <c r="O87" s="75">
        <f t="shared" si="45"/>
        <v>0</v>
      </c>
      <c r="P87" s="75">
        <f t="shared" si="45"/>
        <v>0</v>
      </c>
      <c r="Q87" s="75">
        <f t="shared" si="45"/>
        <v>0</v>
      </c>
      <c r="R87" s="75">
        <f t="shared" si="45"/>
        <v>0</v>
      </c>
      <c r="S87" s="75">
        <f t="shared" si="45"/>
        <v>0</v>
      </c>
      <c r="T87" s="75">
        <f t="shared" si="45"/>
        <v>0</v>
      </c>
      <c r="U87" s="75">
        <f t="shared" si="45"/>
        <v>0</v>
      </c>
      <c r="V87" s="75">
        <f t="shared" si="45"/>
        <v>0</v>
      </c>
      <c r="W87" s="75">
        <f t="shared" si="45"/>
        <v>0</v>
      </c>
      <c r="X87" s="75">
        <f t="shared" si="45"/>
        <v>0</v>
      </c>
      <c r="Y87" s="75">
        <f t="shared" si="45"/>
        <v>0</v>
      </c>
      <c r="Z87" s="75">
        <f t="shared" si="45"/>
        <v>0</v>
      </c>
      <c r="AA87" s="75">
        <f t="shared" si="45"/>
        <v>0</v>
      </c>
      <c r="AB87" s="75">
        <f t="shared" si="45"/>
        <v>0</v>
      </c>
      <c r="AC87" s="75">
        <f t="shared" si="45"/>
        <v>0</v>
      </c>
      <c r="AD87" s="75">
        <f t="shared" si="45"/>
        <v>0</v>
      </c>
      <c r="AE87" s="75">
        <f t="shared" si="45"/>
        <v>0</v>
      </c>
      <c r="AF87" s="75">
        <f t="shared" si="45"/>
        <v>0</v>
      </c>
      <c r="AG87" s="75">
        <f t="shared" si="45"/>
        <v>0</v>
      </c>
      <c r="AH87" s="75">
        <f t="shared" si="45"/>
        <v>0</v>
      </c>
      <c r="AI87" s="75">
        <f t="shared" si="45"/>
        <v>0</v>
      </c>
      <c r="AJ87" s="75">
        <f t="shared" si="45"/>
        <v>0</v>
      </c>
      <c r="AK87" s="75">
        <f t="shared" si="45"/>
        <v>0</v>
      </c>
      <c r="AL87" s="75">
        <f t="shared" si="45"/>
        <v>0</v>
      </c>
      <c r="AM87" s="75">
        <f t="shared" si="45"/>
        <v>0</v>
      </c>
      <c r="AN87" s="75">
        <f t="shared" si="45"/>
        <v>0</v>
      </c>
      <c r="AO87" s="75">
        <f t="shared" si="45"/>
        <v>0</v>
      </c>
      <c r="AP87" s="75">
        <f t="shared" si="45"/>
        <v>0</v>
      </c>
      <c r="AQ87" s="75">
        <f t="shared" si="45"/>
        <v>0</v>
      </c>
      <c r="AR87" s="75">
        <f t="shared" si="45"/>
        <v>0</v>
      </c>
      <c r="AS87" s="75">
        <f t="shared" si="45"/>
        <v>0</v>
      </c>
      <c r="AT87" s="75">
        <f t="shared" si="45"/>
        <v>0</v>
      </c>
      <c r="AU87" s="75">
        <f t="shared" si="45"/>
        <v>0</v>
      </c>
      <c r="AV87" s="75">
        <f t="shared" si="45"/>
        <v>0</v>
      </c>
      <c r="AW87" s="75">
        <f t="shared" si="45"/>
        <v>0</v>
      </c>
      <c r="AX87" s="75">
        <f t="shared" si="45"/>
        <v>0</v>
      </c>
      <c r="AY87" s="75">
        <f t="shared" si="45"/>
        <v>0</v>
      </c>
      <c r="AZ87" s="75">
        <f t="shared" si="45"/>
        <v>0</v>
      </c>
      <c r="BA87" s="75">
        <f t="shared" si="45"/>
        <v>0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3"/>
        <v>0</v>
      </c>
      <c r="BO87" s="335">
        <f>BN103*(1-0)</f>
        <v>0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6">$E$20*(1-$B$5)/$B$3</f>
        <v>0</v>
      </c>
      <c r="F88" s="75">
        <f t="shared" si="46"/>
        <v>0</v>
      </c>
      <c r="G88" s="75">
        <f t="shared" si="46"/>
        <v>0</v>
      </c>
      <c r="H88" s="75">
        <f t="shared" si="46"/>
        <v>0</v>
      </c>
      <c r="I88" s="75">
        <f t="shared" si="46"/>
        <v>0</v>
      </c>
      <c r="J88" s="75">
        <f t="shared" si="46"/>
        <v>0</v>
      </c>
      <c r="K88" s="75">
        <f t="shared" si="46"/>
        <v>0</v>
      </c>
      <c r="L88" s="75">
        <f t="shared" si="46"/>
        <v>0</v>
      </c>
      <c r="M88" s="75">
        <f t="shared" si="46"/>
        <v>0</v>
      </c>
      <c r="N88" s="75">
        <f t="shared" si="46"/>
        <v>0</v>
      </c>
      <c r="O88" s="75">
        <f t="shared" si="46"/>
        <v>0</v>
      </c>
      <c r="P88" s="75">
        <f t="shared" si="46"/>
        <v>0</v>
      </c>
      <c r="Q88" s="75">
        <f t="shared" si="46"/>
        <v>0</v>
      </c>
      <c r="R88" s="75">
        <f t="shared" si="46"/>
        <v>0</v>
      </c>
      <c r="S88" s="75">
        <f t="shared" si="46"/>
        <v>0</v>
      </c>
      <c r="T88" s="75">
        <f t="shared" si="46"/>
        <v>0</v>
      </c>
      <c r="U88" s="75">
        <f t="shared" si="46"/>
        <v>0</v>
      </c>
      <c r="V88" s="75">
        <f t="shared" si="46"/>
        <v>0</v>
      </c>
      <c r="W88" s="75">
        <f t="shared" si="46"/>
        <v>0</v>
      </c>
      <c r="X88" s="75">
        <f t="shared" si="46"/>
        <v>0</v>
      </c>
      <c r="Y88" s="75">
        <f t="shared" si="46"/>
        <v>0</v>
      </c>
      <c r="Z88" s="75">
        <f t="shared" si="46"/>
        <v>0</v>
      </c>
      <c r="AA88" s="75">
        <f t="shared" si="46"/>
        <v>0</v>
      </c>
      <c r="AB88" s="75">
        <f t="shared" si="46"/>
        <v>0</v>
      </c>
      <c r="AC88" s="75">
        <f t="shared" si="46"/>
        <v>0</v>
      </c>
      <c r="AD88" s="75">
        <f t="shared" si="46"/>
        <v>0</v>
      </c>
      <c r="AE88" s="75">
        <f t="shared" si="46"/>
        <v>0</v>
      </c>
      <c r="AF88" s="75">
        <f t="shared" si="46"/>
        <v>0</v>
      </c>
      <c r="AG88" s="75">
        <f t="shared" si="46"/>
        <v>0</v>
      </c>
      <c r="AH88" s="75">
        <f t="shared" si="46"/>
        <v>0</v>
      </c>
      <c r="AI88" s="75">
        <f t="shared" si="46"/>
        <v>0</v>
      </c>
      <c r="AJ88" s="75">
        <f t="shared" si="46"/>
        <v>0</v>
      </c>
      <c r="AK88" s="75">
        <f t="shared" si="46"/>
        <v>0</v>
      </c>
      <c r="AL88" s="75">
        <f t="shared" si="46"/>
        <v>0</v>
      </c>
      <c r="AM88" s="75">
        <f t="shared" si="46"/>
        <v>0</v>
      </c>
      <c r="AN88" s="75">
        <f t="shared" si="46"/>
        <v>0</v>
      </c>
      <c r="AO88" s="75">
        <f t="shared" si="46"/>
        <v>0</v>
      </c>
      <c r="AP88" s="75">
        <f t="shared" si="46"/>
        <v>0</v>
      </c>
      <c r="AQ88" s="75">
        <f t="shared" si="46"/>
        <v>0</v>
      </c>
      <c r="AR88" s="75">
        <f t="shared" si="46"/>
        <v>0</v>
      </c>
      <c r="AS88" s="75">
        <f t="shared" si="46"/>
        <v>0</v>
      </c>
      <c r="AT88" s="75">
        <f t="shared" si="46"/>
        <v>0</v>
      </c>
      <c r="AU88" s="75">
        <f t="shared" si="46"/>
        <v>0</v>
      </c>
      <c r="AV88" s="75">
        <f t="shared" si="46"/>
        <v>0</v>
      </c>
      <c r="AW88" s="75">
        <f t="shared" si="46"/>
        <v>0</v>
      </c>
      <c r="AX88" s="75">
        <f t="shared" si="46"/>
        <v>0</v>
      </c>
      <c r="AY88" s="75">
        <f t="shared" si="46"/>
        <v>0</v>
      </c>
      <c r="AZ88" s="75">
        <f t="shared" si="46"/>
        <v>0</v>
      </c>
      <c r="BA88" s="75">
        <f t="shared" si="46"/>
        <v>0</v>
      </c>
      <c r="BB88" s="75">
        <f t="shared" si="46"/>
        <v>0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3"/>
        <v>0</v>
      </c>
      <c r="BO88" s="335">
        <f>BN104*(1-0.025)</f>
        <v>0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C89" si="47">$F$20*(1-$B$5)/$B$3</f>
        <v>0</v>
      </c>
      <c r="G89" s="75">
        <f t="shared" si="47"/>
        <v>0</v>
      </c>
      <c r="H89" s="75">
        <f t="shared" si="47"/>
        <v>0</v>
      </c>
      <c r="I89" s="75">
        <f t="shared" si="47"/>
        <v>0</v>
      </c>
      <c r="J89" s="75">
        <f t="shared" si="47"/>
        <v>0</v>
      </c>
      <c r="K89" s="75">
        <f t="shared" si="47"/>
        <v>0</v>
      </c>
      <c r="L89" s="75">
        <f t="shared" si="47"/>
        <v>0</v>
      </c>
      <c r="M89" s="75">
        <f t="shared" si="47"/>
        <v>0</v>
      </c>
      <c r="N89" s="75">
        <f t="shared" si="47"/>
        <v>0</v>
      </c>
      <c r="O89" s="75">
        <f t="shared" si="47"/>
        <v>0</v>
      </c>
      <c r="P89" s="75">
        <f t="shared" si="47"/>
        <v>0</v>
      </c>
      <c r="Q89" s="75">
        <f t="shared" si="47"/>
        <v>0</v>
      </c>
      <c r="R89" s="75">
        <f t="shared" si="47"/>
        <v>0</v>
      </c>
      <c r="S89" s="75">
        <f t="shared" si="47"/>
        <v>0</v>
      </c>
      <c r="T89" s="75">
        <f t="shared" si="47"/>
        <v>0</v>
      </c>
      <c r="U89" s="75">
        <f t="shared" si="47"/>
        <v>0</v>
      </c>
      <c r="V89" s="75">
        <f t="shared" si="47"/>
        <v>0</v>
      </c>
      <c r="W89" s="75">
        <f t="shared" si="47"/>
        <v>0</v>
      </c>
      <c r="X89" s="75">
        <f t="shared" si="47"/>
        <v>0</v>
      </c>
      <c r="Y89" s="75">
        <f t="shared" si="47"/>
        <v>0</v>
      </c>
      <c r="Z89" s="75">
        <f t="shared" si="47"/>
        <v>0</v>
      </c>
      <c r="AA89" s="75">
        <f t="shared" si="47"/>
        <v>0</v>
      </c>
      <c r="AB89" s="75">
        <f t="shared" si="47"/>
        <v>0</v>
      </c>
      <c r="AC89" s="75">
        <f t="shared" si="47"/>
        <v>0</v>
      </c>
      <c r="AD89" s="75">
        <f t="shared" si="47"/>
        <v>0</v>
      </c>
      <c r="AE89" s="75">
        <f t="shared" si="47"/>
        <v>0</v>
      </c>
      <c r="AF89" s="75">
        <f t="shared" si="47"/>
        <v>0</v>
      </c>
      <c r="AG89" s="75">
        <f t="shared" si="47"/>
        <v>0</v>
      </c>
      <c r="AH89" s="75">
        <f t="shared" si="47"/>
        <v>0</v>
      </c>
      <c r="AI89" s="75">
        <f t="shared" si="47"/>
        <v>0</v>
      </c>
      <c r="AJ89" s="75">
        <f t="shared" si="47"/>
        <v>0</v>
      </c>
      <c r="AK89" s="75">
        <f t="shared" si="47"/>
        <v>0</v>
      </c>
      <c r="AL89" s="75">
        <f t="shared" si="47"/>
        <v>0</v>
      </c>
      <c r="AM89" s="75">
        <f t="shared" si="47"/>
        <v>0</v>
      </c>
      <c r="AN89" s="75">
        <f t="shared" si="47"/>
        <v>0</v>
      </c>
      <c r="AO89" s="75">
        <f t="shared" si="47"/>
        <v>0</v>
      </c>
      <c r="AP89" s="75">
        <f t="shared" si="47"/>
        <v>0</v>
      </c>
      <c r="AQ89" s="75">
        <f t="shared" si="47"/>
        <v>0</v>
      </c>
      <c r="AR89" s="75">
        <f t="shared" si="47"/>
        <v>0</v>
      </c>
      <c r="AS89" s="75">
        <f t="shared" si="47"/>
        <v>0</v>
      </c>
      <c r="AT89" s="75">
        <f t="shared" si="47"/>
        <v>0</v>
      </c>
      <c r="AU89" s="75">
        <f t="shared" si="47"/>
        <v>0</v>
      </c>
      <c r="AV89" s="75">
        <f t="shared" si="47"/>
        <v>0</v>
      </c>
      <c r="AW89" s="75">
        <f t="shared" si="47"/>
        <v>0</v>
      </c>
      <c r="AX89" s="75">
        <f t="shared" si="47"/>
        <v>0</v>
      </c>
      <c r="AY89" s="75">
        <f t="shared" si="47"/>
        <v>0</v>
      </c>
      <c r="AZ89" s="75">
        <f t="shared" si="47"/>
        <v>0</v>
      </c>
      <c r="BA89" s="75">
        <f t="shared" si="47"/>
        <v>0</v>
      </c>
      <c r="BB89" s="75">
        <f t="shared" si="47"/>
        <v>0</v>
      </c>
      <c r="BC89" s="75">
        <f t="shared" si="47"/>
        <v>0</v>
      </c>
      <c r="BD89" s="75"/>
      <c r="BE89" s="75"/>
      <c r="BF89" s="75"/>
      <c r="BG89" s="75"/>
      <c r="BH89" s="75"/>
      <c r="BI89" s="75"/>
      <c r="BJ89" s="75"/>
      <c r="BK89" s="75"/>
      <c r="BL89" s="75"/>
      <c r="BM89" s="37"/>
      <c r="BN89" s="75">
        <f t="shared" si="43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8">$G$20*(1-$B$5)/$B$3</f>
        <v>0</v>
      </c>
      <c r="H90" s="75">
        <f t="shared" si="48"/>
        <v>0</v>
      </c>
      <c r="I90" s="75">
        <f t="shared" si="48"/>
        <v>0</v>
      </c>
      <c r="J90" s="75">
        <f t="shared" si="48"/>
        <v>0</v>
      </c>
      <c r="K90" s="75">
        <f t="shared" si="48"/>
        <v>0</v>
      </c>
      <c r="L90" s="75">
        <f t="shared" si="48"/>
        <v>0</v>
      </c>
      <c r="M90" s="75">
        <f t="shared" si="48"/>
        <v>0</v>
      </c>
      <c r="N90" s="75">
        <f t="shared" si="48"/>
        <v>0</v>
      </c>
      <c r="O90" s="75">
        <f t="shared" si="48"/>
        <v>0</v>
      </c>
      <c r="P90" s="75">
        <f t="shared" si="48"/>
        <v>0</v>
      </c>
      <c r="Q90" s="75">
        <f t="shared" si="48"/>
        <v>0</v>
      </c>
      <c r="R90" s="75">
        <f t="shared" si="48"/>
        <v>0</v>
      </c>
      <c r="S90" s="75">
        <f t="shared" si="48"/>
        <v>0</v>
      </c>
      <c r="T90" s="75">
        <f t="shared" si="48"/>
        <v>0</v>
      </c>
      <c r="U90" s="75">
        <f t="shared" si="48"/>
        <v>0</v>
      </c>
      <c r="V90" s="75">
        <f t="shared" si="48"/>
        <v>0</v>
      </c>
      <c r="W90" s="75">
        <f t="shared" si="48"/>
        <v>0</v>
      </c>
      <c r="X90" s="75">
        <f t="shared" si="48"/>
        <v>0</v>
      </c>
      <c r="Y90" s="75">
        <f t="shared" si="48"/>
        <v>0</v>
      </c>
      <c r="Z90" s="75">
        <f t="shared" si="48"/>
        <v>0</v>
      </c>
      <c r="AA90" s="75">
        <f t="shared" si="48"/>
        <v>0</v>
      </c>
      <c r="AB90" s="75">
        <f t="shared" si="48"/>
        <v>0</v>
      </c>
      <c r="AC90" s="75">
        <f t="shared" si="48"/>
        <v>0</v>
      </c>
      <c r="AD90" s="75">
        <f t="shared" si="48"/>
        <v>0</v>
      </c>
      <c r="AE90" s="75">
        <f t="shared" si="48"/>
        <v>0</v>
      </c>
      <c r="AF90" s="75">
        <f t="shared" si="48"/>
        <v>0</v>
      </c>
      <c r="AG90" s="75">
        <f t="shared" si="48"/>
        <v>0</v>
      </c>
      <c r="AH90" s="75">
        <f t="shared" si="48"/>
        <v>0</v>
      </c>
      <c r="AI90" s="75">
        <f t="shared" si="48"/>
        <v>0</v>
      </c>
      <c r="AJ90" s="75">
        <f t="shared" si="48"/>
        <v>0</v>
      </c>
      <c r="AK90" s="75">
        <f t="shared" si="48"/>
        <v>0</v>
      </c>
      <c r="AL90" s="75">
        <f t="shared" si="48"/>
        <v>0</v>
      </c>
      <c r="AM90" s="75">
        <f t="shared" si="48"/>
        <v>0</v>
      </c>
      <c r="AN90" s="75">
        <f t="shared" si="48"/>
        <v>0</v>
      </c>
      <c r="AO90" s="75">
        <f t="shared" si="48"/>
        <v>0</v>
      </c>
      <c r="AP90" s="75">
        <f t="shared" si="48"/>
        <v>0</v>
      </c>
      <c r="AQ90" s="75">
        <f t="shared" si="48"/>
        <v>0</v>
      </c>
      <c r="AR90" s="75">
        <f t="shared" si="48"/>
        <v>0</v>
      </c>
      <c r="AS90" s="75">
        <f t="shared" si="48"/>
        <v>0</v>
      </c>
      <c r="AT90" s="75">
        <f t="shared" si="48"/>
        <v>0</v>
      </c>
      <c r="AU90" s="75">
        <f t="shared" si="48"/>
        <v>0</v>
      </c>
      <c r="AV90" s="75">
        <f t="shared" si="48"/>
        <v>0</v>
      </c>
      <c r="AW90" s="75">
        <f t="shared" si="48"/>
        <v>0</v>
      </c>
      <c r="AX90" s="75">
        <f t="shared" si="48"/>
        <v>0</v>
      </c>
      <c r="AY90" s="75">
        <f t="shared" si="48"/>
        <v>0</v>
      </c>
      <c r="AZ90" s="75">
        <f t="shared" si="48"/>
        <v>0</v>
      </c>
      <c r="BA90" s="75">
        <f t="shared" si="48"/>
        <v>0</v>
      </c>
      <c r="BB90" s="75">
        <f t="shared" si="48"/>
        <v>0</v>
      </c>
      <c r="BC90" s="75">
        <f t="shared" si="48"/>
        <v>0</v>
      </c>
      <c r="BD90" s="75">
        <f t="shared" si="48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3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E91" si="49">$H$20*(1-$B$5)/$B$3</f>
        <v>0</v>
      </c>
      <c r="I91" s="75">
        <f t="shared" si="49"/>
        <v>0</v>
      </c>
      <c r="J91" s="75">
        <f t="shared" si="49"/>
        <v>0</v>
      </c>
      <c r="K91" s="75">
        <f t="shared" si="49"/>
        <v>0</v>
      </c>
      <c r="L91" s="75">
        <f t="shared" si="49"/>
        <v>0</v>
      </c>
      <c r="M91" s="75">
        <f t="shared" si="49"/>
        <v>0</v>
      </c>
      <c r="N91" s="75">
        <f t="shared" si="49"/>
        <v>0</v>
      </c>
      <c r="O91" s="75">
        <f t="shared" si="49"/>
        <v>0</v>
      </c>
      <c r="P91" s="75">
        <f t="shared" si="49"/>
        <v>0</v>
      </c>
      <c r="Q91" s="75">
        <f t="shared" si="49"/>
        <v>0</v>
      </c>
      <c r="R91" s="75">
        <f t="shared" si="49"/>
        <v>0</v>
      </c>
      <c r="S91" s="75">
        <f t="shared" si="49"/>
        <v>0</v>
      </c>
      <c r="T91" s="75">
        <f t="shared" si="49"/>
        <v>0</v>
      </c>
      <c r="U91" s="75">
        <f t="shared" si="49"/>
        <v>0</v>
      </c>
      <c r="V91" s="75">
        <f t="shared" si="49"/>
        <v>0</v>
      </c>
      <c r="W91" s="75">
        <f t="shared" si="49"/>
        <v>0</v>
      </c>
      <c r="X91" s="75">
        <f t="shared" si="49"/>
        <v>0</v>
      </c>
      <c r="Y91" s="75">
        <f t="shared" si="49"/>
        <v>0</v>
      </c>
      <c r="Z91" s="75">
        <f t="shared" si="49"/>
        <v>0</v>
      </c>
      <c r="AA91" s="75">
        <f t="shared" si="49"/>
        <v>0</v>
      </c>
      <c r="AB91" s="75">
        <f t="shared" si="49"/>
        <v>0</v>
      </c>
      <c r="AC91" s="75">
        <f t="shared" si="49"/>
        <v>0</v>
      </c>
      <c r="AD91" s="75">
        <f t="shared" si="49"/>
        <v>0</v>
      </c>
      <c r="AE91" s="75">
        <f t="shared" si="49"/>
        <v>0</v>
      </c>
      <c r="AF91" s="75">
        <f t="shared" si="49"/>
        <v>0</v>
      </c>
      <c r="AG91" s="75">
        <f t="shared" si="49"/>
        <v>0</v>
      </c>
      <c r="AH91" s="75">
        <f t="shared" si="49"/>
        <v>0</v>
      </c>
      <c r="AI91" s="75">
        <f t="shared" si="49"/>
        <v>0</v>
      </c>
      <c r="AJ91" s="75">
        <f t="shared" si="49"/>
        <v>0</v>
      </c>
      <c r="AK91" s="75">
        <f t="shared" si="49"/>
        <v>0</v>
      </c>
      <c r="AL91" s="75">
        <f t="shared" si="49"/>
        <v>0</v>
      </c>
      <c r="AM91" s="75">
        <f t="shared" si="49"/>
        <v>0</v>
      </c>
      <c r="AN91" s="75">
        <f t="shared" si="49"/>
        <v>0</v>
      </c>
      <c r="AO91" s="75">
        <f t="shared" si="49"/>
        <v>0</v>
      </c>
      <c r="AP91" s="75">
        <f t="shared" si="49"/>
        <v>0</v>
      </c>
      <c r="AQ91" s="75">
        <f t="shared" si="49"/>
        <v>0</v>
      </c>
      <c r="AR91" s="75">
        <f t="shared" si="49"/>
        <v>0</v>
      </c>
      <c r="AS91" s="75">
        <f t="shared" si="49"/>
        <v>0</v>
      </c>
      <c r="AT91" s="75">
        <f t="shared" si="49"/>
        <v>0</v>
      </c>
      <c r="AU91" s="75">
        <f t="shared" si="49"/>
        <v>0</v>
      </c>
      <c r="AV91" s="75">
        <f t="shared" si="49"/>
        <v>0</v>
      </c>
      <c r="AW91" s="75">
        <f t="shared" si="49"/>
        <v>0</v>
      </c>
      <c r="AX91" s="75">
        <f t="shared" si="49"/>
        <v>0</v>
      </c>
      <c r="AY91" s="75">
        <f t="shared" si="49"/>
        <v>0</v>
      </c>
      <c r="AZ91" s="75">
        <f t="shared" si="49"/>
        <v>0</v>
      </c>
      <c r="BA91" s="75">
        <f t="shared" si="49"/>
        <v>0</v>
      </c>
      <c r="BB91" s="75">
        <f t="shared" si="49"/>
        <v>0</v>
      </c>
      <c r="BC91" s="75">
        <f t="shared" si="49"/>
        <v>0</v>
      </c>
      <c r="BD91" s="75">
        <f t="shared" si="49"/>
        <v>0</v>
      </c>
      <c r="BE91" s="75">
        <f t="shared" si="49"/>
        <v>0</v>
      </c>
      <c r="BF91" s="75"/>
      <c r="BG91" s="75"/>
      <c r="BH91" s="75"/>
      <c r="BI91" s="75"/>
      <c r="BJ91" s="75"/>
      <c r="BK91" s="75"/>
      <c r="BL91" s="75"/>
      <c r="BM91" s="37"/>
      <c r="BN91" s="75">
        <f t="shared" si="43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F92" si="50">$I$20*(1-$B$5)/$B$3</f>
        <v>0</v>
      </c>
      <c r="J92" s="75">
        <f t="shared" si="50"/>
        <v>0</v>
      </c>
      <c r="K92" s="75">
        <f t="shared" si="50"/>
        <v>0</v>
      </c>
      <c r="L92" s="75">
        <f t="shared" si="50"/>
        <v>0</v>
      </c>
      <c r="M92" s="75">
        <f t="shared" si="50"/>
        <v>0</v>
      </c>
      <c r="N92" s="75">
        <f t="shared" si="50"/>
        <v>0</v>
      </c>
      <c r="O92" s="75">
        <f t="shared" si="50"/>
        <v>0</v>
      </c>
      <c r="P92" s="75">
        <f t="shared" si="50"/>
        <v>0</v>
      </c>
      <c r="Q92" s="75">
        <f t="shared" si="50"/>
        <v>0</v>
      </c>
      <c r="R92" s="75">
        <f t="shared" si="50"/>
        <v>0</v>
      </c>
      <c r="S92" s="75">
        <f t="shared" si="50"/>
        <v>0</v>
      </c>
      <c r="T92" s="75">
        <f t="shared" si="50"/>
        <v>0</v>
      </c>
      <c r="U92" s="75">
        <f t="shared" si="50"/>
        <v>0</v>
      </c>
      <c r="V92" s="75">
        <f t="shared" si="50"/>
        <v>0</v>
      </c>
      <c r="W92" s="75">
        <f t="shared" si="50"/>
        <v>0</v>
      </c>
      <c r="X92" s="75">
        <f t="shared" si="50"/>
        <v>0</v>
      </c>
      <c r="Y92" s="75">
        <f t="shared" si="50"/>
        <v>0</v>
      </c>
      <c r="Z92" s="75">
        <f t="shared" si="50"/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</v>
      </c>
      <c r="AJ92" s="75">
        <f t="shared" si="50"/>
        <v>0</v>
      </c>
      <c r="AK92" s="75">
        <f t="shared" si="50"/>
        <v>0</v>
      </c>
      <c r="AL92" s="75">
        <f t="shared" si="50"/>
        <v>0</v>
      </c>
      <c r="AM92" s="75">
        <f t="shared" si="50"/>
        <v>0</v>
      </c>
      <c r="AN92" s="75">
        <f t="shared" si="50"/>
        <v>0</v>
      </c>
      <c r="AO92" s="75">
        <f t="shared" si="50"/>
        <v>0</v>
      </c>
      <c r="AP92" s="75">
        <f t="shared" si="50"/>
        <v>0</v>
      </c>
      <c r="AQ92" s="75">
        <f t="shared" si="50"/>
        <v>0</v>
      </c>
      <c r="AR92" s="75">
        <f t="shared" si="50"/>
        <v>0</v>
      </c>
      <c r="AS92" s="75">
        <f t="shared" si="50"/>
        <v>0</v>
      </c>
      <c r="AT92" s="75">
        <f t="shared" si="50"/>
        <v>0</v>
      </c>
      <c r="AU92" s="75">
        <f t="shared" si="50"/>
        <v>0</v>
      </c>
      <c r="AV92" s="75">
        <f t="shared" si="50"/>
        <v>0</v>
      </c>
      <c r="AW92" s="75">
        <f t="shared" si="50"/>
        <v>0</v>
      </c>
      <c r="AX92" s="75">
        <f t="shared" si="50"/>
        <v>0</v>
      </c>
      <c r="AY92" s="75">
        <f t="shared" si="50"/>
        <v>0</v>
      </c>
      <c r="AZ92" s="75">
        <f t="shared" si="50"/>
        <v>0</v>
      </c>
      <c r="BA92" s="75">
        <f t="shared" si="50"/>
        <v>0</v>
      </c>
      <c r="BB92" s="75">
        <f t="shared" si="50"/>
        <v>0</v>
      </c>
      <c r="BC92" s="75">
        <f t="shared" si="50"/>
        <v>0</v>
      </c>
      <c r="BD92" s="75">
        <f t="shared" si="50"/>
        <v>0</v>
      </c>
      <c r="BE92" s="75">
        <f t="shared" si="50"/>
        <v>0</v>
      </c>
      <c r="BF92" s="75">
        <f t="shared" si="50"/>
        <v>0</v>
      </c>
      <c r="BG92" s="75"/>
      <c r="BH92" s="75"/>
      <c r="BI92" s="75"/>
      <c r="BJ92" s="75"/>
      <c r="BK92" s="75"/>
      <c r="BL92" s="75"/>
      <c r="BM92" s="37"/>
      <c r="BN92" s="75">
        <f t="shared" si="43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G93" si="51">$J$20*(1-$B$5)/$B$3</f>
        <v>0</v>
      </c>
      <c r="P93" s="75">
        <f t="shared" si="51"/>
        <v>0</v>
      </c>
      <c r="Q93" s="75">
        <f t="shared" si="51"/>
        <v>0</v>
      </c>
      <c r="R93" s="75">
        <f t="shared" si="51"/>
        <v>0</v>
      </c>
      <c r="S93" s="75">
        <f t="shared" si="51"/>
        <v>0</v>
      </c>
      <c r="T93" s="75">
        <f t="shared" si="51"/>
        <v>0</v>
      </c>
      <c r="U93" s="75">
        <f t="shared" si="51"/>
        <v>0</v>
      </c>
      <c r="V93" s="75">
        <f t="shared" si="51"/>
        <v>0</v>
      </c>
      <c r="W93" s="75">
        <f t="shared" si="51"/>
        <v>0</v>
      </c>
      <c r="X93" s="75">
        <f t="shared" si="51"/>
        <v>0</v>
      </c>
      <c r="Y93" s="75">
        <f t="shared" si="51"/>
        <v>0</v>
      </c>
      <c r="Z93" s="75">
        <f t="shared" si="51"/>
        <v>0</v>
      </c>
      <c r="AA93" s="75">
        <f t="shared" si="51"/>
        <v>0</v>
      </c>
      <c r="AB93" s="75">
        <f t="shared" si="51"/>
        <v>0</v>
      </c>
      <c r="AC93" s="75">
        <f t="shared" si="51"/>
        <v>0</v>
      </c>
      <c r="AD93" s="75">
        <f t="shared" si="51"/>
        <v>0</v>
      </c>
      <c r="AE93" s="75">
        <f t="shared" si="51"/>
        <v>0</v>
      </c>
      <c r="AF93" s="75">
        <f t="shared" si="51"/>
        <v>0</v>
      </c>
      <c r="AG93" s="75">
        <f t="shared" si="51"/>
        <v>0</v>
      </c>
      <c r="AH93" s="75">
        <f t="shared" si="51"/>
        <v>0</v>
      </c>
      <c r="AI93" s="75">
        <f t="shared" si="51"/>
        <v>0</v>
      </c>
      <c r="AJ93" s="75">
        <f t="shared" si="51"/>
        <v>0</v>
      </c>
      <c r="AK93" s="75">
        <f t="shared" si="51"/>
        <v>0</v>
      </c>
      <c r="AL93" s="75">
        <f t="shared" si="51"/>
        <v>0</v>
      </c>
      <c r="AM93" s="75">
        <f t="shared" si="51"/>
        <v>0</v>
      </c>
      <c r="AN93" s="75">
        <f t="shared" si="51"/>
        <v>0</v>
      </c>
      <c r="AO93" s="75">
        <f t="shared" si="51"/>
        <v>0</v>
      </c>
      <c r="AP93" s="75">
        <f t="shared" si="51"/>
        <v>0</v>
      </c>
      <c r="AQ93" s="75">
        <f t="shared" si="51"/>
        <v>0</v>
      </c>
      <c r="AR93" s="75">
        <f t="shared" si="51"/>
        <v>0</v>
      </c>
      <c r="AS93" s="75">
        <f t="shared" si="51"/>
        <v>0</v>
      </c>
      <c r="AT93" s="75">
        <f t="shared" si="51"/>
        <v>0</v>
      </c>
      <c r="AU93" s="75">
        <f t="shared" si="51"/>
        <v>0</v>
      </c>
      <c r="AV93" s="75">
        <f t="shared" si="51"/>
        <v>0</v>
      </c>
      <c r="AW93" s="75">
        <f t="shared" si="51"/>
        <v>0</v>
      </c>
      <c r="AX93" s="75">
        <f t="shared" si="51"/>
        <v>0</v>
      </c>
      <c r="AY93" s="75">
        <f t="shared" si="51"/>
        <v>0</v>
      </c>
      <c r="AZ93" s="75">
        <f t="shared" si="51"/>
        <v>0</v>
      </c>
      <c r="BA93" s="75">
        <f t="shared" si="51"/>
        <v>0</v>
      </c>
      <c r="BB93" s="75">
        <f t="shared" si="51"/>
        <v>0</v>
      </c>
      <c r="BC93" s="75">
        <f t="shared" si="51"/>
        <v>0</v>
      </c>
      <c r="BD93" s="75">
        <f t="shared" si="51"/>
        <v>0</v>
      </c>
      <c r="BE93" s="75">
        <f t="shared" si="51"/>
        <v>0</v>
      </c>
      <c r="BF93" s="75">
        <f t="shared" si="51"/>
        <v>0</v>
      </c>
      <c r="BG93" s="75">
        <f t="shared" si="51"/>
        <v>0</v>
      </c>
      <c r="BH93" s="75"/>
      <c r="BI93" s="75"/>
      <c r="BJ93" s="75"/>
      <c r="BK93" s="75"/>
      <c r="BL93" s="75"/>
      <c r="BM93" s="37"/>
      <c r="BN93" s="75">
        <f t="shared" si="43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H94" si="52">$K$20*(1-$B$5)/$B$3</f>
        <v>0</v>
      </c>
      <c r="P94" s="75">
        <f t="shared" si="52"/>
        <v>0</v>
      </c>
      <c r="Q94" s="75">
        <f t="shared" si="52"/>
        <v>0</v>
      </c>
      <c r="R94" s="75">
        <f t="shared" si="52"/>
        <v>0</v>
      </c>
      <c r="S94" s="75">
        <f t="shared" si="52"/>
        <v>0</v>
      </c>
      <c r="T94" s="75">
        <f t="shared" si="52"/>
        <v>0</v>
      </c>
      <c r="U94" s="75">
        <f t="shared" si="52"/>
        <v>0</v>
      </c>
      <c r="V94" s="75">
        <f t="shared" si="52"/>
        <v>0</v>
      </c>
      <c r="W94" s="75">
        <f t="shared" si="52"/>
        <v>0</v>
      </c>
      <c r="X94" s="75">
        <f t="shared" si="52"/>
        <v>0</v>
      </c>
      <c r="Y94" s="75">
        <f t="shared" si="52"/>
        <v>0</v>
      </c>
      <c r="Z94" s="75">
        <f t="shared" si="52"/>
        <v>0</v>
      </c>
      <c r="AA94" s="75">
        <f t="shared" si="52"/>
        <v>0</v>
      </c>
      <c r="AB94" s="75">
        <f t="shared" si="52"/>
        <v>0</v>
      </c>
      <c r="AC94" s="75">
        <f t="shared" si="52"/>
        <v>0</v>
      </c>
      <c r="AD94" s="75">
        <f t="shared" si="52"/>
        <v>0</v>
      </c>
      <c r="AE94" s="75">
        <f t="shared" si="52"/>
        <v>0</v>
      </c>
      <c r="AF94" s="75">
        <f t="shared" si="52"/>
        <v>0</v>
      </c>
      <c r="AG94" s="75">
        <f t="shared" si="52"/>
        <v>0</v>
      </c>
      <c r="AH94" s="75">
        <f t="shared" si="52"/>
        <v>0</v>
      </c>
      <c r="AI94" s="75">
        <f t="shared" si="52"/>
        <v>0</v>
      </c>
      <c r="AJ94" s="75">
        <f t="shared" si="52"/>
        <v>0</v>
      </c>
      <c r="AK94" s="75">
        <f t="shared" si="52"/>
        <v>0</v>
      </c>
      <c r="AL94" s="75">
        <f t="shared" si="52"/>
        <v>0</v>
      </c>
      <c r="AM94" s="75">
        <f t="shared" si="52"/>
        <v>0</v>
      </c>
      <c r="AN94" s="75">
        <f t="shared" si="52"/>
        <v>0</v>
      </c>
      <c r="AO94" s="75">
        <f t="shared" si="52"/>
        <v>0</v>
      </c>
      <c r="AP94" s="75">
        <f t="shared" si="52"/>
        <v>0</v>
      </c>
      <c r="AQ94" s="75">
        <f t="shared" si="52"/>
        <v>0</v>
      </c>
      <c r="AR94" s="75">
        <f t="shared" si="52"/>
        <v>0</v>
      </c>
      <c r="AS94" s="75">
        <f t="shared" si="52"/>
        <v>0</v>
      </c>
      <c r="AT94" s="75">
        <f t="shared" si="52"/>
        <v>0</v>
      </c>
      <c r="AU94" s="75">
        <f t="shared" si="52"/>
        <v>0</v>
      </c>
      <c r="AV94" s="75">
        <f t="shared" si="52"/>
        <v>0</v>
      </c>
      <c r="AW94" s="75">
        <f t="shared" si="52"/>
        <v>0</v>
      </c>
      <c r="AX94" s="75">
        <f t="shared" si="52"/>
        <v>0</v>
      </c>
      <c r="AY94" s="75">
        <f t="shared" si="52"/>
        <v>0</v>
      </c>
      <c r="AZ94" s="75">
        <f t="shared" si="52"/>
        <v>0</v>
      </c>
      <c r="BA94" s="75">
        <f t="shared" si="52"/>
        <v>0</v>
      </c>
      <c r="BB94" s="75">
        <f t="shared" si="52"/>
        <v>0</v>
      </c>
      <c r="BC94" s="75">
        <f t="shared" si="52"/>
        <v>0</v>
      </c>
      <c r="BD94" s="75">
        <f t="shared" si="52"/>
        <v>0</v>
      </c>
      <c r="BE94" s="75">
        <f t="shared" si="52"/>
        <v>0</v>
      </c>
      <c r="BF94" s="75">
        <f t="shared" si="52"/>
        <v>0</v>
      </c>
      <c r="BG94" s="75">
        <f t="shared" si="52"/>
        <v>0</v>
      </c>
      <c r="BH94" s="75">
        <f t="shared" si="52"/>
        <v>0</v>
      </c>
      <c r="BI94" s="75"/>
      <c r="BJ94" s="75"/>
      <c r="BK94" s="75"/>
      <c r="BL94" s="75"/>
      <c r="BM94" s="37"/>
      <c r="BN94" s="75">
        <f t="shared" si="43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3">$L$20*(1-$B$5)/$B$3</f>
        <v>0</v>
      </c>
      <c r="P95" s="75">
        <f t="shared" si="53"/>
        <v>0</v>
      </c>
      <c r="Q95" s="75">
        <f t="shared" si="53"/>
        <v>0</v>
      </c>
      <c r="R95" s="75">
        <f t="shared" si="53"/>
        <v>0</v>
      </c>
      <c r="S95" s="75">
        <f t="shared" si="53"/>
        <v>0</v>
      </c>
      <c r="T95" s="75">
        <f t="shared" si="53"/>
        <v>0</v>
      </c>
      <c r="U95" s="75">
        <f t="shared" si="53"/>
        <v>0</v>
      </c>
      <c r="V95" s="75">
        <f t="shared" si="53"/>
        <v>0</v>
      </c>
      <c r="W95" s="75">
        <f t="shared" si="53"/>
        <v>0</v>
      </c>
      <c r="X95" s="75">
        <f t="shared" si="53"/>
        <v>0</v>
      </c>
      <c r="Y95" s="75">
        <f t="shared" si="53"/>
        <v>0</v>
      </c>
      <c r="Z95" s="75">
        <f t="shared" si="53"/>
        <v>0</v>
      </c>
      <c r="AA95" s="75">
        <f t="shared" si="53"/>
        <v>0</v>
      </c>
      <c r="AB95" s="75">
        <f t="shared" si="53"/>
        <v>0</v>
      </c>
      <c r="AC95" s="75">
        <f t="shared" si="53"/>
        <v>0</v>
      </c>
      <c r="AD95" s="75">
        <f t="shared" si="53"/>
        <v>0</v>
      </c>
      <c r="AE95" s="75">
        <f t="shared" si="53"/>
        <v>0</v>
      </c>
      <c r="AF95" s="75">
        <f t="shared" si="53"/>
        <v>0</v>
      </c>
      <c r="AG95" s="75">
        <f t="shared" si="53"/>
        <v>0</v>
      </c>
      <c r="AH95" s="75">
        <f t="shared" si="53"/>
        <v>0</v>
      </c>
      <c r="AI95" s="75">
        <f t="shared" si="53"/>
        <v>0</v>
      </c>
      <c r="AJ95" s="75">
        <f t="shared" si="53"/>
        <v>0</v>
      </c>
      <c r="AK95" s="75">
        <f t="shared" si="53"/>
        <v>0</v>
      </c>
      <c r="AL95" s="75">
        <f t="shared" si="53"/>
        <v>0</v>
      </c>
      <c r="AM95" s="75">
        <f t="shared" si="53"/>
        <v>0</v>
      </c>
      <c r="AN95" s="75">
        <f t="shared" si="53"/>
        <v>0</v>
      </c>
      <c r="AO95" s="75">
        <f t="shared" si="53"/>
        <v>0</v>
      </c>
      <c r="AP95" s="75">
        <f t="shared" si="53"/>
        <v>0</v>
      </c>
      <c r="AQ95" s="75">
        <f t="shared" si="53"/>
        <v>0</v>
      </c>
      <c r="AR95" s="75">
        <f t="shared" si="53"/>
        <v>0</v>
      </c>
      <c r="AS95" s="75">
        <f t="shared" si="53"/>
        <v>0</v>
      </c>
      <c r="AT95" s="75">
        <f t="shared" si="53"/>
        <v>0</v>
      </c>
      <c r="AU95" s="75">
        <f t="shared" si="53"/>
        <v>0</v>
      </c>
      <c r="AV95" s="75">
        <f t="shared" si="53"/>
        <v>0</v>
      </c>
      <c r="AW95" s="75">
        <f t="shared" si="53"/>
        <v>0</v>
      </c>
      <c r="AX95" s="75">
        <f t="shared" si="53"/>
        <v>0</v>
      </c>
      <c r="AY95" s="75">
        <f t="shared" si="53"/>
        <v>0</v>
      </c>
      <c r="AZ95" s="75">
        <f t="shared" si="53"/>
        <v>0</v>
      </c>
      <c r="BA95" s="75">
        <f t="shared" si="53"/>
        <v>0</v>
      </c>
      <c r="BB95" s="75">
        <f t="shared" si="53"/>
        <v>0</v>
      </c>
      <c r="BC95" s="75">
        <f t="shared" si="53"/>
        <v>0</v>
      </c>
      <c r="BD95" s="75">
        <f t="shared" si="53"/>
        <v>0</v>
      </c>
      <c r="BE95" s="75">
        <f t="shared" si="53"/>
        <v>0</v>
      </c>
      <c r="BF95" s="75">
        <f t="shared" si="53"/>
        <v>0</v>
      </c>
      <c r="BG95" s="75">
        <f t="shared" si="53"/>
        <v>0</v>
      </c>
      <c r="BH95" s="75">
        <f t="shared" si="53"/>
        <v>0</v>
      </c>
      <c r="BI95" s="75">
        <f t="shared" si="53"/>
        <v>0</v>
      </c>
      <c r="BJ95" s="75"/>
      <c r="BK95" s="75"/>
      <c r="BL95" s="75"/>
      <c r="BM95" s="37"/>
      <c r="BN95" s="75">
        <f t="shared" si="43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 t="shared" ref="N96:BJ96" si="54">$M$20*(1-$B$5)/$B$3</f>
        <v>0</v>
      </c>
      <c r="O96" s="75">
        <f t="shared" si="54"/>
        <v>0</v>
      </c>
      <c r="P96" s="75">
        <f t="shared" si="54"/>
        <v>0</v>
      </c>
      <c r="Q96" s="75">
        <f t="shared" si="54"/>
        <v>0</v>
      </c>
      <c r="R96" s="75">
        <f t="shared" si="54"/>
        <v>0</v>
      </c>
      <c r="S96" s="75">
        <f t="shared" si="54"/>
        <v>0</v>
      </c>
      <c r="T96" s="75">
        <f t="shared" si="54"/>
        <v>0</v>
      </c>
      <c r="U96" s="75">
        <f t="shared" si="54"/>
        <v>0</v>
      </c>
      <c r="V96" s="75">
        <f t="shared" si="54"/>
        <v>0</v>
      </c>
      <c r="W96" s="75">
        <f t="shared" si="54"/>
        <v>0</v>
      </c>
      <c r="X96" s="75">
        <f t="shared" si="54"/>
        <v>0</v>
      </c>
      <c r="Y96" s="75">
        <f t="shared" si="54"/>
        <v>0</v>
      </c>
      <c r="Z96" s="75">
        <f t="shared" si="54"/>
        <v>0</v>
      </c>
      <c r="AA96" s="75">
        <f t="shared" si="54"/>
        <v>0</v>
      </c>
      <c r="AB96" s="75">
        <f t="shared" si="54"/>
        <v>0</v>
      </c>
      <c r="AC96" s="75">
        <f t="shared" si="54"/>
        <v>0</v>
      </c>
      <c r="AD96" s="75">
        <f t="shared" si="54"/>
        <v>0</v>
      </c>
      <c r="AE96" s="75">
        <f t="shared" si="54"/>
        <v>0</v>
      </c>
      <c r="AF96" s="75">
        <f t="shared" si="54"/>
        <v>0</v>
      </c>
      <c r="AG96" s="75">
        <f t="shared" si="54"/>
        <v>0</v>
      </c>
      <c r="AH96" s="75">
        <f t="shared" si="54"/>
        <v>0</v>
      </c>
      <c r="AI96" s="75">
        <f t="shared" si="54"/>
        <v>0</v>
      </c>
      <c r="AJ96" s="75">
        <f t="shared" si="54"/>
        <v>0</v>
      </c>
      <c r="AK96" s="75">
        <f t="shared" si="54"/>
        <v>0</v>
      </c>
      <c r="AL96" s="75">
        <f t="shared" si="54"/>
        <v>0</v>
      </c>
      <c r="AM96" s="75">
        <f t="shared" si="54"/>
        <v>0</v>
      </c>
      <c r="AN96" s="75">
        <f t="shared" si="54"/>
        <v>0</v>
      </c>
      <c r="AO96" s="75">
        <f t="shared" si="54"/>
        <v>0</v>
      </c>
      <c r="AP96" s="75">
        <f t="shared" si="54"/>
        <v>0</v>
      </c>
      <c r="AQ96" s="75">
        <f t="shared" si="54"/>
        <v>0</v>
      </c>
      <c r="AR96" s="75">
        <f t="shared" si="54"/>
        <v>0</v>
      </c>
      <c r="AS96" s="75">
        <f t="shared" si="54"/>
        <v>0</v>
      </c>
      <c r="AT96" s="75">
        <f t="shared" si="54"/>
        <v>0</v>
      </c>
      <c r="AU96" s="75">
        <f t="shared" si="54"/>
        <v>0</v>
      </c>
      <c r="AV96" s="75">
        <f t="shared" si="54"/>
        <v>0</v>
      </c>
      <c r="AW96" s="75">
        <f t="shared" si="54"/>
        <v>0</v>
      </c>
      <c r="AX96" s="75">
        <f t="shared" si="54"/>
        <v>0</v>
      </c>
      <c r="AY96" s="75">
        <f t="shared" si="54"/>
        <v>0</v>
      </c>
      <c r="AZ96" s="75">
        <f t="shared" si="54"/>
        <v>0</v>
      </c>
      <c r="BA96" s="75">
        <f t="shared" si="54"/>
        <v>0</v>
      </c>
      <c r="BB96" s="75">
        <f t="shared" si="54"/>
        <v>0</v>
      </c>
      <c r="BC96" s="75">
        <f t="shared" si="54"/>
        <v>0</v>
      </c>
      <c r="BD96" s="75">
        <f t="shared" si="54"/>
        <v>0</v>
      </c>
      <c r="BE96" s="75">
        <f t="shared" si="54"/>
        <v>0</v>
      </c>
      <c r="BF96" s="75">
        <f t="shared" si="54"/>
        <v>0</v>
      </c>
      <c r="BG96" s="75">
        <f t="shared" si="54"/>
        <v>0</v>
      </c>
      <c r="BH96" s="75">
        <f t="shared" si="54"/>
        <v>0</v>
      </c>
      <c r="BI96" s="75">
        <f t="shared" si="54"/>
        <v>0</v>
      </c>
      <c r="BJ96" s="75">
        <f t="shared" si="54"/>
        <v>0</v>
      </c>
      <c r="BK96" s="75"/>
      <c r="BL96" s="75"/>
      <c r="BM96" s="37"/>
      <c r="BN96" s="75">
        <f t="shared" si="43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0</v>
      </c>
      <c r="O97" s="75">
        <f t="shared" ref="O97:BK97" si="55">$N$20*(1-$B$5)/$B$3</f>
        <v>0</v>
      </c>
      <c r="P97" s="75">
        <f t="shared" si="55"/>
        <v>0</v>
      </c>
      <c r="Q97" s="75">
        <f t="shared" si="55"/>
        <v>0</v>
      </c>
      <c r="R97" s="75">
        <f t="shared" si="55"/>
        <v>0</v>
      </c>
      <c r="S97" s="75">
        <f t="shared" si="55"/>
        <v>0</v>
      </c>
      <c r="T97" s="75">
        <f t="shared" si="55"/>
        <v>0</v>
      </c>
      <c r="U97" s="75">
        <f t="shared" si="55"/>
        <v>0</v>
      </c>
      <c r="V97" s="75">
        <f t="shared" si="55"/>
        <v>0</v>
      </c>
      <c r="W97" s="75">
        <f t="shared" si="55"/>
        <v>0</v>
      </c>
      <c r="X97" s="75">
        <f t="shared" si="55"/>
        <v>0</v>
      </c>
      <c r="Y97" s="75">
        <f t="shared" si="55"/>
        <v>0</v>
      </c>
      <c r="Z97" s="75">
        <f t="shared" si="55"/>
        <v>0</v>
      </c>
      <c r="AA97" s="75">
        <f t="shared" si="55"/>
        <v>0</v>
      </c>
      <c r="AB97" s="75">
        <f t="shared" si="55"/>
        <v>0</v>
      </c>
      <c r="AC97" s="75">
        <f t="shared" si="55"/>
        <v>0</v>
      </c>
      <c r="AD97" s="75">
        <f t="shared" si="55"/>
        <v>0</v>
      </c>
      <c r="AE97" s="75">
        <f t="shared" si="55"/>
        <v>0</v>
      </c>
      <c r="AF97" s="75">
        <f t="shared" si="55"/>
        <v>0</v>
      </c>
      <c r="AG97" s="75">
        <f t="shared" si="55"/>
        <v>0</v>
      </c>
      <c r="AH97" s="75">
        <f t="shared" si="55"/>
        <v>0</v>
      </c>
      <c r="AI97" s="75">
        <f t="shared" si="55"/>
        <v>0</v>
      </c>
      <c r="AJ97" s="75">
        <f t="shared" si="55"/>
        <v>0</v>
      </c>
      <c r="AK97" s="75">
        <f t="shared" si="55"/>
        <v>0</v>
      </c>
      <c r="AL97" s="75">
        <f t="shared" si="55"/>
        <v>0</v>
      </c>
      <c r="AM97" s="75">
        <f t="shared" si="55"/>
        <v>0</v>
      </c>
      <c r="AN97" s="75">
        <f t="shared" si="55"/>
        <v>0</v>
      </c>
      <c r="AO97" s="75">
        <f t="shared" si="55"/>
        <v>0</v>
      </c>
      <c r="AP97" s="75">
        <f t="shared" si="55"/>
        <v>0</v>
      </c>
      <c r="AQ97" s="75">
        <f t="shared" si="55"/>
        <v>0</v>
      </c>
      <c r="AR97" s="75">
        <f t="shared" si="55"/>
        <v>0</v>
      </c>
      <c r="AS97" s="75">
        <f t="shared" si="55"/>
        <v>0</v>
      </c>
      <c r="AT97" s="75">
        <f t="shared" si="55"/>
        <v>0</v>
      </c>
      <c r="AU97" s="75">
        <f t="shared" si="55"/>
        <v>0</v>
      </c>
      <c r="AV97" s="75">
        <f t="shared" si="55"/>
        <v>0</v>
      </c>
      <c r="AW97" s="75">
        <f t="shared" si="55"/>
        <v>0</v>
      </c>
      <c r="AX97" s="75">
        <f t="shared" si="55"/>
        <v>0</v>
      </c>
      <c r="AY97" s="75">
        <f t="shared" si="55"/>
        <v>0</v>
      </c>
      <c r="AZ97" s="75">
        <f t="shared" si="55"/>
        <v>0</v>
      </c>
      <c r="BA97" s="75">
        <f t="shared" si="55"/>
        <v>0</v>
      </c>
      <c r="BB97" s="75">
        <f t="shared" si="55"/>
        <v>0</v>
      </c>
      <c r="BC97" s="75">
        <f t="shared" si="55"/>
        <v>0</v>
      </c>
      <c r="BD97" s="75">
        <f t="shared" si="55"/>
        <v>0</v>
      </c>
      <c r="BE97" s="75">
        <f t="shared" si="55"/>
        <v>0</v>
      </c>
      <c r="BF97" s="75">
        <f t="shared" si="55"/>
        <v>0</v>
      </c>
      <c r="BG97" s="75">
        <f t="shared" si="55"/>
        <v>0</v>
      </c>
      <c r="BH97" s="75">
        <f t="shared" si="55"/>
        <v>0</v>
      </c>
      <c r="BI97" s="75">
        <f t="shared" si="55"/>
        <v>0</v>
      </c>
      <c r="BJ97" s="75">
        <f t="shared" si="55"/>
        <v>0</v>
      </c>
      <c r="BK97" s="75">
        <f t="shared" si="55"/>
        <v>0</v>
      </c>
      <c r="BL97" s="75"/>
      <c r="BM97" s="37"/>
      <c r="BN97" s="75">
        <f t="shared" si="43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6">SUM(C85:C97)</f>
        <v>0</v>
      </c>
      <c r="D98" s="104">
        <f t="shared" si="56"/>
        <v>0</v>
      </c>
      <c r="E98" s="104">
        <f t="shared" si="56"/>
        <v>0</v>
      </c>
      <c r="F98" s="104">
        <f t="shared" si="56"/>
        <v>0</v>
      </c>
      <c r="G98" s="104">
        <f t="shared" si="56"/>
        <v>0</v>
      </c>
      <c r="H98" s="104">
        <f t="shared" si="56"/>
        <v>0</v>
      </c>
      <c r="I98" s="104">
        <f t="shared" si="56"/>
        <v>0</v>
      </c>
      <c r="J98" s="104">
        <f t="shared" si="56"/>
        <v>0</v>
      </c>
      <c r="K98" s="104">
        <f t="shared" si="56"/>
        <v>0</v>
      </c>
      <c r="L98" s="104">
        <f t="shared" si="56"/>
        <v>0</v>
      </c>
      <c r="M98" s="104">
        <f t="shared" si="56"/>
        <v>0</v>
      </c>
      <c r="N98" s="104">
        <f t="shared" si="56"/>
        <v>0</v>
      </c>
      <c r="O98" s="104">
        <f t="shared" si="56"/>
        <v>0</v>
      </c>
      <c r="P98" s="104">
        <f t="shared" si="56"/>
        <v>0</v>
      </c>
      <c r="Q98" s="104">
        <f t="shared" si="56"/>
        <v>0</v>
      </c>
      <c r="R98" s="104">
        <f t="shared" si="56"/>
        <v>0</v>
      </c>
      <c r="S98" s="104">
        <f t="shared" si="56"/>
        <v>0</v>
      </c>
      <c r="T98" s="104">
        <f t="shared" si="56"/>
        <v>0</v>
      </c>
      <c r="U98" s="104">
        <f t="shared" si="56"/>
        <v>0</v>
      </c>
      <c r="V98" s="104">
        <f t="shared" si="56"/>
        <v>0</v>
      </c>
      <c r="W98" s="104">
        <f t="shared" si="56"/>
        <v>0</v>
      </c>
      <c r="X98" s="104">
        <f t="shared" si="56"/>
        <v>0</v>
      </c>
      <c r="Y98" s="104">
        <f t="shared" si="56"/>
        <v>0</v>
      </c>
      <c r="Z98" s="104">
        <f t="shared" si="56"/>
        <v>0</v>
      </c>
      <c r="AA98" s="104">
        <f t="shared" si="56"/>
        <v>0</v>
      </c>
      <c r="AB98" s="104">
        <f t="shared" si="56"/>
        <v>0</v>
      </c>
      <c r="AC98" s="104">
        <f t="shared" si="56"/>
        <v>0</v>
      </c>
      <c r="AD98" s="104">
        <f t="shared" si="56"/>
        <v>0</v>
      </c>
      <c r="AE98" s="104">
        <f t="shared" si="56"/>
        <v>0</v>
      </c>
      <c r="AF98" s="104">
        <f t="shared" si="56"/>
        <v>0</v>
      </c>
      <c r="AG98" s="104">
        <f t="shared" si="56"/>
        <v>0</v>
      </c>
      <c r="AH98" s="104">
        <f t="shared" si="56"/>
        <v>0</v>
      </c>
      <c r="AI98" s="104">
        <f t="shared" si="56"/>
        <v>0</v>
      </c>
      <c r="AJ98" s="104">
        <f t="shared" si="56"/>
        <v>0</v>
      </c>
      <c r="AK98" s="104">
        <f t="shared" si="56"/>
        <v>0</v>
      </c>
      <c r="AL98" s="104">
        <f t="shared" si="56"/>
        <v>0</v>
      </c>
      <c r="AM98" s="104">
        <f t="shared" si="56"/>
        <v>0</v>
      </c>
      <c r="AN98" s="104">
        <f t="shared" si="56"/>
        <v>0</v>
      </c>
      <c r="AO98" s="104">
        <f t="shared" si="56"/>
        <v>0</v>
      </c>
      <c r="AP98" s="104">
        <f t="shared" si="56"/>
        <v>0</v>
      </c>
      <c r="AQ98" s="104">
        <f t="shared" si="56"/>
        <v>0</v>
      </c>
      <c r="AR98" s="104">
        <f t="shared" si="56"/>
        <v>0</v>
      </c>
      <c r="AS98" s="104">
        <f t="shared" si="56"/>
        <v>0</v>
      </c>
      <c r="AT98" s="104">
        <f t="shared" si="56"/>
        <v>0</v>
      </c>
      <c r="AU98" s="104">
        <f t="shared" si="56"/>
        <v>0</v>
      </c>
      <c r="AV98" s="104">
        <f t="shared" si="56"/>
        <v>0</v>
      </c>
      <c r="AW98" s="104">
        <f t="shared" si="56"/>
        <v>0</v>
      </c>
      <c r="AX98" s="104">
        <f t="shared" si="56"/>
        <v>0</v>
      </c>
      <c r="AY98" s="104">
        <f t="shared" si="56"/>
        <v>0</v>
      </c>
      <c r="AZ98" s="104">
        <f t="shared" si="56"/>
        <v>0</v>
      </c>
      <c r="BA98" s="104">
        <f t="shared" si="56"/>
        <v>0</v>
      </c>
      <c r="BB98" s="104">
        <f t="shared" si="56"/>
        <v>0</v>
      </c>
      <c r="BC98" s="104">
        <f t="shared" si="56"/>
        <v>0</v>
      </c>
      <c r="BD98" s="104">
        <f t="shared" si="56"/>
        <v>0</v>
      </c>
      <c r="BE98" s="104">
        <f t="shared" si="56"/>
        <v>0</v>
      </c>
      <c r="BF98" s="104">
        <f t="shared" si="56"/>
        <v>0</v>
      </c>
      <c r="BG98" s="104">
        <f t="shared" si="56"/>
        <v>0</v>
      </c>
      <c r="BH98" s="104">
        <f t="shared" si="56"/>
        <v>0</v>
      </c>
      <c r="BI98" s="104">
        <f t="shared" si="56"/>
        <v>0</v>
      </c>
      <c r="BJ98" s="104">
        <f t="shared" si="56"/>
        <v>0</v>
      </c>
      <c r="BK98" s="104">
        <f t="shared" si="56"/>
        <v>0</v>
      </c>
      <c r="BL98" s="104">
        <f t="shared" si="56"/>
        <v>0</v>
      </c>
      <c r="BM98" s="344"/>
      <c r="BN98" s="58">
        <f>SUM(BN85:BN97)</f>
        <v>0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A101" si="57">$B$20/$B$3</f>
        <v>0</v>
      </c>
      <c r="C101" s="75">
        <f t="shared" si="57"/>
        <v>0</v>
      </c>
      <c r="D101" s="75">
        <f t="shared" si="57"/>
        <v>0</v>
      </c>
      <c r="E101" s="75">
        <f t="shared" si="57"/>
        <v>0</v>
      </c>
      <c r="F101" s="75">
        <f t="shared" si="57"/>
        <v>0</v>
      </c>
      <c r="G101" s="75">
        <f t="shared" si="57"/>
        <v>0</v>
      </c>
      <c r="H101" s="75">
        <f t="shared" si="57"/>
        <v>0</v>
      </c>
      <c r="I101" s="75">
        <f t="shared" si="57"/>
        <v>0</v>
      </c>
      <c r="J101" s="75">
        <f t="shared" si="57"/>
        <v>0</v>
      </c>
      <c r="K101" s="75">
        <f t="shared" si="57"/>
        <v>0</v>
      </c>
      <c r="L101" s="75">
        <f t="shared" si="57"/>
        <v>0</v>
      </c>
      <c r="M101" s="75">
        <f t="shared" si="57"/>
        <v>0</v>
      </c>
      <c r="N101" s="75">
        <f t="shared" si="57"/>
        <v>0</v>
      </c>
      <c r="O101" s="75">
        <f t="shared" si="57"/>
        <v>0</v>
      </c>
      <c r="P101" s="75">
        <f t="shared" si="57"/>
        <v>0</v>
      </c>
      <c r="Q101" s="75">
        <f t="shared" si="57"/>
        <v>0</v>
      </c>
      <c r="R101" s="75">
        <f t="shared" si="57"/>
        <v>0</v>
      </c>
      <c r="S101" s="75">
        <f t="shared" si="57"/>
        <v>0</v>
      </c>
      <c r="T101" s="75">
        <f t="shared" si="57"/>
        <v>0</v>
      </c>
      <c r="U101" s="75">
        <f t="shared" si="57"/>
        <v>0</v>
      </c>
      <c r="V101" s="75">
        <f t="shared" si="57"/>
        <v>0</v>
      </c>
      <c r="W101" s="75">
        <f t="shared" si="57"/>
        <v>0</v>
      </c>
      <c r="X101" s="75">
        <f t="shared" si="57"/>
        <v>0</v>
      </c>
      <c r="Y101" s="75">
        <f t="shared" si="57"/>
        <v>0</v>
      </c>
      <c r="Z101" s="75">
        <f t="shared" si="57"/>
        <v>0</v>
      </c>
      <c r="AA101" s="75"/>
      <c r="AB101" s="75"/>
      <c r="AC101" s="75">
        <f t="shared" si="57"/>
        <v>0</v>
      </c>
      <c r="AD101" s="75">
        <f t="shared" si="57"/>
        <v>0</v>
      </c>
      <c r="AE101" s="75">
        <f t="shared" si="57"/>
        <v>0</v>
      </c>
      <c r="AF101" s="75">
        <f t="shared" si="57"/>
        <v>0</v>
      </c>
      <c r="AG101" s="75">
        <f t="shared" si="57"/>
        <v>0</v>
      </c>
      <c r="AH101" s="75">
        <f t="shared" si="57"/>
        <v>0</v>
      </c>
      <c r="AI101" s="75">
        <f t="shared" si="57"/>
        <v>0</v>
      </c>
      <c r="AJ101" s="75">
        <f t="shared" si="57"/>
        <v>0</v>
      </c>
      <c r="AK101" s="75">
        <f t="shared" si="57"/>
        <v>0</v>
      </c>
      <c r="AL101" s="75">
        <f t="shared" si="57"/>
        <v>0</v>
      </c>
      <c r="AM101" s="75">
        <f t="shared" si="57"/>
        <v>0</v>
      </c>
      <c r="AN101" s="75">
        <f t="shared" si="57"/>
        <v>0</v>
      </c>
      <c r="AO101" s="75">
        <f t="shared" si="57"/>
        <v>0</v>
      </c>
      <c r="AP101" s="75">
        <f t="shared" si="57"/>
        <v>0</v>
      </c>
      <c r="AQ101" s="75">
        <f t="shared" si="57"/>
        <v>0</v>
      </c>
      <c r="AR101" s="75">
        <f t="shared" si="57"/>
        <v>0</v>
      </c>
      <c r="AS101" s="75">
        <f t="shared" si="57"/>
        <v>0</v>
      </c>
      <c r="AT101" s="75">
        <f t="shared" si="57"/>
        <v>0</v>
      </c>
      <c r="AU101" s="75">
        <f t="shared" si="57"/>
        <v>0</v>
      </c>
      <c r="AV101" s="75">
        <f t="shared" si="57"/>
        <v>0</v>
      </c>
      <c r="AW101" s="75">
        <f t="shared" si="57"/>
        <v>0</v>
      </c>
      <c r="AX101" s="75">
        <f t="shared" si="57"/>
        <v>0</v>
      </c>
      <c r="AY101" s="75">
        <f t="shared" si="57"/>
        <v>0</v>
      </c>
      <c r="AZ101" s="75">
        <f t="shared" si="57"/>
        <v>0</v>
      </c>
      <c r="BA101" s="75">
        <f t="shared" si="57"/>
        <v>0</v>
      </c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37"/>
      <c r="BN101" s="75">
        <f t="shared" ref="BN101:BN113" si="58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A102" si="59">$C$20/$B$3</f>
        <v>0</v>
      </c>
      <c r="D102" s="75">
        <f t="shared" si="59"/>
        <v>0</v>
      </c>
      <c r="E102" s="75">
        <f t="shared" si="59"/>
        <v>0</v>
      </c>
      <c r="F102" s="75">
        <f t="shared" si="59"/>
        <v>0</v>
      </c>
      <c r="G102" s="75">
        <f t="shared" si="59"/>
        <v>0</v>
      </c>
      <c r="H102" s="75">
        <f t="shared" si="59"/>
        <v>0</v>
      </c>
      <c r="I102" s="75">
        <f t="shared" si="59"/>
        <v>0</v>
      </c>
      <c r="J102" s="75">
        <f t="shared" si="59"/>
        <v>0</v>
      </c>
      <c r="K102" s="75">
        <f t="shared" si="59"/>
        <v>0</v>
      </c>
      <c r="L102" s="75">
        <f t="shared" si="59"/>
        <v>0</v>
      </c>
      <c r="M102" s="75">
        <f t="shared" si="59"/>
        <v>0</v>
      </c>
      <c r="N102" s="75">
        <f t="shared" si="59"/>
        <v>0</v>
      </c>
      <c r="O102" s="75">
        <f t="shared" si="59"/>
        <v>0</v>
      </c>
      <c r="P102" s="75">
        <f t="shared" si="59"/>
        <v>0</v>
      </c>
      <c r="Q102" s="75">
        <f t="shared" si="59"/>
        <v>0</v>
      </c>
      <c r="R102" s="75">
        <f t="shared" si="59"/>
        <v>0</v>
      </c>
      <c r="S102" s="75">
        <f t="shared" si="59"/>
        <v>0</v>
      </c>
      <c r="T102" s="75">
        <f t="shared" si="59"/>
        <v>0</v>
      </c>
      <c r="U102" s="75">
        <f t="shared" si="59"/>
        <v>0</v>
      </c>
      <c r="V102" s="75">
        <f t="shared" si="59"/>
        <v>0</v>
      </c>
      <c r="W102" s="75">
        <f t="shared" si="59"/>
        <v>0</v>
      </c>
      <c r="X102" s="75">
        <f t="shared" si="59"/>
        <v>0</v>
      </c>
      <c r="Y102" s="75">
        <f t="shared" si="59"/>
        <v>0</v>
      </c>
      <c r="Z102" s="75">
        <f t="shared" si="59"/>
        <v>0</v>
      </c>
      <c r="AA102" s="75">
        <f t="shared" si="59"/>
        <v>0</v>
      </c>
      <c r="AB102" s="75"/>
      <c r="AC102" s="75">
        <f t="shared" si="59"/>
        <v>0</v>
      </c>
      <c r="AD102" s="75">
        <f t="shared" si="59"/>
        <v>0</v>
      </c>
      <c r="AE102" s="75">
        <f t="shared" si="59"/>
        <v>0</v>
      </c>
      <c r="AF102" s="75">
        <f t="shared" si="59"/>
        <v>0</v>
      </c>
      <c r="AG102" s="75">
        <f t="shared" si="59"/>
        <v>0</v>
      </c>
      <c r="AH102" s="75">
        <f t="shared" si="59"/>
        <v>0</v>
      </c>
      <c r="AI102" s="75">
        <f t="shared" si="59"/>
        <v>0</v>
      </c>
      <c r="AJ102" s="75">
        <f t="shared" si="59"/>
        <v>0</v>
      </c>
      <c r="AK102" s="75">
        <f t="shared" si="59"/>
        <v>0</v>
      </c>
      <c r="AL102" s="75">
        <f t="shared" si="59"/>
        <v>0</v>
      </c>
      <c r="AM102" s="75">
        <f t="shared" si="59"/>
        <v>0</v>
      </c>
      <c r="AN102" s="75">
        <f t="shared" si="59"/>
        <v>0</v>
      </c>
      <c r="AO102" s="75">
        <f t="shared" si="59"/>
        <v>0</v>
      </c>
      <c r="AP102" s="75">
        <f t="shared" si="59"/>
        <v>0</v>
      </c>
      <c r="AQ102" s="75">
        <f t="shared" si="59"/>
        <v>0</v>
      </c>
      <c r="AR102" s="75">
        <f t="shared" si="59"/>
        <v>0</v>
      </c>
      <c r="AS102" s="75">
        <f t="shared" si="59"/>
        <v>0</v>
      </c>
      <c r="AT102" s="75">
        <f t="shared" si="59"/>
        <v>0</v>
      </c>
      <c r="AU102" s="75">
        <f t="shared" si="59"/>
        <v>0</v>
      </c>
      <c r="AV102" s="75">
        <f t="shared" si="59"/>
        <v>0</v>
      </c>
      <c r="AW102" s="75">
        <f t="shared" si="59"/>
        <v>0</v>
      </c>
      <c r="AX102" s="75">
        <f t="shared" si="59"/>
        <v>0</v>
      </c>
      <c r="AY102" s="75">
        <f t="shared" si="59"/>
        <v>0</v>
      </c>
      <c r="AZ102" s="75">
        <f t="shared" si="59"/>
        <v>0</v>
      </c>
      <c r="BA102" s="75">
        <f t="shared" si="59"/>
        <v>0</v>
      </c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8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60">$D$20/$B$3</f>
        <v>0</v>
      </c>
      <c r="E103" s="75">
        <f t="shared" si="60"/>
        <v>0</v>
      </c>
      <c r="F103" s="75">
        <f t="shared" si="60"/>
        <v>0</v>
      </c>
      <c r="G103" s="75">
        <f t="shared" si="60"/>
        <v>0</v>
      </c>
      <c r="H103" s="75">
        <f t="shared" si="60"/>
        <v>0</v>
      </c>
      <c r="I103" s="75">
        <f t="shared" si="60"/>
        <v>0</v>
      </c>
      <c r="J103" s="75">
        <f t="shared" si="60"/>
        <v>0</v>
      </c>
      <c r="K103" s="75">
        <f t="shared" si="60"/>
        <v>0</v>
      </c>
      <c r="L103" s="75">
        <f t="shared" si="60"/>
        <v>0</v>
      </c>
      <c r="M103" s="75">
        <f t="shared" si="60"/>
        <v>0</v>
      </c>
      <c r="N103" s="75">
        <f t="shared" si="60"/>
        <v>0</v>
      </c>
      <c r="O103" s="75">
        <f t="shared" si="60"/>
        <v>0</v>
      </c>
      <c r="P103" s="75">
        <f t="shared" si="60"/>
        <v>0</v>
      </c>
      <c r="Q103" s="75">
        <f t="shared" si="60"/>
        <v>0</v>
      </c>
      <c r="R103" s="75">
        <f t="shared" si="60"/>
        <v>0</v>
      </c>
      <c r="S103" s="75">
        <f t="shared" si="60"/>
        <v>0</v>
      </c>
      <c r="T103" s="75">
        <f t="shared" si="60"/>
        <v>0</v>
      </c>
      <c r="U103" s="75">
        <f t="shared" si="60"/>
        <v>0</v>
      </c>
      <c r="V103" s="75">
        <f t="shared" si="60"/>
        <v>0</v>
      </c>
      <c r="W103" s="75">
        <f t="shared" si="60"/>
        <v>0</v>
      </c>
      <c r="X103" s="75">
        <f t="shared" si="60"/>
        <v>0</v>
      </c>
      <c r="Y103" s="75">
        <f t="shared" si="60"/>
        <v>0</v>
      </c>
      <c r="Z103" s="75">
        <f t="shared" si="60"/>
        <v>0</v>
      </c>
      <c r="AA103" s="75">
        <f t="shared" si="60"/>
        <v>0</v>
      </c>
      <c r="AB103" s="75">
        <f t="shared" si="60"/>
        <v>0</v>
      </c>
      <c r="AC103" s="75">
        <f t="shared" si="60"/>
        <v>0</v>
      </c>
      <c r="AD103" s="75">
        <f t="shared" si="60"/>
        <v>0</v>
      </c>
      <c r="AE103" s="75">
        <f t="shared" si="60"/>
        <v>0</v>
      </c>
      <c r="AF103" s="75">
        <f t="shared" si="60"/>
        <v>0</v>
      </c>
      <c r="AG103" s="75">
        <f t="shared" si="60"/>
        <v>0</v>
      </c>
      <c r="AH103" s="75">
        <f t="shared" si="60"/>
        <v>0</v>
      </c>
      <c r="AI103" s="75">
        <f t="shared" si="60"/>
        <v>0</v>
      </c>
      <c r="AJ103" s="75">
        <f t="shared" si="60"/>
        <v>0</v>
      </c>
      <c r="AK103" s="75">
        <f t="shared" si="60"/>
        <v>0</v>
      </c>
      <c r="AL103" s="75">
        <f t="shared" si="60"/>
        <v>0</v>
      </c>
      <c r="AM103" s="75">
        <f t="shared" si="60"/>
        <v>0</v>
      </c>
      <c r="AN103" s="75">
        <f t="shared" si="60"/>
        <v>0</v>
      </c>
      <c r="AO103" s="75">
        <f t="shared" si="60"/>
        <v>0</v>
      </c>
      <c r="AP103" s="75">
        <f t="shared" si="60"/>
        <v>0</v>
      </c>
      <c r="AQ103" s="75">
        <f t="shared" si="60"/>
        <v>0</v>
      </c>
      <c r="AR103" s="75">
        <f t="shared" si="60"/>
        <v>0</v>
      </c>
      <c r="AS103" s="75">
        <f t="shared" si="60"/>
        <v>0</v>
      </c>
      <c r="AT103" s="75">
        <f t="shared" si="60"/>
        <v>0</v>
      </c>
      <c r="AU103" s="75">
        <f t="shared" si="60"/>
        <v>0</v>
      </c>
      <c r="AV103" s="75">
        <f t="shared" si="60"/>
        <v>0</v>
      </c>
      <c r="AW103" s="75">
        <f t="shared" si="60"/>
        <v>0</v>
      </c>
      <c r="AX103" s="75">
        <f t="shared" si="60"/>
        <v>0</v>
      </c>
      <c r="AY103" s="75">
        <f t="shared" si="60"/>
        <v>0</v>
      </c>
      <c r="AZ103" s="75">
        <f t="shared" si="60"/>
        <v>0</v>
      </c>
      <c r="BA103" s="75">
        <f t="shared" si="60"/>
        <v>0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8"/>
        <v>0</v>
      </c>
      <c r="BO103" s="335">
        <f>D20</f>
        <v>0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61">$E$20/$B$3</f>
        <v>0</v>
      </c>
      <c r="F104" s="75">
        <f t="shared" si="61"/>
        <v>0</v>
      </c>
      <c r="G104" s="75">
        <f t="shared" si="61"/>
        <v>0</v>
      </c>
      <c r="H104" s="75">
        <f t="shared" si="61"/>
        <v>0</v>
      </c>
      <c r="I104" s="75">
        <f t="shared" si="61"/>
        <v>0</v>
      </c>
      <c r="J104" s="75">
        <f t="shared" si="61"/>
        <v>0</v>
      </c>
      <c r="K104" s="75">
        <f t="shared" si="61"/>
        <v>0</v>
      </c>
      <c r="L104" s="75">
        <f t="shared" si="61"/>
        <v>0</v>
      </c>
      <c r="M104" s="75">
        <f t="shared" si="61"/>
        <v>0</v>
      </c>
      <c r="N104" s="75">
        <f t="shared" si="61"/>
        <v>0</v>
      </c>
      <c r="O104" s="75">
        <f t="shared" si="61"/>
        <v>0</v>
      </c>
      <c r="P104" s="75">
        <f t="shared" si="61"/>
        <v>0</v>
      </c>
      <c r="Q104" s="75">
        <f t="shared" si="61"/>
        <v>0</v>
      </c>
      <c r="R104" s="75">
        <f t="shared" si="61"/>
        <v>0</v>
      </c>
      <c r="S104" s="75">
        <f t="shared" si="61"/>
        <v>0</v>
      </c>
      <c r="T104" s="75">
        <f t="shared" si="61"/>
        <v>0</v>
      </c>
      <c r="U104" s="75">
        <f t="shared" si="61"/>
        <v>0</v>
      </c>
      <c r="V104" s="75">
        <f t="shared" si="61"/>
        <v>0</v>
      </c>
      <c r="W104" s="75">
        <f t="shared" si="61"/>
        <v>0</v>
      </c>
      <c r="X104" s="75">
        <f t="shared" si="61"/>
        <v>0</v>
      </c>
      <c r="Y104" s="75">
        <f t="shared" si="61"/>
        <v>0</v>
      </c>
      <c r="Z104" s="75">
        <f t="shared" si="61"/>
        <v>0</v>
      </c>
      <c r="AA104" s="75">
        <f t="shared" si="61"/>
        <v>0</v>
      </c>
      <c r="AB104" s="75">
        <f t="shared" si="61"/>
        <v>0</v>
      </c>
      <c r="AC104" s="75">
        <f t="shared" si="61"/>
        <v>0</v>
      </c>
      <c r="AD104" s="75">
        <f t="shared" si="61"/>
        <v>0</v>
      </c>
      <c r="AE104" s="75">
        <f t="shared" si="61"/>
        <v>0</v>
      </c>
      <c r="AF104" s="75">
        <f t="shared" si="61"/>
        <v>0</v>
      </c>
      <c r="AG104" s="75">
        <f t="shared" si="61"/>
        <v>0</v>
      </c>
      <c r="AH104" s="75">
        <f t="shared" si="61"/>
        <v>0</v>
      </c>
      <c r="AI104" s="75">
        <f t="shared" si="61"/>
        <v>0</v>
      </c>
      <c r="AJ104" s="75">
        <f t="shared" si="61"/>
        <v>0</v>
      </c>
      <c r="AK104" s="75">
        <f t="shared" si="61"/>
        <v>0</v>
      </c>
      <c r="AL104" s="75">
        <f t="shared" si="61"/>
        <v>0</v>
      </c>
      <c r="AM104" s="75">
        <f t="shared" si="61"/>
        <v>0</v>
      </c>
      <c r="AN104" s="75">
        <f t="shared" si="61"/>
        <v>0</v>
      </c>
      <c r="AO104" s="75">
        <f t="shared" si="61"/>
        <v>0</v>
      </c>
      <c r="AP104" s="75">
        <f t="shared" si="61"/>
        <v>0</v>
      </c>
      <c r="AQ104" s="75">
        <f t="shared" si="61"/>
        <v>0</v>
      </c>
      <c r="AR104" s="75">
        <f t="shared" si="61"/>
        <v>0</v>
      </c>
      <c r="AS104" s="75">
        <f t="shared" si="61"/>
        <v>0</v>
      </c>
      <c r="AT104" s="75">
        <f t="shared" si="61"/>
        <v>0</v>
      </c>
      <c r="AU104" s="75">
        <f t="shared" si="61"/>
        <v>0</v>
      </c>
      <c r="AV104" s="75">
        <f t="shared" si="61"/>
        <v>0</v>
      </c>
      <c r="AW104" s="75">
        <f t="shared" si="61"/>
        <v>0</v>
      </c>
      <c r="AX104" s="75">
        <f t="shared" si="61"/>
        <v>0</v>
      </c>
      <c r="AY104" s="75">
        <f t="shared" si="61"/>
        <v>0</v>
      </c>
      <c r="AZ104" s="75">
        <f t="shared" si="61"/>
        <v>0</v>
      </c>
      <c r="BA104" s="75">
        <f t="shared" si="61"/>
        <v>0</v>
      </c>
      <c r="BB104" s="75">
        <f t="shared" si="61"/>
        <v>0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8"/>
        <v>0</v>
      </c>
      <c r="BO104" s="335">
        <f>-E14</f>
        <v>0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C105" si="62">$F$20/$B$3</f>
        <v>0</v>
      </c>
      <c r="G105" s="75">
        <f t="shared" si="62"/>
        <v>0</v>
      </c>
      <c r="H105" s="75">
        <f t="shared" si="62"/>
        <v>0</v>
      </c>
      <c r="I105" s="75">
        <f t="shared" si="62"/>
        <v>0</v>
      </c>
      <c r="J105" s="75">
        <f t="shared" si="62"/>
        <v>0</v>
      </c>
      <c r="K105" s="75">
        <f t="shared" si="62"/>
        <v>0</v>
      </c>
      <c r="L105" s="75">
        <f t="shared" si="62"/>
        <v>0</v>
      </c>
      <c r="M105" s="75">
        <f t="shared" si="62"/>
        <v>0</v>
      </c>
      <c r="N105" s="75">
        <f t="shared" si="62"/>
        <v>0</v>
      </c>
      <c r="O105" s="75">
        <f t="shared" si="62"/>
        <v>0</v>
      </c>
      <c r="P105" s="75">
        <f t="shared" si="62"/>
        <v>0</v>
      </c>
      <c r="Q105" s="75">
        <f t="shared" si="62"/>
        <v>0</v>
      </c>
      <c r="R105" s="75">
        <f t="shared" si="62"/>
        <v>0</v>
      </c>
      <c r="S105" s="75">
        <f t="shared" si="62"/>
        <v>0</v>
      </c>
      <c r="T105" s="75">
        <f t="shared" si="62"/>
        <v>0</v>
      </c>
      <c r="U105" s="75">
        <f t="shared" si="62"/>
        <v>0</v>
      </c>
      <c r="V105" s="75">
        <f t="shared" si="62"/>
        <v>0</v>
      </c>
      <c r="W105" s="75">
        <f t="shared" si="62"/>
        <v>0</v>
      </c>
      <c r="X105" s="75">
        <f t="shared" si="62"/>
        <v>0</v>
      </c>
      <c r="Y105" s="75">
        <f t="shared" si="62"/>
        <v>0</v>
      </c>
      <c r="Z105" s="75">
        <f t="shared" si="62"/>
        <v>0</v>
      </c>
      <c r="AA105" s="75">
        <f t="shared" si="62"/>
        <v>0</v>
      </c>
      <c r="AB105" s="75">
        <f t="shared" si="62"/>
        <v>0</v>
      </c>
      <c r="AC105" s="75">
        <f t="shared" si="62"/>
        <v>0</v>
      </c>
      <c r="AD105" s="75">
        <f t="shared" si="62"/>
        <v>0</v>
      </c>
      <c r="AE105" s="75">
        <f t="shared" si="62"/>
        <v>0</v>
      </c>
      <c r="AF105" s="75">
        <f t="shared" si="62"/>
        <v>0</v>
      </c>
      <c r="AG105" s="75">
        <f t="shared" si="62"/>
        <v>0</v>
      </c>
      <c r="AH105" s="75">
        <f t="shared" si="62"/>
        <v>0</v>
      </c>
      <c r="AI105" s="75">
        <f t="shared" si="62"/>
        <v>0</v>
      </c>
      <c r="AJ105" s="75">
        <f t="shared" si="62"/>
        <v>0</v>
      </c>
      <c r="AK105" s="75">
        <f t="shared" si="62"/>
        <v>0</v>
      </c>
      <c r="AL105" s="75">
        <f t="shared" si="62"/>
        <v>0</v>
      </c>
      <c r="AM105" s="75">
        <f t="shared" si="62"/>
        <v>0</v>
      </c>
      <c r="AN105" s="75">
        <f t="shared" si="62"/>
        <v>0</v>
      </c>
      <c r="AO105" s="75">
        <f t="shared" si="62"/>
        <v>0</v>
      </c>
      <c r="AP105" s="75">
        <f t="shared" si="62"/>
        <v>0</v>
      </c>
      <c r="AQ105" s="75">
        <f t="shared" si="62"/>
        <v>0</v>
      </c>
      <c r="AR105" s="75">
        <f t="shared" si="62"/>
        <v>0</v>
      </c>
      <c r="AS105" s="75">
        <f t="shared" si="62"/>
        <v>0</v>
      </c>
      <c r="AT105" s="75">
        <f t="shared" si="62"/>
        <v>0</v>
      </c>
      <c r="AU105" s="75">
        <f t="shared" si="62"/>
        <v>0</v>
      </c>
      <c r="AV105" s="75">
        <f t="shared" si="62"/>
        <v>0</v>
      </c>
      <c r="AW105" s="75">
        <f t="shared" si="62"/>
        <v>0</v>
      </c>
      <c r="AX105" s="75">
        <f t="shared" si="62"/>
        <v>0</v>
      </c>
      <c r="AY105" s="75">
        <f t="shared" si="62"/>
        <v>0</v>
      </c>
      <c r="AZ105" s="75">
        <f t="shared" si="62"/>
        <v>0</v>
      </c>
      <c r="BA105" s="75">
        <f t="shared" si="62"/>
        <v>0</v>
      </c>
      <c r="BB105" s="75">
        <f t="shared" si="62"/>
        <v>0</v>
      </c>
      <c r="BC105" s="75">
        <f t="shared" si="62"/>
        <v>0</v>
      </c>
      <c r="BD105" s="75"/>
      <c r="BE105" s="75"/>
      <c r="BF105" s="75"/>
      <c r="BG105" s="75"/>
      <c r="BH105" s="75"/>
      <c r="BI105" s="75"/>
      <c r="BJ105" s="75"/>
      <c r="BK105" s="75"/>
      <c r="BL105" s="75"/>
      <c r="BM105" s="37"/>
      <c r="BN105" s="75">
        <f t="shared" si="58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3">$G$20/$B$3</f>
        <v>0</v>
      </c>
      <c r="H106" s="75">
        <f t="shared" si="63"/>
        <v>0</v>
      </c>
      <c r="I106" s="75">
        <f t="shared" si="63"/>
        <v>0</v>
      </c>
      <c r="J106" s="75">
        <f t="shared" si="63"/>
        <v>0</v>
      </c>
      <c r="K106" s="75">
        <f t="shared" si="63"/>
        <v>0</v>
      </c>
      <c r="L106" s="75">
        <f t="shared" si="63"/>
        <v>0</v>
      </c>
      <c r="M106" s="75">
        <f t="shared" si="63"/>
        <v>0</v>
      </c>
      <c r="N106" s="75">
        <f t="shared" si="63"/>
        <v>0</v>
      </c>
      <c r="O106" s="75">
        <f t="shared" si="63"/>
        <v>0</v>
      </c>
      <c r="P106" s="75">
        <f t="shared" si="63"/>
        <v>0</v>
      </c>
      <c r="Q106" s="75">
        <f t="shared" si="63"/>
        <v>0</v>
      </c>
      <c r="R106" s="75">
        <f t="shared" si="63"/>
        <v>0</v>
      </c>
      <c r="S106" s="75">
        <f t="shared" si="63"/>
        <v>0</v>
      </c>
      <c r="T106" s="75">
        <f t="shared" si="63"/>
        <v>0</v>
      </c>
      <c r="U106" s="75">
        <f t="shared" si="63"/>
        <v>0</v>
      </c>
      <c r="V106" s="75">
        <f t="shared" si="63"/>
        <v>0</v>
      </c>
      <c r="W106" s="75">
        <f t="shared" si="63"/>
        <v>0</v>
      </c>
      <c r="X106" s="75">
        <f t="shared" si="63"/>
        <v>0</v>
      </c>
      <c r="Y106" s="75">
        <f t="shared" si="63"/>
        <v>0</v>
      </c>
      <c r="Z106" s="75">
        <f t="shared" si="63"/>
        <v>0</v>
      </c>
      <c r="AA106" s="75">
        <f t="shared" si="63"/>
        <v>0</v>
      </c>
      <c r="AB106" s="75">
        <f t="shared" si="63"/>
        <v>0</v>
      </c>
      <c r="AC106" s="75">
        <f t="shared" si="63"/>
        <v>0</v>
      </c>
      <c r="AD106" s="75">
        <f t="shared" si="63"/>
        <v>0</v>
      </c>
      <c r="AE106" s="75">
        <f t="shared" si="63"/>
        <v>0</v>
      </c>
      <c r="AF106" s="75">
        <f t="shared" si="63"/>
        <v>0</v>
      </c>
      <c r="AG106" s="75">
        <f t="shared" si="63"/>
        <v>0</v>
      </c>
      <c r="AH106" s="75">
        <f t="shared" si="63"/>
        <v>0</v>
      </c>
      <c r="AI106" s="75">
        <f t="shared" si="63"/>
        <v>0</v>
      </c>
      <c r="AJ106" s="75">
        <f t="shared" si="63"/>
        <v>0</v>
      </c>
      <c r="AK106" s="75">
        <f t="shared" si="63"/>
        <v>0</v>
      </c>
      <c r="AL106" s="75">
        <f t="shared" si="63"/>
        <v>0</v>
      </c>
      <c r="AM106" s="75">
        <f t="shared" si="63"/>
        <v>0</v>
      </c>
      <c r="AN106" s="75">
        <f t="shared" si="63"/>
        <v>0</v>
      </c>
      <c r="AO106" s="75">
        <f t="shared" si="63"/>
        <v>0</v>
      </c>
      <c r="AP106" s="75">
        <f t="shared" si="63"/>
        <v>0</v>
      </c>
      <c r="AQ106" s="75">
        <f t="shared" si="63"/>
        <v>0</v>
      </c>
      <c r="AR106" s="75">
        <f t="shared" si="63"/>
        <v>0</v>
      </c>
      <c r="AS106" s="75">
        <f t="shared" si="63"/>
        <v>0</v>
      </c>
      <c r="AT106" s="75">
        <f t="shared" si="63"/>
        <v>0</v>
      </c>
      <c r="AU106" s="75">
        <f t="shared" si="63"/>
        <v>0</v>
      </c>
      <c r="AV106" s="75">
        <f t="shared" si="63"/>
        <v>0</v>
      </c>
      <c r="AW106" s="75">
        <f t="shared" si="63"/>
        <v>0</v>
      </c>
      <c r="AX106" s="75">
        <f t="shared" si="63"/>
        <v>0</v>
      </c>
      <c r="AY106" s="75">
        <f t="shared" si="63"/>
        <v>0</v>
      </c>
      <c r="AZ106" s="75">
        <f t="shared" si="63"/>
        <v>0</v>
      </c>
      <c r="BA106" s="75">
        <f t="shared" si="63"/>
        <v>0</v>
      </c>
      <c r="BB106" s="75">
        <f t="shared" si="63"/>
        <v>0</v>
      </c>
      <c r="BC106" s="75">
        <f t="shared" si="63"/>
        <v>0</v>
      </c>
      <c r="BD106" s="75">
        <f t="shared" si="63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8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E107" si="64">$H$20/$B$3</f>
        <v>0</v>
      </c>
      <c r="I107" s="75">
        <f t="shared" si="64"/>
        <v>0</v>
      </c>
      <c r="J107" s="75">
        <f t="shared" si="64"/>
        <v>0</v>
      </c>
      <c r="K107" s="75">
        <f t="shared" si="64"/>
        <v>0</v>
      </c>
      <c r="L107" s="75">
        <f t="shared" si="64"/>
        <v>0</v>
      </c>
      <c r="M107" s="75">
        <f t="shared" si="64"/>
        <v>0</v>
      </c>
      <c r="N107" s="75">
        <f t="shared" si="64"/>
        <v>0</v>
      </c>
      <c r="O107" s="75">
        <f t="shared" si="64"/>
        <v>0</v>
      </c>
      <c r="P107" s="75">
        <f t="shared" si="64"/>
        <v>0</v>
      </c>
      <c r="Q107" s="75">
        <f t="shared" si="64"/>
        <v>0</v>
      </c>
      <c r="R107" s="75">
        <f t="shared" si="64"/>
        <v>0</v>
      </c>
      <c r="S107" s="75">
        <f t="shared" si="64"/>
        <v>0</v>
      </c>
      <c r="T107" s="75">
        <f t="shared" si="64"/>
        <v>0</v>
      </c>
      <c r="U107" s="75">
        <f t="shared" si="64"/>
        <v>0</v>
      </c>
      <c r="V107" s="75">
        <f t="shared" si="64"/>
        <v>0</v>
      </c>
      <c r="W107" s="75">
        <f t="shared" si="64"/>
        <v>0</v>
      </c>
      <c r="X107" s="75">
        <f t="shared" si="64"/>
        <v>0</v>
      </c>
      <c r="Y107" s="75">
        <f t="shared" si="64"/>
        <v>0</v>
      </c>
      <c r="Z107" s="75">
        <f t="shared" si="64"/>
        <v>0</v>
      </c>
      <c r="AA107" s="75">
        <f t="shared" si="64"/>
        <v>0</v>
      </c>
      <c r="AB107" s="75">
        <f t="shared" si="64"/>
        <v>0</v>
      </c>
      <c r="AC107" s="75">
        <f t="shared" si="64"/>
        <v>0</v>
      </c>
      <c r="AD107" s="75">
        <f t="shared" si="64"/>
        <v>0</v>
      </c>
      <c r="AE107" s="75">
        <f t="shared" si="64"/>
        <v>0</v>
      </c>
      <c r="AF107" s="75">
        <f t="shared" si="64"/>
        <v>0</v>
      </c>
      <c r="AG107" s="75">
        <f t="shared" si="64"/>
        <v>0</v>
      </c>
      <c r="AH107" s="75">
        <f t="shared" si="64"/>
        <v>0</v>
      </c>
      <c r="AI107" s="75">
        <f t="shared" si="64"/>
        <v>0</v>
      </c>
      <c r="AJ107" s="75">
        <f t="shared" si="64"/>
        <v>0</v>
      </c>
      <c r="AK107" s="75">
        <f t="shared" si="64"/>
        <v>0</v>
      </c>
      <c r="AL107" s="75">
        <f t="shared" si="64"/>
        <v>0</v>
      </c>
      <c r="AM107" s="75">
        <f t="shared" si="64"/>
        <v>0</v>
      </c>
      <c r="AN107" s="75">
        <f t="shared" si="64"/>
        <v>0</v>
      </c>
      <c r="AO107" s="75">
        <f t="shared" si="64"/>
        <v>0</v>
      </c>
      <c r="AP107" s="75">
        <f t="shared" si="64"/>
        <v>0</v>
      </c>
      <c r="AQ107" s="75">
        <f t="shared" si="64"/>
        <v>0</v>
      </c>
      <c r="AR107" s="75">
        <f t="shared" si="64"/>
        <v>0</v>
      </c>
      <c r="AS107" s="75">
        <f t="shared" si="64"/>
        <v>0</v>
      </c>
      <c r="AT107" s="75">
        <f t="shared" si="64"/>
        <v>0</v>
      </c>
      <c r="AU107" s="75">
        <f t="shared" si="64"/>
        <v>0</v>
      </c>
      <c r="AV107" s="75">
        <f t="shared" si="64"/>
        <v>0</v>
      </c>
      <c r="AW107" s="75">
        <f t="shared" si="64"/>
        <v>0</v>
      </c>
      <c r="AX107" s="75">
        <f t="shared" si="64"/>
        <v>0</v>
      </c>
      <c r="AY107" s="75">
        <f t="shared" si="64"/>
        <v>0</v>
      </c>
      <c r="AZ107" s="75">
        <f t="shared" si="64"/>
        <v>0</v>
      </c>
      <c r="BA107" s="75">
        <f t="shared" si="64"/>
        <v>0</v>
      </c>
      <c r="BB107" s="75">
        <f t="shared" si="64"/>
        <v>0</v>
      </c>
      <c r="BC107" s="75">
        <f t="shared" si="64"/>
        <v>0</v>
      </c>
      <c r="BD107" s="75">
        <f t="shared" si="64"/>
        <v>0</v>
      </c>
      <c r="BE107" s="75">
        <f t="shared" si="64"/>
        <v>0</v>
      </c>
      <c r="BF107" s="75"/>
      <c r="BG107" s="75"/>
      <c r="BH107" s="75"/>
      <c r="BI107" s="75"/>
      <c r="BJ107" s="75"/>
      <c r="BK107" s="75"/>
      <c r="BL107" s="75"/>
      <c r="BM107" s="37"/>
      <c r="BN107" s="75">
        <f t="shared" si="58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F108" si="65">$I$20/$B$3</f>
        <v>0</v>
      </c>
      <c r="J108" s="75">
        <f t="shared" si="65"/>
        <v>0</v>
      </c>
      <c r="K108" s="75">
        <f t="shared" si="65"/>
        <v>0</v>
      </c>
      <c r="L108" s="75">
        <f t="shared" si="65"/>
        <v>0</v>
      </c>
      <c r="M108" s="75">
        <f t="shared" si="65"/>
        <v>0</v>
      </c>
      <c r="N108" s="75">
        <f t="shared" si="65"/>
        <v>0</v>
      </c>
      <c r="O108" s="75">
        <f t="shared" si="65"/>
        <v>0</v>
      </c>
      <c r="P108" s="75">
        <f t="shared" si="65"/>
        <v>0</v>
      </c>
      <c r="Q108" s="75">
        <f t="shared" si="65"/>
        <v>0</v>
      </c>
      <c r="R108" s="75">
        <f t="shared" si="65"/>
        <v>0</v>
      </c>
      <c r="S108" s="75">
        <f t="shared" si="65"/>
        <v>0</v>
      </c>
      <c r="T108" s="75">
        <f t="shared" si="65"/>
        <v>0</v>
      </c>
      <c r="U108" s="75">
        <f t="shared" si="65"/>
        <v>0</v>
      </c>
      <c r="V108" s="75">
        <f t="shared" si="65"/>
        <v>0</v>
      </c>
      <c r="W108" s="75">
        <f t="shared" si="65"/>
        <v>0</v>
      </c>
      <c r="X108" s="75">
        <f t="shared" si="65"/>
        <v>0</v>
      </c>
      <c r="Y108" s="75">
        <f t="shared" si="65"/>
        <v>0</v>
      </c>
      <c r="Z108" s="75">
        <f t="shared" si="65"/>
        <v>0</v>
      </c>
      <c r="AA108" s="75">
        <f t="shared" si="65"/>
        <v>0</v>
      </c>
      <c r="AB108" s="75">
        <f t="shared" si="65"/>
        <v>0</v>
      </c>
      <c r="AC108" s="75">
        <f t="shared" si="65"/>
        <v>0</v>
      </c>
      <c r="AD108" s="75">
        <f t="shared" si="65"/>
        <v>0</v>
      </c>
      <c r="AE108" s="75">
        <f t="shared" si="65"/>
        <v>0</v>
      </c>
      <c r="AF108" s="75">
        <f t="shared" si="65"/>
        <v>0</v>
      </c>
      <c r="AG108" s="75">
        <f t="shared" si="65"/>
        <v>0</v>
      </c>
      <c r="AH108" s="75">
        <f t="shared" si="65"/>
        <v>0</v>
      </c>
      <c r="AI108" s="75">
        <f t="shared" si="65"/>
        <v>0</v>
      </c>
      <c r="AJ108" s="75">
        <f t="shared" si="65"/>
        <v>0</v>
      </c>
      <c r="AK108" s="75">
        <f t="shared" si="65"/>
        <v>0</v>
      </c>
      <c r="AL108" s="75">
        <f t="shared" si="65"/>
        <v>0</v>
      </c>
      <c r="AM108" s="75">
        <f t="shared" si="65"/>
        <v>0</v>
      </c>
      <c r="AN108" s="75">
        <f t="shared" si="65"/>
        <v>0</v>
      </c>
      <c r="AO108" s="75">
        <f t="shared" si="65"/>
        <v>0</v>
      </c>
      <c r="AP108" s="75">
        <f t="shared" si="65"/>
        <v>0</v>
      </c>
      <c r="AQ108" s="75">
        <f t="shared" si="65"/>
        <v>0</v>
      </c>
      <c r="AR108" s="75">
        <f t="shared" si="65"/>
        <v>0</v>
      </c>
      <c r="AS108" s="75">
        <f t="shared" si="65"/>
        <v>0</v>
      </c>
      <c r="AT108" s="75">
        <f t="shared" si="65"/>
        <v>0</v>
      </c>
      <c r="AU108" s="75">
        <f t="shared" si="65"/>
        <v>0</v>
      </c>
      <c r="AV108" s="75">
        <f t="shared" si="65"/>
        <v>0</v>
      </c>
      <c r="AW108" s="75">
        <f t="shared" si="65"/>
        <v>0</v>
      </c>
      <c r="AX108" s="75">
        <f t="shared" si="65"/>
        <v>0</v>
      </c>
      <c r="AY108" s="75">
        <f t="shared" si="65"/>
        <v>0</v>
      </c>
      <c r="AZ108" s="75">
        <f t="shared" si="65"/>
        <v>0</v>
      </c>
      <c r="BA108" s="75">
        <f t="shared" si="65"/>
        <v>0</v>
      </c>
      <c r="BB108" s="75">
        <f t="shared" si="65"/>
        <v>0</v>
      </c>
      <c r="BC108" s="75">
        <f t="shared" si="65"/>
        <v>0</v>
      </c>
      <c r="BD108" s="75">
        <f t="shared" si="65"/>
        <v>0</v>
      </c>
      <c r="BE108" s="75">
        <f t="shared" si="65"/>
        <v>0</v>
      </c>
      <c r="BF108" s="75">
        <f t="shared" si="65"/>
        <v>0</v>
      </c>
      <c r="BG108" s="75"/>
      <c r="BH108" s="75"/>
      <c r="BI108" s="75"/>
      <c r="BJ108" s="75"/>
      <c r="BK108" s="75"/>
      <c r="BL108" s="75"/>
      <c r="BM108" s="37"/>
      <c r="BN108" s="75">
        <f t="shared" si="58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G109" si="66">$J$20/$B$3</f>
        <v>0</v>
      </c>
      <c r="P109" s="75">
        <f t="shared" si="66"/>
        <v>0</v>
      </c>
      <c r="Q109" s="75">
        <f t="shared" si="66"/>
        <v>0</v>
      </c>
      <c r="R109" s="75">
        <f t="shared" si="66"/>
        <v>0</v>
      </c>
      <c r="S109" s="75">
        <f t="shared" si="66"/>
        <v>0</v>
      </c>
      <c r="T109" s="75">
        <f t="shared" si="66"/>
        <v>0</v>
      </c>
      <c r="U109" s="75">
        <f t="shared" si="66"/>
        <v>0</v>
      </c>
      <c r="V109" s="75">
        <f t="shared" si="66"/>
        <v>0</v>
      </c>
      <c r="W109" s="75">
        <f t="shared" si="66"/>
        <v>0</v>
      </c>
      <c r="X109" s="75">
        <f t="shared" si="66"/>
        <v>0</v>
      </c>
      <c r="Y109" s="75">
        <f t="shared" si="66"/>
        <v>0</v>
      </c>
      <c r="Z109" s="75">
        <f t="shared" si="66"/>
        <v>0</v>
      </c>
      <c r="AA109" s="75">
        <f t="shared" si="66"/>
        <v>0</v>
      </c>
      <c r="AB109" s="75">
        <f t="shared" si="66"/>
        <v>0</v>
      </c>
      <c r="AC109" s="75">
        <f t="shared" si="66"/>
        <v>0</v>
      </c>
      <c r="AD109" s="75">
        <f t="shared" si="66"/>
        <v>0</v>
      </c>
      <c r="AE109" s="75">
        <f t="shared" si="66"/>
        <v>0</v>
      </c>
      <c r="AF109" s="75">
        <f t="shared" si="66"/>
        <v>0</v>
      </c>
      <c r="AG109" s="75">
        <f t="shared" si="66"/>
        <v>0</v>
      </c>
      <c r="AH109" s="75">
        <f t="shared" si="66"/>
        <v>0</v>
      </c>
      <c r="AI109" s="75">
        <f t="shared" si="66"/>
        <v>0</v>
      </c>
      <c r="AJ109" s="75">
        <f t="shared" si="66"/>
        <v>0</v>
      </c>
      <c r="AK109" s="75">
        <f t="shared" si="66"/>
        <v>0</v>
      </c>
      <c r="AL109" s="75">
        <f t="shared" si="66"/>
        <v>0</v>
      </c>
      <c r="AM109" s="75">
        <f t="shared" si="66"/>
        <v>0</v>
      </c>
      <c r="AN109" s="75">
        <f t="shared" si="66"/>
        <v>0</v>
      </c>
      <c r="AO109" s="75">
        <f t="shared" si="66"/>
        <v>0</v>
      </c>
      <c r="AP109" s="75">
        <f t="shared" si="66"/>
        <v>0</v>
      </c>
      <c r="AQ109" s="75">
        <f t="shared" si="66"/>
        <v>0</v>
      </c>
      <c r="AR109" s="75">
        <f t="shared" si="66"/>
        <v>0</v>
      </c>
      <c r="AS109" s="75">
        <f t="shared" si="66"/>
        <v>0</v>
      </c>
      <c r="AT109" s="75">
        <f t="shared" si="66"/>
        <v>0</v>
      </c>
      <c r="AU109" s="75">
        <f t="shared" si="66"/>
        <v>0</v>
      </c>
      <c r="AV109" s="75">
        <f t="shared" si="66"/>
        <v>0</v>
      </c>
      <c r="AW109" s="75">
        <f t="shared" si="66"/>
        <v>0</v>
      </c>
      <c r="AX109" s="75">
        <f t="shared" si="66"/>
        <v>0</v>
      </c>
      <c r="AY109" s="75">
        <f t="shared" si="66"/>
        <v>0</v>
      </c>
      <c r="AZ109" s="75">
        <f t="shared" si="66"/>
        <v>0</v>
      </c>
      <c r="BA109" s="75">
        <f t="shared" si="66"/>
        <v>0</v>
      </c>
      <c r="BB109" s="75">
        <f t="shared" si="66"/>
        <v>0</v>
      </c>
      <c r="BC109" s="75">
        <f t="shared" si="66"/>
        <v>0</v>
      </c>
      <c r="BD109" s="75">
        <f t="shared" si="66"/>
        <v>0</v>
      </c>
      <c r="BE109" s="75">
        <f t="shared" si="66"/>
        <v>0</v>
      </c>
      <c r="BF109" s="75">
        <f t="shared" si="66"/>
        <v>0</v>
      </c>
      <c r="BG109" s="75">
        <f t="shared" si="66"/>
        <v>0</v>
      </c>
      <c r="BH109" s="75"/>
      <c r="BI109" s="75"/>
      <c r="BJ109" s="75"/>
      <c r="BK109" s="75"/>
      <c r="BL109" s="75"/>
      <c r="BM109" s="37"/>
      <c r="BN109" s="75">
        <f t="shared" si="58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H110" si="67">$K$20/$B$3</f>
        <v>0</v>
      </c>
      <c r="P110" s="75">
        <f t="shared" si="67"/>
        <v>0</v>
      </c>
      <c r="Q110" s="75">
        <f t="shared" si="67"/>
        <v>0</v>
      </c>
      <c r="R110" s="75">
        <f t="shared" si="67"/>
        <v>0</v>
      </c>
      <c r="S110" s="75">
        <f t="shared" si="67"/>
        <v>0</v>
      </c>
      <c r="T110" s="75">
        <f t="shared" si="67"/>
        <v>0</v>
      </c>
      <c r="U110" s="75">
        <f t="shared" si="67"/>
        <v>0</v>
      </c>
      <c r="V110" s="75">
        <f t="shared" si="67"/>
        <v>0</v>
      </c>
      <c r="W110" s="75">
        <f t="shared" si="67"/>
        <v>0</v>
      </c>
      <c r="X110" s="75">
        <f t="shared" si="67"/>
        <v>0</v>
      </c>
      <c r="Y110" s="75">
        <f t="shared" si="67"/>
        <v>0</v>
      </c>
      <c r="Z110" s="75">
        <f t="shared" si="67"/>
        <v>0</v>
      </c>
      <c r="AA110" s="75">
        <f t="shared" si="67"/>
        <v>0</v>
      </c>
      <c r="AB110" s="75">
        <f t="shared" si="67"/>
        <v>0</v>
      </c>
      <c r="AC110" s="75">
        <f t="shared" si="67"/>
        <v>0</v>
      </c>
      <c r="AD110" s="75">
        <f t="shared" si="67"/>
        <v>0</v>
      </c>
      <c r="AE110" s="75">
        <f t="shared" si="67"/>
        <v>0</v>
      </c>
      <c r="AF110" s="75">
        <f t="shared" si="67"/>
        <v>0</v>
      </c>
      <c r="AG110" s="75">
        <f t="shared" si="67"/>
        <v>0</v>
      </c>
      <c r="AH110" s="75">
        <f t="shared" si="67"/>
        <v>0</v>
      </c>
      <c r="AI110" s="75">
        <f t="shared" si="67"/>
        <v>0</v>
      </c>
      <c r="AJ110" s="75">
        <f t="shared" si="67"/>
        <v>0</v>
      </c>
      <c r="AK110" s="75">
        <f t="shared" si="67"/>
        <v>0</v>
      </c>
      <c r="AL110" s="75">
        <f t="shared" si="67"/>
        <v>0</v>
      </c>
      <c r="AM110" s="75">
        <f t="shared" si="67"/>
        <v>0</v>
      </c>
      <c r="AN110" s="75">
        <f t="shared" si="67"/>
        <v>0</v>
      </c>
      <c r="AO110" s="75">
        <f t="shared" si="67"/>
        <v>0</v>
      </c>
      <c r="AP110" s="75">
        <f t="shared" si="67"/>
        <v>0</v>
      </c>
      <c r="AQ110" s="75">
        <f t="shared" si="67"/>
        <v>0</v>
      </c>
      <c r="AR110" s="75">
        <f t="shared" si="67"/>
        <v>0</v>
      </c>
      <c r="AS110" s="75">
        <f t="shared" si="67"/>
        <v>0</v>
      </c>
      <c r="AT110" s="75">
        <f t="shared" si="67"/>
        <v>0</v>
      </c>
      <c r="AU110" s="75">
        <f t="shared" si="67"/>
        <v>0</v>
      </c>
      <c r="AV110" s="75">
        <f t="shared" si="67"/>
        <v>0</v>
      </c>
      <c r="AW110" s="75">
        <f t="shared" si="67"/>
        <v>0</v>
      </c>
      <c r="AX110" s="75">
        <f t="shared" si="67"/>
        <v>0</v>
      </c>
      <c r="AY110" s="75">
        <f t="shared" si="67"/>
        <v>0</v>
      </c>
      <c r="AZ110" s="75">
        <f t="shared" si="67"/>
        <v>0</v>
      </c>
      <c r="BA110" s="75">
        <f t="shared" si="67"/>
        <v>0</v>
      </c>
      <c r="BB110" s="75">
        <f t="shared" si="67"/>
        <v>0</v>
      </c>
      <c r="BC110" s="75">
        <f t="shared" si="67"/>
        <v>0</v>
      </c>
      <c r="BD110" s="75">
        <f t="shared" si="67"/>
        <v>0</v>
      </c>
      <c r="BE110" s="75">
        <f t="shared" si="67"/>
        <v>0</v>
      </c>
      <c r="BF110" s="75">
        <f t="shared" si="67"/>
        <v>0</v>
      </c>
      <c r="BG110" s="75">
        <f t="shared" si="67"/>
        <v>0</v>
      </c>
      <c r="BH110" s="75">
        <f t="shared" si="67"/>
        <v>0</v>
      </c>
      <c r="BI110" s="75"/>
      <c r="BJ110" s="75"/>
      <c r="BK110" s="75"/>
      <c r="BL110" s="75"/>
      <c r="BM110" s="37"/>
      <c r="BN110" s="75">
        <f t="shared" si="58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8">$L$20/$B$3</f>
        <v>0</v>
      </c>
      <c r="P111" s="75">
        <f t="shared" si="68"/>
        <v>0</v>
      </c>
      <c r="Q111" s="75">
        <f t="shared" si="68"/>
        <v>0</v>
      </c>
      <c r="R111" s="75">
        <f t="shared" si="68"/>
        <v>0</v>
      </c>
      <c r="S111" s="75">
        <f t="shared" si="68"/>
        <v>0</v>
      </c>
      <c r="T111" s="75">
        <f t="shared" si="68"/>
        <v>0</v>
      </c>
      <c r="U111" s="75">
        <f t="shared" si="68"/>
        <v>0</v>
      </c>
      <c r="V111" s="75">
        <f t="shared" si="68"/>
        <v>0</v>
      </c>
      <c r="W111" s="75">
        <f t="shared" si="68"/>
        <v>0</v>
      </c>
      <c r="X111" s="75">
        <f t="shared" si="68"/>
        <v>0</v>
      </c>
      <c r="Y111" s="75">
        <f t="shared" si="68"/>
        <v>0</v>
      </c>
      <c r="Z111" s="75">
        <f t="shared" si="68"/>
        <v>0</v>
      </c>
      <c r="AA111" s="75">
        <f t="shared" si="68"/>
        <v>0</v>
      </c>
      <c r="AB111" s="75">
        <f t="shared" si="68"/>
        <v>0</v>
      </c>
      <c r="AC111" s="75">
        <f t="shared" si="68"/>
        <v>0</v>
      </c>
      <c r="AD111" s="75">
        <f t="shared" si="68"/>
        <v>0</v>
      </c>
      <c r="AE111" s="75">
        <f t="shared" si="68"/>
        <v>0</v>
      </c>
      <c r="AF111" s="75">
        <f t="shared" si="68"/>
        <v>0</v>
      </c>
      <c r="AG111" s="75">
        <f t="shared" si="68"/>
        <v>0</v>
      </c>
      <c r="AH111" s="75">
        <f t="shared" si="68"/>
        <v>0</v>
      </c>
      <c r="AI111" s="75">
        <f t="shared" si="68"/>
        <v>0</v>
      </c>
      <c r="AJ111" s="75">
        <f t="shared" si="68"/>
        <v>0</v>
      </c>
      <c r="AK111" s="75">
        <f t="shared" si="68"/>
        <v>0</v>
      </c>
      <c r="AL111" s="75">
        <f t="shared" si="68"/>
        <v>0</v>
      </c>
      <c r="AM111" s="75">
        <f t="shared" si="68"/>
        <v>0</v>
      </c>
      <c r="AN111" s="75">
        <f t="shared" si="68"/>
        <v>0</v>
      </c>
      <c r="AO111" s="75">
        <f t="shared" si="68"/>
        <v>0</v>
      </c>
      <c r="AP111" s="75">
        <f t="shared" si="68"/>
        <v>0</v>
      </c>
      <c r="AQ111" s="75">
        <f t="shared" si="68"/>
        <v>0</v>
      </c>
      <c r="AR111" s="75">
        <f t="shared" si="68"/>
        <v>0</v>
      </c>
      <c r="AS111" s="75">
        <f t="shared" si="68"/>
        <v>0</v>
      </c>
      <c r="AT111" s="75">
        <f t="shared" si="68"/>
        <v>0</v>
      </c>
      <c r="AU111" s="75">
        <f t="shared" si="68"/>
        <v>0</v>
      </c>
      <c r="AV111" s="75">
        <f t="shared" si="68"/>
        <v>0</v>
      </c>
      <c r="AW111" s="75">
        <f t="shared" si="68"/>
        <v>0</v>
      </c>
      <c r="AX111" s="75">
        <f t="shared" si="68"/>
        <v>0</v>
      </c>
      <c r="AY111" s="75">
        <f t="shared" si="68"/>
        <v>0</v>
      </c>
      <c r="AZ111" s="75">
        <f t="shared" si="68"/>
        <v>0</v>
      </c>
      <c r="BA111" s="75">
        <f t="shared" si="68"/>
        <v>0</v>
      </c>
      <c r="BB111" s="75">
        <f t="shared" si="68"/>
        <v>0</v>
      </c>
      <c r="BC111" s="75">
        <f t="shared" si="68"/>
        <v>0</v>
      </c>
      <c r="BD111" s="75">
        <f t="shared" si="68"/>
        <v>0</v>
      </c>
      <c r="BE111" s="75">
        <f t="shared" si="68"/>
        <v>0</v>
      </c>
      <c r="BF111" s="75">
        <f t="shared" si="68"/>
        <v>0</v>
      </c>
      <c r="BG111" s="75">
        <f t="shared" si="68"/>
        <v>0</v>
      </c>
      <c r="BH111" s="75">
        <f t="shared" si="68"/>
        <v>0</v>
      </c>
      <c r="BI111" s="75">
        <f t="shared" si="68"/>
        <v>0</v>
      </c>
      <c r="BJ111" s="75"/>
      <c r="BK111" s="75"/>
      <c r="BL111" s="75"/>
      <c r="BM111" s="37"/>
      <c r="BN111" s="75">
        <f t="shared" si="58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>$M$20/$B$3</f>
        <v>0</v>
      </c>
      <c r="N112" s="75">
        <f>$M$20/$B$3</f>
        <v>0</v>
      </c>
      <c r="O112" s="75">
        <f t="shared" ref="O112:BJ112" si="69">$M$20/$B$3</f>
        <v>0</v>
      </c>
      <c r="P112" s="75">
        <f t="shared" si="69"/>
        <v>0</v>
      </c>
      <c r="Q112" s="75">
        <f t="shared" si="69"/>
        <v>0</v>
      </c>
      <c r="R112" s="75">
        <f t="shared" si="69"/>
        <v>0</v>
      </c>
      <c r="S112" s="75">
        <f t="shared" si="69"/>
        <v>0</v>
      </c>
      <c r="T112" s="75">
        <f t="shared" si="69"/>
        <v>0</v>
      </c>
      <c r="U112" s="75">
        <f t="shared" si="69"/>
        <v>0</v>
      </c>
      <c r="V112" s="75">
        <f t="shared" si="69"/>
        <v>0</v>
      </c>
      <c r="W112" s="75">
        <f t="shared" si="69"/>
        <v>0</v>
      </c>
      <c r="X112" s="75">
        <f t="shared" si="69"/>
        <v>0</v>
      </c>
      <c r="Y112" s="75">
        <f t="shared" si="69"/>
        <v>0</v>
      </c>
      <c r="Z112" s="75">
        <f t="shared" si="69"/>
        <v>0</v>
      </c>
      <c r="AA112" s="75">
        <f t="shared" si="69"/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/>
      <c r="BL112" s="75"/>
      <c r="BM112" s="37"/>
      <c r="BN112" s="75">
        <f t="shared" si="58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>$N$20/$B$3</f>
        <v>0</v>
      </c>
      <c r="O113" s="75">
        <f t="shared" ref="O113:BK113" si="70">$N$20/$B$3</f>
        <v>0</v>
      </c>
      <c r="P113" s="75">
        <f t="shared" si="70"/>
        <v>0</v>
      </c>
      <c r="Q113" s="75">
        <f t="shared" si="70"/>
        <v>0</v>
      </c>
      <c r="R113" s="75">
        <f t="shared" si="70"/>
        <v>0</v>
      </c>
      <c r="S113" s="75">
        <f t="shared" si="70"/>
        <v>0</v>
      </c>
      <c r="T113" s="75">
        <f t="shared" si="70"/>
        <v>0</v>
      </c>
      <c r="U113" s="75">
        <f t="shared" si="70"/>
        <v>0</v>
      </c>
      <c r="V113" s="75">
        <f t="shared" si="70"/>
        <v>0</v>
      </c>
      <c r="W113" s="75">
        <f t="shared" si="70"/>
        <v>0</v>
      </c>
      <c r="X113" s="75">
        <f t="shared" si="70"/>
        <v>0</v>
      </c>
      <c r="Y113" s="75">
        <f t="shared" si="70"/>
        <v>0</v>
      </c>
      <c r="Z113" s="75">
        <f t="shared" si="70"/>
        <v>0</v>
      </c>
      <c r="AA113" s="75">
        <f t="shared" si="70"/>
        <v>0</v>
      </c>
      <c r="AB113" s="75">
        <f t="shared" si="70"/>
        <v>0</v>
      </c>
      <c r="AC113" s="75">
        <f t="shared" si="70"/>
        <v>0</v>
      </c>
      <c r="AD113" s="75">
        <f t="shared" si="70"/>
        <v>0</v>
      </c>
      <c r="AE113" s="75">
        <f t="shared" si="70"/>
        <v>0</v>
      </c>
      <c r="AF113" s="75">
        <f t="shared" si="70"/>
        <v>0</v>
      </c>
      <c r="AG113" s="75">
        <f t="shared" si="70"/>
        <v>0</v>
      </c>
      <c r="AH113" s="75">
        <f t="shared" si="70"/>
        <v>0</v>
      </c>
      <c r="AI113" s="75">
        <f t="shared" si="70"/>
        <v>0</v>
      </c>
      <c r="AJ113" s="75">
        <f t="shared" si="70"/>
        <v>0</v>
      </c>
      <c r="AK113" s="75">
        <f t="shared" si="70"/>
        <v>0</v>
      </c>
      <c r="AL113" s="75">
        <f t="shared" si="70"/>
        <v>0</v>
      </c>
      <c r="AM113" s="75">
        <f t="shared" si="70"/>
        <v>0</v>
      </c>
      <c r="AN113" s="75">
        <f t="shared" si="70"/>
        <v>0</v>
      </c>
      <c r="AO113" s="75">
        <f t="shared" si="70"/>
        <v>0</v>
      </c>
      <c r="AP113" s="75">
        <f t="shared" si="70"/>
        <v>0</v>
      </c>
      <c r="AQ113" s="75">
        <f t="shared" si="70"/>
        <v>0</v>
      </c>
      <c r="AR113" s="75">
        <f t="shared" si="70"/>
        <v>0</v>
      </c>
      <c r="AS113" s="75">
        <f t="shared" si="70"/>
        <v>0</v>
      </c>
      <c r="AT113" s="75">
        <f t="shared" si="70"/>
        <v>0</v>
      </c>
      <c r="AU113" s="75">
        <f t="shared" si="70"/>
        <v>0</v>
      </c>
      <c r="AV113" s="75">
        <f t="shared" si="70"/>
        <v>0</v>
      </c>
      <c r="AW113" s="75">
        <f t="shared" si="70"/>
        <v>0</v>
      </c>
      <c r="AX113" s="75">
        <f t="shared" si="70"/>
        <v>0</v>
      </c>
      <c r="AY113" s="75">
        <f t="shared" si="70"/>
        <v>0</v>
      </c>
      <c r="AZ113" s="75">
        <f t="shared" si="70"/>
        <v>0</v>
      </c>
      <c r="BA113" s="75">
        <f t="shared" si="70"/>
        <v>0</v>
      </c>
      <c r="BB113" s="75">
        <f t="shared" si="70"/>
        <v>0</v>
      </c>
      <c r="BC113" s="75">
        <f t="shared" si="70"/>
        <v>0</v>
      </c>
      <c r="BD113" s="75">
        <f t="shared" si="70"/>
        <v>0</v>
      </c>
      <c r="BE113" s="75">
        <f t="shared" si="70"/>
        <v>0</v>
      </c>
      <c r="BF113" s="75">
        <f t="shared" si="70"/>
        <v>0</v>
      </c>
      <c r="BG113" s="75">
        <f t="shared" si="70"/>
        <v>0</v>
      </c>
      <c r="BH113" s="75">
        <f t="shared" si="70"/>
        <v>0</v>
      </c>
      <c r="BI113" s="75">
        <f t="shared" si="70"/>
        <v>0</v>
      </c>
      <c r="BJ113" s="75">
        <f t="shared" si="70"/>
        <v>0</v>
      </c>
      <c r="BK113" s="75">
        <f t="shared" si="70"/>
        <v>0</v>
      </c>
      <c r="BL113" s="75"/>
      <c r="BM113" s="37"/>
      <c r="BN113" s="75">
        <f t="shared" si="58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1">SUM(C101:C113)</f>
        <v>0</v>
      </c>
      <c r="D114" s="69">
        <f t="shared" si="71"/>
        <v>0</v>
      </c>
      <c r="E114" s="69">
        <f t="shared" si="71"/>
        <v>0</v>
      </c>
      <c r="F114" s="69">
        <f t="shared" si="71"/>
        <v>0</v>
      </c>
      <c r="G114" s="69">
        <f t="shared" si="71"/>
        <v>0</v>
      </c>
      <c r="H114" s="69">
        <f t="shared" si="71"/>
        <v>0</v>
      </c>
      <c r="I114" s="69">
        <f t="shared" si="71"/>
        <v>0</v>
      </c>
      <c r="J114" s="69">
        <f t="shared" si="71"/>
        <v>0</v>
      </c>
      <c r="K114" s="69">
        <f t="shared" si="71"/>
        <v>0</v>
      </c>
      <c r="L114" s="69">
        <f t="shared" si="71"/>
        <v>0</v>
      </c>
      <c r="M114" s="69">
        <f t="shared" si="71"/>
        <v>0</v>
      </c>
      <c r="N114" s="69">
        <f t="shared" si="71"/>
        <v>0</v>
      </c>
      <c r="O114" s="69">
        <f t="shared" si="71"/>
        <v>0</v>
      </c>
      <c r="P114" s="69">
        <f t="shared" si="71"/>
        <v>0</v>
      </c>
      <c r="Q114" s="69">
        <f t="shared" si="71"/>
        <v>0</v>
      </c>
      <c r="R114" s="69">
        <f t="shared" si="71"/>
        <v>0</v>
      </c>
      <c r="S114" s="69">
        <f t="shared" si="71"/>
        <v>0</v>
      </c>
      <c r="T114" s="69">
        <f t="shared" si="71"/>
        <v>0</v>
      </c>
      <c r="U114" s="69">
        <f t="shared" si="71"/>
        <v>0</v>
      </c>
      <c r="V114" s="69">
        <f t="shared" si="71"/>
        <v>0</v>
      </c>
      <c r="W114" s="69">
        <f t="shared" si="71"/>
        <v>0</v>
      </c>
      <c r="X114" s="69">
        <f t="shared" si="71"/>
        <v>0</v>
      </c>
      <c r="Y114" s="69">
        <f t="shared" si="71"/>
        <v>0</v>
      </c>
      <c r="Z114" s="69">
        <f t="shared" si="71"/>
        <v>0</v>
      </c>
      <c r="AA114" s="69">
        <f t="shared" si="71"/>
        <v>0</v>
      </c>
      <c r="AB114" s="69">
        <f t="shared" si="71"/>
        <v>0</v>
      </c>
      <c r="AC114" s="69">
        <f t="shared" si="71"/>
        <v>0</v>
      </c>
      <c r="AD114" s="69">
        <f t="shared" si="71"/>
        <v>0</v>
      </c>
      <c r="AE114" s="69">
        <f t="shared" si="71"/>
        <v>0</v>
      </c>
      <c r="AF114" s="69">
        <f t="shared" si="71"/>
        <v>0</v>
      </c>
      <c r="AG114" s="69">
        <f t="shared" si="71"/>
        <v>0</v>
      </c>
      <c r="AH114" s="69">
        <f t="shared" si="71"/>
        <v>0</v>
      </c>
      <c r="AI114" s="69">
        <f t="shared" si="71"/>
        <v>0</v>
      </c>
      <c r="AJ114" s="69">
        <f t="shared" si="71"/>
        <v>0</v>
      </c>
      <c r="AK114" s="69">
        <f t="shared" si="71"/>
        <v>0</v>
      </c>
      <c r="AL114" s="69">
        <f t="shared" si="71"/>
        <v>0</v>
      </c>
      <c r="AM114" s="69">
        <f t="shared" si="71"/>
        <v>0</v>
      </c>
      <c r="AN114" s="69">
        <f t="shared" si="71"/>
        <v>0</v>
      </c>
      <c r="AO114" s="69">
        <f t="shared" si="71"/>
        <v>0</v>
      </c>
      <c r="AP114" s="69">
        <f t="shared" si="71"/>
        <v>0</v>
      </c>
      <c r="AQ114" s="69">
        <f t="shared" si="71"/>
        <v>0</v>
      </c>
      <c r="AR114" s="69">
        <f t="shared" si="71"/>
        <v>0</v>
      </c>
      <c r="AS114" s="69">
        <f t="shared" si="71"/>
        <v>0</v>
      </c>
      <c r="AT114" s="69">
        <f t="shared" si="71"/>
        <v>0</v>
      </c>
      <c r="AU114" s="69">
        <f t="shared" si="71"/>
        <v>0</v>
      </c>
      <c r="AV114" s="69">
        <f t="shared" si="71"/>
        <v>0</v>
      </c>
      <c r="AW114" s="69">
        <f t="shared" si="71"/>
        <v>0</v>
      </c>
      <c r="AX114" s="69">
        <f t="shared" si="71"/>
        <v>0</v>
      </c>
      <c r="AY114" s="69">
        <f t="shared" si="71"/>
        <v>0</v>
      </c>
      <c r="AZ114" s="69">
        <f t="shared" si="71"/>
        <v>0</v>
      </c>
      <c r="BA114" s="69">
        <f t="shared" si="71"/>
        <v>0</v>
      </c>
      <c r="BB114" s="69">
        <f t="shared" si="71"/>
        <v>0</v>
      </c>
      <c r="BC114" s="69">
        <f t="shared" si="71"/>
        <v>0</v>
      </c>
      <c r="BD114" s="69">
        <f t="shared" si="71"/>
        <v>0</v>
      </c>
      <c r="BE114" s="69">
        <f t="shared" si="71"/>
        <v>0</v>
      </c>
      <c r="BF114" s="69">
        <f t="shared" si="71"/>
        <v>0</v>
      </c>
      <c r="BG114" s="69">
        <f t="shared" si="71"/>
        <v>0</v>
      </c>
      <c r="BH114" s="69">
        <f t="shared" si="71"/>
        <v>0</v>
      </c>
      <c r="BI114" s="69">
        <f t="shared" si="71"/>
        <v>0</v>
      </c>
      <c r="BJ114" s="69">
        <f t="shared" si="71"/>
        <v>0</v>
      </c>
      <c r="BK114" s="69">
        <f t="shared" si="71"/>
        <v>0</v>
      </c>
      <c r="BL114" s="69">
        <f t="shared" si="71"/>
        <v>0</v>
      </c>
      <c r="BM114" s="37"/>
      <c r="BN114" s="58">
        <f>SUM(BN101:BN113)</f>
        <v>0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AZ81" activePane="bottomRight" state="frozen"/>
      <selection activeCell="A113" sqref="A113"/>
      <selection pane="topRight" activeCell="A113" sqref="A113"/>
      <selection pane="bottomLeft" activeCell="A113" sqref="A113"/>
      <selection pane="bottomRight" activeCell="BD20" sqref="BD20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333</v>
      </c>
    </row>
    <row r="2" spans="1:67" ht="15" customHeight="1">
      <c r="A2" s="60" t="s">
        <v>21</v>
      </c>
      <c r="B2" s="108" t="str">
        <f>VLOOKUP($B$1,'Assumptions (Inputs)'!$A$7:$F$24,2,FALSE)</f>
        <v>NEW Gowanus Expansion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2.5000000000000001E-2</v>
      </c>
    </row>
    <row r="6" spans="1:67" ht="15" customHeight="1">
      <c r="A6" s="60"/>
      <c r="B6" s="367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N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0</v>
      </c>
      <c r="E11" s="57">
        <f t="shared" si="0"/>
        <v>4.0832503279999992</v>
      </c>
      <c r="F11" s="57">
        <f t="shared" si="0"/>
        <v>21.014039488019193</v>
      </c>
      <c r="G11" s="57">
        <f t="shared" si="0"/>
        <v>38.564495531295094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(Escalated)'!E40</f>
        <v>0</v>
      </c>
      <c r="C13" s="129">
        <f>'CapEx (Escalated)'!F40</f>
        <v>0</v>
      </c>
      <c r="D13" s="129">
        <f>'CapEx (Escalated)'!G40</f>
        <v>4.0832503279999992</v>
      </c>
      <c r="E13" s="129">
        <f>'CapEx (Escalated)'!H40</f>
        <v>16.930789160019195</v>
      </c>
      <c r="F13" s="129">
        <f>'CapEx (Escalated)'!I40</f>
        <v>17.550456043275897</v>
      </c>
      <c r="G13" s="129">
        <f>'CapEx (Escalated)'!J40</f>
        <v>4.5482006836149482</v>
      </c>
      <c r="H13" s="129">
        <f>'CapEx (Escalated)'!K40</f>
        <v>0</v>
      </c>
      <c r="I13" s="129">
        <f>'CapEx (Escalated)'!L40</f>
        <v>0</v>
      </c>
      <c r="J13" s="129">
        <f>'CapEx (Escalated)'!M40</f>
        <v>0</v>
      </c>
      <c r="K13" s="129">
        <f>'CapEx (Escalated)'!N40</f>
        <v>0</v>
      </c>
      <c r="L13" s="129">
        <f>'CapEx (Escalated)'!O40</f>
        <v>0</v>
      </c>
      <c r="M13" s="129">
        <f>'CapEx (Escalated)'!P40</f>
        <v>0</v>
      </c>
      <c r="N13" s="129">
        <f>'CapEx (Escalated)'!Q40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43.112696214910045</v>
      </c>
      <c r="BO13" s="337"/>
    </row>
    <row r="14" spans="1:67" s="38" customFormat="1" ht="15" customHeight="1">
      <c r="A14" s="67" t="s">
        <v>27</v>
      </c>
      <c r="B14" s="129"/>
      <c r="C14" s="129"/>
      <c r="D14" s="129"/>
      <c r="E14" s="129"/>
      <c r="F14" s="129"/>
      <c r="G14" s="129">
        <f>-SUM(D13:G13)</f>
        <v>-43.112696214910045</v>
      </c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-43.112696214910045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0</v>
      </c>
      <c r="D15" s="68">
        <f t="shared" si="2"/>
        <v>4.0832503279999992</v>
      </c>
      <c r="E15" s="68">
        <f>SUM(E11:E14)</f>
        <v>21.014039488019193</v>
      </c>
      <c r="F15" s="68">
        <f t="shared" si="2"/>
        <v>38.564495531295094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</v>
      </c>
      <c r="D16" s="69">
        <f t="shared" si="4"/>
        <v>2.0416251639999996</v>
      </c>
      <c r="E16" s="69">
        <f t="shared" si="4"/>
        <v>12.548644908009596</v>
      </c>
      <c r="F16" s="69">
        <f t="shared" si="4"/>
        <v>29.789267509657144</v>
      </c>
      <c r="G16" s="69">
        <f t="shared" si="4"/>
        <v>19.282247765647547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0</v>
      </c>
      <c r="F19" s="75">
        <f t="shared" si="5"/>
        <v>0</v>
      </c>
      <c r="G19" s="75">
        <f t="shared" si="5"/>
        <v>0</v>
      </c>
      <c r="H19" s="75">
        <f t="shared" si="5"/>
        <v>43.112696214910045</v>
      </c>
      <c r="I19" s="75">
        <f t="shared" si="5"/>
        <v>43.112696214910045</v>
      </c>
      <c r="J19" s="75">
        <f t="shared" si="5"/>
        <v>43.112696214910045</v>
      </c>
      <c r="K19" s="75">
        <f t="shared" si="5"/>
        <v>43.112696214910045</v>
      </c>
      <c r="L19" s="75">
        <f t="shared" si="5"/>
        <v>43.112696214910045</v>
      </c>
      <c r="M19" s="75">
        <f t="shared" si="5"/>
        <v>43.112696214910045</v>
      </c>
      <c r="N19" s="75">
        <f t="shared" si="5"/>
        <v>43.112696214910045</v>
      </c>
      <c r="O19" s="75">
        <f t="shared" si="5"/>
        <v>43.112696214910045</v>
      </c>
      <c r="P19" s="75">
        <f t="shared" si="5"/>
        <v>43.112696214910045</v>
      </c>
      <c r="Q19" s="75">
        <f t="shared" si="5"/>
        <v>43.112696214910045</v>
      </c>
      <c r="R19" s="75">
        <f t="shared" si="5"/>
        <v>43.112696214910045</v>
      </c>
      <c r="S19" s="75">
        <f t="shared" si="5"/>
        <v>43.112696214910045</v>
      </c>
      <c r="T19" s="75">
        <f t="shared" si="5"/>
        <v>43.112696214910045</v>
      </c>
      <c r="U19" s="75">
        <f t="shared" si="5"/>
        <v>43.112696214910045</v>
      </c>
      <c r="V19" s="75">
        <f t="shared" si="5"/>
        <v>43.112696214910045</v>
      </c>
      <c r="W19" s="75">
        <f t="shared" si="5"/>
        <v>43.112696214910045</v>
      </c>
      <c r="X19" s="75">
        <f t="shared" si="5"/>
        <v>43.112696214910045</v>
      </c>
      <c r="Y19" s="75">
        <f t="shared" si="5"/>
        <v>43.112696214910045</v>
      </c>
      <c r="Z19" s="75">
        <f t="shared" si="5"/>
        <v>43.112696214910045</v>
      </c>
      <c r="AA19" s="75">
        <f t="shared" si="5"/>
        <v>43.112696214910045</v>
      </c>
      <c r="AB19" s="75">
        <f t="shared" si="5"/>
        <v>43.112696214910045</v>
      </c>
      <c r="AC19" s="75">
        <f t="shared" si="5"/>
        <v>43.112696214910045</v>
      </c>
      <c r="AD19" s="75">
        <f t="shared" si="5"/>
        <v>43.112696214910045</v>
      </c>
      <c r="AE19" s="75">
        <f t="shared" si="5"/>
        <v>43.112696214910045</v>
      </c>
      <c r="AF19" s="75">
        <f t="shared" si="5"/>
        <v>43.112696214910045</v>
      </c>
      <c r="AG19" s="75">
        <f t="shared" si="5"/>
        <v>43.112696214910045</v>
      </c>
      <c r="AH19" s="75">
        <f t="shared" si="5"/>
        <v>43.112696214910045</v>
      </c>
      <c r="AI19" s="75">
        <f t="shared" si="5"/>
        <v>43.112696214910045</v>
      </c>
      <c r="AJ19" s="75">
        <f t="shared" si="5"/>
        <v>43.112696214910045</v>
      </c>
      <c r="AK19" s="75">
        <f t="shared" si="5"/>
        <v>43.112696214910045</v>
      </c>
      <c r="AL19" s="75">
        <f t="shared" si="5"/>
        <v>43.112696214910045</v>
      </c>
      <c r="AM19" s="75">
        <f t="shared" si="5"/>
        <v>43.112696214910045</v>
      </c>
      <c r="AN19" s="75">
        <f t="shared" si="5"/>
        <v>43.112696214910045</v>
      </c>
      <c r="AO19" s="75">
        <f t="shared" si="5"/>
        <v>43.112696214910045</v>
      </c>
      <c r="AP19" s="75">
        <f t="shared" si="5"/>
        <v>43.112696214910045</v>
      </c>
      <c r="AQ19" s="75">
        <f t="shared" si="5"/>
        <v>43.112696214910045</v>
      </c>
      <c r="AR19" s="75">
        <f t="shared" si="5"/>
        <v>43.112696214910045</v>
      </c>
      <c r="AS19" s="75">
        <f t="shared" si="5"/>
        <v>43.112696214910045</v>
      </c>
      <c r="AT19" s="75">
        <f t="shared" si="5"/>
        <v>43.112696214910045</v>
      </c>
      <c r="AU19" s="75">
        <f t="shared" si="5"/>
        <v>43.112696214910045</v>
      </c>
      <c r="AV19" s="75">
        <f t="shared" si="5"/>
        <v>43.112696214910045</v>
      </c>
      <c r="AW19" s="75">
        <f t="shared" si="5"/>
        <v>43.112696214910045</v>
      </c>
      <c r="AX19" s="75">
        <f t="shared" si="5"/>
        <v>43.112696214910045</v>
      </c>
      <c r="AY19" s="75">
        <f t="shared" si="5"/>
        <v>43.112696214910045</v>
      </c>
      <c r="AZ19" s="75">
        <f t="shared" si="5"/>
        <v>43.112696214910045</v>
      </c>
      <c r="BA19" s="75">
        <f t="shared" si="5"/>
        <v>43.112696214910045</v>
      </c>
      <c r="BB19" s="75">
        <f t="shared" si="5"/>
        <v>43.112696214910045</v>
      </c>
      <c r="BC19" s="75">
        <f t="shared" si="5"/>
        <v>43.112696214910045</v>
      </c>
      <c r="BD19" s="75">
        <f t="shared" si="5"/>
        <v>43.112696214910045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67" customFormat="1" ht="15" customHeight="1">
      <c r="A20" s="362" t="s">
        <v>25</v>
      </c>
      <c r="B20" s="290">
        <f>-B14</f>
        <v>0</v>
      </c>
      <c r="C20" s="290">
        <f t="shared" ref="C20:D20" si="6">-C14</f>
        <v>0</v>
      </c>
      <c r="D20" s="290">
        <f t="shared" si="6"/>
        <v>0</v>
      </c>
      <c r="E20" s="290">
        <f>-E14</f>
        <v>0</v>
      </c>
      <c r="F20" s="290">
        <f t="shared" ref="F20:AX20" si="7">-F14</f>
        <v>0</v>
      </c>
      <c r="G20" s="290">
        <f t="shared" si="7"/>
        <v>43.112696214910045</v>
      </c>
      <c r="H20" s="290">
        <f t="shared" si="7"/>
        <v>0</v>
      </c>
      <c r="I20" s="290">
        <f t="shared" si="7"/>
        <v>0</v>
      </c>
      <c r="J20" s="290">
        <f t="shared" si="7"/>
        <v>0</v>
      </c>
      <c r="K20" s="290">
        <f t="shared" si="7"/>
        <v>0</v>
      </c>
      <c r="L20" s="290">
        <f t="shared" si="7"/>
        <v>0</v>
      </c>
      <c r="M20" s="290">
        <f t="shared" si="7"/>
        <v>0</v>
      </c>
      <c r="N20" s="290">
        <f t="shared" si="7"/>
        <v>0</v>
      </c>
      <c r="O20" s="290">
        <f t="shared" si="7"/>
        <v>0</v>
      </c>
      <c r="P20" s="290">
        <f t="shared" si="7"/>
        <v>0</v>
      </c>
      <c r="Q20" s="290">
        <f t="shared" si="7"/>
        <v>0</v>
      </c>
      <c r="R20" s="290">
        <f t="shared" si="7"/>
        <v>0</v>
      </c>
      <c r="S20" s="290">
        <f t="shared" si="7"/>
        <v>0</v>
      </c>
      <c r="T20" s="290">
        <f t="shared" si="7"/>
        <v>0</v>
      </c>
      <c r="U20" s="290">
        <f t="shared" si="7"/>
        <v>0</v>
      </c>
      <c r="V20" s="290">
        <f t="shared" si="7"/>
        <v>0</v>
      </c>
      <c r="W20" s="290">
        <f t="shared" si="7"/>
        <v>0</v>
      </c>
      <c r="X20" s="290">
        <f t="shared" si="7"/>
        <v>0</v>
      </c>
      <c r="Y20" s="290">
        <f t="shared" si="7"/>
        <v>0</v>
      </c>
      <c r="Z20" s="290">
        <f t="shared" si="7"/>
        <v>0</v>
      </c>
      <c r="AA20" s="290">
        <f t="shared" si="7"/>
        <v>0</v>
      </c>
      <c r="AB20" s="290">
        <f t="shared" si="7"/>
        <v>0</v>
      </c>
      <c r="AC20" s="290">
        <f t="shared" si="7"/>
        <v>0</v>
      </c>
      <c r="AD20" s="290">
        <f t="shared" si="7"/>
        <v>0</v>
      </c>
      <c r="AE20" s="290">
        <f t="shared" si="7"/>
        <v>0</v>
      </c>
      <c r="AF20" s="290">
        <f t="shared" si="7"/>
        <v>0</v>
      </c>
      <c r="AG20" s="290">
        <f t="shared" si="7"/>
        <v>0</v>
      </c>
      <c r="AH20" s="290">
        <f t="shared" si="7"/>
        <v>0</v>
      </c>
      <c r="AI20" s="290">
        <f t="shared" si="7"/>
        <v>0</v>
      </c>
      <c r="AJ20" s="290">
        <f t="shared" si="7"/>
        <v>0</v>
      </c>
      <c r="AK20" s="290">
        <f t="shared" si="7"/>
        <v>0</v>
      </c>
      <c r="AL20" s="290">
        <f t="shared" si="7"/>
        <v>0</v>
      </c>
      <c r="AM20" s="290">
        <f t="shared" si="7"/>
        <v>0</v>
      </c>
      <c r="AN20" s="290">
        <f t="shared" si="7"/>
        <v>0</v>
      </c>
      <c r="AO20" s="290">
        <f t="shared" si="7"/>
        <v>0</v>
      </c>
      <c r="AP20" s="290">
        <f t="shared" si="7"/>
        <v>0</v>
      </c>
      <c r="AQ20" s="290">
        <f t="shared" si="7"/>
        <v>0</v>
      </c>
      <c r="AR20" s="290">
        <f t="shared" si="7"/>
        <v>0</v>
      </c>
      <c r="AS20" s="290">
        <f t="shared" si="7"/>
        <v>0</v>
      </c>
      <c r="AT20" s="290">
        <f t="shared" si="7"/>
        <v>0</v>
      </c>
      <c r="AU20" s="290">
        <f t="shared" si="7"/>
        <v>0</v>
      </c>
      <c r="AV20" s="290">
        <f t="shared" si="7"/>
        <v>0</v>
      </c>
      <c r="AW20" s="290">
        <f t="shared" si="7"/>
        <v>0</v>
      </c>
      <c r="AX20" s="290">
        <f t="shared" si="7"/>
        <v>0</v>
      </c>
      <c r="AY20" s="290">
        <f t="shared" ref="AY20:BL20" si="8">-B20</f>
        <v>0</v>
      </c>
      <c r="AZ20" s="290">
        <f t="shared" si="8"/>
        <v>0</v>
      </c>
      <c r="BA20" s="290">
        <f t="shared" si="8"/>
        <v>0</v>
      </c>
      <c r="BB20" s="290">
        <f t="shared" si="8"/>
        <v>0</v>
      </c>
      <c r="BC20" s="290">
        <f t="shared" si="8"/>
        <v>0</v>
      </c>
      <c r="BD20" s="290">
        <f t="shared" si="8"/>
        <v>-43.112696214910045</v>
      </c>
      <c r="BE20" s="290">
        <f t="shared" si="8"/>
        <v>0</v>
      </c>
      <c r="BF20" s="290">
        <f t="shared" si="8"/>
        <v>0</v>
      </c>
      <c r="BG20" s="290">
        <f t="shared" si="8"/>
        <v>0</v>
      </c>
      <c r="BH20" s="290">
        <f t="shared" si="8"/>
        <v>0</v>
      </c>
      <c r="BI20" s="290">
        <f t="shared" si="8"/>
        <v>0</v>
      </c>
      <c r="BJ20" s="290">
        <f t="shared" si="8"/>
        <v>0</v>
      </c>
      <c r="BK20" s="290">
        <f t="shared" si="8"/>
        <v>0</v>
      </c>
      <c r="BL20" s="290">
        <f t="shared" si="8"/>
        <v>0</v>
      </c>
      <c r="BM20" s="292"/>
      <c r="BN20" s="290">
        <f>SUM(B20:BM20)</f>
        <v>0</v>
      </c>
      <c r="BO20" s="368"/>
    </row>
    <row r="21" spans="1:67" s="38" customFormat="1" ht="15" customHeight="1">
      <c r="A21" s="36" t="s">
        <v>28</v>
      </c>
      <c r="B21" s="75">
        <f t="shared" ref="B21:BL21" si="9">SUM(B19:B20)</f>
        <v>0</v>
      </c>
      <c r="C21" s="75">
        <f t="shared" si="9"/>
        <v>0</v>
      </c>
      <c r="D21" s="75">
        <f t="shared" si="9"/>
        <v>0</v>
      </c>
      <c r="E21" s="75">
        <f t="shared" si="9"/>
        <v>0</v>
      </c>
      <c r="F21" s="75">
        <f t="shared" si="9"/>
        <v>0</v>
      </c>
      <c r="G21" s="75">
        <f t="shared" si="9"/>
        <v>43.112696214910045</v>
      </c>
      <c r="H21" s="75">
        <f t="shared" si="9"/>
        <v>43.112696214910045</v>
      </c>
      <c r="I21" s="75">
        <f t="shared" si="9"/>
        <v>43.112696214910045</v>
      </c>
      <c r="J21" s="75">
        <f t="shared" si="9"/>
        <v>43.112696214910045</v>
      </c>
      <c r="K21" s="75">
        <f t="shared" si="9"/>
        <v>43.112696214910045</v>
      </c>
      <c r="L21" s="75">
        <f t="shared" si="9"/>
        <v>43.112696214910045</v>
      </c>
      <c r="M21" s="75">
        <f t="shared" si="9"/>
        <v>43.112696214910045</v>
      </c>
      <c r="N21" s="75">
        <f t="shared" si="9"/>
        <v>43.112696214910045</v>
      </c>
      <c r="O21" s="75">
        <f t="shared" si="9"/>
        <v>43.112696214910045</v>
      </c>
      <c r="P21" s="75">
        <f t="shared" si="9"/>
        <v>43.112696214910045</v>
      </c>
      <c r="Q21" s="75">
        <f t="shared" si="9"/>
        <v>43.112696214910045</v>
      </c>
      <c r="R21" s="75">
        <f t="shared" si="9"/>
        <v>43.112696214910045</v>
      </c>
      <c r="S21" s="75">
        <f t="shared" si="9"/>
        <v>43.112696214910045</v>
      </c>
      <c r="T21" s="75">
        <f t="shared" si="9"/>
        <v>43.112696214910045</v>
      </c>
      <c r="U21" s="75">
        <f t="shared" si="9"/>
        <v>43.112696214910045</v>
      </c>
      <c r="V21" s="75">
        <f t="shared" si="9"/>
        <v>43.112696214910045</v>
      </c>
      <c r="W21" s="75">
        <f t="shared" si="9"/>
        <v>43.112696214910045</v>
      </c>
      <c r="X21" s="75">
        <f t="shared" si="9"/>
        <v>43.112696214910045</v>
      </c>
      <c r="Y21" s="75">
        <f t="shared" si="9"/>
        <v>43.112696214910045</v>
      </c>
      <c r="Z21" s="75">
        <f t="shared" si="9"/>
        <v>43.112696214910045</v>
      </c>
      <c r="AA21" s="75">
        <f t="shared" si="9"/>
        <v>43.112696214910045</v>
      </c>
      <c r="AB21" s="75">
        <f t="shared" si="9"/>
        <v>43.112696214910045</v>
      </c>
      <c r="AC21" s="75">
        <f t="shared" si="9"/>
        <v>43.112696214910045</v>
      </c>
      <c r="AD21" s="75">
        <f t="shared" si="9"/>
        <v>43.112696214910045</v>
      </c>
      <c r="AE21" s="75">
        <f t="shared" si="9"/>
        <v>43.112696214910045</v>
      </c>
      <c r="AF21" s="75">
        <f t="shared" si="9"/>
        <v>43.112696214910045</v>
      </c>
      <c r="AG21" s="75">
        <f t="shared" si="9"/>
        <v>43.112696214910045</v>
      </c>
      <c r="AH21" s="75">
        <f t="shared" si="9"/>
        <v>43.112696214910045</v>
      </c>
      <c r="AI21" s="75">
        <f t="shared" si="9"/>
        <v>43.112696214910045</v>
      </c>
      <c r="AJ21" s="75">
        <f t="shared" si="9"/>
        <v>43.112696214910045</v>
      </c>
      <c r="AK21" s="75">
        <f t="shared" si="9"/>
        <v>43.112696214910045</v>
      </c>
      <c r="AL21" s="75">
        <f t="shared" si="9"/>
        <v>43.112696214910045</v>
      </c>
      <c r="AM21" s="75">
        <f t="shared" si="9"/>
        <v>43.112696214910045</v>
      </c>
      <c r="AN21" s="75">
        <f t="shared" si="9"/>
        <v>43.112696214910045</v>
      </c>
      <c r="AO21" s="75">
        <f t="shared" si="9"/>
        <v>43.112696214910045</v>
      </c>
      <c r="AP21" s="75">
        <f t="shared" si="9"/>
        <v>43.112696214910045</v>
      </c>
      <c r="AQ21" s="75">
        <f t="shared" si="9"/>
        <v>43.112696214910045</v>
      </c>
      <c r="AR21" s="75">
        <f t="shared" si="9"/>
        <v>43.112696214910045</v>
      </c>
      <c r="AS21" s="75">
        <f t="shared" si="9"/>
        <v>43.112696214910045</v>
      </c>
      <c r="AT21" s="75">
        <f t="shared" si="9"/>
        <v>43.112696214910045</v>
      </c>
      <c r="AU21" s="75">
        <f t="shared" si="9"/>
        <v>43.112696214910045</v>
      </c>
      <c r="AV21" s="75">
        <f t="shared" si="9"/>
        <v>43.112696214910045</v>
      </c>
      <c r="AW21" s="75">
        <f t="shared" si="9"/>
        <v>43.112696214910045</v>
      </c>
      <c r="AX21" s="75">
        <f t="shared" si="9"/>
        <v>43.112696214910045</v>
      </c>
      <c r="AY21" s="75">
        <f t="shared" si="9"/>
        <v>43.112696214910045</v>
      </c>
      <c r="AZ21" s="75">
        <f t="shared" si="9"/>
        <v>43.112696214910045</v>
      </c>
      <c r="BA21" s="75">
        <f t="shared" si="9"/>
        <v>43.112696214910045</v>
      </c>
      <c r="BB21" s="75">
        <f t="shared" si="9"/>
        <v>43.112696214910045</v>
      </c>
      <c r="BC21" s="75">
        <f t="shared" si="9"/>
        <v>43.112696214910045</v>
      </c>
      <c r="BD21" s="75">
        <f t="shared" si="9"/>
        <v>0</v>
      </c>
      <c r="BE21" s="75">
        <f t="shared" si="9"/>
        <v>0</v>
      </c>
      <c r="BF21" s="75">
        <f t="shared" si="9"/>
        <v>0</v>
      </c>
      <c r="BG21" s="75">
        <f t="shared" si="9"/>
        <v>0</v>
      </c>
      <c r="BH21" s="75">
        <f t="shared" si="9"/>
        <v>0</v>
      </c>
      <c r="BI21" s="75">
        <f t="shared" si="9"/>
        <v>0</v>
      </c>
      <c r="BJ21" s="75">
        <f t="shared" si="9"/>
        <v>0</v>
      </c>
      <c r="BK21" s="75">
        <f t="shared" si="9"/>
        <v>0</v>
      </c>
      <c r="BL21" s="75">
        <f t="shared" si="9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10">AVERAGE(B19,B21)</f>
        <v>0</v>
      </c>
      <c r="C22" s="69">
        <f t="shared" si="10"/>
        <v>0</v>
      </c>
      <c r="D22" s="69">
        <f t="shared" si="10"/>
        <v>0</v>
      </c>
      <c r="E22" s="69">
        <f t="shared" si="10"/>
        <v>0</v>
      </c>
      <c r="F22" s="69">
        <f t="shared" si="10"/>
        <v>0</v>
      </c>
      <c r="G22" s="69">
        <f t="shared" si="10"/>
        <v>21.556348107455023</v>
      </c>
      <c r="H22" s="69">
        <f t="shared" si="10"/>
        <v>43.112696214910045</v>
      </c>
      <c r="I22" s="69">
        <f t="shared" si="10"/>
        <v>43.112696214910045</v>
      </c>
      <c r="J22" s="69">
        <f t="shared" si="10"/>
        <v>43.112696214910045</v>
      </c>
      <c r="K22" s="69">
        <f t="shared" si="10"/>
        <v>43.112696214910045</v>
      </c>
      <c r="L22" s="69">
        <f t="shared" si="10"/>
        <v>43.112696214910045</v>
      </c>
      <c r="M22" s="69">
        <f t="shared" si="10"/>
        <v>43.112696214910045</v>
      </c>
      <c r="N22" s="69">
        <f t="shared" si="10"/>
        <v>43.112696214910045</v>
      </c>
      <c r="O22" s="69">
        <f t="shared" si="10"/>
        <v>43.112696214910045</v>
      </c>
      <c r="P22" s="69">
        <f t="shared" si="10"/>
        <v>43.112696214910045</v>
      </c>
      <c r="Q22" s="69">
        <f t="shared" si="10"/>
        <v>43.112696214910045</v>
      </c>
      <c r="R22" s="69">
        <f t="shared" si="10"/>
        <v>43.112696214910045</v>
      </c>
      <c r="S22" s="69">
        <f t="shared" si="10"/>
        <v>43.112696214910045</v>
      </c>
      <c r="T22" s="69">
        <f t="shared" si="10"/>
        <v>43.112696214910045</v>
      </c>
      <c r="U22" s="69">
        <f t="shared" si="10"/>
        <v>43.112696214910045</v>
      </c>
      <c r="V22" s="69">
        <f t="shared" si="10"/>
        <v>43.112696214910045</v>
      </c>
      <c r="W22" s="69">
        <f t="shared" si="10"/>
        <v>43.112696214910045</v>
      </c>
      <c r="X22" s="69">
        <f t="shared" si="10"/>
        <v>43.112696214910045</v>
      </c>
      <c r="Y22" s="69">
        <f t="shared" si="10"/>
        <v>43.112696214910045</v>
      </c>
      <c r="Z22" s="69">
        <f t="shared" si="10"/>
        <v>43.112696214910045</v>
      </c>
      <c r="AA22" s="69">
        <f t="shared" si="10"/>
        <v>43.112696214910045</v>
      </c>
      <c r="AB22" s="69">
        <f t="shared" si="10"/>
        <v>43.112696214910045</v>
      </c>
      <c r="AC22" s="69">
        <f t="shared" si="10"/>
        <v>43.112696214910045</v>
      </c>
      <c r="AD22" s="69">
        <f t="shared" si="10"/>
        <v>43.112696214910045</v>
      </c>
      <c r="AE22" s="69">
        <f t="shared" si="10"/>
        <v>43.112696214910045</v>
      </c>
      <c r="AF22" s="69">
        <f t="shared" si="10"/>
        <v>43.112696214910045</v>
      </c>
      <c r="AG22" s="69">
        <f t="shared" si="10"/>
        <v>43.112696214910045</v>
      </c>
      <c r="AH22" s="69">
        <f t="shared" si="10"/>
        <v>43.112696214910045</v>
      </c>
      <c r="AI22" s="69">
        <f t="shared" si="10"/>
        <v>43.112696214910045</v>
      </c>
      <c r="AJ22" s="69">
        <f t="shared" si="10"/>
        <v>43.112696214910045</v>
      </c>
      <c r="AK22" s="69">
        <f t="shared" si="10"/>
        <v>43.112696214910045</v>
      </c>
      <c r="AL22" s="69">
        <f t="shared" si="10"/>
        <v>43.112696214910045</v>
      </c>
      <c r="AM22" s="69">
        <f t="shared" si="10"/>
        <v>43.112696214910045</v>
      </c>
      <c r="AN22" s="69">
        <f t="shared" si="10"/>
        <v>43.112696214910045</v>
      </c>
      <c r="AO22" s="69">
        <f t="shared" si="10"/>
        <v>43.112696214910045</v>
      </c>
      <c r="AP22" s="69">
        <f t="shared" si="10"/>
        <v>43.112696214910045</v>
      </c>
      <c r="AQ22" s="69">
        <f t="shared" si="10"/>
        <v>43.112696214910045</v>
      </c>
      <c r="AR22" s="69">
        <f t="shared" si="10"/>
        <v>43.112696214910045</v>
      </c>
      <c r="AS22" s="69">
        <f t="shared" si="10"/>
        <v>43.112696214910045</v>
      </c>
      <c r="AT22" s="69">
        <f t="shared" si="10"/>
        <v>43.112696214910045</v>
      </c>
      <c r="AU22" s="69">
        <f t="shared" si="10"/>
        <v>43.112696214910045</v>
      </c>
      <c r="AV22" s="69">
        <f t="shared" si="10"/>
        <v>43.112696214910045</v>
      </c>
      <c r="AW22" s="69">
        <f t="shared" si="10"/>
        <v>43.112696214910045</v>
      </c>
      <c r="AX22" s="69">
        <f t="shared" si="10"/>
        <v>43.112696214910045</v>
      </c>
      <c r="AY22" s="69">
        <f t="shared" si="10"/>
        <v>43.112696214910045</v>
      </c>
      <c r="AZ22" s="69">
        <f t="shared" si="10"/>
        <v>43.112696214910045</v>
      </c>
      <c r="BA22" s="69">
        <f t="shared" si="10"/>
        <v>43.112696214910045</v>
      </c>
      <c r="BB22" s="69">
        <f t="shared" si="10"/>
        <v>43.112696214910045</v>
      </c>
      <c r="BC22" s="69">
        <f t="shared" si="10"/>
        <v>43.112696214910045</v>
      </c>
      <c r="BD22" s="69">
        <f t="shared" si="10"/>
        <v>21.556348107455023</v>
      </c>
      <c r="BE22" s="69">
        <f t="shared" si="10"/>
        <v>0</v>
      </c>
      <c r="BF22" s="69">
        <f t="shared" si="10"/>
        <v>0</v>
      </c>
      <c r="BG22" s="69">
        <f t="shared" si="10"/>
        <v>0</v>
      </c>
      <c r="BH22" s="69">
        <f t="shared" si="10"/>
        <v>0</v>
      </c>
      <c r="BI22" s="69">
        <f t="shared" si="10"/>
        <v>0</v>
      </c>
      <c r="BJ22" s="69">
        <f t="shared" si="10"/>
        <v>0</v>
      </c>
      <c r="BK22" s="69">
        <f t="shared" si="10"/>
        <v>0</v>
      </c>
      <c r="BL22" s="69">
        <f t="shared" si="10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1">B28</f>
        <v>0</v>
      </c>
      <c r="D25" s="75">
        <f t="shared" si="11"/>
        <v>0</v>
      </c>
      <c r="E25" s="75">
        <f t="shared" si="11"/>
        <v>0</v>
      </c>
      <c r="F25" s="75">
        <f t="shared" si="11"/>
        <v>0</v>
      </c>
      <c r="G25" s="75">
        <f t="shared" si="11"/>
        <v>0</v>
      </c>
      <c r="H25" s="75">
        <f t="shared" si="11"/>
        <v>3.2334522161182533</v>
      </c>
      <c r="I25" s="75">
        <f t="shared" si="11"/>
        <v>9.4580632956269657</v>
      </c>
      <c r="J25" s="75">
        <f t="shared" si="11"/>
        <v>15.215332748166054</v>
      </c>
      <c r="K25" s="75">
        <f t="shared" si="11"/>
        <v>20.541475238556039</v>
      </c>
      <c r="L25" s="75">
        <f t="shared" si="11"/>
        <v>25.467531908071663</v>
      </c>
      <c r="M25" s="75">
        <f t="shared" si="11"/>
        <v>30.024543897987655</v>
      </c>
      <c r="N25" s="75">
        <f t="shared" si="11"/>
        <v>34.239241079957267</v>
      </c>
      <c r="O25" s="75">
        <f t="shared" si="11"/>
        <v>38.13835332563373</v>
      </c>
      <c r="P25" s="75">
        <f t="shared" si="11"/>
        <v>41.985730335852296</v>
      </c>
      <c r="Q25" s="75">
        <f t="shared" si="11"/>
        <v>45.833107346070861</v>
      </c>
      <c r="R25" s="75">
        <f t="shared" si="11"/>
        <v>49.680484356289426</v>
      </c>
      <c r="S25" s="75">
        <f t="shared" si="11"/>
        <v>53.527861366507992</v>
      </c>
      <c r="T25" s="75">
        <f t="shared" si="11"/>
        <v>57.375238376726557</v>
      </c>
      <c r="U25" s="75">
        <f t="shared" si="11"/>
        <v>61.222615386945122</v>
      </c>
      <c r="V25" s="75">
        <f t="shared" si="11"/>
        <v>65.069992397163688</v>
      </c>
      <c r="W25" s="75">
        <f t="shared" si="11"/>
        <v>68.917369407382253</v>
      </c>
      <c r="X25" s="75">
        <f t="shared" si="11"/>
        <v>72.764746417600819</v>
      </c>
      <c r="Y25" s="75">
        <f t="shared" si="11"/>
        <v>76.612123427819384</v>
      </c>
      <c r="Z25" s="75">
        <f t="shared" si="11"/>
        <v>80.459500438037949</v>
      </c>
      <c r="AA25" s="75">
        <f t="shared" si="11"/>
        <v>84.306877448256515</v>
      </c>
      <c r="AB25" s="75">
        <f t="shared" si="11"/>
        <v>86.230565953365797</v>
      </c>
      <c r="AC25" s="75">
        <f t="shared" si="11"/>
        <v>86.230565953365797</v>
      </c>
      <c r="AD25" s="75">
        <f t="shared" si="11"/>
        <v>86.230565953365797</v>
      </c>
      <c r="AE25" s="75">
        <f t="shared" si="11"/>
        <v>86.230565953365797</v>
      </c>
      <c r="AF25" s="75">
        <f t="shared" si="11"/>
        <v>86.230565953365797</v>
      </c>
      <c r="AG25" s="75">
        <f t="shared" si="11"/>
        <v>86.230565953365797</v>
      </c>
      <c r="AH25" s="75">
        <f t="shared" si="11"/>
        <v>86.230565953365797</v>
      </c>
      <c r="AI25" s="75">
        <f t="shared" si="11"/>
        <v>86.230565953365797</v>
      </c>
      <c r="AJ25" s="75">
        <f t="shared" si="11"/>
        <v>86.230565953365797</v>
      </c>
      <c r="AK25" s="75">
        <f t="shared" si="11"/>
        <v>86.230565953365797</v>
      </c>
      <c r="AL25" s="75">
        <f t="shared" si="11"/>
        <v>86.230565953365797</v>
      </c>
      <c r="AM25" s="75">
        <f t="shared" si="11"/>
        <v>86.230565953365797</v>
      </c>
      <c r="AN25" s="75">
        <f t="shared" si="11"/>
        <v>86.230565953365797</v>
      </c>
      <c r="AO25" s="75">
        <f t="shared" si="11"/>
        <v>86.230565953365797</v>
      </c>
      <c r="AP25" s="75">
        <f t="shared" si="11"/>
        <v>86.230565953365797</v>
      </c>
      <c r="AQ25" s="75">
        <f t="shared" si="11"/>
        <v>86.230565953365797</v>
      </c>
      <c r="AR25" s="75">
        <f t="shared" si="11"/>
        <v>86.230565953365797</v>
      </c>
      <c r="AS25" s="75">
        <f t="shared" si="11"/>
        <v>86.230565953365797</v>
      </c>
      <c r="AT25" s="75">
        <f t="shared" si="11"/>
        <v>86.230565953365797</v>
      </c>
      <c r="AU25" s="75">
        <f t="shared" si="11"/>
        <v>86.230565953365797</v>
      </c>
      <c r="AV25" s="75">
        <f t="shared" si="11"/>
        <v>86.230565953365797</v>
      </c>
      <c r="AW25" s="75">
        <f t="shared" si="11"/>
        <v>86.230565953365797</v>
      </c>
      <c r="AX25" s="75">
        <f t="shared" si="11"/>
        <v>86.230565953365797</v>
      </c>
      <c r="AY25" s="75">
        <f t="shared" si="11"/>
        <v>86.230565953365797</v>
      </c>
      <c r="AZ25" s="75">
        <f t="shared" si="11"/>
        <v>86.230565953365797</v>
      </c>
      <c r="BA25" s="75">
        <f t="shared" si="11"/>
        <v>86.230565953365797</v>
      </c>
      <c r="BB25" s="75">
        <f t="shared" si="11"/>
        <v>86.230565953365797</v>
      </c>
      <c r="BC25" s="75">
        <f t="shared" si="11"/>
        <v>86.230565953365797</v>
      </c>
      <c r="BD25" s="75">
        <f t="shared" si="11"/>
        <v>86.230565953365797</v>
      </c>
      <c r="BE25" s="75">
        <f t="shared" si="11"/>
        <v>86.230565953365797</v>
      </c>
      <c r="BF25" s="75">
        <f t="shared" si="11"/>
        <v>86.230565953365797</v>
      </c>
      <c r="BG25" s="75">
        <f t="shared" si="11"/>
        <v>86.230565953365797</v>
      </c>
      <c r="BH25" s="75">
        <f t="shared" si="11"/>
        <v>86.230565953365797</v>
      </c>
      <c r="BI25" s="75">
        <f t="shared" si="11"/>
        <v>86.230565953365797</v>
      </c>
      <c r="BJ25" s="75">
        <f t="shared" si="11"/>
        <v>86.230565953365797</v>
      </c>
      <c r="BK25" s="75">
        <f t="shared" si="11"/>
        <v>86.230565953365797</v>
      </c>
      <c r="BL25" s="75">
        <f t="shared" si="11"/>
        <v>86.230565953365797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2">C75</f>
        <v>0</v>
      </c>
      <c r="D26" s="75">
        <f t="shared" si="12"/>
        <v>0</v>
      </c>
      <c r="E26" s="75">
        <f t="shared" si="12"/>
        <v>0</v>
      </c>
      <c r="F26" s="75">
        <f t="shared" si="12"/>
        <v>0</v>
      </c>
      <c r="G26" s="75">
        <f t="shared" si="12"/>
        <v>1.6167261080591266</v>
      </c>
      <c r="H26" s="75">
        <f t="shared" si="12"/>
        <v>3.1123055397543564</v>
      </c>
      <c r="I26" s="75">
        <f t="shared" si="12"/>
        <v>2.8786347262695435</v>
      </c>
      <c r="J26" s="75">
        <f t="shared" si="12"/>
        <v>2.6630712451949936</v>
      </c>
      <c r="K26" s="75">
        <f t="shared" si="12"/>
        <v>2.4630283347578108</v>
      </c>
      <c r="L26" s="75">
        <f t="shared" si="12"/>
        <v>2.278505994957996</v>
      </c>
      <c r="M26" s="75">
        <f t="shared" si="12"/>
        <v>2.1073485909848029</v>
      </c>
      <c r="N26" s="75">
        <f t="shared" si="12"/>
        <v>1.9495561228382323</v>
      </c>
      <c r="O26" s="75">
        <f t="shared" si="12"/>
        <v>1.9236885051092862</v>
      </c>
      <c r="P26" s="75">
        <f t="shared" si="12"/>
        <v>1.9236885051092862</v>
      </c>
      <c r="Q26" s="75">
        <f t="shared" si="12"/>
        <v>1.9236885051092862</v>
      </c>
      <c r="R26" s="75">
        <f t="shared" si="12"/>
        <v>1.9236885051092862</v>
      </c>
      <c r="S26" s="75">
        <f t="shared" si="12"/>
        <v>1.9236885051092862</v>
      </c>
      <c r="T26" s="75">
        <f t="shared" si="12"/>
        <v>1.9236885051092862</v>
      </c>
      <c r="U26" s="75">
        <f t="shared" si="12"/>
        <v>1.9236885051092862</v>
      </c>
      <c r="V26" s="75">
        <f t="shared" si="12"/>
        <v>1.9236885051092862</v>
      </c>
      <c r="W26" s="75">
        <f t="shared" si="12"/>
        <v>1.9236885051092862</v>
      </c>
      <c r="X26" s="75">
        <f t="shared" si="12"/>
        <v>1.9236885051092862</v>
      </c>
      <c r="Y26" s="75">
        <f t="shared" si="12"/>
        <v>1.9236885051092862</v>
      </c>
      <c r="Z26" s="75">
        <f t="shared" si="12"/>
        <v>1.9236885051092862</v>
      </c>
      <c r="AA26" s="75">
        <f t="shared" si="12"/>
        <v>0.96184425255464312</v>
      </c>
      <c r="AB26" s="75">
        <f t="shared" si="12"/>
        <v>0</v>
      </c>
      <c r="AC26" s="75">
        <f t="shared" si="12"/>
        <v>0</v>
      </c>
      <c r="AD26" s="75">
        <f t="shared" si="12"/>
        <v>0</v>
      </c>
      <c r="AE26" s="75">
        <f t="shared" si="12"/>
        <v>0</v>
      </c>
      <c r="AF26" s="75">
        <f t="shared" si="12"/>
        <v>0</v>
      </c>
      <c r="AG26" s="75">
        <f t="shared" si="12"/>
        <v>0</v>
      </c>
      <c r="AH26" s="75">
        <f t="shared" si="12"/>
        <v>0</v>
      </c>
      <c r="AI26" s="75">
        <f t="shared" si="12"/>
        <v>0</v>
      </c>
      <c r="AJ26" s="75">
        <f t="shared" si="12"/>
        <v>0</v>
      </c>
      <c r="AK26" s="75">
        <f t="shared" si="12"/>
        <v>0</v>
      </c>
      <c r="AL26" s="75">
        <f t="shared" si="12"/>
        <v>0</v>
      </c>
      <c r="AM26" s="75">
        <f t="shared" si="12"/>
        <v>0</v>
      </c>
      <c r="AN26" s="75">
        <f t="shared" si="12"/>
        <v>0</v>
      </c>
      <c r="AO26" s="75">
        <f t="shared" si="12"/>
        <v>0</v>
      </c>
      <c r="AP26" s="75">
        <f t="shared" si="12"/>
        <v>0</v>
      </c>
      <c r="AQ26" s="75">
        <f t="shared" si="12"/>
        <v>0</v>
      </c>
      <c r="AR26" s="75">
        <f t="shared" si="12"/>
        <v>0</v>
      </c>
      <c r="AS26" s="75">
        <f t="shared" si="12"/>
        <v>0</v>
      </c>
      <c r="AT26" s="75">
        <f t="shared" si="12"/>
        <v>0</v>
      </c>
      <c r="AU26" s="75">
        <f t="shared" si="12"/>
        <v>0</v>
      </c>
      <c r="AV26" s="75">
        <f t="shared" si="12"/>
        <v>0</v>
      </c>
      <c r="AW26" s="75">
        <f t="shared" si="12"/>
        <v>0</v>
      </c>
      <c r="AX26" s="75">
        <f t="shared" si="12"/>
        <v>0</v>
      </c>
      <c r="AY26" s="75">
        <f t="shared" si="12"/>
        <v>0</v>
      </c>
      <c r="AZ26" s="75">
        <f t="shared" si="12"/>
        <v>0</v>
      </c>
      <c r="BA26" s="75">
        <f t="shared" si="12"/>
        <v>0</v>
      </c>
      <c r="BB26" s="75">
        <f t="shared" si="12"/>
        <v>0</v>
      </c>
      <c r="BC26" s="75">
        <f t="shared" si="12"/>
        <v>0</v>
      </c>
      <c r="BD26" s="75">
        <f t="shared" si="12"/>
        <v>0</v>
      </c>
      <c r="BE26" s="75">
        <f t="shared" si="12"/>
        <v>0</v>
      </c>
      <c r="BF26" s="75">
        <f t="shared" si="12"/>
        <v>0</v>
      </c>
      <c r="BG26" s="75">
        <f t="shared" si="12"/>
        <v>0</v>
      </c>
      <c r="BH26" s="75">
        <f t="shared" si="12"/>
        <v>0</v>
      </c>
      <c r="BI26" s="75">
        <f t="shared" si="12"/>
        <v>0</v>
      </c>
      <c r="BJ26" s="75">
        <f t="shared" si="12"/>
        <v>0</v>
      </c>
      <c r="BK26" s="75">
        <f t="shared" si="12"/>
        <v>0</v>
      </c>
      <c r="BL26" s="75">
        <f t="shared" si="12"/>
        <v>0</v>
      </c>
      <c r="BM26" s="37"/>
      <c r="BN26" s="75">
        <f>SUM(B26:BM26)</f>
        <v>43.11528297668292</v>
      </c>
      <c r="BO26" s="337"/>
    </row>
    <row r="27" spans="1:67" s="38" customFormat="1" ht="15" customHeight="1">
      <c r="A27" s="36" t="s">
        <v>79</v>
      </c>
      <c r="B27" s="75">
        <f t="shared" ref="B27:BL27" si="13">B82</f>
        <v>0</v>
      </c>
      <c r="C27" s="75">
        <f t="shared" si="13"/>
        <v>0</v>
      </c>
      <c r="D27" s="75">
        <f t="shared" si="13"/>
        <v>0</v>
      </c>
      <c r="E27" s="75">
        <f t="shared" si="13"/>
        <v>0</v>
      </c>
      <c r="F27" s="75">
        <f t="shared" si="13"/>
        <v>0</v>
      </c>
      <c r="G27" s="75">
        <f t="shared" si="13"/>
        <v>1.6167261080591266</v>
      </c>
      <c r="H27" s="75">
        <f t="shared" si="13"/>
        <v>3.1123055397543564</v>
      </c>
      <c r="I27" s="75">
        <f t="shared" si="13"/>
        <v>2.8786347262695435</v>
      </c>
      <c r="J27" s="75">
        <f t="shared" si="13"/>
        <v>2.6630712451949936</v>
      </c>
      <c r="K27" s="75">
        <f t="shared" si="13"/>
        <v>2.4630283347578108</v>
      </c>
      <c r="L27" s="75">
        <f t="shared" si="13"/>
        <v>2.278505994957996</v>
      </c>
      <c r="M27" s="75">
        <f t="shared" si="13"/>
        <v>2.1073485909848029</v>
      </c>
      <c r="N27" s="75">
        <f t="shared" si="13"/>
        <v>1.9495561228382323</v>
      </c>
      <c r="O27" s="75">
        <f t="shared" si="13"/>
        <v>1.9236885051092862</v>
      </c>
      <c r="P27" s="75">
        <f t="shared" si="13"/>
        <v>1.9236885051092862</v>
      </c>
      <c r="Q27" s="75">
        <f t="shared" si="13"/>
        <v>1.9236885051092862</v>
      </c>
      <c r="R27" s="75">
        <f t="shared" si="13"/>
        <v>1.9236885051092862</v>
      </c>
      <c r="S27" s="75">
        <f t="shared" si="13"/>
        <v>1.9236885051092862</v>
      </c>
      <c r="T27" s="75">
        <f t="shared" si="13"/>
        <v>1.9236885051092862</v>
      </c>
      <c r="U27" s="75">
        <f t="shared" si="13"/>
        <v>1.9236885051092862</v>
      </c>
      <c r="V27" s="75">
        <f t="shared" si="13"/>
        <v>1.9236885051092862</v>
      </c>
      <c r="W27" s="75">
        <f t="shared" si="13"/>
        <v>1.9236885051092862</v>
      </c>
      <c r="X27" s="75">
        <f t="shared" si="13"/>
        <v>1.9236885051092862</v>
      </c>
      <c r="Y27" s="75">
        <f t="shared" si="13"/>
        <v>1.9236885051092862</v>
      </c>
      <c r="Z27" s="75">
        <f t="shared" si="13"/>
        <v>1.9236885051092862</v>
      </c>
      <c r="AA27" s="75">
        <f t="shared" si="13"/>
        <v>0.96184425255464312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75">
        <f t="shared" si="13"/>
        <v>0</v>
      </c>
      <c r="AK27" s="75">
        <f t="shared" si="13"/>
        <v>0</v>
      </c>
      <c r="AL27" s="75">
        <f t="shared" si="13"/>
        <v>0</v>
      </c>
      <c r="AM27" s="75">
        <f t="shared" si="13"/>
        <v>0</v>
      </c>
      <c r="AN27" s="75">
        <f t="shared" si="13"/>
        <v>0</v>
      </c>
      <c r="AO27" s="75">
        <f t="shared" si="13"/>
        <v>0</v>
      </c>
      <c r="AP27" s="75">
        <f t="shared" si="13"/>
        <v>0</v>
      </c>
      <c r="AQ27" s="75">
        <f t="shared" si="13"/>
        <v>0</v>
      </c>
      <c r="AR27" s="75">
        <f t="shared" si="13"/>
        <v>0</v>
      </c>
      <c r="AS27" s="75">
        <f t="shared" si="13"/>
        <v>0</v>
      </c>
      <c r="AT27" s="75">
        <f t="shared" si="13"/>
        <v>0</v>
      </c>
      <c r="AU27" s="75">
        <f t="shared" si="13"/>
        <v>0</v>
      </c>
      <c r="AV27" s="75">
        <f t="shared" si="13"/>
        <v>0</v>
      </c>
      <c r="AW27" s="75">
        <f t="shared" si="13"/>
        <v>0</v>
      </c>
      <c r="AX27" s="75">
        <f t="shared" si="13"/>
        <v>0</v>
      </c>
      <c r="AY27" s="75">
        <f t="shared" si="13"/>
        <v>0</v>
      </c>
      <c r="AZ27" s="75">
        <f t="shared" si="13"/>
        <v>0</v>
      </c>
      <c r="BA27" s="75">
        <f t="shared" si="13"/>
        <v>0</v>
      </c>
      <c r="BB27" s="75">
        <f t="shared" si="13"/>
        <v>0</v>
      </c>
      <c r="BC27" s="75">
        <f t="shared" si="13"/>
        <v>0</v>
      </c>
      <c r="BD27" s="75">
        <f t="shared" si="13"/>
        <v>0</v>
      </c>
      <c r="BE27" s="75">
        <f t="shared" si="13"/>
        <v>0</v>
      </c>
      <c r="BF27" s="75">
        <f t="shared" si="13"/>
        <v>0</v>
      </c>
      <c r="BG27" s="75">
        <f t="shared" si="13"/>
        <v>0</v>
      </c>
      <c r="BH27" s="75">
        <f t="shared" si="13"/>
        <v>0</v>
      </c>
      <c r="BI27" s="75">
        <f t="shared" si="13"/>
        <v>0</v>
      </c>
      <c r="BJ27" s="75">
        <f t="shared" si="13"/>
        <v>0</v>
      </c>
      <c r="BK27" s="75">
        <f t="shared" si="13"/>
        <v>0</v>
      </c>
      <c r="BL27" s="75">
        <f t="shared" si="13"/>
        <v>0</v>
      </c>
      <c r="BM27" s="37"/>
      <c r="BN27" s="75">
        <f>SUM(B27:BM27)</f>
        <v>43.11528297668292</v>
      </c>
      <c r="BO27" s="337"/>
    </row>
    <row r="28" spans="1:67" s="38" customFormat="1" ht="15" customHeight="1">
      <c r="A28" s="36" t="s">
        <v>28</v>
      </c>
      <c r="B28" s="75">
        <f t="shared" ref="B28:BL28" si="14">SUM(B25:B27)</f>
        <v>0</v>
      </c>
      <c r="C28" s="75">
        <f t="shared" si="14"/>
        <v>0</v>
      </c>
      <c r="D28" s="75">
        <f t="shared" si="14"/>
        <v>0</v>
      </c>
      <c r="E28" s="75">
        <f t="shared" si="14"/>
        <v>0</v>
      </c>
      <c r="F28" s="75">
        <f t="shared" si="14"/>
        <v>0</v>
      </c>
      <c r="G28" s="75">
        <f t="shared" si="14"/>
        <v>3.2334522161182533</v>
      </c>
      <c r="H28" s="75">
        <f t="shared" si="14"/>
        <v>9.4580632956269657</v>
      </c>
      <c r="I28" s="75">
        <f t="shared" si="14"/>
        <v>15.215332748166054</v>
      </c>
      <c r="J28" s="75">
        <f t="shared" si="14"/>
        <v>20.541475238556039</v>
      </c>
      <c r="K28" s="75">
        <f t="shared" si="14"/>
        <v>25.467531908071663</v>
      </c>
      <c r="L28" s="75">
        <f t="shared" si="14"/>
        <v>30.024543897987655</v>
      </c>
      <c r="M28" s="75">
        <f t="shared" si="14"/>
        <v>34.239241079957267</v>
      </c>
      <c r="N28" s="75">
        <f t="shared" si="14"/>
        <v>38.13835332563373</v>
      </c>
      <c r="O28" s="75">
        <f t="shared" si="14"/>
        <v>41.985730335852296</v>
      </c>
      <c r="P28" s="75">
        <f t="shared" si="14"/>
        <v>45.833107346070861</v>
      </c>
      <c r="Q28" s="75">
        <f t="shared" si="14"/>
        <v>49.680484356289426</v>
      </c>
      <c r="R28" s="75">
        <f t="shared" si="14"/>
        <v>53.527861366507992</v>
      </c>
      <c r="S28" s="75">
        <f t="shared" si="14"/>
        <v>57.375238376726557</v>
      </c>
      <c r="T28" s="75">
        <f t="shared" si="14"/>
        <v>61.222615386945122</v>
      </c>
      <c r="U28" s="75">
        <f t="shared" si="14"/>
        <v>65.069992397163688</v>
      </c>
      <c r="V28" s="75">
        <f t="shared" si="14"/>
        <v>68.917369407382253</v>
      </c>
      <c r="W28" s="75">
        <f t="shared" si="14"/>
        <v>72.764746417600819</v>
      </c>
      <c r="X28" s="75">
        <f t="shared" si="14"/>
        <v>76.612123427819384</v>
      </c>
      <c r="Y28" s="75">
        <f t="shared" si="14"/>
        <v>80.459500438037949</v>
      </c>
      <c r="Z28" s="75">
        <f t="shared" si="14"/>
        <v>84.306877448256515</v>
      </c>
      <c r="AA28" s="75">
        <f t="shared" si="14"/>
        <v>86.230565953365797</v>
      </c>
      <c r="AB28" s="75">
        <f t="shared" si="14"/>
        <v>86.230565953365797</v>
      </c>
      <c r="AC28" s="75">
        <f t="shared" si="14"/>
        <v>86.230565953365797</v>
      </c>
      <c r="AD28" s="75">
        <f t="shared" si="14"/>
        <v>86.230565953365797</v>
      </c>
      <c r="AE28" s="75">
        <f t="shared" si="14"/>
        <v>86.230565953365797</v>
      </c>
      <c r="AF28" s="75">
        <f t="shared" si="14"/>
        <v>86.230565953365797</v>
      </c>
      <c r="AG28" s="75">
        <f t="shared" si="14"/>
        <v>86.230565953365797</v>
      </c>
      <c r="AH28" s="75">
        <f t="shared" si="14"/>
        <v>86.230565953365797</v>
      </c>
      <c r="AI28" s="75">
        <f t="shared" si="14"/>
        <v>86.230565953365797</v>
      </c>
      <c r="AJ28" s="75">
        <f t="shared" si="14"/>
        <v>86.230565953365797</v>
      </c>
      <c r="AK28" s="75">
        <f t="shared" si="14"/>
        <v>86.230565953365797</v>
      </c>
      <c r="AL28" s="75">
        <f t="shared" si="14"/>
        <v>86.230565953365797</v>
      </c>
      <c r="AM28" s="75">
        <f t="shared" si="14"/>
        <v>86.230565953365797</v>
      </c>
      <c r="AN28" s="75">
        <f t="shared" si="14"/>
        <v>86.230565953365797</v>
      </c>
      <c r="AO28" s="75">
        <f t="shared" si="14"/>
        <v>86.230565953365797</v>
      </c>
      <c r="AP28" s="75">
        <f t="shared" si="14"/>
        <v>86.230565953365797</v>
      </c>
      <c r="AQ28" s="75">
        <f t="shared" si="14"/>
        <v>86.230565953365797</v>
      </c>
      <c r="AR28" s="75">
        <f t="shared" si="14"/>
        <v>86.230565953365797</v>
      </c>
      <c r="AS28" s="75">
        <f t="shared" si="14"/>
        <v>86.230565953365797</v>
      </c>
      <c r="AT28" s="75">
        <f t="shared" si="14"/>
        <v>86.230565953365797</v>
      </c>
      <c r="AU28" s="75">
        <f t="shared" si="14"/>
        <v>86.230565953365797</v>
      </c>
      <c r="AV28" s="75">
        <f t="shared" si="14"/>
        <v>86.230565953365797</v>
      </c>
      <c r="AW28" s="75">
        <f t="shared" si="14"/>
        <v>86.230565953365797</v>
      </c>
      <c r="AX28" s="75">
        <f t="shared" si="14"/>
        <v>86.230565953365797</v>
      </c>
      <c r="AY28" s="75">
        <f t="shared" si="14"/>
        <v>86.230565953365797</v>
      </c>
      <c r="AZ28" s="75">
        <f t="shared" si="14"/>
        <v>86.230565953365797</v>
      </c>
      <c r="BA28" s="75">
        <f t="shared" si="14"/>
        <v>86.230565953365797</v>
      </c>
      <c r="BB28" s="75">
        <f t="shared" si="14"/>
        <v>86.230565953365797</v>
      </c>
      <c r="BC28" s="75">
        <f t="shared" si="14"/>
        <v>86.230565953365797</v>
      </c>
      <c r="BD28" s="75">
        <f t="shared" si="14"/>
        <v>86.230565953365797</v>
      </c>
      <c r="BE28" s="75">
        <f t="shared" si="14"/>
        <v>86.230565953365797</v>
      </c>
      <c r="BF28" s="75">
        <f t="shared" si="14"/>
        <v>86.230565953365797</v>
      </c>
      <c r="BG28" s="75">
        <f t="shared" si="14"/>
        <v>86.230565953365797</v>
      </c>
      <c r="BH28" s="75">
        <f t="shared" si="14"/>
        <v>86.230565953365797</v>
      </c>
      <c r="BI28" s="75">
        <f t="shared" si="14"/>
        <v>86.230565953365797</v>
      </c>
      <c r="BJ28" s="75">
        <f t="shared" si="14"/>
        <v>86.230565953365797</v>
      </c>
      <c r="BK28" s="75">
        <f t="shared" si="14"/>
        <v>86.230565953365797</v>
      </c>
      <c r="BL28" s="75">
        <f t="shared" si="14"/>
        <v>86.230565953365797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5">AVERAGE(B25,B28)</f>
        <v>0</v>
      </c>
      <c r="C29" s="69">
        <f t="shared" si="15"/>
        <v>0</v>
      </c>
      <c r="D29" s="69">
        <f t="shared" si="15"/>
        <v>0</v>
      </c>
      <c r="E29" s="69">
        <f t="shared" si="15"/>
        <v>0</v>
      </c>
      <c r="F29" s="69">
        <f t="shared" si="15"/>
        <v>0</v>
      </c>
      <c r="G29" s="69">
        <f>AVERAGE(G25,G28)</f>
        <v>1.6167261080591266</v>
      </c>
      <c r="H29" s="69">
        <f t="shared" si="15"/>
        <v>6.3457577558726097</v>
      </c>
      <c r="I29" s="69">
        <f t="shared" si="15"/>
        <v>12.33669802189651</v>
      </c>
      <c r="J29" s="69">
        <f t="shared" si="15"/>
        <v>17.878403993361047</v>
      </c>
      <c r="K29" s="69">
        <f t="shared" si="15"/>
        <v>23.004503573313851</v>
      </c>
      <c r="L29" s="69">
        <f t="shared" si="15"/>
        <v>27.746037903029659</v>
      </c>
      <c r="M29" s="69">
        <f t="shared" si="15"/>
        <v>32.131892488972461</v>
      </c>
      <c r="N29" s="69">
        <f t="shared" si="15"/>
        <v>36.188797202795499</v>
      </c>
      <c r="O29" s="69">
        <f t="shared" si="15"/>
        <v>40.062041830743013</v>
      </c>
      <c r="P29" s="69">
        <f t="shared" si="15"/>
        <v>43.909418840961578</v>
      </c>
      <c r="Q29" s="69">
        <f t="shared" si="15"/>
        <v>47.756795851180144</v>
      </c>
      <c r="R29" s="69">
        <f t="shared" si="15"/>
        <v>51.604172861398709</v>
      </c>
      <c r="S29" s="69">
        <f t="shared" si="15"/>
        <v>55.451549871617274</v>
      </c>
      <c r="T29" s="69">
        <f t="shared" si="15"/>
        <v>59.29892688183584</v>
      </c>
      <c r="U29" s="69">
        <f t="shared" si="15"/>
        <v>63.146303892054405</v>
      </c>
      <c r="V29" s="69">
        <f t="shared" si="15"/>
        <v>66.99368090227297</v>
      </c>
      <c r="W29" s="69">
        <f t="shared" si="15"/>
        <v>70.841057912491536</v>
      </c>
      <c r="X29" s="69">
        <f t="shared" si="15"/>
        <v>74.688434922710101</v>
      </c>
      <c r="Y29" s="69">
        <f t="shared" si="15"/>
        <v>78.535811932928667</v>
      </c>
      <c r="Z29" s="69">
        <f t="shared" si="15"/>
        <v>82.383188943147232</v>
      </c>
      <c r="AA29" s="69">
        <f t="shared" si="15"/>
        <v>85.268721700811156</v>
      </c>
      <c r="AB29" s="69">
        <f t="shared" si="15"/>
        <v>86.230565953365797</v>
      </c>
      <c r="AC29" s="69">
        <f t="shared" si="15"/>
        <v>86.230565953365797</v>
      </c>
      <c r="AD29" s="69">
        <f t="shared" si="15"/>
        <v>86.230565953365797</v>
      </c>
      <c r="AE29" s="69">
        <f t="shared" si="15"/>
        <v>86.230565953365797</v>
      </c>
      <c r="AF29" s="69">
        <f t="shared" si="15"/>
        <v>86.230565953365797</v>
      </c>
      <c r="AG29" s="69">
        <f t="shared" si="15"/>
        <v>86.230565953365797</v>
      </c>
      <c r="AH29" s="69">
        <f t="shared" si="15"/>
        <v>86.230565953365797</v>
      </c>
      <c r="AI29" s="69">
        <f t="shared" si="15"/>
        <v>86.230565953365797</v>
      </c>
      <c r="AJ29" s="69">
        <f t="shared" si="15"/>
        <v>86.230565953365797</v>
      </c>
      <c r="AK29" s="69">
        <f t="shared" si="15"/>
        <v>86.230565953365797</v>
      </c>
      <c r="AL29" s="69">
        <f t="shared" si="15"/>
        <v>86.230565953365797</v>
      </c>
      <c r="AM29" s="69">
        <f t="shared" si="15"/>
        <v>86.230565953365797</v>
      </c>
      <c r="AN29" s="69">
        <f t="shared" si="15"/>
        <v>86.230565953365797</v>
      </c>
      <c r="AO29" s="69">
        <f t="shared" si="15"/>
        <v>86.230565953365797</v>
      </c>
      <c r="AP29" s="69">
        <f t="shared" si="15"/>
        <v>86.230565953365797</v>
      </c>
      <c r="AQ29" s="69">
        <f t="shared" si="15"/>
        <v>86.230565953365797</v>
      </c>
      <c r="AR29" s="69">
        <f t="shared" si="15"/>
        <v>86.230565953365797</v>
      </c>
      <c r="AS29" s="69">
        <f t="shared" si="15"/>
        <v>86.230565953365797</v>
      </c>
      <c r="AT29" s="69">
        <f t="shared" si="15"/>
        <v>86.230565953365797</v>
      </c>
      <c r="AU29" s="69">
        <f t="shared" si="15"/>
        <v>86.230565953365797</v>
      </c>
      <c r="AV29" s="69">
        <f t="shared" si="15"/>
        <v>86.230565953365797</v>
      </c>
      <c r="AW29" s="69">
        <f t="shared" si="15"/>
        <v>86.230565953365797</v>
      </c>
      <c r="AX29" s="69">
        <f t="shared" si="15"/>
        <v>86.230565953365797</v>
      </c>
      <c r="AY29" s="69">
        <f t="shared" si="15"/>
        <v>86.230565953365797</v>
      </c>
      <c r="AZ29" s="69">
        <f t="shared" si="15"/>
        <v>86.230565953365797</v>
      </c>
      <c r="BA29" s="69">
        <f t="shared" si="15"/>
        <v>86.230565953365797</v>
      </c>
      <c r="BB29" s="69">
        <f t="shared" si="15"/>
        <v>86.230565953365797</v>
      </c>
      <c r="BC29" s="69">
        <f t="shared" si="15"/>
        <v>86.230565953365797</v>
      </c>
      <c r="BD29" s="69">
        <f t="shared" si="15"/>
        <v>86.230565953365797</v>
      </c>
      <c r="BE29" s="69">
        <f t="shared" si="15"/>
        <v>86.230565953365797</v>
      </c>
      <c r="BF29" s="69">
        <f t="shared" si="15"/>
        <v>86.230565953365797</v>
      </c>
      <c r="BG29" s="69">
        <f t="shared" si="15"/>
        <v>86.230565953365797</v>
      </c>
      <c r="BH29" s="69">
        <f t="shared" si="15"/>
        <v>86.230565953365797</v>
      </c>
      <c r="BI29" s="69">
        <f t="shared" si="15"/>
        <v>86.230565953365797</v>
      </c>
      <c r="BJ29" s="69">
        <f t="shared" si="15"/>
        <v>86.230565953365797</v>
      </c>
      <c r="BK29" s="69">
        <f t="shared" si="15"/>
        <v>86.230565953365797</v>
      </c>
      <c r="BL29" s="69">
        <f t="shared" si="15"/>
        <v>86.230565953365797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6">B35</f>
        <v>0</v>
      </c>
      <c r="D32" s="75">
        <f t="shared" si="16"/>
        <v>0</v>
      </c>
      <c r="E32" s="75">
        <f t="shared" si="16"/>
        <v>0</v>
      </c>
      <c r="F32" s="75">
        <f t="shared" si="16"/>
        <v>0</v>
      </c>
      <c r="G32" s="75">
        <f t="shared" si="16"/>
        <v>0</v>
      </c>
      <c r="H32" s="75">
        <f t="shared" si="16"/>
        <v>0.84069757619074581</v>
      </c>
      <c r="I32" s="75">
        <f t="shared" si="16"/>
        <v>1.6813951523814916</v>
      </c>
      <c r="J32" s="75">
        <f t="shared" si="16"/>
        <v>2.5220927285722374</v>
      </c>
      <c r="K32" s="75">
        <f t="shared" si="16"/>
        <v>3.3627903047629832</v>
      </c>
      <c r="L32" s="75">
        <f t="shared" si="16"/>
        <v>4.2034878809537286</v>
      </c>
      <c r="M32" s="75">
        <f t="shared" si="16"/>
        <v>5.044185457144474</v>
      </c>
      <c r="N32" s="75">
        <f t="shared" si="16"/>
        <v>5.8848830333352193</v>
      </c>
      <c r="O32" s="75">
        <f t="shared" si="16"/>
        <v>6.7255806095259647</v>
      </c>
      <c r="P32" s="75">
        <f t="shared" si="16"/>
        <v>7.5662781857167101</v>
      </c>
      <c r="Q32" s="75">
        <f t="shared" si="16"/>
        <v>8.4069757619074554</v>
      </c>
      <c r="R32" s="75">
        <f t="shared" si="16"/>
        <v>9.2476733380982008</v>
      </c>
      <c r="S32" s="75">
        <f t="shared" si="16"/>
        <v>10.088370914288946</v>
      </c>
      <c r="T32" s="75">
        <f t="shared" si="16"/>
        <v>10.929068490479692</v>
      </c>
      <c r="U32" s="75">
        <f t="shared" si="16"/>
        <v>11.769766066670437</v>
      </c>
      <c r="V32" s="75">
        <f t="shared" si="16"/>
        <v>12.610463642861182</v>
      </c>
      <c r="W32" s="75">
        <f t="shared" si="16"/>
        <v>13.451161219051928</v>
      </c>
      <c r="X32" s="75">
        <f t="shared" si="16"/>
        <v>14.291858795242673</v>
      </c>
      <c r="Y32" s="75">
        <f t="shared" si="16"/>
        <v>15.132556371433418</v>
      </c>
      <c r="Z32" s="75">
        <f t="shared" si="16"/>
        <v>15.973253947624164</v>
      </c>
      <c r="AA32" s="75">
        <f t="shared" si="16"/>
        <v>16.813951523814911</v>
      </c>
      <c r="AB32" s="75">
        <f t="shared" si="16"/>
        <v>17.654649100005656</v>
      </c>
      <c r="AC32" s="75">
        <f t="shared" si="16"/>
        <v>18.495346676196402</v>
      </c>
      <c r="AD32" s="75">
        <f t="shared" si="16"/>
        <v>19.336044252387147</v>
      </c>
      <c r="AE32" s="75">
        <f t="shared" si="16"/>
        <v>20.176741828577892</v>
      </c>
      <c r="AF32" s="75">
        <f t="shared" si="16"/>
        <v>21.017439404768638</v>
      </c>
      <c r="AG32" s="75">
        <f t="shared" si="16"/>
        <v>21.858136980959383</v>
      </c>
      <c r="AH32" s="75">
        <f t="shared" si="16"/>
        <v>22.698834557150128</v>
      </c>
      <c r="AI32" s="75">
        <f t="shared" si="16"/>
        <v>23.539532133340874</v>
      </c>
      <c r="AJ32" s="75">
        <f t="shared" si="16"/>
        <v>24.380229709531619</v>
      </c>
      <c r="AK32" s="75">
        <f t="shared" si="16"/>
        <v>25.220927285722365</v>
      </c>
      <c r="AL32" s="75">
        <f t="shared" si="16"/>
        <v>26.06162486191311</v>
      </c>
      <c r="AM32" s="75">
        <f t="shared" si="16"/>
        <v>26.902322438103855</v>
      </c>
      <c r="AN32" s="75">
        <f t="shared" si="16"/>
        <v>27.743020014294601</v>
      </c>
      <c r="AO32" s="75">
        <f t="shared" si="16"/>
        <v>28.583717590485346</v>
      </c>
      <c r="AP32" s="75">
        <f t="shared" si="16"/>
        <v>29.424415166676091</v>
      </c>
      <c r="AQ32" s="75">
        <f t="shared" si="16"/>
        <v>30.265112742866837</v>
      </c>
      <c r="AR32" s="75">
        <f t="shared" si="16"/>
        <v>31.105810319057582</v>
      </c>
      <c r="AS32" s="75">
        <f t="shared" si="16"/>
        <v>31.946507895248327</v>
      </c>
      <c r="AT32" s="75">
        <f t="shared" si="16"/>
        <v>32.787205471439073</v>
      </c>
      <c r="AU32" s="75">
        <f t="shared" si="16"/>
        <v>33.627903047629822</v>
      </c>
      <c r="AV32" s="75">
        <f t="shared" si="16"/>
        <v>34.468600623820571</v>
      </c>
      <c r="AW32" s="75">
        <f t="shared" si="16"/>
        <v>35.30929820001132</v>
      </c>
      <c r="AX32" s="75">
        <f t="shared" si="16"/>
        <v>36.149995776202068</v>
      </c>
      <c r="AY32" s="75">
        <f t="shared" si="16"/>
        <v>36.990693352392817</v>
      </c>
      <c r="AZ32" s="75">
        <f t="shared" si="16"/>
        <v>37.831390928583566</v>
      </c>
      <c r="BA32" s="75">
        <f t="shared" si="16"/>
        <v>38.672088504774315</v>
      </c>
      <c r="BB32" s="75">
        <f t="shared" si="16"/>
        <v>39.512786080965064</v>
      </c>
      <c r="BC32" s="75">
        <f t="shared" si="16"/>
        <v>40.353483657155813</v>
      </c>
      <c r="BD32" s="75">
        <f t="shared" si="16"/>
        <v>41.194181233346562</v>
      </c>
      <c r="BE32" s="75">
        <f t="shared" si="16"/>
        <v>0</v>
      </c>
      <c r="BF32" s="75">
        <f t="shared" si="16"/>
        <v>0</v>
      </c>
      <c r="BG32" s="75">
        <f t="shared" si="16"/>
        <v>0</v>
      </c>
      <c r="BH32" s="75">
        <f t="shared" si="16"/>
        <v>0</v>
      </c>
      <c r="BI32" s="75">
        <f t="shared" si="16"/>
        <v>0</v>
      </c>
      <c r="BJ32" s="75">
        <f t="shared" si="16"/>
        <v>0</v>
      </c>
      <c r="BK32" s="75">
        <f t="shared" si="16"/>
        <v>0</v>
      </c>
      <c r="BL32" s="75">
        <f t="shared" si="16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7">B98</f>
        <v>0</v>
      </c>
      <c r="C33" s="75">
        <f t="shared" si="17"/>
        <v>0</v>
      </c>
      <c r="D33" s="75">
        <f t="shared" si="17"/>
        <v>0</v>
      </c>
      <c r="E33" s="75">
        <f t="shared" si="17"/>
        <v>0</v>
      </c>
      <c r="F33" s="75">
        <f t="shared" si="17"/>
        <v>0</v>
      </c>
      <c r="G33" s="75">
        <f t="shared" si="17"/>
        <v>0.84069757619074581</v>
      </c>
      <c r="H33" s="75">
        <f t="shared" si="17"/>
        <v>0.84069757619074581</v>
      </c>
      <c r="I33" s="75">
        <f t="shared" si="17"/>
        <v>0.84069757619074581</v>
      </c>
      <c r="J33" s="75">
        <f t="shared" si="17"/>
        <v>0.84069757619074581</v>
      </c>
      <c r="K33" s="75">
        <f t="shared" si="17"/>
        <v>0.84069757619074581</v>
      </c>
      <c r="L33" s="75">
        <f t="shared" si="17"/>
        <v>0.84069757619074581</v>
      </c>
      <c r="M33" s="75">
        <f t="shared" si="17"/>
        <v>0.84069757619074581</v>
      </c>
      <c r="N33" s="75">
        <f t="shared" si="17"/>
        <v>0.84069757619074581</v>
      </c>
      <c r="O33" s="75">
        <f t="shared" si="17"/>
        <v>0.84069757619074581</v>
      </c>
      <c r="P33" s="75">
        <f t="shared" si="17"/>
        <v>0.84069757619074581</v>
      </c>
      <c r="Q33" s="75">
        <f t="shared" si="17"/>
        <v>0.84069757619074581</v>
      </c>
      <c r="R33" s="75">
        <f t="shared" si="17"/>
        <v>0.84069757619074581</v>
      </c>
      <c r="S33" s="75">
        <f t="shared" si="17"/>
        <v>0.84069757619074581</v>
      </c>
      <c r="T33" s="75">
        <f t="shared" si="17"/>
        <v>0.84069757619074581</v>
      </c>
      <c r="U33" s="75">
        <f t="shared" si="17"/>
        <v>0.84069757619074581</v>
      </c>
      <c r="V33" s="75">
        <f t="shared" si="17"/>
        <v>0.84069757619074581</v>
      </c>
      <c r="W33" s="75">
        <f t="shared" si="17"/>
        <v>0.84069757619074581</v>
      </c>
      <c r="X33" s="75">
        <f t="shared" si="17"/>
        <v>0.84069757619074581</v>
      </c>
      <c r="Y33" s="75">
        <f t="shared" si="17"/>
        <v>0.84069757619074581</v>
      </c>
      <c r="Z33" s="75">
        <f t="shared" si="17"/>
        <v>0.84069757619074581</v>
      </c>
      <c r="AA33" s="75">
        <f t="shared" si="17"/>
        <v>0.84069757619074581</v>
      </c>
      <c r="AB33" s="75">
        <f t="shared" si="17"/>
        <v>0.84069757619074581</v>
      </c>
      <c r="AC33" s="75">
        <f t="shared" si="17"/>
        <v>0.84069757619074581</v>
      </c>
      <c r="AD33" s="75">
        <f t="shared" si="17"/>
        <v>0.84069757619074581</v>
      </c>
      <c r="AE33" s="75">
        <f t="shared" si="17"/>
        <v>0.84069757619074581</v>
      </c>
      <c r="AF33" s="75">
        <f t="shared" si="17"/>
        <v>0.84069757619074581</v>
      </c>
      <c r="AG33" s="75">
        <f t="shared" si="17"/>
        <v>0.84069757619074581</v>
      </c>
      <c r="AH33" s="75">
        <f t="shared" si="17"/>
        <v>0.84069757619074581</v>
      </c>
      <c r="AI33" s="75">
        <f t="shared" si="17"/>
        <v>0.84069757619074581</v>
      </c>
      <c r="AJ33" s="75">
        <f t="shared" si="17"/>
        <v>0.84069757619074581</v>
      </c>
      <c r="AK33" s="75">
        <f t="shared" si="17"/>
        <v>0.84069757619074581</v>
      </c>
      <c r="AL33" s="75">
        <f t="shared" si="17"/>
        <v>0.84069757619074581</v>
      </c>
      <c r="AM33" s="75">
        <f t="shared" si="17"/>
        <v>0.84069757619074581</v>
      </c>
      <c r="AN33" s="75">
        <f t="shared" si="17"/>
        <v>0.84069757619074581</v>
      </c>
      <c r="AO33" s="75">
        <f t="shared" si="17"/>
        <v>0.84069757619074581</v>
      </c>
      <c r="AP33" s="75">
        <f t="shared" si="17"/>
        <v>0.84069757619074581</v>
      </c>
      <c r="AQ33" s="75">
        <f t="shared" si="17"/>
        <v>0.84069757619074581</v>
      </c>
      <c r="AR33" s="75">
        <f t="shared" si="17"/>
        <v>0.84069757619074581</v>
      </c>
      <c r="AS33" s="75">
        <f t="shared" si="17"/>
        <v>0.84069757619074581</v>
      </c>
      <c r="AT33" s="75">
        <f t="shared" si="17"/>
        <v>0.84069757619074581</v>
      </c>
      <c r="AU33" s="75">
        <f t="shared" si="17"/>
        <v>0.84069757619074581</v>
      </c>
      <c r="AV33" s="75">
        <f t="shared" si="17"/>
        <v>0.84069757619074581</v>
      </c>
      <c r="AW33" s="75">
        <f t="shared" si="17"/>
        <v>0.84069757619074581</v>
      </c>
      <c r="AX33" s="75">
        <f t="shared" si="17"/>
        <v>0.84069757619074581</v>
      </c>
      <c r="AY33" s="75">
        <f t="shared" si="17"/>
        <v>0.84069757619074581</v>
      </c>
      <c r="AZ33" s="75">
        <f t="shared" si="17"/>
        <v>0.84069757619074581</v>
      </c>
      <c r="BA33" s="75">
        <f t="shared" si="17"/>
        <v>0.84069757619074581</v>
      </c>
      <c r="BB33" s="75">
        <f t="shared" si="17"/>
        <v>0.84069757619074581</v>
      </c>
      <c r="BC33" s="75">
        <f t="shared" si="17"/>
        <v>0.84069757619074581</v>
      </c>
      <c r="BD33" s="75">
        <f t="shared" si="17"/>
        <v>0.84069757619074581</v>
      </c>
      <c r="BE33" s="75">
        <f t="shared" si="17"/>
        <v>0</v>
      </c>
      <c r="BF33" s="75">
        <f t="shared" si="17"/>
        <v>0</v>
      </c>
      <c r="BG33" s="75">
        <f t="shared" si="17"/>
        <v>0</v>
      </c>
      <c r="BH33" s="75">
        <f t="shared" si="17"/>
        <v>0</v>
      </c>
      <c r="BI33" s="75">
        <f t="shared" si="17"/>
        <v>0</v>
      </c>
      <c r="BJ33" s="75">
        <f t="shared" si="17"/>
        <v>0</v>
      </c>
      <c r="BK33" s="75">
        <f t="shared" si="17"/>
        <v>0</v>
      </c>
      <c r="BL33" s="75">
        <f t="shared" si="17"/>
        <v>0</v>
      </c>
      <c r="BM33" s="37"/>
      <c r="BN33" s="75">
        <f>SUM(B33:BM33)</f>
        <v>42.034878809537311</v>
      </c>
      <c r="BO33" s="337"/>
    </row>
    <row r="34" spans="1:107" s="67" customFormat="1" ht="15" customHeight="1">
      <c r="A34" s="362" t="s">
        <v>302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3"/>
      <c r="N34" s="293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>
        <f>-BN85</f>
        <v>0</v>
      </c>
      <c r="AZ34" s="290">
        <f>-BN86</f>
        <v>0</v>
      </c>
      <c r="BA34" s="290">
        <f>-BN87</f>
        <v>0</v>
      </c>
      <c r="BB34" s="290">
        <f>-BN88</f>
        <v>0</v>
      </c>
      <c r="BC34" s="290">
        <f>-BN89</f>
        <v>0</v>
      </c>
      <c r="BD34" s="293">
        <f>-BN90</f>
        <v>-42.034878809537311</v>
      </c>
      <c r="BE34" s="290">
        <f>-BN91</f>
        <v>0</v>
      </c>
      <c r="BF34" s="290">
        <f>-BN92</f>
        <v>0</v>
      </c>
      <c r="BG34" s="290">
        <f>-BN93</f>
        <v>0</v>
      </c>
      <c r="BH34" s="290">
        <f>-BN94</f>
        <v>0</v>
      </c>
      <c r="BI34" s="290">
        <f>-BN95</f>
        <v>0</v>
      </c>
      <c r="BJ34" s="290">
        <f>-BN96</f>
        <v>0</v>
      </c>
      <c r="BK34" s="293">
        <f>-BN97</f>
        <v>0</v>
      </c>
      <c r="BL34" s="290"/>
      <c r="BM34" s="292"/>
      <c r="BN34" s="290">
        <f>SUM(B34:BM34)</f>
        <v>-42.034878809537311</v>
      </c>
      <c r="BO34" s="368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8">SUM(C32:C34)</f>
        <v>0</v>
      </c>
      <c r="D35" s="75">
        <f t="shared" si="18"/>
        <v>0</v>
      </c>
      <c r="E35" s="75">
        <f t="shared" si="18"/>
        <v>0</v>
      </c>
      <c r="F35" s="75">
        <f t="shared" si="18"/>
        <v>0</v>
      </c>
      <c r="G35" s="75">
        <f t="shared" si="18"/>
        <v>0.84069757619074581</v>
      </c>
      <c r="H35" s="75">
        <f t="shared" si="18"/>
        <v>1.6813951523814916</v>
      </c>
      <c r="I35" s="75">
        <f t="shared" si="18"/>
        <v>2.5220927285722374</v>
      </c>
      <c r="J35" s="75">
        <f t="shared" si="18"/>
        <v>3.3627903047629832</v>
      </c>
      <c r="K35" s="75">
        <f t="shared" si="18"/>
        <v>4.2034878809537286</v>
      </c>
      <c r="L35" s="75">
        <f t="shared" si="18"/>
        <v>5.044185457144474</v>
      </c>
      <c r="M35" s="75">
        <f t="shared" si="18"/>
        <v>5.8848830333352193</v>
      </c>
      <c r="N35" s="75">
        <f t="shared" si="18"/>
        <v>6.7255806095259647</v>
      </c>
      <c r="O35" s="75">
        <f t="shared" si="18"/>
        <v>7.5662781857167101</v>
      </c>
      <c r="P35" s="75">
        <f t="shared" si="18"/>
        <v>8.4069757619074554</v>
      </c>
      <c r="Q35" s="75">
        <f t="shared" si="18"/>
        <v>9.2476733380982008</v>
      </c>
      <c r="R35" s="75">
        <f t="shared" si="18"/>
        <v>10.088370914288946</v>
      </c>
      <c r="S35" s="75">
        <f t="shared" si="18"/>
        <v>10.929068490479692</v>
      </c>
      <c r="T35" s="75">
        <f t="shared" si="18"/>
        <v>11.769766066670437</v>
      </c>
      <c r="U35" s="75">
        <f t="shared" si="18"/>
        <v>12.610463642861182</v>
      </c>
      <c r="V35" s="75">
        <f t="shared" si="18"/>
        <v>13.451161219051928</v>
      </c>
      <c r="W35" s="75">
        <f t="shared" si="18"/>
        <v>14.291858795242673</v>
      </c>
      <c r="X35" s="75">
        <f t="shared" si="18"/>
        <v>15.132556371433418</v>
      </c>
      <c r="Y35" s="75">
        <f t="shared" si="18"/>
        <v>15.973253947624164</v>
      </c>
      <c r="Z35" s="75">
        <f t="shared" si="18"/>
        <v>16.813951523814911</v>
      </c>
      <c r="AA35" s="75">
        <f t="shared" si="18"/>
        <v>17.654649100005656</v>
      </c>
      <c r="AB35" s="75">
        <f t="shared" si="18"/>
        <v>18.495346676196402</v>
      </c>
      <c r="AC35" s="75">
        <f t="shared" si="18"/>
        <v>19.336044252387147</v>
      </c>
      <c r="AD35" s="75">
        <f t="shared" si="18"/>
        <v>20.176741828577892</v>
      </c>
      <c r="AE35" s="75">
        <f t="shared" si="18"/>
        <v>21.017439404768638</v>
      </c>
      <c r="AF35" s="75">
        <f t="shared" si="18"/>
        <v>21.858136980959383</v>
      </c>
      <c r="AG35" s="75">
        <f t="shared" si="18"/>
        <v>22.698834557150128</v>
      </c>
      <c r="AH35" s="75">
        <f t="shared" si="18"/>
        <v>23.539532133340874</v>
      </c>
      <c r="AI35" s="75">
        <f t="shared" si="18"/>
        <v>24.380229709531619</v>
      </c>
      <c r="AJ35" s="75">
        <f t="shared" si="18"/>
        <v>25.220927285722365</v>
      </c>
      <c r="AK35" s="75">
        <f t="shared" si="18"/>
        <v>26.06162486191311</v>
      </c>
      <c r="AL35" s="75">
        <f t="shared" si="18"/>
        <v>26.902322438103855</v>
      </c>
      <c r="AM35" s="75">
        <f t="shared" si="18"/>
        <v>27.743020014294601</v>
      </c>
      <c r="AN35" s="75">
        <f t="shared" si="18"/>
        <v>28.583717590485346</v>
      </c>
      <c r="AO35" s="75">
        <f t="shared" si="18"/>
        <v>29.424415166676091</v>
      </c>
      <c r="AP35" s="75">
        <f t="shared" si="18"/>
        <v>30.265112742866837</v>
      </c>
      <c r="AQ35" s="75">
        <f t="shared" si="18"/>
        <v>31.105810319057582</v>
      </c>
      <c r="AR35" s="75">
        <f t="shared" si="18"/>
        <v>31.946507895248327</v>
      </c>
      <c r="AS35" s="75">
        <f t="shared" si="18"/>
        <v>32.787205471439073</v>
      </c>
      <c r="AT35" s="75">
        <f t="shared" si="18"/>
        <v>33.627903047629822</v>
      </c>
      <c r="AU35" s="75">
        <f t="shared" si="18"/>
        <v>34.468600623820571</v>
      </c>
      <c r="AV35" s="75">
        <f t="shared" si="18"/>
        <v>35.30929820001132</v>
      </c>
      <c r="AW35" s="75">
        <f t="shared" si="18"/>
        <v>36.149995776202068</v>
      </c>
      <c r="AX35" s="75">
        <f t="shared" si="18"/>
        <v>36.990693352392817</v>
      </c>
      <c r="AY35" s="75">
        <f t="shared" si="18"/>
        <v>37.831390928583566</v>
      </c>
      <c r="AZ35" s="75">
        <f t="shared" si="18"/>
        <v>38.672088504774315</v>
      </c>
      <c r="BA35" s="75">
        <f t="shared" si="18"/>
        <v>39.512786080965064</v>
      </c>
      <c r="BB35" s="75">
        <f t="shared" si="18"/>
        <v>40.353483657155813</v>
      </c>
      <c r="BC35" s="75">
        <f t="shared" si="18"/>
        <v>41.194181233346562</v>
      </c>
      <c r="BD35" s="75">
        <f t="shared" si="18"/>
        <v>0</v>
      </c>
      <c r="BE35" s="75">
        <f t="shared" si="18"/>
        <v>0</v>
      </c>
      <c r="BF35" s="75">
        <f t="shared" si="18"/>
        <v>0</v>
      </c>
      <c r="BG35" s="75">
        <f t="shared" si="18"/>
        <v>0</v>
      </c>
      <c r="BH35" s="75">
        <f t="shared" si="18"/>
        <v>0</v>
      </c>
      <c r="BI35" s="75">
        <f t="shared" si="18"/>
        <v>0</v>
      </c>
      <c r="BJ35" s="75">
        <f t="shared" si="18"/>
        <v>0</v>
      </c>
      <c r="BK35" s="75">
        <f t="shared" si="18"/>
        <v>0</v>
      </c>
      <c r="BL35" s="75">
        <f t="shared" si="18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9">AVERAGE(B32,B35)</f>
        <v>0</v>
      </c>
      <c r="C36" s="69">
        <f t="shared" si="19"/>
        <v>0</v>
      </c>
      <c r="D36" s="69">
        <f t="shared" si="19"/>
        <v>0</v>
      </c>
      <c r="E36" s="69">
        <f t="shared" si="19"/>
        <v>0</v>
      </c>
      <c r="F36" s="69">
        <f t="shared" si="19"/>
        <v>0</v>
      </c>
      <c r="G36" s="69">
        <f t="shared" si="19"/>
        <v>0.42034878809537291</v>
      </c>
      <c r="H36" s="69">
        <f t="shared" si="19"/>
        <v>1.2610463642861187</v>
      </c>
      <c r="I36" s="69">
        <f t="shared" si="19"/>
        <v>2.1017439404768643</v>
      </c>
      <c r="J36" s="69">
        <f t="shared" si="19"/>
        <v>2.9424415166676106</v>
      </c>
      <c r="K36" s="69">
        <f t="shared" si="19"/>
        <v>3.7831390928583559</v>
      </c>
      <c r="L36" s="69">
        <f t="shared" si="19"/>
        <v>4.6238366690491013</v>
      </c>
      <c r="M36" s="69">
        <f t="shared" si="19"/>
        <v>5.4645342452398467</v>
      </c>
      <c r="N36" s="69">
        <f t="shared" si="19"/>
        <v>6.305231821430592</v>
      </c>
      <c r="O36" s="69">
        <f t="shared" si="19"/>
        <v>7.1459293976213374</v>
      </c>
      <c r="P36" s="69">
        <f t="shared" si="19"/>
        <v>7.9866269738120828</v>
      </c>
      <c r="Q36" s="69">
        <f t="shared" si="19"/>
        <v>8.8273245500028281</v>
      </c>
      <c r="R36" s="69">
        <f t="shared" si="19"/>
        <v>9.6680221261935735</v>
      </c>
      <c r="S36" s="69">
        <f t="shared" si="19"/>
        <v>10.508719702384319</v>
      </c>
      <c r="T36" s="69">
        <f t="shared" si="19"/>
        <v>11.349417278575064</v>
      </c>
      <c r="U36" s="69">
        <f t="shared" si="19"/>
        <v>12.19011485476581</v>
      </c>
      <c r="V36" s="69">
        <f t="shared" si="19"/>
        <v>13.030812430956555</v>
      </c>
      <c r="W36" s="69">
        <f t="shared" si="19"/>
        <v>13.8715100071473</v>
      </c>
      <c r="X36" s="69">
        <f t="shared" si="19"/>
        <v>14.712207583338046</v>
      </c>
      <c r="Y36" s="69">
        <f t="shared" si="19"/>
        <v>15.552905159528791</v>
      </c>
      <c r="Z36" s="69">
        <f t="shared" si="19"/>
        <v>16.393602735719536</v>
      </c>
      <c r="AA36" s="69">
        <f t="shared" si="19"/>
        <v>17.234300311910282</v>
      </c>
      <c r="AB36" s="69">
        <f t="shared" si="19"/>
        <v>18.074997888101031</v>
      </c>
      <c r="AC36" s="69">
        <f t="shared" si="19"/>
        <v>18.915695464291773</v>
      </c>
      <c r="AD36" s="69">
        <f t="shared" si="19"/>
        <v>19.756393040482521</v>
      </c>
      <c r="AE36" s="69">
        <f t="shared" si="19"/>
        <v>20.597090616673263</v>
      </c>
      <c r="AF36" s="69">
        <f t="shared" si="19"/>
        <v>21.437788192864012</v>
      </c>
      <c r="AG36" s="69">
        <f t="shared" si="19"/>
        <v>22.278485769054754</v>
      </c>
      <c r="AH36" s="69">
        <f t="shared" si="19"/>
        <v>23.119183345245503</v>
      </c>
      <c r="AI36" s="69">
        <f t="shared" si="19"/>
        <v>23.959880921436245</v>
      </c>
      <c r="AJ36" s="69">
        <f t="shared" si="19"/>
        <v>24.800578497626994</v>
      </c>
      <c r="AK36" s="69">
        <f t="shared" si="19"/>
        <v>25.641276073817735</v>
      </c>
      <c r="AL36" s="69">
        <f t="shared" si="19"/>
        <v>26.481973650008484</v>
      </c>
      <c r="AM36" s="69">
        <f t="shared" si="19"/>
        <v>27.322671226199226</v>
      </c>
      <c r="AN36" s="69">
        <f t="shared" si="19"/>
        <v>28.163368802389975</v>
      </c>
      <c r="AO36" s="69">
        <f t="shared" si="19"/>
        <v>29.004066378580717</v>
      </c>
      <c r="AP36" s="69">
        <f t="shared" si="19"/>
        <v>29.844763954771466</v>
      </c>
      <c r="AQ36" s="69">
        <f t="shared" si="19"/>
        <v>30.685461530962208</v>
      </c>
      <c r="AR36" s="69">
        <f t="shared" si="19"/>
        <v>31.526159107152957</v>
      </c>
      <c r="AS36" s="69">
        <f t="shared" si="19"/>
        <v>32.366856683343698</v>
      </c>
      <c r="AT36" s="69">
        <f t="shared" si="19"/>
        <v>33.207554259534447</v>
      </c>
      <c r="AU36" s="69">
        <f t="shared" si="19"/>
        <v>34.048251835725196</v>
      </c>
      <c r="AV36" s="69">
        <f t="shared" si="19"/>
        <v>34.888949411915945</v>
      </c>
      <c r="AW36" s="69">
        <f t="shared" si="19"/>
        <v>35.729646988106694</v>
      </c>
      <c r="AX36" s="69">
        <f t="shared" si="19"/>
        <v>36.570344564297443</v>
      </c>
      <c r="AY36" s="69">
        <f t="shared" si="19"/>
        <v>37.411042140488192</v>
      </c>
      <c r="AZ36" s="69">
        <f t="shared" si="19"/>
        <v>38.251739716678941</v>
      </c>
      <c r="BA36" s="69">
        <f t="shared" si="19"/>
        <v>39.09243729286969</v>
      </c>
      <c r="BB36" s="69">
        <f t="shared" si="19"/>
        <v>39.933134869060439</v>
      </c>
      <c r="BC36" s="69">
        <f t="shared" si="19"/>
        <v>40.773832445251188</v>
      </c>
      <c r="BD36" s="69">
        <f t="shared" si="19"/>
        <v>20.597090616673281</v>
      </c>
      <c r="BE36" s="69">
        <f t="shared" si="19"/>
        <v>0</v>
      </c>
      <c r="BF36" s="69">
        <f t="shared" si="19"/>
        <v>0</v>
      </c>
      <c r="BG36" s="69">
        <f t="shared" si="19"/>
        <v>0</v>
      </c>
      <c r="BH36" s="69">
        <f t="shared" si="19"/>
        <v>0</v>
      </c>
      <c r="BI36" s="69">
        <f t="shared" si="19"/>
        <v>0</v>
      </c>
      <c r="BJ36" s="69">
        <f t="shared" si="19"/>
        <v>0</v>
      </c>
      <c r="BK36" s="69">
        <f t="shared" si="19"/>
        <v>0</v>
      </c>
      <c r="BL36" s="69">
        <f t="shared" si="19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20">B41</f>
        <v>0</v>
      </c>
      <c r="D39" s="75">
        <f t="shared" si="20"/>
        <v>0</v>
      </c>
      <c r="E39" s="75">
        <f t="shared" si="20"/>
        <v>0</v>
      </c>
      <c r="F39" s="75">
        <f t="shared" si="20"/>
        <v>0</v>
      </c>
      <c r="G39" s="75">
        <f t="shared" si="20"/>
        <v>0</v>
      </c>
      <c r="H39" s="75">
        <f t="shared" si="20"/>
        <v>0.26406526431632399</v>
      </c>
      <c r="I39" s="75">
        <f t="shared" si="20"/>
        <v>1.0515833297259782</v>
      </c>
      <c r="J39" s="75">
        <f t="shared" si="20"/>
        <v>1.7573166104159481</v>
      </c>
      <c r="K39" s="75">
        <f t="shared" si="20"/>
        <v>2.3876026727298254</v>
      </c>
      <c r="L39" s="75">
        <f t="shared" si="20"/>
        <v>2.9478737163906885</v>
      </c>
      <c r="M39" s="75">
        <f t="shared" si="20"/>
        <v>3.443561941121617</v>
      </c>
      <c r="N39" s="75">
        <f t="shared" si="20"/>
        <v>3.8793450744619276</v>
      </c>
      <c r="O39" s="75">
        <f t="shared" si="20"/>
        <v>4.2599008439509385</v>
      </c>
      <c r="P39" s="75">
        <f t="shared" si="20"/>
        <v>4.6314029472348182</v>
      </c>
      <c r="Q39" s="75">
        <f t="shared" si="20"/>
        <v>5.0029050505186978</v>
      </c>
      <c r="R39" s="75">
        <f t="shared" si="20"/>
        <v>5.3744071538025775</v>
      </c>
      <c r="S39" s="75">
        <f t="shared" si="20"/>
        <v>5.7459092570864572</v>
      </c>
      <c r="T39" s="75">
        <f t="shared" si="20"/>
        <v>6.1174113603703368</v>
      </c>
      <c r="U39" s="75">
        <f t="shared" si="20"/>
        <v>6.4889134636542165</v>
      </c>
      <c r="V39" s="75">
        <f t="shared" si="20"/>
        <v>6.8604155669380962</v>
      </c>
      <c r="W39" s="75">
        <f t="shared" si="20"/>
        <v>7.2319176702219758</v>
      </c>
      <c r="X39" s="75">
        <f t="shared" si="20"/>
        <v>7.6034197735058555</v>
      </c>
      <c r="Y39" s="75">
        <f t="shared" si="20"/>
        <v>7.9749218767897352</v>
      </c>
      <c r="Z39" s="75">
        <f t="shared" si="20"/>
        <v>8.3464239800736149</v>
      </c>
      <c r="AA39" s="75">
        <f t="shared" si="20"/>
        <v>8.7179260833574954</v>
      </c>
      <c r="AB39" s="75">
        <f t="shared" si="20"/>
        <v>8.7527826982472501</v>
      </c>
      <c r="AC39" s="75">
        <f t="shared" si="20"/>
        <v>8.4509938247428806</v>
      </c>
      <c r="AD39" s="75">
        <f t="shared" si="20"/>
        <v>8.1492049512385112</v>
      </c>
      <c r="AE39" s="75">
        <f t="shared" si="20"/>
        <v>7.8474160777341408</v>
      </c>
      <c r="AF39" s="75">
        <f t="shared" si="20"/>
        <v>7.5456272042297705</v>
      </c>
      <c r="AG39" s="75">
        <f t="shared" si="20"/>
        <v>7.2438383307254002</v>
      </c>
      <c r="AH39" s="75">
        <f t="shared" si="20"/>
        <v>6.9420494572210298</v>
      </c>
      <c r="AI39" s="75">
        <f t="shared" si="20"/>
        <v>6.6402605837166595</v>
      </c>
      <c r="AJ39" s="75">
        <f t="shared" si="20"/>
        <v>6.3384717102122892</v>
      </c>
      <c r="AK39" s="75">
        <f t="shared" si="20"/>
        <v>6.0366828367079188</v>
      </c>
      <c r="AL39" s="75">
        <f t="shared" si="20"/>
        <v>5.7348939632035485</v>
      </c>
      <c r="AM39" s="75">
        <f t="shared" si="20"/>
        <v>5.4331050896991782</v>
      </c>
      <c r="AN39" s="75">
        <f t="shared" si="20"/>
        <v>5.1313162161948078</v>
      </c>
      <c r="AO39" s="75">
        <f t="shared" si="20"/>
        <v>4.8295273426904375</v>
      </c>
      <c r="AP39" s="75">
        <f t="shared" si="20"/>
        <v>4.5277384691860671</v>
      </c>
      <c r="AQ39" s="75">
        <f t="shared" si="20"/>
        <v>4.2259495956816968</v>
      </c>
      <c r="AR39" s="75">
        <f t="shared" si="20"/>
        <v>3.9241607221773265</v>
      </c>
      <c r="AS39" s="75">
        <f t="shared" si="20"/>
        <v>3.6223718486729561</v>
      </c>
      <c r="AT39" s="75">
        <f t="shared" si="20"/>
        <v>3.3205829751685858</v>
      </c>
      <c r="AU39" s="75">
        <f t="shared" si="20"/>
        <v>3.0187941016642155</v>
      </c>
      <c r="AV39" s="75">
        <f t="shared" si="20"/>
        <v>2.7170052281598451</v>
      </c>
      <c r="AW39" s="75">
        <f t="shared" si="20"/>
        <v>2.4152163546554748</v>
      </c>
      <c r="AX39" s="75">
        <f t="shared" si="20"/>
        <v>2.1134274811511045</v>
      </c>
      <c r="AY39" s="75">
        <f t="shared" si="20"/>
        <v>1.8116386076467341</v>
      </c>
      <c r="AZ39" s="75">
        <f t="shared" si="20"/>
        <v>1.5098497341423638</v>
      </c>
      <c r="BA39" s="75">
        <f t="shared" si="20"/>
        <v>1.2080608606379934</v>
      </c>
      <c r="BB39" s="75">
        <f t="shared" si="20"/>
        <v>0.90627198713362311</v>
      </c>
      <c r="BC39" s="75">
        <f t="shared" si="20"/>
        <v>0.60448311362925278</v>
      </c>
      <c r="BD39" s="75">
        <f t="shared" si="20"/>
        <v>0.3026942401248825</v>
      </c>
      <c r="BE39" s="75">
        <f t="shared" si="20"/>
        <v>9.0536662051221573E-4</v>
      </c>
      <c r="BF39" s="75">
        <f t="shared" si="20"/>
        <v>9.0536662051221573E-4</v>
      </c>
      <c r="BG39" s="75">
        <f t="shared" si="20"/>
        <v>9.0536662051221573E-4</v>
      </c>
      <c r="BH39" s="75">
        <f t="shared" si="20"/>
        <v>9.0536662051221573E-4</v>
      </c>
      <c r="BI39" s="75">
        <f t="shared" si="20"/>
        <v>9.0536662051221573E-4</v>
      </c>
      <c r="BJ39" s="75">
        <f t="shared" si="20"/>
        <v>9.0536662051221573E-4</v>
      </c>
      <c r="BK39" s="75">
        <f t="shared" si="20"/>
        <v>9.0536662051221573E-4</v>
      </c>
      <c r="BL39" s="75">
        <f t="shared" si="20"/>
        <v>9.0536662051221573E-4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0</v>
      </c>
      <c r="E40" s="77">
        <f>(E26-E114)*'Assumptions (Inputs)'!$C$29</f>
        <v>0</v>
      </c>
      <c r="F40" s="77">
        <f>(F26-F114)*'Assumptions (Inputs)'!$C$29</f>
        <v>0</v>
      </c>
      <c r="G40" s="77">
        <f>(G26-G114)*'Assumptions (Inputs)'!$C$29</f>
        <v>0.26406526431632399</v>
      </c>
      <c r="H40" s="77">
        <f>(H26-H114)*'Assumptions (Inputs)'!$C$29</f>
        <v>0.7875180654096543</v>
      </c>
      <c r="I40" s="77">
        <f>(I26-I114)*'Assumptions (Inputs)'!$C$29</f>
        <v>0.70573328068996988</v>
      </c>
      <c r="J40" s="77">
        <f>(J26-J114)*'Assumptions (Inputs)'!$C$29</f>
        <v>0.6302860623138774</v>
      </c>
      <c r="K40" s="77">
        <f>(K26-K114)*'Assumptions (Inputs)'!$C$29</f>
        <v>0.56027104366086333</v>
      </c>
      <c r="L40" s="77">
        <f>(L26-L114)*'Assumptions (Inputs)'!$C$29</f>
        <v>0.49568822473092822</v>
      </c>
      <c r="M40" s="77">
        <f>(M26-M114)*'Assumptions (Inputs)'!$C$29</f>
        <v>0.4357831333403106</v>
      </c>
      <c r="N40" s="77">
        <f>(N26-N114)*'Assumptions (Inputs)'!$C$29</f>
        <v>0.38055576948901093</v>
      </c>
      <c r="O40" s="77">
        <f>(O26-O114)*'Assumptions (Inputs)'!$C$29</f>
        <v>0.37150210328387978</v>
      </c>
      <c r="P40" s="77">
        <f>(P26-P114)*'Assumptions (Inputs)'!$C$29</f>
        <v>0.37150210328387978</v>
      </c>
      <c r="Q40" s="77">
        <f>(Q26-Q114)*'Assumptions (Inputs)'!$C$29</f>
        <v>0.37150210328387978</v>
      </c>
      <c r="R40" s="77">
        <f>(R26-R114)*'Assumptions (Inputs)'!$C$29</f>
        <v>0.37150210328387978</v>
      </c>
      <c r="S40" s="77">
        <f>(S26-S114)*'Assumptions (Inputs)'!$C$29</f>
        <v>0.37150210328387978</v>
      </c>
      <c r="T40" s="77">
        <f>(T26-T114)*'Assumptions (Inputs)'!$C$29</f>
        <v>0.37150210328387978</v>
      </c>
      <c r="U40" s="77">
        <f>(U26-U114)*'Assumptions (Inputs)'!$C$29</f>
        <v>0.37150210328387978</v>
      </c>
      <c r="V40" s="77">
        <f>(V26-V114)*'Assumptions (Inputs)'!$C$29</f>
        <v>0.37150210328387978</v>
      </c>
      <c r="W40" s="77">
        <f>(W26-W114)*'Assumptions (Inputs)'!$C$29</f>
        <v>0.37150210328387978</v>
      </c>
      <c r="X40" s="77">
        <f>(X26-X114)*'Assumptions (Inputs)'!$C$29</f>
        <v>0.37150210328387978</v>
      </c>
      <c r="Y40" s="77">
        <f>(Y26-Y114)*'Assumptions (Inputs)'!$C$29</f>
        <v>0.37150210328387978</v>
      </c>
      <c r="Z40" s="77">
        <f>(Z26-Z114)*'Assumptions (Inputs)'!$C$29</f>
        <v>0.37150210328387978</v>
      </c>
      <c r="AA40" s="77">
        <f>(AA26-AA114)*'Assumptions (Inputs)'!$C$29</f>
        <v>3.4856614889754771E-2</v>
      </c>
      <c r="AB40" s="77">
        <f>(AB26-AB114)*'Assumptions (Inputs)'!$C$29</f>
        <v>-0.30178887350437028</v>
      </c>
      <c r="AC40" s="77">
        <f>(AC26-AC114)*'Assumptions (Inputs)'!$C$29</f>
        <v>-0.30178887350437028</v>
      </c>
      <c r="AD40" s="77">
        <f>(AD26-AD114)*'Assumptions (Inputs)'!$C$29</f>
        <v>-0.30178887350437028</v>
      </c>
      <c r="AE40" s="77">
        <f>(AE26-AE114)*'Assumptions (Inputs)'!$C$29</f>
        <v>-0.30178887350437028</v>
      </c>
      <c r="AF40" s="77">
        <f>(AF26-AF114)*'Assumptions (Inputs)'!$C$29</f>
        <v>-0.30178887350437028</v>
      </c>
      <c r="AG40" s="77">
        <f>(AG26-AG114)*'Assumptions (Inputs)'!$C$29</f>
        <v>-0.30178887350437028</v>
      </c>
      <c r="AH40" s="77">
        <f>(AH26-AH114)*'Assumptions (Inputs)'!$C$29</f>
        <v>-0.30178887350437028</v>
      </c>
      <c r="AI40" s="77">
        <f>(AI26-AI114)*'Assumptions (Inputs)'!$C$29</f>
        <v>-0.30178887350437028</v>
      </c>
      <c r="AJ40" s="77">
        <f>(AJ26-AJ114)*'Assumptions (Inputs)'!$C$29</f>
        <v>-0.30178887350437028</v>
      </c>
      <c r="AK40" s="77">
        <f>(AK26-AK114)*'Assumptions (Inputs)'!$C$29</f>
        <v>-0.30178887350437028</v>
      </c>
      <c r="AL40" s="77">
        <f>(AL26-AL114)*'Assumptions (Inputs)'!$C$29</f>
        <v>-0.30178887350437028</v>
      </c>
      <c r="AM40" s="77">
        <f>(AM26-AM114)*'Assumptions (Inputs)'!$C$29</f>
        <v>-0.30178887350437028</v>
      </c>
      <c r="AN40" s="77">
        <f>(AN26-AN114)*'Assumptions (Inputs)'!$C$29</f>
        <v>-0.30178887350437028</v>
      </c>
      <c r="AO40" s="77">
        <f>(AO26-AO114)*'Assumptions (Inputs)'!$C$29</f>
        <v>-0.30178887350437028</v>
      </c>
      <c r="AP40" s="77">
        <f>(AP26-AP114)*'Assumptions (Inputs)'!$C$29</f>
        <v>-0.30178887350437028</v>
      </c>
      <c r="AQ40" s="77">
        <f>(AQ26-AQ114)*'Assumptions (Inputs)'!$C$29</f>
        <v>-0.30178887350437028</v>
      </c>
      <c r="AR40" s="77">
        <f>(AR26-AR114)*'Assumptions (Inputs)'!$C$29</f>
        <v>-0.30178887350437028</v>
      </c>
      <c r="AS40" s="77">
        <f>(AS26-AS114)*'Assumptions (Inputs)'!$C$29</f>
        <v>-0.30178887350437028</v>
      </c>
      <c r="AT40" s="77">
        <f>(AT26-AT114)*'Assumptions (Inputs)'!$C$29</f>
        <v>-0.30178887350437028</v>
      </c>
      <c r="AU40" s="77">
        <f>(AU26-AU114)*'Assumptions (Inputs)'!$C$29</f>
        <v>-0.30178887350437028</v>
      </c>
      <c r="AV40" s="77">
        <f>(AV26-AV114)*'Assumptions (Inputs)'!$C$29</f>
        <v>-0.30178887350437028</v>
      </c>
      <c r="AW40" s="77">
        <f>(AW26-AW114)*'Assumptions (Inputs)'!$C$29</f>
        <v>-0.30178887350437028</v>
      </c>
      <c r="AX40" s="77">
        <f>(AX26-AX114)*'Assumptions (Inputs)'!$C$29</f>
        <v>-0.30178887350437028</v>
      </c>
      <c r="AY40" s="77">
        <f>(AY26-AY114)*'Assumptions (Inputs)'!$C$29</f>
        <v>-0.30178887350437028</v>
      </c>
      <c r="AZ40" s="77">
        <f>(AZ26-AZ114)*'Assumptions (Inputs)'!$C$29</f>
        <v>-0.30178887350437028</v>
      </c>
      <c r="BA40" s="77">
        <f>(BA26-BA114)*'Assumptions (Inputs)'!$C$29</f>
        <v>-0.30178887350437028</v>
      </c>
      <c r="BB40" s="77">
        <f>(BB26-BB114)*'Assumptions (Inputs)'!$C$29</f>
        <v>-0.30178887350437028</v>
      </c>
      <c r="BC40" s="77">
        <f>(BC26-BC114)*'Assumptions (Inputs)'!$C$29</f>
        <v>-0.30178887350437028</v>
      </c>
      <c r="BD40" s="77">
        <f>(BD26-BD114)*'Assumptions (Inputs)'!$C$29</f>
        <v>-0.30178887350437028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9.0536662051221573E-4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1">SUM(C39:C40)</f>
        <v>0</v>
      </c>
      <c r="D41" s="75">
        <f t="shared" si="21"/>
        <v>0</v>
      </c>
      <c r="E41" s="75">
        <f t="shared" si="21"/>
        <v>0</v>
      </c>
      <c r="F41" s="75">
        <f t="shared" si="21"/>
        <v>0</v>
      </c>
      <c r="G41" s="75">
        <f t="shared" si="21"/>
        <v>0.26406526431632399</v>
      </c>
      <c r="H41" s="75">
        <f t="shared" si="21"/>
        <v>1.0515833297259782</v>
      </c>
      <c r="I41" s="75">
        <f t="shared" si="21"/>
        <v>1.7573166104159481</v>
      </c>
      <c r="J41" s="75">
        <f t="shared" si="21"/>
        <v>2.3876026727298254</v>
      </c>
      <c r="K41" s="75">
        <f t="shared" si="21"/>
        <v>2.9478737163906885</v>
      </c>
      <c r="L41" s="75">
        <f t="shared" si="21"/>
        <v>3.443561941121617</v>
      </c>
      <c r="M41" s="75">
        <f t="shared" si="21"/>
        <v>3.8793450744619276</v>
      </c>
      <c r="N41" s="75">
        <f t="shared" si="21"/>
        <v>4.2599008439509385</v>
      </c>
      <c r="O41" s="75">
        <f t="shared" si="21"/>
        <v>4.6314029472348182</v>
      </c>
      <c r="P41" s="75">
        <f t="shared" si="21"/>
        <v>5.0029050505186978</v>
      </c>
      <c r="Q41" s="75">
        <f t="shared" si="21"/>
        <v>5.3744071538025775</v>
      </c>
      <c r="R41" s="75">
        <f t="shared" si="21"/>
        <v>5.7459092570864572</v>
      </c>
      <c r="S41" s="75">
        <f t="shared" si="21"/>
        <v>6.1174113603703368</v>
      </c>
      <c r="T41" s="75">
        <f t="shared" si="21"/>
        <v>6.4889134636542165</v>
      </c>
      <c r="U41" s="75">
        <f t="shared" si="21"/>
        <v>6.8604155669380962</v>
      </c>
      <c r="V41" s="75">
        <f t="shared" si="21"/>
        <v>7.2319176702219758</v>
      </c>
      <c r="W41" s="75">
        <f t="shared" si="21"/>
        <v>7.6034197735058555</v>
      </c>
      <c r="X41" s="75">
        <f t="shared" si="21"/>
        <v>7.9749218767897352</v>
      </c>
      <c r="Y41" s="75">
        <f t="shared" si="21"/>
        <v>8.3464239800736149</v>
      </c>
      <c r="Z41" s="75">
        <f t="shared" si="21"/>
        <v>8.7179260833574954</v>
      </c>
      <c r="AA41" s="75">
        <f t="shared" si="21"/>
        <v>8.7527826982472501</v>
      </c>
      <c r="AB41" s="75">
        <f t="shared" si="21"/>
        <v>8.4509938247428806</v>
      </c>
      <c r="AC41" s="75">
        <f t="shared" si="21"/>
        <v>8.1492049512385112</v>
      </c>
      <c r="AD41" s="75">
        <f t="shared" si="21"/>
        <v>7.8474160777341408</v>
      </c>
      <c r="AE41" s="75">
        <f t="shared" si="21"/>
        <v>7.5456272042297705</v>
      </c>
      <c r="AF41" s="75">
        <f t="shared" si="21"/>
        <v>7.2438383307254002</v>
      </c>
      <c r="AG41" s="75">
        <f t="shared" si="21"/>
        <v>6.9420494572210298</v>
      </c>
      <c r="AH41" s="75">
        <f t="shared" si="21"/>
        <v>6.6402605837166595</v>
      </c>
      <c r="AI41" s="75">
        <f t="shared" si="21"/>
        <v>6.3384717102122892</v>
      </c>
      <c r="AJ41" s="75">
        <f t="shared" si="21"/>
        <v>6.0366828367079188</v>
      </c>
      <c r="AK41" s="75">
        <f t="shared" si="21"/>
        <v>5.7348939632035485</v>
      </c>
      <c r="AL41" s="75">
        <f t="shared" si="21"/>
        <v>5.4331050896991782</v>
      </c>
      <c r="AM41" s="75">
        <f t="shared" si="21"/>
        <v>5.1313162161948078</v>
      </c>
      <c r="AN41" s="75">
        <f t="shared" si="21"/>
        <v>4.8295273426904375</v>
      </c>
      <c r="AO41" s="75">
        <f t="shared" si="21"/>
        <v>4.5277384691860671</v>
      </c>
      <c r="AP41" s="75">
        <f t="shared" si="21"/>
        <v>4.2259495956816968</v>
      </c>
      <c r="AQ41" s="75">
        <f t="shared" si="21"/>
        <v>3.9241607221773265</v>
      </c>
      <c r="AR41" s="75">
        <f t="shared" si="21"/>
        <v>3.6223718486729561</v>
      </c>
      <c r="AS41" s="75">
        <f t="shared" si="21"/>
        <v>3.3205829751685858</v>
      </c>
      <c r="AT41" s="75">
        <f t="shared" si="21"/>
        <v>3.0187941016642155</v>
      </c>
      <c r="AU41" s="75">
        <f t="shared" si="21"/>
        <v>2.7170052281598451</v>
      </c>
      <c r="AV41" s="75">
        <f t="shared" si="21"/>
        <v>2.4152163546554748</v>
      </c>
      <c r="AW41" s="75">
        <f t="shared" si="21"/>
        <v>2.1134274811511045</v>
      </c>
      <c r="AX41" s="75">
        <f t="shared" si="21"/>
        <v>1.8116386076467341</v>
      </c>
      <c r="AY41" s="75">
        <f t="shared" si="21"/>
        <v>1.5098497341423638</v>
      </c>
      <c r="AZ41" s="75">
        <f t="shared" si="21"/>
        <v>1.2080608606379934</v>
      </c>
      <c r="BA41" s="75">
        <f t="shared" si="21"/>
        <v>0.90627198713362311</v>
      </c>
      <c r="BB41" s="75">
        <f t="shared" si="21"/>
        <v>0.60448311362925278</v>
      </c>
      <c r="BC41" s="75">
        <f t="shared" si="21"/>
        <v>0.3026942401248825</v>
      </c>
      <c r="BD41" s="75">
        <f t="shared" si="21"/>
        <v>9.0536662051221573E-4</v>
      </c>
      <c r="BE41" s="75">
        <f t="shared" si="21"/>
        <v>9.0536662051221573E-4</v>
      </c>
      <c r="BF41" s="75">
        <f t="shared" si="21"/>
        <v>9.0536662051221573E-4</v>
      </c>
      <c r="BG41" s="75">
        <f t="shared" si="21"/>
        <v>9.0536662051221573E-4</v>
      </c>
      <c r="BH41" s="75">
        <f t="shared" si="21"/>
        <v>9.0536662051221573E-4</v>
      </c>
      <c r="BI41" s="75">
        <f t="shared" si="21"/>
        <v>9.0536662051221573E-4</v>
      </c>
      <c r="BJ41" s="75">
        <f t="shared" si="21"/>
        <v>9.0536662051221573E-4</v>
      </c>
      <c r="BK41" s="75">
        <f t="shared" si="21"/>
        <v>9.0536662051221573E-4</v>
      </c>
      <c r="BL41" s="75">
        <f t="shared" si="21"/>
        <v>9.0536662051221573E-4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2">AVERAGE(C39,C41)</f>
        <v>0</v>
      </c>
      <c r="D42" s="69">
        <f t="shared" si="22"/>
        <v>0</v>
      </c>
      <c r="E42" s="69">
        <f t="shared" si="22"/>
        <v>0</v>
      </c>
      <c r="F42" s="69">
        <f>AVERAGE(F39,F41)</f>
        <v>0</v>
      </c>
      <c r="G42" s="69">
        <f t="shared" si="22"/>
        <v>0.13203263215816199</v>
      </c>
      <c r="H42" s="69">
        <f t="shared" si="22"/>
        <v>0.65782429702115108</v>
      </c>
      <c r="I42" s="69">
        <f t="shared" si="22"/>
        <v>1.4044499700709632</v>
      </c>
      <c r="J42" s="69">
        <f t="shared" si="22"/>
        <v>2.0724596415728866</v>
      </c>
      <c r="K42" s="69">
        <f t="shared" si="22"/>
        <v>2.6677381945602567</v>
      </c>
      <c r="L42" s="69">
        <f t="shared" si="22"/>
        <v>3.1957178287561527</v>
      </c>
      <c r="M42" s="69">
        <f t="shared" si="22"/>
        <v>3.661453507791772</v>
      </c>
      <c r="N42" s="69">
        <f t="shared" si="22"/>
        <v>4.0696229592064332</v>
      </c>
      <c r="O42" s="69">
        <f t="shared" si="22"/>
        <v>4.4456518955928779</v>
      </c>
      <c r="P42" s="69">
        <f t="shared" si="22"/>
        <v>4.8171539988767584</v>
      </c>
      <c r="Q42" s="69">
        <f t="shared" si="22"/>
        <v>5.1886561021606372</v>
      </c>
      <c r="R42" s="69">
        <f t="shared" si="22"/>
        <v>5.5601582054445178</v>
      </c>
      <c r="S42" s="69">
        <f t="shared" si="22"/>
        <v>5.9316603087283966</v>
      </c>
      <c r="T42" s="69">
        <f t="shared" si="22"/>
        <v>6.3031624120122771</v>
      </c>
      <c r="U42" s="69">
        <f t="shared" si="22"/>
        <v>6.6746645152961559</v>
      </c>
      <c r="V42" s="69">
        <f t="shared" si="22"/>
        <v>7.0461666185800365</v>
      </c>
      <c r="W42" s="69">
        <f t="shared" si="22"/>
        <v>7.4176687218639152</v>
      </c>
      <c r="X42" s="69">
        <f t="shared" si="22"/>
        <v>7.7891708251477958</v>
      </c>
      <c r="Y42" s="69">
        <f t="shared" si="22"/>
        <v>8.1606729284316746</v>
      </c>
      <c r="Z42" s="69">
        <f t="shared" si="22"/>
        <v>8.5321750317155551</v>
      </c>
      <c r="AA42" s="69">
        <f t="shared" si="22"/>
        <v>8.7353543908023727</v>
      </c>
      <c r="AB42" s="69">
        <f t="shared" si="22"/>
        <v>8.6018882614950662</v>
      </c>
      <c r="AC42" s="69">
        <f t="shared" si="22"/>
        <v>8.300099387990695</v>
      </c>
      <c r="AD42" s="69">
        <f t="shared" si="22"/>
        <v>7.9983105144863256</v>
      </c>
      <c r="AE42" s="69">
        <f t="shared" si="22"/>
        <v>7.6965216409819561</v>
      </c>
      <c r="AF42" s="69">
        <f t="shared" si="22"/>
        <v>7.3947327674775849</v>
      </c>
      <c r="AG42" s="69">
        <f t="shared" si="22"/>
        <v>7.0929438939732155</v>
      </c>
      <c r="AH42" s="69">
        <f t="shared" si="22"/>
        <v>6.7911550204688442</v>
      </c>
      <c r="AI42" s="69">
        <f t="shared" si="22"/>
        <v>6.4893661469644748</v>
      </c>
      <c r="AJ42" s="69">
        <f t="shared" si="22"/>
        <v>6.1875772734601036</v>
      </c>
      <c r="AK42" s="69">
        <f t="shared" si="22"/>
        <v>5.8857883999557341</v>
      </c>
      <c r="AL42" s="69">
        <f t="shared" si="22"/>
        <v>5.5839995264513629</v>
      </c>
      <c r="AM42" s="69">
        <f t="shared" si="22"/>
        <v>5.2822106529469934</v>
      </c>
      <c r="AN42" s="69">
        <f t="shared" si="22"/>
        <v>4.9804217794426222</v>
      </c>
      <c r="AO42" s="69">
        <f t="shared" si="22"/>
        <v>4.6786329059382528</v>
      </c>
      <c r="AP42" s="69">
        <f t="shared" si="22"/>
        <v>4.3768440324338815</v>
      </c>
      <c r="AQ42" s="69">
        <f t="shared" si="22"/>
        <v>4.0750551589295121</v>
      </c>
      <c r="AR42" s="69">
        <f t="shared" si="22"/>
        <v>3.7732662854251413</v>
      </c>
      <c r="AS42" s="69">
        <f t="shared" si="22"/>
        <v>3.471477411920771</v>
      </c>
      <c r="AT42" s="69">
        <f t="shared" si="22"/>
        <v>3.1696885384164006</v>
      </c>
      <c r="AU42" s="69">
        <f t="shared" si="22"/>
        <v>2.8678996649120303</v>
      </c>
      <c r="AV42" s="69">
        <f t="shared" si="22"/>
        <v>2.56611079140766</v>
      </c>
      <c r="AW42" s="69">
        <f t="shared" si="22"/>
        <v>2.2643219179032896</v>
      </c>
      <c r="AX42" s="69">
        <f t="shared" si="22"/>
        <v>1.9625330443989193</v>
      </c>
      <c r="AY42" s="69">
        <f t="shared" si="22"/>
        <v>1.660744170894549</v>
      </c>
      <c r="AZ42" s="69">
        <f t="shared" si="22"/>
        <v>1.3589552973901786</v>
      </c>
      <c r="BA42" s="69">
        <f t="shared" si="22"/>
        <v>1.0571664238858083</v>
      </c>
      <c r="BB42" s="69">
        <f t="shared" si="22"/>
        <v>0.75537755038143795</v>
      </c>
      <c r="BC42" s="69">
        <f t="shared" si="22"/>
        <v>0.45358867687706761</v>
      </c>
      <c r="BD42" s="69">
        <f t="shared" si="22"/>
        <v>0.15179980337269736</v>
      </c>
      <c r="BE42" s="69">
        <f t="shared" si="22"/>
        <v>9.0536662051221573E-4</v>
      </c>
      <c r="BF42" s="69">
        <f t="shared" si="22"/>
        <v>9.0536662051221573E-4</v>
      </c>
      <c r="BG42" s="69">
        <f t="shared" si="22"/>
        <v>9.0536662051221573E-4</v>
      </c>
      <c r="BH42" s="69">
        <f t="shared" si="22"/>
        <v>9.0536662051221573E-4</v>
      </c>
      <c r="BI42" s="69">
        <f t="shared" si="22"/>
        <v>9.0536662051221573E-4</v>
      </c>
      <c r="BJ42" s="69">
        <f t="shared" si="22"/>
        <v>9.0536662051221573E-4</v>
      </c>
      <c r="BK42" s="69">
        <f t="shared" si="22"/>
        <v>9.0536662051221573E-4</v>
      </c>
      <c r="BL42" s="69">
        <f t="shared" si="22"/>
        <v>9.0536662051221573E-4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3">B47</f>
        <v>0</v>
      </c>
      <c r="D45" s="56">
        <f t="shared" si="23"/>
        <v>0</v>
      </c>
      <c r="E45" s="56">
        <f t="shared" si="23"/>
        <v>0</v>
      </c>
      <c r="F45" s="56">
        <f t="shared" si="23"/>
        <v>0</v>
      </c>
      <c r="G45" s="56">
        <f t="shared" si="23"/>
        <v>0</v>
      </c>
      <c r="H45" s="56">
        <f t="shared" si="23"/>
        <v>4.9040691944460174E-2</v>
      </c>
      <c r="I45" s="56">
        <f t="shared" si="23"/>
        <v>0.19529404694911029</v>
      </c>
      <c r="J45" s="56">
        <f t="shared" si="23"/>
        <v>0.32635879907724752</v>
      </c>
      <c r="K45" s="56">
        <f t="shared" si="23"/>
        <v>0.44341192493553905</v>
      </c>
      <c r="L45" s="56">
        <f t="shared" si="23"/>
        <v>0.54746226161541367</v>
      </c>
      <c r="M45" s="56">
        <f t="shared" si="23"/>
        <v>0.63951864620830035</v>
      </c>
      <c r="N45" s="56">
        <f t="shared" si="23"/>
        <v>0.72044979954292943</v>
      </c>
      <c r="O45" s="56">
        <f t="shared" si="23"/>
        <v>0.79112444244803148</v>
      </c>
      <c r="P45" s="56">
        <f t="shared" si="23"/>
        <v>0.86011769020075202</v>
      </c>
      <c r="Q45" s="56">
        <f t="shared" si="23"/>
        <v>0.92911093795347255</v>
      </c>
      <c r="R45" s="56">
        <f t="shared" si="23"/>
        <v>0.99810418570619308</v>
      </c>
      <c r="S45" s="56">
        <f t="shared" si="23"/>
        <v>1.0670974334589136</v>
      </c>
      <c r="T45" s="56">
        <f t="shared" si="23"/>
        <v>1.1360906812116343</v>
      </c>
      <c r="U45" s="56">
        <f t="shared" si="23"/>
        <v>1.2050839289643549</v>
      </c>
      <c r="V45" s="56">
        <f t="shared" si="23"/>
        <v>1.2740771767170755</v>
      </c>
      <c r="W45" s="56">
        <f t="shared" si="23"/>
        <v>1.3430704244697962</v>
      </c>
      <c r="X45" s="56">
        <f t="shared" si="23"/>
        <v>1.4120636722225168</v>
      </c>
      <c r="Y45" s="56">
        <f t="shared" si="23"/>
        <v>1.4810569199752375</v>
      </c>
      <c r="Z45" s="56">
        <f t="shared" si="23"/>
        <v>1.5500501677279581</v>
      </c>
      <c r="AA45" s="56">
        <f t="shared" si="23"/>
        <v>1.6190434154806788</v>
      </c>
      <c r="AB45" s="56">
        <f t="shared" si="23"/>
        <v>1.6255167868173475</v>
      </c>
      <c r="AC45" s="56">
        <f t="shared" si="23"/>
        <v>1.5694702817379644</v>
      </c>
      <c r="AD45" s="56">
        <f t="shared" si="23"/>
        <v>1.5134237766585814</v>
      </c>
      <c r="AE45" s="56">
        <f t="shared" si="23"/>
        <v>1.4573772715791984</v>
      </c>
      <c r="AF45" s="56">
        <f t="shared" si="23"/>
        <v>1.4013307664998154</v>
      </c>
      <c r="AG45" s="56">
        <f t="shared" si="23"/>
        <v>1.3452842614204323</v>
      </c>
      <c r="AH45" s="56">
        <f t="shared" si="23"/>
        <v>1.2892377563410493</v>
      </c>
      <c r="AI45" s="56">
        <f t="shared" si="23"/>
        <v>1.2331912512616663</v>
      </c>
      <c r="AJ45" s="56">
        <f t="shared" si="23"/>
        <v>1.1771447461822833</v>
      </c>
      <c r="AK45" s="56">
        <f t="shared" si="23"/>
        <v>1.1210982411029002</v>
      </c>
      <c r="AL45" s="56">
        <f t="shared" si="23"/>
        <v>1.0650517360235172</v>
      </c>
      <c r="AM45" s="56">
        <f t="shared" si="23"/>
        <v>1.0090052309441342</v>
      </c>
      <c r="AN45" s="56">
        <f t="shared" si="23"/>
        <v>0.95295872586475117</v>
      </c>
      <c r="AO45" s="56">
        <f t="shared" si="23"/>
        <v>0.89691222078536814</v>
      </c>
      <c r="AP45" s="56">
        <f t="shared" si="23"/>
        <v>0.84086571570598512</v>
      </c>
      <c r="AQ45" s="56">
        <f t="shared" si="23"/>
        <v>0.78481921062660209</v>
      </c>
      <c r="AR45" s="56">
        <f t="shared" si="23"/>
        <v>0.72877270554721907</v>
      </c>
      <c r="AS45" s="56">
        <f t="shared" si="23"/>
        <v>0.67272620046783604</v>
      </c>
      <c r="AT45" s="56">
        <f t="shared" si="23"/>
        <v>0.61667969538845302</v>
      </c>
      <c r="AU45" s="56">
        <f t="shared" si="23"/>
        <v>0.56063319030907</v>
      </c>
      <c r="AV45" s="56">
        <f t="shared" si="23"/>
        <v>0.50458668522968697</v>
      </c>
      <c r="AW45" s="56">
        <f t="shared" si="23"/>
        <v>0.44854018015030389</v>
      </c>
      <c r="AX45" s="56">
        <f t="shared" si="23"/>
        <v>0.39249367507092081</v>
      </c>
      <c r="AY45" s="56">
        <f t="shared" si="23"/>
        <v>0.33644716999153773</v>
      </c>
      <c r="AZ45" s="56">
        <f t="shared" si="23"/>
        <v>0.28040066491215465</v>
      </c>
      <c r="BA45" s="56">
        <f t="shared" si="23"/>
        <v>0.2243541598327716</v>
      </c>
      <c r="BB45" s="56">
        <f t="shared" si="23"/>
        <v>0.16830765475338855</v>
      </c>
      <c r="BC45" s="56">
        <f t="shared" si="23"/>
        <v>0.11226114967400549</v>
      </c>
      <c r="BD45" s="56">
        <f t="shared" si="23"/>
        <v>5.6214644594622436E-2</v>
      </c>
      <c r="BE45" s="56">
        <f t="shared" si="23"/>
        <v>1.6813951523937665E-4</v>
      </c>
      <c r="BF45" s="56">
        <f t="shared" si="23"/>
        <v>1.6813951523937665E-4</v>
      </c>
      <c r="BG45" s="56">
        <f t="shared" si="23"/>
        <v>1.6813951523937665E-4</v>
      </c>
      <c r="BH45" s="56">
        <f t="shared" si="23"/>
        <v>1.6813951523937665E-4</v>
      </c>
      <c r="BI45" s="56">
        <f t="shared" si="23"/>
        <v>1.6813951523937665E-4</v>
      </c>
      <c r="BJ45" s="56">
        <f t="shared" si="23"/>
        <v>1.6813951523937665E-4</v>
      </c>
      <c r="BK45" s="56">
        <f t="shared" si="23"/>
        <v>1.6813951523937665E-4</v>
      </c>
      <c r="BL45" s="56">
        <f t="shared" si="23"/>
        <v>1.6813951523937665E-4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0</v>
      </c>
      <c r="E46" s="56">
        <f>(E27-E114)*'Assumptions (Inputs)'!$C$26</f>
        <v>0</v>
      </c>
      <c r="F46" s="56">
        <f>(F27-F114)*'Assumptions (Inputs)'!$C$26</f>
        <v>0</v>
      </c>
      <c r="G46" s="56">
        <f>(G27-G114)*'Assumptions (Inputs)'!$C$26</f>
        <v>4.9040691944460174E-2</v>
      </c>
      <c r="H46" s="56">
        <f>(H27-H114)*'Assumptions (Inputs)'!$C$26</f>
        <v>0.14625335500465012</v>
      </c>
      <c r="I46" s="56">
        <f>(I27-I114)*'Assumptions (Inputs)'!$C$26</f>
        <v>0.13106475212813726</v>
      </c>
      <c r="J46" s="56">
        <f>(J27-J114)*'Assumptions (Inputs)'!$C$26</f>
        <v>0.11705312585829152</v>
      </c>
      <c r="K46" s="56">
        <f>(K27-K114)*'Assumptions (Inputs)'!$C$26</f>
        <v>0.10405033667987464</v>
      </c>
      <c r="L46" s="56">
        <f>(L27-L114)*'Assumptions (Inputs)'!$C$26</f>
        <v>9.2056384592886675E-2</v>
      </c>
      <c r="M46" s="56">
        <f>(M27-M114)*'Assumptions (Inputs)'!$C$26</f>
        <v>8.0931153334629122E-2</v>
      </c>
      <c r="N46" s="56">
        <f>(N27-N114)*'Assumptions (Inputs)'!$C$26</f>
        <v>7.0674642905102031E-2</v>
      </c>
      <c r="O46" s="56">
        <f>(O27-O114)*'Assumptions (Inputs)'!$C$26</f>
        <v>6.8993247752720546E-2</v>
      </c>
      <c r="P46" s="56">
        <f>(P27-P114)*'Assumptions (Inputs)'!$C$26</f>
        <v>6.8993247752720546E-2</v>
      </c>
      <c r="Q46" s="56">
        <f>(Q27-Q114)*'Assumptions (Inputs)'!$C$26</f>
        <v>6.8993247752720546E-2</v>
      </c>
      <c r="R46" s="56">
        <f>(R27-R114)*'Assumptions (Inputs)'!$C$26</f>
        <v>6.8993247752720546E-2</v>
      </c>
      <c r="S46" s="56">
        <f>(S27-S114)*'Assumptions (Inputs)'!$C$26</f>
        <v>6.8993247752720546E-2</v>
      </c>
      <c r="T46" s="56">
        <f>(T27-T114)*'Assumptions (Inputs)'!$C$26</f>
        <v>6.8993247752720546E-2</v>
      </c>
      <c r="U46" s="56">
        <f>(U27-U114)*'Assumptions (Inputs)'!$C$26</f>
        <v>6.8993247752720546E-2</v>
      </c>
      <c r="V46" s="56">
        <f>(V27-V114)*'Assumptions (Inputs)'!$C$26</f>
        <v>6.8993247752720546E-2</v>
      </c>
      <c r="W46" s="56">
        <f>(W27-W114)*'Assumptions (Inputs)'!$C$26</f>
        <v>6.8993247752720546E-2</v>
      </c>
      <c r="X46" s="56">
        <f>(X27-X114)*'Assumptions (Inputs)'!$C$26</f>
        <v>6.8993247752720546E-2</v>
      </c>
      <c r="Y46" s="56">
        <f>(Y27-Y114)*'Assumptions (Inputs)'!$C$26</f>
        <v>6.8993247752720546E-2</v>
      </c>
      <c r="Z46" s="56">
        <f>(Z27-Z114)*'Assumptions (Inputs)'!$C$26</f>
        <v>6.8993247752720546E-2</v>
      </c>
      <c r="AA46" s="56">
        <f>(AA27-AA114)*'Assumptions (Inputs)'!$C$26</f>
        <v>6.4733713366687436E-3</v>
      </c>
      <c r="AB46" s="56">
        <f>(AB27-AB114)*'Assumptions (Inputs)'!$C$26</f>
        <v>-5.6046505079383059E-2</v>
      </c>
      <c r="AC46" s="56">
        <f>(AC27-AC114)*'Assumptions (Inputs)'!$C$26</f>
        <v>-5.6046505079383059E-2</v>
      </c>
      <c r="AD46" s="56">
        <f>(AD27-AD114)*'Assumptions (Inputs)'!$C$26</f>
        <v>-5.6046505079383059E-2</v>
      </c>
      <c r="AE46" s="56">
        <f>(AE27-AE114)*'Assumptions (Inputs)'!$C$26</f>
        <v>-5.6046505079383059E-2</v>
      </c>
      <c r="AF46" s="56">
        <f>(AF27-AF114)*'Assumptions (Inputs)'!$C$26</f>
        <v>-5.6046505079383059E-2</v>
      </c>
      <c r="AG46" s="56">
        <f>(AG27-AG114)*'Assumptions (Inputs)'!$C$26</f>
        <v>-5.6046505079383059E-2</v>
      </c>
      <c r="AH46" s="56">
        <f>(AH27-AH114)*'Assumptions (Inputs)'!$C$26</f>
        <v>-5.6046505079383059E-2</v>
      </c>
      <c r="AI46" s="56">
        <f>(AI27-AI114)*'Assumptions (Inputs)'!$C$26</f>
        <v>-5.6046505079383059E-2</v>
      </c>
      <c r="AJ46" s="56">
        <f>(AJ27-AJ114)*'Assumptions (Inputs)'!$C$26</f>
        <v>-5.6046505079383059E-2</v>
      </c>
      <c r="AK46" s="56">
        <f>(AK27-AK114)*'Assumptions (Inputs)'!$C$26</f>
        <v>-5.6046505079383059E-2</v>
      </c>
      <c r="AL46" s="56">
        <f>(AL27-AL114)*'Assumptions (Inputs)'!$C$26</f>
        <v>-5.6046505079383059E-2</v>
      </c>
      <c r="AM46" s="56">
        <f>(AM27-AM114)*'Assumptions (Inputs)'!$C$26</f>
        <v>-5.6046505079383059E-2</v>
      </c>
      <c r="AN46" s="56">
        <f>(AN27-AN114)*'Assumptions (Inputs)'!$C$26</f>
        <v>-5.6046505079383059E-2</v>
      </c>
      <c r="AO46" s="56">
        <f>(AO27-AO114)*'Assumptions (Inputs)'!$C$26</f>
        <v>-5.6046505079383059E-2</v>
      </c>
      <c r="AP46" s="56">
        <f>(AP27-AP114)*'Assumptions (Inputs)'!$C$26</f>
        <v>-5.6046505079383059E-2</v>
      </c>
      <c r="AQ46" s="56">
        <f>(AQ27-AQ114)*'Assumptions (Inputs)'!$C$26</f>
        <v>-5.6046505079383059E-2</v>
      </c>
      <c r="AR46" s="56">
        <f>(AR27-AR114)*'Assumptions (Inputs)'!$C$26</f>
        <v>-5.6046505079383059E-2</v>
      </c>
      <c r="AS46" s="56">
        <f>(AS27-AS114)*'Assumptions (Inputs)'!$C$26</f>
        <v>-5.6046505079383059E-2</v>
      </c>
      <c r="AT46" s="56">
        <f>(AT27-AT114)*'Assumptions (Inputs)'!$C$26</f>
        <v>-5.6046505079383059E-2</v>
      </c>
      <c r="AU46" s="56">
        <f>(AU27-AU114)*'Assumptions (Inputs)'!$C$26</f>
        <v>-5.6046505079383059E-2</v>
      </c>
      <c r="AV46" s="56">
        <f>(AV27-AV114)*'Assumptions (Inputs)'!$C$26</f>
        <v>-5.6046505079383059E-2</v>
      </c>
      <c r="AW46" s="56">
        <f>(AW27-AW114)*'Assumptions (Inputs)'!$C$26</f>
        <v>-5.6046505079383059E-2</v>
      </c>
      <c r="AX46" s="56">
        <f>(AX27-AX114)*'Assumptions (Inputs)'!$C$26</f>
        <v>-5.6046505079383059E-2</v>
      </c>
      <c r="AY46" s="56">
        <f>(AY27-AY114)*'Assumptions (Inputs)'!$C$26</f>
        <v>-5.6046505079383059E-2</v>
      </c>
      <c r="AZ46" s="56">
        <f>(AZ27-AZ114)*'Assumptions (Inputs)'!$C$26</f>
        <v>-5.6046505079383059E-2</v>
      </c>
      <c r="BA46" s="56">
        <f>(BA27-BA114)*'Assumptions (Inputs)'!$C$26</f>
        <v>-5.6046505079383059E-2</v>
      </c>
      <c r="BB46" s="56">
        <f>(BB27-BB114)*'Assumptions (Inputs)'!$C$26</f>
        <v>-5.6046505079383059E-2</v>
      </c>
      <c r="BC46" s="56">
        <f>(BC27-BC114)*'Assumptions (Inputs)'!$C$26</f>
        <v>-5.6046505079383059E-2</v>
      </c>
      <c r="BD46" s="56">
        <f>(BD27-BD114)*'Assumptions (Inputs)'!$C$26</f>
        <v>-5.6046505079383059E-2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1.6813951523937665E-4</v>
      </c>
      <c r="BO46" s="337"/>
    </row>
    <row r="47" spans="1:107" s="79" customFormat="1" ht="15" customHeight="1">
      <c r="A47" s="36" t="s">
        <v>28</v>
      </c>
      <c r="B47" s="78">
        <f t="shared" ref="B47:BL47" si="24">SUM(B45:B46)</f>
        <v>0</v>
      </c>
      <c r="C47" s="78">
        <f t="shared" si="24"/>
        <v>0</v>
      </c>
      <c r="D47" s="78">
        <f>SUM(D45:D46)</f>
        <v>0</v>
      </c>
      <c r="E47" s="78">
        <f>SUM(E45:E46)</f>
        <v>0</v>
      </c>
      <c r="F47" s="78">
        <f t="shared" si="24"/>
        <v>0</v>
      </c>
      <c r="G47" s="78">
        <f t="shared" si="24"/>
        <v>4.9040691944460174E-2</v>
      </c>
      <c r="H47" s="78">
        <f t="shared" si="24"/>
        <v>0.19529404694911029</v>
      </c>
      <c r="I47" s="78">
        <f t="shared" si="24"/>
        <v>0.32635879907724752</v>
      </c>
      <c r="J47" s="78">
        <f t="shared" si="24"/>
        <v>0.44341192493553905</v>
      </c>
      <c r="K47" s="78">
        <f t="shared" si="24"/>
        <v>0.54746226161541367</v>
      </c>
      <c r="L47" s="78">
        <f t="shared" si="24"/>
        <v>0.63951864620830035</v>
      </c>
      <c r="M47" s="78">
        <f t="shared" si="24"/>
        <v>0.72044979954292943</v>
      </c>
      <c r="N47" s="78">
        <f t="shared" si="24"/>
        <v>0.79112444244803148</v>
      </c>
      <c r="O47" s="78">
        <f t="shared" si="24"/>
        <v>0.86011769020075202</v>
      </c>
      <c r="P47" s="78">
        <f t="shared" si="24"/>
        <v>0.92911093795347255</v>
      </c>
      <c r="Q47" s="78">
        <f t="shared" si="24"/>
        <v>0.99810418570619308</v>
      </c>
      <c r="R47" s="78">
        <f t="shared" si="24"/>
        <v>1.0670974334589136</v>
      </c>
      <c r="S47" s="78">
        <f t="shared" si="24"/>
        <v>1.1360906812116343</v>
      </c>
      <c r="T47" s="78">
        <f t="shared" si="24"/>
        <v>1.2050839289643549</v>
      </c>
      <c r="U47" s="78">
        <f t="shared" si="24"/>
        <v>1.2740771767170755</v>
      </c>
      <c r="V47" s="78">
        <f t="shared" si="24"/>
        <v>1.3430704244697962</v>
      </c>
      <c r="W47" s="78">
        <f t="shared" si="24"/>
        <v>1.4120636722225168</v>
      </c>
      <c r="X47" s="78">
        <f t="shared" si="24"/>
        <v>1.4810569199752375</v>
      </c>
      <c r="Y47" s="78">
        <f t="shared" si="24"/>
        <v>1.5500501677279581</v>
      </c>
      <c r="Z47" s="78">
        <f t="shared" si="24"/>
        <v>1.6190434154806788</v>
      </c>
      <c r="AA47" s="78">
        <f t="shared" si="24"/>
        <v>1.6255167868173475</v>
      </c>
      <c r="AB47" s="78">
        <f t="shared" si="24"/>
        <v>1.5694702817379644</v>
      </c>
      <c r="AC47" s="78">
        <f t="shared" si="24"/>
        <v>1.5134237766585814</v>
      </c>
      <c r="AD47" s="78">
        <f t="shared" si="24"/>
        <v>1.4573772715791984</v>
      </c>
      <c r="AE47" s="78">
        <f t="shared" si="24"/>
        <v>1.4013307664998154</v>
      </c>
      <c r="AF47" s="78">
        <f t="shared" si="24"/>
        <v>1.3452842614204323</v>
      </c>
      <c r="AG47" s="78">
        <f t="shared" si="24"/>
        <v>1.2892377563410493</v>
      </c>
      <c r="AH47" s="78">
        <f t="shared" si="24"/>
        <v>1.2331912512616663</v>
      </c>
      <c r="AI47" s="78">
        <f t="shared" si="24"/>
        <v>1.1771447461822833</v>
      </c>
      <c r="AJ47" s="78">
        <f t="shared" si="24"/>
        <v>1.1210982411029002</v>
      </c>
      <c r="AK47" s="78">
        <f t="shared" si="24"/>
        <v>1.0650517360235172</v>
      </c>
      <c r="AL47" s="78">
        <f t="shared" si="24"/>
        <v>1.0090052309441342</v>
      </c>
      <c r="AM47" s="78">
        <f t="shared" si="24"/>
        <v>0.95295872586475117</v>
      </c>
      <c r="AN47" s="78">
        <f t="shared" si="24"/>
        <v>0.89691222078536814</v>
      </c>
      <c r="AO47" s="78">
        <f t="shared" si="24"/>
        <v>0.84086571570598512</v>
      </c>
      <c r="AP47" s="78">
        <f t="shared" si="24"/>
        <v>0.78481921062660209</v>
      </c>
      <c r="AQ47" s="78">
        <f t="shared" si="24"/>
        <v>0.72877270554721907</v>
      </c>
      <c r="AR47" s="78">
        <f t="shared" si="24"/>
        <v>0.67272620046783604</v>
      </c>
      <c r="AS47" s="78">
        <f t="shared" si="24"/>
        <v>0.61667969538845302</v>
      </c>
      <c r="AT47" s="78">
        <f t="shared" si="24"/>
        <v>0.56063319030907</v>
      </c>
      <c r="AU47" s="78">
        <f t="shared" si="24"/>
        <v>0.50458668522968697</v>
      </c>
      <c r="AV47" s="78">
        <f t="shared" si="24"/>
        <v>0.44854018015030389</v>
      </c>
      <c r="AW47" s="78">
        <f t="shared" si="24"/>
        <v>0.39249367507092081</v>
      </c>
      <c r="AX47" s="78">
        <f t="shared" si="24"/>
        <v>0.33644716999153773</v>
      </c>
      <c r="AY47" s="78">
        <f t="shared" si="24"/>
        <v>0.28040066491215465</v>
      </c>
      <c r="AZ47" s="78">
        <f t="shared" si="24"/>
        <v>0.2243541598327716</v>
      </c>
      <c r="BA47" s="78">
        <f t="shared" si="24"/>
        <v>0.16830765475338855</v>
      </c>
      <c r="BB47" s="78">
        <f t="shared" si="24"/>
        <v>0.11226114967400549</v>
      </c>
      <c r="BC47" s="78">
        <f t="shared" si="24"/>
        <v>5.6214644594622436E-2</v>
      </c>
      <c r="BD47" s="78">
        <f t="shared" si="24"/>
        <v>1.6813951523937665E-4</v>
      </c>
      <c r="BE47" s="78">
        <f t="shared" si="24"/>
        <v>1.6813951523937665E-4</v>
      </c>
      <c r="BF47" s="78">
        <f t="shared" si="24"/>
        <v>1.6813951523937665E-4</v>
      </c>
      <c r="BG47" s="78">
        <f t="shared" si="24"/>
        <v>1.6813951523937665E-4</v>
      </c>
      <c r="BH47" s="78">
        <f t="shared" si="24"/>
        <v>1.6813951523937665E-4</v>
      </c>
      <c r="BI47" s="78">
        <f t="shared" si="24"/>
        <v>1.6813951523937665E-4</v>
      </c>
      <c r="BJ47" s="78">
        <f t="shared" si="24"/>
        <v>1.6813951523937665E-4</v>
      </c>
      <c r="BK47" s="78">
        <f t="shared" si="24"/>
        <v>1.6813951523937665E-4</v>
      </c>
      <c r="BL47" s="78">
        <f t="shared" si="24"/>
        <v>1.6813951523937665E-4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5">AVERAGE(B45,B47)</f>
        <v>0</v>
      </c>
      <c r="C48" s="69">
        <f t="shared" si="25"/>
        <v>0</v>
      </c>
      <c r="D48" s="69">
        <f t="shared" si="25"/>
        <v>0</v>
      </c>
      <c r="E48" s="69">
        <f>AVERAGE(E45,E47)</f>
        <v>0</v>
      </c>
      <c r="F48" s="69">
        <f t="shared" si="25"/>
        <v>0</v>
      </c>
      <c r="G48" s="69">
        <f>AVERAGE(G45,G47)</f>
        <v>2.4520345972230087E-2</v>
      </c>
      <c r="H48" s="69">
        <f t="shared" si="25"/>
        <v>0.12216736944678523</v>
      </c>
      <c r="I48" s="69">
        <f t="shared" si="25"/>
        <v>0.26082642301317893</v>
      </c>
      <c r="J48" s="69">
        <f t="shared" si="25"/>
        <v>0.38488536200639328</v>
      </c>
      <c r="K48" s="69">
        <f t="shared" si="25"/>
        <v>0.49543709327547636</v>
      </c>
      <c r="L48" s="69">
        <f>AVERAGE(L45,L47)</f>
        <v>0.59349045391185706</v>
      </c>
      <c r="M48" s="69">
        <f>AVERAGE(M45,M47)</f>
        <v>0.67998422287561489</v>
      </c>
      <c r="N48" s="69">
        <f>AVERAGE(N45,N47)</f>
        <v>0.75578712099548051</v>
      </c>
      <c r="O48" s="69">
        <f t="shared" ref="O48:BL48" si="26">AVERAGE(O45,O47)</f>
        <v>0.82562106632439169</v>
      </c>
      <c r="P48" s="69">
        <f t="shared" si="26"/>
        <v>0.89461431407711234</v>
      </c>
      <c r="Q48" s="69">
        <f t="shared" si="26"/>
        <v>0.96360756182983276</v>
      </c>
      <c r="R48" s="69">
        <f t="shared" si="26"/>
        <v>1.0326008095825534</v>
      </c>
      <c r="S48" s="69">
        <f t="shared" si="26"/>
        <v>1.1015940573352738</v>
      </c>
      <c r="T48" s="69">
        <f t="shared" si="26"/>
        <v>1.1705873050879947</v>
      </c>
      <c r="U48" s="69">
        <f t="shared" si="26"/>
        <v>1.2395805528407151</v>
      </c>
      <c r="V48" s="69">
        <f t="shared" si="26"/>
        <v>1.308573800593436</v>
      </c>
      <c r="W48" s="69">
        <f t="shared" si="26"/>
        <v>1.3775670483461564</v>
      </c>
      <c r="X48" s="69">
        <f t="shared" si="26"/>
        <v>1.4465602960988773</v>
      </c>
      <c r="Y48" s="69">
        <f t="shared" si="26"/>
        <v>1.5155535438515977</v>
      </c>
      <c r="Z48" s="69">
        <f t="shared" si="26"/>
        <v>1.5845467916043185</v>
      </c>
      <c r="AA48" s="69">
        <f t="shared" si="26"/>
        <v>1.6222801011490131</v>
      </c>
      <c r="AB48" s="69">
        <f t="shared" si="26"/>
        <v>1.5974935342776559</v>
      </c>
      <c r="AC48" s="69">
        <f t="shared" si="26"/>
        <v>1.5414470291982729</v>
      </c>
      <c r="AD48" s="69">
        <f t="shared" si="26"/>
        <v>1.4854005241188899</v>
      </c>
      <c r="AE48" s="69">
        <f t="shared" si="26"/>
        <v>1.4293540190395069</v>
      </c>
      <c r="AF48" s="69">
        <f t="shared" si="26"/>
        <v>1.3733075139601238</v>
      </c>
      <c r="AG48" s="69">
        <f t="shared" si="26"/>
        <v>1.3172610088807408</v>
      </c>
      <c r="AH48" s="69">
        <f t="shared" si="26"/>
        <v>1.2612145038013578</v>
      </c>
      <c r="AI48" s="69">
        <f t="shared" si="26"/>
        <v>1.2051679987219748</v>
      </c>
      <c r="AJ48" s="69">
        <f t="shared" si="26"/>
        <v>1.1491214936425918</v>
      </c>
      <c r="AK48" s="69">
        <f t="shared" si="26"/>
        <v>1.0930749885632087</v>
      </c>
      <c r="AL48" s="69">
        <f t="shared" si="26"/>
        <v>1.0370284834838257</v>
      </c>
      <c r="AM48" s="69">
        <f t="shared" si="26"/>
        <v>0.98098197840444268</v>
      </c>
      <c r="AN48" s="69">
        <f t="shared" si="26"/>
        <v>0.92493547332505965</v>
      </c>
      <c r="AO48" s="69">
        <f t="shared" si="26"/>
        <v>0.86888896824567663</v>
      </c>
      <c r="AP48" s="69">
        <f t="shared" si="26"/>
        <v>0.81284246316629361</v>
      </c>
      <c r="AQ48" s="69">
        <f t="shared" si="26"/>
        <v>0.75679595808691058</v>
      </c>
      <c r="AR48" s="69">
        <f t="shared" si="26"/>
        <v>0.70074945300752756</v>
      </c>
      <c r="AS48" s="69">
        <f t="shared" si="26"/>
        <v>0.64470294792814453</v>
      </c>
      <c r="AT48" s="69">
        <f t="shared" si="26"/>
        <v>0.58865644284876151</v>
      </c>
      <c r="AU48" s="69">
        <f t="shared" si="26"/>
        <v>0.53260993776937848</v>
      </c>
      <c r="AV48" s="69">
        <f t="shared" si="26"/>
        <v>0.47656343268999546</v>
      </c>
      <c r="AW48" s="69">
        <f t="shared" si="26"/>
        <v>0.42051692761061232</v>
      </c>
      <c r="AX48" s="69">
        <f t="shared" si="26"/>
        <v>0.3644704225312293</v>
      </c>
      <c r="AY48" s="69">
        <f t="shared" si="26"/>
        <v>0.30842391745184616</v>
      </c>
      <c r="AZ48" s="69">
        <f t="shared" si="26"/>
        <v>0.25237741237246314</v>
      </c>
      <c r="BA48" s="69">
        <f t="shared" si="26"/>
        <v>0.19633090729308006</v>
      </c>
      <c r="BB48" s="69">
        <f t="shared" si="26"/>
        <v>0.14028440221369703</v>
      </c>
      <c r="BC48" s="69">
        <f t="shared" si="26"/>
        <v>8.4237897134313969E-2</v>
      </c>
      <c r="BD48" s="69">
        <f t="shared" si="26"/>
        <v>2.8191392054930906E-2</v>
      </c>
      <c r="BE48" s="69">
        <f t="shared" si="26"/>
        <v>1.6813951523937665E-4</v>
      </c>
      <c r="BF48" s="69">
        <f t="shared" si="26"/>
        <v>1.6813951523937665E-4</v>
      </c>
      <c r="BG48" s="69">
        <f t="shared" si="26"/>
        <v>1.6813951523937665E-4</v>
      </c>
      <c r="BH48" s="69">
        <f t="shared" si="26"/>
        <v>1.6813951523937665E-4</v>
      </c>
      <c r="BI48" s="69">
        <f t="shared" si="26"/>
        <v>1.6813951523937665E-4</v>
      </c>
      <c r="BJ48" s="69">
        <f t="shared" si="26"/>
        <v>1.6813951523937665E-4</v>
      </c>
      <c r="BK48" s="69">
        <f t="shared" si="26"/>
        <v>1.6813951523937665E-4</v>
      </c>
      <c r="BL48" s="69">
        <f t="shared" si="26"/>
        <v>1.6813951523937665E-4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7">C22-C36-C42-C48</f>
        <v>0</v>
      </c>
      <c r="D50" s="72">
        <f t="shared" si="27"/>
        <v>0</v>
      </c>
      <c r="E50" s="72">
        <f t="shared" si="27"/>
        <v>0</v>
      </c>
      <c r="F50" s="72">
        <f t="shared" si="27"/>
        <v>0</v>
      </c>
      <c r="G50" s="72">
        <f t="shared" si="27"/>
        <v>20.979446341229256</v>
      </c>
      <c r="H50" s="72">
        <f t="shared" si="27"/>
        <v>41.071658184155993</v>
      </c>
      <c r="I50" s="72">
        <f t="shared" si="27"/>
        <v>39.345675881349038</v>
      </c>
      <c r="J50" s="72">
        <f t="shared" si="27"/>
        <v>37.712909694663153</v>
      </c>
      <c r="K50" s="72">
        <f t="shared" si="27"/>
        <v>36.166381834215954</v>
      </c>
      <c r="L50" s="72">
        <f t="shared" si="27"/>
        <v>34.699651263192941</v>
      </c>
      <c r="M50" s="72">
        <f t="shared" si="27"/>
        <v>33.306724239002811</v>
      </c>
      <c r="N50" s="72">
        <f t="shared" si="27"/>
        <v>31.982054313277533</v>
      </c>
      <c r="O50" s="72">
        <f t="shared" si="27"/>
        <v>30.695493855371438</v>
      </c>
      <c r="P50" s="72">
        <f t="shared" si="27"/>
        <v>29.414300928144094</v>
      </c>
      <c r="Q50" s="72">
        <f t="shared" si="27"/>
        <v>28.133108000916749</v>
      </c>
      <c r="R50" s="72">
        <f t="shared" si="27"/>
        <v>26.851915073689398</v>
      </c>
      <c r="S50" s="72">
        <f t="shared" si="27"/>
        <v>25.570722146462057</v>
      </c>
      <c r="T50" s="72">
        <f t="shared" si="27"/>
        <v>24.289529219234709</v>
      </c>
      <c r="U50" s="72">
        <f t="shared" si="27"/>
        <v>23.008336292007364</v>
      </c>
      <c r="V50" s="72">
        <f t="shared" si="27"/>
        <v>21.727143364780019</v>
      </c>
      <c r="W50" s="72">
        <f t="shared" si="27"/>
        <v>20.445950437552675</v>
      </c>
      <c r="X50" s="72">
        <f t="shared" si="27"/>
        <v>19.164757510325327</v>
      </c>
      <c r="Y50" s="72">
        <f t="shared" si="27"/>
        <v>17.883564583097982</v>
      </c>
      <c r="Z50" s="72">
        <f t="shared" si="27"/>
        <v>16.602371655870634</v>
      </c>
      <c r="AA50" s="72">
        <f t="shared" si="27"/>
        <v>15.52076141104838</v>
      </c>
      <c r="AB50" s="72">
        <f t="shared" si="27"/>
        <v>14.838316531036291</v>
      </c>
      <c r="AC50" s="72">
        <f t="shared" si="27"/>
        <v>14.355454333429304</v>
      </c>
      <c r="AD50" s="72">
        <f t="shared" si="27"/>
        <v>13.872592135822309</v>
      </c>
      <c r="AE50" s="72">
        <f t="shared" si="27"/>
        <v>13.389729938215318</v>
      </c>
      <c r="AF50" s="72">
        <f t="shared" si="27"/>
        <v>12.906867740608323</v>
      </c>
      <c r="AG50" s="72">
        <f t="shared" si="27"/>
        <v>12.424005543001336</v>
      </c>
      <c r="AH50" s="72">
        <f t="shared" si="27"/>
        <v>11.941143345394341</v>
      </c>
      <c r="AI50" s="72">
        <f t="shared" si="27"/>
        <v>11.45828114778735</v>
      </c>
      <c r="AJ50" s="72">
        <f t="shared" si="27"/>
        <v>10.975418950180355</v>
      </c>
      <c r="AK50" s="72">
        <f t="shared" si="27"/>
        <v>10.492556752573368</v>
      </c>
      <c r="AL50" s="72">
        <f t="shared" si="27"/>
        <v>10.009694554966373</v>
      </c>
      <c r="AM50" s="72">
        <f t="shared" si="27"/>
        <v>9.5268323573593818</v>
      </c>
      <c r="AN50" s="72">
        <f t="shared" si="27"/>
        <v>9.0439701597523872</v>
      </c>
      <c r="AO50" s="72">
        <f t="shared" si="27"/>
        <v>8.5611079621453996</v>
      </c>
      <c r="AP50" s="72">
        <f t="shared" si="27"/>
        <v>8.0782457645384049</v>
      </c>
      <c r="AQ50" s="72">
        <f t="shared" si="27"/>
        <v>7.5953835669314147</v>
      </c>
      <c r="AR50" s="72">
        <f t="shared" si="27"/>
        <v>7.11252136932442</v>
      </c>
      <c r="AS50" s="72">
        <f t="shared" si="27"/>
        <v>6.6296591717174307</v>
      </c>
      <c r="AT50" s="72">
        <f t="shared" si="27"/>
        <v>6.146796974110436</v>
      </c>
      <c r="AU50" s="72">
        <f t="shared" si="27"/>
        <v>5.6639347765034396</v>
      </c>
      <c r="AV50" s="72">
        <f t="shared" si="27"/>
        <v>5.1810725788964449</v>
      </c>
      <c r="AW50" s="72">
        <f t="shared" si="27"/>
        <v>4.6982103812894485</v>
      </c>
      <c r="AX50" s="72">
        <f t="shared" si="27"/>
        <v>4.2153481836824538</v>
      </c>
      <c r="AY50" s="72">
        <f t="shared" si="27"/>
        <v>3.7324859860754573</v>
      </c>
      <c r="AZ50" s="72">
        <f t="shared" si="27"/>
        <v>3.2496237884684627</v>
      </c>
      <c r="BA50" s="72">
        <f t="shared" si="27"/>
        <v>2.7667615908614671</v>
      </c>
      <c r="BB50" s="72">
        <f t="shared" si="27"/>
        <v>2.2838993932544716</v>
      </c>
      <c r="BC50" s="72">
        <f>BC22-BC36-BC42-BC48</f>
        <v>1.8010371956474758</v>
      </c>
      <c r="BD50" s="72">
        <f>BD22-BD36-BD42-BD48</f>
        <v>0.77926629535411318</v>
      </c>
      <c r="BE50" s="72">
        <f t="shared" si="27"/>
        <v>-1.0735061357515924E-3</v>
      </c>
      <c r="BF50" s="72">
        <f t="shared" si="27"/>
        <v>-1.0735061357515924E-3</v>
      </c>
      <c r="BG50" s="72">
        <f t="shared" si="27"/>
        <v>-1.0735061357515924E-3</v>
      </c>
      <c r="BH50" s="72">
        <f t="shared" si="27"/>
        <v>-1.0735061357515924E-3</v>
      </c>
      <c r="BI50" s="72">
        <f>BI22-BI36-BI42-BI48</f>
        <v>-1.0735061357515924E-3</v>
      </c>
      <c r="BJ50" s="72">
        <f>BJ22-BJ36-BJ42-BJ48</f>
        <v>-1.0735061357515924E-3</v>
      </c>
      <c r="BK50" s="72">
        <f>BK22-BK36-BK42-BK48</f>
        <v>-1.0735061357515924E-3</v>
      </c>
      <c r="BL50" s="72">
        <f>BL22-BL36-BL42-BL48</f>
        <v>-1.0735061357515924E-3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0</v>
      </c>
      <c r="E53" s="81">
        <f>(+E33-E114)*'Assumptions (Inputs)'!$D$31/'Assumptions (Inputs)'!$D$30</f>
        <v>0</v>
      </c>
      <c r="F53" s="81">
        <f>(+F33-F114)*'Assumptions (Inputs)'!$D$31/'Assumptions (Inputs)'!$D$30</f>
        <v>0</v>
      </c>
      <c r="G53" s="81">
        <f>(+G33-G114)*'Assumptions (Inputs)'!$D$31/'Assumptions (Inputs)'!$D$30</f>
        <v>-1.4551437667176554E-2</v>
      </c>
      <c r="H53" s="81">
        <f>(+H33-H114)*'Assumptions (Inputs)'!$D$31/'Assumptions (Inputs)'!$D$30</f>
        <v>-1.4551437667176554E-2</v>
      </c>
      <c r="I53" s="81">
        <f>(+I33-I114)*'Assumptions (Inputs)'!$D$31/'Assumptions (Inputs)'!$D$30</f>
        <v>-1.4551437667176554E-2</v>
      </c>
      <c r="J53" s="81">
        <f>(+J33-J114)*'Assumptions (Inputs)'!$D$31/'Assumptions (Inputs)'!$D$30</f>
        <v>-1.4551437667176554E-2</v>
      </c>
      <c r="K53" s="81">
        <f>(+K33-K114)*'Assumptions (Inputs)'!$D$31/'Assumptions (Inputs)'!$D$30</f>
        <v>-1.4551437667176554E-2</v>
      </c>
      <c r="L53" s="81">
        <f>(+L33-L114)*'Assumptions (Inputs)'!$D$31/'Assumptions (Inputs)'!$D$30</f>
        <v>-1.4551437667176554E-2</v>
      </c>
      <c r="M53" s="81">
        <f>(+M33-M114)*'Assumptions (Inputs)'!$D$31/'Assumptions (Inputs)'!$D$30</f>
        <v>-1.4551437667176554E-2</v>
      </c>
      <c r="N53" s="81">
        <f>(+N33-N114)*'Assumptions (Inputs)'!$D$31/'Assumptions (Inputs)'!$D$30</f>
        <v>-1.4551437667176554E-2</v>
      </c>
      <c r="O53" s="81">
        <f>(+O33-O114)*'Assumptions (Inputs)'!$D$31/'Assumptions (Inputs)'!$D$30</f>
        <v>-1.4551437667176554E-2</v>
      </c>
      <c r="P53" s="81">
        <f>(+P33-P114)*'Assumptions (Inputs)'!$D$31/'Assumptions (Inputs)'!$D$30</f>
        <v>-1.4551437667176554E-2</v>
      </c>
      <c r="Q53" s="81">
        <f>(+Q33-Q114)*'Assumptions (Inputs)'!$D$31/'Assumptions (Inputs)'!$D$30</f>
        <v>-1.4551437667176554E-2</v>
      </c>
      <c r="R53" s="81">
        <f>(+R33-R114)*'Assumptions (Inputs)'!$D$31/'Assumptions (Inputs)'!$D$30</f>
        <v>-1.4551437667176554E-2</v>
      </c>
      <c r="S53" s="81">
        <f>(+S33-S114)*'Assumptions (Inputs)'!$D$31/'Assumptions (Inputs)'!$D$30</f>
        <v>-1.4551437667176554E-2</v>
      </c>
      <c r="T53" s="81">
        <f>(+T33-T114)*'Assumptions (Inputs)'!$D$31/'Assumptions (Inputs)'!$D$30</f>
        <v>-1.4551437667176554E-2</v>
      </c>
      <c r="U53" s="81">
        <f>(+U33-U114)*'Assumptions (Inputs)'!$D$31/'Assumptions (Inputs)'!$D$30</f>
        <v>-1.4551437667176554E-2</v>
      </c>
      <c r="V53" s="81">
        <f>(+V33-V114)*'Assumptions (Inputs)'!$D$31/'Assumptions (Inputs)'!$D$30</f>
        <v>-1.4551437667176554E-2</v>
      </c>
      <c r="W53" s="81">
        <f>(+W33-W114)*'Assumptions (Inputs)'!$D$31/'Assumptions (Inputs)'!$D$30</f>
        <v>-1.4551437667176554E-2</v>
      </c>
      <c r="X53" s="81">
        <f>(+X33-X114)*'Assumptions (Inputs)'!$D$31/'Assumptions (Inputs)'!$D$30</f>
        <v>-1.4551437667176554E-2</v>
      </c>
      <c r="Y53" s="81">
        <f>(+Y33-Y114)*'Assumptions (Inputs)'!$D$31/'Assumptions (Inputs)'!$D$30</f>
        <v>-1.4551437667176554E-2</v>
      </c>
      <c r="Z53" s="81">
        <f>(+Z33-Z114)*'Assumptions (Inputs)'!$D$31/'Assumptions (Inputs)'!$D$30</f>
        <v>-1.4551437667176554E-2</v>
      </c>
      <c r="AA53" s="81">
        <f>(+AA33-AA114)*'Assumptions (Inputs)'!$D$31/'Assumptions (Inputs)'!$D$30</f>
        <v>-1.4551437667176554E-2</v>
      </c>
      <c r="AB53" s="81">
        <f>(+AB33-AB114)*'Assumptions (Inputs)'!$D$31/'Assumptions (Inputs)'!$D$30</f>
        <v>-1.4551437667176554E-2</v>
      </c>
      <c r="AC53" s="81">
        <f>(+AC33-AC114)*'Assumptions (Inputs)'!$D$31/'Assumptions (Inputs)'!$D$30</f>
        <v>-1.4551437667176554E-2</v>
      </c>
      <c r="AD53" s="81">
        <f>(+AD33-AD114)*'Assumptions (Inputs)'!$D$31/'Assumptions (Inputs)'!$D$30</f>
        <v>-1.4551437667176554E-2</v>
      </c>
      <c r="AE53" s="81">
        <f>(+AE33-AE114)*'Assumptions (Inputs)'!$D$31/'Assumptions (Inputs)'!$D$30</f>
        <v>-1.4551437667176554E-2</v>
      </c>
      <c r="AF53" s="81">
        <f>(+AF33-AF114)*'Assumptions (Inputs)'!$D$31/'Assumptions (Inputs)'!$D$30</f>
        <v>-1.4551437667176554E-2</v>
      </c>
      <c r="AG53" s="81">
        <f>(+AG33-AG114)*'Assumptions (Inputs)'!$D$31/'Assumptions (Inputs)'!$D$30</f>
        <v>-1.4551437667176554E-2</v>
      </c>
      <c r="AH53" s="81">
        <f>(+AH33-AH114)*'Assumptions (Inputs)'!$D$31/'Assumptions (Inputs)'!$D$30</f>
        <v>-1.4551437667176554E-2</v>
      </c>
      <c r="AI53" s="81">
        <f>(+AI33-AI114)*'Assumptions (Inputs)'!$D$31/'Assumptions (Inputs)'!$D$30</f>
        <v>-1.4551437667176554E-2</v>
      </c>
      <c r="AJ53" s="81">
        <f>(+AJ33-AJ114)*'Assumptions (Inputs)'!$D$31/'Assumptions (Inputs)'!$D$30</f>
        <v>-1.4551437667176554E-2</v>
      </c>
      <c r="AK53" s="81">
        <f>(+AK33-AK114)*'Assumptions (Inputs)'!$D$31/'Assumptions (Inputs)'!$D$30</f>
        <v>-1.4551437667176554E-2</v>
      </c>
      <c r="AL53" s="81">
        <f>(+AL33-AL114)*'Assumptions (Inputs)'!$D$31/'Assumptions (Inputs)'!$D$30</f>
        <v>-1.4551437667176554E-2</v>
      </c>
      <c r="AM53" s="81">
        <f>(+AM33-AM114)*'Assumptions (Inputs)'!$D$31/'Assumptions (Inputs)'!$D$30</f>
        <v>-1.4551437667176554E-2</v>
      </c>
      <c r="AN53" s="81">
        <f>(+AN33-AN114)*'Assumptions (Inputs)'!$D$31/'Assumptions (Inputs)'!$D$30</f>
        <v>-1.4551437667176554E-2</v>
      </c>
      <c r="AO53" s="81">
        <f>(+AO33-AO114)*'Assumptions (Inputs)'!$D$31/'Assumptions (Inputs)'!$D$30</f>
        <v>-1.4551437667176554E-2</v>
      </c>
      <c r="AP53" s="81">
        <f>(+AP33-AP114)*'Assumptions (Inputs)'!$D$31/'Assumptions (Inputs)'!$D$30</f>
        <v>-1.4551437667176554E-2</v>
      </c>
      <c r="AQ53" s="81">
        <f>(+AQ33-AQ114)*'Assumptions (Inputs)'!$D$31/'Assumptions (Inputs)'!$D$30</f>
        <v>-1.4551437667176554E-2</v>
      </c>
      <c r="AR53" s="81">
        <f>(+AR33-AR114)*'Assumptions (Inputs)'!$D$31/'Assumptions (Inputs)'!$D$30</f>
        <v>-1.4551437667176554E-2</v>
      </c>
      <c r="AS53" s="81">
        <f>(+AS33-AS114)*'Assumptions (Inputs)'!$D$31/'Assumptions (Inputs)'!$D$30</f>
        <v>-1.4551437667176554E-2</v>
      </c>
      <c r="AT53" s="81">
        <f>(+AT33-AT114)*'Assumptions (Inputs)'!$D$31/'Assumptions (Inputs)'!$D$30</f>
        <v>-1.4551437667176554E-2</v>
      </c>
      <c r="AU53" s="81">
        <f>(+AU33-AU114)*'Assumptions (Inputs)'!$D$31/'Assumptions (Inputs)'!$D$30</f>
        <v>-1.4551437667176554E-2</v>
      </c>
      <c r="AV53" s="81">
        <f>(+AV33-AV114)*'Assumptions (Inputs)'!$D$31/'Assumptions (Inputs)'!$D$30</f>
        <v>-1.4551437667176554E-2</v>
      </c>
      <c r="AW53" s="81">
        <f>(+AW33-AW114)*'Assumptions (Inputs)'!$D$31/'Assumptions (Inputs)'!$D$30</f>
        <v>-1.4551437667176554E-2</v>
      </c>
      <c r="AX53" s="81">
        <f>(+AX33-AX114)*'Assumptions (Inputs)'!$D$31/'Assumptions (Inputs)'!$D$30</f>
        <v>-1.4551437667176554E-2</v>
      </c>
      <c r="AY53" s="81">
        <f>(+AY33-AY114)*'Assumptions (Inputs)'!$D$31/'Assumptions (Inputs)'!$D$30</f>
        <v>-1.4551437667176554E-2</v>
      </c>
      <c r="AZ53" s="81">
        <f>(+AZ33-AZ114)*'Assumptions (Inputs)'!$D$31/'Assumptions (Inputs)'!$D$30</f>
        <v>-1.4551437667176554E-2</v>
      </c>
      <c r="BA53" s="81">
        <f>(+BA33-BA114)*'Assumptions (Inputs)'!$D$31/'Assumptions (Inputs)'!$D$30</f>
        <v>-1.4551437667176554E-2</v>
      </c>
      <c r="BB53" s="81">
        <f>(+BB33-BB114)*'Assumptions (Inputs)'!$D$31/'Assumptions (Inputs)'!$D$30</f>
        <v>-1.4551437667176554E-2</v>
      </c>
      <c r="BC53" s="81">
        <f>(+BC33-BC114)*'Assumptions (Inputs)'!$D$31/'Assumptions (Inputs)'!$D$30</f>
        <v>-1.4551437667176554E-2</v>
      </c>
      <c r="BD53" s="81">
        <f>(+BD33-BD114)*'Assumptions (Inputs)'!$D$31/'Assumptions (Inputs)'!$D$30</f>
        <v>-1.4551437667176554E-2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-0.72757188335882805</v>
      </c>
      <c r="BO53" s="343"/>
    </row>
    <row r="54" spans="1:107" s="38" customFormat="1" ht="15" customHeight="1">
      <c r="A54" s="36" t="s">
        <v>53</v>
      </c>
      <c r="B54" s="75">
        <f t="shared" ref="B54:BL54" si="28">B33</f>
        <v>0</v>
      </c>
      <c r="C54" s="75">
        <f t="shared" si="28"/>
        <v>0</v>
      </c>
      <c r="D54" s="75">
        <f t="shared" si="28"/>
        <v>0</v>
      </c>
      <c r="E54" s="75">
        <f t="shared" si="28"/>
        <v>0</v>
      </c>
      <c r="F54" s="75">
        <f t="shared" si="28"/>
        <v>0</v>
      </c>
      <c r="G54" s="75">
        <f t="shared" si="28"/>
        <v>0.84069757619074581</v>
      </c>
      <c r="H54" s="75">
        <f t="shared" si="28"/>
        <v>0.84069757619074581</v>
      </c>
      <c r="I54" s="75">
        <f t="shared" si="28"/>
        <v>0.84069757619074581</v>
      </c>
      <c r="J54" s="75">
        <f t="shared" si="28"/>
        <v>0.84069757619074581</v>
      </c>
      <c r="K54" s="75">
        <f t="shared" si="28"/>
        <v>0.84069757619074581</v>
      </c>
      <c r="L54" s="75">
        <f t="shared" si="28"/>
        <v>0.84069757619074581</v>
      </c>
      <c r="M54" s="75">
        <f t="shared" si="28"/>
        <v>0.84069757619074581</v>
      </c>
      <c r="N54" s="75">
        <f t="shared" si="28"/>
        <v>0.84069757619074581</v>
      </c>
      <c r="O54" s="75">
        <f t="shared" si="28"/>
        <v>0.84069757619074581</v>
      </c>
      <c r="P54" s="75">
        <f t="shared" si="28"/>
        <v>0.84069757619074581</v>
      </c>
      <c r="Q54" s="75">
        <f t="shared" si="28"/>
        <v>0.84069757619074581</v>
      </c>
      <c r="R54" s="75">
        <f t="shared" si="28"/>
        <v>0.84069757619074581</v>
      </c>
      <c r="S54" s="75">
        <f t="shared" si="28"/>
        <v>0.84069757619074581</v>
      </c>
      <c r="T54" s="75">
        <f t="shared" si="28"/>
        <v>0.84069757619074581</v>
      </c>
      <c r="U54" s="75">
        <f t="shared" si="28"/>
        <v>0.84069757619074581</v>
      </c>
      <c r="V54" s="75">
        <f t="shared" si="28"/>
        <v>0.84069757619074581</v>
      </c>
      <c r="W54" s="75">
        <f t="shared" si="28"/>
        <v>0.84069757619074581</v>
      </c>
      <c r="X54" s="75">
        <f t="shared" si="28"/>
        <v>0.84069757619074581</v>
      </c>
      <c r="Y54" s="75">
        <f t="shared" si="28"/>
        <v>0.84069757619074581</v>
      </c>
      <c r="Z54" s="75">
        <f t="shared" si="28"/>
        <v>0.84069757619074581</v>
      </c>
      <c r="AA54" s="75">
        <f t="shared" si="28"/>
        <v>0.84069757619074581</v>
      </c>
      <c r="AB54" s="75">
        <f t="shared" si="28"/>
        <v>0.84069757619074581</v>
      </c>
      <c r="AC54" s="75">
        <f t="shared" si="28"/>
        <v>0.84069757619074581</v>
      </c>
      <c r="AD54" s="75">
        <f t="shared" si="28"/>
        <v>0.84069757619074581</v>
      </c>
      <c r="AE54" s="75">
        <f t="shared" si="28"/>
        <v>0.84069757619074581</v>
      </c>
      <c r="AF54" s="75">
        <f t="shared" si="28"/>
        <v>0.84069757619074581</v>
      </c>
      <c r="AG54" s="75">
        <f t="shared" si="28"/>
        <v>0.84069757619074581</v>
      </c>
      <c r="AH54" s="75">
        <f t="shared" si="28"/>
        <v>0.84069757619074581</v>
      </c>
      <c r="AI54" s="75">
        <f t="shared" si="28"/>
        <v>0.84069757619074581</v>
      </c>
      <c r="AJ54" s="75">
        <f t="shared" si="28"/>
        <v>0.84069757619074581</v>
      </c>
      <c r="AK54" s="75">
        <f t="shared" si="28"/>
        <v>0.84069757619074581</v>
      </c>
      <c r="AL54" s="75">
        <f t="shared" si="28"/>
        <v>0.84069757619074581</v>
      </c>
      <c r="AM54" s="75">
        <f t="shared" si="28"/>
        <v>0.84069757619074581</v>
      </c>
      <c r="AN54" s="75">
        <f t="shared" si="28"/>
        <v>0.84069757619074581</v>
      </c>
      <c r="AO54" s="75">
        <f t="shared" si="28"/>
        <v>0.84069757619074581</v>
      </c>
      <c r="AP54" s="75">
        <f t="shared" si="28"/>
        <v>0.84069757619074581</v>
      </c>
      <c r="AQ54" s="75">
        <f t="shared" si="28"/>
        <v>0.84069757619074581</v>
      </c>
      <c r="AR54" s="75">
        <f t="shared" si="28"/>
        <v>0.84069757619074581</v>
      </c>
      <c r="AS54" s="75">
        <f t="shared" si="28"/>
        <v>0.84069757619074581</v>
      </c>
      <c r="AT54" s="75">
        <f t="shared" si="28"/>
        <v>0.84069757619074581</v>
      </c>
      <c r="AU54" s="75">
        <f t="shared" si="28"/>
        <v>0.84069757619074581</v>
      </c>
      <c r="AV54" s="75">
        <f t="shared" si="28"/>
        <v>0.84069757619074581</v>
      </c>
      <c r="AW54" s="75">
        <f t="shared" si="28"/>
        <v>0.84069757619074581</v>
      </c>
      <c r="AX54" s="75">
        <f t="shared" si="28"/>
        <v>0.84069757619074581</v>
      </c>
      <c r="AY54" s="75">
        <f t="shared" si="28"/>
        <v>0.84069757619074581</v>
      </c>
      <c r="AZ54" s="75">
        <f t="shared" si="28"/>
        <v>0.84069757619074581</v>
      </c>
      <c r="BA54" s="75">
        <f t="shared" si="28"/>
        <v>0.84069757619074581</v>
      </c>
      <c r="BB54" s="75">
        <f t="shared" si="28"/>
        <v>0.84069757619074581</v>
      </c>
      <c r="BC54" s="75">
        <f t="shared" si="28"/>
        <v>0.84069757619074581</v>
      </c>
      <c r="BD54" s="75">
        <f t="shared" si="28"/>
        <v>0.84069757619074581</v>
      </c>
      <c r="BE54" s="75">
        <f t="shared" si="28"/>
        <v>0</v>
      </c>
      <c r="BF54" s="75">
        <f t="shared" si="28"/>
        <v>0</v>
      </c>
      <c r="BG54" s="75">
        <f t="shared" si="28"/>
        <v>0</v>
      </c>
      <c r="BH54" s="75">
        <f t="shared" si="28"/>
        <v>0</v>
      </c>
      <c r="BI54" s="75">
        <f t="shared" si="28"/>
        <v>0</v>
      </c>
      <c r="BJ54" s="75">
        <f t="shared" si="28"/>
        <v>0</v>
      </c>
      <c r="BK54" s="75">
        <f t="shared" si="28"/>
        <v>0</v>
      </c>
      <c r="BL54" s="75">
        <f t="shared" si="28"/>
        <v>0</v>
      </c>
      <c r="BM54" s="37"/>
      <c r="BN54" s="75">
        <f>SUM(B54:BM54)</f>
        <v>42.034878809537311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</v>
      </c>
      <c r="E55" s="68">
        <f>E21*'Assumptions (Inputs)'!$C$42</f>
        <v>0</v>
      </c>
      <c r="F55" s="68">
        <f>F21*'Assumptions (Inputs)'!$C$42</f>
        <v>0</v>
      </c>
      <c r="G55" s="68">
        <f>G21*'Assumptions (Inputs)'!$C$42</f>
        <v>2.1556348107455023</v>
      </c>
      <c r="H55" s="68">
        <f>H21*'Assumptions (Inputs)'!$C$42</f>
        <v>2.1556348107455023</v>
      </c>
      <c r="I55" s="68">
        <f>I21*'Assumptions (Inputs)'!$C$42</f>
        <v>2.1556348107455023</v>
      </c>
      <c r="J55" s="68">
        <f>J21*'Assumptions (Inputs)'!$C$42</f>
        <v>2.1556348107455023</v>
      </c>
      <c r="K55" s="68">
        <f>K21*'Assumptions (Inputs)'!$C$42</f>
        <v>2.1556348107455023</v>
      </c>
      <c r="L55" s="68">
        <f>L21*'Assumptions (Inputs)'!$C$42</f>
        <v>2.1556348107455023</v>
      </c>
      <c r="M55" s="68">
        <f>M21*'Assumptions (Inputs)'!$C$42</f>
        <v>2.1556348107455023</v>
      </c>
      <c r="N55" s="68">
        <f>N21*'Assumptions (Inputs)'!$C$42</f>
        <v>2.1556348107455023</v>
      </c>
      <c r="O55" s="68">
        <f>O21*'Assumptions (Inputs)'!$C$42</f>
        <v>2.1556348107455023</v>
      </c>
      <c r="P55" s="68">
        <f>P21*'Assumptions (Inputs)'!$C$42</f>
        <v>2.1556348107455023</v>
      </c>
      <c r="Q55" s="68">
        <f>Q21*'Assumptions (Inputs)'!$C$42</f>
        <v>2.1556348107455023</v>
      </c>
      <c r="R55" s="68">
        <f>R21*'Assumptions (Inputs)'!$C$42</f>
        <v>2.1556348107455023</v>
      </c>
      <c r="S55" s="68">
        <f>S21*'Assumptions (Inputs)'!$C$42</f>
        <v>2.1556348107455023</v>
      </c>
      <c r="T55" s="68">
        <f>T21*'Assumptions (Inputs)'!$C$42</f>
        <v>2.1556348107455023</v>
      </c>
      <c r="U55" s="68">
        <f>U21*'Assumptions (Inputs)'!$C$42</f>
        <v>2.1556348107455023</v>
      </c>
      <c r="V55" s="68">
        <f>V21*'Assumptions (Inputs)'!$C$42</f>
        <v>2.1556348107455023</v>
      </c>
      <c r="W55" s="68">
        <f>W21*'Assumptions (Inputs)'!$C$42</f>
        <v>2.1556348107455023</v>
      </c>
      <c r="X55" s="68">
        <f>X21*'Assumptions (Inputs)'!$C$42</f>
        <v>2.1556348107455023</v>
      </c>
      <c r="Y55" s="68">
        <f>Y21*'Assumptions (Inputs)'!$C$42</f>
        <v>2.1556348107455023</v>
      </c>
      <c r="Z55" s="68">
        <f>Z21*'Assumptions (Inputs)'!$C$42</f>
        <v>2.1556348107455023</v>
      </c>
      <c r="AA55" s="68">
        <f>AA21*'Assumptions (Inputs)'!$C$42</f>
        <v>2.1556348107455023</v>
      </c>
      <c r="AB55" s="68">
        <f>AB21*'Assumptions (Inputs)'!$C$42</f>
        <v>2.1556348107455023</v>
      </c>
      <c r="AC55" s="68">
        <f>AC21*'Assumptions (Inputs)'!$C$42</f>
        <v>2.1556348107455023</v>
      </c>
      <c r="AD55" s="68">
        <f>AD21*'Assumptions (Inputs)'!$C$42</f>
        <v>2.1556348107455023</v>
      </c>
      <c r="AE55" s="68">
        <f>AE21*'Assumptions (Inputs)'!$C$42</f>
        <v>2.1556348107455023</v>
      </c>
      <c r="AF55" s="68">
        <f>AF21*'Assumptions (Inputs)'!$C$42</f>
        <v>2.1556348107455023</v>
      </c>
      <c r="AG55" s="68">
        <f>AG21*'Assumptions (Inputs)'!$C$42</f>
        <v>2.1556348107455023</v>
      </c>
      <c r="AH55" s="68">
        <f>AH21*'Assumptions (Inputs)'!$C$42</f>
        <v>2.1556348107455023</v>
      </c>
      <c r="AI55" s="68">
        <f>AI21*'Assumptions (Inputs)'!$C$42</f>
        <v>2.1556348107455023</v>
      </c>
      <c r="AJ55" s="68">
        <f>AJ21*'Assumptions (Inputs)'!$C$42</f>
        <v>2.1556348107455023</v>
      </c>
      <c r="AK55" s="68">
        <f>AK21*'Assumptions (Inputs)'!$C$42</f>
        <v>2.1556348107455023</v>
      </c>
      <c r="AL55" s="68">
        <f>AL21*'Assumptions (Inputs)'!$C$42</f>
        <v>2.1556348107455023</v>
      </c>
      <c r="AM55" s="68">
        <f>AM21*'Assumptions (Inputs)'!$C$42</f>
        <v>2.1556348107455023</v>
      </c>
      <c r="AN55" s="68">
        <f>AN21*'Assumptions (Inputs)'!$C$42</f>
        <v>2.1556348107455023</v>
      </c>
      <c r="AO55" s="68">
        <f>AO21*'Assumptions (Inputs)'!$C$42</f>
        <v>2.1556348107455023</v>
      </c>
      <c r="AP55" s="68">
        <f>AP21*'Assumptions (Inputs)'!$C$42</f>
        <v>2.1556348107455023</v>
      </c>
      <c r="AQ55" s="68">
        <f>AQ21*'Assumptions (Inputs)'!$C$42</f>
        <v>2.1556348107455023</v>
      </c>
      <c r="AR55" s="68">
        <f>AR21*'Assumptions (Inputs)'!$C$42</f>
        <v>2.1556348107455023</v>
      </c>
      <c r="AS55" s="68">
        <f>AS21*'Assumptions (Inputs)'!$C$42</f>
        <v>2.1556348107455023</v>
      </c>
      <c r="AT55" s="68">
        <f>AT21*'Assumptions (Inputs)'!$C$42</f>
        <v>2.1556348107455023</v>
      </c>
      <c r="AU55" s="68">
        <f>AU21*'Assumptions (Inputs)'!$C$42</f>
        <v>2.1556348107455023</v>
      </c>
      <c r="AV55" s="68">
        <f>AV21*'Assumptions (Inputs)'!$C$42</f>
        <v>2.1556348107455023</v>
      </c>
      <c r="AW55" s="68">
        <f>AW21*'Assumptions (Inputs)'!$C$42</f>
        <v>2.1556348107455023</v>
      </c>
      <c r="AX55" s="68">
        <f>AX21*'Assumptions (Inputs)'!$C$42</f>
        <v>2.1556348107455023</v>
      </c>
      <c r="AY55" s="68">
        <f>AY21*'Assumptions (Inputs)'!$C$42</f>
        <v>2.1556348107455023</v>
      </c>
      <c r="AZ55" s="68">
        <f>AZ21*'Assumptions (Inputs)'!$C$42</f>
        <v>2.1556348107455023</v>
      </c>
      <c r="BA55" s="68">
        <f>BA21*'Assumptions (Inputs)'!$C$42</f>
        <v>2.1556348107455023</v>
      </c>
      <c r="BB55" s="68">
        <f>BB21*'Assumptions (Inputs)'!$C$42</f>
        <v>2.1556348107455023</v>
      </c>
      <c r="BC55" s="68">
        <f>BC21*'Assumptions (Inputs)'!$C$42</f>
        <v>2.1556348107455023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105.62610572652953</v>
      </c>
      <c r="BO55" s="337"/>
    </row>
    <row r="56" spans="1:107" s="38" customFormat="1" ht="15" customHeight="1" thickBot="1">
      <c r="A56" s="36" t="s">
        <v>100</v>
      </c>
      <c r="B56" s="69">
        <f t="shared" ref="B56:BL56" si="29">SUM(B53:B55)</f>
        <v>0</v>
      </c>
      <c r="C56" s="69">
        <f t="shared" si="29"/>
        <v>0</v>
      </c>
      <c r="D56" s="69">
        <f t="shared" si="29"/>
        <v>0</v>
      </c>
      <c r="E56" s="69">
        <f t="shared" si="29"/>
        <v>0</v>
      </c>
      <c r="F56" s="69">
        <f t="shared" si="29"/>
        <v>0</v>
      </c>
      <c r="G56" s="69">
        <f t="shared" si="29"/>
        <v>2.9817809492690714</v>
      </c>
      <c r="H56" s="69">
        <f t="shared" si="29"/>
        <v>2.9817809492690714</v>
      </c>
      <c r="I56" s="69">
        <f t="shared" si="29"/>
        <v>2.9817809492690714</v>
      </c>
      <c r="J56" s="69">
        <f t="shared" si="29"/>
        <v>2.9817809492690714</v>
      </c>
      <c r="K56" s="69">
        <f t="shared" si="29"/>
        <v>2.9817809492690714</v>
      </c>
      <c r="L56" s="69">
        <f t="shared" si="29"/>
        <v>2.9817809492690714</v>
      </c>
      <c r="M56" s="69">
        <f t="shared" si="29"/>
        <v>2.9817809492690714</v>
      </c>
      <c r="N56" s="69">
        <f t="shared" si="29"/>
        <v>2.9817809492690714</v>
      </c>
      <c r="O56" s="69">
        <f t="shared" si="29"/>
        <v>2.9817809492690714</v>
      </c>
      <c r="P56" s="69">
        <f t="shared" si="29"/>
        <v>2.9817809492690714</v>
      </c>
      <c r="Q56" s="69">
        <f t="shared" si="29"/>
        <v>2.9817809492690714</v>
      </c>
      <c r="R56" s="69">
        <f t="shared" si="29"/>
        <v>2.9817809492690714</v>
      </c>
      <c r="S56" s="69">
        <f t="shared" si="29"/>
        <v>2.9817809492690714</v>
      </c>
      <c r="T56" s="69">
        <f t="shared" si="29"/>
        <v>2.9817809492690714</v>
      </c>
      <c r="U56" s="69">
        <f t="shared" si="29"/>
        <v>2.9817809492690714</v>
      </c>
      <c r="V56" s="69">
        <f t="shared" si="29"/>
        <v>2.9817809492690714</v>
      </c>
      <c r="W56" s="69">
        <f t="shared" si="29"/>
        <v>2.9817809492690714</v>
      </c>
      <c r="X56" s="69">
        <f t="shared" si="29"/>
        <v>2.9817809492690714</v>
      </c>
      <c r="Y56" s="69">
        <f t="shared" si="29"/>
        <v>2.9817809492690714</v>
      </c>
      <c r="Z56" s="69">
        <f t="shared" si="29"/>
        <v>2.9817809492690714</v>
      </c>
      <c r="AA56" s="69">
        <f t="shared" si="29"/>
        <v>2.9817809492690714</v>
      </c>
      <c r="AB56" s="69">
        <f t="shared" si="29"/>
        <v>2.9817809492690714</v>
      </c>
      <c r="AC56" s="69">
        <f t="shared" si="29"/>
        <v>2.9817809492690714</v>
      </c>
      <c r="AD56" s="69">
        <f t="shared" si="29"/>
        <v>2.9817809492690714</v>
      </c>
      <c r="AE56" s="69">
        <f t="shared" si="29"/>
        <v>2.9817809492690714</v>
      </c>
      <c r="AF56" s="69">
        <f t="shared" si="29"/>
        <v>2.9817809492690714</v>
      </c>
      <c r="AG56" s="69">
        <f t="shared" si="29"/>
        <v>2.9817809492690714</v>
      </c>
      <c r="AH56" s="69">
        <f t="shared" si="29"/>
        <v>2.9817809492690714</v>
      </c>
      <c r="AI56" s="69">
        <f t="shared" si="29"/>
        <v>2.9817809492690714</v>
      </c>
      <c r="AJ56" s="69">
        <f t="shared" si="29"/>
        <v>2.9817809492690714</v>
      </c>
      <c r="AK56" s="69">
        <f t="shared" si="29"/>
        <v>2.9817809492690714</v>
      </c>
      <c r="AL56" s="69">
        <f t="shared" si="29"/>
        <v>2.9817809492690714</v>
      </c>
      <c r="AM56" s="69">
        <f t="shared" si="29"/>
        <v>2.9817809492690714</v>
      </c>
      <c r="AN56" s="69">
        <f t="shared" si="29"/>
        <v>2.9817809492690714</v>
      </c>
      <c r="AO56" s="69">
        <f t="shared" si="29"/>
        <v>2.9817809492690714</v>
      </c>
      <c r="AP56" s="69">
        <f t="shared" si="29"/>
        <v>2.9817809492690714</v>
      </c>
      <c r="AQ56" s="69">
        <f t="shared" si="29"/>
        <v>2.9817809492690714</v>
      </c>
      <c r="AR56" s="69">
        <f t="shared" si="29"/>
        <v>2.9817809492690714</v>
      </c>
      <c r="AS56" s="69">
        <f t="shared" si="29"/>
        <v>2.9817809492690714</v>
      </c>
      <c r="AT56" s="69">
        <f t="shared" si="29"/>
        <v>2.9817809492690714</v>
      </c>
      <c r="AU56" s="69">
        <f t="shared" si="29"/>
        <v>2.9817809492690714</v>
      </c>
      <c r="AV56" s="69">
        <f t="shared" si="29"/>
        <v>2.9817809492690714</v>
      </c>
      <c r="AW56" s="69">
        <f t="shared" si="29"/>
        <v>2.9817809492690714</v>
      </c>
      <c r="AX56" s="69">
        <f t="shared" si="29"/>
        <v>2.9817809492690714</v>
      </c>
      <c r="AY56" s="69">
        <f t="shared" si="29"/>
        <v>2.9817809492690714</v>
      </c>
      <c r="AZ56" s="69">
        <f t="shared" si="29"/>
        <v>2.9817809492690714</v>
      </c>
      <c r="BA56" s="69">
        <f t="shared" si="29"/>
        <v>2.9817809492690714</v>
      </c>
      <c r="BB56" s="69">
        <f t="shared" si="29"/>
        <v>2.9817809492690714</v>
      </c>
      <c r="BC56" s="69">
        <f t="shared" si="29"/>
        <v>2.9817809492690714</v>
      </c>
      <c r="BD56" s="69">
        <f t="shared" si="29"/>
        <v>0.82614613852356922</v>
      </c>
      <c r="BE56" s="69">
        <f t="shared" si="29"/>
        <v>0</v>
      </c>
      <c r="BF56" s="69">
        <f t="shared" si="29"/>
        <v>0</v>
      </c>
      <c r="BG56" s="69">
        <f t="shared" si="29"/>
        <v>0</v>
      </c>
      <c r="BH56" s="69">
        <f t="shared" si="29"/>
        <v>0</v>
      </c>
      <c r="BI56" s="69">
        <f t="shared" si="29"/>
        <v>0</v>
      </c>
      <c r="BJ56" s="69">
        <f t="shared" si="29"/>
        <v>0</v>
      </c>
      <c r="BK56" s="69">
        <f t="shared" si="29"/>
        <v>0</v>
      </c>
      <c r="BL56" s="69">
        <f t="shared" si="29"/>
        <v>0</v>
      </c>
      <c r="BM56" s="37"/>
      <c r="BN56" s="75">
        <f>SUM(B56:BM56)</f>
        <v>146.93341265270803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30">B50</f>
        <v>0</v>
      </c>
      <c r="C59" s="75">
        <f t="shared" si="30"/>
        <v>0</v>
      </c>
      <c r="D59" s="75">
        <f t="shared" si="30"/>
        <v>0</v>
      </c>
      <c r="E59" s="75">
        <f t="shared" si="30"/>
        <v>0</v>
      </c>
      <c r="F59" s="75">
        <f t="shared" si="30"/>
        <v>0</v>
      </c>
      <c r="G59" s="75">
        <f t="shared" si="30"/>
        <v>20.979446341229256</v>
      </c>
      <c r="H59" s="75">
        <f t="shared" si="30"/>
        <v>41.071658184155993</v>
      </c>
      <c r="I59" s="75">
        <f t="shared" si="30"/>
        <v>39.345675881349038</v>
      </c>
      <c r="J59" s="75">
        <f t="shared" si="30"/>
        <v>37.712909694663153</v>
      </c>
      <c r="K59" s="75">
        <f t="shared" si="30"/>
        <v>36.166381834215954</v>
      </c>
      <c r="L59" s="75">
        <f t="shared" si="30"/>
        <v>34.699651263192941</v>
      </c>
      <c r="M59" s="75">
        <f t="shared" si="30"/>
        <v>33.306724239002811</v>
      </c>
      <c r="N59" s="75">
        <f t="shared" si="30"/>
        <v>31.982054313277533</v>
      </c>
      <c r="O59" s="75">
        <f t="shared" si="30"/>
        <v>30.695493855371438</v>
      </c>
      <c r="P59" s="75">
        <f t="shared" si="30"/>
        <v>29.414300928144094</v>
      </c>
      <c r="Q59" s="75">
        <f t="shared" si="30"/>
        <v>28.133108000916749</v>
      </c>
      <c r="R59" s="75">
        <f t="shared" si="30"/>
        <v>26.851915073689398</v>
      </c>
      <c r="S59" s="75">
        <f t="shared" si="30"/>
        <v>25.570722146462057</v>
      </c>
      <c r="T59" s="75">
        <f t="shared" si="30"/>
        <v>24.289529219234709</v>
      </c>
      <c r="U59" s="75">
        <f t="shared" si="30"/>
        <v>23.008336292007364</v>
      </c>
      <c r="V59" s="75">
        <f t="shared" si="30"/>
        <v>21.727143364780019</v>
      </c>
      <c r="W59" s="75">
        <f t="shared" si="30"/>
        <v>20.445950437552675</v>
      </c>
      <c r="X59" s="75">
        <f t="shared" si="30"/>
        <v>19.164757510325327</v>
      </c>
      <c r="Y59" s="75">
        <f t="shared" si="30"/>
        <v>17.883564583097982</v>
      </c>
      <c r="Z59" s="75">
        <f t="shared" si="30"/>
        <v>16.602371655870634</v>
      </c>
      <c r="AA59" s="75">
        <f t="shared" si="30"/>
        <v>15.52076141104838</v>
      </c>
      <c r="AB59" s="75">
        <f t="shared" si="30"/>
        <v>14.838316531036291</v>
      </c>
      <c r="AC59" s="75">
        <f t="shared" si="30"/>
        <v>14.355454333429304</v>
      </c>
      <c r="AD59" s="75">
        <f t="shared" si="30"/>
        <v>13.872592135822309</v>
      </c>
      <c r="AE59" s="75">
        <f t="shared" si="30"/>
        <v>13.389729938215318</v>
      </c>
      <c r="AF59" s="75">
        <f t="shared" si="30"/>
        <v>12.906867740608323</v>
      </c>
      <c r="AG59" s="75">
        <f t="shared" si="30"/>
        <v>12.424005543001336</v>
      </c>
      <c r="AH59" s="75">
        <f t="shared" si="30"/>
        <v>11.941143345394341</v>
      </c>
      <c r="AI59" s="75">
        <f t="shared" si="30"/>
        <v>11.45828114778735</v>
      </c>
      <c r="AJ59" s="75">
        <f t="shared" si="30"/>
        <v>10.975418950180355</v>
      </c>
      <c r="AK59" s="75">
        <f t="shared" si="30"/>
        <v>10.492556752573368</v>
      </c>
      <c r="AL59" s="75">
        <f t="shared" si="30"/>
        <v>10.009694554966373</v>
      </c>
      <c r="AM59" s="75">
        <f t="shared" si="30"/>
        <v>9.5268323573593818</v>
      </c>
      <c r="AN59" s="75">
        <f t="shared" si="30"/>
        <v>9.0439701597523872</v>
      </c>
      <c r="AO59" s="75">
        <f t="shared" si="30"/>
        <v>8.5611079621453996</v>
      </c>
      <c r="AP59" s="75">
        <f t="shared" si="30"/>
        <v>8.0782457645384049</v>
      </c>
      <c r="AQ59" s="75">
        <f t="shared" si="30"/>
        <v>7.5953835669314147</v>
      </c>
      <c r="AR59" s="75">
        <f t="shared" si="30"/>
        <v>7.11252136932442</v>
      </c>
      <c r="AS59" s="75">
        <f t="shared" si="30"/>
        <v>6.6296591717174307</v>
      </c>
      <c r="AT59" s="75">
        <f t="shared" si="30"/>
        <v>6.146796974110436</v>
      </c>
      <c r="AU59" s="75">
        <f t="shared" si="30"/>
        <v>5.6639347765034396</v>
      </c>
      <c r="AV59" s="75">
        <f t="shared" si="30"/>
        <v>5.1810725788964449</v>
      </c>
      <c r="AW59" s="75">
        <f t="shared" si="30"/>
        <v>4.6982103812894485</v>
      </c>
      <c r="AX59" s="75">
        <f t="shared" si="30"/>
        <v>4.2153481836824538</v>
      </c>
      <c r="AY59" s="75">
        <f t="shared" si="30"/>
        <v>3.7324859860754573</v>
      </c>
      <c r="AZ59" s="75">
        <f t="shared" si="30"/>
        <v>3.2496237884684627</v>
      </c>
      <c r="BA59" s="75">
        <f t="shared" si="30"/>
        <v>2.7667615908614671</v>
      </c>
      <c r="BB59" s="75">
        <f t="shared" si="30"/>
        <v>2.2838993932544716</v>
      </c>
      <c r="BC59" s="75">
        <f t="shared" si="30"/>
        <v>1.8010371956474758</v>
      </c>
      <c r="BD59" s="75">
        <f t="shared" si="30"/>
        <v>0.77926629535411318</v>
      </c>
      <c r="BE59" s="75">
        <f t="shared" si="30"/>
        <v>-1.0735061357515924E-3</v>
      </c>
      <c r="BF59" s="75">
        <f t="shared" si="30"/>
        <v>-1.0735061357515924E-3</v>
      </c>
      <c r="BG59" s="75">
        <f t="shared" si="30"/>
        <v>-1.0735061357515924E-3</v>
      </c>
      <c r="BH59" s="75">
        <f t="shared" si="30"/>
        <v>-1.0735061357515924E-3</v>
      </c>
      <c r="BI59" s="75">
        <f t="shared" si="30"/>
        <v>-1.0735061357515924E-3</v>
      </c>
      <c r="BJ59" s="75">
        <f t="shared" si="30"/>
        <v>-1.0735061357515924E-3</v>
      </c>
      <c r="BK59" s="75">
        <f t="shared" si="30"/>
        <v>-1.0735061357515924E-3</v>
      </c>
      <c r="BL59" s="75">
        <f t="shared" si="30"/>
        <v>-1.0735061357515924E-3</v>
      </c>
      <c r="BM59" s="37"/>
      <c r="BN59" s="75">
        <f>SUM(B59:BM59)</f>
        <v>808.29408664942878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1">E60</f>
        <v>9.7000000000000003E-2</v>
      </c>
      <c r="G60" s="369">
        <f t="shared" si="31"/>
        <v>9.7000000000000003E-2</v>
      </c>
      <c r="H60" s="369">
        <f t="shared" si="31"/>
        <v>9.7000000000000003E-2</v>
      </c>
      <c r="I60" s="369">
        <f t="shared" si="31"/>
        <v>9.7000000000000003E-2</v>
      </c>
      <c r="J60" s="369">
        <f t="shared" si="31"/>
        <v>9.7000000000000003E-2</v>
      </c>
      <c r="K60" s="369">
        <f t="shared" si="31"/>
        <v>9.7000000000000003E-2</v>
      </c>
      <c r="L60" s="369">
        <f t="shared" si="31"/>
        <v>9.7000000000000003E-2</v>
      </c>
      <c r="M60" s="369">
        <f t="shared" si="31"/>
        <v>9.7000000000000003E-2</v>
      </c>
      <c r="N60" s="369">
        <f t="shared" si="31"/>
        <v>9.7000000000000003E-2</v>
      </c>
      <c r="O60" s="369">
        <f t="shared" si="31"/>
        <v>9.7000000000000003E-2</v>
      </c>
      <c r="P60" s="369">
        <f t="shared" si="31"/>
        <v>9.7000000000000003E-2</v>
      </c>
      <c r="Q60" s="369">
        <f t="shared" si="31"/>
        <v>9.7000000000000003E-2</v>
      </c>
      <c r="R60" s="369">
        <f t="shared" si="31"/>
        <v>9.7000000000000003E-2</v>
      </c>
      <c r="S60" s="369">
        <f t="shared" si="31"/>
        <v>9.7000000000000003E-2</v>
      </c>
      <c r="T60" s="369">
        <f t="shared" si="31"/>
        <v>9.7000000000000003E-2</v>
      </c>
      <c r="U60" s="369">
        <f t="shared" si="31"/>
        <v>9.7000000000000003E-2</v>
      </c>
      <c r="V60" s="369">
        <f t="shared" si="31"/>
        <v>9.7000000000000003E-2</v>
      </c>
      <c r="W60" s="369">
        <f t="shared" si="31"/>
        <v>9.7000000000000003E-2</v>
      </c>
      <c r="X60" s="369">
        <f t="shared" si="31"/>
        <v>9.7000000000000003E-2</v>
      </c>
      <c r="Y60" s="369">
        <f t="shared" si="31"/>
        <v>9.7000000000000003E-2</v>
      </c>
      <c r="Z60" s="369">
        <f t="shared" si="31"/>
        <v>9.7000000000000003E-2</v>
      </c>
      <c r="AA60" s="369">
        <f t="shared" si="31"/>
        <v>9.7000000000000003E-2</v>
      </c>
      <c r="AB60" s="369">
        <f t="shared" si="31"/>
        <v>9.7000000000000003E-2</v>
      </c>
      <c r="AC60" s="369">
        <f t="shared" si="31"/>
        <v>9.7000000000000003E-2</v>
      </c>
      <c r="AD60" s="369">
        <f t="shared" si="31"/>
        <v>9.7000000000000003E-2</v>
      </c>
      <c r="AE60" s="369">
        <f t="shared" si="31"/>
        <v>9.7000000000000003E-2</v>
      </c>
      <c r="AF60" s="369">
        <f t="shared" si="31"/>
        <v>9.7000000000000003E-2</v>
      </c>
      <c r="AG60" s="369">
        <f t="shared" si="31"/>
        <v>9.7000000000000003E-2</v>
      </c>
      <c r="AH60" s="369">
        <f t="shared" si="31"/>
        <v>9.7000000000000003E-2</v>
      </c>
      <c r="AI60" s="369">
        <f t="shared" si="31"/>
        <v>9.7000000000000003E-2</v>
      </c>
      <c r="AJ60" s="369">
        <f t="shared" si="31"/>
        <v>9.7000000000000003E-2</v>
      </c>
      <c r="AK60" s="369">
        <f t="shared" si="31"/>
        <v>9.7000000000000003E-2</v>
      </c>
      <c r="AL60" s="369">
        <f t="shared" si="31"/>
        <v>9.7000000000000003E-2</v>
      </c>
      <c r="AM60" s="369">
        <f t="shared" si="31"/>
        <v>9.7000000000000003E-2</v>
      </c>
      <c r="AN60" s="369">
        <f t="shared" si="31"/>
        <v>9.7000000000000003E-2</v>
      </c>
      <c r="AO60" s="369">
        <f t="shared" si="31"/>
        <v>9.7000000000000003E-2</v>
      </c>
      <c r="AP60" s="369">
        <f t="shared" si="31"/>
        <v>9.7000000000000003E-2</v>
      </c>
      <c r="AQ60" s="369">
        <f t="shared" si="31"/>
        <v>9.7000000000000003E-2</v>
      </c>
      <c r="AR60" s="369">
        <f t="shared" si="31"/>
        <v>9.7000000000000003E-2</v>
      </c>
      <c r="AS60" s="369">
        <f t="shared" si="31"/>
        <v>9.7000000000000003E-2</v>
      </c>
      <c r="AT60" s="369">
        <f t="shared" si="31"/>
        <v>9.7000000000000003E-2</v>
      </c>
      <c r="AU60" s="369">
        <f t="shared" si="31"/>
        <v>9.7000000000000003E-2</v>
      </c>
      <c r="AV60" s="369">
        <f t="shared" si="31"/>
        <v>9.7000000000000003E-2</v>
      </c>
      <c r="AW60" s="369">
        <f t="shared" si="31"/>
        <v>9.7000000000000003E-2</v>
      </c>
      <c r="AX60" s="369">
        <f t="shared" si="31"/>
        <v>9.7000000000000003E-2</v>
      </c>
      <c r="AY60" s="369">
        <f t="shared" si="31"/>
        <v>9.7000000000000003E-2</v>
      </c>
      <c r="AZ60" s="369">
        <f t="shared" si="31"/>
        <v>9.7000000000000003E-2</v>
      </c>
      <c r="BA60" s="369">
        <f t="shared" si="31"/>
        <v>9.7000000000000003E-2</v>
      </c>
      <c r="BB60" s="369">
        <f t="shared" si="31"/>
        <v>9.7000000000000003E-2</v>
      </c>
      <c r="BC60" s="369">
        <f t="shared" si="31"/>
        <v>9.7000000000000003E-2</v>
      </c>
      <c r="BD60" s="369">
        <f t="shared" si="31"/>
        <v>9.7000000000000003E-2</v>
      </c>
      <c r="BE60" s="369">
        <f t="shared" si="31"/>
        <v>9.7000000000000003E-2</v>
      </c>
      <c r="BF60" s="369">
        <f t="shared" si="31"/>
        <v>9.7000000000000003E-2</v>
      </c>
      <c r="BG60" s="369">
        <f t="shared" si="31"/>
        <v>9.7000000000000003E-2</v>
      </c>
      <c r="BH60" s="369">
        <f t="shared" si="31"/>
        <v>9.7000000000000003E-2</v>
      </c>
      <c r="BI60" s="369">
        <f t="shared" si="31"/>
        <v>9.7000000000000003E-2</v>
      </c>
      <c r="BJ60" s="369">
        <f t="shared" si="31"/>
        <v>9.7000000000000003E-2</v>
      </c>
      <c r="BK60" s="369">
        <f t="shared" si="31"/>
        <v>9.7000000000000003E-2</v>
      </c>
      <c r="BL60" s="369">
        <f t="shared" si="31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2">+B59*B60</f>
        <v>0</v>
      </c>
      <c r="C61" s="75">
        <f t="shared" si="32"/>
        <v>0</v>
      </c>
      <c r="D61" s="75">
        <f t="shared" si="32"/>
        <v>0</v>
      </c>
      <c r="E61" s="75">
        <f t="shared" si="32"/>
        <v>0</v>
      </c>
      <c r="F61" s="75">
        <f>+F59*F60</f>
        <v>0</v>
      </c>
      <c r="G61" s="75">
        <f t="shared" ref="G61:BL61" si="33">+G59*G60</f>
        <v>2.035006295099238</v>
      </c>
      <c r="H61" s="75">
        <f t="shared" si="33"/>
        <v>3.9839508438631315</v>
      </c>
      <c r="I61" s="75">
        <f t="shared" si="33"/>
        <v>3.8165305604908566</v>
      </c>
      <c r="J61" s="75">
        <f t="shared" si="33"/>
        <v>3.6581522403823259</v>
      </c>
      <c r="K61" s="75">
        <f t="shared" si="33"/>
        <v>3.5081390379189479</v>
      </c>
      <c r="L61" s="75">
        <f t="shared" si="33"/>
        <v>3.3658661725297154</v>
      </c>
      <c r="M61" s="75">
        <f t="shared" si="33"/>
        <v>3.2307522511832727</v>
      </c>
      <c r="N61" s="75">
        <f t="shared" si="33"/>
        <v>3.1022592683879209</v>
      </c>
      <c r="O61" s="75">
        <f t="shared" si="33"/>
        <v>2.9774629039710296</v>
      </c>
      <c r="P61" s="75">
        <f t="shared" si="33"/>
        <v>2.8531871900299772</v>
      </c>
      <c r="Q61" s="75">
        <f t="shared" si="33"/>
        <v>2.7289114760889248</v>
      </c>
      <c r="R61" s="75">
        <f t="shared" si="33"/>
        <v>2.6046357621478715</v>
      </c>
      <c r="S61" s="75">
        <f t="shared" si="33"/>
        <v>2.4803600482068195</v>
      </c>
      <c r="T61" s="75">
        <f t="shared" si="33"/>
        <v>2.3560843342657667</v>
      </c>
      <c r="U61" s="75">
        <f t="shared" si="33"/>
        <v>2.2318086203247143</v>
      </c>
      <c r="V61" s="75">
        <f t="shared" si="33"/>
        <v>2.1075329063836619</v>
      </c>
      <c r="W61" s="75">
        <f t="shared" si="33"/>
        <v>1.9832571924426095</v>
      </c>
      <c r="X61" s="75">
        <f t="shared" si="33"/>
        <v>1.8589814785015568</v>
      </c>
      <c r="Y61" s="75">
        <f t="shared" si="33"/>
        <v>1.7347057645605044</v>
      </c>
      <c r="Z61" s="75">
        <f t="shared" si="33"/>
        <v>1.6104300506194515</v>
      </c>
      <c r="AA61" s="75">
        <f t="shared" si="33"/>
        <v>1.5055138568716928</v>
      </c>
      <c r="AB61" s="75">
        <f t="shared" si="33"/>
        <v>1.4393167035105203</v>
      </c>
      <c r="AC61" s="75">
        <f t="shared" si="33"/>
        <v>1.3924790703426424</v>
      </c>
      <c r="AD61" s="75">
        <f t="shared" si="33"/>
        <v>1.345641437174764</v>
      </c>
      <c r="AE61" s="75">
        <f t="shared" si="33"/>
        <v>1.2988038040068859</v>
      </c>
      <c r="AF61" s="75">
        <f t="shared" si="33"/>
        <v>1.2519661708390073</v>
      </c>
      <c r="AG61" s="75">
        <f t="shared" si="33"/>
        <v>1.2051285376711296</v>
      </c>
      <c r="AH61" s="75">
        <f t="shared" si="33"/>
        <v>1.158290904503251</v>
      </c>
      <c r="AI61" s="75">
        <f t="shared" si="33"/>
        <v>1.1114532713353729</v>
      </c>
      <c r="AJ61" s="75">
        <f t="shared" si="33"/>
        <v>1.0646156381674945</v>
      </c>
      <c r="AK61" s="75">
        <f t="shared" si="33"/>
        <v>1.0177780049996168</v>
      </c>
      <c r="AL61" s="75">
        <f t="shared" si="33"/>
        <v>0.9709403718317382</v>
      </c>
      <c r="AM61" s="75">
        <f t="shared" si="33"/>
        <v>0.92410273866386006</v>
      </c>
      <c r="AN61" s="75">
        <f t="shared" si="33"/>
        <v>0.87726510549598158</v>
      </c>
      <c r="AO61" s="75">
        <f t="shared" si="33"/>
        <v>0.83042747232810377</v>
      </c>
      <c r="AP61" s="75">
        <f t="shared" si="33"/>
        <v>0.78358983916022529</v>
      </c>
      <c r="AQ61" s="75">
        <f t="shared" si="33"/>
        <v>0.73675220599234725</v>
      </c>
      <c r="AR61" s="75">
        <f t="shared" si="33"/>
        <v>0.68991457282446877</v>
      </c>
      <c r="AS61" s="75">
        <f t="shared" si="33"/>
        <v>0.64307693965659085</v>
      </c>
      <c r="AT61" s="75">
        <f t="shared" si="33"/>
        <v>0.59623930648871226</v>
      </c>
      <c r="AU61" s="75">
        <f t="shared" si="33"/>
        <v>0.54940167332083367</v>
      </c>
      <c r="AV61" s="75">
        <f t="shared" si="33"/>
        <v>0.50256404015295519</v>
      </c>
      <c r="AW61" s="75">
        <f t="shared" si="33"/>
        <v>0.45572640698507649</v>
      </c>
      <c r="AX61" s="75">
        <f t="shared" si="33"/>
        <v>0.40888877381719801</v>
      </c>
      <c r="AY61" s="75">
        <f t="shared" si="33"/>
        <v>0.36205114064931937</v>
      </c>
      <c r="AZ61" s="75">
        <f t="shared" si="33"/>
        <v>0.31521350748144089</v>
      </c>
      <c r="BA61" s="75">
        <f t="shared" si="33"/>
        <v>0.2683758743135623</v>
      </c>
      <c r="BB61" s="75">
        <f t="shared" si="33"/>
        <v>0.22153824114568374</v>
      </c>
      <c r="BC61" s="75">
        <f t="shared" si="33"/>
        <v>0.17470060797780515</v>
      </c>
      <c r="BD61" s="75">
        <f t="shared" si="33"/>
        <v>7.5588830649348987E-2</v>
      </c>
      <c r="BE61" s="75">
        <f t="shared" si="33"/>
        <v>-1.0413009516790446E-4</v>
      </c>
      <c r="BF61" s="75">
        <f t="shared" si="33"/>
        <v>-1.0413009516790446E-4</v>
      </c>
      <c r="BG61" s="75">
        <f t="shared" si="33"/>
        <v>-1.0413009516790446E-4</v>
      </c>
      <c r="BH61" s="75">
        <f t="shared" si="33"/>
        <v>-1.0413009516790446E-4</v>
      </c>
      <c r="BI61" s="75">
        <f t="shared" si="33"/>
        <v>-1.0413009516790446E-4</v>
      </c>
      <c r="BJ61" s="75">
        <f t="shared" si="33"/>
        <v>-1.0413009516790446E-4</v>
      </c>
      <c r="BK61" s="75">
        <f t="shared" si="33"/>
        <v>-1.0413009516790446E-4</v>
      </c>
      <c r="BL61" s="75">
        <f t="shared" si="33"/>
        <v>-1.0413009516790446E-4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4">B56</f>
        <v>0</v>
      </c>
      <c r="C62" s="68">
        <f t="shared" si="34"/>
        <v>0</v>
      </c>
      <c r="D62" s="68">
        <f t="shared" si="34"/>
        <v>0</v>
      </c>
      <c r="E62" s="68">
        <f t="shared" si="34"/>
        <v>0</v>
      </c>
      <c r="F62" s="68">
        <f t="shared" si="34"/>
        <v>0</v>
      </c>
      <c r="G62" s="68">
        <f t="shared" si="34"/>
        <v>2.9817809492690714</v>
      </c>
      <c r="H62" s="68">
        <f t="shared" si="34"/>
        <v>2.9817809492690714</v>
      </c>
      <c r="I62" s="68">
        <f t="shared" si="34"/>
        <v>2.9817809492690714</v>
      </c>
      <c r="J62" s="68">
        <f t="shared" si="34"/>
        <v>2.9817809492690714</v>
      </c>
      <c r="K62" s="68">
        <f t="shared" si="34"/>
        <v>2.9817809492690714</v>
      </c>
      <c r="L62" s="68">
        <f t="shared" si="34"/>
        <v>2.9817809492690714</v>
      </c>
      <c r="M62" s="68">
        <f t="shared" si="34"/>
        <v>2.9817809492690714</v>
      </c>
      <c r="N62" s="68">
        <f t="shared" si="34"/>
        <v>2.9817809492690714</v>
      </c>
      <c r="O62" s="68">
        <f t="shared" si="34"/>
        <v>2.9817809492690714</v>
      </c>
      <c r="P62" s="68">
        <f t="shared" si="34"/>
        <v>2.9817809492690714</v>
      </c>
      <c r="Q62" s="68">
        <f t="shared" si="34"/>
        <v>2.9817809492690714</v>
      </c>
      <c r="R62" s="68">
        <f t="shared" si="34"/>
        <v>2.9817809492690714</v>
      </c>
      <c r="S62" s="68">
        <f t="shared" si="34"/>
        <v>2.9817809492690714</v>
      </c>
      <c r="T62" s="68">
        <f t="shared" si="34"/>
        <v>2.9817809492690714</v>
      </c>
      <c r="U62" s="68">
        <f t="shared" si="34"/>
        <v>2.9817809492690714</v>
      </c>
      <c r="V62" s="68">
        <f t="shared" si="34"/>
        <v>2.9817809492690714</v>
      </c>
      <c r="W62" s="68">
        <f t="shared" si="34"/>
        <v>2.9817809492690714</v>
      </c>
      <c r="X62" s="68">
        <f t="shared" si="34"/>
        <v>2.9817809492690714</v>
      </c>
      <c r="Y62" s="68">
        <f t="shared" si="34"/>
        <v>2.9817809492690714</v>
      </c>
      <c r="Z62" s="68">
        <f t="shared" si="34"/>
        <v>2.9817809492690714</v>
      </c>
      <c r="AA62" s="68">
        <f t="shared" si="34"/>
        <v>2.9817809492690714</v>
      </c>
      <c r="AB62" s="68">
        <f t="shared" si="34"/>
        <v>2.9817809492690714</v>
      </c>
      <c r="AC62" s="68">
        <f t="shared" si="34"/>
        <v>2.9817809492690714</v>
      </c>
      <c r="AD62" s="68">
        <f t="shared" si="34"/>
        <v>2.9817809492690714</v>
      </c>
      <c r="AE62" s="68">
        <f t="shared" si="34"/>
        <v>2.9817809492690714</v>
      </c>
      <c r="AF62" s="68">
        <f t="shared" si="34"/>
        <v>2.9817809492690714</v>
      </c>
      <c r="AG62" s="68">
        <f t="shared" si="34"/>
        <v>2.9817809492690714</v>
      </c>
      <c r="AH62" s="68">
        <f t="shared" si="34"/>
        <v>2.9817809492690714</v>
      </c>
      <c r="AI62" s="68">
        <f t="shared" si="34"/>
        <v>2.9817809492690714</v>
      </c>
      <c r="AJ62" s="68">
        <f t="shared" si="34"/>
        <v>2.9817809492690714</v>
      </c>
      <c r="AK62" s="68">
        <f t="shared" si="34"/>
        <v>2.9817809492690714</v>
      </c>
      <c r="AL62" s="68">
        <f t="shared" si="34"/>
        <v>2.9817809492690714</v>
      </c>
      <c r="AM62" s="68">
        <f t="shared" si="34"/>
        <v>2.9817809492690714</v>
      </c>
      <c r="AN62" s="68">
        <f t="shared" si="34"/>
        <v>2.9817809492690714</v>
      </c>
      <c r="AO62" s="68">
        <f t="shared" si="34"/>
        <v>2.9817809492690714</v>
      </c>
      <c r="AP62" s="68">
        <f t="shared" si="34"/>
        <v>2.9817809492690714</v>
      </c>
      <c r="AQ62" s="68">
        <f t="shared" si="34"/>
        <v>2.9817809492690714</v>
      </c>
      <c r="AR62" s="68">
        <f t="shared" si="34"/>
        <v>2.9817809492690714</v>
      </c>
      <c r="AS62" s="68">
        <f t="shared" si="34"/>
        <v>2.9817809492690714</v>
      </c>
      <c r="AT62" s="68">
        <f t="shared" si="34"/>
        <v>2.9817809492690714</v>
      </c>
      <c r="AU62" s="68">
        <f t="shared" si="34"/>
        <v>2.9817809492690714</v>
      </c>
      <c r="AV62" s="68">
        <f t="shared" si="34"/>
        <v>2.9817809492690714</v>
      </c>
      <c r="AW62" s="68">
        <f t="shared" si="34"/>
        <v>2.9817809492690714</v>
      </c>
      <c r="AX62" s="68">
        <f t="shared" si="34"/>
        <v>2.9817809492690714</v>
      </c>
      <c r="AY62" s="68">
        <f t="shared" si="34"/>
        <v>2.9817809492690714</v>
      </c>
      <c r="AZ62" s="68">
        <f t="shared" si="34"/>
        <v>2.9817809492690714</v>
      </c>
      <c r="BA62" s="68">
        <f t="shared" si="34"/>
        <v>2.9817809492690714</v>
      </c>
      <c r="BB62" s="68">
        <f t="shared" si="34"/>
        <v>2.9817809492690714</v>
      </c>
      <c r="BC62" s="68">
        <f t="shared" si="34"/>
        <v>2.9817809492690714</v>
      </c>
      <c r="BD62" s="68">
        <f t="shared" si="34"/>
        <v>0.82614613852356922</v>
      </c>
      <c r="BE62" s="68">
        <f t="shared" si="34"/>
        <v>0</v>
      </c>
      <c r="BF62" s="68">
        <f t="shared" si="34"/>
        <v>0</v>
      </c>
      <c r="BG62" s="68">
        <f t="shared" si="34"/>
        <v>0</v>
      </c>
      <c r="BH62" s="68">
        <f t="shared" si="34"/>
        <v>0</v>
      </c>
      <c r="BI62" s="68">
        <f t="shared" si="34"/>
        <v>0</v>
      </c>
      <c r="BJ62" s="68">
        <f t="shared" si="34"/>
        <v>0</v>
      </c>
      <c r="BK62" s="68">
        <f t="shared" si="34"/>
        <v>0</v>
      </c>
      <c r="BL62" s="68">
        <f t="shared" si="34"/>
        <v>0</v>
      </c>
      <c r="BM62" s="37"/>
      <c r="BN62" s="75">
        <f>SUM(B62:BM62)</f>
        <v>146.93341265270803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5">SUM(C61:C62)</f>
        <v>0</v>
      </c>
      <c r="D63" s="75">
        <f t="shared" si="35"/>
        <v>0</v>
      </c>
      <c r="E63" s="75">
        <f t="shared" si="35"/>
        <v>0</v>
      </c>
      <c r="F63" s="75">
        <f t="shared" si="35"/>
        <v>0</v>
      </c>
      <c r="G63" s="75">
        <f t="shared" si="35"/>
        <v>5.0167872443683095</v>
      </c>
      <c r="H63" s="75">
        <f t="shared" si="35"/>
        <v>6.9657317931322034</v>
      </c>
      <c r="I63" s="75">
        <f t="shared" si="35"/>
        <v>6.7983115097599285</v>
      </c>
      <c r="J63" s="75">
        <f t="shared" si="35"/>
        <v>6.6399331896513978</v>
      </c>
      <c r="K63" s="75">
        <f t="shared" si="35"/>
        <v>6.4899199871880189</v>
      </c>
      <c r="L63" s="75">
        <f t="shared" si="35"/>
        <v>6.3476471217987864</v>
      </c>
      <c r="M63" s="75">
        <f t="shared" si="35"/>
        <v>6.2125332004523441</v>
      </c>
      <c r="N63" s="75">
        <f t="shared" si="35"/>
        <v>6.0840402176569928</v>
      </c>
      <c r="O63" s="75">
        <f t="shared" si="35"/>
        <v>5.9592438532401015</v>
      </c>
      <c r="P63" s="75">
        <f t="shared" si="35"/>
        <v>5.8349681392990487</v>
      </c>
      <c r="Q63" s="75">
        <f t="shared" si="35"/>
        <v>5.7106924253579958</v>
      </c>
      <c r="R63" s="75">
        <f t="shared" si="35"/>
        <v>5.586416711416943</v>
      </c>
      <c r="S63" s="75">
        <f t="shared" si="35"/>
        <v>5.462140997475891</v>
      </c>
      <c r="T63" s="75">
        <f t="shared" si="35"/>
        <v>5.3378652835348381</v>
      </c>
      <c r="U63" s="75">
        <f t="shared" si="35"/>
        <v>5.2135895695937862</v>
      </c>
      <c r="V63" s="75">
        <f t="shared" si="35"/>
        <v>5.0893138556527333</v>
      </c>
      <c r="W63" s="75">
        <f t="shared" si="35"/>
        <v>4.9650381417116805</v>
      </c>
      <c r="X63" s="75">
        <f t="shared" si="35"/>
        <v>4.8407624277706285</v>
      </c>
      <c r="Y63" s="75">
        <f t="shared" si="35"/>
        <v>4.7164867138295756</v>
      </c>
      <c r="Z63" s="75">
        <f t="shared" si="35"/>
        <v>4.5922109998885228</v>
      </c>
      <c r="AA63" s="75">
        <f t="shared" si="35"/>
        <v>4.4872948061407643</v>
      </c>
      <c r="AB63" s="75">
        <f t="shared" si="35"/>
        <v>4.4210976527795918</v>
      </c>
      <c r="AC63" s="75">
        <f t="shared" si="35"/>
        <v>4.3742600196117136</v>
      </c>
      <c r="AD63" s="75">
        <f t="shared" si="35"/>
        <v>4.3274223864438355</v>
      </c>
      <c r="AE63" s="75">
        <f t="shared" si="35"/>
        <v>4.2805847532759573</v>
      </c>
      <c r="AF63" s="75">
        <f t="shared" si="35"/>
        <v>4.2337471201080792</v>
      </c>
      <c r="AG63" s="75">
        <f t="shared" si="35"/>
        <v>4.186909486940201</v>
      </c>
      <c r="AH63" s="75">
        <f t="shared" si="35"/>
        <v>4.1400718537723229</v>
      </c>
      <c r="AI63" s="75">
        <f t="shared" si="35"/>
        <v>4.0932342206044439</v>
      </c>
      <c r="AJ63" s="75">
        <f t="shared" si="35"/>
        <v>4.0463965874365657</v>
      </c>
      <c r="AK63" s="75">
        <f t="shared" si="35"/>
        <v>3.9995589542686885</v>
      </c>
      <c r="AL63" s="75">
        <f t="shared" si="35"/>
        <v>3.9527213211008094</v>
      </c>
      <c r="AM63" s="75">
        <f t="shared" si="35"/>
        <v>3.9058836879329313</v>
      </c>
      <c r="AN63" s="75">
        <f t="shared" si="35"/>
        <v>3.8590460547650531</v>
      </c>
      <c r="AO63" s="75">
        <f t="shared" si="35"/>
        <v>3.812208421597175</v>
      </c>
      <c r="AP63" s="75">
        <f t="shared" si="35"/>
        <v>3.7653707884292968</v>
      </c>
      <c r="AQ63" s="75">
        <f t="shared" si="35"/>
        <v>3.7185331552614187</v>
      </c>
      <c r="AR63" s="75">
        <f t="shared" si="35"/>
        <v>3.6716955220935401</v>
      </c>
      <c r="AS63" s="75">
        <f t="shared" si="35"/>
        <v>3.6248578889256624</v>
      </c>
      <c r="AT63" s="75">
        <f t="shared" si="35"/>
        <v>3.5780202557577838</v>
      </c>
      <c r="AU63" s="75">
        <f t="shared" si="35"/>
        <v>3.5311826225899052</v>
      </c>
      <c r="AV63" s="75">
        <f t="shared" si="35"/>
        <v>3.4843449894220266</v>
      </c>
      <c r="AW63" s="75">
        <f t="shared" si="35"/>
        <v>3.437507356254148</v>
      </c>
      <c r="AX63" s="75">
        <f t="shared" si="35"/>
        <v>3.3906697230862695</v>
      </c>
      <c r="AY63" s="75">
        <f t="shared" si="35"/>
        <v>3.3438320899183909</v>
      </c>
      <c r="AZ63" s="75">
        <f t="shared" si="35"/>
        <v>3.2969944567505123</v>
      </c>
      <c r="BA63" s="75">
        <f t="shared" si="35"/>
        <v>3.2501568235826337</v>
      </c>
      <c r="BB63" s="75">
        <f t="shared" si="35"/>
        <v>3.2033191904147551</v>
      </c>
      <c r="BC63" s="75">
        <f t="shared" si="35"/>
        <v>3.1564815572468765</v>
      </c>
      <c r="BD63" s="75">
        <f t="shared" si="35"/>
        <v>0.90173496917291818</v>
      </c>
      <c r="BE63" s="75">
        <f t="shared" si="35"/>
        <v>-1.0413009516790446E-4</v>
      </c>
      <c r="BF63" s="75">
        <f t="shared" si="35"/>
        <v>-1.0413009516790446E-4</v>
      </c>
      <c r="BG63" s="75">
        <f t="shared" si="35"/>
        <v>-1.0413009516790446E-4</v>
      </c>
      <c r="BH63" s="75">
        <f t="shared" si="35"/>
        <v>-1.0413009516790446E-4</v>
      </c>
      <c r="BI63" s="75">
        <f t="shared" si="35"/>
        <v>-1.0413009516790446E-4</v>
      </c>
      <c r="BJ63" s="75">
        <f t="shared" si="35"/>
        <v>-1.0413009516790446E-4</v>
      </c>
      <c r="BK63" s="75">
        <f t="shared" si="35"/>
        <v>-1.0413009516790446E-4</v>
      </c>
      <c r="BL63" s="75">
        <f t="shared" si="35"/>
        <v>-1.0413009516790446E-4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6">C63*C64</f>
        <v>0</v>
      </c>
      <c r="D65" s="119">
        <f t="shared" si="36"/>
        <v>0</v>
      </c>
      <c r="E65" s="119">
        <f t="shared" si="36"/>
        <v>0</v>
      </c>
      <c r="F65" s="119">
        <f t="shared" si="36"/>
        <v>0</v>
      </c>
      <c r="G65" s="119">
        <f t="shared" si="36"/>
        <v>5.1941680844523574</v>
      </c>
      <c r="H65" s="119">
        <f t="shared" si="36"/>
        <v>7.2120223566104498</v>
      </c>
      <c r="I65" s="119">
        <f t="shared" si="36"/>
        <v>7.0386825177407752</v>
      </c>
      <c r="J65" s="119">
        <f t="shared" si="36"/>
        <v>6.8747043429636046</v>
      </c>
      <c r="K65" s="119">
        <f t="shared" si="36"/>
        <v>6.7193870551203796</v>
      </c>
      <c r="L65" s="119">
        <f t="shared" si="36"/>
        <v>6.5720837829878205</v>
      </c>
      <c r="M65" s="119">
        <f t="shared" si="36"/>
        <v>6.4321925769553694</v>
      </c>
      <c r="N65" s="119">
        <f t="shared" si="36"/>
        <v>6.299156409025203</v>
      </c>
      <c r="O65" s="119">
        <f t="shared" si="36"/>
        <v>6.1699475624994573</v>
      </c>
      <c r="P65" s="119">
        <f t="shared" si="36"/>
        <v>6.0412777753264466</v>
      </c>
      <c r="Q65" s="119">
        <f t="shared" si="36"/>
        <v>5.912607988153435</v>
      </c>
      <c r="R65" s="119">
        <f t="shared" si="36"/>
        <v>5.7839382009804243</v>
      </c>
      <c r="S65" s="119">
        <f t="shared" si="36"/>
        <v>5.6552684138074136</v>
      </c>
      <c r="T65" s="119">
        <f t="shared" si="36"/>
        <v>5.5265986266344029</v>
      </c>
      <c r="U65" s="119">
        <f t="shared" si="36"/>
        <v>5.3979288394613922</v>
      </c>
      <c r="V65" s="119">
        <f t="shared" si="36"/>
        <v>5.2692590522883815</v>
      </c>
      <c r="W65" s="119">
        <f t="shared" si="36"/>
        <v>5.14058926511537</v>
      </c>
      <c r="X65" s="119">
        <f t="shared" si="36"/>
        <v>5.0119194779423601</v>
      </c>
      <c r="Y65" s="119">
        <f t="shared" si="36"/>
        <v>4.8832496907693486</v>
      </c>
      <c r="Z65" s="119">
        <f t="shared" si="36"/>
        <v>4.7545799035963379</v>
      </c>
      <c r="AA65" s="119">
        <f t="shared" si="36"/>
        <v>4.6459541400225337</v>
      </c>
      <c r="AB65" s="119">
        <f t="shared" si="36"/>
        <v>4.5774164236471417</v>
      </c>
      <c r="AC65" s="119">
        <f t="shared" si="36"/>
        <v>4.5289227308709563</v>
      </c>
      <c r="AD65" s="119">
        <f t="shared" si="36"/>
        <v>4.4804290380947718</v>
      </c>
      <c r="AE65" s="119">
        <f t="shared" si="36"/>
        <v>4.4319353453185872</v>
      </c>
      <c r="AF65" s="119">
        <f t="shared" si="36"/>
        <v>4.3834416525424018</v>
      </c>
      <c r="AG65" s="119">
        <f t="shared" si="36"/>
        <v>4.3349479597662173</v>
      </c>
      <c r="AH65" s="119">
        <f t="shared" si="36"/>
        <v>4.2864542669900327</v>
      </c>
      <c r="AI65" s="119">
        <f t="shared" si="36"/>
        <v>4.2379605742138464</v>
      </c>
      <c r="AJ65" s="119">
        <f t="shared" si="36"/>
        <v>4.1894668814376619</v>
      </c>
      <c r="AK65" s="119">
        <f t="shared" si="36"/>
        <v>4.1409731886614773</v>
      </c>
      <c r="AL65" s="119">
        <f t="shared" si="36"/>
        <v>4.0924794958852919</v>
      </c>
      <c r="AM65" s="119">
        <f t="shared" si="36"/>
        <v>4.0439858031091074</v>
      </c>
      <c r="AN65" s="119">
        <f t="shared" si="36"/>
        <v>3.9954921103329224</v>
      </c>
      <c r="AO65" s="119">
        <f t="shared" si="36"/>
        <v>3.9469984175567374</v>
      </c>
      <c r="AP65" s="119">
        <f t="shared" si="36"/>
        <v>3.8985047247805524</v>
      </c>
      <c r="AQ65" s="119">
        <f t="shared" si="36"/>
        <v>3.8500110320043679</v>
      </c>
      <c r="AR65" s="119">
        <f t="shared" si="36"/>
        <v>3.8015173392281825</v>
      </c>
      <c r="AS65" s="119">
        <f t="shared" si="36"/>
        <v>3.7530236464519979</v>
      </c>
      <c r="AT65" s="119">
        <f t="shared" si="36"/>
        <v>3.7045299536758125</v>
      </c>
      <c r="AU65" s="119">
        <f t="shared" si="36"/>
        <v>3.6560362608996275</v>
      </c>
      <c r="AV65" s="119">
        <f t="shared" si="36"/>
        <v>3.6075425681234421</v>
      </c>
      <c r="AW65" s="119">
        <f t="shared" si="36"/>
        <v>3.5590488753472567</v>
      </c>
      <c r="AX65" s="119">
        <f t="shared" si="36"/>
        <v>3.5105551825710712</v>
      </c>
      <c r="AY65" s="119">
        <f t="shared" si="36"/>
        <v>3.4620614897948863</v>
      </c>
      <c r="AZ65" s="119">
        <f t="shared" si="36"/>
        <v>3.4135677970187008</v>
      </c>
      <c r="BA65" s="119">
        <f t="shared" si="36"/>
        <v>3.3650741042425154</v>
      </c>
      <c r="BB65" s="119">
        <f t="shared" si="36"/>
        <v>3.31658041146633</v>
      </c>
      <c r="BC65" s="119">
        <f t="shared" si="36"/>
        <v>3.268086718690145</v>
      </c>
      <c r="BD65" s="119">
        <f t="shared" si="36"/>
        <v>0.93361802471700384</v>
      </c>
      <c r="BE65" s="119">
        <f t="shared" si="36"/>
        <v>-1.0781187054708749E-4</v>
      </c>
      <c r="BF65" s="119">
        <f t="shared" si="36"/>
        <v>-1.0781187054708749E-4</v>
      </c>
      <c r="BG65" s="119">
        <f t="shared" si="36"/>
        <v>-1.0781187054708749E-4</v>
      </c>
      <c r="BH65" s="119">
        <f t="shared" si="36"/>
        <v>-1.0781187054708749E-4</v>
      </c>
      <c r="BI65" s="119">
        <f t="shared" si="36"/>
        <v>-1.0781187054708749E-4</v>
      </c>
      <c r="BJ65" s="119">
        <f t="shared" si="36"/>
        <v>-1.0781187054708749E-4</v>
      </c>
      <c r="BK65" s="119">
        <f t="shared" si="36"/>
        <v>-1.0781187054708749E-4</v>
      </c>
      <c r="BL65" s="119">
        <f t="shared" si="36"/>
        <v>-1.0781187054708749E-4</v>
      </c>
      <c r="BM65" s="113"/>
      <c r="BN65" s="316">
        <f>SUM(B65:BM65)</f>
        <v>233.30531558492794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7">B20</f>
        <v>0</v>
      </c>
      <c r="C71" s="87">
        <f t="shared" si="37"/>
        <v>0</v>
      </c>
      <c r="D71" s="87">
        <f t="shared" si="37"/>
        <v>0</v>
      </c>
      <c r="E71" s="87">
        <f t="shared" si="37"/>
        <v>0</v>
      </c>
      <c r="F71" s="87">
        <f t="shared" si="37"/>
        <v>0</v>
      </c>
      <c r="G71" s="87">
        <f t="shared" si="37"/>
        <v>43.112696214910045</v>
      </c>
      <c r="H71" s="87">
        <f t="shared" si="37"/>
        <v>0</v>
      </c>
      <c r="I71" s="87">
        <f t="shared" si="37"/>
        <v>0</v>
      </c>
      <c r="J71" s="87">
        <f t="shared" si="37"/>
        <v>0</v>
      </c>
      <c r="K71" s="87">
        <f t="shared" si="37"/>
        <v>0</v>
      </c>
      <c r="L71" s="87">
        <f t="shared" si="37"/>
        <v>0</v>
      </c>
      <c r="M71" s="87">
        <f t="shared" si="37"/>
        <v>0</v>
      </c>
      <c r="N71" s="87">
        <f t="shared" si="37"/>
        <v>0</v>
      </c>
      <c r="O71" s="87">
        <f t="shared" si="37"/>
        <v>0</v>
      </c>
      <c r="P71" s="87">
        <f t="shared" si="37"/>
        <v>0</v>
      </c>
      <c r="Q71" s="87">
        <f t="shared" si="37"/>
        <v>0</v>
      </c>
      <c r="R71" s="87">
        <f t="shared" si="37"/>
        <v>0</v>
      </c>
      <c r="S71" s="87">
        <f t="shared" si="37"/>
        <v>0</v>
      </c>
      <c r="T71" s="87">
        <f t="shared" si="37"/>
        <v>0</v>
      </c>
      <c r="U71" s="87">
        <f t="shared" si="37"/>
        <v>0</v>
      </c>
      <c r="V71" s="87">
        <f t="shared" si="37"/>
        <v>0</v>
      </c>
      <c r="W71" s="87">
        <f t="shared" si="37"/>
        <v>0</v>
      </c>
      <c r="X71" s="87">
        <f t="shared" si="37"/>
        <v>0</v>
      </c>
      <c r="Y71" s="87">
        <f t="shared" si="37"/>
        <v>0</v>
      </c>
      <c r="Z71" s="87">
        <f t="shared" si="37"/>
        <v>0</v>
      </c>
      <c r="AA71" s="87">
        <f t="shared" si="37"/>
        <v>0</v>
      </c>
      <c r="AB71" s="87">
        <f t="shared" si="37"/>
        <v>0</v>
      </c>
      <c r="AC71" s="87">
        <f t="shared" si="37"/>
        <v>0</v>
      </c>
      <c r="AD71" s="87">
        <f t="shared" si="37"/>
        <v>0</v>
      </c>
      <c r="AE71" s="87">
        <f t="shared" si="37"/>
        <v>0</v>
      </c>
      <c r="AF71" s="87">
        <f t="shared" si="37"/>
        <v>0</v>
      </c>
      <c r="AG71" s="87">
        <f t="shared" si="37"/>
        <v>0</v>
      </c>
      <c r="AH71" s="87">
        <f t="shared" si="37"/>
        <v>0</v>
      </c>
      <c r="AI71" s="87">
        <f t="shared" si="37"/>
        <v>0</v>
      </c>
      <c r="AJ71" s="87">
        <f t="shared" si="37"/>
        <v>0</v>
      </c>
      <c r="AK71" s="87">
        <f t="shared" si="37"/>
        <v>0</v>
      </c>
      <c r="AL71" s="87">
        <f t="shared" si="37"/>
        <v>0</v>
      </c>
      <c r="AM71" s="87">
        <f t="shared" si="37"/>
        <v>0</v>
      </c>
      <c r="AN71" s="87">
        <f t="shared" si="37"/>
        <v>0</v>
      </c>
      <c r="AO71" s="87">
        <f t="shared" si="37"/>
        <v>0</v>
      </c>
      <c r="AP71" s="87">
        <f t="shared" si="37"/>
        <v>0</v>
      </c>
      <c r="AQ71" s="87">
        <f t="shared" si="37"/>
        <v>0</v>
      </c>
      <c r="AR71" s="87">
        <f t="shared" si="37"/>
        <v>0</v>
      </c>
      <c r="AS71" s="87">
        <f t="shared" si="37"/>
        <v>0</v>
      </c>
      <c r="AT71" s="87">
        <f t="shared" si="37"/>
        <v>0</v>
      </c>
      <c r="AU71" s="87">
        <f t="shared" si="37"/>
        <v>0</v>
      </c>
      <c r="AV71" s="87">
        <f t="shared" si="37"/>
        <v>0</v>
      </c>
      <c r="AW71" s="87">
        <f t="shared" si="37"/>
        <v>0</v>
      </c>
      <c r="AX71" s="87">
        <f t="shared" si="37"/>
        <v>0</v>
      </c>
      <c r="AY71" s="87">
        <f t="shared" si="37"/>
        <v>0</v>
      </c>
      <c r="AZ71" s="87">
        <f t="shared" si="37"/>
        <v>0</v>
      </c>
      <c r="BA71" s="87">
        <f t="shared" si="37"/>
        <v>0</v>
      </c>
      <c r="BB71" s="87">
        <f t="shared" si="37"/>
        <v>0</v>
      </c>
      <c r="BC71" s="87">
        <f t="shared" si="37"/>
        <v>0</v>
      </c>
      <c r="BD71" s="87">
        <f t="shared" si="37"/>
        <v>-43.112696214910045</v>
      </c>
      <c r="BE71" s="87">
        <f t="shared" si="37"/>
        <v>0</v>
      </c>
      <c r="BF71" s="87">
        <f t="shared" si="37"/>
        <v>0</v>
      </c>
      <c r="BG71" s="87">
        <f t="shared" si="37"/>
        <v>0</v>
      </c>
      <c r="BH71" s="87">
        <f t="shared" si="37"/>
        <v>0</v>
      </c>
      <c r="BI71" s="87">
        <f t="shared" si="37"/>
        <v>0</v>
      </c>
      <c r="BJ71" s="87">
        <f t="shared" si="37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0</v>
      </c>
      <c r="E73" s="87">
        <f>SUM($B$71:E71)-SUM($B$72:E72)</f>
        <v>0</v>
      </c>
      <c r="F73" s="87">
        <f>SUM($B$71:F71)-SUM($B$72:F72)</f>
        <v>0</v>
      </c>
      <c r="G73" s="87">
        <f>SUM($B$71:G71)-SUM($B$72:G72)</f>
        <v>43.112696214910045</v>
      </c>
      <c r="H73" s="87">
        <f>SUM($B$71:H71)-SUM($B$72:H72)</f>
        <v>43.112696214910045</v>
      </c>
      <c r="I73" s="87">
        <f>SUM($B$71:I71)-SUM($B$72:I72)</f>
        <v>43.112696214910045</v>
      </c>
      <c r="J73" s="87">
        <f>SUM($B$71:J71)-SUM($B$72:J72)</f>
        <v>43.112696214910045</v>
      </c>
      <c r="K73" s="87">
        <f>SUM($B$71:K71)-SUM($B$72:K72)</f>
        <v>43.112696214910045</v>
      </c>
      <c r="L73" s="87">
        <f>SUM($B$71:L71)-SUM($B$72:L72)</f>
        <v>43.112696214910045</v>
      </c>
      <c r="M73" s="87">
        <f>SUM($B$71:M71)-SUM($B$72:M72)</f>
        <v>43.112696214910045</v>
      </c>
      <c r="N73" s="87">
        <f>SUM($B$71:N71)-SUM($B$72:N72)</f>
        <v>43.112696214910045</v>
      </c>
      <c r="O73" s="87">
        <f>SUM($B$71:O71)-SUM($B$72:O72)</f>
        <v>43.112696214910045</v>
      </c>
      <c r="P73" s="87">
        <f>SUM($B$71:P71)-SUM($B$72:P72)</f>
        <v>43.112696214910045</v>
      </c>
      <c r="Q73" s="87">
        <f>SUM($B$71:Q71)-SUM($B$72:Q72)</f>
        <v>43.112696214910045</v>
      </c>
      <c r="R73" s="87">
        <f>SUM($B$71:R71)-SUM($B$72:R72)</f>
        <v>43.112696214910045</v>
      </c>
      <c r="S73" s="87">
        <f>SUM($B$71:S71)-SUM($B$72:S72)</f>
        <v>43.112696214910045</v>
      </c>
      <c r="T73" s="87">
        <f>SUM($B$71:T71)-SUM($B$72:T72)</f>
        <v>43.112696214910045</v>
      </c>
      <c r="U73" s="87">
        <f>SUM($B$71:U71)-SUM($B$72:U72)</f>
        <v>43.112696214910045</v>
      </c>
      <c r="V73" s="87">
        <f>SUM($B$71:V71)-SUM($B$72:V72)</f>
        <v>43.112696214910045</v>
      </c>
      <c r="W73" s="87">
        <f>SUM($B$71:W71)-SUM($B$72:W72)</f>
        <v>43.112696214910045</v>
      </c>
      <c r="X73" s="87">
        <f>SUM($B$71:X71)-SUM($B$72:X72)</f>
        <v>43.112696214910045</v>
      </c>
      <c r="Y73" s="87">
        <f>SUM($B$71:Y71)-SUM($B$72:Y72)</f>
        <v>43.112696214910045</v>
      </c>
      <c r="Z73" s="87">
        <f>SUM($B$71:Z71)-SUM($B$72:Z72)</f>
        <v>43.112696214910045</v>
      </c>
      <c r="AA73" s="87">
        <f>SUM($B$71:AA71)-SUM($B$72:AA72)</f>
        <v>43.112696214910045</v>
      </c>
      <c r="AB73" s="87">
        <f>SUM($B$71:AB71)-SUM($B$72:AB72)</f>
        <v>43.112696214910045</v>
      </c>
      <c r="AC73" s="87">
        <f>SUM($B$71:AC71)-SUM($B$72:AC72)</f>
        <v>43.112696214910045</v>
      </c>
      <c r="AD73" s="87">
        <f>SUM($B$71:AD71)-SUM($B$72:AD72)</f>
        <v>43.112696214910045</v>
      </c>
      <c r="AE73" s="87">
        <f>SUM($B$71:AE71)-SUM($B$72:AE72)</f>
        <v>43.112696214910045</v>
      </c>
      <c r="AF73" s="87">
        <f>SUM($B$71:AF71)-SUM($B$72:AF72)</f>
        <v>43.112696214910045</v>
      </c>
      <c r="AG73" s="87">
        <f>SUM($B$71:AG71)-SUM($B$72:AG72)</f>
        <v>43.112696214910045</v>
      </c>
      <c r="AH73" s="87">
        <f>SUM($B$71:AH71)-SUM($B$72:AH72)</f>
        <v>43.112696214910045</v>
      </c>
      <c r="AI73" s="87">
        <f>SUM($B$71:AI71)-SUM($B$72:AI72)</f>
        <v>43.112696214910045</v>
      </c>
      <c r="AJ73" s="87">
        <f>SUM($B$71:AJ71)-SUM($B$72:AJ72)</f>
        <v>43.112696214910045</v>
      </c>
      <c r="AK73" s="87">
        <f>SUM($B$71:AK71)-SUM($B$72:AK72)</f>
        <v>43.112696214910045</v>
      </c>
      <c r="AL73" s="87">
        <f>SUM($B$71:AL71)-SUM($B$72:AL72)</f>
        <v>43.112696214910045</v>
      </c>
      <c r="AM73" s="87">
        <f>SUM($B$71:AM71)-SUM($B$72:AM72)</f>
        <v>43.112696214910045</v>
      </c>
      <c r="AN73" s="87">
        <f>SUM($B$71:AN71)-SUM($B$72:AN72)</f>
        <v>43.112696214910045</v>
      </c>
      <c r="AO73" s="87">
        <f>SUM($B$71:AO71)-SUM($B$72:AO72)</f>
        <v>43.112696214910045</v>
      </c>
      <c r="AP73" s="87">
        <f>SUM($B$71:AP71)-SUM($B$72:AP72)</f>
        <v>43.112696214910045</v>
      </c>
      <c r="AQ73" s="87">
        <f>SUM($B$71:AQ71)-SUM($B$72:AQ72)</f>
        <v>43.112696214910045</v>
      </c>
      <c r="AR73" s="87">
        <f>SUM($B$71:AR71)-SUM($B$72:AR72)</f>
        <v>43.112696214910045</v>
      </c>
      <c r="AS73" s="87">
        <f>SUM($B$71:AS71)-SUM($B$72:AS72)</f>
        <v>43.112696214910045</v>
      </c>
      <c r="AT73" s="87">
        <f>SUM($B$71:AT71)-SUM($B$72:AT72)</f>
        <v>43.112696214910045</v>
      </c>
      <c r="AU73" s="87">
        <f>SUM($B$71:AU71)-SUM($B$72:AU72)</f>
        <v>43.112696214910045</v>
      </c>
      <c r="AV73" s="87">
        <f>SUM($B$71:AV71)-SUM($B$72:AV72)</f>
        <v>43.112696214910045</v>
      </c>
      <c r="AW73" s="87">
        <f>SUM($B$71:AW71)-SUM($B$72:AW72)</f>
        <v>43.112696214910045</v>
      </c>
      <c r="AX73" s="87">
        <f>SUM($B$71:AX71)-SUM($B$72:AX72)</f>
        <v>43.112696214910045</v>
      </c>
      <c r="AY73" s="87">
        <f>SUM($B$71:AY71)-SUM($B$72:AY72)</f>
        <v>43.112696214910045</v>
      </c>
      <c r="AZ73" s="87">
        <f>SUM($B$71:AZ71)-SUM($B$72:AZ72)</f>
        <v>43.112696214910045</v>
      </c>
      <c r="BA73" s="87">
        <f>SUM($B$71:BA71)-SUM($B$72:BA72)</f>
        <v>43.112696214910045</v>
      </c>
      <c r="BB73" s="87">
        <f>SUM($B$71:BB71)-SUM($B$72:BB72)</f>
        <v>43.112696214910045</v>
      </c>
      <c r="BC73" s="87">
        <f>SUM($B$71:BC71)-SUM($B$72:BC72)</f>
        <v>43.112696214910045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/>
      <c r="C74" s="128"/>
      <c r="D74" s="331"/>
      <c r="E74" s="331"/>
      <c r="F74" s="331"/>
      <c r="G74" s="331">
        <f>($G$71*TaxDepr!B$33)</f>
        <v>1.6167261080591266</v>
      </c>
      <c r="H74" s="331">
        <f>($G$71*TaxDepr!C$33)</f>
        <v>3.1123055397543564</v>
      </c>
      <c r="I74" s="331">
        <f>($G$71*TaxDepr!D$33)</f>
        <v>2.8786347262695435</v>
      </c>
      <c r="J74" s="331">
        <f>($G$71*TaxDepr!E$33)</f>
        <v>2.6630712451949936</v>
      </c>
      <c r="K74" s="331">
        <f>($G$71*TaxDepr!F$33)</f>
        <v>2.4630283347578108</v>
      </c>
      <c r="L74" s="331">
        <f>($G$71*TaxDepr!G$33)</f>
        <v>2.278505994957996</v>
      </c>
      <c r="M74" s="331">
        <f>($G$71*TaxDepr!H$33)</f>
        <v>2.1073485909848029</v>
      </c>
      <c r="N74" s="331">
        <f>($G$71*TaxDepr!I$33)</f>
        <v>1.9495561228382323</v>
      </c>
      <c r="O74" s="331">
        <f>($G$71*TaxDepr!J$33)</f>
        <v>1.9236885051092862</v>
      </c>
      <c r="P74" s="331">
        <f>($G$71*TaxDepr!K$33)</f>
        <v>1.9236885051092862</v>
      </c>
      <c r="Q74" s="331">
        <f>($G$71*TaxDepr!L$33)</f>
        <v>1.9236885051092862</v>
      </c>
      <c r="R74" s="331">
        <f>($G$71*TaxDepr!M$33)</f>
        <v>1.9236885051092862</v>
      </c>
      <c r="S74" s="331">
        <f>($G$71*TaxDepr!N$33)</f>
        <v>1.9236885051092862</v>
      </c>
      <c r="T74" s="331">
        <f>($G$71*TaxDepr!O$33)</f>
        <v>1.9236885051092862</v>
      </c>
      <c r="U74" s="331">
        <f>($G$71*TaxDepr!P$33)</f>
        <v>1.9236885051092862</v>
      </c>
      <c r="V74" s="331">
        <f>($G$71*TaxDepr!Q$33)</f>
        <v>1.9236885051092862</v>
      </c>
      <c r="W74" s="331">
        <f>($G$71*TaxDepr!R$33)</f>
        <v>1.9236885051092862</v>
      </c>
      <c r="X74" s="331">
        <f>($G$71*TaxDepr!S$33)</f>
        <v>1.9236885051092862</v>
      </c>
      <c r="Y74" s="331">
        <f>($G$71*TaxDepr!T$33)</f>
        <v>1.9236885051092862</v>
      </c>
      <c r="Z74" s="331">
        <f>($G$71*TaxDepr!U$33)</f>
        <v>1.9236885051092862</v>
      </c>
      <c r="AA74" s="331">
        <f>($G$71*TaxDepr!V$33)</f>
        <v>0.96184425255464312</v>
      </c>
      <c r="AB74" s="331"/>
      <c r="AC74" s="331">
        <f>($J$71*TaxDepr!U$33)</f>
        <v>0</v>
      </c>
      <c r="AD74" s="331">
        <f>($J$71*TaxDepr!V$33)</f>
        <v>0</v>
      </c>
      <c r="AE74" s="331"/>
      <c r="AF74" s="331">
        <f>($J$71*TaxDepr!X$33)</f>
        <v>0</v>
      </c>
      <c r="AG74" s="331">
        <f>($J$71*TaxDepr!Y$33)</f>
        <v>0</v>
      </c>
      <c r="AH74" s="331">
        <f>($J$71*TaxDepr!Z$33)</f>
        <v>0</v>
      </c>
      <c r="AI74" s="331">
        <f>($J$71*TaxDepr!AA$33)</f>
        <v>0</v>
      </c>
      <c r="AJ74" s="331">
        <f>($J$71*TaxDepr!AB$33)</f>
        <v>0</v>
      </c>
      <c r="AK74" s="331">
        <f>($J$71*TaxDepr!AC$33)</f>
        <v>0</v>
      </c>
      <c r="AL74" s="331">
        <f>($J$71*TaxDepr!AD$33)</f>
        <v>0</v>
      </c>
      <c r="AM74" s="331">
        <f>($J$71*TaxDepr!AE$33)</f>
        <v>0</v>
      </c>
      <c r="AN74" s="331">
        <f>($J$71*TaxDepr!AF$33)</f>
        <v>0</v>
      </c>
      <c r="AO74" s="331">
        <f>($J$71*TaxDepr!AG$33)</f>
        <v>0</v>
      </c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43.11528297668292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8">C72+C74</f>
        <v>0</v>
      </c>
      <c r="D75" s="95">
        <f t="shared" si="38"/>
        <v>0</v>
      </c>
      <c r="E75" s="95">
        <f t="shared" si="38"/>
        <v>0</v>
      </c>
      <c r="F75" s="95">
        <f t="shared" si="38"/>
        <v>0</v>
      </c>
      <c r="G75" s="95">
        <f t="shared" si="38"/>
        <v>1.6167261080591266</v>
      </c>
      <c r="H75" s="95">
        <f t="shared" si="38"/>
        <v>3.1123055397543564</v>
      </c>
      <c r="I75" s="95">
        <f t="shared" si="38"/>
        <v>2.8786347262695435</v>
      </c>
      <c r="J75" s="95">
        <f t="shared" si="38"/>
        <v>2.6630712451949936</v>
      </c>
      <c r="K75" s="95">
        <f t="shared" si="38"/>
        <v>2.4630283347578108</v>
      </c>
      <c r="L75" s="95">
        <f t="shared" si="38"/>
        <v>2.278505994957996</v>
      </c>
      <c r="M75" s="95">
        <f t="shared" si="38"/>
        <v>2.1073485909848029</v>
      </c>
      <c r="N75" s="95">
        <f t="shared" si="38"/>
        <v>1.9495561228382323</v>
      </c>
      <c r="O75" s="95">
        <f t="shared" si="38"/>
        <v>1.9236885051092862</v>
      </c>
      <c r="P75" s="95">
        <f t="shared" si="38"/>
        <v>1.9236885051092862</v>
      </c>
      <c r="Q75" s="95">
        <f t="shared" si="38"/>
        <v>1.9236885051092862</v>
      </c>
      <c r="R75" s="95">
        <f t="shared" si="38"/>
        <v>1.9236885051092862</v>
      </c>
      <c r="S75" s="95">
        <f t="shared" si="38"/>
        <v>1.9236885051092862</v>
      </c>
      <c r="T75" s="95">
        <f t="shared" si="38"/>
        <v>1.9236885051092862</v>
      </c>
      <c r="U75" s="95">
        <f t="shared" si="38"/>
        <v>1.9236885051092862</v>
      </c>
      <c r="V75" s="95">
        <f t="shared" si="38"/>
        <v>1.9236885051092862</v>
      </c>
      <c r="W75" s="95">
        <f t="shared" si="38"/>
        <v>1.9236885051092862</v>
      </c>
      <c r="X75" s="95">
        <f t="shared" si="38"/>
        <v>1.9236885051092862</v>
      </c>
      <c r="Y75" s="95">
        <f t="shared" si="38"/>
        <v>1.9236885051092862</v>
      </c>
      <c r="Z75" s="95">
        <f t="shared" si="38"/>
        <v>1.9236885051092862</v>
      </c>
      <c r="AA75" s="95">
        <f t="shared" si="38"/>
        <v>0.96184425255464312</v>
      </c>
      <c r="AB75" s="95">
        <f t="shared" si="38"/>
        <v>0</v>
      </c>
      <c r="AC75" s="95">
        <f t="shared" si="38"/>
        <v>0</v>
      </c>
      <c r="AD75" s="95">
        <f t="shared" si="38"/>
        <v>0</v>
      </c>
      <c r="AE75" s="95">
        <f t="shared" si="38"/>
        <v>0</v>
      </c>
      <c r="AF75" s="95">
        <f t="shared" si="38"/>
        <v>0</v>
      </c>
      <c r="AG75" s="95">
        <f t="shared" si="38"/>
        <v>0</v>
      </c>
      <c r="AH75" s="95">
        <f t="shared" si="38"/>
        <v>0</v>
      </c>
      <c r="AI75" s="95">
        <f t="shared" si="38"/>
        <v>0</v>
      </c>
      <c r="AJ75" s="95">
        <f t="shared" si="38"/>
        <v>0</v>
      </c>
      <c r="AK75" s="95">
        <f t="shared" si="38"/>
        <v>0</v>
      </c>
      <c r="AL75" s="95">
        <f t="shared" si="38"/>
        <v>0</v>
      </c>
      <c r="AM75" s="95">
        <f t="shared" si="38"/>
        <v>0</v>
      </c>
      <c r="AN75" s="95">
        <f t="shared" si="38"/>
        <v>0</v>
      </c>
      <c r="AO75" s="95">
        <f t="shared" si="38"/>
        <v>0</v>
      </c>
      <c r="AP75" s="95">
        <f t="shared" si="38"/>
        <v>0</v>
      </c>
      <c r="AQ75" s="95">
        <f t="shared" si="38"/>
        <v>0</v>
      </c>
      <c r="AR75" s="95">
        <f t="shared" si="38"/>
        <v>0</v>
      </c>
      <c r="AS75" s="95">
        <f t="shared" si="38"/>
        <v>0</v>
      </c>
      <c r="AT75" s="95">
        <f t="shared" si="38"/>
        <v>0</v>
      </c>
      <c r="AU75" s="95">
        <f t="shared" si="38"/>
        <v>0</v>
      </c>
      <c r="AV75" s="95">
        <f t="shared" si="38"/>
        <v>0</v>
      </c>
      <c r="AW75" s="95">
        <f t="shared" si="38"/>
        <v>0</v>
      </c>
      <c r="AX75" s="95">
        <f t="shared" si="38"/>
        <v>0</v>
      </c>
      <c r="AY75" s="95">
        <f t="shared" si="38"/>
        <v>0</v>
      </c>
      <c r="AZ75" s="95">
        <f t="shared" si="38"/>
        <v>0</v>
      </c>
      <c r="BA75" s="95">
        <f t="shared" si="38"/>
        <v>0</v>
      </c>
      <c r="BB75" s="95">
        <f t="shared" si="38"/>
        <v>0</v>
      </c>
      <c r="BC75" s="95">
        <f t="shared" si="38"/>
        <v>0</v>
      </c>
      <c r="BD75" s="95">
        <f t="shared" si="38"/>
        <v>0</v>
      </c>
      <c r="BE75" s="95">
        <f t="shared" si="38"/>
        <v>0</v>
      </c>
      <c r="BF75" s="95">
        <f t="shared" si="38"/>
        <v>0</v>
      </c>
      <c r="BG75" s="95">
        <f t="shared" si="38"/>
        <v>0</v>
      </c>
      <c r="BH75" s="95">
        <f t="shared" si="38"/>
        <v>0</v>
      </c>
      <c r="BI75" s="95">
        <f t="shared" si="38"/>
        <v>0</v>
      </c>
      <c r="BJ75" s="95">
        <f t="shared" si="38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9">B20</f>
        <v>0</v>
      </c>
      <c r="C78" s="87">
        <f t="shared" si="39"/>
        <v>0</v>
      </c>
      <c r="D78" s="87">
        <f t="shared" si="39"/>
        <v>0</v>
      </c>
      <c r="E78" s="87">
        <f t="shared" si="39"/>
        <v>0</v>
      </c>
      <c r="F78" s="87">
        <f t="shared" si="39"/>
        <v>0</v>
      </c>
      <c r="G78" s="87">
        <f t="shared" si="39"/>
        <v>43.112696214910045</v>
      </c>
      <c r="H78" s="87">
        <f t="shared" si="39"/>
        <v>0</v>
      </c>
      <c r="I78" s="87">
        <f t="shared" si="39"/>
        <v>0</v>
      </c>
      <c r="J78" s="87">
        <f t="shared" si="39"/>
        <v>0</v>
      </c>
      <c r="K78" s="87">
        <f t="shared" si="39"/>
        <v>0</v>
      </c>
      <c r="L78" s="87">
        <f t="shared" si="39"/>
        <v>0</v>
      </c>
      <c r="M78" s="87">
        <f t="shared" si="39"/>
        <v>0</v>
      </c>
      <c r="N78" s="87">
        <f t="shared" si="39"/>
        <v>0</v>
      </c>
      <c r="O78" s="87">
        <f t="shared" si="39"/>
        <v>0</v>
      </c>
      <c r="P78" s="87">
        <f t="shared" si="39"/>
        <v>0</v>
      </c>
      <c r="Q78" s="87">
        <f t="shared" si="39"/>
        <v>0</v>
      </c>
      <c r="R78" s="87">
        <f t="shared" si="39"/>
        <v>0</v>
      </c>
      <c r="S78" s="87">
        <f t="shared" si="39"/>
        <v>0</v>
      </c>
      <c r="T78" s="87">
        <f t="shared" si="39"/>
        <v>0</v>
      </c>
      <c r="U78" s="87">
        <f t="shared" si="39"/>
        <v>0</v>
      </c>
      <c r="V78" s="87">
        <f t="shared" si="39"/>
        <v>0</v>
      </c>
      <c r="W78" s="87">
        <f t="shared" si="39"/>
        <v>0</v>
      </c>
      <c r="X78" s="87">
        <f t="shared" si="39"/>
        <v>0</v>
      </c>
      <c r="Y78" s="87">
        <f t="shared" si="39"/>
        <v>0</v>
      </c>
      <c r="Z78" s="87">
        <f t="shared" si="39"/>
        <v>0</v>
      </c>
      <c r="AA78" s="87">
        <f t="shared" si="39"/>
        <v>0</v>
      </c>
      <c r="AB78" s="87">
        <f t="shared" si="39"/>
        <v>0</v>
      </c>
      <c r="AC78" s="87">
        <f t="shared" si="39"/>
        <v>0</v>
      </c>
      <c r="AD78" s="87">
        <f t="shared" si="39"/>
        <v>0</v>
      </c>
      <c r="AE78" s="87">
        <f t="shared" si="39"/>
        <v>0</v>
      </c>
      <c r="AF78" s="87">
        <f t="shared" si="39"/>
        <v>0</v>
      </c>
      <c r="AG78" s="87">
        <f t="shared" si="39"/>
        <v>0</v>
      </c>
      <c r="AH78" s="87">
        <f t="shared" si="39"/>
        <v>0</v>
      </c>
      <c r="AI78" s="87">
        <f t="shared" si="39"/>
        <v>0</v>
      </c>
      <c r="AJ78" s="87">
        <f t="shared" si="39"/>
        <v>0</v>
      </c>
      <c r="AK78" s="87">
        <f t="shared" si="39"/>
        <v>0</v>
      </c>
      <c r="AL78" s="87">
        <f t="shared" si="39"/>
        <v>0</v>
      </c>
      <c r="AM78" s="87">
        <f t="shared" si="39"/>
        <v>0</v>
      </c>
      <c r="AN78" s="87">
        <f t="shared" si="39"/>
        <v>0</v>
      </c>
      <c r="AO78" s="87">
        <f t="shared" si="39"/>
        <v>0</v>
      </c>
      <c r="AP78" s="87">
        <f t="shared" si="39"/>
        <v>0</v>
      </c>
      <c r="AQ78" s="87">
        <f t="shared" si="39"/>
        <v>0</v>
      </c>
      <c r="AR78" s="87">
        <f t="shared" si="39"/>
        <v>0</v>
      </c>
      <c r="AS78" s="87">
        <f t="shared" si="39"/>
        <v>0</v>
      </c>
      <c r="AT78" s="87">
        <f t="shared" si="39"/>
        <v>0</v>
      </c>
      <c r="AU78" s="87">
        <f t="shared" si="39"/>
        <v>0</v>
      </c>
      <c r="AV78" s="87">
        <f t="shared" si="39"/>
        <v>0</v>
      </c>
      <c r="AW78" s="87">
        <f t="shared" si="39"/>
        <v>0</v>
      </c>
      <c r="AX78" s="87">
        <f t="shared" si="39"/>
        <v>0</v>
      </c>
      <c r="AY78" s="87">
        <f t="shared" si="39"/>
        <v>0</v>
      </c>
      <c r="AZ78" s="87">
        <f t="shared" si="39"/>
        <v>0</v>
      </c>
      <c r="BA78" s="87">
        <f t="shared" si="39"/>
        <v>0</v>
      </c>
      <c r="BB78" s="87">
        <f t="shared" si="39"/>
        <v>0</v>
      </c>
      <c r="BC78" s="87">
        <f t="shared" si="39"/>
        <v>0</v>
      </c>
      <c r="BD78" s="87">
        <f t="shared" si="39"/>
        <v>-43.112696214910045</v>
      </c>
      <c r="BE78" s="87">
        <f t="shared" si="39"/>
        <v>0</v>
      </c>
      <c r="BF78" s="87">
        <f t="shared" si="39"/>
        <v>0</v>
      </c>
      <c r="BG78" s="87">
        <f t="shared" si="39"/>
        <v>0</v>
      </c>
      <c r="BH78" s="87">
        <f t="shared" si="39"/>
        <v>0</v>
      </c>
      <c r="BI78" s="87">
        <f t="shared" si="39"/>
        <v>0</v>
      </c>
      <c r="BJ78" s="87">
        <f t="shared" si="39"/>
        <v>0</v>
      </c>
      <c r="BK78" s="87">
        <f t="shared" si="39"/>
        <v>0</v>
      </c>
      <c r="BL78" s="87">
        <f t="shared" si="39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0</v>
      </c>
      <c r="E80" s="87">
        <f>SUM($B$78:E78)</f>
        <v>0</v>
      </c>
      <c r="F80" s="87">
        <f>SUM($B$78:F78)</f>
        <v>0</v>
      </c>
      <c r="G80" s="87">
        <f>SUM($B$78:G78)</f>
        <v>43.112696214910045</v>
      </c>
      <c r="H80" s="87">
        <f>SUM($B$78:H78)</f>
        <v>43.112696214910045</v>
      </c>
      <c r="I80" s="87">
        <f>SUM($B$78:I78)</f>
        <v>43.112696214910045</v>
      </c>
      <c r="J80" s="87">
        <f>SUM($B$78:J78)</f>
        <v>43.112696214910045</v>
      </c>
      <c r="K80" s="87">
        <f>SUM($B$78:K78)</f>
        <v>43.112696214910045</v>
      </c>
      <c r="L80" s="87">
        <f>SUM($B$78:L78)</f>
        <v>43.112696214910045</v>
      </c>
      <c r="M80" s="87">
        <f>SUM($B$78:M78)</f>
        <v>43.112696214910045</v>
      </c>
      <c r="N80" s="87">
        <f>SUM($B$78:N78)</f>
        <v>43.112696214910045</v>
      </c>
      <c r="O80" s="87">
        <f>SUM($B$78:O78)</f>
        <v>43.112696214910045</v>
      </c>
      <c r="P80" s="87">
        <f>SUM($B$78:P78)</f>
        <v>43.112696214910045</v>
      </c>
      <c r="Q80" s="87">
        <f>SUM($B$78:Q78)</f>
        <v>43.112696214910045</v>
      </c>
      <c r="R80" s="87">
        <f>SUM($B$78:R78)</f>
        <v>43.112696214910045</v>
      </c>
      <c r="S80" s="87">
        <f>SUM($B$78:S78)</f>
        <v>43.112696214910045</v>
      </c>
      <c r="T80" s="87">
        <f>SUM($B$78:T78)</f>
        <v>43.112696214910045</v>
      </c>
      <c r="U80" s="87">
        <f>SUM($B$78:U78)</f>
        <v>43.112696214910045</v>
      </c>
      <c r="V80" s="87">
        <f>SUM($B$78:V78)</f>
        <v>43.112696214910045</v>
      </c>
      <c r="W80" s="87">
        <f>SUM($B$78:W78)</f>
        <v>43.112696214910045</v>
      </c>
      <c r="X80" s="87">
        <f>SUM($B$78:X78)</f>
        <v>43.112696214910045</v>
      </c>
      <c r="Y80" s="87">
        <f>SUM($B$78:Y78)</f>
        <v>43.112696214910045</v>
      </c>
      <c r="Z80" s="87">
        <f>SUM($B$78:Z78)</f>
        <v>43.112696214910045</v>
      </c>
      <c r="AA80" s="87">
        <f>SUM($B$78:AA78)</f>
        <v>43.112696214910045</v>
      </c>
      <c r="AB80" s="87">
        <f>SUM($B$78:AB78)</f>
        <v>43.112696214910045</v>
      </c>
      <c r="AC80" s="87">
        <f>SUM($B$78:AC78)</f>
        <v>43.112696214910045</v>
      </c>
      <c r="AD80" s="87">
        <f>SUM($B$78:AD78)</f>
        <v>43.112696214910045</v>
      </c>
      <c r="AE80" s="87">
        <f>SUM($B$78:AE78)</f>
        <v>43.112696214910045</v>
      </c>
      <c r="AF80" s="87">
        <f>SUM($B$78:AF78)</f>
        <v>43.112696214910045</v>
      </c>
      <c r="AG80" s="87">
        <f>SUM($B$78:AG78)</f>
        <v>43.112696214910045</v>
      </c>
      <c r="AH80" s="87">
        <f>SUM($B$78:AH78)</f>
        <v>43.112696214910045</v>
      </c>
      <c r="AI80" s="87">
        <f>SUM($B$78:AI78)</f>
        <v>43.112696214910045</v>
      </c>
      <c r="AJ80" s="87">
        <f>SUM($B$78:AJ78)</f>
        <v>43.112696214910045</v>
      </c>
      <c r="AK80" s="87">
        <f>SUM($B$78:AK78)</f>
        <v>43.112696214910045</v>
      </c>
      <c r="AL80" s="87">
        <f>SUM($B$78:AL78)</f>
        <v>43.112696214910045</v>
      </c>
      <c r="AM80" s="87">
        <f>SUM($B$78:AM78)</f>
        <v>43.112696214910045</v>
      </c>
      <c r="AN80" s="87">
        <f>SUM($B$78:AN78)</f>
        <v>43.112696214910045</v>
      </c>
      <c r="AO80" s="87">
        <f>SUM($B$78:AO78)</f>
        <v>43.112696214910045</v>
      </c>
      <c r="AP80" s="87">
        <f>SUM($B$78:AP78)</f>
        <v>43.112696214910045</v>
      </c>
      <c r="AQ80" s="87">
        <f>SUM($B$78:AQ78)</f>
        <v>43.112696214910045</v>
      </c>
      <c r="AR80" s="87">
        <f>SUM($B$78:AR78)</f>
        <v>43.112696214910045</v>
      </c>
      <c r="AS80" s="87">
        <f>SUM($B$78:AS78)</f>
        <v>43.112696214910045</v>
      </c>
      <c r="AT80" s="87">
        <f>SUM($B$78:AT78)</f>
        <v>43.112696214910045</v>
      </c>
      <c r="AU80" s="87">
        <f>SUM($B$78:AU78)</f>
        <v>43.112696214910045</v>
      </c>
      <c r="AV80" s="87">
        <f>SUM($B$78:AV78)</f>
        <v>43.112696214910045</v>
      </c>
      <c r="AW80" s="87">
        <f>SUM($B$78:AW78)</f>
        <v>43.112696214910045</v>
      </c>
      <c r="AX80" s="87">
        <f>SUM($B$78:AX78)</f>
        <v>43.112696214910045</v>
      </c>
      <c r="AY80" s="87">
        <f>SUM($B$78:AY78)</f>
        <v>43.112696214910045</v>
      </c>
      <c r="AZ80" s="87">
        <f>SUM($B$78:AZ78)</f>
        <v>43.112696214910045</v>
      </c>
      <c r="BA80" s="87">
        <f>SUM($B$78:BA78)</f>
        <v>43.112696214910045</v>
      </c>
      <c r="BB80" s="87">
        <f>SUM($B$78:BB78)</f>
        <v>43.112696214910045</v>
      </c>
      <c r="BC80" s="87">
        <f>SUM($B$78:BC78)</f>
        <v>43.112696214910045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0</v>
      </c>
      <c r="E81" s="330">
        <f t="shared" ref="E81:BL81" si="40">E74</f>
        <v>0</v>
      </c>
      <c r="F81" s="330">
        <f t="shared" si="40"/>
        <v>0</v>
      </c>
      <c r="G81" s="330">
        <f t="shared" si="40"/>
        <v>1.6167261080591266</v>
      </c>
      <c r="H81" s="330">
        <f t="shared" si="40"/>
        <v>3.1123055397543564</v>
      </c>
      <c r="I81" s="330">
        <f t="shared" si="40"/>
        <v>2.8786347262695435</v>
      </c>
      <c r="J81" s="330">
        <f t="shared" si="40"/>
        <v>2.6630712451949936</v>
      </c>
      <c r="K81" s="330">
        <f t="shared" si="40"/>
        <v>2.4630283347578108</v>
      </c>
      <c r="L81" s="330">
        <f t="shared" si="40"/>
        <v>2.278505994957996</v>
      </c>
      <c r="M81" s="330">
        <f t="shared" si="40"/>
        <v>2.1073485909848029</v>
      </c>
      <c r="N81" s="330">
        <f t="shared" si="40"/>
        <v>1.9495561228382323</v>
      </c>
      <c r="O81" s="330">
        <f t="shared" si="40"/>
        <v>1.9236885051092862</v>
      </c>
      <c r="P81" s="330">
        <f t="shared" si="40"/>
        <v>1.9236885051092862</v>
      </c>
      <c r="Q81" s="330">
        <f t="shared" si="40"/>
        <v>1.9236885051092862</v>
      </c>
      <c r="R81" s="330">
        <f t="shared" si="40"/>
        <v>1.9236885051092862</v>
      </c>
      <c r="S81" s="330">
        <f t="shared" si="40"/>
        <v>1.9236885051092862</v>
      </c>
      <c r="T81" s="330">
        <f t="shared" si="40"/>
        <v>1.9236885051092862</v>
      </c>
      <c r="U81" s="330">
        <f t="shared" si="40"/>
        <v>1.9236885051092862</v>
      </c>
      <c r="V81" s="330">
        <f t="shared" si="40"/>
        <v>1.9236885051092862</v>
      </c>
      <c r="W81" s="330">
        <f t="shared" si="40"/>
        <v>1.9236885051092862</v>
      </c>
      <c r="X81" s="330">
        <f t="shared" si="40"/>
        <v>1.9236885051092862</v>
      </c>
      <c r="Y81" s="330">
        <f t="shared" si="40"/>
        <v>1.9236885051092862</v>
      </c>
      <c r="Z81" s="330">
        <f t="shared" si="40"/>
        <v>1.9236885051092862</v>
      </c>
      <c r="AA81" s="330">
        <f t="shared" si="40"/>
        <v>0.96184425255464312</v>
      </c>
      <c r="AB81" s="330">
        <f t="shared" si="40"/>
        <v>0</v>
      </c>
      <c r="AC81" s="330">
        <f t="shared" si="40"/>
        <v>0</v>
      </c>
      <c r="AD81" s="330">
        <f t="shared" si="40"/>
        <v>0</v>
      </c>
      <c r="AE81" s="330">
        <f t="shared" si="40"/>
        <v>0</v>
      </c>
      <c r="AF81" s="330">
        <f t="shared" si="40"/>
        <v>0</v>
      </c>
      <c r="AG81" s="330">
        <f t="shared" si="40"/>
        <v>0</v>
      </c>
      <c r="AH81" s="330">
        <f t="shared" si="40"/>
        <v>0</v>
      </c>
      <c r="AI81" s="330">
        <f t="shared" si="40"/>
        <v>0</v>
      </c>
      <c r="AJ81" s="330">
        <f t="shared" si="40"/>
        <v>0</v>
      </c>
      <c r="AK81" s="330">
        <f t="shared" si="40"/>
        <v>0</v>
      </c>
      <c r="AL81" s="330">
        <f t="shared" si="40"/>
        <v>0</v>
      </c>
      <c r="AM81" s="330">
        <f t="shared" si="40"/>
        <v>0</v>
      </c>
      <c r="AN81" s="330">
        <f t="shared" si="40"/>
        <v>0</v>
      </c>
      <c r="AO81" s="330">
        <f t="shared" si="40"/>
        <v>0</v>
      </c>
      <c r="AP81" s="330">
        <f t="shared" si="40"/>
        <v>0</v>
      </c>
      <c r="AQ81" s="330">
        <f t="shared" si="40"/>
        <v>0</v>
      </c>
      <c r="AR81" s="330">
        <f t="shared" si="40"/>
        <v>0</v>
      </c>
      <c r="AS81" s="330">
        <f t="shared" si="40"/>
        <v>0</v>
      </c>
      <c r="AT81" s="330">
        <f t="shared" si="40"/>
        <v>0</v>
      </c>
      <c r="AU81" s="330">
        <f t="shared" si="40"/>
        <v>0</v>
      </c>
      <c r="AV81" s="330">
        <f t="shared" si="40"/>
        <v>0</v>
      </c>
      <c r="AW81" s="330">
        <f t="shared" si="40"/>
        <v>0</v>
      </c>
      <c r="AX81" s="330">
        <f t="shared" si="40"/>
        <v>0</v>
      </c>
      <c r="AY81" s="330">
        <f t="shared" si="40"/>
        <v>0</v>
      </c>
      <c r="AZ81" s="330">
        <f t="shared" si="40"/>
        <v>0</v>
      </c>
      <c r="BA81" s="330">
        <f t="shared" si="40"/>
        <v>0</v>
      </c>
      <c r="BB81" s="330">
        <f t="shared" si="40"/>
        <v>0</v>
      </c>
      <c r="BC81" s="330">
        <f t="shared" si="40"/>
        <v>0</v>
      </c>
      <c r="BD81" s="330">
        <f t="shared" si="40"/>
        <v>0</v>
      </c>
      <c r="BE81" s="330">
        <f t="shared" si="40"/>
        <v>0</v>
      </c>
      <c r="BF81" s="330">
        <f t="shared" si="40"/>
        <v>0</v>
      </c>
      <c r="BG81" s="330">
        <f t="shared" si="40"/>
        <v>0</v>
      </c>
      <c r="BH81" s="330">
        <f t="shared" si="40"/>
        <v>0</v>
      </c>
      <c r="BI81" s="330">
        <f t="shared" si="40"/>
        <v>0</v>
      </c>
      <c r="BJ81" s="330">
        <f t="shared" si="40"/>
        <v>0</v>
      </c>
      <c r="BK81" s="330">
        <f t="shared" si="40"/>
        <v>0</v>
      </c>
      <c r="BL81" s="330">
        <f t="shared" si="40"/>
        <v>0</v>
      </c>
      <c r="BM81" s="37"/>
      <c r="BN81" s="75">
        <f>SUM(B81:BM81)</f>
        <v>43.11528297668292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1">C79+C81</f>
        <v>0</v>
      </c>
      <c r="D82" s="95">
        <f t="shared" si="41"/>
        <v>0</v>
      </c>
      <c r="E82" s="95">
        <f t="shared" si="41"/>
        <v>0</v>
      </c>
      <c r="F82" s="95">
        <f t="shared" si="41"/>
        <v>0</v>
      </c>
      <c r="G82" s="95">
        <f t="shared" si="41"/>
        <v>1.6167261080591266</v>
      </c>
      <c r="H82" s="95">
        <f t="shared" si="41"/>
        <v>3.1123055397543564</v>
      </c>
      <c r="I82" s="95">
        <f t="shared" si="41"/>
        <v>2.8786347262695435</v>
      </c>
      <c r="J82" s="95">
        <f t="shared" si="41"/>
        <v>2.6630712451949936</v>
      </c>
      <c r="K82" s="95">
        <f t="shared" si="41"/>
        <v>2.4630283347578108</v>
      </c>
      <c r="L82" s="95">
        <f t="shared" si="41"/>
        <v>2.278505994957996</v>
      </c>
      <c r="M82" s="95">
        <f t="shared" si="41"/>
        <v>2.1073485909848029</v>
      </c>
      <c r="N82" s="95">
        <f t="shared" si="41"/>
        <v>1.9495561228382323</v>
      </c>
      <c r="O82" s="95">
        <f t="shared" si="41"/>
        <v>1.9236885051092862</v>
      </c>
      <c r="P82" s="95">
        <f t="shared" si="41"/>
        <v>1.9236885051092862</v>
      </c>
      <c r="Q82" s="95">
        <f t="shared" si="41"/>
        <v>1.9236885051092862</v>
      </c>
      <c r="R82" s="95">
        <f t="shared" si="41"/>
        <v>1.9236885051092862</v>
      </c>
      <c r="S82" s="95">
        <f t="shared" si="41"/>
        <v>1.9236885051092862</v>
      </c>
      <c r="T82" s="95">
        <f t="shared" si="41"/>
        <v>1.9236885051092862</v>
      </c>
      <c r="U82" s="95">
        <f t="shared" si="41"/>
        <v>1.9236885051092862</v>
      </c>
      <c r="V82" s="95">
        <f t="shared" si="41"/>
        <v>1.9236885051092862</v>
      </c>
      <c r="W82" s="95">
        <f t="shared" si="41"/>
        <v>1.9236885051092862</v>
      </c>
      <c r="X82" s="95">
        <f t="shared" si="41"/>
        <v>1.9236885051092862</v>
      </c>
      <c r="Y82" s="95">
        <f t="shared" si="41"/>
        <v>1.9236885051092862</v>
      </c>
      <c r="Z82" s="95">
        <f t="shared" si="41"/>
        <v>1.9236885051092862</v>
      </c>
      <c r="AA82" s="95">
        <f t="shared" si="41"/>
        <v>0.96184425255464312</v>
      </c>
      <c r="AB82" s="95">
        <f t="shared" si="41"/>
        <v>0</v>
      </c>
      <c r="AC82" s="95">
        <f t="shared" si="41"/>
        <v>0</v>
      </c>
      <c r="AD82" s="95">
        <f t="shared" si="41"/>
        <v>0</v>
      </c>
      <c r="AE82" s="95">
        <f t="shared" si="41"/>
        <v>0</v>
      </c>
      <c r="AF82" s="95">
        <f t="shared" si="41"/>
        <v>0</v>
      </c>
      <c r="AG82" s="95">
        <f t="shared" si="41"/>
        <v>0</v>
      </c>
      <c r="AH82" s="95">
        <f t="shared" si="41"/>
        <v>0</v>
      </c>
      <c r="AI82" s="95">
        <f t="shared" si="41"/>
        <v>0</v>
      </c>
      <c r="AJ82" s="95">
        <f t="shared" si="41"/>
        <v>0</v>
      </c>
      <c r="AK82" s="95">
        <f t="shared" si="41"/>
        <v>0</v>
      </c>
      <c r="AL82" s="95">
        <f t="shared" si="41"/>
        <v>0</v>
      </c>
      <c r="AM82" s="95">
        <f t="shared" si="41"/>
        <v>0</v>
      </c>
      <c r="AN82" s="95">
        <f t="shared" si="41"/>
        <v>0</v>
      </c>
      <c r="AO82" s="95">
        <f t="shared" si="41"/>
        <v>0</v>
      </c>
      <c r="AP82" s="95">
        <f t="shared" si="41"/>
        <v>0</v>
      </c>
      <c r="AQ82" s="95">
        <f t="shared" si="41"/>
        <v>0</v>
      </c>
      <c r="AR82" s="95">
        <f t="shared" si="41"/>
        <v>0</v>
      </c>
      <c r="AS82" s="95">
        <f t="shared" si="41"/>
        <v>0</v>
      </c>
      <c r="AT82" s="95">
        <f t="shared" si="41"/>
        <v>0</v>
      </c>
      <c r="AU82" s="95">
        <f t="shared" si="41"/>
        <v>0</v>
      </c>
      <c r="AV82" s="95">
        <f t="shared" si="41"/>
        <v>0</v>
      </c>
      <c r="AW82" s="95">
        <f t="shared" si="41"/>
        <v>0</v>
      </c>
      <c r="AX82" s="95">
        <f t="shared" si="41"/>
        <v>0</v>
      </c>
      <c r="AY82" s="95">
        <f t="shared" si="41"/>
        <v>0</v>
      </c>
      <c r="AZ82" s="95">
        <f t="shared" si="41"/>
        <v>0</v>
      </c>
      <c r="BA82" s="95">
        <f t="shared" si="41"/>
        <v>0</v>
      </c>
      <c r="BB82" s="95">
        <f t="shared" si="41"/>
        <v>0</v>
      </c>
      <c r="BC82" s="95">
        <f t="shared" si="41"/>
        <v>0</v>
      </c>
      <c r="BD82" s="95">
        <f t="shared" si="41"/>
        <v>0</v>
      </c>
      <c r="BE82" s="95">
        <f t="shared" si="41"/>
        <v>0</v>
      </c>
      <c r="BF82" s="95">
        <f t="shared" si="41"/>
        <v>0</v>
      </c>
      <c r="BG82" s="95">
        <f t="shared" si="41"/>
        <v>0</v>
      </c>
      <c r="BH82" s="95">
        <f t="shared" si="41"/>
        <v>0</v>
      </c>
      <c r="BI82" s="95">
        <f t="shared" si="41"/>
        <v>0</v>
      </c>
      <c r="BJ82" s="95">
        <f t="shared" si="41"/>
        <v>0</v>
      </c>
      <c r="BK82" s="95">
        <f t="shared" si="41"/>
        <v>0</v>
      </c>
      <c r="BL82" s="95">
        <f t="shared" si="41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AY85" si="42">$B$20*(1-$B$5)/$B$3</f>
        <v>0</v>
      </c>
      <c r="C85" s="75">
        <f t="shared" si="42"/>
        <v>0</v>
      </c>
      <c r="D85" s="75">
        <f t="shared" si="42"/>
        <v>0</v>
      </c>
      <c r="E85" s="75">
        <f t="shared" si="42"/>
        <v>0</v>
      </c>
      <c r="F85" s="75">
        <f t="shared" si="42"/>
        <v>0</v>
      </c>
      <c r="G85" s="75">
        <f t="shared" si="42"/>
        <v>0</v>
      </c>
      <c r="H85" s="75">
        <f t="shared" si="42"/>
        <v>0</v>
      </c>
      <c r="I85" s="75">
        <f t="shared" si="42"/>
        <v>0</v>
      </c>
      <c r="J85" s="75">
        <f t="shared" si="42"/>
        <v>0</v>
      </c>
      <c r="K85" s="75">
        <f t="shared" si="42"/>
        <v>0</v>
      </c>
      <c r="L85" s="75">
        <f t="shared" si="42"/>
        <v>0</v>
      </c>
      <c r="M85" s="75">
        <f t="shared" si="42"/>
        <v>0</v>
      </c>
      <c r="N85" s="75">
        <f t="shared" si="42"/>
        <v>0</v>
      </c>
      <c r="O85" s="75">
        <f t="shared" si="42"/>
        <v>0</v>
      </c>
      <c r="P85" s="75">
        <f t="shared" si="42"/>
        <v>0</v>
      </c>
      <c r="Q85" s="75">
        <f t="shared" si="42"/>
        <v>0</v>
      </c>
      <c r="R85" s="75">
        <f t="shared" si="42"/>
        <v>0</v>
      </c>
      <c r="S85" s="75">
        <f t="shared" si="42"/>
        <v>0</v>
      </c>
      <c r="T85" s="75">
        <f t="shared" si="42"/>
        <v>0</v>
      </c>
      <c r="U85" s="75">
        <f t="shared" si="42"/>
        <v>0</v>
      </c>
      <c r="V85" s="75">
        <f t="shared" si="42"/>
        <v>0</v>
      </c>
      <c r="W85" s="75">
        <f t="shared" si="42"/>
        <v>0</v>
      </c>
      <c r="X85" s="75">
        <f t="shared" si="42"/>
        <v>0</v>
      </c>
      <c r="Y85" s="75">
        <f t="shared" si="42"/>
        <v>0</v>
      </c>
      <c r="Z85" s="75">
        <f t="shared" si="42"/>
        <v>0</v>
      </c>
      <c r="AA85" s="75">
        <f t="shared" si="42"/>
        <v>0</v>
      </c>
      <c r="AB85" s="75">
        <f t="shared" si="42"/>
        <v>0</v>
      </c>
      <c r="AC85" s="75">
        <f t="shared" si="42"/>
        <v>0</v>
      </c>
      <c r="AD85" s="75">
        <f t="shared" si="42"/>
        <v>0</v>
      </c>
      <c r="AE85" s="75">
        <f t="shared" si="42"/>
        <v>0</v>
      </c>
      <c r="AF85" s="75">
        <f t="shared" si="42"/>
        <v>0</v>
      </c>
      <c r="AG85" s="75">
        <f t="shared" si="42"/>
        <v>0</v>
      </c>
      <c r="AH85" s="75">
        <f t="shared" si="42"/>
        <v>0</v>
      </c>
      <c r="AI85" s="75">
        <f t="shared" si="42"/>
        <v>0</v>
      </c>
      <c r="AJ85" s="75">
        <f t="shared" si="42"/>
        <v>0</v>
      </c>
      <c r="AK85" s="75">
        <f t="shared" si="42"/>
        <v>0</v>
      </c>
      <c r="AL85" s="75">
        <f t="shared" si="42"/>
        <v>0</v>
      </c>
      <c r="AM85" s="75">
        <f t="shared" si="42"/>
        <v>0</v>
      </c>
      <c r="AN85" s="75">
        <f t="shared" si="42"/>
        <v>0</v>
      </c>
      <c r="AO85" s="75">
        <f t="shared" si="42"/>
        <v>0</v>
      </c>
      <c r="AP85" s="75">
        <f t="shared" si="42"/>
        <v>0</v>
      </c>
      <c r="AQ85" s="75">
        <f t="shared" si="42"/>
        <v>0</v>
      </c>
      <c r="AR85" s="75">
        <f t="shared" si="42"/>
        <v>0</v>
      </c>
      <c r="AS85" s="75">
        <f t="shared" si="42"/>
        <v>0</v>
      </c>
      <c r="AT85" s="75">
        <f t="shared" si="42"/>
        <v>0</v>
      </c>
      <c r="AU85" s="75">
        <f t="shared" si="42"/>
        <v>0</v>
      </c>
      <c r="AV85" s="75">
        <f t="shared" si="42"/>
        <v>0</v>
      </c>
      <c r="AW85" s="75">
        <f t="shared" si="42"/>
        <v>0</v>
      </c>
      <c r="AX85" s="75">
        <f t="shared" si="42"/>
        <v>0</v>
      </c>
      <c r="AY85" s="75">
        <f t="shared" si="42"/>
        <v>0</v>
      </c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37"/>
      <c r="BN85" s="75">
        <f t="shared" ref="BN85:BN97" si="43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AZ86" si="44">$C$20*(1-$B$5)/$B$3</f>
        <v>0</v>
      </c>
      <c r="D86" s="75">
        <f t="shared" si="44"/>
        <v>0</v>
      </c>
      <c r="E86" s="75">
        <f t="shared" si="44"/>
        <v>0</v>
      </c>
      <c r="F86" s="75">
        <f t="shared" si="44"/>
        <v>0</v>
      </c>
      <c r="G86" s="75">
        <f t="shared" si="44"/>
        <v>0</v>
      </c>
      <c r="H86" s="75">
        <f t="shared" si="44"/>
        <v>0</v>
      </c>
      <c r="I86" s="75">
        <f t="shared" si="44"/>
        <v>0</v>
      </c>
      <c r="J86" s="75">
        <f t="shared" si="44"/>
        <v>0</v>
      </c>
      <c r="K86" s="75">
        <f t="shared" si="44"/>
        <v>0</v>
      </c>
      <c r="L86" s="75">
        <f t="shared" si="44"/>
        <v>0</v>
      </c>
      <c r="M86" s="75">
        <f t="shared" si="44"/>
        <v>0</v>
      </c>
      <c r="N86" s="75">
        <f t="shared" si="44"/>
        <v>0</v>
      </c>
      <c r="O86" s="75">
        <f t="shared" si="44"/>
        <v>0</v>
      </c>
      <c r="P86" s="75">
        <f t="shared" si="44"/>
        <v>0</v>
      </c>
      <c r="Q86" s="75">
        <f t="shared" si="44"/>
        <v>0</v>
      </c>
      <c r="R86" s="75">
        <f t="shared" si="44"/>
        <v>0</v>
      </c>
      <c r="S86" s="75">
        <f t="shared" si="44"/>
        <v>0</v>
      </c>
      <c r="T86" s="75">
        <f t="shared" si="44"/>
        <v>0</v>
      </c>
      <c r="U86" s="75">
        <f t="shared" si="44"/>
        <v>0</v>
      </c>
      <c r="V86" s="75">
        <f t="shared" si="44"/>
        <v>0</v>
      </c>
      <c r="W86" s="75">
        <f t="shared" si="44"/>
        <v>0</v>
      </c>
      <c r="X86" s="75">
        <f t="shared" si="44"/>
        <v>0</v>
      </c>
      <c r="Y86" s="75">
        <f t="shared" si="44"/>
        <v>0</v>
      </c>
      <c r="Z86" s="75">
        <f t="shared" si="44"/>
        <v>0</v>
      </c>
      <c r="AA86" s="75">
        <f t="shared" si="44"/>
        <v>0</v>
      </c>
      <c r="AB86" s="75">
        <f t="shared" si="44"/>
        <v>0</v>
      </c>
      <c r="AC86" s="75">
        <f t="shared" si="44"/>
        <v>0</v>
      </c>
      <c r="AD86" s="75">
        <f t="shared" si="44"/>
        <v>0</v>
      </c>
      <c r="AE86" s="75">
        <f t="shared" si="44"/>
        <v>0</v>
      </c>
      <c r="AF86" s="75">
        <f t="shared" si="44"/>
        <v>0</v>
      </c>
      <c r="AG86" s="75">
        <f t="shared" si="44"/>
        <v>0</v>
      </c>
      <c r="AH86" s="75">
        <f t="shared" si="44"/>
        <v>0</v>
      </c>
      <c r="AI86" s="75">
        <f t="shared" si="44"/>
        <v>0</v>
      </c>
      <c r="AJ86" s="75">
        <f t="shared" si="44"/>
        <v>0</v>
      </c>
      <c r="AK86" s="75">
        <f t="shared" si="44"/>
        <v>0</v>
      </c>
      <c r="AL86" s="75">
        <f t="shared" si="44"/>
        <v>0</v>
      </c>
      <c r="AM86" s="75">
        <f t="shared" si="44"/>
        <v>0</v>
      </c>
      <c r="AN86" s="75">
        <f t="shared" si="44"/>
        <v>0</v>
      </c>
      <c r="AO86" s="75">
        <f t="shared" si="44"/>
        <v>0</v>
      </c>
      <c r="AP86" s="75">
        <f t="shared" si="44"/>
        <v>0</v>
      </c>
      <c r="AQ86" s="75">
        <f t="shared" si="44"/>
        <v>0</v>
      </c>
      <c r="AR86" s="75">
        <f t="shared" si="44"/>
        <v>0</v>
      </c>
      <c r="AS86" s="75">
        <f t="shared" si="44"/>
        <v>0</v>
      </c>
      <c r="AT86" s="75">
        <f t="shared" si="44"/>
        <v>0</v>
      </c>
      <c r="AU86" s="75">
        <f t="shared" si="44"/>
        <v>0</v>
      </c>
      <c r="AV86" s="75">
        <f t="shared" si="44"/>
        <v>0</v>
      </c>
      <c r="AW86" s="75">
        <f t="shared" si="44"/>
        <v>0</v>
      </c>
      <c r="AX86" s="75">
        <f t="shared" si="44"/>
        <v>0</v>
      </c>
      <c r="AY86" s="75">
        <f t="shared" si="44"/>
        <v>0</v>
      </c>
      <c r="AZ86" s="75">
        <f t="shared" si="44"/>
        <v>0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3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0</v>
      </c>
      <c r="E87" s="75">
        <f t="shared" ref="E87:BA87" si="45">$D$20*(1-$B$5)/$B$3</f>
        <v>0</v>
      </c>
      <c r="F87" s="75">
        <f t="shared" si="45"/>
        <v>0</v>
      </c>
      <c r="G87" s="75">
        <f t="shared" si="45"/>
        <v>0</v>
      </c>
      <c r="H87" s="75">
        <f t="shared" si="45"/>
        <v>0</v>
      </c>
      <c r="I87" s="75">
        <f t="shared" si="45"/>
        <v>0</v>
      </c>
      <c r="J87" s="75">
        <f t="shared" si="45"/>
        <v>0</v>
      </c>
      <c r="K87" s="75">
        <f t="shared" si="45"/>
        <v>0</v>
      </c>
      <c r="L87" s="75">
        <f t="shared" si="45"/>
        <v>0</v>
      </c>
      <c r="M87" s="75">
        <f t="shared" si="45"/>
        <v>0</v>
      </c>
      <c r="N87" s="75">
        <f t="shared" si="45"/>
        <v>0</v>
      </c>
      <c r="O87" s="75">
        <f t="shared" si="45"/>
        <v>0</v>
      </c>
      <c r="P87" s="75">
        <f t="shared" si="45"/>
        <v>0</v>
      </c>
      <c r="Q87" s="75">
        <f t="shared" si="45"/>
        <v>0</v>
      </c>
      <c r="R87" s="75">
        <f t="shared" si="45"/>
        <v>0</v>
      </c>
      <c r="S87" s="75">
        <f t="shared" si="45"/>
        <v>0</v>
      </c>
      <c r="T87" s="75">
        <f t="shared" si="45"/>
        <v>0</v>
      </c>
      <c r="U87" s="75">
        <f t="shared" si="45"/>
        <v>0</v>
      </c>
      <c r="V87" s="75">
        <f t="shared" si="45"/>
        <v>0</v>
      </c>
      <c r="W87" s="75">
        <f t="shared" si="45"/>
        <v>0</v>
      </c>
      <c r="X87" s="75">
        <f t="shared" si="45"/>
        <v>0</v>
      </c>
      <c r="Y87" s="75">
        <f t="shared" si="45"/>
        <v>0</v>
      </c>
      <c r="Z87" s="75">
        <f t="shared" si="45"/>
        <v>0</v>
      </c>
      <c r="AA87" s="75">
        <f t="shared" si="45"/>
        <v>0</v>
      </c>
      <c r="AB87" s="75">
        <f t="shared" si="45"/>
        <v>0</v>
      </c>
      <c r="AC87" s="75">
        <f t="shared" si="45"/>
        <v>0</v>
      </c>
      <c r="AD87" s="75">
        <f t="shared" si="45"/>
        <v>0</v>
      </c>
      <c r="AE87" s="75">
        <f t="shared" si="45"/>
        <v>0</v>
      </c>
      <c r="AF87" s="75">
        <f t="shared" si="45"/>
        <v>0</v>
      </c>
      <c r="AG87" s="75">
        <f t="shared" si="45"/>
        <v>0</v>
      </c>
      <c r="AH87" s="75">
        <f t="shared" si="45"/>
        <v>0</v>
      </c>
      <c r="AI87" s="75">
        <f t="shared" si="45"/>
        <v>0</v>
      </c>
      <c r="AJ87" s="75">
        <f t="shared" si="45"/>
        <v>0</v>
      </c>
      <c r="AK87" s="75">
        <f t="shared" si="45"/>
        <v>0</v>
      </c>
      <c r="AL87" s="75">
        <f t="shared" si="45"/>
        <v>0</v>
      </c>
      <c r="AM87" s="75">
        <f t="shared" si="45"/>
        <v>0</v>
      </c>
      <c r="AN87" s="75">
        <f t="shared" si="45"/>
        <v>0</v>
      </c>
      <c r="AO87" s="75">
        <f t="shared" si="45"/>
        <v>0</v>
      </c>
      <c r="AP87" s="75">
        <f t="shared" si="45"/>
        <v>0</v>
      </c>
      <c r="AQ87" s="75">
        <f t="shared" si="45"/>
        <v>0</v>
      </c>
      <c r="AR87" s="75">
        <f t="shared" si="45"/>
        <v>0</v>
      </c>
      <c r="AS87" s="75">
        <f t="shared" si="45"/>
        <v>0</v>
      </c>
      <c r="AT87" s="75">
        <f t="shared" si="45"/>
        <v>0</v>
      </c>
      <c r="AU87" s="75">
        <f t="shared" si="45"/>
        <v>0</v>
      </c>
      <c r="AV87" s="75">
        <f t="shared" si="45"/>
        <v>0</v>
      </c>
      <c r="AW87" s="75">
        <f t="shared" si="45"/>
        <v>0</v>
      </c>
      <c r="AX87" s="75">
        <f t="shared" si="45"/>
        <v>0</v>
      </c>
      <c r="AY87" s="75">
        <f t="shared" si="45"/>
        <v>0</v>
      </c>
      <c r="AZ87" s="75">
        <f t="shared" si="45"/>
        <v>0</v>
      </c>
      <c r="BA87" s="75">
        <f t="shared" si="45"/>
        <v>0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3"/>
        <v>0</v>
      </c>
      <c r="BO87" s="335">
        <f>BN103*(1-0)</f>
        <v>0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6">$E$20*(1-$B$5)/$B$3</f>
        <v>0</v>
      </c>
      <c r="F88" s="75">
        <f t="shared" si="46"/>
        <v>0</v>
      </c>
      <c r="G88" s="75">
        <f t="shared" si="46"/>
        <v>0</v>
      </c>
      <c r="H88" s="75">
        <f t="shared" si="46"/>
        <v>0</v>
      </c>
      <c r="I88" s="75">
        <f t="shared" si="46"/>
        <v>0</v>
      </c>
      <c r="J88" s="75">
        <f t="shared" si="46"/>
        <v>0</v>
      </c>
      <c r="K88" s="75">
        <f t="shared" si="46"/>
        <v>0</v>
      </c>
      <c r="L88" s="75">
        <f t="shared" si="46"/>
        <v>0</v>
      </c>
      <c r="M88" s="75">
        <f t="shared" si="46"/>
        <v>0</v>
      </c>
      <c r="N88" s="75">
        <f t="shared" si="46"/>
        <v>0</v>
      </c>
      <c r="O88" s="75">
        <f t="shared" si="46"/>
        <v>0</v>
      </c>
      <c r="P88" s="75">
        <f t="shared" si="46"/>
        <v>0</v>
      </c>
      <c r="Q88" s="75">
        <f t="shared" si="46"/>
        <v>0</v>
      </c>
      <c r="R88" s="75">
        <f t="shared" si="46"/>
        <v>0</v>
      </c>
      <c r="S88" s="75">
        <f t="shared" si="46"/>
        <v>0</v>
      </c>
      <c r="T88" s="75">
        <f t="shared" si="46"/>
        <v>0</v>
      </c>
      <c r="U88" s="75">
        <f t="shared" si="46"/>
        <v>0</v>
      </c>
      <c r="V88" s="75">
        <f t="shared" si="46"/>
        <v>0</v>
      </c>
      <c r="W88" s="75">
        <f t="shared" si="46"/>
        <v>0</v>
      </c>
      <c r="X88" s="75">
        <f t="shared" si="46"/>
        <v>0</v>
      </c>
      <c r="Y88" s="75">
        <f t="shared" si="46"/>
        <v>0</v>
      </c>
      <c r="Z88" s="75">
        <f t="shared" si="46"/>
        <v>0</v>
      </c>
      <c r="AA88" s="75">
        <f t="shared" si="46"/>
        <v>0</v>
      </c>
      <c r="AB88" s="75">
        <f t="shared" si="46"/>
        <v>0</v>
      </c>
      <c r="AC88" s="75">
        <f t="shared" si="46"/>
        <v>0</v>
      </c>
      <c r="AD88" s="75">
        <f t="shared" si="46"/>
        <v>0</v>
      </c>
      <c r="AE88" s="75">
        <f t="shared" si="46"/>
        <v>0</v>
      </c>
      <c r="AF88" s="75">
        <f t="shared" si="46"/>
        <v>0</v>
      </c>
      <c r="AG88" s="75">
        <f t="shared" si="46"/>
        <v>0</v>
      </c>
      <c r="AH88" s="75">
        <f t="shared" si="46"/>
        <v>0</v>
      </c>
      <c r="AI88" s="75">
        <f t="shared" si="46"/>
        <v>0</v>
      </c>
      <c r="AJ88" s="75">
        <f t="shared" si="46"/>
        <v>0</v>
      </c>
      <c r="AK88" s="75">
        <f t="shared" si="46"/>
        <v>0</v>
      </c>
      <c r="AL88" s="75">
        <f t="shared" si="46"/>
        <v>0</v>
      </c>
      <c r="AM88" s="75">
        <f t="shared" si="46"/>
        <v>0</v>
      </c>
      <c r="AN88" s="75">
        <f t="shared" si="46"/>
        <v>0</v>
      </c>
      <c r="AO88" s="75">
        <f t="shared" si="46"/>
        <v>0</v>
      </c>
      <c r="AP88" s="75">
        <f t="shared" si="46"/>
        <v>0</v>
      </c>
      <c r="AQ88" s="75">
        <f t="shared" si="46"/>
        <v>0</v>
      </c>
      <c r="AR88" s="75">
        <f t="shared" si="46"/>
        <v>0</v>
      </c>
      <c r="AS88" s="75">
        <f t="shared" si="46"/>
        <v>0</v>
      </c>
      <c r="AT88" s="75">
        <f t="shared" si="46"/>
        <v>0</v>
      </c>
      <c r="AU88" s="75">
        <f t="shared" si="46"/>
        <v>0</v>
      </c>
      <c r="AV88" s="75">
        <f t="shared" si="46"/>
        <v>0</v>
      </c>
      <c r="AW88" s="75">
        <f t="shared" si="46"/>
        <v>0</v>
      </c>
      <c r="AX88" s="75">
        <f t="shared" si="46"/>
        <v>0</v>
      </c>
      <c r="AY88" s="75">
        <f t="shared" si="46"/>
        <v>0</v>
      </c>
      <c r="AZ88" s="75">
        <f t="shared" si="46"/>
        <v>0</v>
      </c>
      <c r="BA88" s="75">
        <f t="shared" si="46"/>
        <v>0</v>
      </c>
      <c r="BB88" s="75">
        <f t="shared" si="46"/>
        <v>0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3"/>
        <v>0</v>
      </c>
      <c r="BO88" s="335">
        <f>BN104*(1-0.025)</f>
        <v>0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C89" si="47">$F$20*(1-$B$5)/$B$3</f>
        <v>0</v>
      </c>
      <c r="G89" s="75">
        <f t="shared" si="47"/>
        <v>0</v>
      </c>
      <c r="H89" s="75">
        <f t="shared" si="47"/>
        <v>0</v>
      </c>
      <c r="I89" s="75">
        <f t="shared" si="47"/>
        <v>0</v>
      </c>
      <c r="J89" s="75">
        <f t="shared" si="47"/>
        <v>0</v>
      </c>
      <c r="K89" s="75">
        <f t="shared" si="47"/>
        <v>0</v>
      </c>
      <c r="L89" s="75">
        <f t="shared" si="47"/>
        <v>0</v>
      </c>
      <c r="M89" s="75">
        <f t="shared" si="47"/>
        <v>0</v>
      </c>
      <c r="N89" s="75">
        <f t="shared" si="47"/>
        <v>0</v>
      </c>
      <c r="O89" s="75">
        <f t="shared" si="47"/>
        <v>0</v>
      </c>
      <c r="P89" s="75">
        <f t="shared" si="47"/>
        <v>0</v>
      </c>
      <c r="Q89" s="75">
        <f t="shared" si="47"/>
        <v>0</v>
      </c>
      <c r="R89" s="75">
        <f t="shared" si="47"/>
        <v>0</v>
      </c>
      <c r="S89" s="75">
        <f t="shared" si="47"/>
        <v>0</v>
      </c>
      <c r="T89" s="75">
        <f t="shared" si="47"/>
        <v>0</v>
      </c>
      <c r="U89" s="75">
        <f t="shared" si="47"/>
        <v>0</v>
      </c>
      <c r="V89" s="75">
        <f t="shared" si="47"/>
        <v>0</v>
      </c>
      <c r="W89" s="75">
        <f t="shared" si="47"/>
        <v>0</v>
      </c>
      <c r="X89" s="75">
        <f t="shared" si="47"/>
        <v>0</v>
      </c>
      <c r="Y89" s="75">
        <f t="shared" si="47"/>
        <v>0</v>
      </c>
      <c r="Z89" s="75">
        <f t="shared" si="47"/>
        <v>0</v>
      </c>
      <c r="AA89" s="75">
        <f t="shared" si="47"/>
        <v>0</v>
      </c>
      <c r="AB89" s="75">
        <f t="shared" si="47"/>
        <v>0</v>
      </c>
      <c r="AC89" s="75">
        <f t="shared" si="47"/>
        <v>0</v>
      </c>
      <c r="AD89" s="75">
        <f t="shared" si="47"/>
        <v>0</v>
      </c>
      <c r="AE89" s="75">
        <f t="shared" si="47"/>
        <v>0</v>
      </c>
      <c r="AF89" s="75">
        <f t="shared" si="47"/>
        <v>0</v>
      </c>
      <c r="AG89" s="75">
        <f t="shared" si="47"/>
        <v>0</v>
      </c>
      <c r="AH89" s="75">
        <f t="shared" si="47"/>
        <v>0</v>
      </c>
      <c r="AI89" s="75">
        <f t="shared" si="47"/>
        <v>0</v>
      </c>
      <c r="AJ89" s="75">
        <f t="shared" si="47"/>
        <v>0</v>
      </c>
      <c r="AK89" s="75">
        <f t="shared" si="47"/>
        <v>0</v>
      </c>
      <c r="AL89" s="75">
        <f t="shared" si="47"/>
        <v>0</v>
      </c>
      <c r="AM89" s="75">
        <f t="shared" si="47"/>
        <v>0</v>
      </c>
      <c r="AN89" s="75">
        <f t="shared" si="47"/>
        <v>0</v>
      </c>
      <c r="AO89" s="75">
        <f t="shared" si="47"/>
        <v>0</v>
      </c>
      <c r="AP89" s="75">
        <f t="shared" si="47"/>
        <v>0</v>
      </c>
      <c r="AQ89" s="75">
        <f t="shared" si="47"/>
        <v>0</v>
      </c>
      <c r="AR89" s="75">
        <f t="shared" si="47"/>
        <v>0</v>
      </c>
      <c r="AS89" s="75">
        <f t="shared" si="47"/>
        <v>0</v>
      </c>
      <c r="AT89" s="75">
        <f t="shared" si="47"/>
        <v>0</v>
      </c>
      <c r="AU89" s="75">
        <f t="shared" si="47"/>
        <v>0</v>
      </c>
      <c r="AV89" s="75">
        <f t="shared" si="47"/>
        <v>0</v>
      </c>
      <c r="AW89" s="75">
        <f t="shared" si="47"/>
        <v>0</v>
      </c>
      <c r="AX89" s="75">
        <f t="shared" si="47"/>
        <v>0</v>
      </c>
      <c r="AY89" s="75">
        <f t="shared" si="47"/>
        <v>0</v>
      </c>
      <c r="AZ89" s="75">
        <f t="shared" si="47"/>
        <v>0</v>
      </c>
      <c r="BA89" s="75">
        <f t="shared" si="47"/>
        <v>0</v>
      </c>
      <c r="BB89" s="75">
        <f t="shared" si="47"/>
        <v>0</v>
      </c>
      <c r="BC89" s="75">
        <f t="shared" si="47"/>
        <v>0</v>
      </c>
      <c r="BD89" s="75"/>
      <c r="BE89" s="75"/>
      <c r="BF89" s="75"/>
      <c r="BG89" s="75"/>
      <c r="BH89" s="75"/>
      <c r="BI89" s="75"/>
      <c r="BJ89" s="75"/>
      <c r="BK89" s="75"/>
      <c r="BL89" s="75"/>
      <c r="BM89" s="37"/>
      <c r="BN89" s="75">
        <f t="shared" si="43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8">$G$20*(1-$B$5)/$B$3</f>
        <v>0.84069757619074581</v>
      </c>
      <c r="H90" s="75">
        <f t="shared" si="48"/>
        <v>0.84069757619074581</v>
      </c>
      <c r="I90" s="75">
        <f t="shared" si="48"/>
        <v>0.84069757619074581</v>
      </c>
      <c r="J90" s="75">
        <f t="shared" si="48"/>
        <v>0.84069757619074581</v>
      </c>
      <c r="K90" s="75">
        <f t="shared" si="48"/>
        <v>0.84069757619074581</v>
      </c>
      <c r="L90" s="75">
        <f t="shared" si="48"/>
        <v>0.84069757619074581</v>
      </c>
      <c r="M90" s="75">
        <f t="shared" si="48"/>
        <v>0.84069757619074581</v>
      </c>
      <c r="N90" s="75">
        <f t="shared" si="48"/>
        <v>0.84069757619074581</v>
      </c>
      <c r="O90" s="75">
        <f t="shared" si="48"/>
        <v>0.84069757619074581</v>
      </c>
      <c r="P90" s="75">
        <f t="shared" si="48"/>
        <v>0.84069757619074581</v>
      </c>
      <c r="Q90" s="75">
        <f t="shared" si="48"/>
        <v>0.84069757619074581</v>
      </c>
      <c r="R90" s="75">
        <f t="shared" si="48"/>
        <v>0.84069757619074581</v>
      </c>
      <c r="S90" s="75">
        <f t="shared" si="48"/>
        <v>0.84069757619074581</v>
      </c>
      <c r="T90" s="75">
        <f t="shared" si="48"/>
        <v>0.84069757619074581</v>
      </c>
      <c r="U90" s="75">
        <f t="shared" si="48"/>
        <v>0.84069757619074581</v>
      </c>
      <c r="V90" s="75">
        <f t="shared" si="48"/>
        <v>0.84069757619074581</v>
      </c>
      <c r="W90" s="75">
        <f t="shared" si="48"/>
        <v>0.84069757619074581</v>
      </c>
      <c r="X90" s="75">
        <f t="shared" si="48"/>
        <v>0.84069757619074581</v>
      </c>
      <c r="Y90" s="75">
        <f t="shared" si="48"/>
        <v>0.84069757619074581</v>
      </c>
      <c r="Z90" s="75">
        <f t="shared" si="48"/>
        <v>0.84069757619074581</v>
      </c>
      <c r="AA90" s="75">
        <f t="shared" si="48"/>
        <v>0.84069757619074581</v>
      </c>
      <c r="AB90" s="75">
        <f t="shared" si="48"/>
        <v>0.84069757619074581</v>
      </c>
      <c r="AC90" s="75">
        <f t="shared" si="48"/>
        <v>0.84069757619074581</v>
      </c>
      <c r="AD90" s="75">
        <f t="shared" si="48"/>
        <v>0.84069757619074581</v>
      </c>
      <c r="AE90" s="75">
        <f t="shared" si="48"/>
        <v>0.84069757619074581</v>
      </c>
      <c r="AF90" s="75">
        <f t="shared" si="48"/>
        <v>0.84069757619074581</v>
      </c>
      <c r="AG90" s="75">
        <f t="shared" si="48"/>
        <v>0.84069757619074581</v>
      </c>
      <c r="AH90" s="75">
        <f t="shared" si="48"/>
        <v>0.84069757619074581</v>
      </c>
      <c r="AI90" s="75">
        <f t="shared" si="48"/>
        <v>0.84069757619074581</v>
      </c>
      <c r="AJ90" s="75">
        <f t="shared" si="48"/>
        <v>0.84069757619074581</v>
      </c>
      <c r="AK90" s="75">
        <f t="shared" si="48"/>
        <v>0.84069757619074581</v>
      </c>
      <c r="AL90" s="75">
        <f t="shared" si="48"/>
        <v>0.84069757619074581</v>
      </c>
      <c r="AM90" s="75">
        <f t="shared" si="48"/>
        <v>0.84069757619074581</v>
      </c>
      <c r="AN90" s="75">
        <f t="shared" si="48"/>
        <v>0.84069757619074581</v>
      </c>
      <c r="AO90" s="75">
        <f t="shared" si="48"/>
        <v>0.84069757619074581</v>
      </c>
      <c r="AP90" s="75">
        <f t="shared" si="48"/>
        <v>0.84069757619074581</v>
      </c>
      <c r="AQ90" s="75">
        <f t="shared" si="48"/>
        <v>0.84069757619074581</v>
      </c>
      <c r="AR90" s="75">
        <f t="shared" si="48"/>
        <v>0.84069757619074581</v>
      </c>
      <c r="AS90" s="75">
        <f t="shared" si="48"/>
        <v>0.84069757619074581</v>
      </c>
      <c r="AT90" s="75">
        <f t="shared" si="48"/>
        <v>0.84069757619074581</v>
      </c>
      <c r="AU90" s="75">
        <f t="shared" si="48"/>
        <v>0.84069757619074581</v>
      </c>
      <c r="AV90" s="75">
        <f t="shared" si="48"/>
        <v>0.84069757619074581</v>
      </c>
      <c r="AW90" s="75">
        <f t="shared" si="48"/>
        <v>0.84069757619074581</v>
      </c>
      <c r="AX90" s="75">
        <f t="shared" si="48"/>
        <v>0.84069757619074581</v>
      </c>
      <c r="AY90" s="75">
        <f t="shared" si="48"/>
        <v>0.84069757619074581</v>
      </c>
      <c r="AZ90" s="75">
        <f t="shared" si="48"/>
        <v>0.84069757619074581</v>
      </c>
      <c r="BA90" s="75">
        <f t="shared" si="48"/>
        <v>0.84069757619074581</v>
      </c>
      <c r="BB90" s="75">
        <f t="shared" si="48"/>
        <v>0.84069757619074581</v>
      </c>
      <c r="BC90" s="75">
        <f t="shared" si="48"/>
        <v>0.84069757619074581</v>
      </c>
      <c r="BD90" s="75">
        <f t="shared" si="48"/>
        <v>0.84069757619074581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3"/>
        <v>42.034878809537311</v>
      </c>
      <c r="BO90" s="335">
        <f>BN106*(1-0.025)</f>
        <v>42.034878809537311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E91" si="49">$H$20*(1-$B$5)/$B$3</f>
        <v>0</v>
      </c>
      <c r="I91" s="75">
        <f t="shared" si="49"/>
        <v>0</v>
      </c>
      <c r="J91" s="75">
        <f t="shared" si="49"/>
        <v>0</v>
      </c>
      <c r="K91" s="75">
        <f t="shared" si="49"/>
        <v>0</v>
      </c>
      <c r="L91" s="75">
        <f t="shared" si="49"/>
        <v>0</v>
      </c>
      <c r="M91" s="75">
        <f t="shared" si="49"/>
        <v>0</v>
      </c>
      <c r="N91" s="75">
        <f t="shared" si="49"/>
        <v>0</v>
      </c>
      <c r="O91" s="75">
        <f t="shared" si="49"/>
        <v>0</v>
      </c>
      <c r="P91" s="75">
        <f t="shared" si="49"/>
        <v>0</v>
      </c>
      <c r="Q91" s="75">
        <f t="shared" si="49"/>
        <v>0</v>
      </c>
      <c r="R91" s="75">
        <f t="shared" si="49"/>
        <v>0</v>
      </c>
      <c r="S91" s="75">
        <f t="shared" si="49"/>
        <v>0</v>
      </c>
      <c r="T91" s="75">
        <f t="shared" si="49"/>
        <v>0</v>
      </c>
      <c r="U91" s="75">
        <f t="shared" si="49"/>
        <v>0</v>
      </c>
      <c r="V91" s="75">
        <f t="shared" si="49"/>
        <v>0</v>
      </c>
      <c r="W91" s="75">
        <f t="shared" si="49"/>
        <v>0</v>
      </c>
      <c r="X91" s="75">
        <f t="shared" si="49"/>
        <v>0</v>
      </c>
      <c r="Y91" s="75">
        <f t="shared" si="49"/>
        <v>0</v>
      </c>
      <c r="Z91" s="75">
        <f t="shared" si="49"/>
        <v>0</v>
      </c>
      <c r="AA91" s="75">
        <f t="shared" si="49"/>
        <v>0</v>
      </c>
      <c r="AB91" s="75">
        <f t="shared" si="49"/>
        <v>0</v>
      </c>
      <c r="AC91" s="75">
        <f t="shared" si="49"/>
        <v>0</v>
      </c>
      <c r="AD91" s="75">
        <f t="shared" si="49"/>
        <v>0</v>
      </c>
      <c r="AE91" s="75">
        <f t="shared" si="49"/>
        <v>0</v>
      </c>
      <c r="AF91" s="75">
        <f t="shared" si="49"/>
        <v>0</v>
      </c>
      <c r="AG91" s="75">
        <f t="shared" si="49"/>
        <v>0</v>
      </c>
      <c r="AH91" s="75">
        <f t="shared" si="49"/>
        <v>0</v>
      </c>
      <c r="AI91" s="75">
        <f t="shared" si="49"/>
        <v>0</v>
      </c>
      <c r="AJ91" s="75">
        <f t="shared" si="49"/>
        <v>0</v>
      </c>
      <c r="AK91" s="75">
        <f t="shared" si="49"/>
        <v>0</v>
      </c>
      <c r="AL91" s="75">
        <f t="shared" si="49"/>
        <v>0</v>
      </c>
      <c r="AM91" s="75">
        <f t="shared" si="49"/>
        <v>0</v>
      </c>
      <c r="AN91" s="75">
        <f t="shared" si="49"/>
        <v>0</v>
      </c>
      <c r="AO91" s="75">
        <f t="shared" si="49"/>
        <v>0</v>
      </c>
      <c r="AP91" s="75">
        <f t="shared" si="49"/>
        <v>0</v>
      </c>
      <c r="AQ91" s="75">
        <f t="shared" si="49"/>
        <v>0</v>
      </c>
      <c r="AR91" s="75">
        <f t="shared" si="49"/>
        <v>0</v>
      </c>
      <c r="AS91" s="75">
        <f t="shared" si="49"/>
        <v>0</v>
      </c>
      <c r="AT91" s="75">
        <f t="shared" si="49"/>
        <v>0</v>
      </c>
      <c r="AU91" s="75">
        <f t="shared" si="49"/>
        <v>0</v>
      </c>
      <c r="AV91" s="75">
        <f t="shared" si="49"/>
        <v>0</v>
      </c>
      <c r="AW91" s="75">
        <f t="shared" si="49"/>
        <v>0</v>
      </c>
      <c r="AX91" s="75">
        <f t="shared" si="49"/>
        <v>0</v>
      </c>
      <c r="AY91" s="75">
        <f t="shared" si="49"/>
        <v>0</v>
      </c>
      <c r="AZ91" s="75">
        <f t="shared" si="49"/>
        <v>0</v>
      </c>
      <c r="BA91" s="75">
        <f t="shared" si="49"/>
        <v>0</v>
      </c>
      <c r="BB91" s="75">
        <f t="shared" si="49"/>
        <v>0</v>
      </c>
      <c r="BC91" s="75">
        <f t="shared" si="49"/>
        <v>0</v>
      </c>
      <c r="BD91" s="75">
        <f t="shared" si="49"/>
        <v>0</v>
      </c>
      <c r="BE91" s="75">
        <f t="shared" si="49"/>
        <v>0</v>
      </c>
      <c r="BF91" s="75"/>
      <c r="BG91" s="75"/>
      <c r="BH91" s="75"/>
      <c r="BI91" s="75"/>
      <c r="BJ91" s="75"/>
      <c r="BK91" s="75"/>
      <c r="BL91" s="75"/>
      <c r="BM91" s="37"/>
      <c r="BN91" s="75">
        <f t="shared" si="43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F92" si="50">$I$20*(1-$B$5)/$B$3</f>
        <v>0</v>
      </c>
      <c r="J92" s="75">
        <f t="shared" si="50"/>
        <v>0</v>
      </c>
      <c r="K92" s="75">
        <f t="shared" si="50"/>
        <v>0</v>
      </c>
      <c r="L92" s="75">
        <f t="shared" si="50"/>
        <v>0</v>
      </c>
      <c r="M92" s="75">
        <f t="shared" si="50"/>
        <v>0</v>
      </c>
      <c r="N92" s="75">
        <f t="shared" si="50"/>
        <v>0</v>
      </c>
      <c r="O92" s="75">
        <f t="shared" si="50"/>
        <v>0</v>
      </c>
      <c r="P92" s="75">
        <f t="shared" si="50"/>
        <v>0</v>
      </c>
      <c r="Q92" s="75">
        <f t="shared" si="50"/>
        <v>0</v>
      </c>
      <c r="R92" s="75">
        <f t="shared" si="50"/>
        <v>0</v>
      </c>
      <c r="S92" s="75">
        <f t="shared" si="50"/>
        <v>0</v>
      </c>
      <c r="T92" s="75">
        <f t="shared" si="50"/>
        <v>0</v>
      </c>
      <c r="U92" s="75">
        <f t="shared" si="50"/>
        <v>0</v>
      </c>
      <c r="V92" s="75">
        <f t="shared" si="50"/>
        <v>0</v>
      </c>
      <c r="W92" s="75">
        <f t="shared" si="50"/>
        <v>0</v>
      </c>
      <c r="X92" s="75">
        <f t="shared" si="50"/>
        <v>0</v>
      </c>
      <c r="Y92" s="75">
        <f t="shared" si="50"/>
        <v>0</v>
      </c>
      <c r="Z92" s="75">
        <f t="shared" si="50"/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</v>
      </c>
      <c r="AJ92" s="75">
        <f t="shared" si="50"/>
        <v>0</v>
      </c>
      <c r="AK92" s="75">
        <f t="shared" si="50"/>
        <v>0</v>
      </c>
      <c r="AL92" s="75">
        <f t="shared" si="50"/>
        <v>0</v>
      </c>
      <c r="AM92" s="75">
        <f t="shared" si="50"/>
        <v>0</v>
      </c>
      <c r="AN92" s="75">
        <f t="shared" si="50"/>
        <v>0</v>
      </c>
      <c r="AO92" s="75">
        <f t="shared" si="50"/>
        <v>0</v>
      </c>
      <c r="AP92" s="75">
        <f t="shared" si="50"/>
        <v>0</v>
      </c>
      <c r="AQ92" s="75">
        <f t="shared" si="50"/>
        <v>0</v>
      </c>
      <c r="AR92" s="75">
        <f t="shared" si="50"/>
        <v>0</v>
      </c>
      <c r="AS92" s="75">
        <f t="shared" si="50"/>
        <v>0</v>
      </c>
      <c r="AT92" s="75">
        <f t="shared" si="50"/>
        <v>0</v>
      </c>
      <c r="AU92" s="75">
        <f t="shared" si="50"/>
        <v>0</v>
      </c>
      <c r="AV92" s="75">
        <f t="shared" si="50"/>
        <v>0</v>
      </c>
      <c r="AW92" s="75">
        <f t="shared" si="50"/>
        <v>0</v>
      </c>
      <c r="AX92" s="75">
        <f t="shared" si="50"/>
        <v>0</v>
      </c>
      <c r="AY92" s="75">
        <f t="shared" si="50"/>
        <v>0</v>
      </c>
      <c r="AZ92" s="75">
        <f t="shared" si="50"/>
        <v>0</v>
      </c>
      <c r="BA92" s="75">
        <f t="shared" si="50"/>
        <v>0</v>
      </c>
      <c r="BB92" s="75">
        <f t="shared" si="50"/>
        <v>0</v>
      </c>
      <c r="BC92" s="75">
        <f t="shared" si="50"/>
        <v>0</v>
      </c>
      <c r="BD92" s="75">
        <f t="shared" si="50"/>
        <v>0</v>
      </c>
      <c r="BE92" s="75">
        <f t="shared" si="50"/>
        <v>0</v>
      </c>
      <c r="BF92" s="75">
        <f t="shared" si="50"/>
        <v>0</v>
      </c>
      <c r="BG92" s="75"/>
      <c r="BH92" s="75"/>
      <c r="BI92" s="75"/>
      <c r="BJ92" s="75"/>
      <c r="BK92" s="75"/>
      <c r="BL92" s="75"/>
      <c r="BM92" s="37"/>
      <c r="BN92" s="75">
        <f t="shared" si="43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G93" si="51">$J$20*(1-$B$5)/$B$3</f>
        <v>0</v>
      </c>
      <c r="P93" s="75">
        <f t="shared" si="51"/>
        <v>0</v>
      </c>
      <c r="Q93" s="75">
        <f t="shared" si="51"/>
        <v>0</v>
      </c>
      <c r="R93" s="75">
        <f t="shared" si="51"/>
        <v>0</v>
      </c>
      <c r="S93" s="75">
        <f t="shared" si="51"/>
        <v>0</v>
      </c>
      <c r="T93" s="75">
        <f t="shared" si="51"/>
        <v>0</v>
      </c>
      <c r="U93" s="75">
        <f t="shared" si="51"/>
        <v>0</v>
      </c>
      <c r="V93" s="75">
        <f t="shared" si="51"/>
        <v>0</v>
      </c>
      <c r="W93" s="75">
        <f t="shared" si="51"/>
        <v>0</v>
      </c>
      <c r="X93" s="75">
        <f t="shared" si="51"/>
        <v>0</v>
      </c>
      <c r="Y93" s="75">
        <f t="shared" si="51"/>
        <v>0</v>
      </c>
      <c r="Z93" s="75">
        <f t="shared" si="51"/>
        <v>0</v>
      </c>
      <c r="AA93" s="75">
        <f t="shared" si="51"/>
        <v>0</v>
      </c>
      <c r="AB93" s="75">
        <f t="shared" si="51"/>
        <v>0</v>
      </c>
      <c r="AC93" s="75">
        <f t="shared" si="51"/>
        <v>0</v>
      </c>
      <c r="AD93" s="75">
        <f t="shared" si="51"/>
        <v>0</v>
      </c>
      <c r="AE93" s="75">
        <f t="shared" si="51"/>
        <v>0</v>
      </c>
      <c r="AF93" s="75">
        <f t="shared" si="51"/>
        <v>0</v>
      </c>
      <c r="AG93" s="75">
        <f t="shared" si="51"/>
        <v>0</v>
      </c>
      <c r="AH93" s="75">
        <f t="shared" si="51"/>
        <v>0</v>
      </c>
      <c r="AI93" s="75">
        <f t="shared" si="51"/>
        <v>0</v>
      </c>
      <c r="AJ93" s="75">
        <f t="shared" si="51"/>
        <v>0</v>
      </c>
      <c r="AK93" s="75">
        <f t="shared" si="51"/>
        <v>0</v>
      </c>
      <c r="AL93" s="75">
        <f t="shared" si="51"/>
        <v>0</v>
      </c>
      <c r="AM93" s="75">
        <f t="shared" si="51"/>
        <v>0</v>
      </c>
      <c r="AN93" s="75">
        <f t="shared" si="51"/>
        <v>0</v>
      </c>
      <c r="AO93" s="75">
        <f t="shared" si="51"/>
        <v>0</v>
      </c>
      <c r="AP93" s="75">
        <f t="shared" si="51"/>
        <v>0</v>
      </c>
      <c r="AQ93" s="75">
        <f t="shared" si="51"/>
        <v>0</v>
      </c>
      <c r="AR93" s="75">
        <f t="shared" si="51"/>
        <v>0</v>
      </c>
      <c r="AS93" s="75">
        <f t="shared" si="51"/>
        <v>0</v>
      </c>
      <c r="AT93" s="75">
        <f t="shared" si="51"/>
        <v>0</v>
      </c>
      <c r="AU93" s="75">
        <f t="shared" si="51"/>
        <v>0</v>
      </c>
      <c r="AV93" s="75">
        <f t="shared" si="51"/>
        <v>0</v>
      </c>
      <c r="AW93" s="75">
        <f t="shared" si="51"/>
        <v>0</v>
      </c>
      <c r="AX93" s="75">
        <f t="shared" si="51"/>
        <v>0</v>
      </c>
      <c r="AY93" s="75">
        <f t="shared" si="51"/>
        <v>0</v>
      </c>
      <c r="AZ93" s="75">
        <f t="shared" si="51"/>
        <v>0</v>
      </c>
      <c r="BA93" s="75">
        <f t="shared" si="51"/>
        <v>0</v>
      </c>
      <c r="BB93" s="75">
        <f t="shared" si="51"/>
        <v>0</v>
      </c>
      <c r="BC93" s="75">
        <f t="shared" si="51"/>
        <v>0</v>
      </c>
      <c r="BD93" s="75">
        <f t="shared" si="51"/>
        <v>0</v>
      </c>
      <c r="BE93" s="75">
        <f t="shared" si="51"/>
        <v>0</v>
      </c>
      <c r="BF93" s="75">
        <f t="shared" si="51"/>
        <v>0</v>
      </c>
      <c r="BG93" s="75">
        <f t="shared" si="51"/>
        <v>0</v>
      </c>
      <c r="BH93" s="75"/>
      <c r="BI93" s="75"/>
      <c r="BJ93" s="75"/>
      <c r="BK93" s="75"/>
      <c r="BL93" s="75"/>
      <c r="BM93" s="37"/>
      <c r="BN93" s="75">
        <f t="shared" si="43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H94" si="52">$K$20*(1-$B$5)/$B$3</f>
        <v>0</v>
      </c>
      <c r="P94" s="75">
        <f t="shared" si="52"/>
        <v>0</v>
      </c>
      <c r="Q94" s="75">
        <f t="shared" si="52"/>
        <v>0</v>
      </c>
      <c r="R94" s="75">
        <f t="shared" si="52"/>
        <v>0</v>
      </c>
      <c r="S94" s="75">
        <f t="shared" si="52"/>
        <v>0</v>
      </c>
      <c r="T94" s="75">
        <f t="shared" si="52"/>
        <v>0</v>
      </c>
      <c r="U94" s="75">
        <f t="shared" si="52"/>
        <v>0</v>
      </c>
      <c r="V94" s="75">
        <f t="shared" si="52"/>
        <v>0</v>
      </c>
      <c r="W94" s="75">
        <f t="shared" si="52"/>
        <v>0</v>
      </c>
      <c r="X94" s="75">
        <f t="shared" si="52"/>
        <v>0</v>
      </c>
      <c r="Y94" s="75">
        <f t="shared" si="52"/>
        <v>0</v>
      </c>
      <c r="Z94" s="75">
        <f t="shared" si="52"/>
        <v>0</v>
      </c>
      <c r="AA94" s="75">
        <f t="shared" si="52"/>
        <v>0</v>
      </c>
      <c r="AB94" s="75">
        <f t="shared" si="52"/>
        <v>0</v>
      </c>
      <c r="AC94" s="75">
        <f t="shared" si="52"/>
        <v>0</v>
      </c>
      <c r="AD94" s="75">
        <f t="shared" si="52"/>
        <v>0</v>
      </c>
      <c r="AE94" s="75">
        <f t="shared" si="52"/>
        <v>0</v>
      </c>
      <c r="AF94" s="75">
        <f t="shared" si="52"/>
        <v>0</v>
      </c>
      <c r="AG94" s="75">
        <f t="shared" si="52"/>
        <v>0</v>
      </c>
      <c r="AH94" s="75">
        <f t="shared" si="52"/>
        <v>0</v>
      </c>
      <c r="AI94" s="75">
        <f t="shared" si="52"/>
        <v>0</v>
      </c>
      <c r="AJ94" s="75">
        <f t="shared" si="52"/>
        <v>0</v>
      </c>
      <c r="AK94" s="75">
        <f t="shared" si="52"/>
        <v>0</v>
      </c>
      <c r="AL94" s="75">
        <f t="shared" si="52"/>
        <v>0</v>
      </c>
      <c r="AM94" s="75">
        <f t="shared" si="52"/>
        <v>0</v>
      </c>
      <c r="AN94" s="75">
        <f t="shared" si="52"/>
        <v>0</v>
      </c>
      <c r="AO94" s="75">
        <f t="shared" si="52"/>
        <v>0</v>
      </c>
      <c r="AP94" s="75">
        <f t="shared" si="52"/>
        <v>0</v>
      </c>
      <c r="AQ94" s="75">
        <f t="shared" si="52"/>
        <v>0</v>
      </c>
      <c r="AR94" s="75">
        <f t="shared" si="52"/>
        <v>0</v>
      </c>
      <c r="AS94" s="75">
        <f t="shared" si="52"/>
        <v>0</v>
      </c>
      <c r="AT94" s="75">
        <f t="shared" si="52"/>
        <v>0</v>
      </c>
      <c r="AU94" s="75">
        <f t="shared" si="52"/>
        <v>0</v>
      </c>
      <c r="AV94" s="75">
        <f t="shared" si="52"/>
        <v>0</v>
      </c>
      <c r="AW94" s="75">
        <f t="shared" si="52"/>
        <v>0</v>
      </c>
      <c r="AX94" s="75">
        <f t="shared" si="52"/>
        <v>0</v>
      </c>
      <c r="AY94" s="75">
        <f t="shared" si="52"/>
        <v>0</v>
      </c>
      <c r="AZ94" s="75">
        <f t="shared" si="52"/>
        <v>0</v>
      </c>
      <c r="BA94" s="75">
        <f t="shared" si="52"/>
        <v>0</v>
      </c>
      <c r="BB94" s="75">
        <f t="shared" si="52"/>
        <v>0</v>
      </c>
      <c r="BC94" s="75">
        <f t="shared" si="52"/>
        <v>0</v>
      </c>
      <c r="BD94" s="75">
        <f t="shared" si="52"/>
        <v>0</v>
      </c>
      <c r="BE94" s="75">
        <f t="shared" si="52"/>
        <v>0</v>
      </c>
      <c r="BF94" s="75">
        <f t="shared" si="52"/>
        <v>0</v>
      </c>
      <c r="BG94" s="75">
        <f t="shared" si="52"/>
        <v>0</v>
      </c>
      <c r="BH94" s="75">
        <f t="shared" si="52"/>
        <v>0</v>
      </c>
      <c r="BI94" s="75"/>
      <c r="BJ94" s="75"/>
      <c r="BK94" s="75"/>
      <c r="BL94" s="75"/>
      <c r="BM94" s="37"/>
      <c r="BN94" s="75">
        <f t="shared" si="43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3">$L$20*(1-$B$5)/$B$3</f>
        <v>0</v>
      </c>
      <c r="P95" s="75">
        <f t="shared" si="53"/>
        <v>0</v>
      </c>
      <c r="Q95" s="75">
        <f t="shared" si="53"/>
        <v>0</v>
      </c>
      <c r="R95" s="75">
        <f t="shared" si="53"/>
        <v>0</v>
      </c>
      <c r="S95" s="75">
        <f t="shared" si="53"/>
        <v>0</v>
      </c>
      <c r="T95" s="75">
        <f t="shared" si="53"/>
        <v>0</v>
      </c>
      <c r="U95" s="75">
        <f t="shared" si="53"/>
        <v>0</v>
      </c>
      <c r="V95" s="75">
        <f t="shared" si="53"/>
        <v>0</v>
      </c>
      <c r="W95" s="75">
        <f t="shared" si="53"/>
        <v>0</v>
      </c>
      <c r="X95" s="75">
        <f t="shared" si="53"/>
        <v>0</v>
      </c>
      <c r="Y95" s="75">
        <f t="shared" si="53"/>
        <v>0</v>
      </c>
      <c r="Z95" s="75">
        <f t="shared" si="53"/>
        <v>0</v>
      </c>
      <c r="AA95" s="75">
        <f t="shared" si="53"/>
        <v>0</v>
      </c>
      <c r="AB95" s="75">
        <f t="shared" si="53"/>
        <v>0</v>
      </c>
      <c r="AC95" s="75">
        <f t="shared" si="53"/>
        <v>0</v>
      </c>
      <c r="AD95" s="75">
        <f t="shared" si="53"/>
        <v>0</v>
      </c>
      <c r="AE95" s="75">
        <f t="shared" si="53"/>
        <v>0</v>
      </c>
      <c r="AF95" s="75">
        <f t="shared" si="53"/>
        <v>0</v>
      </c>
      <c r="AG95" s="75">
        <f t="shared" si="53"/>
        <v>0</v>
      </c>
      <c r="AH95" s="75">
        <f t="shared" si="53"/>
        <v>0</v>
      </c>
      <c r="AI95" s="75">
        <f t="shared" si="53"/>
        <v>0</v>
      </c>
      <c r="AJ95" s="75">
        <f t="shared" si="53"/>
        <v>0</v>
      </c>
      <c r="AK95" s="75">
        <f t="shared" si="53"/>
        <v>0</v>
      </c>
      <c r="AL95" s="75">
        <f t="shared" si="53"/>
        <v>0</v>
      </c>
      <c r="AM95" s="75">
        <f t="shared" si="53"/>
        <v>0</v>
      </c>
      <c r="AN95" s="75">
        <f t="shared" si="53"/>
        <v>0</v>
      </c>
      <c r="AO95" s="75">
        <f t="shared" si="53"/>
        <v>0</v>
      </c>
      <c r="AP95" s="75">
        <f t="shared" si="53"/>
        <v>0</v>
      </c>
      <c r="AQ95" s="75">
        <f t="shared" si="53"/>
        <v>0</v>
      </c>
      <c r="AR95" s="75">
        <f t="shared" si="53"/>
        <v>0</v>
      </c>
      <c r="AS95" s="75">
        <f t="shared" si="53"/>
        <v>0</v>
      </c>
      <c r="AT95" s="75">
        <f t="shared" si="53"/>
        <v>0</v>
      </c>
      <c r="AU95" s="75">
        <f t="shared" si="53"/>
        <v>0</v>
      </c>
      <c r="AV95" s="75">
        <f t="shared" si="53"/>
        <v>0</v>
      </c>
      <c r="AW95" s="75">
        <f t="shared" si="53"/>
        <v>0</v>
      </c>
      <c r="AX95" s="75">
        <f t="shared" si="53"/>
        <v>0</v>
      </c>
      <c r="AY95" s="75">
        <f t="shared" si="53"/>
        <v>0</v>
      </c>
      <c r="AZ95" s="75">
        <f t="shared" si="53"/>
        <v>0</v>
      </c>
      <c r="BA95" s="75">
        <f t="shared" si="53"/>
        <v>0</v>
      </c>
      <c r="BB95" s="75">
        <f t="shared" si="53"/>
        <v>0</v>
      </c>
      <c r="BC95" s="75">
        <f t="shared" si="53"/>
        <v>0</v>
      </c>
      <c r="BD95" s="75">
        <f t="shared" si="53"/>
        <v>0</v>
      </c>
      <c r="BE95" s="75">
        <f t="shared" si="53"/>
        <v>0</v>
      </c>
      <c r="BF95" s="75">
        <f t="shared" si="53"/>
        <v>0</v>
      </c>
      <c r="BG95" s="75">
        <f t="shared" si="53"/>
        <v>0</v>
      </c>
      <c r="BH95" s="75">
        <f t="shared" si="53"/>
        <v>0</v>
      </c>
      <c r="BI95" s="75">
        <f t="shared" si="53"/>
        <v>0</v>
      </c>
      <c r="BJ95" s="75"/>
      <c r="BK95" s="75"/>
      <c r="BL95" s="75"/>
      <c r="BM95" s="37"/>
      <c r="BN95" s="75">
        <f t="shared" si="43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 t="shared" ref="N96:BJ96" si="54">$M$20*(1-$B$5)/$B$3</f>
        <v>0</v>
      </c>
      <c r="O96" s="75">
        <f t="shared" si="54"/>
        <v>0</v>
      </c>
      <c r="P96" s="75">
        <f t="shared" si="54"/>
        <v>0</v>
      </c>
      <c r="Q96" s="75">
        <f t="shared" si="54"/>
        <v>0</v>
      </c>
      <c r="R96" s="75">
        <f t="shared" si="54"/>
        <v>0</v>
      </c>
      <c r="S96" s="75">
        <f t="shared" si="54"/>
        <v>0</v>
      </c>
      <c r="T96" s="75">
        <f t="shared" si="54"/>
        <v>0</v>
      </c>
      <c r="U96" s="75">
        <f t="shared" si="54"/>
        <v>0</v>
      </c>
      <c r="V96" s="75">
        <f t="shared" si="54"/>
        <v>0</v>
      </c>
      <c r="W96" s="75">
        <f t="shared" si="54"/>
        <v>0</v>
      </c>
      <c r="X96" s="75">
        <f t="shared" si="54"/>
        <v>0</v>
      </c>
      <c r="Y96" s="75">
        <f t="shared" si="54"/>
        <v>0</v>
      </c>
      <c r="Z96" s="75">
        <f t="shared" si="54"/>
        <v>0</v>
      </c>
      <c r="AA96" s="75">
        <f t="shared" si="54"/>
        <v>0</v>
      </c>
      <c r="AB96" s="75">
        <f t="shared" si="54"/>
        <v>0</v>
      </c>
      <c r="AC96" s="75">
        <f t="shared" si="54"/>
        <v>0</v>
      </c>
      <c r="AD96" s="75">
        <f t="shared" si="54"/>
        <v>0</v>
      </c>
      <c r="AE96" s="75">
        <f t="shared" si="54"/>
        <v>0</v>
      </c>
      <c r="AF96" s="75">
        <f t="shared" si="54"/>
        <v>0</v>
      </c>
      <c r="AG96" s="75">
        <f t="shared" si="54"/>
        <v>0</v>
      </c>
      <c r="AH96" s="75">
        <f t="shared" si="54"/>
        <v>0</v>
      </c>
      <c r="AI96" s="75">
        <f t="shared" si="54"/>
        <v>0</v>
      </c>
      <c r="AJ96" s="75">
        <f t="shared" si="54"/>
        <v>0</v>
      </c>
      <c r="AK96" s="75">
        <f t="shared" si="54"/>
        <v>0</v>
      </c>
      <c r="AL96" s="75">
        <f t="shared" si="54"/>
        <v>0</v>
      </c>
      <c r="AM96" s="75">
        <f t="shared" si="54"/>
        <v>0</v>
      </c>
      <c r="AN96" s="75">
        <f t="shared" si="54"/>
        <v>0</v>
      </c>
      <c r="AO96" s="75">
        <f t="shared" si="54"/>
        <v>0</v>
      </c>
      <c r="AP96" s="75">
        <f t="shared" si="54"/>
        <v>0</v>
      </c>
      <c r="AQ96" s="75">
        <f t="shared" si="54"/>
        <v>0</v>
      </c>
      <c r="AR96" s="75">
        <f t="shared" si="54"/>
        <v>0</v>
      </c>
      <c r="AS96" s="75">
        <f t="shared" si="54"/>
        <v>0</v>
      </c>
      <c r="AT96" s="75">
        <f t="shared" si="54"/>
        <v>0</v>
      </c>
      <c r="AU96" s="75">
        <f t="shared" si="54"/>
        <v>0</v>
      </c>
      <c r="AV96" s="75">
        <f t="shared" si="54"/>
        <v>0</v>
      </c>
      <c r="AW96" s="75">
        <f t="shared" si="54"/>
        <v>0</v>
      </c>
      <c r="AX96" s="75">
        <f t="shared" si="54"/>
        <v>0</v>
      </c>
      <c r="AY96" s="75">
        <f t="shared" si="54"/>
        <v>0</v>
      </c>
      <c r="AZ96" s="75">
        <f t="shared" si="54"/>
        <v>0</v>
      </c>
      <c r="BA96" s="75">
        <f t="shared" si="54"/>
        <v>0</v>
      </c>
      <c r="BB96" s="75">
        <f t="shared" si="54"/>
        <v>0</v>
      </c>
      <c r="BC96" s="75">
        <f t="shared" si="54"/>
        <v>0</v>
      </c>
      <c r="BD96" s="75">
        <f t="shared" si="54"/>
        <v>0</v>
      </c>
      <c r="BE96" s="75">
        <f t="shared" si="54"/>
        <v>0</v>
      </c>
      <c r="BF96" s="75">
        <f t="shared" si="54"/>
        <v>0</v>
      </c>
      <c r="BG96" s="75">
        <f t="shared" si="54"/>
        <v>0</v>
      </c>
      <c r="BH96" s="75">
        <f t="shared" si="54"/>
        <v>0</v>
      </c>
      <c r="BI96" s="75">
        <f t="shared" si="54"/>
        <v>0</v>
      </c>
      <c r="BJ96" s="75">
        <f t="shared" si="54"/>
        <v>0</v>
      </c>
      <c r="BK96" s="75"/>
      <c r="BL96" s="75"/>
      <c r="BM96" s="37"/>
      <c r="BN96" s="75">
        <f t="shared" si="43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0</v>
      </c>
      <c r="O97" s="75">
        <f t="shared" ref="O97:BK97" si="55">$N$20*(1-$B$5)/$B$3</f>
        <v>0</v>
      </c>
      <c r="P97" s="75">
        <f t="shared" si="55"/>
        <v>0</v>
      </c>
      <c r="Q97" s="75">
        <f t="shared" si="55"/>
        <v>0</v>
      </c>
      <c r="R97" s="75">
        <f t="shared" si="55"/>
        <v>0</v>
      </c>
      <c r="S97" s="75">
        <f t="shared" si="55"/>
        <v>0</v>
      </c>
      <c r="T97" s="75">
        <f t="shared" si="55"/>
        <v>0</v>
      </c>
      <c r="U97" s="75">
        <f t="shared" si="55"/>
        <v>0</v>
      </c>
      <c r="V97" s="75">
        <f t="shared" si="55"/>
        <v>0</v>
      </c>
      <c r="W97" s="75">
        <f t="shared" si="55"/>
        <v>0</v>
      </c>
      <c r="X97" s="75">
        <f t="shared" si="55"/>
        <v>0</v>
      </c>
      <c r="Y97" s="75">
        <f t="shared" si="55"/>
        <v>0</v>
      </c>
      <c r="Z97" s="75">
        <f t="shared" si="55"/>
        <v>0</v>
      </c>
      <c r="AA97" s="75">
        <f t="shared" si="55"/>
        <v>0</v>
      </c>
      <c r="AB97" s="75">
        <f t="shared" si="55"/>
        <v>0</v>
      </c>
      <c r="AC97" s="75">
        <f t="shared" si="55"/>
        <v>0</v>
      </c>
      <c r="AD97" s="75">
        <f t="shared" si="55"/>
        <v>0</v>
      </c>
      <c r="AE97" s="75">
        <f t="shared" si="55"/>
        <v>0</v>
      </c>
      <c r="AF97" s="75">
        <f t="shared" si="55"/>
        <v>0</v>
      </c>
      <c r="AG97" s="75">
        <f t="shared" si="55"/>
        <v>0</v>
      </c>
      <c r="AH97" s="75">
        <f t="shared" si="55"/>
        <v>0</v>
      </c>
      <c r="AI97" s="75">
        <f t="shared" si="55"/>
        <v>0</v>
      </c>
      <c r="AJ97" s="75">
        <f t="shared" si="55"/>
        <v>0</v>
      </c>
      <c r="AK97" s="75">
        <f t="shared" si="55"/>
        <v>0</v>
      </c>
      <c r="AL97" s="75">
        <f t="shared" si="55"/>
        <v>0</v>
      </c>
      <c r="AM97" s="75">
        <f t="shared" si="55"/>
        <v>0</v>
      </c>
      <c r="AN97" s="75">
        <f t="shared" si="55"/>
        <v>0</v>
      </c>
      <c r="AO97" s="75">
        <f t="shared" si="55"/>
        <v>0</v>
      </c>
      <c r="AP97" s="75">
        <f t="shared" si="55"/>
        <v>0</v>
      </c>
      <c r="AQ97" s="75">
        <f t="shared" si="55"/>
        <v>0</v>
      </c>
      <c r="AR97" s="75">
        <f t="shared" si="55"/>
        <v>0</v>
      </c>
      <c r="AS97" s="75">
        <f t="shared" si="55"/>
        <v>0</v>
      </c>
      <c r="AT97" s="75">
        <f t="shared" si="55"/>
        <v>0</v>
      </c>
      <c r="AU97" s="75">
        <f t="shared" si="55"/>
        <v>0</v>
      </c>
      <c r="AV97" s="75">
        <f t="shared" si="55"/>
        <v>0</v>
      </c>
      <c r="AW97" s="75">
        <f t="shared" si="55"/>
        <v>0</v>
      </c>
      <c r="AX97" s="75">
        <f t="shared" si="55"/>
        <v>0</v>
      </c>
      <c r="AY97" s="75">
        <f t="shared" si="55"/>
        <v>0</v>
      </c>
      <c r="AZ97" s="75">
        <f t="shared" si="55"/>
        <v>0</v>
      </c>
      <c r="BA97" s="75">
        <f t="shared" si="55"/>
        <v>0</v>
      </c>
      <c r="BB97" s="75">
        <f t="shared" si="55"/>
        <v>0</v>
      </c>
      <c r="BC97" s="75">
        <f t="shared" si="55"/>
        <v>0</v>
      </c>
      <c r="BD97" s="75">
        <f t="shared" si="55"/>
        <v>0</v>
      </c>
      <c r="BE97" s="75">
        <f t="shared" si="55"/>
        <v>0</v>
      </c>
      <c r="BF97" s="75">
        <f t="shared" si="55"/>
        <v>0</v>
      </c>
      <c r="BG97" s="75">
        <f t="shared" si="55"/>
        <v>0</v>
      </c>
      <c r="BH97" s="75">
        <f t="shared" si="55"/>
        <v>0</v>
      </c>
      <c r="BI97" s="75">
        <f t="shared" si="55"/>
        <v>0</v>
      </c>
      <c r="BJ97" s="75">
        <f t="shared" si="55"/>
        <v>0</v>
      </c>
      <c r="BK97" s="75">
        <f t="shared" si="55"/>
        <v>0</v>
      </c>
      <c r="BL97" s="75"/>
      <c r="BM97" s="37"/>
      <c r="BN97" s="75">
        <f t="shared" si="43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6">SUM(C85:C97)</f>
        <v>0</v>
      </c>
      <c r="D98" s="104">
        <f t="shared" si="56"/>
        <v>0</v>
      </c>
      <c r="E98" s="104">
        <f t="shared" si="56"/>
        <v>0</v>
      </c>
      <c r="F98" s="104">
        <f t="shared" si="56"/>
        <v>0</v>
      </c>
      <c r="G98" s="104">
        <f t="shared" si="56"/>
        <v>0.84069757619074581</v>
      </c>
      <c r="H98" s="104">
        <f t="shared" si="56"/>
        <v>0.84069757619074581</v>
      </c>
      <c r="I98" s="104">
        <f t="shared" si="56"/>
        <v>0.84069757619074581</v>
      </c>
      <c r="J98" s="104">
        <f t="shared" si="56"/>
        <v>0.84069757619074581</v>
      </c>
      <c r="K98" s="104">
        <f t="shared" si="56"/>
        <v>0.84069757619074581</v>
      </c>
      <c r="L98" s="104">
        <f t="shared" si="56"/>
        <v>0.84069757619074581</v>
      </c>
      <c r="M98" s="104">
        <f t="shared" si="56"/>
        <v>0.84069757619074581</v>
      </c>
      <c r="N98" s="104">
        <f t="shared" si="56"/>
        <v>0.84069757619074581</v>
      </c>
      <c r="O98" s="104">
        <f t="shared" si="56"/>
        <v>0.84069757619074581</v>
      </c>
      <c r="P98" s="104">
        <f t="shared" si="56"/>
        <v>0.84069757619074581</v>
      </c>
      <c r="Q98" s="104">
        <f t="shared" si="56"/>
        <v>0.84069757619074581</v>
      </c>
      <c r="R98" s="104">
        <f t="shared" si="56"/>
        <v>0.84069757619074581</v>
      </c>
      <c r="S98" s="104">
        <f t="shared" si="56"/>
        <v>0.84069757619074581</v>
      </c>
      <c r="T98" s="104">
        <f t="shared" si="56"/>
        <v>0.84069757619074581</v>
      </c>
      <c r="U98" s="104">
        <f t="shared" si="56"/>
        <v>0.84069757619074581</v>
      </c>
      <c r="V98" s="104">
        <f t="shared" si="56"/>
        <v>0.84069757619074581</v>
      </c>
      <c r="W98" s="104">
        <f t="shared" si="56"/>
        <v>0.84069757619074581</v>
      </c>
      <c r="X98" s="104">
        <f t="shared" si="56"/>
        <v>0.84069757619074581</v>
      </c>
      <c r="Y98" s="104">
        <f t="shared" si="56"/>
        <v>0.84069757619074581</v>
      </c>
      <c r="Z98" s="104">
        <f t="shared" si="56"/>
        <v>0.84069757619074581</v>
      </c>
      <c r="AA98" s="104">
        <f t="shared" si="56"/>
        <v>0.84069757619074581</v>
      </c>
      <c r="AB98" s="104">
        <f t="shared" si="56"/>
        <v>0.84069757619074581</v>
      </c>
      <c r="AC98" s="104">
        <f t="shared" si="56"/>
        <v>0.84069757619074581</v>
      </c>
      <c r="AD98" s="104">
        <f t="shared" si="56"/>
        <v>0.84069757619074581</v>
      </c>
      <c r="AE98" s="104">
        <f t="shared" si="56"/>
        <v>0.84069757619074581</v>
      </c>
      <c r="AF98" s="104">
        <f t="shared" si="56"/>
        <v>0.84069757619074581</v>
      </c>
      <c r="AG98" s="104">
        <f t="shared" si="56"/>
        <v>0.84069757619074581</v>
      </c>
      <c r="AH98" s="104">
        <f t="shared" si="56"/>
        <v>0.84069757619074581</v>
      </c>
      <c r="AI98" s="104">
        <f t="shared" si="56"/>
        <v>0.84069757619074581</v>
      </c>
      <c r="AJ98" s="104">
        <f t="shared" si="56"/>
        <v>0.84069757619074581</v>
      </c>
      <c r="AK98" s="104">
        <f t="shared" si="56"/>
        <v>0.84069757619074581</v>
      </c>
      <c r="AL98" s="104">
        <f t="shared" si="56"/>
        <v>0.84069757619074581</v>
      </c>
      <c r="AM98" s="104">
        <f t="shared" si="56"/>
        <v>0.84069757619074581</v>
      </c>
      <c r="AN98" s="104">
        <f t="shared" si="56"/>
        <v>0.84069757619074581</v>
      </c>
      <c r="AO98" s="104">
        <f t="shared" si="56"/>
        <v>0.84069757619074581</v>
      </c>
      <c r="AP98" s="104">
        <f t="shared" si="56"/>
        <v>0.84069757619074581</v>
      </c>
      <c r="AQ98" s="104">
        <f t="shared" si="56"/>
        <v>0.84069757619074581</v>
      </c>
      <c r="AR98" s="104">
        <f t="shared" si="56"/>
        <v>0.84069757619074581</v>
      </c>
      <c r="AS98" s="104">
        <f t="shared" si="56"/>
        <v>0.84069757619074581</v>
      </c>
      <c r="AT98" s="104">
        <f t="shared" si="56"/>
        <v>0.84069757619074581</v>
      </c>
      <c r="AU98" s="104">
        <f t="shared" si="56"/>
        <v>0.84069757619074581</v>
      </c>
      <c r="AV98" s="104">
        <f t="shared" si="56"/>
        <v>0.84069757619074581</v>
      </c>
      <c r="AW98" s="104">
        <f t="shared" si="56"/>
        <v>0.84069757619074581</v>
      </c>
      <c r="AX98" s="104">
        <f t="shared" si="56"/>
        <v>0.84069757619074581</v>
      </c>
      <c r="AY98" s="104">
        <f t="shared" si="56"/>
        <v>0.84069757619074581</v>
      </c>
      <c r="AZ98" s="104">
        <f t="shared" si="56"/>
        <v>0.84069757619074581</v>
      </c>
      <c r="BA98" s="104">
        <f t="shared" si="56"/>
        <v>0.84069757619074581</v>
      </c>
      <c r="BB98" s="104">
        <f t="shared" si="56"/>
        <v>0.84069757619074581</v>
      </c>
      <c r="BC98" s="104">
        <f t="shared" si="56"/>
        <v>0.84069757619074581</v>
      </c>
      <c r="BD98" s="104">
        <f t="shared" si="56"/>
        <v>0.84069757619074581</v>
      </c>
      <c r="BE98" s="104">
        <f t="shared" si="56"/>
        <v>0</v>
      </c>
      <c r="BF98" s="104">
        <f t="shared" si="56"/>
        <v>0</v>
      </c>
      <c r="BG98" s="104">
        <f t="shared" si="56"/>
        <v>0</v>
      </c>
      <c r="BH98" s="104">
        <f t="shared" si="56"/>
        <v>0</v>
      </c>
      <c r="BI98" s="104">
        <f t="shared" si="56"/>
        <v>0</v>
      </c>
      <c r="BJ98" s="104">
        <f t="shared" si="56"/>
        <v>0</v>
      </c>
      <c r="BK98" s="104">
        <f t="shared" si="56"/>
        <v>0</v>
      </c>
      <c r="BL98" s="104">
        <f t="shared" si="56"/>
        <v>0</v>
      </c>
      <c r="BM98" s="344"/>
      <c r="BN98" s="58">
        <f>SUM(BN85:BN97)</f>
        <v>42.034878809537311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A101" si="57">$B$20/$B$3</f>
        <v>0</v>
      </c>
      <c r="C101" s="75">
        <f t="shared" si="57"/>
        <v>0</v>
      </c>
      <c r="D101" s="75">
        <f t="shared" si="57"/>
        <v>0</v>
      </c>
      <c r="E101" s="75">
        <f t="shared" si="57"/>
        <v>0</v>
      </c>
      <c r="F101" s="75">
        <f t="shared" si="57"/>
        <v>0</v>
      </c>
      <c r="G101" s="75">
        <f t="shared" si="57"/>
        <v>0</v>
      </c>
      <c r="H101" s="75">
        <f t="shared" si="57"/>
        <v>0</v>
      </c>
      <c r="I101" s="75">
        <f t="shared" si="57"/>
        <v>0</v>
      </c>
      <c r="J101" s="75">
        <f t="shared" si="57"/>
        <v>0</v>
      </c>
      <c r="K101" s="75">
        <f t="shared" si="57"/>
        <v>0</v>
      </c>
      <c r="L101" s="75">
        <f t="shared" si="57"/>
        <v>0</v>
      </c>
      <c r="M101" s="75">
        <f t="shared" si="57"/>
        <v>0</v>
      </c>
      <c r="N101" s="75">
        <f t="shared" si="57"/>
        <v>0</v>
      </c>
      <c r="O101" s="75">
        <f t="shared" si="57"/>
        <v>0</v>
      </c>
      <c r="P101" s="75">
        <f t="shared" si="57"/>
        <v>0</v>
      </c>
      <c r="Q101" s="75">
        <f t="shared" si="57"/>
        <v>0</v>
      </c>
      <c r="R101" s="75">
        <f t="shared" si="57"/>
        <v>0</v>
      </c>
      <c r="S101" s="75">
        <f t="shared" si="57"/>
        <v>0</v>
      </c>
      <c r="T101" s="75">
        <f t="shared" si="57"/>
        <v>0</v>
      </c>
      <c r="U101" s="75">
        <f t="shared" si="57"/>
        <v>0</v>
      </c>
      <c r="V101" s="75">
        <f t="shared" si="57"/>
        <v>0</v>
      </c>
      <c r="W101" s="75">
        <f t="shared" si="57"/>
        <v>0</v>
      </c>
      <c r="X101" s="75">
        <f t="shared" si="57"/>
        <v>0</v>
      </c>
      <c r="Y101" s="75">
        <f t="shared" si="57"/>
        <v>0</v>
      </c>
      <c r="Z101" s="75">
        <f t="shared" si="57"/>
        <v>0</v>
      </c>
      <c r="AA101" s="75"/>
      <c r="AB101" s="75"/>
      <c r="AC101" s="75">
        <f t="shared" si="57"/>
        <v>0</v>
      </c>
      <c r="AD101" s="75">
        <f t="shared" si="57"/>
        <v>0</v>
      </c>
      <c r="AE101" s="75">
        <f t="shared" si="57"/>
        <v>0</v>
      </c>
      <c r="AF101" s="75">
        <f t="shared" si="57"/>
        <v>0</v>
      </c>
      <c r="AG101" s="75">
        <f t="shared" si="57"/>
        <v>0</v>
      </c>
      <c r="AH101" s="75">
        <f t="shared" si="57"/>
        <v>0</v>
      </c>
      <c r="AI101" s="75">
        <f t="shared" si="57"/>
        <v>0</v>
      </c>
      <c r="AJ101" s="75">
        <f t="shared" si="57"/>
        <v>0</v>
      </c>
      <c r="AK101" s="75">
        <f t="shared" si="57"/>
        <v>0</v>
      </c>
      <c r="AL101" s="75">
        <f t="shared" si="57"/>
        <v>0</v>
      </c>
      <c r="AM101" s="75">
        <f t="shared" si="57"/>
        <v>0</v>
      </c>
      <c r="AN101" s="75">
        <f t="shared" si="57"/>
        <v>0</v>
      </c>
      <c r="AO101" s="75">
        <f t="shared" si="57"/>
        <v>0</v>
      </c>
      <c r="AP101" s="75">
        <f t="shared" si="57"/>
        <v>0</v>
      </c>
      <c r="AQ101" s="75">
        <f t="shared" si="57"/>
        <v>0</v>
      </c>
      <c r="AR101" s="75">
        <f t="shared" si="57"/>
        <v>0</v>
      </c>
      <c r="AS101" s="75">
        <f t="shared" si="57"/>
        <v>0</v>
      </c>
      <c r="AT101" s="75">
        <f t="shared" si="57"/>
        <v>0</v>
      </c>
      <c r="AU101" s="75">
        <f t="shared" si="57"/>
        <v>0</v>
      </c>
      <c r="AV101" s="75">
        <f t="shared" si="57"/>
        <v>0</v>
      </c>
      <c r="AW101" s="75">
        <f t="shared" si="57"/>
        <v>0</v>
      </c>
      <c r="AX101" s="75">
        <f t="shared" si="57"/>
        <v>0</v>
      </c>
      <c r="AY101" s="75">
        <f t="shared" si="57"/>
        <v>0</v>
      </c>
      <c r="AZ101" s="75">
        <f t="shared" si="57"/>
        <v>0</v>
      </c>
      <c r="BA101" s="75">
        <f t="shared" si="57"/>
        <v>0</v>
      </c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37"/>
      <c r="BN101" s="75">
        <f t="shared" ref="BN101:BN113" si="58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A102" si="59">$C$20/$B$3</f>
        <v>0</v>
      </c>
      <c r="D102" s="75">
        <f t="shared" si="59"/>
        <v>0</v>
      </c>
      <c r="E102" s="75">
        <f t="shared" si="59"/>
        <v>0</v>
      </c>
      <c r="F102" s="75">
        <f t="shared" si="59"/>
        <v>0</v>
      </c>
      <c r="G102" s="75">
        <f t="shared" si="59"/>
        <v>0</v>
      </c>
      <c r="H102" s="75">
        <f t="shared" si="59"/>
        <v>0</v>
      </c>
      <c r="I102" s="75">
        <f t="shared" si="59"/>
        <v>0</v>
      </c>
      <c r="J102" s="75">
        <f t="shared" si="59"/>
        <v>0</v>
      </c>
      <c r="K102" s="75">
        <f t="shared" si="59"/>
        <v>0</v>
      </c>
      <c r="L102" s="75">
        <f t="shared" si="59"/>
        <v>0</v>
      </c>
      <c r="M102" s="75">
        <f t="shared" si="59"/>
        <v>0</v>
      </c>
      <c r="N102" s="75">
        <f t="shared" si="59"/>
        <v>0</v>
      </c>
      <c r="O102" s="75">
        <f t="shared" si="59"/>
        <v>0</v>
      </c>
      <c r="P102" s="75">
        <f t="shared" si="59"/>
        <v>0</v>
      </c>
      <c r="Q102" s="75">
        <f t="shared" si="59"/>
        <v>0</v>
      </c>
      <c r="R102" s="75">
        <f t="shared" si="59"/>
        <v>0</v>
      </c>
      <c r="S102" s="75">
        <f t="shared" si="59"/>
        <v>0</v>
      </c>
      <c r="T102" s="75">
        <f t="shared" si="59"/>
        <v>0</v>
      </c>
      <c r="U102" s="75">
        <f t="shared" si="59"/>
        <v>0</v>
      </c>
      <c r="V102" s="75">
        <f t="shared" si="59"/>
        <v>0</v>
      </c>
      <c r="W102" s="75">
        <f t="shared" si="59"/>
        <v>0</v>
      </c>
      <c r="X102" s="75">
        <f t="shared" si="59"/>
        <v>0</v>
      </c>
      <c r="Y102" s="75">
        <f t="shared" si="59"/>
        <v>0</v>
      </c>
      <c r="Z102" s="75">
        <f t="shared" si="59"/>
        <v>0</v>
      </c>
      <c r="AA102" s="75">
        <f t="shared" si="59"/>
        <v>0</v>
      </c>
      <c r="AB102" s="75"/>
      <c r="AC102" s="75">
        <f t="shared" si="59"/>
        <v>0</v>
      </c>
      <c r="AD102" s="75">
        <f t="shared" si="59"/>
        <v>0</v>
      </c>
      <c r="AE102" s="75">
        <f t="shared" si="59"/>
        <v>0</v>
      </c>
      <c r="AF102" s="75">
        <f t="shared" si="59"/>
        <v>0</v>
      </c>
      <c r="AG102" s="75">
        <f t="shared" si="59"/>
        <v>0</v>
      </c>
      <c r="AH102" s="75">
        <f t="shared" si="59"/>
        <v>0</v>
      </c>
      <c r="AI102" s="75">
        <f t="shared" si="59"/>
        <v>0</v>
      </c>
      <c r="AJ102" s="75">
        <f t="shared" si="59"/>
        <v>0</v>
      </c>
      <c r="AK102" s="75">
        <f t="shared" si="59"/>
        <v>0</v>
      </c>
      <c r="AL102" s="75">
        <f t="shared" si="59"/>
        <v>0</v>
      </c>
      <c r="AM102" s="75">
        <f t="shared" si="59"/>
        <v>0</v>
      </c>
      <c r="AN102" s="75">
        <f t="shared" si="59"/>
        <v>0</v>
      </c>
      <c r="AO102" s="75">
        <f t="shared" si="59"/>
        <v>0</v>
      </c>
      <c r="AP102" s="75">
        <f t="shared" si="59"/>
        <v>0</v>
      </c>
      <c r="AQ102" s="75">
        <f t="shared" si="59"/>
        <v>0</v>
      </c>
      <c r="AR102" s="75">
        <f t="shared" si="59"/>
        <v>0</v>
      </c>
      <c r="AS102" s="75">
        <f t="shared" si="59"/>
        <v>0</v>
      </c>
      <c r="AT102" s="75">
        <f t="shared" si="59"/>
        <v>0</v>
      </c>
      <c r="AU102" s="75">
        <f t="shared" si="59"/>
        <v>0</v>
      </c>
      <c r="AV102" s="75">
        <f t="shared" si="59"/>
        <v>0</v>
      </c>
      <c r="AW102" s="75">
        <f t="shared" si="59"/>
        <v>0</v>
      </c>
      <c r="AX102" s="75">
        <f t="shared" si="59"/>
        <v>0</v>
      </c>
      <c r="AY102" s="75">
        <f t="shared" si="59"/>
        <v>0</v>
      </c>
      <c r="AZ102" s="75">
        <f t="shared" si="59"/>
        <v>0</v>
      </c>
      <c r="BA102" s="75">
        <f t="shared" si="59"/>
        <v>0</v>
      </c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8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60">$D$20/$B$3</f>
        <v>0</v>
      </c>
      <c r="E103" s="75">
        <f t="shared" si="60"/>
        <v>0</v>
      </c>
      <c r="F103" s="75">
        <f t="shared" si="60"/>
        <v>0</v>
      </c>
      <c r="G103" s="75">
        <f t="shared" si="60"/>
        <v>0</v>
      </c>
      <c r="H103" s="75">
        <f t="shared" si="60"/>
        <v>0</v>
      </c>
      <c r="I103" s="75">
        <f t="shared" si="60"/>
        <v>0</v>
      </c>
      <c r="J103" s="75">
        <f t="shared" si="60"/>
        <v>0</v>
      </c>
      <c r="K103" s="75">
        <f t="shared" si="60"/>
        <v>0</v>
      </c>
      <c r="L103" s="75">
        <f t="shared" si="60"/>
        <v>0</v>
      </c>
      <c r="M103" s="75">
        <f t="shared" si="60"/>
        <v>0</v>
      </c>
      <c r="N103" s="75">
        <f t="shared" si="60"/>
        <v>0</v>
      </c>
      <c r="O103" s="75">
        <f t="shared" si="60"/>
        <v>0</v>
      </c>
      <c r="P103" s="75">
        <f t="shared" si="60"/>
        <v>0</v>
      </c>
      <c r="Q103" s="75">
        <f t="shared" si="60"/>
        <v>0</v>
      </c>
      <c r="R103" s="75">
        <f t="shared" si="60"/>
        <v>0</v>
      </c>
      <c r="S103" s="75">
        <f t="shared" si="60"/>
        <v>0</v>
      </c>
      <c r="T103" s="75">
        <f t="shared" si="60"/>
        <v>0</v>
      </c>
      <c r="U103" s="75">
        <f t="shared" si="60"/>
        <v>0</v>
      </c>
      <c r="V103" s="75">
        <f t="shared" si="60"/>
        <v>0</v>
      </c>
      <c r="W103" s="75">
        <f t="shared" si="60"/>
        <v>0</v>
      </c>
      <c r="X103" s="75">
        <f t="shared" si="60"/>
        <v>0</v>
      </c>
      <c r="Y103" s="75">
        <f t="shared" si="60"/>
        <v>0</v>
      </c>
      <c r="Z103" s="75">
        <f t="shared" si="60"/>
        <v>0</v>
      </c>
      <c r="AA103" s="75">
        <f t="shared" si="60"/>
        <v>0</v>
      </c>
      <c r="AB103" s="75">
        <f t="shared" si="60"/>
        <v>0</v>
      </c>
      <c r="AC103" s="75">
        <f t="shared" si="60"/>
        <v>0</v>
      </c>
      <c r="AD103" s="75">
        <f t="shared" si="60"/>
        <v>0</v>
      </c>
      <c r="AE103" s="75">
        <f t="shared" si="60"/>
        <v>0</v>
      </c>
      <c r="AF103" s="75">
        <f t="shared" si="60"/>
        <v>0</v>
      </c>
      <c r="AG103" s="75">
        <f t="shared" si="60"/>
        <v>0</v>
      </c>
      <c r="AH103" s="75">
        <f t="shared" si="60"/>
        <v>0</v>
      </c>
      <c r="AI103" s="75">
        <f t="shared" si="60"/>
        <v>0</v>
      </c>
      <c r="AJ103" s="75">
        <f t="shared" si="60"/>
        <v>0</v>
      </c>
      <c r="AK103" s="75">
        <f t="shared" si="60"/>
        <v>0</v>
      </c>
      <c r="AL103" s="75">
        <f t="shared" si="60"/>
        <v>0</v>
      </c>
      <c r="AM103" s="75">
        <f t="shared" si="60"/>
        <v>0</v>
      </c>
      <c r="AN103" s="75">
        <f t="shared" si="60"/>
        <v>0</v>
      </c>
      <c r="AO103" s="75">
        <f t="shared" si="60"/>
        <v>0</v>
      </c>
      <c r="AP103" s="75">
        <f t="shared" si="60"/>
        <v>0</v>
      </c>
      <c r="AQ103" s="75">
        <f t="shared" si="60"/>
        <v>0</v>
      </c>
      <c r="AR103" s="75">
        <f t="shared" si="60"/>
        <v>0</v>
      </c>
      <c r="AS103" s="75">
        <f t="shared" si="60"/>
        <v>0</v>
      </c>
      <c r="AT103" s="75">
        <f t="shared" si="60"/>
        <v>0</v>
      </c>
      <c r="AU103" s="75">
        <f t="shared" si="60"/>
        <v>0</v>
      </c>
      <c r="AV103" s="75">
        <f t="shared" si="60"/>
        <v>0</v>
      </c>
      <c r="AW103" s="75">
        <f t="shared" si="60"/>
        <v>0</v>
      </c>
      <c r="AX103" s="75">
        <f t="shared" si="60"/>
        <v>0</v>
      </c>
      <c r="AY103" s="75">
        <f t="shared" si="60"/>
        <v>0</v>
      </c>
      <c r="AZ103" s="75">
        <f t="shared" si="60"/>
        <v>0</v>
      </c>
      <c r="BA103" s="75">
        <f t="shared" si="60"/>
        <v>0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8"/>
        <v>0</v>
      </c>
      <c r="BO103" s="335">
        <f>D20</f>
        <v>0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61">$E$20/$B$3</f>
        <v>0</v>
      </c>
      <c r="F104" s="75">
        <f t="shared" si="61"/>
        <v>0</v>
      </c>
      <c r="G104" s="75">
        <f t="shared" si="61"/>
        <v>0</v>
      </c>
      <c r="H104" s="75">
        <f t="shared" si="61"/>
        <v>0</v>
      </c>
      <c r="I104" s="75">
        <f t="shared" si="61"/>
        <v>0</v>
      </c>
      <c r="J104" s="75">
        <f t="shared" si="61"/>
        <v>0</v>
      </c>
      <c r="K104" s="75">
        <f t="shared" si="61"/>
        <v>0</v>
      </c>
      <c r="L104" s="75">
        <f t="shared" si="61"/>
        <v>0</v>
      </c>
      <c r="M104" s="75">
        <f t="shared" si="61"/>
        <v>0</v>
      </c>
      <c r="N104" s="75">
        <f t="shared" si="61"/>
        <v>0</v>
      </c>
      <c r="O104" s="75">
        <f t="shared" si="61"/>
        <v>0</v>
      </c>
      <c r="P104" s="75">
        <f t="shared" si="61"/>
        <v>0</v>
      </c>
      <c r="Q104" s="75">
        <f t="shared" si="61"/>
        <v>0</v>
      </c>
      <c r="R104" s="75">
        <f t="shared" si="61"/>
        <v>0</v>
      </c>
      <c r="S104" s="75">
        <f t="shared" si="61"/>
        <v>0</v>
      </c>
      <c r="T104" s="75">
        <f t="shared" si="61"/>
        <v>0</v>
      </c>
      <c r="U104" s="75">
        <f t="shared" si="61"/>
        <v>0</v>
      </c>
      <c r="V104" s="75">
        <f t="shared" si="61"/>
        <v>0</v>
      </c>
      <c r="W104" s="75">
        <f t="shared" si="61"/>
        <v>0</v>
      </c>
      <c r="X104" s="75">
        <f t="shared" si="61"/>
        <v>0</v>
      </c>
      <c r="Y104" s="75">
        <f t="shared" si="61"/>
        <v>0</v>
      </c>
      <c r="Z104" s="75">
        <f t="shared" si="61"/>
        <v>0</v>
      </c>
      <c r="AA104" s="75">
        <f t="shared" si="61"/>
        <v>0</v>
      </c>
      <c r="AB104" s="75">
        <f t="shared" si="61"/>
        <v>0</v>
      </c>
      <c r="AC104" s="75">
        <f t="shared" si="61"/>
        <v>0</v>
      </c>
      <c r="AD104" s="75">
        <f t="shared" si="61"/>
        <v>0</v>
      </c>
      <c r="AE104" s="75">
        <f t="shared" si="61"/>
        <v>0</v>
      </c>
      <c r="AF104" s="75">
        <f t="shared" si="61"/>
        <v>0</v>
      </c>
      <c r="AG104" s="75">
        <f t="shared" si="61"/>
        <v>0</v>
      </c>
      <c r="AH104" s="75">
        <f t="shared" si="61"/>
        <v>0</v>
      </c>
      <c r="AI104" s="75">
        <f t="shared" si="61"/>
        <v>0</v>
      </c>
      <c r="AJ104" s="75">
        <f t="shared" si="61"/>
        <v>0</v>
      </c>
      <c r="AK104" s="75">
        <f t="shared" si="61"/>
        <v>0</v>
      </c>
      <c r="AL104" s="75">
        <f t="shared" si="61"/>
        <v>0</v>
      </c>
      <c r="AM104" s="75">
        <f t="shared" si="61"/>
        <v>0</v>
      </c>
      <c r="AN104" s="75">
        <f t="shared" si="61"/>
        <v>0</v>
      </c>
      <c r="AO104" s="75">
        <f t="shared" si="61"/>
        <v>0</v>
      </c>
      <c r="AP104" s="75">
        <f t="shared" si="61"/>
        <v>0</v>
      </c>
      <c r="AQ104" s="75">
        <f t="shared" si="61"/>
        <v>0</v>
      </c>
      <c r="AR104" s="75">
        <f t="shared" si="61"/>
        <v>0</v>
      </c>
      <c r="AS104" s="75">
        <f t="shared" si="61"/>
        <v>0</v>
      </c>
      <c r="AT104" s="75">
        <f t="shared" si="61"/>
        <v>0</v>
      </c>
      <c r="AU104" s="75">
        <f t="shared" si="61"/>
        <v>0</v>
      </c>
      <c r="AV104" s="75">
        <f t="shared" si="61"/>
        <v>0</v>
      </c>
      <c r="AW104" s="75">
        <f t="shared" si="61"/>
        <v>0</v>
      </c>
      <c r="AX104" s="75">
        <f t="shared" si="61"/>
        <v>0</v>
      </c>
      <c r="AY104" s="75">
        <f t="shared" si="61"/>
        <v>0</v>
      </c>
      <c r="AZ104" s="75">
        <f t="shared" si="61"/>
        <v>0</v>
      </c>
      <c r="BA104" s="75">
        <f t="shared" si="61"/>
        <v>0</v>
      </c>
      <c r="BB104" s="75">
        <f t="shared" si="61"/>
        <v>0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8"/>
        <v>0</v>
      </c>
      <c r="BO104" s="335">
        <f>-E14</f>
        <v>0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C105" si="62">$F$20/$B$3</f>
        <v>0</v>
      </c>
      <c r="G105" s="75">
        <f t="shared" si="62"/>
        <v>0</v>
      </c>
      <c r="H105" s="75">
        <f t="shared" si="62"/>
        <v>0</v>
      </c>
      <c r="I105" s="75">
        <f t="shared" si="62"/>
        <v>0</v>
      </c>
      <c r="J105" s="75">
        <f t="shared" si="62"/>
        <v>0</v>
      </c>
      <c r="K105" s="75">
        <f t="shared" si="62"/>
        <v>0</v>
      </c>
      <c r="L105" s="75">
        <f t="shared" si="62"/>
        <v>0</v>
      </c>
      <c r="M105" s="75">
        <f t="shared" si="62"/>
        <v>0</v>
      </c>
      <c r="N105" s="75">
        <f t="shared" si="62"/>
        <v>0</v>
      </c>
      <c r="O105" s="75">
        <f t="shared" si="62"/>
        <v>0</v>
      </c>
      <c r="P105" s="75">
        <f t="shared" si="62"/>
        <v>0</v>
      </c>
      <c r="Q105" s="75">
        <f t="shared" si="62"/>
        <v>0</v>
      </c>
      <c r="R105" s="75">
        <f t="shared" si="62"/>
        <v>0</v>
      </c>
      <c r="S105" s="75">
        <f t="shared" si="62"/>
        <v>0</v>
      </c>
      <c r="T105" s="75">
        <f t="shared" si="62"/>
        <v>0</v>
      </c>
      <c r="U105" s="75">
        <f t="shared" si="62"/>
        <v>0</v>
      </c>
      <c r="V105" s="75">
        <f t="shared" si="62"/>
        <v>0</v>
      </c>
      <c r="W105" s="75">
        <f t="shared" si="62"/>
        <v>0</v>
      </c>
      <c r="X105" s="75">
        <f t="shared" si="62"/>
        <v>0</v>
      </c>
      <c r="Y105" s="75">
        <f t="shared" si="62"/>
        <v>0</v>
      </c>
      <c r="Z105" s="75">
        <f t="shared" si="62"/>
        <v>0</v>
      </c>
      <c r="AA105" s="75">
        <f t="shared" si="62"/>
        <v>0</v>
      </c>
      <c r="AB105" s="75">
        <f t="shared" si="62"/>
        <v>0</v>
      </c>
      <c r="AC105" s="75">
        <f t="shared" si="62"/>
        <v>0</v>
      </c>
      <c r="AD105" s="75">
        <f t="shared" si="62"/>
        <v>0</v>
      </c>
      <c r="AE105" s="75">
        <f t="shared" si="62"/>
        <v>0</v>
      </c>
      <c r="AF105" s="75">
        <f t="shared" si="62"/>
        <v>0</v>
      </c>
      <c r="AG105" s="75">
        <f t="shared" si="62"/>
        <v>0</v>
      </c>
      <c r="AH105" s="75">
        <f t="shared" si="62"/>
        <v>0</v>
      </c>
      <c r="AI105" s="75">
        <f t="shared" si="62"/>
        <v>0</v>
      </c>
      <c r="AJ105" s="75">
        <f t="shared" si="62"/>
        <v>0</v>
      </c>
      <c r="AK105" s="75">
        <f t="shared" si="62"/>
        <v>0</v>
      </c>
      <c r="AL105" s="75">
        <f t="shared" si="62"/>
        <v>0</v>
      </c>
      <c r="AM105" s="75">
        <f t="shared" si="62"/>
        <v>0</v>
      </c>
      <c r="AN105" s="75">
        <f t="shared" si="62"/>
        <v>0</v>
      </c>
      <c r="AO105" s="75">
        <f t="shared" si="62"/>
        <v>0</v>
      </c>
      <c r="AP105" s="75">
        <f t="shared" si="62"/>
        <v>0</v>
      </c>
      <c r="AQ105" s="75">
        <f t="shared" si="62"/>
        <v>0</v>
      </c>
      <c r="AR105" s="75">
        <f t="shared" si="62"/>
        <v>0</v>
      </c>
      <c r="AS105" s="75">
        <f t="shared" si="62"/>
        <v>0</v>
      </c>
      <c r="AT105" s="75">
        <f t="shared" si="62"/>
        <v>0</v>
      </c>
      <c r="AU105" s="75">
        <f t="shared" si="62"/>
        <v>0</v>
      </c>
      <c r="AV105" s="75">
        <f t="shared" si="62"/>
        <v>0</v>
      </c>
      <c r="AW105" s="75">
        <f t="shared" si="62"/>
        <v>0</v>
      </c>
      <c r="AX105" s="75">
        <f t="shared" si="62"/>
        <v>0</v>
      </c>
      <c r="AY105" s="75">
        <f t="shared" si="62"/>
        <v>0</v>
      </c>
      <c r="AZ105" s="75">
        <f t="shared" si="62"/>
        <v>0</v>
      </c>
      <c r="BA105" s="75">
        <f t="shared" si="62"/>
        <v>0</v>
      </c>
      <c r="BB105" s="75">
        <f t="shared" si="62"/>
        <v>0</v>
      </c>
      <c r="BC105" s="75">
        <f t="shared" si="62"/>
        <v>0</v>
      </c>
      <c r="BD105" s="75"/>
      <c r="BE105" s="75"/>
      <c r="BF105" s="75"/>
      <c r="BG105" s="75"/>
      <c r="BH105" s="75"/>
      <c r="BI105" s="75"/>
      <c r="BJ105" s="75"/>
      <c r="BK105" s="75"/>
      <c r="BL105" s="75"/>
      <c r="BM105" s="37"/>
      <c r="BN105" s="75">
        <f t="shared" si="58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3">$G$20/$B$3</f>
        <v>0.86225392429820091</v>
      </c>
      <c r="H106" s="75">
        <f t="shared" si="63"/>
        <v>0.86225392429820091</v>
      </c>
      <c r="I106" s="75">
        <f t="shared" si="63"/>
        <v>0.86225392429820091</v>
      </c>
      <c r="J106" s="75">
        <f t="shared" si="63"/>
        <v>0.86225392429820091</v>
      </c>
      <c r="K106" s="75">
        <f t="shared" si="63"/>
        <v>0.86225392429820091</v>
      </c>
      <c r="L106" s="75">
        <f t="shared" si="63"/>
        <v>0.86225392429820091</v>
      </c>
      <c r="M106" s="75">
        <f t="shared" si="63"/>
        <v>0.86225392429820091</v>
      </c>
      <c r="N106" s="75">
        <f t="shared" si="63"/>
        <v>0.86225392429820091</v>
      </c>
      <c r="O106" s="75">
        <f t="shared" si="63"/>
        <v>0.86225392429820091</v>
      </c>
      <c r="P106" s="75">
        <f t="shared" si="63"/>
        <v>0.86225392429820091</v>
      </c>
      <c r="Q106" s="75">
        <f t="shared" si="63"/>
        <v>0.86225392429820091</v>
      </c>
      <c r="R106" s="75">
        <f t="shared" si="63"/>
        <v>0.86225392429820091</v>
      </c>
      <c r="S106" s="75">
        <f t="shared" si="63"/>
        <v>0.86225392429820091</v>
      </c>
      <c r="T106" s="75">
        <f t="shared" si="63"/>
        <v>0.86225392429820091</v>
      </c>
      <c r="U106" s="75">
        <f t="shared" si="63"/>
        <v>0.86225392429820091</v>
      </c>
      <c r="V106" s="75">
        <f t="shared" si="63"/>
        <v>0.86225392429820091</v>
      </c>
      <c r="W106" s="75">
        <f t="shared" si="63"/>
        <v>0.86225392429820091</v>
      </c>
      <c r="X106" s="75">
        <f t="shared" si="63"/>
        <v>0.86225392429820091</v>
      </c>
      <c r="Y106" s="75">
        <f t="shared" si="63"/>
        <v>0.86225392429820091</v>
      </c>
      <c r="Z106" s="75">
        <f t="shared" si="63"/>
        <v>0.86225392429820091</v>
      </c>
      <c r="AA106" s="75">
        <f t="shared" si="63"/>
        <v>0.86225392429820091</v>
      </c>
      <c r="AB106" s="75">
        <f t="shared" si="63"/>
        <v>0.86225392429820091</v>
      </c>
      <c r="AC106" s="75">
        <f t="shared" si="63"/>
        <v>0.86225392429820091</v>
      </c>
      <c r="AD106" s="75">
        <f t="shared" si="63"/>
        <v>0.86225392429820091</v>
      </c>
      <c r="AE106" s="75">
        <f t="shared" si="63"/>
        <v>0.86225392429820091</v>
      </c>
      <c r="AF106" s="75">
        <f t="shared" si="63"/>
        <v>0.86225392429820091</v>
      </c>
      <c r="AG106" s="75">
        <f t="shared" si="63"/>
        <v>0.86225392429820091</v>
      </c>
      <c r="AH106" s="75">
        <f t="shared" si="63"/>
        <v>0.86225392429820091</v>
      </c>
      <c r="AI106" s="75">
        <f t="shared" si="63"/>
        <v>0.86225392429820091</v>
      </c>
      <c r="AJ106" s="75">
        <f t="shared" si="63"/>
        <v>0.86225392429820091</v>
      </c>
      <c r="AK106" s="75">
        <f t="shared" si="63"/>
        <v>0.86225392429820091</v>
      </c>
      <c r="AL106" s="75">
        <f t="shared" si="63"/>
        <v>0.86225392429820091</v>
      </c>
      <c r="AM106" s="75">
        <f t="shared" si="63"/>
        <v>0.86225392429820091</v>
      </c>
      <c r="AN106" s="75">
        <f t="shared" si="63"/>
        <v>0.86225392429820091</v>
      </c>
      <c r="AO106" s="75">
        <f t="shared" si="63"/>
        <v>0.86225392429820091</v>
      </c>
      <c r="AP106" s="75">
        <f t="shared" si="63"/>
        <v>0.86225392429820091</v>
      </c>
      <c r="AQ106" s="75">
        <f t="shared" si="63"/>
        <v>0.86225392429820091</v>
      </c>
      <c r="AR106" s="75">
        <f t="shared" si="63"/>
        <v>0.86225392429820091</v>
      </c>
      <c r="AS106" s="75">
        <f t="shared" si="63"/>
        <v>0.86225392429820091</v>
      </c>
      <c r="AT106" s="75">
        <f t="shared" si="63"/>
        <v>0.86225392429820091</v>
      </c>
      <c r="AU106" s="75">
        <f t="shared" si="63"/>
        <v>0.86225392429820091</v>
      </c>
      <c r="AV106" s="75">
        <f t="shared" si="63"/>
        <v>0.86225392429820091</v>
      </c>
      <c r="AW106" s="75">
        <f t="shared" si="63"/>
        <v>0.86225392429820091</v>
      </c>
      <c r="AX106" s="75">
        <f t="shared" si="63"/>
        <v>0.86225392429820091</v>
      </c>
      <c r="AY106" s="75">
        <f t="shared" si="63"/>
        <v>0.86225392429820091</v>
      </c>
      <c r="AZ106" s="75">
        <f t="shared" si="63"/>
        <v>0.86225392429820091</v>
      </c>
      <c r="BA106" s="75">
        <f t="shared" si="63"/>
        <v>0.86225392429820091</v>
      </c>
      <c r="BB106" s="75">
        <f t="shared" si="63"/>
        <v>0.86225392429820091</v>
      </c>
      <c r="BC106" s="75">
        <f t="shared" si="63"/>
        <v>0.86225392429820091</v>
      </c>
      <c r="BD106" s="75">
        <f t="shared" si="63"/>
        <v>0.86225392429820091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8"/>
        <v>43.112696214910066</v>
      </c>
      <c r="BO106" s="335">
        <f>G20</f>
        <v>43.112696214910045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E107" si="64">$H$20/$B$3</f>
        <v>0</v>
      </c>
      <c r="I107" s="75">
        <f t="shared" si="64"/>
        <v>0</v>
      </c>
      <c r="J107" s="75">
        <f t="shared" si="64"/>
        <v>0</v>
      </c>
      <c r="K107" s="75">
        <f t="shared" si="64"/>
        <v>0</v>
      </c>
      <c r="L107" s="75">
        <f t="shared" si="64"/>
        <v>0</v>
      </c>
      <c r="M107" s="75">
        <f t="shared" si="64"/>
        <v>0</v>
      </c>
      <c r="N107" s="75">
        <f t="shared" si="64"/>
        <v>0</v>
      </c>
      <c r="O107" s="75">
        <f t="shared" si="64"/>
        <v>0</v>
      </c>
      <c r="P107" s="75">
        <f t="shared" si="64"/>
        <v>0</v>
      </c>
      <c r="Q107" s="75">
        <f t="shared" si="64"/>
        <v>0</v>
      </c>
      <c r="R107" s="75">
        <f t="shared" si="64"/>
        <v>0</v>
      </c>
      <c r="S107" s="75">
        <f t="shared" si="64"/>
        <v>0</v>
      </c>
      <c r="T107" s="75">
        <f t="shared" si="64"/>
        <v>0</v>
      </c>
      <c r="U107" s="75">
        <f t="shared" si="64"/>
        <v>0</v>
      </c>
      <c r="V107" s="75">
        <f t="shared" si="64"/>
        <v>0</v>
      </c>
      <c r="W107" s="75">
        <f t="shared" si="64"/>
        <v>0</v>
      </c>
      <c r="X107" s="75">
        <f t="shared" si="64"/>
        <v>0</v>
      </c>
      <c r="Y107" s="75">
        <f t="shared" si="64"/>
        <v>0</v>
      </c>
      <c r="Z107" s="75">
        <f t="shared" si="64"/>
        <v>0</v>
      </c>
      <c r="AA107" s="75">
        <f t="shared" si="64"/>
        <v>0</v>
      </c>
      <c r="AB107" s="75">
        <f t="shared" si="64"/>
        <v>0</v>
      </c>
      <c r="AC107" s="75">
        <f t="shared" si="64"/>
        <v>0</v>
      </c>
      <c r="AD107" s="75">
        <f t="shared" si="64"/>
        <v>0</v>
      </c>
      <c r="AE107" s="75">
        <f t="shared" si="64"/>
        <v>0</v>
      </c>
      <c r="AF107" s="75">
        <f t="shared" si="64"/>
        <v>0</v>
      </c>
      <c r="AG107" s="75">
        <f t="shared" si="64"/>
        <v>0</v>
      </c>
      <c r="AH107" s="75">
        <f t="shared" si="64"/>
        <v>0</v>
      </c>
      <c r="AI107" s="75">
        <f t="shared" si="64"/>
        <v>0</v>
      </c>
      <c r="AJ107" s="75">
        <f t="shared" si="64"/>
        <v>0</v>
      </c>
      <c r="AK107" s="75">
        <f t="shared" si="64"/>
        <v>0</v>
      </c>
      <c r="AL107" s="75">
        <f t="shared" si="64"/>
        <v>0</v>
      </c>
      <c r="AM107" s="75">
        <f t="shared" si="64"/>
        <v>0</v>
      </c>
      <c r="AN107" s="75">
        <f t="shared" si="64"/>
        <v>0</v>
      </c>
      <c r="AO107" s="75">
        <f t="shared" si="64"/>
        <v>0</v>
      </c>
      <c r="AP107" s="75">
        <f t="shared" si="64"/>
        <v>0</v>
      </c>
      <c r="AQ107" s="75">
        <f t="shared" si="64"/>
        <v>0</v>
      </c>
      <c r="AR107" s="75">
        <f t="shared" si="64"/>
        <v>0</v>
      </c>
      <c r="AS107" s="75">
        <f t="shared" si="64"/>
        <v>0</v>
      </c>
      <c r="AT107" s="75">
        <f t="shared" si="64"/>
        <v>0</v>
      </c>
      <c r="AU107" s="75">
        <f t="shared" si="64"/>
        <v>0</v>
      </c>
      <c r="AV107" s="75">
        <f t="shared" si="64"/>
        <v>0</v>
      </c>
      <c r="AW107" s="75">
        <f t="shared" si="64"/>
        <v>0</v>
      </c>
      <c r="AX107" s="75">
        <f t="shared" si="64"/>
        <v>0</v>
      </c>
      <c r="AY107" s="75">
        <f t="shared" si="64"/>
        <v>0</v>
      </c>
      <c r="AZ107" s="75">
        <f t="shared" si="64"/>
        <v>0</v>
      </c>
      <c r="BA107" s="75">
        <f t="shared" si="64"/>
        <v>0</v>
      </c>
      <c r="BB107" s="75">
        <f t="shared" si="64"/>
        <v>0</v>
      </c>
      <c r="BC107" s="75">
        <f t="shared" si="64"/>
        <v>0</v>
      </c>
      <c r="BD107" s="75">
        <f t="shared" si="64"/>
        <v>0</v>
      </c>
      <c r="BE107" s="75">
        <f t="shared" si="64"/>
        <v>0</v>
      </c>
      <c r="BF107" s="75"/>
      <c r="BG107" s="75"/>
      <c r="BH107" s="75"/>
      <c r="BI107" s="75"/>
      <c r="BJ107" s="75"/>
      <c r="BK107" s="75"/>
      <c r="BL107" s="75"/>
      <c r="BM107" s="37"/>
      <c r="BN107" s="75">
        <f t="shared" si="58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F108" si="65">$I$20/$B$3</f>
        <v>0</v>
      </c>
      <c r="J108" s="75">
        <f t="shared" si="65"/>
        <v>0</v>
      </c>
      <c r="K108" s="75">
        <f t="shared" si="65"/>
        <v>0</v>
      </c>
      <c r="L108" s="75">
        <f t="shared" si="65"/>
        <v>0</v>
      </c>
      <c r="M108" s="75">
        <f t="shared" si="65"/>
        <v>0</v>
      </c>
      <c r="N108" s="75">
        <f t="shared" si="65"/>
        <v>0</v>
      </c>
      <c r="O108" s="75">
        <f t="shared" si="65"/>
        <v>0</v>
      </c>
      <c r="P108" s="75">
        <f t="shared" si="65"/>
        <v>0</v>
      </c>
      <c r="Q108" s="75">
        <f t="shared" si="65"/>
        <v>0</v>
      </c>
      <c r="R108" s="75">
        <f t="shared" si="65"/>
        <v>0</v>
      </c>
      <c r="S108" s="75">
        <f t="shared" si="65"/>
        <v>0</v>
      </c>
      <c r="T108" s="75">
        <f t="shared" si="65"/>
        <v>0</v>
      </c>
      <c r="U108" s="75">
        <f t="shared" si="65"/>
        <v>0</v>
      </c>
      <c r="V108" s="75">
        <f t="shared" si="65"/>
        <v>0</v>
      </c>
      <c r="W108" s="75">
        <f t="shared" si="65"/>
        <v>0</v>
      </c>
      <c r="X108" s="75">
        <f t="shared" si="65"/>
        <v>0</v>
      </c>
      <c r="Y108" s="75">
        <f t="shared" si="65"/>
        <v>0</v>
      </c>
      <c r="Z108" s="75">
        <f t="shared" si="65"/>
        <v>0</v>
      </c>
      <c r="AA108" s="75">
        <f t="shared" si="65"/>
        <v>0</v>
      </c>
      <c r="AB108" s="75">
        <f t="shared" si="65"/>
        <v>0</v>
      </c>
      <c r="AC108" s="75">
        <f t="shared" si="65"/>
        <v>0</v>
      </c>
      <c r="AD108" s="75">
        <f t="shared" si="65"/>
        <v>0</v>
      </c>
      <c r="AE108" s="75">
        <f t="shared" si="65"/>
        <v>0</v>
      </c>
      <c r="AF108" s="75">
        <f t="shared" si="65"/>
        <v>0</v>
      </c>
      <c r="AG108" s="75">
        <f t="shared" si="65"/>
        <v>0</v>
      </c>
      <c r="AH108" s="75">
        <f t="shared" si="65"/>
        <v>0</v>
      </c>
      <c r="AI108" s="75">
        <f t="shared" si="65"/>
        <v>0</v>
      </c>
      <c r="AJ108" s="75">
        <f t="shared" si="65"/>
        <v>0</v>
      </c>
      <c r="AK108" s="75">
        <f t="shared" si="65"/>
        <v>0</v>
      </c>
      <c r="AL108" s="75">
        <f t="shared" si="65"/>
        <v>0</v>
      </c>
      <c r="AM108" s="75">
        <f t="shared" si="65"/>
        <v>0</v>
      </c>
      <c r="AN108" s="75">
        <f t="shared" si="65"/>
        <v>0</v>
      </c>
      <c r="AO108" s="75">
        <f t="shared" si="65"/>
        <v>0</v>
      </c>
      <c r="AP108" s="75">
        <f t="shared" si="65"/>
        <v>0</v>
      </c>
      <c r="AQ108" s="75">
        <f t="shared" si="65"/>
        <v>0</v>
      </c>
      <c r="AR108" s="75">
        <f t="shared" si="65"/>
        <v>0</v>
      </c>
      <c r="AS108" s="75">
        <f t="shared" si="65"/>
        <v>0</v>
      </c>
      <c r="AT108" s="75">
        <f t="shared" si="65"/>
        <v>0</v>
      </c>
      <c r="AU108" s="75">
        <f t="shared" si="65"/>
        <v>0</v>
      </c>
      <c r="AV108" s="75">
        <f t="shared" si="65"/>
        <v>0</v>
      </c>
      <c r="AW108" s="75">
        <f t="shared" si="65"/>
        <v>0</v>
      </c>
      <c r="AX108" s="75">
        <f t="shared" si="65"/>
        <v>0</v>
      </c>
      <c r="AY108" s="75">
        <f t="shared" si="65"/>
        <v>0</v>
      </c>
      <c r="AZ108" s="75">
        <f t="shared" si="65"/>
        <v>0</v>
      </c>
      <c r="BA108" s="75">
        <f t="shared" si="65"/>
        <v>0</v>
      </c>
      <c r="BB108" s="75">
        <f t="shared" si="65"/>
        <v>0</v>
      </c>
      <c r="BC108" s="75">
        <f t="shared" si="65"/>
        <v>0</v>
      </c>
      <c r="BD108" s="75">
        <f t="shared" si="65"/>
        <v>0</v>
      </c>
      <c r="BE108" s="75">
        <f t="shared" si="65"/>
        <v>0</v>
      </c>
      <c r="BF108" s="75">
        <f t="shared" si="65"/>
        <v>0</v>
      </c>
      <c r="BG108" s="75"/>
      <c r="BH108" s="75"/>
      <c r="BI108" s="75"/>
      <c r="BJ108" s="75"/>
      <c r="BK108" s="75"/>
      <c r="BL108" s="75"/>
      <c r="BM108" s="37"/>
      <c r="BN108" s="75">
        <f t="shared" si="58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G109" si="66">$J$20/$B$3</f>
        <v>0</v>
      </c>
      <c r="P109" s="75">
        <f t="shared" si="66"/>
        <v>0</v>
      </c>
      <c r="Q109" s="75">
        <f t="shared" si="66"/>
        <v>0</v>
      </c>
      <c r="R109" s="75">
        <f t="shared" si="66"/>
        <v>0</v>
      </c>
      <c r="S109" s="75">
        <f t="shared" si="66"/>
        <v>0</v>
      </c>
      <c r="T109" s="75">
        <f t="shared" si="66"/>
        <v>0</v>
      </c>
      <c r="U109" s="75">
        <f t="shared" si="66"/>
        <v>0</v>
      </c>
      <c r="V109" s="75">
        <f t="shared" si="66"/>
        <v>0</v>
      </c>
      <c r="W109" s="75">
        <f t="shared" si="66"/>
        <v>0</v>
      </c>
      <c r="X109" s="75">
        <f t="shared" si="66"/>
        <v>0</v>
      </c>
      <c r="Y109" s="75">
        <f t="shared" si="66"/>
        <v>0</v>
      </c>
      <c r="Z109" s="75">
        <f t="shared" si="66"/>
        <v>0</v>
      </c>
      <c r="AA109" s="75">
        <f t="shared" si="66"/>
        <v>0</v>
      </c>
      <c r="AB109" s="75">
        <f t="shared" si="66"/>
        <v>0</v>
      </c>
      <c r="AC109" s="75">
        <f t="shared" si="66"/>
        <v>0</v>
      </c>
      <c r="AD109" s="75">
        <f t="shared" si="66"/>
        <v>0</v>
      </c>
      <c r="AE109" s="75">
        <f t="shared" si="66"/>
        <v>0</v>
      </c>
      <c r="AF109" s="75">
        <f t="shared" si="66"/>
        <v>0</v>
      </c>
      <c r="AG109" s="75">
        <f t="shared" si="66"/>
        <v>0</v>
      </c>
      <c r="AH109" s="75">
        <f t="shared" si="66"/>
        <v>0</v>
      </c>
      <c r="AI109" s="75">
        <f t="shared" si="66"/>
        <v>0</v>
      </c>
      <c r="AJ109" s="75">
        <f t="shared" si="66"/>
        <v>0</v>
      </c>
      <c r="AK109" s="75">
        <f t="shared" si="66"/>
        <v>0</v>
      </c>
      <c r="AL109" s="75">
        <f t="shared" si="66"/>
        <v>0</v>
      </c>
      <c r="AM109" s="75">
        <f t="shared" si="66"/>
        <v>0</v>
      </c>
      <c r="AN109" s="75">
        <f t="shared" si="66"/>
        <v>0</v>
      </c>
      <c r="AO109" s="75">
        <f t="shared" si="66"/>
        <v>0</v>
      </c>
      <c r="AP109" s="75">
        <f t="shared" si="66"/>
        <v>0</v>
      </c>
      <c r="AQ109" s="75">
        <f t="shared" si="66"/>
        <v>0</v>
      </c>
      <c r="AR109" s="75">
        <f t="shared" si="66"/>
        <v>0</v>
      </c>
      <c r="AS109" s="75">
        <f t="shared" si="66"/>
        <v>0</v>
      </c>
      <c r="AT109" s="75">
        <f t="shared" si="66"/>
        <v>0</v>
      </c>
      <c r="AU109" s="75">
        <f t="shared" si="66"/>
        <v>0</v>
      </c>
      <c r="AV109" s="75">
        <f t="shared" si="66"/>
        <v>0</v>
      </c>
      <c r="AW109" s="75">
        <f t="shared" si="66"/>
        <v>0</v>
      </c>
      <c r="AX109" s="75">
        <f t="shared" si="66"/>
        <v>0</v>
      </c>
      <c r="AY109" s="75">
        <f t="shared" si="66"/>
        <v>0</v>
      </c>
      <c r="AZ109" s="75">
        <f t="shared" si="66"/>
        <v>0</v>
      </c>
      <c r="BA109" s="75">
        <f t="shared" si="66"/>
        <v>0</v>
      </c>
      <c r="BB109" s="75">
        <f t="shared" si="66"/>
        <v>0</v>
      </c>
      <c r="BC109" s="75">
        <f t="shared" si="66"/>
        <v>0</v>
      </c>
      <c r="BD109" s="75">
        <f t="shared" si="66"/>
        <v>0</v>
      </c>
      <c r="BE109" s="75">
        <f t="shared" si="66"/>
        <v>0</v>
      </c>
      <c r="BF109" s="75">
        <f t="shared" si="66"/>
        <v>0</v>
      </c>
      <c r="BG109" s="75">
        <f t="shared" si="66"/>
        <v>0</v>
      </c>
      <c r="BH109" s="75"/>
      <c r="BI109" s="75"/>
      <c r="BJ109" s="75"/>
      <c r="BK109" s="75"/>
      <c r="BL109" s="75"/>
      <c r="BM109" s="37"/>
      <c r="BN109" s="75">
        <f t="shared" si="58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H110" si="67">$K$20/$B$3</f>
        <v>0</v>
      </c>
      <c r="P110" s="75">
        <f t="shared" si="67"/>
        <v>0</v>
      </c>
      <c r="Q110" s="75">
        <f t="shared" si="67"/>
        <v>0</v>
      </c>
      <c r="R110" s="75">
        <f t="shared" si="67"/>
        <v>0</v>
      </c>
      <c r="S110" s="75">
        <f t="shared" si="67"/>
        <v>0</v>
      </c>
      <c r="T110" s="75">
        <f t="shared" si="67"/>
        <v>0</v>
      </c>
      <c r="U110" s="75">
        <f t="shared" si="67"/>
        <v>0</v>
      </c>
      <c r="V110" s="75">
        <f t="shared" si="67"/>
        <v>0</v>
      </c>
      <c r="W110" s="75">
        <f t="shared" si="67"/>
        <v>0</v>
      </c>
      <c r="X110" s="75">
        <f t="shared" si="67"/>
        <v>0</v>
      </c>
      <c r="Y110" s="75">
        <f t="shared" si="67"/>
        <v>0</v>
      </c>
      <c r="Z110" s="75">
        <f t="shared" si="67"/>
        <v>0</v>
      </c>
      <c r="AA110" s="75">
        <f t="shared" si="67"/>
        <v>0</v>
      </c>
      <c r="AB110" s="75">
        <f t="shared" si="67"/>
        <v>0</v>
      </c>
      <c r="AC110" s="75">
        <f t="shared" si="67"/>
        <v>0</v>
      </c>
      <c r="AD110" s="75">
        <f t="shared" si="67"/>
        <v>0</v>
      </c>
      <c r="AE110" s="75">
        <f t="shared" si="67"/>
        <v>0</v>
      </c>
      <c r="AF110" s="75">
        <f t="shared" si="67"/>
        <v>0</v>
      </c>
      <c r="AG110" s="75">
        <f t="shared" si="67"/>
        <v>0</v>
      </c>
      <c r="AH110" s="75">
        <f t="shared" si="67"/>
        <v>0</v>
      </c>
      <c r="AI110" s="75">
        <f t="shared" si="67"/>
        <v>0</v>
      </c>
      <c r="AJ110" s="75">
        <f t="shared" si="67"/>
        <v>0</v>
      </c>
      <c r="AK110" s="75">
        <f t="shared" si="67"/>
        <v>0</v>
      </c>
      <c r="AL110" s="75">
        <f t="shared" si="67"/>
        <v>0</v>
      </c>
      <c r="AM110" s="75">
        <f t="shared" si="67"/>
        <v>0</v>
      </c>
      <c r="AN110" s="75">
        <f t="shared" si="67"/>
        <v>0</v>
      </c>
      <c r="AO110" s="75">
        <f t="shared" si="67"/>
        <v>0</v>
      </c>
      <c r="AP110" s="75">
        <f t="shared" si="67"/>
        <v>0</v>
      </c>
      <c r="AQ110" s="75">
        <f t="shared" si="67"/>
        <v>0</v>
      </c>
      <c r="AR110" s="75">
        <f t="shared" si="67"/>
        <v>0</v>
      </c>
      <c r="AS110" s="75">
        <f t="shared" si="67"/>
        <v>0</v>
      </c>
      <c r="AT110" s="75">
        <f t="shared" si="67"/>
        <v>0</v>
      </c>
      <c r="AU110" s="75">
        <f t="shared" si="67"/>
        <v>0</v>
      </c>
      <c r="AV110" s="75">
        <f t="shared" si="67"/>
        <v>0</v>
      </c>
      <c r="AW110" s="75">
        <f t="shared" si="67"/>
        <v>0</v>
      </c>
      <c r="AX110" s="75">
        <f t="shared" si="67"/>
        <v>0</v>
      </c>
      <c r="AY110" s="75">
        <f t="shared" si="67"/>
        <v>0</v>
      </c>
      <c r="AZ110" s="75">
        <f t="shared" si="67"/>
        <v>0</v>
      </c>
      <c r="BA110" s="75">
        <f t="shared" si="67"/>
        <v>0</v>
      </c>
      <c r="BB110" s="75">
        <f t="shared" si="67"/>
        <v>0</v>
      </c>
      <c r="BC110" s="75">
        <f t="shared" si="67"/>
        <v>0</v>
      </c>
      <c r="BD110" s="75">
        <f t="shared" si="67"/>
        <v>0</v>
      </c>
      <c r="BE110" s="75">
        <f t="shared" si="67"/>
        <v>0</v>
      </c>
      <c r="BF110" s="75">
        <f t="shared" si="67"/>
        <v>0</v>
      </c>
      <c r="BG110" s="75">
        <f t="shared" si="67"/>
        <v>0</v>
      </c>
      <c r="BH110" s="75">
        <f t="shared" si="67"/>
        <v>0</v>
      </c>
      <c r="BI110" s="75"/>
      <c r="BJ110" s="75"/>
      <c r="BK110" s="75"/>
      <c r="BL110" s="75"/>
      <c r="BM110" s="37"/>
      <c r="BN110" s="75">
        <f t="shared" si="58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8">$L$20/$B$3</f>
        <v>0</v>
      </c>
      <c r="P111" s="75">
        <f t="shared" si="68"/>
        <v>0</v>
      </c>
      <c r="Q111" s="75">
        <f t="shared" si="68"/>
        <v>0</v>
      </c>
      <c r="R111" s="75">
        <f t="shared" si="68"/>
        <v>0</v>
      </c>
      <c r="S111" s="75">
        <f t="shared" si="68"/>
        <v>0</v>
      </c>
      <c r="T111" s="75">
        <f t="shared" si="68"/>
        <v>0</v>
      </c>
      <c r="U111" s="75">
        <f t="shared" si="68"/>
        <v>0</v>
      </c>
      <c r="V111" s="75">
        <f t="shared" si="68"/>
        <v>0</v>
      </c>
      <c r="W111" s="75">
        <f t="shared" si="68"/>
        <v>0</v>
      </c>
      <c r="X111" s="75">
        <f t="shared" si="68"/>
        <v>0</v>
      </c>
      <c r="Y111" s="75">
        <f t="shared" si="68"/>
        <v>0</v>
      </c>
      <c r="Z111" s="75">
        <f t="shared" si="68"/>
        <v>0</v>
      </c>
      <c r="AA111" s="75">
        <f t="shared" si="68"/>
        <v>0</v>
      </c>
      <c r="AB111" s="75">
        <f t="shared" si="68"/>
        <v>0</v>
      </c>
      <c r="AC111" s="75">
        <f t="shared" si="68"/>
        <v>0</v>
      </c>
      <c r="AD111" s="75">
        <f t="shared" si="68"/>
        <v>0</v>
      </c>
      <c r="AE111" s="75">
        <f t="shared" si="68"/>
        <v>0</v>
      </c>
      <c r="AF111" s="75">
        <f t="shared" si="68"/>
        <v>0</v>
      </c>
      <c r="AG111" s="75">
        <f t="shared" si="68"/>
        <v>0</v>
      </c>
      <c r="AH111" s="75">
        <f t="shared" si="68"/>
        <v>0</v>
      </c>
      <c r="AI111" s="75">
        <f t="shared" si="68"/>
        <v>0</v>
      </c>
      <c r="AJ111" s="75">
        <f t="shared" si="68"/>
        <v>0</v>
      </c>
      <c r="AK111" s="75">
        <f t="shared" si="68"/>
        <v>0</v>
      </c>
      <c r="AL111" s="75">
        <f t="shared" si="68"/>
        <v>0</v>
      </c>
      <c r="AM111" s="75">
        <f t="shared" si="68"/>
        <v>0</v>
      </c>
      <c r="AN111" s="75">
        <f t="shared" si="68"/>
        <v>0</v>
      </c>
      <c r="AO111" s="75">
        <f t="shared" si="68"/>
        <v>0</v>
      </c>
      <c r="AP111" s="75">
        <f t="shared" si="68"/>
        <v>0</v>
      </c>
      <c r="AQ111" s="75">
        <f t="shared" si="68"/>
        <v>0</v>
      </c>
      <c r="AR111" s="75">
        <f t="shared" si="68"/>
        <v>0</v>
      </c>
      <c r="AS111" s="75">
        <f t="shared" si="68"/>
        <v>0</v>
      </c>
      <c r="AT111" s="75">
        <f t="shared" si="68"/>
        <v>0</v>
      </c>
      <c r="AU111" s="75">
        <f t="shared" si="68"/>
        <v>0</v>
      </c>
      <c r="AV111" s="75">
        <f t="shared" si="68"/>
        <v>0</v>
      </c>
      <c r="AW111" s="75">
        <f t="shared" si="68"/>
        <v>0</v>
      </c>
      <c r="AX111" s="75">
        <f t="shared" si="68"/>
        <v>0</v>
      </c>
      <c r="AY111" s="75">
        <f t="shared" si="68"/>
        <v>0</v>
      </c>
      <c r="AZ111" s="75">
        <f t="shared" si="68"/>
        <v>0</v>
      </c>
      <c r="BA111" s="75">
        <f t="shared" si="68"/>
        <v>0</v>
      </c>
      <c r="BB111" s="75">
        <f t="shared" si="68"/>
        <v>0</v>
      </c>
      <c r="BC111" s="75">
        <f t="shared" si="68"/>
        <v>0</v>
      </c>
      <c r="BD111" s="75">
        <f t="shared" si="68"/>
        <v>0</v>
      </c>
      <c r="BE111" s="75">
        <f t="shared" si="68"/>
        <v>0</v>
      </c>
      <c r="BF111" s="75">
        <f t="shared" si="68"/>
        <v>0</v>
      </c>
      <c r="BG111" s="75">
        <f t="shared" si="68"/>
        <v>0</v>
      </c>
      <c r="BH111" s="75">
        <f t="shared" si="68"/>
        <v>0</v>
      </c>
      <c r="BI111" s="75">
        <f t="shared" si="68"/>
        <v>0</v>
      </c>
      <c r="BJ111" s="75"/>
      <c r="BK111" s="75"/>
      <c r="BL111" s="75"/>
      <c r="BM111" s="37"/>
      <c r="BN111" s="75">
        <f t="shared" si="58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>$M$20/$B$3</f>
        <v>0</v>
      </c>
      <c r="N112" s="75">
        <f>$M$20/$B$3</f>
        <v>0</v>
      </c>
      <c r="O112" s="75">
        <f t="shared" ref="O112:BJ112" si="69">$M$20/$B$3</f>
        <v>0</v>
      </c>
      <c r="P112" s="75">
        <f t="shared" si="69"/>
        <v>0</v>
      </c>
      <c r="Q112" s="75">
        <f t="shared" si="69"/>
        <v>0</v>
      </c>
      <c r="R112" s="75">
        <f t="shared" si="69"/>
        <v>0</v>
      </c>
      <c r="S112" s="75">
        <f t="shared" si="69"/>
        <v>0</v>
      </c>
      <c r="T112" s="75">
        <f t="shared" si="69"/>
        <v>0</v>
      </c>
      <c r="U112" s="75">
        <f t="shared" si="69"/>
        <v>0</v>
      </c>
      <c r="V112" s="75">
        <f t="shared" si="69"/>
        <v>0</v>
      </c>
      <c r="W112" s="75">
        <f t="shared" si="69"/>
        <v>0</v>
      </c>
      <c r="X112" s="75">
        <f t="shared" si="69"/>
        <v>0</v>
      </c>
      <c r="Y112" s="75">
        <f t="shared" si="69"/>
        <v>0</v>
      </c>
      <c r="Z112" s="75">
        <f t="shared" si="69"/>
        <v>0</v>
      </c>
      <c r="AA112" s="75">
        <f t="shared" si="69"/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/>
      <c r="BL112" s="75"/>
      <c r="BM112" s="37"/>
      <c r="BN112" s="75">
        <f t="shared" si="58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>$N$20/$B$3</f>
        <v>0</v>
      </c>
      <c r="O113" s="75">
        <f t="shared" ref="O113:BK113" si="70">$N$20/$B$3</f>
        <v>0</v>
      </c>
      <c r="P113" s="75">
        <f t="shared" si="70"/>
        <v>0</v>
      </c>
      <c r="Q113" s="75">
        <f t="shared" si="70"/>
        <v>0</v>
      </c>
      <c r="R113" s="75">
        <f t="shared" si="70"/>
        <v>0</v>
      </c>
      <c r="S113" s="75">
        <f t="shared" si="70"/>
        <v>0</v>
      </c>
      <c r="T113" s="75">
        <f t="shared" si="70"/>
        <v>0</v>
      </c>
      <c r="U113" s="75">
        <f t="shared" si="70"/>
        <v>0</v>
      </c>
      <c r="V113" s="75">
        <f t="shared" si="70"/>
        <v>0</v>
      </c>
      <c r="W113" s="75">
        <f t="shared" si="70"/>
        <v>0</v>
      </c>
      <c r="X113" s="75">
        <f t="shared" si="70"/>
        <v>0</v>
      </c>
      <c r="Y113" s="75">
        <f t="shared" si="70"/>
        <v>0</v>
      </c>
      <c r="Z113" s="75">
        <f t="shared" si="70"/>
        <v>0</v>
      </c>
      <c r="AA113" s="75">
        <f t="shared" si="70"/>
        <v>0</v>
      </c>
      <c r="AB113" s="75">
        <f t="shared" si="70"/>
        <v>0</v>
      </c>
      <c r="AC113" s="75">
        <f t="shared" si="70"/>
        <v>0</v>
      </c>
      <c r="AD113" s="75">
        <f t="shared" si="70"/>
        <v>0</v>
      </c>
      <c r="AE113" s="75">
        <f t="shared" si="70"/>
        <v>0</v>
      </c>
      <c r="AF113" s="75">
        <f t="shared" si="70"/>
        <v>0</v>
      </c>
      <c r="AG113" s="75">
        <f t="shared" si="70"/>
        <v>0</v>
      </c>
      <c r="AH113" s="75">
        <f t="shared" si="70"/>
        <v>0</v>
      </c>
      <c r="AI113" s="75">
        <f t="shared" si="70"/>
        <v>0</v>
      </c>
      <c r="AJ113" s="75">
        <f t="shared" si="70"/>
        <v>0</v>
      </c>
      <c r="AK113" s="75">
        <f t="shared" si="70"/>
        <v>0</v>
      </c>
      <c r="AL113" s="75">
        <f t="shared" si="70"/>
        <v>0</v>
      </c>
      <c r="AM113" s="75">
        <f t="shared" si="70"/>
        <v>0</v>
      </c>
      <c r="AN113" s="75">
        <f t="shared" si="70"/>
        <v>0</v>
      </c>
      <c r="AO113" s="75">
        <f t="shared" si="70"/>
        <v>0</v>
      </c>
      <c r="AP113" s="75">
        <f t="shared" si="70"/>
        <v>0</v>
      </c>
      <c r="AQ113" s="75">
        <f t="shared" si="70"/>
        <v>0</v>
      </c>
      <c r="AR113" s="75">
        <f t="shared" si="70"/>
        <v>0</v>
      </c>
      <c r="AS113" s="75">
        <f t="shared" si="70"/>
        <v>0</v>
      </c>
      <c r="AT113" s="75">
        <f t="shared" si="70"/>
        <v>0</v>
      </c>
      <c r="AU113" s="75">
        <f t="shared" si="70"/>
        <v>0</v>
      </c>
      <c r="AV113" s="75">
        <f t="shared" si="70"/>
        <v>0</v>
      </c>
      <c r="AW113" s="75">
        <f t="shared" si="70"/>
        <v>0</v>
      </c>
      <c r="AX113" s="75">
        <f t="shared" si="70"/>
        <v>0</v>
      </c>
      <c r="AY113" s="75">
        <f t="shared" si="70"/>
        <v>0</v>
      </c>
      <c r="AZ113" s="75">
        <f t="shared" si="70"/>
        <v>0</v>
      </c>
      <c r="BA113" s="75">
        <f t="shared" si="70"/>
        <v>0</v>
      </c>
      <c r="BB113" s="75">
        <f t="shared" si="70"/>
        <v>0</v>
      </c>
      <c r="BC113" s="75">
        <f t="shared" si="70"/>
        <v>0</v>
      </c>
      <c r="BD113" s="75">
        <f t="shared" si="70"/>
        <v>0</v>
      </c>
      <c r="BE113" s="75">
        <f t="shared" si="70"/>
        <v>0</v>
      </c>
      <c r="BF113" s="75">
        <f t="shared" si="70"/>
        <v>0</v>
      </c>
      <c r="BG113" s="75">
        <f t="shared" si="70"/>
        <v>0</v>
      </c>
      <c r="BH113" s="75">
        <f t="shared" si="70"/>
        <v>0</v>
      </c>
      <c r="BI113" s="75">
        <f t="shared" si="70"/>
        <v>0</v>
      </c>
      <c r="BJ113" s="75">
        <f t="shared" si="70"/>
        <v>0</v>
      </c>
      <c r="BK113" s="75">
        <f t="shared" si="70"/>
        <v>0</v>
      </c>
      <c r="BL113" s="75"/>
      <c r="BM113" s="37"/>
      <c r="BN113" s="75">
        <f t="shared" si="58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1">SUM(C101:C113)</f>
        <v>0</v>
      </c>
      <c r="D114" s="69">
        <f t="shared" si="71"/>
        <v>0</v>
      </c>
      <c r="E114" s="69">
        <f t="shared" si="71"/>
        <v>0</v>
      </c>
      <c r="F114" s="69">
        <f t="shared" si="71"/>
        <v>0</v>
      </c>
      <c r="G114" s="69">
        <f t="shared" si="71"/>
        <v>0.86225392429820091</v>
      </c>
      <c r="H114" s="69">
        <f t="shared" si="71"/>
        <v>0.86225392429820091</v>
      </c>
      <c r="I114" s="69">
        <f t="shared" si="71"/>
        <v>0.86225392429820091</v>
      </c>
      <c r="J114" s="69">
        <f t="shared" si="71"/>
        <v>0.86225392429820091</v>
      </c>
      <c r="K114" s="69">
        <f t="shared" si="71"/>
        <v>0.86225392429820091</v>
      </c>
      <c r="L114" s="69">
        <f t="shared" si="71"/>
        <v>0.86225392429820091</v>
      </c>
      <c r="M114" s="69">
        <f t="shared" si="71"/>
        <v>0.86225392429820091</v>
      </c>
      <c r="N114" s="69">
        <f t="shared" si="71"/>
        <v>0.86225392429820091</v>
      </c>
      <c r="O114" s="69">
        <f t="shared" si="71"/>
        <v>0.86225392429820091</v>
      </c>
      <c r="P114" s="69">
        <f t="shared" si="71"/>
        <v>0.86225392429820091</v>
      </c>
      <c r="Q114" s="69">
        <f t="shared" si="71"/>
        <v>0.86225392429820091</v>
      </c>
      <c r="R114" s="69">
        <f t="shared" si="71"/>
        <v>0.86225392429820091</v>
      </c>
      <c r="S114" s="69">
        <f t="shared" si="71"/>
        <v>0.86225392429820091</v>
      </c>
      <c r="T114" s="69">
        <f t="shared" si="71"/>
        <v>0.86225392429820091</v>
      </c>
      <c r="U114" s="69">
        <f t="shared" si="71"/>
        <v>0.86225392429820091</v>
      </c>
      <c r="V114" s="69">
        <f t="shared" si="71"/>
        <v>0.86225392429820091</v>
      </c>
      <c r="W114" s="69">
        <f t="shared" si="71"/>
        <v>0.86225392429820091</v>
      </c>
      <c r="X114" s="69">
        <f t="shared" si="71"/>
        <v>0.86225392429820091</v>
      </c>
      <c r="Y114" s="69">
        <f t="shared" si="71"/>
        <v>0.86225392429820091</v>
      </c>
      <c r="Z114" s="69">
        <f t="shared" si="71"/>
        <v>0.86225392429820091</v>
      </c>
      <c r="AA114" s="69">
        <f t="shared" si="71"/>
        <v>0.86225392429820091</v>
      </c>
      <c r="AB114" s="69">
        <f t="shared" si="71"/>
        <v>0.86225392429820091</v>
      </c>
      <c r="AC114" s="69">
        <f t="shared" si="71"/>
        <v>0.86225392429820091</v>
      </c>
      <c r="AD114" s="69">
        <f t="shared" si="71"/>
        <v>0.86225392429820091</v>
      </c>
      <c r="AE114" s="69">
        <f t="shared" si="71"/>
        <v>0.86225392429820091</v>
      </c>
      <c r="AF114" s="69">
        <f t="shared" si="71"/>
        <v>0.86225392429820091</v>
      </c>
      <c r="AG114" s="69">
        <f t="shared" si="71"/>
        <v>0.86225392429820091</v>
      </c>
      <c r="AH114" s="69">
        <f t="shared" si="71"/>
        <v>0.86225392429820091</v>
      </c>
      <c r="AI114" s="69">
        <f t="shared" si="71"/>
        <v>0.86225392429820091</v>
      </c>
      <c r="AJ114" s="69">
        <f t="shared" si="71"/>
        <v>0.86225392429820091</v>
      </c>
      <c r="AK114" s="69">
        <f t="shared" si="71"/>
        <v>0.86225392429820091</v>
      </c>
      <c r="AL114" s="69">
        <f t="shared" si="71"/>
        <v>0.86225392429820091</v>
      </c>
      <c r="AM114" s="69">
        <f t="shared" si="71"/>
        <v>0.86225392429820091</v>
      </c>
      <c r="AN114" s="69">
        <f t="shared" si="71"/>
        <v>0.86225392429820091</v>
      </c>
      <c r="AO114" s="69">
        <f t="shared" si="71"/>
        <v>0.86225392429820091</v>
      </c>
      <c r="AP114" s="69">
        <f t="shared" si="71"/>
        <v>0.86225392429820091</v>
      </c>
      <c r="AQ114" s="69">
        <f t="shared" si="71"/>
        <v>0.86225392429820091</v>
      </c>
      <c r="AR114" s="69">
        <f t="shared" si="71"/>
        <v>0.86225392429820091</v>
      </c>
      <c r="AS114" s="69">
        <f t="shared" si="71"/>
        <v>0.86225392429820091</v>
      </c>
      <c r="AT114" s="69">
        <f t="shared" si="71"/>
        <v>0.86225392429820091</v>
      </c>
      <c r="AU114" s="69">
        <f t="shared" si="71"/>
        <v>0.86225392429820091</v>
      </c>
      <c r="AV114" s="69">
        <f t="shared" si="71"/>
        <v>0.86225392429820091</v>
      </c>
      <c r="AW114" s="69">
        <f t="shared" si="71"/>
        <v>0.86225392429820091</v>
      </c>
      <c r="AX114" s="69">
        <f t="shared" si="71"/>
        <v>0.86225392429820091</v>
      </c>
      <c r="AY114" s="69">
        <f t="shared" si="71"/>
        <v>0.86225392429820091</v>
      </c>
      <c r="AZ114" s="69">
        <f t="shared" si="71"/>
        <v>0.86225392429820091</v>
      </c>
      <c r="BA114" s="69">
        <f t="shared" si="71"/>
        <v>0.86225392429820091</v>
      </c>
      <c r="BB114" s="69">
        <f t="shared" si="71"/>
        <v>0.86225392429820091</v>
      </c>
      <c r="BC114" s="69">
        <f t="shared" si="71"/>
        <v>0.86225392429820091</v>
      </c>
      <c r="BD114" s="69">
        <f t="shared" si="71"/>
        <v>0.86225392429820091</v>
      </c>
      <c r="BE114" s="69">
        <f t="shared" si="71"/>
        <v>0</v>
      </c>
      <c r="BF114" s="69">
        <f t="shared" si="71"/>
        <v>0</v>
      </c>
      <c r="BG114" s="69">
        <f t="shared" si="71"/>
        <v>0</v>
      </c>
      <c r="BH114" s="69">
        <f t="shared" si="71"/>
        <v>0</v>
      </c>
      <c r="BI114" s="69">
        <f t="shared" si="71"/>
        <v>0</v>
      </c>
      <c r="BJ114" s="69">
        <f t="shared" si="71"/>
        <v>0</v>
      </c>
      <c r="BK114" s="69">
        <f t="shared" si="71"/>
        <v>0</v>
      </c>
      <c r="BL114" s="69">
        <f t="shared" si="71"/>
        <v>0</v>
      </c>
      <c r="BM114" s="37"/>
      <c r="BN114" s="58">
        <f>SUM(BN101:BN113)</f>
        <v>43.112696214910066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G54" activePane="bottomRight" state="frozen"/>
      <selection activeCell="A113" sqref="A113"/>
      <selection pane="topRight" activeCell="A113" sqref="A113"/>
      <selection pane="bottomLeft" activeCell="A113" sqref="A113"/>
      <selection pane="bottomRight" activeCell="BV23" sqref="BV23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350</v>
      </c>
    </row>
    <row r="2" spans="1:67" ht="15" customHeight="1">
      <c r="A2" s="60" t="s">
        <v>21</v>
      </c>
      <c r="B2" s="108" t="str">
        <f>VLOOKUP($B$1,'Assumptions (Inputs)'!$A$7:$F$24,2,FALSE)</f>
        <v>Upgrade 3 Sections plus risers on Feeder 38Q03 (NEW to the 2015 LRP)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2.5000000000000001E-2</v>
      </c>
    </row>
    <row r="6" spans="1:67" ht="15" customHeight="1">
      <c r="A6" s="60"/>
      <c r="B6" s="367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N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0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(Escalated)'!E42</f>
        <v>0</v>
      </c>
      <c r="C13" s="129">
        <f>'CapEx (Escalated)'!F42</f>
        <v>0</v>
      </c>
      <c r="D13" s="129">
        <f>'CapEx (Escalated)'!G42</f>
        <v>0</v>
      </c>
      <c r="E13" s="129">
        <f>'CapEx (Escalated)'!H42</f>
        <v>0</v>
      </c>
      <c r="F13" s="129">
        <f>'CapEx (Escalated)'!I42</f>
        <v>0</v>
      </c>
      <c r="G13" s="129">
        <f>'CapEx (Escalated)'!J42</f>
        <v>0</v>
      </c>
      <c r="H13" s="129">
        <f>'CapEx (Escalated)'!K42</f>
        <v>0</v>
      </c>
      <c r="I13" s="129">
        <f>'CapEx (Escalated)'!L42</f>
        <v>0</v>
      </c>
      <c r="J13" s="129">
        <f>'CapEx (Escalated)'!M42</f>
        <v>0</v>
      </c>
      <c r="K13" s="129">
        <f>'CapEx (Escalated)'!N42</f>
        <v>0</v>
      </c>
      <c r="L13" s="129">
        <f>'CapEx (Escalated)'!O42</f>
        <v>0</v>
      </c>
      <c r="M13" s="129">
        <f>'CapEx (Escalated)'!P42</f>
        <v>0</v>
      </c>
      <c r="N13" s="129">
        <f>'CapEx (Escalated)'!Q42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0</v>
      </c>
      <c r="BO13" s="337"/>
    </row>
    <row r="14" spans="1:67" s="38" customFormat="1" ht="15" customHeight="1">
      <c r="A14" s="67" t="s">
        <v>27</v>
      </c>
      <c r="B14" s="129"/>
      <c r="C14" s="129"/>
      <c r="D14" s="129"/>
      <c r="E14" s="129"/>
      <c r="F14" s="129">
        <f>-SUM(E13:F13)</f>
        <v>0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0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0</v>
      </c>
      <c r="D15" s="68">
        <f t="shared" si="2"/>
        <v>0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</v>
      </c>
      <c r="D16" s="69">
        <f t="shared" si="4"/>
        <v>0</v>
      </c>
      <c r="E16" s="69">
        <f t="shared" si="4"/>
        <v>0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0</v>
      </c>
      <c r="F19" s="75">
        <f t="shared" si="5"/>
        <v>0</v>
      </c>
      <c r="G19" s="75">
        <f t="shared" si="5"/>
        <v>0</v>
      </c>
      <c r="H19" s="75">
        <f t="shared" si="5"/>
        <v>0</v>
      </c>
      <c r="I19" s="75">
        <f t="shared" si="5"/>
        <v>0</v>
      </c>
      <c r="J19" s="75">
        <f t="shared" si="5"/>
        <v>0</v>
      </c>
      <c r="K19" s="75">
        <f t="shared" si="5"/>
        <v>0</v>
      </c>
      <c r="L19" s="75">
        <f t="shared" si="5"/>
        <v>0</v>
      </c>
      <c r="M19" s="75">
        <f t="shared" si="5"/>
        <v>0</v>
      </c>
      <c r="N19" s="75">
        <f t="shared" si="5"/>
        <v>0</v>
      </c>
      <c r="O19" s="75">
        <f t="shared" si="5"/>
        <v>0</v>
      </c>
      <c r="P19" s="75">
        <f t="shared" si="5"/>
        <v>0</v>
      </c>
      <c r="Q19" s="75">
        <f t="shared" si="5"/>
        <v>0</v>
      </c>
      <c r="R19" s="75">
        <f t="shared" si="5"/>
        <v>0</v>
      </c>
      <c r="S19" s="75">
        <f t="shared" si="5"/>
        <v>0</v>
      </c>
      <c r="T19" s="75">
        <f t="shared" si="5"/>
        <v>0</v>
      </c>
      <c r="U19" s="75">
        <f t="shared" si="5"/>
        <v>0</v>
      </c>
      <c r="V19" s="75">
        <f t="shared" si="5"/>
        <v>0</v>
      </c>
      <c r="W19" s="75">
        <f t="shared" si="5"/>
        <v>0</v>
      </c>
      <c r="X19" s="75">
        <f t="shared" si="5"/>
        <v>0</v>
      </c>
      <c r="Y19" s="75">
        <f t="shared" si="5"/>
        <v>0</v>
      </c>
      <c r="Z19" s="75">
        <f t="shared" si="5"/>
        <v>0</v>
      </c>
      <c r="AA19" s="75">
        <f t="shared" si="5"/>
        <v>0</v>
      </c>
      <c r="AB19" s="75">
        <f t="shared" si="5"/>
        <v>0</v>
      </c>
      <c r="AC19" s="75">
        <f t="shared" si="5"/>
        <v>0</v>
      </c>
      <c r="AD19" s="75">
        <f t="shared" si="5"/>
        <v>0</v>
      </c>
      <c r="AE19" s="75">
        <f t="shared" si="5"/>
        <v>0</v>
      </c>
      <c r="AF19" s="75">
        <f t="shared" si="5"/>
        <v>0</v>
      </c>
      <c r="AG19" s="75">
        <f t="shared" si="5"/>
        <v>0</v>
      </c>
      <c r="AH19" s="75">
        <f t="shared" si="5"/>
        <v>0</v>
      </c>
      <c r="AI19" s="75">
        <f t="shared" si="5"/>
        <v>0</v>
      </c>
      <c r="AJ19" s="75">
        <f t="shared" si="5"/>
        <v>0</v>
      </c>
      <c r="AK19" s="75">
        <f t="shared" si="5"/>
        <v>0</v>
      </c>
      <c r="AL19" s="75">
        <f t="shared" si="5"/>
        <v>0</v>
      </c>
      <c r="AM19" s="75">
        <f t="shared" si="5"/>
        <v>0</v>
      </c>
      <c r="AN19" s="75">
        <f t="shared" si="5"/>
        <v>0</v>
      </c>
      <c r="AO19" s="75">
        <f t="shared" si="5"/>
        <v>0</v>
      </c>
      <c r="AP19" s="75">
        <f t="shared" si="5"/>
        <v>0</v>
      </c>
      <c r="AQ19" s="75">
        <f t="shared" si="5"/>
        <v>0</v>
      </c>
      <c r="AR19" s="75">
        <f t="shared" si="5"/>
        <v>0</v>
      </c>
      <c r="AS19" s="75">
        <f t="shared" si="5"/>
        <v>0</v>
      </c>
      <c r="AT19" s="75">
        <f t="shared" si="5"/>
        <v>0</v>
      </c>
      <c r="AU19" s="75">
        <f t="shared" si="5"/>
        <v>0</v>
      </c>
      <c r="AV19" s="75">
        <f t="shared" si="5"/>
        <v>0</v>
      </c>
      <c r="AW19" s="75">
        <f t="shared" si="5"/>
        <v>0</v>
      </c>
      <c r="AX19" s="75">
        <f t="shared" si="5"/>
        <v>0</v>
      </c>
      <c r="AY19" s="75">
        <f t="shared" si="5"/>
        <v>0</v>
      </c>
      <c r="AZ19" s="75">
        <f t="shared" si="5"/>
        <v>0</v>
      </c>
      <c r="BA19" s="75">
        <f t="shared" si="5"/>
        <v>0</v>
      </c>
      <c r="BB19" s="75">
        <f t="shared" si="5"/>
        <v>0</v>
      </c>
      <c r="BC19" s="75">
        <f t="shared" si="5"/>
        <v>0</v>
      </c>
      <c r="BD19" s="75">
        <f t="shared" si="5"/>
        <v>0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67" customFormat="1" ht="15" customHeight="1">
      <c r="A20" s="362" t="s">
        <v>25</v>
      </c>
      <c r="B20" s="290">
        <f>-B14</f>
        <v>0</v>
      </c>
      <c r="C20" s="290">
        <f t="shared" ref="C20:D20" si="6">-C14</f>
        <v>0</v>
      </c>
      <c r="D20" s="290">
        <f t="shared" si="6"/>
        <v>0</v>
      </c>
      <c r="E20" s="290">
        <f>-E14</f>
        <v>0</v>
      </c>
      <c r="F20" s="290">
        <f t="shared" ref="F20:AX20" si="7">-F14</f>
        <v>0</v>
      </c>
      <c r="G20" s="290">
        <f t="shared" si="7"/>
        <v>0</v>
      </c>
      <c r="H20" s="290">
        <f t="shared" si="7"/>
        <v>0</v>
      </c>
      <c r="I20" s="290">
        <f t="shared" si="7"/>
        <v>0</v>
      </c>
      <c r="J20" s="290">
        <f t="shared" si="7"/>
        <v>0</v>
      </c>
      <c r="K20" s="290">
        <f t="shared" si="7"/>
        <v>0</v>
      </c>
      <c r="L20" s="290">
        <f t="shared" si="7"/>
        <v>0</v>
      </c>
      <c r="M20" s="290">
        <f t="shared" si="7"/>
        <v>0</v>
      </c>
      <c r="N20" s="290">
        <f t="shared" si="7"/>
        <v>0</v>
      </c>
      <c r="O20" s="290">
        <f t="shared" si="7"/>
        <v>0</v>
      </c>
      <c r="P20" s="290">
        <f t="shared" si="7"/>
        <v>0</v>
      </c>
      <c r="Q20" s="290">
        <f t="shared" si="7"/>
        <v>0</v>
      </c>
      <c r="R20" s="290">
        <f t="shared" si="7"/>
        <v>0</v>
      </c>
      <c r="S20" s="290">
        <f t="shared" si="7"/>
        <v>0</v>
      </c>
      <c r="T20" s="290">
        <f t="shared" si="7"/>
        <v>0</v>
      </c>
      <c r="U20" s="290">
        <f t="shared" si="7"/>
        <v>0</v>
      </c>
      <c r="V20" s="290">
        <f t="shared" si="7"/>
        <v>0</v>
      </c>
      <c r="W20" s="290">
        <f t="shared" si="7"/>
        <v>0</v>
      </c>
      <c r="X20" s="290">
        <f t="shared" si="7"/>
        <v>0</v>
      </c>
      <c r="Y20" s="290">
        <f t="shared" si="7"/>
        <v>0</v>
      </c>
      <c r="Z20" s="290">
        <f t="shared" si="7"/>
        <v>0</v>
      </c>
      <c r="AA20" s="290">
        <f t="shared" si="7"/>
        <v>0</v>
      </c>
      <c r="AB20" s="290">
        <f t="shared" si="7"/>
        <v>0</v>
      </c>
      <c r="AC20" s="290">
        <f t="shared" si="7"/>
        <v>0</v>
      </c>
      <c r="AD20" s="290">
        <f t="shared" si="7"/>
        <v>0</v>
      </c>
      <c r="AE20" s="290">
        <f t="shared" si="7"/>
        <v>0</v>
      </c>
      <c r="AF20" s="290">
        <f t="shared" si="7"/>
        <v>0</v>
      </c>
      <c r="AG20" s="290">
        <f t="shared" si="7"/>
        <v>0</v>
      </c>
      <c r="AH20" s="290">
        <f t="shared" si="7"/>
        <v>0</v>
      </c>
      <c r="AI20" s="290">
        <f t="shared" si="7"/>
        <v>0</v>
      </c>
      <c r="AJ20" s="290">
        <f t="shared" si="7"/>
        <v>0</v>
      </c>
      <c r="AK20" s="290">
        <f t="shared" si="7"/>
        <v>0</v>
      </c>
      <c r="AL20" s="290">
        <f t="shared" si="7"/>
        <v>0</v>
      </c>
      <c r="AM20" s="290">
        <f t="shared" si="7"/>
        <v>0</v>
      </c>
      <c r="AN20" s="290">
        <f t="shared" si="7"/>
        <v>0</v>
      </c>
      <c r="AO20" s="290">
        <f t="shared" si="7"/>
        <v>0</v>
      </c>
      <c r="AP20" s="290">
        <f t="shared" si="7"/>
        <v>0</v>
      </c>
      <c r="AQ20" s="290">
        <f t="shared" si="7"/>
        <v>0</v>
      </c>
      <c r="AR20" s="290">
        <f t="shared" si="7"/>
        <v>0</v>
      </c>
      <c r="AS20" s="290">
        <f t="shared" si="7"/>
        <v>0</v>
      </c>
      <c r="AT20" s="290">
        <f t="shared" si="7"/>
        <v>0</v>
      </c>
      <c r="AU20" s="290">
        <f t="shared" si="7"/>
        <v>0</v>
      </c>
      <c r="AV20" s="290">
        <f t="shared" si="7"/>
        <v>0</v>
      </c>
      <c r="AW20" s="290">
        <f t="shared" si="7"/>
        <v>0</v>
      </c>
      <c r="AX20" s="290">
        <f t="shared" si="7"/>
        <v>0</v>
      </c>
      <c r="AY20" s="290">
        <f t="shared" ref="AY20:BL20" si="8">-B20</f>
        <v>0</v>
      </c>
      <c r="AZ20" s="290">
        <f t="shared" si="8"/>
        <v>0</v>
      </c>
      <c r="BA20" s="290">
        <f t="shared" si="8"/>
        <v>0</v>
      </c>
      <c r="BB20" s="290">
        <f t="shared" si="8"/>
        <v>0</v>
      </c>
      <c r="BC20" s="290">
        <f t="shared" si="8"/>
        <v>0</v>
      </c>
      <c r="BD20" s="290">
        <f t="shared" si="8"/>
        <v>0</v>
      </c>
      <c r="BE20" s="290">
        <f t="shared" si="8"/>
        <v>0</v>
      </c>
      <c r="BF20" s="290">
        <f t="shared" si="8"/>
        <v>0</v>
      </c>
      <c r="BG20" s="290">
        <f t="shared" si="8"/>
        <v>0</v>
      </c>
      <c r="BH20" s="290">
        <f t="shared" si="8"/>
        <v>0</v>
      </c>
      <c r="BI20" s="290">
        <f t="shared" si="8"/>
        <v>0</v>
      </c>
      <c r="BJ20" s="290">
        <f t="shared" si="8"/>
        <v>0</v>
      </c>
      <c r="BK20" s="290">
        <f t="shared" si="8"/>
        <v>0</v>
      </c>
      <c r="BL20" s="290">
        <f t="shared" si="8"/>
        <v>0</v>
      </c>
      <c r="BM20" s="292"/>
      <c r="BN20" s="290">
        <f>SUM(B20:BM20)</f>
        <v>0</v>
      </c>
      <c r="BO20" s="368"/>
    </row>
    <row r="21" spans="1:67" s="38" customFormat="1" ht="15" customHeight="1">
      <c r="A21" s="36" t="s">
        <v>28</v>
      </c>
      <c r="B21" s="75">
        <f t="shared" ref="B21:BL21" si="9">SUM(B19:B20)</f>
        <v>0</v>
      </c>
      <c r="C21" s="75">
        <f t="shared" si="9"/>
        <v>0</v>
      </c>
      <c r="D21" s="75">
        <f t="shared" si="9"/>
        <v>0</v>
      </c>
      <c r="E21" s="75">
        <f t="shared" si="9"/>
        <v>0</v>
      </c>
      <c r="F21" s="75">
        <f t="shared" si="9"/>
        <v>0</v>
      </c>
      <c r="G21" s="75">
        <f t="shared" si="9"/>
        <v>0</v>
      </c>
      <c r="H21" s="75">
        <f t="shared" si="9"/>
        <v>0</v>
      </c>
      <c r="I21" s="75">
        <f t="shared" si="9"/>
        <v>0</v>
      </c>
      <c r="J21" s="75">
        <f t="shared" si="9"/>
        <v>0</v>
      </c>
      <c r="K21" s="75">
        <f t="shared" si="9"/>
        <v>0</v>
      </c>
      <c r="L21" s="75">
        <f t="shared" si="9"/>
        <v>0</v>
      </c>
      <c r="M21" s="75">
        <f t="shared" si="9"/>
        <v>0</v>
      </c>
      <c r="N21" s="75">
        <f t="shared" si="9"/>
        <v>0</v>
      </c>
      <c r="O21" s="75">
        <f t="shared" si="9"/>
        <v>0</v>
      </c>
      <c r="P21" s="75">
        <f t="shared" si="9"/>
        <v>0</v>
      </c>
      <c r="Q21" s="75">
        <f t="shared" si="9"/>
        <v>0</v>
      </c>
      <c r="R21" s="75">
        <f t="shared" si="9"/>
        <v>0</v>
      </c>
      <c r="S21" s="75">
        <f t="shared" si="9"/>
        <v>0</v>
      </c>
      <c r="T21" s="75">
        <f t="shared" si="9"/>
        <v>0</v>
      </c>
      <c r="U21" s="75">
        <f t="shared" si="9"/>
        <v>0</v>
      </c>
      <c r="V21" s="75">
        <f t="shared" si="9"/>
        <v>0</v>
      </c>
      <c r="W21" s="75">
        <f t="shared" si="9"/>
        <v>0</v>
      </c>
      <c r="X21" s="75">
        <f t="shared" si="9"/>
        <v>0</v>
      </c>
      <c r="Y21" s="75">
        <f t="shared" si="9"/>
        <v>0</v>
      </c>
      <c r="Z21" s="75">
        <f t="shared" si="9"/>
        <v>0</v>
      </c>
      <c r="AA21" s="75">
        <f t="shared" si="9"/>
        <v>0</v>
      </c>
      <c r="AB21" s="75">
        <f t="shared" si="9"/>
        <v>0</v>
      </c>
      <c r="AC21" s="75">
        <f t="shared" si="9"/>
        <v>0</v>
      </c>
      <c r="AD21" s="75">
        <f t="shared" si="9"/>
        <v>0</v>
      </c>
      <c r="AE21" s="75">
        <f t="shared" si="9"/>
        <v>0</v>
      </c>
      <c r="AF21" s="75">
        <f t="shared" si="9"/>
        <v>0</v>
      </c>
      <c r="AG21" s="75">
        <f t="shared" si="9"/>
        <v>0</v>
      </c>
      <c r="AH21" s="75">
        <f t="shared" si="9"/>
        <v>0</v>
      </c>
      <c r="AI21" s="75">
        <f t="shared" si="9"/>
        <v>0</v>
      </c>
      <c r="AJ21" s="75">
        <f t="shared" si="9"/>
        <v>0</v>
      </c>
      <c r="AK21" s="75">
        <f t="shared" si="9"/>
        <v>0</v>
      </c>
      <c r="AL21" s="75">
        <f t="shared" si="9"/>
        <v>0</v>
      </c>
      <c r="AM21" s="75">
        <f t="shared" si="9"/>
        <v>0</v>
      </c>
      <c r="AN21" s="75">
        <f t="shared" si="9"/>
        <v>0</v>
      </c>
      <c r="AO21" s="75">
        <f t="shared" si="9"/>
        <v>0</v>
      </c>
      <c r="AP21" s="75">
        <f t="shared" si="9"/>
        <v>0</v>
      </c>
      <c r="AQ21" s="75">
        <f t="shared" si="9"/>
        <v>0</v>
      </c>
      <c r="AR21" s="75">
        <f t="shared" si="9"/>
        <v>0</v>
      </c>
      <c r="AS21" s="75">
        <f t="shared" si="9"/>
        <v>0</v>
      </c>
      <c r="AT21" s="75">
        <f t="shared" si="9"/>
        <v>0</v>
      </c>
      <c r="AU21" s="75">
        <f t="shared" si="9"/>
        <v>0</v>
      </c>
      <c r="AV21" s="75">
        <f t="shared" si="9"/>
        <v>0</v>
      </c>
      <c r="AW21" s="75">
        <f t="shared" si="9"/>
        <v>0</v>
      </c>
      <c r="AX21" s="75">
        <f t="shared" si="9"/>
        <v>0</v>
      </c>
      <c r="AY21" s="75">
        <f t="shared" si="9"/>
        <v>0</v>
      </c>
      <c r="AZ21" s="75">
        <f t="shared" si="9"/>
        <v>0</v>
      </c>
      <c r="BA21" s="75">
        <f t="shared" si="9"/>
        <v>0</v>
      </c>
      <c r="BB21" s="75">
        <f t="shared" si="9"/>
        <v>0</v>
      </c>
      <c r="BC21" s="75">
        <f t="shared" si="9"/>
        <v>0</v>
      </c>
      <c r="BD21" s="75">
        <f t="shared" si="9"/>
        <v>0</v>
      </c>
      <c r="BE21" s="75">
        <f t="shared" si="9"/>
        <v>0</v>
      </c>
      <c r="BF21" s="75">
        <f t="shared" si="9"/>
        <v>0</v>
      </c>
      <c r="BG21" s="75">
        <f t="shared" si="9"/>
        <v>0</v>
      </c>
      <c r="BH21" s="75">
        <f t="shared" si="9"/>
        <v>0</v>
      </c>
      <c r="BI21" s="75">
        <f t="shared" si="9"/>
        <v>0</v>
      </c>
      <c r="BJ21" s="75">
        <f t="shared" si="9"/>
        <v>0</v>
      </c>
      <c r="BK21" s="75">
        <f t="shared" si="9"/>
        <v>0</v>
      </c>
      <c r="BL21" s="75">
        <f t="shared" si="9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10">AVERAGE(B19,B21)</f>
        <v>0</v>
      </c>
      <c r="C22" s="69">
        <f t="shared" si="10"/>
        <v>0</v>
      </c>
      <c r="D22" s="69">
        <f t="shared" si="10"/>
        <v>0</v>
      </c>
      <c r="E22" s="69">
        <f t="shared" si="10"/>
        <v>0</v>
      </c>
      <c r="F22" s="69">
        <f t="shared" si="10"/>
        <v>0</v>
      </c>
      <c r="G22" s="69">
        <f t="shared" si="10"/>
        <v>0</v>
      </c>
      <c r="H22" s="69">
        <f t="shared" si="10"/>
        <v>0</v>
      </c>
      <c r="I22" s="69">
        <f t="shared" si="10"/>
        <v>0</v>
      </c>
      <c r="J22" s="69">
        <f t="shared" si="10"/>
        <v>0</v>
      </c>
      <c r="K22" s="69">
        <f t="shared" si="10"/>
        <v>0</v>
      </c>
      <c r="L22" s="69">
        <f t="shared" si="10"/>
        <v>0</v>
      </c>
      <c r="M22" s="69">
        <f t="shared" si="10"/>
        <v>0</v>
      </c>
      <c r="N22" s="69">
        <f t="shared" si="10"/>
        <v>0</v>
      </c>
      <c r="O22" s="69">
        <f t="shared" si="10"/>
        <v>0</v>
      </c>
      <c r="P22" s="69">
        <f t="shared" si="10"/>
        <v>0</v>
      </c>
      <c r="Q22" s="69">
        <f t="shared" si="10"/>
        <v>0</v>
      </c>
      <c r="R22" s="69">
        <f t="shared" si="10"/>
        <v>0</v>
      </c>
      <c r="S22" s="69">
        <f t="shared" si="10"/>
        <v>0</v>
      </c>
      <c r="T22" s="69">
        <f t="shared" si="10"/>
        <v>0</v>
      </c>
      <c r="U22" s="69">
        <f t="shared" si="10"/>
        <v>0</v>
      </c>
      <c r="V22" s="69">
        <f t="shared" si="10"/>
        <v>0</v>
      </c>
      <c r="W22" s="69">
        <f t="shared" si="10"/>
        <v>0</v>
      </c>
      <c r="X22" s="69">
        <f t="shared" si="10"/>
        <v>0</v>
      </c>
      <c r="Y22" s="69">
        <f t="shared" si="10"/>
        <v>0</v>
      </c>
      <c r="Z22" s="69">
        <f t="shared" si="10"/>
        <v>0</v>
      </c>
      <c r="AA22" s="69">
        <f t="shared" si="10"/>
        <v>0</v>
      </c>
      <c r="AB22" s="69">
        <f t="shared" si="10"/>
        <v>0</v>
      </c>
      <c r="AC22" s="69">
        <f t="shared" si="10"/>
        <v>0</v>
      </c>
      <c r="AD22" s="69">
        <f t="shared" si="10"/>
        <v>0</v>
      </c>
      <c r="AE22" s="69">
        <f t="shared" si="10"/>
        <v>0</v>
      </c>
      <c r="AF22" s="69">
        <f t="shared" si="10"/>
        <v>0</v>
      </c>
      <c r="AG22" s="69">
        <f t="shared" si="10"/>
        <v>0</v>
      </c>
      <c r="AH22" s="69">
        <f t="shared" si="10"/>
        <v>0</v>
      </c>
      <c r="AI22" s="69">
        <f t="shared" si="10"/>
        <v>0</v>
      </c>
      <c r="AJ22" s="69">
        <f t="shared" si="10"/>
        <v>0</v>
      </c>
      <c r="AK22" s="69">
        <f t="shared" si="10"/>
        <v>0</v>
      </c>
      <c r="AL22" s="69">
        <f t="shared" si="10"/>
        <v>0</v>
      </c>
      <c r="AM22" s="69">
        <f t="shared" si="10"/>
        <v>0</v>
      </c>
      <c r="AN22" s="69">
        <f t="shared" si="10"/>
        <v>0</v>
      </c>
      <c r="AO22" s="69">
        <f t="shared" si="10"/>
        <v>0</v>
      </c>
      <c r="AP22" s="69">
        <f t="shared" si="10"/>
        <v>0</v>
      </c>
      <c r="AQ22" s="69">
        <f t="shared" si="10"/>
        <v>0</v>
      </c>
      <c r="AR22" s="69">
        <f t="shared" si="10"/>
        <v>0</v>
      </c>
      <c r="AS22" s="69">
        <f t="shared" si="10"/>
        <v>0</v>
      </c>
      <c r="AT22" s="69">
        <f t="shared" si="10"/>
        <v>0</v>
      </c>
      <c r="AU22" s="69">
        <f t="shared" si="10"/>
        <v>0</v>
      </c>
      <c r="AV22" s="69">
        <f t="shared" si="10"/>
        <v>0</v>
      </c>
      <c r="AW22" s="69">
        <f t="shared" si="10"/>
        <v>0</v>
      </c>
      <c r="AX22" s="69">
        <f t="shared" si="10"/>
        <v>0</v>
      </c>
      <c r="AY22" s="69">
        <f t="shared" si="10"/>
        <v>0</v>
      </c>
      <c r="AZ22" s="69">
        <f t="shared" si="10"/>
        <v>0</v>
      </c>
      <c r="BA22" s="69">
        <f t="shared" si="10"/>
        <v>0</v>
      </c>
      <c r="BB22" s="69">
        <f t="shared" si="10"/>
        <v>0</v>
      </c>
      <c r="BC22" s="69">
        <f t="shared" si="10"/>
        <v>0</v>
      </c>
      <c r="BD22" s="69">
        <f t="shared" si="10"/>
        <v>0</v>
      </c>
      <c r="BE22" s="69">
        <f t="shared" si="10"/>
        <v>0</v>
      </c>
      <c r="BF22" s="69">
        <f t="shared" si="10"/>
        <v>0</v>
      </c>
      <c r="BG22" s="69">
        <f t="shared" si="10"/>
        <v>0</v>
      </c>
      <c r="BH22" s="69">
        <f t="shared" si="10"/>
        <v>0</v>
      </c>
      <c r="BI22" s="69">
        <f t="shared" si="10"/>
        <v>0</v>
      </c>
      <c r="BJ22" s="69">
        <f t="shared" si="10"/>
        <v>0</v>
      </c>
      <c r="BK22" s="69">
        <f t="shared" si="10"/>
        <v>0</v>
      </c>
      <c r="BL22" s="69">
        <f t="shared" si="10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1">B28</f>
        <v>0</v>
      </c>
      <c r="D25" s="75">
        <f t="shared" si="11"/>
        <v>0</v>
      </c>
      <c r="E25" s="75">
        <f t="shared" si="11"/>
        <v>0</v>
      </c>
      <c r="F25" s="75">
        <f t="shared" si="11"/>
        <v>0</v>
      </c>
      <c r="G25" s="75">
        <f t="shared" si="11"/>
        <v>0</v>
      </c>
      <c r="H25" s="75">
        <f t="shared" si="11"/>
        <v>0</v>
      </c>
      <c r="I25" s="75">
        <f t="shared" si="11"/>
        <v>0</v>
      </c>
      <c r="J25" s="75">
        <f t="shared" si="11"/>
        <v>0</v>
      </c>
      <c r="K25" s="75">
        <f t="shared" si="11"/>
        <v>0</v>
      </c>
      <c r="L25" s="75">
        <f t="shared" si="11"/>
        <v>0</v>
      </c>
      <c r="M25" s="75">
        <f t="shared" si="11"/>
        <v>0</v>
      </c>
      <c r="N25" s="75">
        <f t="shared" si="11"/>
        <v>0</v>
      </c>
      <c r="O25" s="75">
        <f t="shared" si="11"/>
        <v>0</v>
      </c>
      <c r="P25" s="75">
        <f t="shared" si="11"/>
        <v>0</v>
      </c>
      <c r="Q25" s="75">
        <f t="shared" si="11"/>
        <v>0</v>
      </c>
      <c r="R25" s="75">
        <f t="shared" si="11"/>
        <v>0</v>
      </c>
      <c r="S25" s="75">
        <f t="shared" si="11"/>
        <v>0</v>
      </c>
      <c r="T25" s="75">
        <f t="shared" si="11"/>
        <v>0</v>
      </c>
      <c r="U25" s="75">
        <f t="shared" si="11"/>
        <v>0</v>
      </c>
      <c r="V25" s="75">
        <f t="shared" si="11"/>
        <v>0</v>
      </c>
      <c r="W25" s="75">
        <f t="shared" si="11"/>
        <v>0</v>
      </c>
      <c r="X25" s="75">
        <f t="shared" si="11"/>
        <v>0</v>
      </c>
      <c r="Y25" s="75">
        <f t="shared" si="11"/>
        <v>0</v>
      </c>
      <c r="Z25" s="75">
        <f t="shared" si="11"/>
        <v>0</v>
      </c>
      <c r="AA25" s="75">
        <f t="shared" si="11"/>
        <v>0</v>
      </c>
      <c r="AB25" s="75">
        <f t="shared" si="11"/>
        <v>0</v>
      </c>
      <c r="AC25" s="75">
        <f t="shared" si="11"/>
        <v>0</v>
      </c>
      <c r="AD25" s="75">
        <f t="shared" si="11"/>
        <v>0</v>
      </c>
      <c r="AE25" s="75">
        <f t="shared" si="11"/>
        <v>0</v>
      </c>
      <c r="AF25" s="75">
        <f t="shared" si="11"/>
        <v>0</v>
      </c>
      <c r="AG25" s="75">
        <f t="shared" si="11"/>
        <v>0</v>
      </c>
      <c r="AH25" s="75">
        <f t="shared" si="11"/>
        <v>0</v>
      </c>
      <c r="AI25" s="75">
        <f t="shared" si="11"/>
        <v>0</v>
      </c>
      <c r="AJ25" s="75">
        <f t="shared" si="11"/>
        <v>0</v>
      </c>
      <c r="AK25" s="75">
        <f t="shared" si="11"/>
        <v>0</v>
      </c>
      <c r="AL25" s="75">
        <f t="shared" si="11"/>
        <v>0</v>
      </c>
      <c r="AM25" s="75">
        <f t="shared" si="11"/>
        <v>0</v>
      </c>
      <c r="AN25" s="75">
        <f t="shared" si="11"/>
        <v>0</v>
      </c>
      <c r="AO25" s="75">
        <f t="shared" si="11"/>
        <v>0</v>
      </c>
      <c r="AP25" s="75">
        <f t="shared" si="11"/>
        <v>0</v>
      </c>
      <c r="AQ25" s="75">
        <f t="shared" si="11"/>
        <v>0</v>
      </c>
      <c r="AR25" s="75">
        <f t="shared" si="11"/>
        <v>0</v>
      </c>
      <c r="AS25" s="75">
        <f t="shared" si="11"/>
        <v>0</v>
      </c>
      <c r="AT25" s="75">
        <f t="shared" si="11"/>
        <v>0</v>
      </c>
      <c r="AU25" s="75">
        <f t="shared" si="11"/>
        <v>0</v>
      </c>
      <c r="AV25" s="75">
        <f t="shared" si="11"/>
        <v>0</v>
      </c>
      <c r="AW25" s="75">
        <f t="shared" si="11"/>
        <v>0</v>
      </c>
      <c r="AX25" s="75">
        <f t="shared" si="11"/>
        <v>0</v>
      </c>
      <c r="AY25" s="75">
        <f t="shared" si="11"/>
        <v>0</v>
      </c>
      <c r="AZ25" s="75">
        <f t="shared" si="11"/>
        <v>0</v>
      </c>
      <c r="BA25" s="75">
        <f t="shared" si="11"/>
        <v>0</v>
      </c>
      <c r="BB25" s="75">
        <f t="shared" si="11"/>
        <v>0</v>
      </c>
      <c r="BC25" s="75">
        <f t="shared" si="11"/>
        <v>0</v>
      </c>
      <c r="BD25" s="75">
        <f t="shared" si="11"/>
        <v>0</v>
      </c>
      <c r="BE25" s="75">
        <f t="shared" si="11"/>
        <v>0</v>
      </c>
      <c r="BF25" s="75">
        <f t="shared" si="11"/>
        <v>0</v>
      </c>
      <c r="BG25" s="75">
        <f t="shared" si="11"/>
        <v>0</v>
      </c>
      <c r="BH25" s="75">
        <f t="shared" si="11"/>
        <v>0</v>
      </c>
      <c r="BI25" s="75">
        <f t="shared" si="11"/>
        <v>0</v>
      </c>
      <c r="BJ25" s="75">
        <f t="shared" si="11"/>
        <v>0</v>
      </c>
      <c r="BK25" s="75">
        <f t="shared" si="11"/>
        <v>0</v>
      </c>
      <c r="BL25" s="75">
        <f t="shared" si="11"/>
        <v>0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2">C75</f>
        <v>0</v>
      </c>
      <c r="D26" s="75">
        <f t="shared" si="12"/>
        <v>0</v>
      </c>
      <c r="E26" s="75">
        <f t="shared" si="12"/>
        <v>0</v>
      </c>
      <c r="F26" s="75">
        <f t="shared" si="12"/>
        <v>0</v>
      </c>
      <c r="G26" s="75">
        <f t="shared" si="12"/>
        <v>0</v>
      </c>
      <c r="H26" s="75">
        <f t="shared" si="12"/>
        <v>0</v>
      </c>
      <c r="I26" s="75">
        <f t="shared" si="12"/>
        <v>0</v>
      </c>
      <c r="J26" s="75">
        <f t="shared" si="12"/>
        <v>0</v>
      </c>
      <c r="K26" s="75">
        <f t="shared" si="12"/>
        <v>0</v>
      </c>
      <c r="L26" s="75">
        <f t="shared" si="12"/>
        <v>0</v>
      </c>
      <c r="M26" s="75">
        <f t="shared" si="12"/>
        <v>0</v>
      </c>
      <c r="N26" s="75">
        <f t="shared" si="12"/>
        <v>0</v>
      </c>
      <c r="O26" s="75">
        <f t="shared" si="12"/>
        <v>0</v>
      </c>
      <c r="P26" s="75">
        <f t="shared" si="12"/>
        <v>0</v>
      </c>
      <c r="Q26" s="75">
        <f t="shared" si="12"/>
        <v>0</v>
      </c>
      <c r="R26" s="75">
        <f t="shared" si="12"/>
        <v>0</v>
      </c>
      <c r="S26" s="75">
        <f t="shared" si="12"/>
        <v>0</v>
      </c>
      <c r="T26" s="75">
        <f t="shared" si="12"/>
        <v>0</v>
      </c>
      <c r="U26" s="75">
        <f t="shared" si="12"/>
        <v>0</v>
      </c>
      <c r="V26" s="75">
        <f t="shared" si="12"/>
        <v>0</v>
      </c>
      <c r="W26" s="75">
        <f t="shared" si="12"/>
        <v>0</v>
      </c>
      <c r="X26" s="75">
        <f t="shared" si="12"/>
        <v>0</v>
      </c>
      <c r="Y26" s="75">
        <f t="shared" si="12"/>
        <v>0</v>
      </c>
      <c r="Z26" s="75">
        <f t="shared" si="12"/>
        <v>0</v>
      </c>
      <c r="AA26" s="75">
        <f t="shared" si="12"/>
        <v>0</v>
      </c>
      <c r="AB26" s="75">
        <f t="shared" si="12"/>
        <v>0</v>
      </c>
      <c r="AC26" s="75">
        <f t="shared" si="12"/>
        <v>0</v>
      </c>
      <c r="AD26" s="75">
        <f t="shared" si="12"/>
        <v>0</v>
      </c>
      <c r="AE26" s="75">
        <f t="shared" si="12"/>
        <v>0</v>
      </c>
      <c r="AF26" s="75">
        <f t="shared" si="12"/>
        <v>0</v>
      </c>
      <c r="AG26" s="75">
        <f t="shared" si="12"/>
        <v>0</v>
      </c>
      <c r="AH26" s="75">
        <f t="shared" si="12"/>
        <v>0</v>
      </c>
      <c r="AI26" s="75">
        <f t="shared" si="12"/>
        <v>0</v>
      </c>
      <c r="AJ26" s="75">
        <f t="shared" si="12"/>
        <v>0</v>
      </c>
      <c r="AK26" s="75">
        <f t="shared" si="12"/>
        <v>0</v>
      </c>
      <c r="AL26" s="75">
        <f t="shared" si="12"/>
        <v>0</v>
      </c>
      <c r="AM26" s="75">
        <f t="shared" si="12"/>
        <v>0</v>
      </c>
      <c r="AN26" s="75">
        <f t="shared" si="12"/>
        <v>0</v>
      </c>
      <c r="AO26" s="75">
        <f t="shared" si="12"/>
        <v>0</v>
      </c>
      <c r="AP26" s="75">
        <f t="shared" si="12"/>
        <v>0</v>
      </c>
      <c r="AQ26" s="75">
        <f t="shared" si="12"/>
        <v>0</v>
      </c>
      <c r="AR26" s="75">
        <f t="shared" si="12"/>
        <v>0</v>
      </c>
      <c r="AS26" s="75">
        <f t="shared" si="12"/>
        <v>0</v>
      </c>
      <c r="AT26" s="75">
        <f t="shared" si="12"/>
        <v>0</v>
      </c>
      <c r="AU26" s="75">
        <f t="shared" si="12"/>
        <v>0</v>
      </c>
      <c r="AV26" s="75">
        <f t="shared" si="12"/>
        <v>0</v>
      </c>
      <c r="AW26" s="75">
        <f t="shared" si="12"/>
        <v>0</v>
      </c>
      <c r="AX26" s="75">
        <f t="shared" si="12"/>
        <v>0</v>
      </c>
      <c r="AY26" s="75">
        <f t="shared" si="12"/>
        <v>0</v>
      </c>
      <c r="AZ26" s="75">
        <f t="shared" si="12"/>
        <v>0</v>
      </c>
      <c r="BA26" s="75">
        <f t="shared" si="12"/>
        <v>0</v>
      </c>
      <c r="BB26" s="75">
        <f t="shared" si="12"/>
        <v>0</v>
      </c>
      <c r="BC26" s="75">
        <f t="shared" si="12"/>
        <v>0</v>
      </c>
      <c r="BD26" s="75">
        <f t="shared" si="12"/>
        <v>0</v>
      </c>
      <c r="BE26" s="75">
        <f t="shared" si="12"/>
        <v>0</v>
      </c>
      <c r="BF26" s="75">
        <f t="shared" si="12"/>
        <v>0</v>
      </c>
      <c r="BG26" s="75">
        <f t="shared" si="12"/>
        <v>0</v>
      </c>
      <c r="BH26" s="75">
        <f t="shared" si="12"/>
        <v>0</v>
      </c>
      <c r="BI26" s="75">
        <f t="shared" si="12"/>
        <v>0</v>
      </c>
      <c r="BJ26" s="75">
        <f t="shared" si="12"/>
        <v>0</v>
      </c>
      <c r="BK26" s="75">
        <f t="shared" si="12"/>
        <v>0</v>
      </c>
      <c r="BL26" s="75">
        <f t="shared" si="12"/>
        <v>0</v>
      </c>
      <c r="BM26" s="37"/>
      <c r="BN26" s="75">
        <f>SUM(B26:BM26)</f>
        <v>0</v>
      </c>
      <c r="BO26" s="337"/>
    </row>
    <row r="27" spans="1:67" s="38" customFormat="1" ht="15" customHeight="1">
      <c r="A27" s="36" t="s">
        <v>79</v>
      </c>
      <c r="B27" s="75">
        <f t="shared" ref="B27:BL27" si="13">B82</f>
        <v>0</v>
      </c>
      <c r="C27" s="75">
        <f t="shared" si="13"/>
        <v>0</v>
      </c>
      <c r="D27" s="75">
        <f t="shared" si="13"/>
        <v>0</v>
      </c>
      <c r="E27" s="75">
        <f t="shared" si="13"/>
        <v>0</v>
      </c>
      <c r="F27" s="75">
        <f t="shared" si="13"/>
        <v>0</v>
      </c>
      <c r="G27" s="75">
        <f t="shared" si="13"/>
        <v>0</v>
      </c>
      <c r="H27" s="75">
        <f t="shared" si="13"/>
        <v>0</v>
      </c>
      <c r="I27" s="75">
        <f t="shared" si="13"/>
        <v>0</v>
      </c>
      <c r="J27" s="75">
        <f t="shared" si="13"/>
        <v>0</v>
      </c>
      <c r="K27" s="75">
        <f t="shared" si="13"/>
        <v>0</v>
      </c>
      <c r="L27" s="75">
        <f t="shared" si="13"/>
        <v>0</v>
      </c>
      <c r="M27" s="75">
        <f t="shared" si="13"/>
        <v>0</v>
      </c>
      <c r="N27" s="75">
        <f t="shared" si="13"/>
        <v>0</v>
      </c>
      <c r="O27" s="75">
        <f t="shared" si="13"/>
        <v>0</v>
      </c>
      <c r="P27" s="75">
        <f t="shared" si="13"/>
        <v>0</v>
      </c>
      <c r="Q27" s="75">
        <f t="shared" si="13"/>
        <v>0</v>
      </c>
      <c r="R27" s="75">
        <f t="shared" si="13"/>
        <v>0</v>
      </c>
      <c r="S27" s="75">
        <f t="shared" si="13"/>
        <v>0</v>
      </c>
      <c r="T27" s="75">
        <f t="shared" si="13"/>
        <v>0</v>
      </c>
      <c r="U27" s="75">
        <f t="shared" si="13"/>
        <v>0</v>
      </c>
      <c r="V27" s="75">
        <f t="shared" si="13"/>
        <v>0</v>
      </c>
      <c r="W27" s="75">
        <f t="shared" si="13"/>
        <v>0</v>
      </c>
      <c r="X27" s="75">
        <f t="shared" si="13"/>
        <v>0</v>
      </c>
      <c r="Y27" s="75">
        <f t="shared" si="13"/>
        <v>0</v>
      </c>
      <c r="Z27" s="75">
        <f t="shared" si="13"/>
        <v>0</v>
      </c>
      <c r="AA27" s="75">
        <f t="shared" si="13"/>
        <v>0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75">
        <f t="shared" si="13"/>
        <v>0</v>
      </c>
      <c r="AK27" s="75">
        <f t="shared" si="13"/>
        <v>0</v>
      </c>
      <c r="AL27" s="75">
        <f t="shared" si="13"/>
        <v>0</v>
      </c>
      <c r="AM27" s="75">
        <f t="shared" si="13"/>
        <v>0</v>
      </c>
      <c r="AN27" s="75">
        <f t="shared" si="13"/>
        <v>0</v>
      </c>
      <c r="AO27" s="75">
        <f t="shared" si="13"/>
        <v>0</v>
      </c>
      <c r="AP27" s="75">
        <f t="shared" si="13"/>
        <v>0</v>
      </c>
      <c r="AQ27" s="75">
        <f t="shared" si="13"/>
        <v>0</v>
      </c>
      <c r="AR27" s="75">
        <f t="shared" si="13"/>
        <v>0</v>
      </c>
      <c r="AS27" s="75">
        <f t="shared" si="13"/>
        <v>0</v>
      </c>
      <c r="AT27" s="75">
        <f t="shared" si="13"/>
        <v>0</v>
      </c>
      <c r="AU27" s="75">
        <f t="shared" si="13"/>
        <v>0</v>
      </c>
      <c r="AV27" s="75">
        <f t="shared" si="13"/>
        <v>0</v>
      </c>
      <c r="AW27" s="75">
        <f t="shared" si="13"/>
        <v>0</v>
      </c>
      <c r="AX27" s="75">
        <f t="shared" si="13"/>
        <v>0</v>
      </c>
      <c r="AY27" s="75">
        <f t="shared" si="13"/>
        <v>0</v>
      </c>
      <c r="AZ27" s="75">
        <f t="shared" si="13"/>
        <v>0</v>
      </c>
      <c r="BA27" s="75">
        <f t="shared" si="13"/>
        <v>0</v>
      </c>
      <c r="BB27" s="75">
        <f t="shared" si="13"/>
        <v>0</v>
      </c>
      <c r="BC27" s="75">
        <f t="shared" si="13"/>
        <v>0</v>
      </c>
      <c r="BD27" s="75">
        <f t="shared" si="13"/>
        <v>0</v>
      </c>
      <c r="BE27" s="75">
        <f t="shared" si="13"/>
        <v>0</v>
      </c>
      <c r="BF27" s="75">
        <f t="shared" si="13"/>
        <v>0</v>
      </c>
      <c r="BG27" s="75">
        <f t="shared" si="13"/>
        <v>0</v>
      </c>
      <c r="BH27" s="75">
        <f t="shared" si="13"/>
        <v>0</v>
      </c>
      <c r="BI27" s="75">
        <f t="shared" si="13"/>
        <v>0</v>
      </c>
      <c r="BJ27" s="75">
        <f t="shared" si="13"/>
        <v>0</v>
      </c>
      <c r="BK27" s="75">
        <f t="shared" si="13"/>
        <v>0</v>
      </c>
      <c r="BL27" s="75">
        <f t="shared" si="13"/>
        <v>0</v>
      </c>
      <c r="BM27" s="37"/>
      <c r="BN27" s="75">
        <f>SUM(B27:BM27)</f>
        <v>0</v>
      </c>
      <c r="BO27" s="337"/>
    </row>
    <row r="28" spans="1:67" s="38" customFormat="1" ht="15" customHeight="1">
      <c r="A28" s="36" t="s">
        <v>28</v>
      </c>
      <c r="B28" s="75">
        <f t="shared" ref="B28:BL28" si="14">SUM(B25:B27)</f>
        <v>0</v>
      </c>
      <c r="C28" s="75">
        <f t="shared" si="14"/>
        <v>0</v>
      </c>
      <c r="D28" s="75">
        <f t="shared" si="14"/>
        <v>0</v>
      </c>
      <c r="E28" s="75">
        <f t="shared" si="14"/>
        <v>0</v>
      </c>
      <c r="F28" s="75">
        <f t="shared" si="14"/>
        <v>0</v>
      </c>
      <c r="G28" s="75">
        <f t="shared" si="14"/>
        <v>0</v>
      </c>
      <c r="H28" s="75">
        <f t="shared" si="14"/>
        <v>0</v>
      </c>
      <c r="I28" s="75">
        <f t="shared" si="14"/>
        <v>0</v>
      </c>
      <c r="J28" s="75">
        <f t="shared" si="14"/>
        <v>0</v>
      </c>
      <c r="K28" s="75">
        <f t="shared" si="14"/>
        <v>0</v>
      </c>
      <c r="L28" s="75">
        <f t="shared" si="14"/>
        <v>0</v>
      </c>
      <c r="M28" s="75">
        <f t="shared" si="14"/>
        <v>0</v>
      </c>
      <c r="N28" s="75">
        <f t="shared" si="14"/>
        <v>0</v>
      </c>
      <c r="O28" s="75">
        <f t="shared" si="14"/>
        <v>0</v>
      </c>
      <c r="P28" s="75">
        <f t="shared" si="14"/>
        <v>0</v>
      </c>
      <c r="Q28" s="75">
        <f t="shared" si="14"/>
        <v>0</v>
      </c>
      <c r="R28" s="75">
        <f t="shared" si="14"/>
        <v>0</v>
      </c>
      <c r="S28" s="75">
        <f t="shared" si="14"/>
        <v>0</v>
      </c>
      <c r="T28" s="75">
        <f t="shared" si="14"/>
        <v>0</v>
      </c>
      <c r="U28" s="75">
        <f t="shared" si="14"/>
        <v>0</v>
      </c>
      <c r="V28" s="75">
        <f t="shared" si="14"/>
        <v>0</v>
      </c>
      <c r="W28" s="75">
        <f t="shared" si="14"/>
        <v>0</v>
      </c>
      <c r="X28" s="75">
        <f t="shared" si="14"/>
        <v>0</v>
      </c>
      <c r="Y28" s="75">
        <f t="shared" si="14"/>
        <v>0</v>
      </c>
      <c r="Z28" s="75">
        <f t="shared" si="14"/>
        <v>0</v>
      </c>
      <c r="AA28" s="75">
        <f t="shared" si="14"/>
        <v>0</v>
      </c>
      <c r="AB28" s="75">
        <f t="shared" si="14"/>
        <v>0</v>
      </c>
      <c r="AC28" s="75">
        <f t="shared" si="14"/>
        <v>0</v>
      </c>
      <c r="AD28" s="75">
        <f t="shared" si="14"/>
        <v>0</v>
      </c>
      <c r="AE28" s="75">
        <f t="shared" si="14"/>
        <v>0</v>
      </c>
      <c r="AF28" s="75">
        <f t="shared" si="14"/>
        <v>0</v>
      </c>
      <c r="AG28" s="75">
        <f t="shared" si="14"/>
        <v>0</v>
      </c>
      <c r="AH28" s="75">
        <f t="shared" si="14"/>
        <v>0</v>
      </c>
      <c r="AI28" s="75">
        <f t="shared" si="14"/>
        <v>0</v>
      </c>
      <c r="AJ28" s="75">
        <f t="shared" si="14"/>
        <v>0</v>
      </c>
      <c r="AK28" s="75">
        <f t="shared" si="14"/>
        <v>0</v>
      </c>
      <c r="AL28" s="75">
        <f t="shared" si="14"/>
        <v>0</v>
      </c>
      <c r="AM28" s="75">
        <f t="shared" si="14"/>
        <v>0</v>
      </c>
      <c r="AN28" s="75">
        <f t="shared" si="14"/>
        <v>0</v>
      </c>
      <c r="AO28" s="75">
        <f t="shared" si="14"/>
        <v>0</v>
      </c>
      <c r="AP28" s="75">
        <f t="shared" si="14"/>
        <v>0</v>
      </c>
      <c r="AQ28" s="75">
        <f t="shared" si="14"/>
        <v>0</v>
      </c>
      <c r="AR28" s="75">
        <f t="shared" si="14"/>
        <v>0</v>
      </c>
      <c r="AS28" s="75">
        <f t="shared" si="14"/>
        <v>0</v>
      </c>
      <c r="AT28" s="75">
        <f t="shared" si="14"/>
        <v>0</v>
      </c>
      <c r="AU28" s="75">
        <f t="shared" si="14"/>
        <v>0</v>
      </c>
      <c r="AV28" s="75">
        <f t="shared" si="14"/>
        <v>0</v>
      </c>
      <c r="AW28" s="75">
        <f t="shared" si="14"/>
        <v>0</v>
      </c>
      <c r="AX28" s="75">
        <f t="shared" si="14"/>
        <v>0</v>
      </c>
      <c r="AY28" s="75">
        <f t="shared" si="14"/>
        <v>0</v>
      </c>
      <c r="AZ28" s="75">
        <f t="shared" si="14"/>
        <v>0</v>
      </c>
      <c r="BA28" s="75">
        <f t="shared" si="14"/>
        <v>0</v>
      </c>
      <c r="BB28" s="75">
        <f t="shared" si="14"/>
        <v>0</v>
      </c>
      <c r="BC28" s="75">
        <f t="shared" si="14"/>
        <v>0</v>
      </c>
      <c r="BD28" s="75">
        <f t="shared" si="14"/>
        <v>0</v>
      </c>
      <c r="BE28" s="75">
        <f t="shared" si="14"/>
        <v>0</v>
      </c>
      <c r="BF28" s="75">
        <f t="shared" si="14"/>
        <v>0</v>
      </c>
      <c r="BG28" s="75">
        <f t="shared" si="14"/>
        <v>0</v>
      </c>
      <c r="BH28" s="75">
        <f t="shared" si="14"/>
        <v>0</v>
      </c>
      <c r="BI28" s="75">
        <f t="shared" si="14"/>
        <v>0</v>
      </c>
      <c r="BJ28" s="75">
        <f t="shared" si="14"/>
        <v>0</v>
      </c>
      <c r="BK28" s="75">
        <f t="shared" si="14"/>
        <v>0</v>
      </c>
      <c r="BL28" s="75">
        <f t="shared" si="14"/>
        <v>0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5">AVERAGE(B25,B28)</f>
        <v>0</v>
      </c>
      <c r="C29" s="69">
        <f t="shared" si="15"/>
        <v>0</v>
      </c>
      <c r="D29" s="69">
        <f t="shared" si="15"/>
        <v>0</v>
      </c>
      <c r="E29" s="69">
        <f t="shared" si="15"/>
        <v>0</v>
      </c>
      <c r="F29" s="69">
        <f t="shared" si="15"/>
        <v>0</v>
      </c>
      <c r="G29" s="69">
        <f>AVERAGE(G25,G28)</f>
        <v>0</v>
      </c>
      <c r="H29" s="69">
        <f t="shared" si="15"/>
        <v>0</v>
      </c>
      <c r="I29" s="69">
        <f t="shared" si="15"/>
        <v>0</v>
      </c>
      <c r="J29" s="69">
        <f t="shared" si="15"/>
        <v>0</v>
      </c>
      <c r="K29" s="69">
        <f t="shared" si="15"/>
        <v>0</v>
      </c>
      <c r="L29" s="69">
        <f t="shared" si="15"/>
        <v>0</v>
      </c>
      <c r="M29" s="69">
        <f t="shared" si="15"/>
        <v>0</v>
      </c>
      <c r="N29" s="69">
        <f t="shared" si="15"/>
        <v>0</v>
      </c>
      <c r="O29" s="69">
        <f t="shared" si="15"/>
        <v>0</v>
      </c>
      <c r="P29" s="69">
        <f t="shared" si="15"/>
        <v>0</v>
      </c>
      <c r="Q29" s="69">
        <f t="shared" si="15"/>
        <v>0</v>
      </c>
      <c r="R29" s="69">
        <f t="shared" si="15"/>
        <v>0</v>
      </c>
      <c r="S29" s="69">
        <f t="shared" si="15"/>
        <v>0</v>
      </c>
      <c r="T29" s="69">
        <f t="shared" si="15"/>
        <v>0</v>
      </c>
      <c r="U29" s="69">
        <f t="shared" si="15"/>
        <v>0</v>
      </c>
      <c r="V29" s="69">
        <f t="shared" si="15"/>
        <v>0</v>
      </c>
      <c r="W29" s="69">
        <f t="shared" si="15"/>
        <v>0</v>
      </c>
      <c r="X29" s="69">
        <f t="shared" si="15"/>
        <v>0</v>
      </c>
      <c r="Y29" s="69">
        <f t="shared" si="15"/>
        <v>0</v>
      </c>
      <c r="Z29" s="69">
        <f t="shared" si="15"/>
        <v>0</v>
      </c>
      <c r="AA29" s="69">
        <f t="shared" si="15"/>
        <v>0</v>
      </c>
      <c r="AB29" s="69">
        <f t="shared" si="15"/>
        <v>0</v>
      </c>
      <c r="AC29" s="69">
        <f t="shared" si="15"/>
        <v>0</v>
      </c>
      <c r="AD29" s="69">
        <f t="shared" si="15"/>
        <v>0</v>
      </c>
      <c r="AE29" s="69">
        <f t="shared" si="15"/>
        <v>0</v>
      </c>
      <c r="AF29" s="69">
        <f t="shared" si="15"/>
        <v>0</v>
      </c>
      <c r="AG29" s="69">
        <f t="shared" si="15"/>
        <v>0</v>
      </c>
      <c r="AH29" s="69">
        <f t="shared" si="15"/>
        <v>0</v>
      </c>
      <c r="AI29" s="69">
        <f t="shared" si="15"/>
        <v>0</v>
      </c>
      <c r="AJ29" s="69">
        <f t="shared" si="15"/>
        <v>0</v>
      </c>
      <c r="AK29" s="69">
        <f t="shared" si="15"/>
        <v>0</v>
      </c>
      <c r="AL29" s="69">
        <f t="shared" si="15"/>
        <v>0</v>
      </c>
      <c r="AM29" s="69">
        <f t="shared" si="15"/>
        <v>0</v>
      </c>
      <c r="AN29" s="69">
        <f t="shared" si="15"/>
        <v>0</v>
      </c>
      <c r="AO29" s="69">
        <f t="shared" si="15"/>
        <v>0</v>
      </c>
      <c r="AP29" s="69">
        <f t="shared" si="15"/>
        <v>0</v>
      </c>
      <c r="AQ29" s="69">
        <f t="shared" si="15"/>
        <v>0</v>
      </c>
      <c r="AR29" s="69">
        <f t="shared" si="15"/>
        <v>0</v>
      </c>
      <c r="AS29" s="69">
        <f t="shared" si="15"/>
        <v>0</v>
      </c>
      <c r="AT29" s="69">
        <f t="shared" si="15"/>
        <v>0</v>
      </c>
      <c r="AU29" s="69">
        <f t="shared" si="15"/>
        <v>0</v>
      </c>
      <c r="AV29" s="69">
        <f t="shared" si="15"/>
        <v>0</v>
      </c>
      <c r="AW29" s="69">
        <f t="shared" si="15"/>
        <v>0</v>
      </c>
      <c r="AX29" s="69">
        <f t="shared" si="15"/>
        <v>0</v>
      </c>
      <c r="AY29" s="69">
        <f t="shared" si="15"/>
        <v>0</v>
      </c>
      <c r="AZ29" s="69">
        <f t="shared" si="15"/>
        <v>0</v>
      </c>
      <c r="BA29" s="69">
        <f t="shared" si="15"/>
        <v>0</v>
      </c>
      <c r="BB29" s="69">
        <f t="shared" si="15"/>
        <v>0</v>
      </c>
      <c r="BC29" s="69">
        <f t="shared" si="15"/>
        <v>0</v>
      </c>
      <c r="BD29" s="69">
        <f t="shared" si="15"/>
        <v>0</v>
      </c>
      <c r="BE29" s="69">
        <f t="shared" si="15"/>
        <v>0</v>
      </c>
      <c r="BF29" s="69">
        <f t="shared" si="15"/>
        <v>0</v>
      </c>
      <c r="BG29" s="69">
        <f t="shared" si="15"/>
        <v>0</v>
      </c>
      <c r="BH29" s="69">
        <f t="shared" si="15"/>
        <v>0</v>
      </c>
      <c r="BI29" s="69">
        <f t="shared" si="15"/>
        <v>0</v>
      </c>
      <c r="BJ29" s="69">
        <f t="shared" si="15"/>
        <v>0</v>
      </c>
      <c r="BK29" s="69">
        <f t="shared" si="15"/>
        <v>0</v>
      </c>
      <c r="BL29" s="69">
        <f t="shared" si="15"/>
        <v>0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6">B35</f>
        <v>0</v>
      </c>
      <c r="D32" s="75">
        <f t="shared" si="16"/>
        <v>0</v>
      </c>
      <c r="E32" s="75">
        <f t="shared" si="16"/>
        <v>0</v>
      </c>
      <c r="F32" s="75">
        <f t="shared" si="16"/>
        <v>0</v>
      </c>
      <c r="G32" s="75">
        <f t="shared" si="16"/>
        <v>0</v>
      </c>
      <c r="H32" s="75">
        <f t="shared" si="16"/>
        <v>0</v>
      </c>
      <c r="I32" s="75">
        <f t="shared" si="16"/>
        <v>0</v>
      </c>
      <c r="J32" s="75">
        <f t="shared" si="16"/>
        <v>0</v>
      </c>
      <c r="K32" s="75">
        <f t="shared" si="16"/>
        <v>0</v>
      </c>
      <c r="L32" s="75">
        <f t="shared" si="16"/>
        <v>0</v>
      </c>
      <c r="M32" s="75">
        <f t="shared" si="16"/>
        <v>0</v>
      </c>
      <c r="N32" s="75">
        <f t="shared" si="16"/>
        <v>0</v>
      </c>
      <c r="O32" s="75">
        <f t="shared" si="16"/>
        <v>0</v>
      </c>
      <c r="P32" s="75">
        <f t="shared" si="16"/>
        <v>0</v>
      </c>
      <c r="Q32" s="75">
        <f t="shared" si="16"/>
        <v>0</v>
      </c>
      <c r="R32" s="75">
        <f t="shared" si="16"/>
        <v>0</v>
      </c>
      <c r="S32" s="75">
        <f t="shared" si="16"/>
        <v>0</v>
      </c>
      <c r="T32" s="75">
        <f t="shared" si="16"/>
        <v>0</v>
      </c>
      <c r="U32" s="75">
        <f t="shared" si="16"/>
        <v>0</v>
      </c>
      <c r="V32" s="75">
        <f t="shared" si="16"/>
        <v>0</v>
      </c>
      <c r="W32" s="75">
        <f t="shared" si="16"/>
        <v>0</v>
      </c>
      <c r="X32" s="75">
        <f t="shared" si="16"/>
        <v>0</v>
      </c>
      <c r="Y32" s="75">
        <f t="shared" si="16"/>
        <v>0</v>
      </c>
      <c r="Z32" s="75">
        <f t="shared" si="16"/>
        <v>0</v>
      </c>
      <c r="AA32" s="75">
        <f t="shared" si="16"/>
        <v>0</v>
      </c>
      <c r="AB32" s="75">
        <f t="shared" si="16"/>
        <v>0</v>
      </c>
      <c r="AC32" s="75">
        <f t="shared" si="16"/>
        <v>0</v>
      </c>
      <c r="AD32" s="75">
        <f t="shared" si="16"/>
        <v>0</v>
      </c>
      <c r="AE32" s="75">
        <f t="shared" si="16"/>
        <v>0</v>
      </c>
      <c r="AF32" s="75">
        <f t="shared" si="16"/>
        <v>0</v>
      </c>
      <c r="AG32" s="75">
        <f t="shared" si="16"/>
        <v>0</v>
      </c>
      <c r="AH32" s="75">
        <f t="shared" si="16"/>
        <v>0</v>
      </c>
      <c r="AI32" s="75">
        <f t="shared" si="16"/>
        <v>0</v>
      </c>
      <c r="AJ32" s="75">
        <f t="shared" si="16"/>
        <v>0</v>
      </c>
      <c r="AK32" s="75">
        <f t="shared" si="16"/>
        <v>0</v>
      </c>
      <c r="AL32" s="75">
        <f t="shared" si="16"/>
        <v>0</v>
      </c>
      <c r="AM32" s="75">
        <f t="shared" si="16"/>
        <v>0</v>
      </c>
      <c r="AN32" s="75">
        <f t="shared" si="16"/>
        <v>0</v>
      </c>
      <c r="AO32" s="75">
        <f t="shared" si="16"/>
        <v>0</v>
      </c>
      <c r="AP32" s="75">
        <f t="shared" si="16"/>
        <v>0</v>
      </c>
      <c r="AQ32" s="75">
        <f t="shared" si="16"/>
        <v>0</v>
      </c>
      <c r="AR32" s="75">
        <f t="shared" si="16"/>
        <v>0</v>
      </c>
      <c r="AS32" s="75">
        <f t="shared" si="16"/>
        <v>0</v>
      </c>
      <c r="AT32" s="75">
        <f t="shared" si="16"/>
        <v>0</v>
      </c>
      <c r="AU32" s="75">
        <f t="shared" si="16"/>
        <v>0</v>
      </c>
      <c r="AV32" s="75">
        <f t="shared" si="16"/>
        <v>0</v>
      </c>
      <c r="AW32" s="75">
        <f t="shared" si="16"/>
        <v>0</v>
      </c>
      <c r="AX32" s="75">
        <f t="shared" si="16"/>
        <v>0</v>
      </c>
      <c r="AY32" s="75">
        <f t="shared" si="16"/>
        <v>0</v>
      </c>
      <c r="AZ32" s="75">
        <f t="shared" si="16"/>
        <v>0</v>
      </c>
      <c r="BA32" s="75">
        <f t="shared" si="16"/>
        <v>0</v>
      </c>
      <c r="BB32" s="75">
        <f t="shared" si="16"/>
        <v>0</v>
      </c>
      <c r="BC32" s="75">
        <f t="shared" si="16"/>
        <v>0</v>
      </c>
      <c r="BD32" s="75">
        <f t="shared" si="16"/>
        <v>0</v>
      </c>
      <c r="BE32" s="75">
        <f t="shared" si="16"/>
        <v>0</v>
      </c>
      <c r="BF32" s="75">
        <f t="shared" si="16"/>
        <v>0</v>
      </c>
      <c r="BG32" s="75">
        <f t="shared" si="16"/>
        <v>0</v>
      </c>
      <c r="BH32" s="75">
        <f t="shared" si="16"/>
        <v>0</v>
      </c>
      <c r="BI32" s="75">
        <f t="shared" si="16"/>
        <v>0</v>
      </c>
      <c r="BJ32" s="75">
        <f t="shared" si="16"/>
        <v>0</v>
      </c>
      <c r="BK32" s="75">
        <f t="shared" si="16"/>
        <v>0</v>
      </c>
      <c r="BL32" s="75">
        <f t="shared" si="16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7">B98</f>
        <v>0</v>
      </c>
      <c r="C33" s="75">
        <f t="shared" si="17"/>
        <v>0</v>
      </c>
      <c r="D33" s="75">
        <f t="shared" si="17"/>
        <v>0</v>
      </c>
      <c r="E33" s="75">
        <f t="shared" si="17"/>
        <v>0</v>
      </c>
      <c r="F33" s="75">
        <f t="shared" si="17"/>
        <v>0</v>
      </c>
      <c r="G33" s="75">
        <f t="shared" si="17"/>
        <v>0</v>
      </c>
      <c r="H33" s="75">
        <f t="shared" si="17"/>
        <v>0</v>
      </c>
      <c r="I33" s="75">
        <f t="shared" si="17"/>
        <v>0</v>
      </c>
      <c r="J33" s="75">
        <f t="shared" si="17"/>
        <v>0</v>
      </c>
      <c r="K33" s="75">
        <f t="shared" si="17"/>
        <v>0</v>
      </c>
      <c r="L33" s="75">
        <f t="shared" si="17"/>
        <v>0</v>
      </c>
      <c r="M33" s="75">
        <f t="shared" si="17"/>
        <v>0</v>
      </c>
      <c r="N33" s="75">
        <f t="shared" si="17"/>
        <v>0</v>
      </c>
      <c r="O33" s="75">
        <f t="shared" si="17"/>
        <v>0</v>
      </c>
      <c r="P33" s="75">
        <f t="shared" si="17"/>
        <v>0</v>
      </c>
      <c r="Q33" s="75">
        <f t="shared" si="17"/>
        <v>0</v>
      </c>
      <c r="R33" s="75">
        <f t="shared" si="17"/>
        <v>0</v>
      </c>
      <c r="S33" s="75">
        <f t="shared" si="17"/>
        <v>0</v>
      </c>
      <c r="T33" s="75">
        <f t="shared" si="17"/>
        <v>0</v>
      </c>
      <c r="U33" s="75">
        <f t="shared" si="17"/>
        <v>0</v>
      </c>
      <c r="V33" s="75">
        <f t="shared" si="17"/>
        <v>0</v>
      </c>
      <c r="W33" s="75">
        <f t="shared" si="17"/>
        <v>0</v>
      </c>
      <c r="X33" s="75">
        <f t="shared" si="17"/>
        <v>0</v>
      </c>
      <c r="Y33" s="75">
        <f t="shared" si="17"/>
        <v>0</v>
      </c>
      <c r="Z33" s="75">
        <f t="shared" si="17"/>
        <v>0</v>
      </c>
      <c r="AA33" s="75">
        <f t="shared" si="17"/>
        <v>0</v>
      </c>
      <c r="AB33" s="75">
        <f t="shared" si="17"/>
        <v>0</v>
      </c>
      <c r="AC33" s="75">
        <f t="shared" si="17"/>
        <v>0</v>
      </c>
      <c r="AD33" s="75">
        <f t="shared" si="17"/>
        <v>0</v>
      </c>
      <c r="AE33" s="75">
        <f t="shared" si="17"/>
        <v>0</v>
      </c>
      <c r="AF33" s="75">
        <f t="shared" si="17"/>
        <v>0</v>
      </c>
      <c r="AG33" s="75">
        <f t="shared" si="17"/>
        <v>0</v>
      </c>
      <c r="AH33" s="75">
        <f t="shared" si="17"/>
        <v>0</v>
      </c>
      <c r="AI33" s="75">
        <f t="shared" si="17"/>
        <v>0</v>
      </c>
      <c r="AJ33" s="75">
        <f t="shared" si="17"/>
        <v>0</v>
      </c>
      <c r="AK33" s="75">
        <f t="shared" si="17"/>
        <v>0</v>
      </c>
      <c r="AL33" s="75">
        <f t="shared" si="17"/>
        <v>0</v>
      </c>
      <c r="AM33" s="75">
        <f t="shared" si="17"/>
        <v>0</v>
      </c>
      <c r="AN33" s="75">
        <f t="shared" si="17"/>
        <v>0</v>
      </c>
      <c r="AO33" s="75">
        <f t="shared" si="17"/>
        <v>0</v>
      </c>
      <c r="AP33" s="75">
        <f t="shared" si="17"/>
        <v>0</v>
      </c>
      <c r="AQ33" s="75">
        <f t="shared" si="17"/>
        <v>0</v>
      </c>
      <c r="AR33" s="75">
        <f t="shared" si="17"/>
        <v>0</v>
      </c>
      <c r="AS33" s="75">
        <f t="shared" si="17"/>
        <v>0</v>
      </c>
      <c r="AT33" s="75">
        <f t="shared" si="17"/>
        <v>0</v>
      </c>
      <c r="AU33" s="75">
        <f t="shared" si="17"/>
        <v>0</v>
      </c>
      <c r="AV33" s="75">
        <f t="shared" si="17"/>
        <v>0</v>
      </c>
      <c r="AW33" s="75">
        <f t="shared" si="17"/>
        <v>0</v>
      </c>
      <c r="AX33" s="75">
        <f t="shared" si="17"/>
        <v>0</v>
      </c>
      <c r="AY33" s="75">
        <f t="shared" si="17"/>
        <v>0</v>
      </c>
      <c r="AZ33" s="75">
        <f t="shared" si="17"/>
        <v>0</v>
      </c>
      <c r="BA33" s="75">
        <f t="shared" si="17"/>
        <v>0</v>
      </c>
      <c r="BB33" s="75">
        <f t="shared" si="17"/>
        <v>0</v>
      </c>
      <c r="BC33" s="75">
        <f t="shared" si="17"/>
        <v>0</v>
      </c>
      <c r="BD33" s="75">
        <f t="shared" si="17"/>
        <v>0</v>
      </c>
      <c r="BE33" s="75">
        <f t="shared" si="17"/>
        <v>0</v>
      </c>
      <c r="BF33" s="75">
        <f t="shared" si="17"/>
        <v>0</v>
      </c>
      <c r="BG33" s="75">
        <f t="shared" si="17"/>
        <v>0</v>
      </c>
      <c r="BH33" s="75">
        <f t="shared" si="17"/>
        <v>0</v>
      </c>
      <c r="BI33" s="75">
        <f t="shared" si="17"/>
        <v>0</v>
      </c>
      <c r="BJ33" s="75">
        <f t="shared" si="17"/>
        <v>0</v>
      </c>
      <c r="BK33" s="75">
        <f t="shared" si="17"/>
        <v>0</v>
      </c>
      <c r="BL33" s="75">
        <f t="shared" si="17"/>
        <v>0</v>
      </c>
      <c r="BM33" s="37"/>
      <c r="BN33" s="75">
        <f>SUM(B33:BM33)</f>
        <v>0</v>
      </c>
      <c r="BO33" s="337"/>
    </row>
    <row r="34" spans="1:107" s="67" customFormat="1" ht="15" customHeight="1">
      <c r="A34" s="362" t="s">
        <v>302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3"/>
      <c r="N34" s="293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>
        <f>-BN85</f>
        <v>0</v>
      </c>
      <c r="AZ34" s="290">
        <f>-BN86</f>
        <v>0</v>
      </c>
      <c r="BA34" s="290">
        <f>-BN87</f>
        <v>0</v>
      </c>
      <c r="BB34" s="290">
        <f>-BN88</f>
        <v>0</v>
      </c>
      <c r="BC34" s="290">
        <f>-BN89</f>
        <v>0</v>
      </c>
      <c r="BD34" s="293">
        <f>-BN90</f>
        <v>0</v>
      </c>
      <c r="BE34" s="290">
        <f>-BN91</f>
        <v>0</v>
      </c>
      <c r="BF34" s="290">
        <f>-BN92</f>
        <v>0</v>
      </c>
      <c r="BG34" s="290">
        <f>-BN93</f>
        <v>0</v>
      </c>
      <c r="BH34" s="290">
        <f>-BN94</f>
        <v>0</v>
      </c>
      <c r="BI34" s="290">
        <f>-BN95</f>
        <v>0</v>
      </c>
      <c r="BJ34" s="290">
        <f>-BN96</f>
        <v>0</v>
      </c>
      <c r="BK34" s="293">
        <f>-BN97</f>
        <v>0</v>
      </c>
      <c r="BL34" s="290"/>
      <c r="BM34" s="292"/>
      <c r="BN34" s="290">
        <f>SUM(B34:BM34)</f>
        <v>0</v>
      </c>
      <c r="BO34" s="368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8">SUM(C32:C34)</f>
        <v>0</v>
      </c>
      <c r="D35" s="75">
        <f t="shared" si="18"/>
        <v>0</v>
      </c>
      <c r="E35" s="75">
        <f t="shared" si="18"/>
        <v>0</v>
      </c>
      <c r="F35" s="75">
        <f t="shared" si="18"/>
        <v>0</v>
      </c>
      <c r="G35" s="75">
        <f t="shared" si="18"/>
        <v>0</v>
      </c>
      <c r="H35" s="75">
        <f t="shared" si="18"/>
        <v>0</v>
      </c>
      <c r="I35" s="75">
        <f t="shared" si="18"/>
        <v>0</v>
      </c>
      <c r="J35" s="75">
        <f t="shared" si="18"/>
        <v>0</v>
      </c>
      <c r="K35" s="75">
        <f t="shared" si="18"/>
        <v>0</v>
      </c>
      <c r="L35" s="75">
        <f t="shared" si="18"/>
        <v>0</v>
      </c>
      <c r="M35" s="75">
        <f t="shared" si="18"/>
        <v>0</v>
      </c>
      <c r="N35" s="75">
        <f t="shared" si="18"/>
        <v>0</v>
      </c>
      <c r="O35" s="75">
        <f t="shared" si="18"/>
        <v>0</v>
      </c>
      <c r="P35" s="75">
        <f t="shared" si="18"/>
        <v>0</v>
      </c>
      <c r="Q35" s="75">
        <f t="shared" si="18"/>
        <v>0</v>
      </c>
      <c r="R35" s="75">
        <f t="shared" si="18"/>
        <v>0</v>
      </c>
      <c r="S35" s="75">
        <f t="shared" si="18"/>
        <v>0</v>
      </c>
      <c r="T35" s="75">
        <f t="shared" si="18"/>
        <v>0</v>
      </c>
      <c r="U35" s="75">
        <f t="shared" si="18"/>
        <v>0</v>
      </c>
      <c r="V35" s="75">
        <f t="shared" si="18"/>
        <v>0</v>
      </c>
      <c r="W35" s="75">
        <f t="shared" si="18"/>
        <v>0</v>
      </c>
      <c r="X35" s="75">
        <f t="shared" si="18"/>
        <v>0</v>
      </c>
      <c r="Y35" s="75">
        <f t="shared" si="18"/>
        <v>0</v>
      </c>
      <c r="Z35" s="75">
        <f t="shared" si="18"/>
        <v>0</v>
      </c>
      <c r="AA35" s="75">
        <f t="shared" si="18"/>
        <v>0</v>
      </c>
      <c r="AB35" s="75">
        <f t="shared" si="18"/>
        <v>0</v>
      </c>
      <c r="AC35" s="75">
        <f t="shared" si="18"/>
        <v>0</v>
      </c>
      <c r="AD35" s="75">
        <f t="shared" si="18"/>
        <v>0</v>
      </c>
      <c r="AE35" s="75">
        <f t="shared" si="18"/>
        <v>0</v>
      </c>
      <c r="AF35" s="75">
        <f t="shared" si="18"/>
        <v>0</v>
      </c>
      <c r="AG35" s="75">
        <f t="shared" si="18"/>
        <v>0</v>
      </c>
      <c r="AH35" s="75">
        <f t="shared" si="18"/>
        <v>0</v>
      </c>
      <c r="AI35" s="75">
        <f t="shared" si="18"/>
        <v>0</v>
      </c>
      <c r="AJ35" s="75">
        <f t="shared" si="18"/>
        <v>0</v>
      </c>
      <c r="AK35" s="75">
        <f t="shared" si="18"/>
        <v>0</v>
      </c>
      <c r="AL35" s="75">
        <f t="shared" si="18"/>
        <v>0</v>
      </c>
      <c r="AM35" s="75">
        <f t="shared" si="18"/>
        <v>0</v>
      </c>
      <c r="AN35" s="75">
        <f t="shared" si="18"/>
        <v>0</v>
      </c>
      <c r="AO35" s="75">
        <f t="shared" si="18"/>
        <v>0</v>
      </c>
      <c r="AP35" s="75">
        <f t="shared" si="18"/>
        <v>0</v>
      </c>
      <c r="AQ35" s="75">
        <f t="shared" si="18"/>
        <v>0</v>
      </c>
      <c r="AR35" s="75">
        <f t="shared" si="18"/>
        <v>0</v>
      </c>
      <c r="AS35" s="75">
        <f t="shared" si="18"/>
        <v>0</v>
      </c>
      <c r="AT35" s="75">
        <f t="shared" si="18"/>
        <v>0</v>
      </c>
      <c r="AU35" s="75">
        <f t="shared" si="18"/>
        <v>0</v>
      </c>
      <c r="AV35" s="75">
        <f t="shared" si="18"/>
        <v>0</v>
      </c>
      <c r="AW35" s="75">
        <f t="shared" si="18"/>
        <v>0</v>
      </c>
      <c r="AX35" s="75">
        <f t="shared" si="18"/>
        <v>0</v>
      </c>
      <c r="AY35" s="75">
        <f t="shared" si="18"/>
        <v>0</v>
      </c>
      <c r="AZ35" s="75">
        <f t="shared" si="18"/>
        <v>0</v>
      </c>
      <c r="BA35" s="75">
        <f t="shared" si="18"/>
        <v>0</v>
      </c>
      <c r="BB35" s="75">
        <f t="shared" si="18"/>
        <v>0</v>
      </c>
      <c r="BC35" s="75">
        <f t="shared" si="18"/>
        <v>0</v>
      </c>
      <c r="BD35" s="75">
        <f t="shared" si="18"/>
        <v>0</v>
      </c>
      <c r="BE35" s="75">
        <f t="shared" si="18"/>
        <v>0</v>
      </c>
      <c r="BF35" s="75">
        <f t="shared" si="18"/>
        <v>0</v>
      </c>
      <c r="BG35" s="75">
        <f t="shared" si="18"/>
        <v>0</v>
      </c>
      <c r="BH35" s="75">
        <f t="shared" si="18"/>
        <v>0</v>
      </c>
      <c r="BI35" s="75">
        <f t="shared" si="18"/>
        <v>0</v>
      </c>
      <c r="BJ35" s="75">
        <f t="shared" si="18"/>
        <v>0</v>
      </c>
      <c r="BK35" s="75">
        <f t="shared" si="18"/>
        <v>0</v>
      </c>
      <c r="BL35" s="75">
        <f t="shared" si="18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9">AVERAGE(B32,B35)</f>
        <v>0</v>
      </c>
      <c r="C36" s="69">
        <f t="shared" si="19"/>
        <v>0</v>
      </c>
      <c r="D36" s="69">
        <f t="shared" si="19"/>
        <v>0</v>
      </c>
      <c r="E36" s="69">
        <f t="shared" si="19"/>
        <v>0</v>
      </c>
      <c r="F36" s="69">
        <f t="shared" si="19"/>
        <v>0</v>
      </c>
      <c r="G36" s="69">
        <f t="shared" si="19"/>
        <v>0</v>
      </c>
      <c r="H36" s="69">
        <f t="shared" si="19"/>
        <v>0</v>
      </c>
      <c r="I36" s="69">
        <f t="shared" si="19"/>
        <v>0</v>
      </c>
      <c r="J36" s="69">
        <f t="shared" si="19"/>
        <v>0</v>
      </c>
      <c r="K36" s="69">
        <f t="shared" si="19"/>
        <v>0</v>
      </c>
      <c r="L36" s="69">
        <f t="shared" si="19"/>
        <v>0</v>
      </c>
      <c r="M36" s="69">
        <f t="shared" si="19"/>
        <v>0</v>
      </c>
      <c r="N36" s="69">
        <f t="shared" si="19"/>
        <v>0</v>
      </c>
      <c r="O36" s="69">
        <f t="shared" si="19"/>
        <v>0</v>
      </c>
      <c r="P36" s="69">
        <f t="shared" si="19"/>
        <v>0</v>
      </c>
      <c r="Q36" s="69">
        <f t="shared" si="19"/>
        <v>0</v>
      </c>
      <c r="R36" s="69">
        <f t="shared" si="19"/>
        <v>0</v>
      </c>
      <c r="S36" s="69">
        <f t="shared" si="19"/>
        <v>0</v>
      </c>
      <c r="T36" s="69">
        <f t="shared" si="19"/>
        <v>0</v>
      </c>
      <c r="U36" s="69">
        <f t="shared" si="19"/>
        <v>0</v>
      </c>
      <c r="V36" s="69">
        <f t="shared" si="19"/>
        <v>0</v>
      </c>
      <c r="W36" s="69">
        <f t="shared" si="19"/>
        <v>0</v>
      </c>
      <c r="X36" s="69">
        <f t="shared" si="19"/>
        <v>0</v>
      </c>
      <c r="Y36" s="69">
        <f t="shared" si="19"/>
        <v>0</v>
      </c>
      <c r="Z36" s="69">
        <f t="shared" si="19"/>
        <v>0</v>
      </c>
      <c r="AA36" s="69">
        <f t="shared" si="19"/>
        <v>0</v>
      </c>
      <c r="AB36" s="69">
        <f t="shared" si="19"/>
        <v>0</v>
      </c>
      <c r="AC36" s="69">
        <f t="shared" si="19"/>
        <v>0</v>
      </c>
      <c r="AD36" s="69">
        <f t="shared" si="19"/>
        <v>0</v>
      </c>
      <c r="AE36" s="69">
        <f t="shared" si="19"/>
        <v>0</v>
      </c>
      <c r="AF36" s="69">
        <f t="shared" si="19"/>
        <v>0</v>
      </c>
      <c r="AG36" s="69">
        <f t="shared" si="19"/>
        <v>0</v>
      </c>
      <c r="AH36" s="69">
        <f t="shared" si="19"/>
        <v>0</v>
      </c>
      <c r="AI36" s="69">
        <f t="shared" si="19"/>
        <v>0</v>
      </c>
      <c r="AJ36" s="69">
        <f t="shared" si="19"/>
        <v>0</v>
      </c>
      <c r="AK36" s="69">
        <f t="shared" si="19"/>
        <v>0</v>
      </c>
      <c r="AL36" s="69">
        <f t="shared" si="19"/>
        <v>0</v>
      </c>
      <c r="AM36" s="69">
        <f t="shared" si="19"/>
        <v>0</v>
      </c>
      <c r="AN36" s="69">
        <f t="shared" si="19"/>
        <v>0</v>
      </c>
      <c r="AO36" s="69">
        <f t="shared" si="19"/>
        <v>0</v>
      </c>
      <c r="AP36" s="69">
        <f t="shared" si="19"/>
        <v>0</v>
      </c>
      <c r="AQ36" s="69">
        <f t="shared" si="19"/>
        <v>0</v>
      </c>
      <c r="AR36" s="69">
        <f t="shared" si="19"/>
        <v>0</v>
      </c>
      <c r="AS36" s="69">
        <f t="shared" si="19"/>
        <v>0</v>
      </c>
      <c r="AT36" s="69">
        <f t="shared" si="19"/>
        <v>0</v>
      </c>
      <c r="AU36" s="69">
        <f t="shared" si="19"/>
        <v>0</v>
      </c>
      <c r="AV36" s="69">
        <f t="shared" si="19"/>
        <v>0</v>
      </c>
      <c r="AW36" s="69">
        <f t="shared" si="19"/>
        <v>0</v>
      </c>
      <c r="AX36" s="69">
        <f t="shared" si="19"/>
        <v>0</v>
      </c>
      <c r="AY36" s="69">
        <f t="shared" si="19"/>
        <v>0</v>
      </c>
      <c r="AZ36" s="69">
        <f t="shared" si="19"/>
        <v>0</v>
      </c>
      <c r="BA36" s="69">
        <f t="shared" si="19"/>
        <v>0</v>
      </c>
      <c r="BB36" s="69">
        <f t="shared" si="19"/>
        <v>0</v>
      </c>
      <c r="BC36" s="69">
        <f t="shared" si="19"/>
        <v>0</v>
      </c>
      <c r="BD36" s="69">
        <f t="shared" si="19"/>
        <v>0</v>
      </c>
      <c r="BE36" s="69">
        <f t="shared" si="19"/>
        <v>0</v>
      </c>
      <c r="BF36" s="69">
        <f t="shared" si="19"/>
        <v>0</v>
      </c>
      <c r="BG36" s="69">
        <f t="shared" si="19"/>
        <v>0</v>
      </c>
      <c r="BH36" s="69">
        <f t="shared" si="19"/>
        <v>0</v>
      </c>
      <c r="BI36" s="69">
        <f t="shared" si="19"/>
        <v>0</v>
      </c>
      <c r="BJ36" s="69">
        <f t="shared" si="19"/>
        <v>0</v>
      </c>
      <c r="BK36" s="69">
        <f t="shared" si="19"/>
        <v>0</v>
      </c>
      <c r="BL36" s="69">
        <f t="shared" si="19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20">B41</f>
        <v>0</v>
      </c>
      <c r="D39" s="75">
        <f t="shared" si="20"/>
        <v>0</v>
      </c>
      <c r="E39" s="75">
        <f t="shared" si="20"/>
        <v>0</v>
      </c>
      <c r="F39" s="75">
        <f t="shared" si="20"/>
        <v>0</v>
      </c>
      <c r="G39" s="75">
        <f t="shared" si="20"/>
        <v>0</v>
      </c>
      <c r="H39" s="75">
        <f t="shared" si="20"/>
        <v>0</v>
      </c>
      <c r="I39" s="75">
        <f t="shared" si="20"/>
        <v>0</v>
      </c>
      <c r="J39" s="75">
        <f t="shared" si="20"/>
        <v>0</v>
      </c>
      <c r="K39" s="75">
        <f t="shared" si="20"/>
        <v>0</v>
      </c>
      <c r="L39" s="75">
        <f t="shared" si="20"/>
        <v>0</v>
      </c>
      <c r="M39" s="75">
        <f t="shared" si="20"/>
        <v>0</v>
      </c>
      <c r="N39" s="75">
        <f t="shared" si="20"/>
        <v>0</v>
      </c>
      <c r="O39" s="75">
        <f t="shared" si="20"/>
        <v>0</v>
      </c>
      <c r="P39" s="75">
        <f t="shared" si="20"/>
        <v>0</v>
      </c>
      <c r="Q39" s="75">
        <f t="shared" si="20"/>
        <v>0</v>
      </c>
      <c r="R39" s="75">
        <f t="shared" si="20"/>
        <v>0</v>
      </c>
      <c r="S39" s="75">
        <f t="shared" si="20"/>
        <v>0</v>
      </c>
      <c r="T39" s="75">
        <f t="shared" si="20"/>
        <v>0</v>
      </c>
      <c r="U39" s="75">
        <f t="shared" si="20"/>
        <v>0</v>
      </c>
      <c r="V39" s="75">
        <f t="shared" si="20"/>
        <v>0</v>
      </c>
      <c r="W39" s="75">
        <f t="shared" si="20"/>
        <v>0</v>
      </c>
      <c r="X39" s="75">
        <f t="shared" si="20"/>
        <v>0</v>
      </c>
      <c r="Y39" s="75">
        <f t="shared" si="20"/>
        <v>0</v>
      </c>
      <c r="Z39" s="75">
        <f t="shared" si="20"/>
        <v>0</v>
      </c>
      <c r="AA39" s="75">
        <f t="shared" si="20"/>
        <v>0</v>
      </c>
      <c r="AB39" s="75">
        <f t="shared" si="20"/>
        <v>0</v>
      </c>
      <c r="AC39" s="75">
        <f t="shared" si="20"/>
        <v>0</v>
      </c>
      <c r="AD39" s="75">
        <f t="shared" si="20"/>
        <v>0</v>
      </c>
      <c r="AE39" s="75">
        <f t="shared" si="20"/>
        <v>0</v>
      </c>
      <c r="AF39" s="75">
        <f t="shared" si="20"/>
        <v>0</v>
      </c>
      <c r="AG39" s="75">
        <f t="shared" si="20"/>
        <v>0</v>
      </c>
      <c r="AH39" s="75">
        <f t="shared" si="20"/>
        <v>0</v>
      </c>
      <c r="AI39" s="75">
        <f t="shared" si="20"/>
        <v>0</v>
      </c>
      <c r="AJ39" s="75">
        <f t="shared" si="20"/>
        <v>0</v>
      </c>
      <c r="AK39" s="75">
        <f t="shared" si="20"/>
        <v>0</v>
      </c>
      <c r="AL39" s="75">
        <f t="shared" si="20"/>
        <v>0</v>
      </c>
      <c r="AM39" s="75">
        <f t="shared" si="20"/>
        <v>0</v>
      </c>
      <c r="AN39" s="75">
        <f t="shared" si="20"/>
        <v>0</v>
      </c>
      <c r="AO39" s="75">
        <f t="shared" si="20"/>
        <v>0</v>
      </c>
      <c r="AP39" s="75">
        <f t="shared" si="20"/>
        <v>0</v>
      </c>
      <c r="AQ39" s="75">
        <f t="shared" si="20"/>
        <v>0</v>
      </c>
      <c r="AR39" s="75">
        <f t="shared" si="20"/>
        <v>0</v>
      </c>
      <c r="AS39" s="75">
        <f t="shared" si="20"/>
        <v>0</v>
      </c>
      <c r="AT39" s="75">
        <f t="shared" si="20"/>
        <v>0</v>
      </c>
      <c r="AU39" s="75">
        <f t="shared" si="20"/>
        <v>0</v>
      </c>
      <c r="AV39" s="75">
        <f t="shared" si="20"/>
        <v>0</v>
      </c>
      <c r="AW39" s="75">
        <f t="shared" si="20"/>
        <v>0</v>
      </c>
      <c r="AX39" s="75">
        <f t="shared" si="20"/>
        <v>0</v>
      </c>
      <c r="AY39" s="75">
        <f t="shared" si="20"/>
        <v>0</v>
      </c>
      <c r="AZ39" s="75">
        <f t="shared" si="20"/>
        <v>0</v>
      </c>
      <c r="BA39" s="75">
        <f t="shared" si="20"/>
        <v>0</v>
      </c>
      <c r="BB39" s="75">
        <f t="shared" si="20"/>
        <v>0</v>
      </c>
      <c r="BC39" s="75">
        <f t="shared" si="20"/>
        <v>0</v>
      </c>
      <c r="BD39" s="75">
        <f t="shared" si="20"/>
        <v>0</v>
      </c>
      <c r="BE39" s="75">
        <f t="shared" si="20"/>
        <v>0</v>
      </c>
      <c r="BF39" s="75">
        <f t="shared" si="20"/>
        <v>0</v>
      </c>
      <c r="BG39" s="75">
        <f t="shared" si="20"/>
        <v>0</v>
      </c>
      <c r="BH39" s="75">
        <f t="shared" si="20"/>
        <v>0</v>
      </c>
      <c r="BI39" s="75">
        <f t="shared" si="20"/>
        <v>0</v>
      </c>
      <c r="BJ39" s="75">
        <f t="shared" si="20"/>
        <v>0</v>
      </c>
      <c r="BK39" s="75">
        <f t="shared" si="20"/>
        <v>0</v>
      </c>
      <c r="BL39" s="75">
        <f t="shared" si="20"/>
        <v>0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0</v>
      </c>
      <c r="E40" s="77">
        <f>(E26-E114)*'Assumptions (Inputs)'!$C$29</f>
        <v>0</v>
      </c>
      <c r="F40" s="77">
        <f>(F26-F114)*'Assumptions (Inputs)'!$C$29</f>
        <v>0</v>
      </c>
      <c r="G40" s="77">
        <f>(G26-G114)*'Assumptions (Inputs)'!$C$29</f>
        <v>0</v>
      </c>
      <c r="H40" s="77">
        <f>(H26-H114)*'Assumptions (Inputs)'!$C$29</f>
        <v>0</v>
      </c>
      <c r="I40" s="77">
        <f>(I26-I114)*'Assumptions (Inputs)'!$C$29</f>
        <v>0</v>
      </c>
      <c r="J40" s="77">
        <f>(J26-J114)*'Assumptions (Inputs)'!$C$29</f>
        <v>0</v>
      </c>
      <c r="K40" s="77">
        <f>(K26-K114)*'Assumptions (Inputs)'!$C$29</f>
        <v>0</v>
      </c>
      <c r="L40" s="77">
        <f>(L26-L114)*'Assumptions (Inputs)'!$C$29</f>
        <v>0</v>
      </c>
      <c r="M40" s="77">
        <f>(M26-M114)*'Assumptions (Inputs)'!$C$29</f>
        <v>0</v>
      </c>
      <c r="N40" s="77">
        <f>(N26-N114)*'Assumptions (Inputs)'!$C$29</f>
        <v>0</v>
      </c>
      <c r="O40" s="77">
        <f>(O26-O114)*'Assumptions (Inputs)'!$C$29</f>
        <v>0</v>
      </c>
      <c r="P40" s="77">
        <f>(P26-P114)*'Assumptions (Inputs)'!$C$29</f>
        <v>0</v>
      </c>
      <c r="Q40" s="77">
        <f>(Q26-Q114)*'Assumptions (Inputs)'!$C$29</f>
        <v>0</v>
      </c>
      <c r="R40" s="77">
        <f>(R26-R114)*'Assumptions (Inputs)'!$C$29</f>
        <v>0</v>
      </c>
      <c r="S40" s="77">
        <f>(S26-S114)*'Assumptions (Inputs)'!$C$29</f>
        <v>0</v>
      </c>
      <c r="T40" s="77">
        <f>(T26-T114)*'Assumptions (Inputs)'!$C$29</f>
        <v>0</v>
      </c>
      <c r="U40" s="77">
        <f>(U26-U114)*'Assumptions (Inputs)'!$C$29</f>
        <v>0</v>
      </c>
      <c r="V40" s="77">
        <f>(V26-V114)*'Assumptions (Inputs)'!$C$29</f>
        <v>0</v>
      </c>
      <c r="W40" s="77">
        <f>(W26-W114)*'Assumptions (Inputs)'!$C$29</f>
        <v>0</v>
      </c>
      <c r="X40" s="77">
        <f>(X26-X114)*'Assumptions (Inputs)'!$C$29</f>
        <v>0</v>
      </c>
      <c r="Y40" s="77">
        <f>(Y26-Y114)*'Assumptions (Inputs)'!$C$29</f>
        <v>0</v>
      </c>
      <c r="Z40" s="77">
        <f>(Z26-Z114)*'Assumptions (Inputs)'!$C$29</f>
        <v>0</v>
      </c>
      <c r="AA40" s="77">
        <f>(AA26-AA114)*'Assumptions (Inputs)'!$C$29</f>
        <v>0</v>
      </c>
      <c r="AB40" s="77">
        <f>(AB26-AB114)*'Assumptions (Inputs)'!$C$29</f>
        <v>0</v>
      </c>
      <c r="AC40" s="77">
        <f>(AC26-AC114)*'Assumptions (Inputs)'!$C$29</f>
        <v>0</v>
      </c>
      <c r="AD40" s="77">
        <f>(AD26-AD114)*'Assumptions (Inputs)'!$C$29</f>
        <v>0</v>
      </c>
      <c r="AE40" s="77">
        <f>(AE26-AE114)*'Assumptions (Inputs)'!$C$29</f>
        <v>0</v>
      </c>
      <c r="AF40" s="77">
        <f>(AF26-AF114)*'Assumptions (Inputs)'!$C$29</f>
        <v>0</v>
      </c>
      <c r="AG40" s="77">
        <f>(AG26-AG114)*'Assumptions (Inputs)'!$C$29</f>
        <v>0</v>
      </c>
      <c r="AH40" s="77">
        <f>(AH26-AH114)*'Assumptions (Inputs)'!$C$29</f>
        <v>0</v>
      </c>
      <c r="AI40" s="77">
        <f>(AI26-AI114)*'Assumptions (Inputs)'!$C$29</f>
        <v>0</v>
      </c>
      <c r="AJ40" s="77">
        <f>(AJ26-AJ114)*'Assumptions (Inputs)'!$C$29</f>
        <v>0</v>
      </c>
      <c r="AK40" s="77">
        <f>(AK26-AK114)*'Assumptions (Inputs)'!$C$29</f>
        <v>0</v>
      </c>
      <c r="AL40" s="77">
        <f>(AL26-AL114)*'Assumptions (Inputs)'!$C$29</f>
        <v>0</v>
      </c>
      <c r="AM40" s="77">
        <f>(AM26-AM114)*'Assumptions (Inputs)'!$C$29</f>
        <v>0</v>
      </c>
      <c r="AN40" s="77">
        <f>(AN26-AN114)*'Assumptions (Inputs)'!$C$29</f>
        <v>0</v>
      </c>
      <c r="AO40" s="77">
        <f>(AO26-AO114)*'Assumptions (Inputs)'!$C$29</f>
        <v>0</v>
      </c>
      <c r="AP40" s="77">
        <f>(AP26-AP114)*'Assumptions (Inputs)'!$C$29</f>
        <v>0</v>
      </c>
      <c r="AQ40" s="77">
        <f>(AQ26-AQ114)*'Assumptions (Inputs)'!$C$29</f>
        <v>0</v>
      </c>
      <c r="AR40" s="77">
        <f>(AR26-AR114)*'Assumptions (Inputs)'!$C$29</f>
        <v>0</v>
      </c>
      <c r="AS40" s="77">
        <f>(AS26-AS114)*'Assumptions (Inputs)'!$C$29</f>
        <v>0</v>
      </c>
      <c r="AT40" s="77">
        <f>(AT26-AT114)*'Assumptions (Inputs)'!$C$29</f>
        <v>0</v>
      </c>
      <c r="AU40" s="77">
        <f>(AU26-AU114)*'Assumptions (Inputs)'!$C$29</f>
        <v>0</v>
      </c>
      <c r="AV40" s="77">
        <f>(AV26-AV114)*'Assumptions (Inputs)'!$C$29</f>
        <v>0</v>
      </c>
      <c r="AW40" s="77">
        <f>(AW26-AW114)*'Assumptions (Inputs)'!$C$29</f>
        <v>0</v>
      </c>
      <c r="AX40" s="77">
        <f>(AX26-AX114)*'Assumptions (Inputs)'!$C$29</f>
        <v>0</v>
      </c>
      <c r="AY40" s="77">
        <f>(AY26-AY114)*'Assumptions (Inputs)'!$C$29</f>
        <v>0</v>
      </c>
      <c r="AZ40" s="77">
        <f>(AZ26-AZ114)*'Assumptions (Inputs)'!$C$29</f>
        <v>0</v>
      </c>
      <c r="BA40" s="77">
        <f>(BA26-BA114)*'Assumptions (Inputs)'!$C$29</f>
        <v>0</v>
      </c>
      <c r="BB40" s="77">
        <f>(BB26-BB114)*'Assumptions (Inputs)'!$C$29</f>
        <v>0</v>
      </c>
      <c r="BC40" s="77">
        <f>(BC26-BC114)*'Assumptions (Inputs)'!$C$29</f>
        <v>0</v>
      </c>
      <c r="BD40" s="77">
        <f>(BD26-BD114)*'Assumptions (Inputs)'!$C$29</f>
        <v>0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0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1">SUM(C39:C40)</f>
        <v>0</v>
      </c>
      <c r="D41" s="75">
        <f t="shared" si="21"/>
        <v>0</v>
      </c>
      <c r="E41" s="75">
        <f t="shared" si="21"/>
        <v>0</v>
      </c>
      <c r="F41" s="75">
        <f t="shared" si="21"/>
        <v>0</v>
      </c>
      <c r="G41" s="75">
        <f t="shared" si="21"/>
        <v>0</v>
      </c>
      <c r="H41" s="75">
        <f t="shared" si="21"/>
        <v>0</v>
      </c>
      <c r="I41" s="75">
        <f t="shared" si="21"/>
        <v>0</v>
      </c>
      <c r="J41" s="75">
        <f t="shared" si="21"/>
        <v>0</v>
      </c>
      <c r="K41" s="75">
        <f t="shared" si="21"/>
        <v>0</v>
      </c>
      <c r="L41" s="75">
        <f t="shared" si="21"/>
        <v>0</v>
      </c>
      <c r="M41" s="75">
        <f t="shared" si="21"/>
        <v>0</v>
      </c>
      <c r="N41" s="75">
        <f t="shared" si="21"/>
        <v>0</v>
      </c>
      <c r="O41" s="75">
        <f t="shared" si="21"/>
        <v>0</v>
      </c>
      <c r="P41" s="75">
        <f t="shared" si="21"/>
        <v>0</v>
      </c>
      <c r="Q41" s="75">
        <f t="shared" si="21"/>
        <v>0</v>
      </c>
      <c r="R41" s="75">
        <f t="shared" si="21"/>
        <v>0</v>
      </c>
      <c r="S41" s="75">
        <f t="shared" si="21"/>
        <v>0</v>
      </c>
      <c r="T41" s="75">
        <f t="shared" si="21"/>
        <v>0</v>
      </c>
      <c r="U41" s="75">
        <f t="shared" si="21"/>
        <v>0</v>
      </c>
      <c r="V41" s="75">
        <f t="shared" si="21"/>
        <v>0</v>
      </c>
      <c r="W41" s="75">
        <f t="shared" si="21"/>
        <v>0</v>
      </c>
      <c r="X41" s="75">
        <f t="shared" si="21"/>
        <v>0</v>
      </c>
      <c r="Y41" s="75">
        <f t="shared" si="21"/>
        <v>0</v>
      </c>
      <c r="Z41" s="75">
        <f t="shared" si="21"/>
        <v>0</v>
      </c>
      <c r="AA41" s="75">
        <f t="shared" si="21"/>
        <v>0</v>
      </c>
      <c r="AB41" s="75">
        <f t="shared" si="21"/>
        <v>0</v>
      </c>
      <c r="AC41" s="75">
        <f t="shared" si="21"/>
        <v>0</v>
      </c>
      <c r="AD41" s="75">
        <f t="shared" si="21"/>
        <v>0</v>
      </c>
      <c r="AE41" s="75">
        <f t="shared" si="21"/>
        <v>0</v>
      </c>
      <c r="AF41" s="75">
        <f t="shared" si="21"/>
        <v>0</v>
      </c>
      <c r="AG41" s="75">
        <f t="shared" si="21"/>
        <v>0</v>
      </c>
      <c r="AH41" s="75">
        <f t="shared" si="21"/>
        <v>0</v>
      </c>
      <c r="AI41" s="75">
        <f t="shared" si="21"/>
        <v>0</v>
      </c>
      <c r="AJ41" s="75">
        <f t="shared" si="21"/>
        <v>0</v>
      </c>
      <c r="AK41" s="75">
        <f t="shared" si="21"/>
        <v>0</v>
      </c>
      <c r="AL41" s="75">
        <f t="shared" si="21"/>
        <v>0</v>
      </c>
      <c r="AM41" s="75">
        <f t="shared" si="21"/>
        <v>0</v>
      </c>
      <c r="AN41" s="75">
        <f t="shared" si="21"/>
        <v>0</v>
      </c>
      <c r="AO41" s="75">
        <f t="shared" si="21"/>
        <v>0</v>
      </c>
      <c r="AP41" s="75">
        <f t="shared" si="21"/>
        <v>0</v>
      </c>
      <c r="AQ41" s="75">
        <f t="shared" si="21"/>
        <v>0</v>
      </c>
      <c r="AR41" s="75">
        <f t="shared" si="21"/>
        <v>0</v>
      </c>
      <c r="AS41" s="75">
        <f t="shared" si="21"/>
        <v>0</v>
      </c>
      <c r="AT41" s="75">
        <f t="shared" si="21"/>
        <v>0</v>
      </c>
      <c r="AU41" s="75">
        <f t="shared" si="21"/>
        <v>0</v>
      </c>
      <c r="AV41" s="75">
        <f t="shared" si="21"/>
        <v>0</v>
      </c>
      <c r="AW41" s="75">
        <f t="shared" si="21"/>
        <v>0</v>
      </c>
      <c r="AX41" s="75">
        <f t="shared" si="21"/>
        <v>0</v>
      </c>
      <c r="AY41" s="75">
        <f t="shared" si="21"/>
        <v>0</v>
      </c>
      <c r="AZ41" s="75">
        <f t="shared" si="21"/>
        <v>0</v>
      </c>
      <c r="BA41" s="75">
        <f t="shared" si="21"/>
        <v>0</v>
      </c>
      <c r="BB41" s="75">
        <f t="shared" si="21"/>
        <v>0</v>
      </c>
      <c r="BC41" s="75">
        <f t="shared" si="21"/>
        <v>0</v>
      </c>
      <c r="BD41" s="75">
        <f t="shared" si="21"/>
        <v>0</v>
      </c>
      <c r="BE41" s="75">
        <f t="shared" si="21"/>
        <v>0</v>
      </c>
      <c r="BF41" s="75">
        <f t="shared" si="21"/>
        <v>0</v>
      </c>
      <c r="BG41" s="75">
        <f t="shared" si="21"/>
        <v>0</v>
      </c>
      <c r="BH41" s="75">
        <f t="shared" si="21"/>
        <v>0</v>
      </c>
      <c r="BI41" s="75">
        <f t="shared" si="21"/>
        <v>0</v>
      </c>
      <c r="BJ41" s="75">
        <f t="shared" si="21"/>
        <v>0</v>
      </c>
      <c r="BK41" s="75">
        <f t="shared" si="21"/>
        <v>0</v>
      </c>
      <c r="BL41" s="75">
        <f t="shared" si="21"/>
        <v>0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2">AVERAGE(C39,C41)</f>
        <v>0</v>
      </c>
      <c r="D42" s="69">
        <f t="shared" si="22"/>
        <v>0</v>
      </c>
      <c r="E42" s="69">
        <f t="shared" si="22"/>
        <v>0</v>
      </c>
      <c r="F42" s="69">
        <f>AVERAGE(F39,F41)</f>
        <v>0</v>
      </c>
      <c r="G42" s="69">
        <f t="shared" si="22"/>
        <v>0</v>
      </c>
      <c r="H42" s="69">
        <f t="shared" si="22"/>
        <v>0</v>
      </c>
      <c r="I42" s="69">
        <f t="shared" si="22"/>
        <v>0</v>
      </c>
      <c r="J42" s="69">
        <f t="shared" si="22"/>
        <v>0</v>
      </c>
      <c r="K42" s="69">
        <f t="shared" si="22"/>
        <v>0</v>
      </c>
      <c r="L42" s="69">
        <f t="shared" si="22"/>
        <v>0</v>
      </c>
      <c r="M42" s="69">
        <f t="shared" si="22"/>
        <v>0</v>
      </c>
      <c r="N42" s="69">
        <f t="shared" si="22"/>
        <v>0</v>
      </c>
      <c r="O42" s="69">
        <f t="shared" si="22"/>
        <v>0</v>
      </c>
      <c r="P42" s="69">
        <f t="shared" si="22"/>
        <v>0</v>
      </c>
      <c r="Q42" s="69">
        <f t="shared" si="22"/>
        <v>0</v>
      </c>
      <c r="R42" s="69">
        <f t="shared" si="22"/>
        <v>0</v>
      </c>
      <c r="S42" s="69">
        <f t="shared" si="22"/>
        <v>0</v>
      </c>
      <c r="T42" s="69">
        <f t="shared" si="22"/>
        <v>0</v>
      </c>
      <c r="U42" s="69">
        <f t="shared" si="22"/>
        <v>0</v>
      </c>
      <c r="V42" s="69">
        <f t="shared" si="22"/>
        <v>0</v>
      </c>
      <c r="W42" s="69">
        <f t="shared" si="22"/>
        <v>0</v>
      </c>
      <c r="X42" s="69">
        <f t="shared" si="22"/>
        <v>0</v>
      </c>
      <c r="Y42" s="69">
        <f t="shared" si="22"/>
        <v>0</v>
      </c>
      <c r="Z42" s="69">
        <f t="shared" si="22"/>
        <v>0</v>
      </c>
      <c r="AA42" s="69">
        <f t="shared" si="22"/>
        <v>0</v>
      </c>
      <c r="AB42" s="69">
        <f t="shared" si="22"/>
        <v>0</v>
      </c>
      <c r="AC42" s="69">
        <f t="shared" si="22"/>
        <v>0</v>
      </c>
      <c r="AD42" s="69">
        <f t="shared" si="22"/>
        <v>0</v>
      </c>
      <c r="AE42" s="69">
        <f t="shared" si="22"/>
        <v>0</v>
      </c>
      <c r="AF42" s="69">
        <f t="shared" si="22"/>
        <v>0</v>
      </c>
      <c r="AG42" s="69">
        <f t="shared" si="22"/>
        <v>0</v>
      </c>
      <c r="AH42" s="69">
        <f t="shared" si="22"/>
        <v>0</v>
      </c>
      <c r="AI42" s="69">
        <f t="shared" si="22"/>
        <v>0</v>
      </c>
      <c r="AJ42" s="69">
        <f t="shared" si="22"/>
        <v>0</v>
      </c>
      <c r="AK42" s="69">
        <f t="shared" si="22"/>
        <v>0</v>
      </c>
      <c r="AL42" s="69">
        <f t="shared" si="22"/>
        <v>0</v>
      </c>
      <c r="AM42" s="69">
        <f t="shared" si="22"/>
        <v>0</v>
      </c>
      <c r="AN42" s="69">
        <f t="shared" si="22"/>
        <v>0</v>
      </c>
      <c r="AO42" s="69">
        <f t="shared" si="22"/>
        <v>0</v>
      </c>
      <c r="AP42" s="69">
        <f t="shared" si="22"/>
        <v>0</v>
      </c>
      <c r="AQ42" s="69">
        <f t="shared" si="22"/>
        <v>0</v>
      </c>
      <c r="AR42" s="69">
        <f t="shared" si="22"/>
        <v>0</v>
      </c>
      <c r="AS42" s="69">
        <f t="shared" si="22"/>
        <v>0</v>
      </c>
      <c r="AT42" s="69">
        <f t="shared" si="22"/>
        <v>0</v>
      </c>
      <c r="AU42" s="69">
        <f t="shared" si="22"/>
        <v>0</v>
      </c>
      <c r="AV42" s="69">
        <f t="shared" si="22"/>
        <v>0</v>
      </c>
      <c r="AW42" s="69">
        <f t="shared" si="22"/>
        <v>0</v>
      </c>
      <c r="AX42" s="69">
        <f t="shared" si="22"/>
        <v>0</v>
      </c>
      <c r="AY42" s="69">
        <f t="shared" si="22"/>
        <v>0</v>
      </c>
      <c r="AZ42" s="69">
        <f t="shared" si="22"/>
        <v>0</v>
      </c>
      <c r="BA42" s="69">
        <f t="shared" si="22"/>
        <v>0</v>
      </c>
      <c r="BB42" s="69">
        <f t="shared" si="22"/>
        <v>0</v>
      </c>
      <c r="BC42" s="69">
        <f t="shared" si="22"/>
        <v>0</v>
      </c>
      <c r="BD42" s="69">
        <f t="shared" si="22"/>
        <v>0</v>
      </c>
      <c r="BE42" s="69">
        <f t="shared" si="22"/>
        <v>0</v>
      </c>
      <c r="BF42" s="69">
        <f t="shared" si="22"/>
        <v>0</v>
      </c>
      <c r="BG42" s="69">
        <f t="shared" si="22"/>
        <v>0</v>
      </c>
      <c r="BH42" s="69">
        <f t="shared" si="22"/>
        <v>0</v>
      </c>
      <c r="BI42" s="69">
        <f t="shared" si="22"/>
        <v>0</v>
      </c>
      <c r="BJ42" s="69">
        <f t="shared" si="22"/>
        <v>0</v>
      </c>
      <c r="BK42" s="69">
        <f t="shared" si="22"/>
        <v>0</v>
      </c>
      <c r="BL42" s="69">
        <f t="shared" si="22"/>
        <v>0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3">B47</f>
        <v>0</v>
      </c>
      <c r="D45" s="56">
        <f t="shared" si="23"/>
        <v>0</v>
      </c>
      <c r="E45" s="56">
        <f t="shared" si="23"/>
        <v>0</v>
      </c>
      <c r="F45" s="56">
        <f t="shared" si="23"/>
        <v>0</v>
      </c>
      <c r="G45" s="56">
        <f t="shared" si="23"/>
        <v>0</v>
      </c>
      <c r="H45" s="56">
        <f t="shared" si="23"/>
        <v>0</v>
      </c>
      <c r="I45" s="56">
        <f t="shared" si="23"/>
        <v>0</v>
      </c>
      <c r="J45" s="56">
        <f t="shared" si="23"/>
        <v>0</v>
      </c>
      <c r="K45" s="56">
        <f t="shared" si="23"/>
        <v>0</v>
      </c>
      <c r="L45" s="56">
        <f t="shared" si="23"/>
        <v>0</v>
      </c>
      <c r="M45" s="56">
        <f t="shared" si="23"/>
        <v>0</v>
      </c>
      <c r="N45" s="56">
        <f t="shared" si="23"/>
        <v>0</v>
      </c>
      <c r="O45" s="56">
        <f t="shared" si="23"/>
        <v>0</v>
      </c>
      <c r="P45" s="56">
        <f t="shared" si="23"/>
        <v>0</v>
      </c>
      <c r="Q45" s="56">
        <f t="shared" si="23"/>
        <v>0</v>
      </c>
      <c r="R45" s="56">
        <f t="shared" si="23"/>
        <v>0</v>
      </c>
      <c r="S45" s="56">
        <f t="shared" si="23"/>
        <v>0</v>
      </c>
      <c r="T45" s="56">
        <f t="shared" si="23"/>
        <v>0</v>
      </c>
      <c r="U45" s="56">
        <f t="shared" si="23"/>
        <v>0</v>
      </c>
      <c r="V45" s="56">
        <f t="shared" si="23"/>
        <v>0</v>
      </c>
      <c r="W45" s="56">
        <f t="shared" si="23"/>
        <v>0</v>
      </c>
      <c r="X45" s="56">
        <f t="shared" si="23"/>
        <v>0</v>
      </c>
      <c r="Y45" s="56">
        <f t="shared" si="23"/>
        <v>0</v>
      </c>
      <c r="Z45" s="56">
        <f t="shared" si="23"/>
        <v>0</v>
      </c>
      <c r="AA45" s="56">
        <f t="shared" si="23"/>
        <v>0</v>
      </c>
      <c r="AB45" s="56">
        <f t="shared" si="23"/>
        <v>0</v>
      </c>
      <c r="AC45" s="56">
        <f t="shared" si="23"/>
        <v>0</v>
      </c>
      <c r="AD45" s="56">
        <f t="shared" si="23"/>
        <v>0</v>
      </c>
      <c r="AE45" s="56">
        <f t="shared" si="23"/>
        <v>0</v>
      </c>
      <c r="AF45" s="56">
        <f t="shared" si="23"/>
        <v>0</v>
      </c>
      <c r="AG45" s="56">
        <f t="shared" si="23"/>
        <v>0</v>
      </c>
      <c r="AH45" s="56">
        <f t="shared" si="23"/>
        <v>0</v>
      </c>
      <c r="AI45" s="56">
        <f t="shared" si="23"/>
        <v>0</v>
      </c>
      <c r="AJ45" s="56">
        <f t="shared" si="23"/>
        <v>0</v>
      </c>
      <c r="AK45" s="56">
        <f t="shared" si="23"/>
        <v>0</v>
      </c>
      <c r="AL45" s="56">
        <f t="shared" si="23"/>
        <v>0</v>
      </c>
      <c r="AM45" s="56">
        <f t="shared" si="23"/>
        <v>0</v>
      </c>
      <c r="AN45" s="56">
        <f t="shared" si="23"/>
        <v>0</v>
      </c>
      <c r="AO45" s="56">
        <f t="shared" si="23"/>
        <v>0</v>
      </c>
      <c r="AP45" s="56">
        <f t="shared" si="23"/>
        <v>0</v>
      </c>
      <c r="AQ45" s="56">
        <f t="shared" si="23"/>
        <v>0</v>
      </c>
      <c r="AR45" s="56">
        <f t="shared" si="23"/>
        <v>0</v>
      </c>
      <c r="AS45" s="56">
        <f t="shared" si="23"/>
        <v>0</v>
      </c>
      <c r="AT45" s="56">
        <f t="shared" si="23"/>
        <v>0</v>
      </c>
      <c r="AU45" s="56">
        <f t="shared" si="23"/>
        <v>0</v>
      </c>
      <c r="AV45" s="56">
        <f t="shared" si="23"/>
        <v>0</v>
      </c>
      <c r="AW45" s="56">
        <f t="shared" si="23"/>
        <v>0</v>
      </c>
      <c r="AX45" s="56">
        <f t="shared" si="23"/>
        <v>0</v>
      </c>
      <c r="AY45" s="56">
        <f t="shared" si="23"/>
        <v>0</v>
      </c>
      <c r="AZ45" s="56">
        <f t="shared" si="23"/>
        <v>0</v>
      </c>
      <c r="BA45" s="56">
        <f t="shared" si="23"/>
        <v>0</v>
      </c>
      <c r="BB45" s="56">
        <f t="shared" si="23"/>
        <v>0</v>
      </c>
      <c r="BC45" s="56">
        <f t="shared" si="23"/>
        <v>0</v>
      </c>
      <c r="BD45" s="56">
        <f t="shared" si="23"/>
        <v>0</v>
      </c>
      <c r="BE45" s="56">
        <f t="shared" si="23"/>
        <v>0</v>
      </c>
      <c r="BF45" s="56">
        <f t="shared" si="23"/>
        <v>0</v>
      </c>
      <c r="BG45" s="56">
        <f t="shared" si="23"/>
        <v>0</v>
      </c>
      <c r="BH45" s="56">
        <f t="shared" si="23"/>
        <v>0</v>
      </c>
      <c r="BI45" s="56">
        <f t="shared" si="23"/>
        <v>0</v>
      </c>
      <c r="BJ45" s="56">
        <f t="shared" si="23"/>
        <v>0</v>
      </c>
      <c r="BK45" s="56">
        <f t="shared" si="23"/>
        <v>0</v>
      </c>
      <c r="BL45" s="56">
        <f t="shared" si="23"/>
        <v>0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0</v>
      </c>
      <c r="E46" s="56">
        <f>(E27-E114)*'Assumptions (Inputs)'!$C$26</f>
        <v>0</v>
      </c>
      <c r="F46" s="56">
        <f>(F27-F114)*'Assumptions (Inputs)'!$C$26</f>
        <v>0</v>
      </c>
      <c r="G46" s="56">
        <f>(G27-G114)*'Assumptions (Inputs)'!$C$26</f>
        <v>0</v>
      </c>
      <c r="H46" s="56">
        <f>(H27-H114)*'Assumptions (Inputs)'!$C$26</f>
        <v>0</v>
      </c>
      <c r="I46" s="56">
        <f>(I27-I114)*'Assumptions (Inputs)'!$C$26</f>
        <v>0</v>
      </c>
      <c r="J46" s="56">
        <f>(J27-J114)*'Assumptions (Inputs)'!$C$26</f>
        <v>0</v>
      </c>
      <c r="K46" s="56">
        <f>(K27-K114)*'Assumptions (Inputs)'!$C$26</f>
        <v>0</v>
      </c>
      <c r="L46" s="56">
        <f>(L27-L114)*'Assumptions (Inputs)'!$C$26</f>
        <v>0</v>
      </c>
      <c r="M46" s="56">
        <f>(M27-M114)*'Assumptions (Inputs)'!$C$26</f>
        <v>0</v>
      </c>
      <c r="N46" s="56">
        <f>(N27-N114)*'Assumptions (Inputs)'!$C$26</f>
        <v>0</v>
      </c>
      <c r="O46" s="56">
        <f>(O27-O114)*'Assumptions (Inputs)'!$C$26</f>
        <v>0</v>
      </c>
      <c r="P46" s="56">
        <f>(P27-P114)*'Assumptions (Inputs)'!$C$26</f>
        <v>0</v>
      </c>
      <c r="Q46" s="56">
        <f>(Q27-Q114)*'Assumptions (Inputs)'!$C$26</f>
        <v>0</v>
      </c>
      <c r="R46" s="56">
        <f>(R27-R114)*'Assumptions (Inputs)'!$C$26</f>
        <v>0</v>
      </c>
      <c r="S46" s="56">
        <f>(S27-S114)*'Assumptions (Inputs)'!$C$26</f>
        <v>0</v>
      </c>
      <c r="T46" s="56">
        <f>(T27-T114)*'Assumptions (Inputs)'!$C$26</f>
        <v>0</v>
      </c>
      <c r="U46" s="56">
        <f>(U27-U114)*'Assumptions (Inputs)'!$C$26</f>
        <v>0</v>
      </c>
      <c r="V46" s="56">
        <f>(V27-V114)*'Assumptions (Inputs)'!$C$26</f>
        <v>0</v>
      </c>
      <c r="W46" s="56">
        <f>(W27-W114)*'Assumptions (Inputs)'!$C$26</f>
        <v>0</v>
      </c>
      <c r="X46" s="56">
        <f>(X27-X114)*'Assumptions (Inputs)'!$C$26</f>
        <v>0</v>
      </c>
      <c r="Y46" s="56">
        <f>(Y27-Y114)*'Assumptions (Inputs)'!$C$26</f>
        <v>0</v>
      </c>
      <c r="Z46" s="56">
        <f>(Z27-Z114)*'Assumptions (Inputs)'!$C$26</f>
        <v>0</v>
      </c>
      <c r="AA46" s="56">
        <f>(AA27-AA114)*'Assumptions (Inputs)'!$C$26</f>
        <v>0</v>
      </c>
      <c r="AB46" s="56">
        <f>(AB27-AB114)*'Assumptions (Inputs)'!$C$26</f>
        <v>0</v>
      </c>
      <c r="AC46" s="56">
        <f>(AC27-AC114)*'Assumptions (Inputs)'!$C$26</f>
        <v>0</v>
      </c>
      <c r="AD46" s="56">
        <f>(AD27-AD114)*'Assumptions (Inputs)'!$C$26</f>
        <v>0</v>
      </c>
      <c r="AE46" s="56">
        <f>(AE27-AE114)*'Assumptions (Inputs)'!$C$26</f>
        <v>0</v>
      </c>
      <c r="AF46" s="56">
        <f>(AF27-AF114)*'Assumptions (Inputs)'!$C$26</f>
        <v>0</v>
      </c>
      <c r="AG46" s="56">
        <f>(AG27-AG114)*'Assumptions (Inputs)'!$C$26</f>
        <v>0</v>
      </c>
      <c r="AH46" s="56">
        <f>(AH27-AH114)*'Assumptions (Inputs)'!$C$26</f>
        <v>0</v>
      </c>
      <c r="AI46" s="56">
        <f>(AI27-AI114)*'Assumptions (Inputs)'!$C$26</f>
        <v>0</v>
      </c>
      <c r="AJ46" s="56">
        <f>(AJ27-AJ114)*'Assumptions (Inputs)'!$C$26</f>
        <v>0</v>
      </c>
      <c r="AK46" s="56">
        <f>(AK27-AK114)*'Assumptions (Inputs)'!$C$26</f>
        <v>0</v>
      </c>
      <c r="AL46" s="56">
        <f>(AL27-AL114)*'Assumptions (Inputs)'!$C$26</f>
        <v>0</v>
      </c>
      <c r="AM46" s="56">
        <f>(AM27-AM114)*'Assumptions (Inputs)'!$C$26</f>
        <v>0</v>
      </c>
      <c r="AN46" s="56">
        <f>(AN27-AN114)*'Assumptions (Inputs)'!$C$26</f>
        <v>0</v>
      </c>
      <c r="AO46" s="56">
        <f>(AO27-AO114)*'Assumptions (Inputs)'!$C$26</f>
        <v>0</v>
      </c>
      <c r="AP46" s="56">
        <f>(AP27-AP114)*'Assumptions (Inputs)'!$C$26</f>
        <v>0</v>
      </c>
      <c r="AQ46" s="56">
        <f>(AQ27-AQ114)*'Assumptions (Inputs)'!$C$26</f>
        <v>0</v>
      </c>
      <c r="AR46" s="56">
        <f>(AR27-AR114)*'Assumptions (Inputs)'!$C$26</f>
        <v>0</v>
      </c>
      <c r="AS46" s="56">
        <f>(AS27-AS114)*'Assumptions (Inputs)'!$C$26</f>
        <v>0</v>
      </c>
      <c r="AT46" s="56">
        <f>(AT27-AT114)*'Assumptions (Inputs)'!$C$26</f>
        <v>0</v>
      </c>
      <c r="AU46" s="56">
        <f>(AU27-AU114)*'Assumptions (Inputs)'!$C$26</f>
        <v>0</v>
      </c>
      <c r="AV46" s="56">
        <f>(AV27-AV114)*'Assumptions (Inputs)'!$C$26</f>
        <v>0</v>
      </c>
      <c r="AW46" s="56">
        <f>(AW27-AW114)*'Assumptions (Inputs)'!$C$26</f>
        <v>0</v>
      </c>
      <c r="AX46" s="56">
        <f>(AX27-AX114)*'Assumptions (Inputs)'!$C$26</f>
        <v>0</v>
      </c>
      <c r="AY46" s="56">
        <f>(AY27-AY114)*'Assumptions (Inputs)'!$C$26</f>
        <v>0</v>
      </c>
      <c r="AZ46" s="56">
        <f>(AZ27-AZ114)*'Assumptions (Inputs)'!$C$26</f>
        <v>0</v>
      </c>
      <c r="BA46" s="56">
        <f>(BA27-BA114)*'Assumptions (Inputs)'!$C$26</f>
        <v>0</v>
      </c>
      <c r="BB46" s="56">
        <f>(BB27-BB114)*'Assumptions (Inputs)'!$C$26</f>
        <v>0</v>
      </c>
      <c r="BC46" s="56">
        <f>(BC27-BC114)*'Assumptions (Inputs)'!$C$26</f>
        <v>0</v>
      </c>
      <c r="BD46" s="56">
        <f>(BD27-BD114)*'Assumptions (Inputs)'!$C$26</f>
        <v>0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0</v>
      </c>
      <c r="BO46" s="337"/>
    </row>
    <row r="47" spans="1:107" s="79" customFormat="1" ht="15" customHeight="1">
      <c r="A47" s="36" t="s">
        <v>28</v>
      </c>
      <c r="B47" s="78">
        <f t="shared" ref="B47:BL47" si="24">SUM(B45:B46)</f>
        <v>0</v>
      </c>
      <c r="C47" s="78">
        <f t="shared" si="24"/>
        <v>0</v>
      </c>
      <c r="D47" s="78">
        <f>SUM(D45:D46)</f>
        <v>0</v>
      </c>
      <c r="E47" s="78">
        <f>SUM(E45:E46)</f>
        <v>0</v>
      </c>
      <c r="F47" s="78">
        <f t="shared" si="24"/>
        <v>0</v>
      </c>
      <c r="G47" s="78">
        <f t="shared" si="24"/>
        <v>0</v>
      </c>
      <c r="H47" s="78">
        <f t="shared" si="24"/>
        <v>0</v>
      </c>
      <c r="I47" s="78">
        <f t="shared" si="24"/>
        <v>0</v>
      </c>
      <c r="J47" s="78">
        <f t="shared" si="24"/>
        <v>0</v>
      </c>
      <c r="K47" s="78">
        <f t="shared" si="24"/>
        <v>0</v>
      </c>
      <c r="L47" s="78">
        <f t="shared" si="24"/>
        <v>0</v>
      </c>
      <c r="M47" s="78">
        <f t="shared" si="24"/>
        <v>0</v>
      </c>
      <c r="N47" s="78">
        <f t="shared" si="24"/>
        <v>0</v>
      </c>
      <c r="O47" s="78">
        <f t="shared" si="24"/>
        <v>0</v>
      </c>
      <c r="P47" s="78">
        <f t="shared" si="24"/>
        <v>0</v>
      </c>
      <c r="Q47" s="78">
        <f t="shared" si="24"/>
        <v>0</v>
      </c>
      <c r="R47" s="78">
        <f t="shared" si="24"/>
        <v>0</v>
      </c>
      <c r="S47" s="78">
        <f t="shared" si="24"/>
        <v>0</v>
      </c>
      <c r="T47" s="78">
        <f t="shared" si="24"/>
        <v>0</v>
      </c>
      <c r="U47" s="78">
        <f t="shared" si="24"/>
        <v>0</v>
      </c>
      <c r="V47" s="78">
        <f t="shared" si="24"/>
        <v>0</v>
      </c>
      <c r="W47" s="78">
        <f t="shared" si="24"/>
        <v>0</v>
      </c>
      <c r="X47" s="78">
        <f t="shared" si="24"/>
        <v>0</v>
      </c>
      <c r="Y47" s="78">
        <f t="shared" si="24"/>
        <v>0</v>
      </c>
      <c r="Z47" s="78">
        <f t="shared" si="24"/>
        <v>0</v>
      </c>
      <c r="AA47" s="78">
        <f t="shared" si="24"/>
        <v>0</v>
      </c>
      <c r="AB47" s="78">
        <f t="shared" si="24"/>
        <v>0</v>
      </c>
      <c r="AC47" s="78">
        <f t="shared" si="24"/>
        <v>0</v>
      </c>
      <c r="AD47" s="78">
        <f t="shared" si="24"/>
        <v>0</v>
      </c>
      <c r="AE47" s="78">
        <f t="shared" si="24"/>
        <v>0</v>
      </c>
      <c r="AF47" s="78">
        <f t="shared" si="24"/>
        <v>0</v>
      </c>
      <c r="AG47" s="78">
        <f t="shared" si="24"/>
        <v>0</v>
      </c>
      <c r="AH47" s="78">
        <f t="shared" si="24"/>
        <v>0</v>
      </c>
      <c r="AI47" s="78">
        <f t="shared" si="24"/>
        <v>0</v>
      </c>
      <c r="AJ47" s="78">
        <f t="shared" si="24"/>
        <v>0</v>
      </c>
      <c r="AK47" s="78">
        <f t="shared" si="24"/>
        <v>0</v>
      </c>
      <c r="AL47" s="78">
        <f t="shared" si="24"/>
        <v>0</v>
      </c>
      <c r="AM47" s="78">
        <f t="shared" si="24"/>
        <v>0</v>
      </c>
      <c r="AN47" s="78">
        <f t="shared" si="24"/>
        <v>0</v>
      </c>
      <c r="AO47" s="78">
        <f t="shared" si="24"/>
        <v>0</v>
      </c>
      <c r="AP47" s="78">
        <f t="shared" si="24"/>
        <v>0</v>
      </c>
      <c r="AQ47" s="78">
        <f t="shared" si="24"/>
        <v>0</v>
      </c>
      <c r="AR47" s="78">
        <f t="shared" si="24"/>
        <v>0</v>
      </c>
      <c r="AS47" s="78">
        <f t="shared" si="24"/>
        <v>0</v>
      </c>
      <c r="AT47" s="78">
        <f t="shared" si="24"/>
        <v>0</v>
      </c>
      <c r="AU47" s="78">
        <f t="shared" si="24"/>
        <v>0</v>
      </c>
      <c r="AV47" s="78">
        <f t="shared" si="24"/>
        <v>0</v>
      </c>
      <c r="AW47" s="78">
        <f t="shared" si="24"/>
        <v>0</v>
      </c>
      <c r="AX47" s="78">
        <f t="shared" si="24"/>
        <v>0</v>
      </c>
      <c r="AY47" s="78">
        <f t="shared" si="24"/>
        <v>0</v>
      </c>
      <c r="AZ47" s="78">
        <f t="shared" si="24"/>
        <v>0</v>
      </c>
      <c r="BA47" s="78">
        <f t="shared" si="24"/>
        <v>0</v>
      </c>
      <c r="BB47" s="78">
        <f t="shared" si="24"/>
        <v>0</v>
      </c>
      <c r="BC47" s="78">
        <f t="shared" si="24"/>
        <v>0</v>
      </c>
      <c r="BD47" s="78">
        <f t="shared" si="24"/>
        <v>0</v>
      </c>
      <c r="BE47" s="78">
        <f t="shared" si="24"/>
        <v>0</v>
      </c>
      <c r="BF47" s="78">
        <f t="shared" si="24"/>
        <v>0</v>
      </c>
      <c r="BG47" s="78">
        <f t="shared" si="24"/>
        <v>0</v>
      </c>
      <c r="BH47" s="78">
        <f t="shared" si="24"/>
        <v>0</v>
      </c>
      <c r="BI47" s="78">
        <f t="shared" si="24"/>
        <v>0</v>
      </c>
      <c r="BJ47" s="78">
        <f t="shared" si="24"/>
        <v>0</v>
      </c>
      <c r="BK47" s="78">
        <f t="shared" si="24"/>
        <v>0</v>
      </c>
      <c r="BL47" s="78">
        <f t="shared" si="24"/>
        <v>0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5">AVERAGE(B45,B47)</f>
        <v>0</v>
      </c>
      <c r="C48" s="69">
        <f t="shared" si="25"/>
        <v>0</v>
      </c>
      <c r="D48" s="69">
        <f t="shared" si="25"/>
        <v>0</v>
      </c>
      <c r="E48" s="69">
        <f>AVERAGE(E45,E47)</f>
        <v>0</v>
      </c>
      <c r="F48" s="69">
        <f t="shared" si="25"/>
        <v>0</v>
      </c>
      <c r="G48" s="69">
        <f>AVERAGE(G45,G47)</f>
        <v>0</v>
      </c>
      <c r="H48" s="69">
        <f t="shared" si="25"/>
        <v>0</v>
      </c>
      <c r="I48" s="69">
        <f t="shared" si="25"/>
        <v>0</v>
      </c>
      <c r="J48" s="69">
        <f t="shared" si="25"/>
        <v>0</v>
      </c>
      <c r="K48" s="69">
        <f t="shared" si="25"/>
        <v>0</v>
      </c>
      <c r="L48" s="69">
        <f>AVERAGE(L45,L47)</f>
        <v>0</v>
      </c>
      <c r="M48" s="69">
        <f>AVERAGE(M45,M47)</f>
        <v>0</v>
      </c>
      <c r="N48" s="69">
        <f>AVERAGE(N45,N47)</f>
        <v>0</v>
      </c>
      <c r="O48" s="69">
        <f t="shared" ref="O48:BL48" si="26">AVERAGE(O45,O47)</f>
        <v>0</v>
      </c>
      <c r="P48" s="69">
        <f t="shared" si="26"/>
        <v>0</v>
      </c>
      <c r="Q48" s="69">
        <f t="shared" si="26"/>
        <v>0</v>
      </c>
      <c r="R48" s="69">
        <f t="shared" si="26"/>
        <v>0</v>
      </c>
      <c r="S48" s="69">
        <f t="shared" si="26"/>
        <v>0</v>
      </c>
      <c r="T48" s="69">
        <f t="shared" si="26"/>
        <v>0</v>
      </c>
      <c r="U48" s="69">
        <f t="shared" si="26"/>
        <v>0</v>
      </c>
      <c r="V48" s="69">
        <f t="shared" si="26"/>
        <v>0</v>
      </c>
      <c r="W48" s="69">
        <f t="shared" si="26"/>
        <v>0</v>
      </c>
      <c r="X48" s="69">
        <f t="shared" si="26"/>
        <v>0</v>
      </c>
      <c r="Y48" s="69">
        <f t="shared" si="26"/>
        <v>0</v>
      </c>
      <c r="Z48" s="69">
        <f t="shared" si="26"/>
        <v>0</v>
      </c>
      <c r="AA48" s="69">
        <f t="shared" si="26"/>
        <v>0</v>
      </c>
      <c r="AB48" s="69">
        <f t="shared" si="26"/>
        <v>0</v>
      </c>
      <c r="AC48" s="69">
        <f t="shared" si="26"/>
        <v>0</v>
      </c>
      <c r="AD48" s="69">
        <f t="shared" si="26"/>
        <v>0</v>
      </c>
      <c r="AE48" s="69">
        <f t="shared" si="26"/>
        <v>0</v>
      </c>
      <c r="AF48" s="69">
        <f t="shared" si="26"/>
        <v>0</v>
      </c>
      <c r="AG48" s="69">
        <f t="shared" si="26"/>
        <v>0</v>
      </c>
      <c r="AH48" s="69">
        <f t="shared" si="26"/>
        <v>0</v>
      </c>
      <c r="AI48" s="69">
        <f t="shared" si="26"/>
        <v>0</v>
      </c>
      <c r="AJ48" s="69">
        <f t="shared" si="26"/>
        <v>0</v>
      </c>
      <c r="AK48" s="69">
        <f t="shared" si="26"/>
        <v>0</v>
      </c>
      <c r="AL48" s="69">
        <f t="shared" si="26"/>
        <v>0</v>
      </c>
      <c r="AM48" s="69">
        <f t="shared" si="26"/>
        <v>0</v>
      </c>
      <c r="AN48" s="69">
        <f t="shared" si="26"/>
        <v>0</v>
      </c>
      <c r="AO48" s="69">
        <f t="shared" si="26"/>
        <v>0</v>
      </c>
      <c r="AP48" s="69">
        <f t="shared" si="26"/>
        <v>0</v>
      </c>
      <c r="AQ48" s="69">
        <f t="shared" si="26"/>
        <v>0</v>
      </c>
      <c r="AR48" s="69">
        <f t="shared" si="26"/>
        <v>0</v>
      </c>
      <c r="AS48" s="69">
        <f t="shared" si="26"/>
        <v>0</v>
      </c>
      <c r="AT48" s="69">
        <f t="shared" si="26"/>
        <v>0</v>
      </c>
      <c r="AU48" s="69">
        <f t="shared" si="26"/>
        <v>0</v>
      </c>
      <c r="AV48" s="69">
        <f t="shared" si="26"/>
        <v>0</v>
      </c>
      <c r="AW48" s="69">
        <f t="shared" si="26"/>
        <v>0</v>
      </c>
      <c r="AX48" s="69">
        <f t="shared" si="26"/>
        <v>0</v>
      </c>
      <c r="AY48" s="69">
        <f t="shared" si="26"/>
        <v>0</v>
      </c>
      <c r="AZ48" s="69">
        <f t="shared" si="26"/>
        <v>0</v>
      </c>
      <c r="BA48" s="69">
        <f t="shared" si="26"/>
        <v>0</v>
      </c>
      <c r="BB48" s="69">
        <f t="shared" si="26"/>
        <v>0</v>
      </c>
      <c r="BC48" s="69">
        <f t="shared" si="26"/>
        <v>0</v>
      </c>
      <c r="BD48" s="69">
        <f t="shared" si="26"/>
        <v>0</v>
      </c>
      <c r="BE48" s="69">
        <f t="shared" si="26"/>
        <v>0</v>
      </c>
      <c r="BF48" s="69">
        <f t="shared" si="26"/>
        <v>0</v>
      </c>
      <c r="BG48" s="69">
        <f t="shared" si="26"/>
        <v>0</v>
      </c>
      <c r="BH48" s="69">
        <f t="shared" si="26"/>
        <v>0</v>
      </c>
      <c r="BI48" s="69">
        <f t="shared" si="26"/>
        <v>0</v>
      </c>
      <c r="BJ48" s="69">
        <f t="shared" si="26"/>
        <v>0</v>
      </c>
      <c r="BK48" s="69">
        <f t="shared" si="26"/>
        <v>0</v>
      </c>
      <c r="BL48" s="69">
        <f t="shared" si="26"/>
        <v>0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7">C22-C36-C42-C48</f>
        <v>0</v>
      </c>
      <c r="D50" s="72">
        <f t="shared" si="27"/>
        <v>0</v>
      </c>
      <c r="E50" s="72">
        <f t="shared" si="27"/>
        <v>0</v>
      </c>
      <c r="F50" s="72">
        <f t="shared" si="27"/>
        <v>0</v>
      </c>
      <c r="G50" s="72">
        <f t="shared" si="27"/>
        <v>0</v>
      </c>
      <c r="H50" s="72">
        <f t="shared" si="27"/>
        <v>0</v>
      </c>
      <c r="I50" s="72">
        <f t="shared" si="27"/>
        <v>0</v>
      </c>
      <c r="J50" s="72">
        <f t="shared" si="27"/>
        <v>0</v>
      </c>
      <c r="K50" s="72">
        <f t="shared" si="27"/>
        <v>0</v>
      </c>
      <c r="L50" s="72">
        <f t="shared" si="27"/>
        <v>0</v>
      </c>
      <c r="M50" s="72">
        <f t="shared" si="27"/>
        <v>0</v>
      </c>
      <c r="N50" s="72">
        <f t="shared" si="27"/>
        <v>0</v>
      </c>
      <c r="O50" s="72">
        <f t="shared" si="27"/>
        <v>0</v>
      </c>
      <c r="P50" s="72">
        <f t="shared" si="27"/>
        <v>0</v>
      </c>
      <c r="Q50" s="72">
        <f t="shared" si="27"/>
        <v>0</v>
      </c>
      <c r="R50" s="72">
        <f t="shared" si="27"/>
        <v>0</v>
      </c>
      <c r="S50" s="72">
        <f t="shared" si="27"/>
        <v>0</v>
      </c>
      <c r="T50" s="72">
        <f t="shared" si="27"/>
        <v>0</v>
      </c>
      <c r="U50" s="72">
        <f t="shared" si="27"/>
        <v>0</v>
      </c>
      <c r="V50" s="72">
        <f t="shared" si="27"/>
        <v>0</v>
      </c>
      <c r="W50" s="72">
        <f t="shared" si="27"/>
        <v>0</v>
      </c>
      <c r="X50" s="72">
        <f t="shared" si="27"/>
        <v>0</v>
      </c>
      <c r="Y50" s="72">
        <f t="shared" si="27"/>
        <v>0</v>
      </c>
      <c r="Z50" s="72">
        <f t="shared" si="27"/>
        <v>0</v>
      </c>
      <c r="AA50" s="72">
        <f t="shared" si="27"/>
        <v>0</v>
      </c>
      <c r="AB50" s="72">
        <f t="shared" si="27"/>
        <v>0</v>
      </c>
      <c r="AC50" s="72">
        <f t="shared" si="27"/>
        <v>0</v>
      </c>
      <c r="AD50" s="72">
        <f t="shared" si="27"/>
        <v>0</v>
      </c>
      <c r="AE50" s="72">
        <f t="shared" si="27"/>
        <v>0</v>
      </c>
      <c r="AF50" s="72">
        <f t="shared" si="27"/>
        <v>0</v>
      </c>
      <c r="AG50" s="72">
        <f t="shared" si="27"/>
        <v>0</v>
      </c>
      <c r="AH50" s="72">
        <f t="shared" si="27"/>
        <v>0</v>
      </c>
      <c r="AI50" s="72">
        <f t="shared" si="27"/>
        <v>0</v>
      </c>
      <c r="AJ50" s="72">
        <f t="shared" si="27"/>
        <v>0</v>
      </c>
      <c r="AK50" s="72">
        <f t="shared" si="27"/>
        <v>0</v>
      </c>
      <c r="AL50" s="72">
        <f t="shared" si="27"/>
        <v>0</v>
      </c>
      <c r="AM50" s="72">
        <f t="shared" si="27"/>
        <v>0</v>
      </c>
      <c r="AN50" s="72">
        <f t="shared" si="27"/>
        <v>0</v>
      </c>
      <c r="AO50" s="72">
        <f t="shared" si="27"/>
        <v>0</v>
      </c>
      <c r="AP50" s="72">
        <f t="shared" si="27"/>
        <v>0</v>
      </c>
      <c r="AQ50" s="72">
        <f t="shared" si="27"/>
        <v>0</v>
      </c>
      <c r="AR50" s="72">
        <f t="shared" si="27"/>
        <v>0</v>
      </c>
      <c r="AS50" s="72">
        <f t="shared" si="27"/>
        <v>0</v>
      </c>
      <c r="AT50" s="72">
        <f t="shared" si="27"/>
        <v>0</v>
      </c>
      <c r="AU50" s="72">
        <f t="shared" si="27"/>
        <v>0</v>
      </c>
      <c r="AV50" s="72">
        <f t="shared" si="27"/>
        <v>0</v>
      </c>
      <c r="AW50" s="72">
        <f t="shared" si="27"/>
        <v>0</v>
      </c>
      <c r="AX50" s="72">
        <f t="shared" si="27"/>
        <v>0</v>
      </c>
      <c r="AY50" s="72">
        <f t="shared" si="27"/>
        <v>0</v>
      </c>
      <c r="AZ50" s="72">
        <f t="shared" si="27"/>
        <v>0</v>
      </c>
      <c r="BA50" s="72">
        <f t="shared" si="27"/>
        <v>0</v>
      </c>
      <c r="BB50" s="72">
        <f t="shared" si="27"/>
        <v>0</v>
      </c>
      <c r="BC50" s="72">
        <f>BC22-BC36-BC42-BC48</f>
        <v>0</v>
      </c>
      <c r="BD50" s="72">
        <f>BD22-BD36-BD42-BD48</f>
        <v>0</v>
      </c>
      <c r="BE50" s="72">
        <f t="shared" si="27"/>
        <v>0</v>
      </c>
      <c r="BF50" s="72">
        <f t="shared" si="27"/>
        <v>0</v>
      </c>
      <c r="BG50" s="72">
        <f t="shared" si="27"/>
        <v>0</v>
      </c>
      <c r="BH50" s="72">
        <f t="shared" si="27"/>
        <v>0</v>
      </c>
      <c r="BI50" s="72">
        <f>BI22-BI36-BI42-BI48</f>
        <v>0</v>
      </c>
      <c r="BJ50" s="72">
        <f>BJ22-BJ36-BJ42-BJ48</f>
        <v>0</v>
      </c>
      <c r="BK50" s="72">
        <f>BK22-BK36-BK42-BK48</f>
        <v>0</v>
      </c>
      <c r="BL50" s="72">
        <f>BL22-BL36-BL42-BL48</f>
        <v>0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0</v>
      </c>
      <c r="E53" s="81">
        <f>(+E33-E114)*'Assumptions (Inputs)'!$D$31/'Assumptions (Inputs)'!$D$30</f>
        <v>0</v>
      </c>
      <c r="F53" s="81">
        <f>(+F33-F114)*'Assumptions (Inputs)'!$D$31/'Assumptions (Inputs)'!$D$30</f>
        <v>0</v>
      </c>
      <c r="G53" s="81">
        <f>(+G33-G114)*'Assumptions (Inputs)'!$D$31/'Assumptions (Inputs)'!$D$30</f>
        <v>0</v>
      </c>
      <c r="H53" s="81">
        <f>(+H33-H114)*'Assumptions (Inputs)'!$D$31/'Assumptions (Inputs)'!$D$30</f>
        <v>0</v>
      </c>
      <c r="I53" s="81">
        <f>(+I33-I114)*'Assumptions (Inputs)'!$D$31/'Assumptions (Inputs)'!$D$30</f>
        <v>0</v>
      </c>
      <c r="J53" s="81">
        <f>(+J33-J114)*'Assumptions (Inputs)'!$D$31/'Assumptions (Inputs)'!$D$30</f>
        <v>0</v>
      </c>
      <c r="K53" s="81">
        <f>(+K33-K114)*'Assumptions (Inputs)'!$D$31/'Assumptions (Inputs)'!$D$30</f>
        <v>0</v>
      </c>
      <c r="L53" s="81">
        <f>(+L33-L114)*'Assumptions (Inputs)'!$D$31/'Assumptions (Inputs)'!$D$30</f>
        <v>0</v>
      </c>
      <c r="M53" s="81">
        <f>(+M33-M114)*'Assumptions (Inputs)'!$D$31/'Assumptions (Inputs)'!$D$30</f>
        <v>0</v>
      </c>
      <c r="N53" s="81">
        <f>(+N33-N114)*'Assumptions (Inputs)'!$D$31/'Assumptions (Inputs)'!$D$30</f>
        <v>0</v>
      </c>
      <c r="O53" s="81">
        <f>(+O33-O114)*'Assumptions (Inputs)'!$D$31/'Assumptions (Inputs)'!$D$30</f>
        <v>0</v>
      </c>
      <c r="P53" s="81">
        <f>(+P33-P114)*'Assumptions (Inputs)'!$D$31/'Assumptions (Inputs)'!$D$30</f>
        <v>0</v>
      </c>
      <c r="Q53" s="81">
        <f>(+Q33-Q114)*'Assumptions (Inputs)'!$D$31/'Assumptions (Inputs)'!$D$30</f>
        <v>0</v>
      </c>
      <c r="R53" s="81">
        <f>(+R33-R114)*'Assumptions (Inputs)'!$D$31/'Assumptions (Inputs)'!$D$30</f>
        <v>0</v>
      </c>
      <c r="S53" s="81">
        <f>(+S33-S114)*'Assumptions (Inputs)'!$D$31/'Assumptions (Inputs)'!$D$30</f>
        <v>0</v>
      </c>
      <c r="T53" s="81">
        <f>(+T33-T114)*'Assumptions (Inputs)'!$D$31/'Assumptions (Inputs)'!$D$30</f>
        <v>0</v>
      </c>
      <c r="U53" s="81">
        <f>(+U33-U114)*'Assumptions (Inputs)'!$D$31/'Assumptions (Inputs)'!$D$30</f>
        <v>0</v>
      </c>
      <c r="V53" s="81">
        <f>(+V33-V114)*'Assumptions (Inputs)'!$D$31/'Assumptions (Inputs)'!$D$30</f>
        <v>0</v>
      </c>
      <c r="W53" s="81">
        <f>(+W33-W114)*'Assumptions (Inputs)'!$D$31/'Assumptions (Inputs)'!$D$30</f>
        <v>0</v>
      </c>
      <c r="X53" s="81">
        <f>(+X33-X114)*'Assumptions (Inputs)'!$D$31/'Assumptions (Inputs)'!$D$30</f>
        <v>0</v>
      </c>
      <c r="Y53" s="81">
        <f>(+Y33-Y114)*'Assumptions (Inputs)'!$D$31/'Assumptions (Inputs)'!$D$30</f>
        <v>0</v>
      </c>
      <c r="Z53" s="81">
        <f>(+Z33-Z114)*'Assumptions (Inputs)'!$D$31/'Assumptions (Inputs)'!$D$30</f>
        <v>0</v>
      </c>
      <c r="AA53" s="81">
        <f>(+AA33-AA114)*'Assumptions (Inputs)'!$D$31/'Assumptions (Inputs)'!$D$30</f>
        <v>0</v>
      </c>
      <c r="AB53" s="81">
        <f>(+AB33-AB114)*'Assumptions (Inputs)'!$D$31/'Assumptions (Inputs)'!$D$30</f>
        <v>0</v>
      </c>
      <c r="AC53" s="81">
        <f>(+AC33-AC114)*'Assumptions (Inputs)'!$D$31/'Assumptions (Inputs)'!$D$30</f>
        <v>0</v>
      </c>
      <c r="AD53" s="81">
        <f>(+AD33-AD114)*'Assumptions (Inputs)'!$D$31/'Assumptions (Inputs)'!$D$30</f>
        <v>0</v>
      </c>
      <c r="AE53" s="81">
        <f>(+AE33-AE114)*'Assumptions (Inputs)'!$D$31/'Assumptions (Inputs)'!$D$30</f>
        <v>0</v>
      </c>
      <c r="AF53" s="81">
        <f>(+AF33-AF114)*'Assumptions (Inputs)'!$D$31/'Assumptions (Inputs)'!$D$30</f>
        <v>0</v>
      </c>
      <c r="AG53" s="81">
        <f>(+AG33-AG114)*'Assumptions (Inputs)'!$D$31/'Assumptions (Inputs)'!$D$30</f>
        <v>0</v>
      </c>
      <c r="AH53" s="81">
        <f>(+AH33-AH114)*'Assumptions (Inputs)'!$D$31/'Assumptions (Inputs)'!$D$30</f>
        <v>0</v>
      </c>
      <c r="AI53" s="81">
        <f>(+AI33-AI114)*'Assumptions (Inputs)'!$D$31/'Assumptions (Inputs)'!$D$30</f>
        <v>0</v>
      </c>
      <c r="AJ53" s="81">
        <f>(+AJ33-AJ114)*'Assumptions (Inputs)'!$D$31/'Assumptions (Inputs)'!$D$30</f>
        <v>0</v>
      </c>
      <c r="AK53" s="81">
        <f>(+AK33-AK114)*'Assumptions (Inputs)'!$D$31/'Assumptions (Inputs)'!$D$30</f>
        <v>0</v>
      </c>
      <c r="AL53" s="81">
        <f>(+AL33-AL114)*'Assumptions (Inputs)'!$D$31/'Assumptions (Inputs)'!$D$30</f>
        <v>0</v>
      </c>
      <c r="AM53" s="81">
        <f>(+AM33-AM114)*'Assumptions (Inputs)'!$D$31/'Assumptions (Inputs)'!$D$30</f>
        <v>0</v>
      </c>
      <c r="AN53" s="81">
        <f>(+AN33-AN114)*'Assumptions (Inputs)'!$D$31/'Assumptions (Inputs)'!$D$30</f>
        <v>0</v>
      </c>
      <c r="AO53" s="81">
        <f>(+AO33-AO114)*'Assumptions (Inputs)'!$D$31/'Assumptions (Inputs)'!$D$30</f>
        <v>0</v>
      </c>
      <c r="AP53" s="81">
        <f>(+AP33-AP114)*'Assumptions (Inputs)'!$D$31/'Assumptions (Inputs)'!$D$30</f>
        <v>0</v>
      </c>
      <c r="AQ53" s="81">
        <f>(+AQ33-AQ114)*'Assumptions (Inputs)'!$D$31/'Assumptions (Inputs)'!$D$30</f>
        <v>0</v>
      </c>
      <c r="AR53" s="81">
        <f>(+AR33-AR114)*'Assumptions (Inputs)'!$D$31/'Assumptions (Inputs)'!$D$30</f>
        <v>0</v>
      </c>
      <c r="AS53" s="81">
        <f>(+AS33-AS114)*'Assumptions (Inputs)'!$D$31/'Assumptions (Inputs)'!$D$30</f>
        <v>0</v>
      </c>
      <c r="AT53" s="81">
        <f>(+AT33-AT114)*'Assumptions (Inputs)'!$D$31/'Assumptions (Inputs)'!$D$30</f>
        <v>0</v>
      </c>
      <c r="AU53" s="81">
        <f>(+AU33-AU114)*'Assumptions (Inputs)'!$D$31/'Assumptions (Inputs)'!$D$30</f>
        <v>0</v>
      </c>
      <c r="AV53" s="81">
        <f>(+AV33-AV114)*'Assumptions (Inputs)'!$D$31/'Assumptions (Inputs)'!$D$30</f>
        <v>0</v>
      </c>
      <c r="AW53" s="81">
        <f>(+AW33-AW114)*'Assumptions (Inputs)'!$D$31/'Assumptions (Inputs)'!$D$30</f>
        <v>0</v>
      </c>
      <c r="AX53" s="81">
        <f>(+AX33-AX114)*'Assumptions (Inputs)'!$D$31/'Assumptions (Inputs)'!$D$30</f>
        <v>0</v>
      </c>
      <c r="AY53" s="81">
        <f>(+AY33-AY114)*'Assumptions (Inputs)'!$D$31/'Assumptions (Inputs)'!$D$30</f>
        <v>0</v>
      </c>
      <c r="AZ53" s="81">
        <f>(+AZ33-AZ114)*'Assumptions (Inputs)'!$D$31/'Assumptions (Inputs)'!$D$30</f>
        <v>0</v>
      </c>
      <c r="BA53" s="81">
        <f>(+BA33-BA114)*'Assumptions (Inputs)'!$D$31/'Assumptions (Inputs)'!$D$30</f>
        <v>0</v>
      </c>
      <c r="BB53" s="81">
        <f>(+BB33-BB114)*'Assumptions (Inputs)'!$D$31/'Assumptions (Inputs)'!$D$30</f>
        <v>0</v>
      </c>
      <c r="BC53" s="81">
        <f>(+BC33-BC114)*'Assumptions (Inputs)'!$D$31/'Assumptions (Inputs)'!$D$30</f>
        <v>0</v>
      </c>
      <c r="BD53" s="81">
        <f>(+BD33-BD114)*'Assumptions (Inputs)'!$D$31/'Assumptions (Inputs)'!$D$30</f>
        <v>0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0</v>
      </c>
      <c r="BO53" s="343"/>
    </row>
    <row r="54" spans="1:107" s="38" customFormat="1" ht="15" customHeight="1">
      <c r="A54" s="36" t="s">
        <v>53</v>
      </c>
      <c r="B54" s="75">
        <f t="shared" ref="B54:BL54" si="28">B33</f>
        <v>0</v>
      </c>
      <c r="C54" s="75">
        <f t="shared" si="28"/>
        <v>0</v>
      </c>
      <c r="D54" s="75">
        <f t="shared" si="28"/>
        <v>0</v>
      </c>
      <c r="E54" s="75">
        <f t="shared" si="28"/>
        <v>0</v>
      </c>
      <c r="F54" s="75">
        <f t="shared" si="28"/>
        <v>0</v>
      </c>
      <c r="G54" s="75">
        <f t="shared" si="28"/>
        <v>0</v>
      </c>
      <c r="H54" s="75">
        <f t="shared" si="28"/>
        <v>0</v>
      </c>
      <c r="I54" s="75">
        <f t="shared" si="28"/>
        <v>0</v>
      </c>
      <c r="J54" s="75">
        <f t="shared" si="28"/>
        <v>0</v>
      </c>
      <c r="K54" s="75">
        <f t="shared" si="28"/>
        <v>0</v>
      </c>
      <c r="L54" s="75">
        <f t="shared" si="28"/>
        <v>0</v>
      </c>
      <c r="M54" s="75">
        <f t="shared" si="28"/>
        <v>0</v>
      </c>
      <c r="N54" s="75">
        <f t="shared" si="28"/>
        <v>0</v>
      </c>
      <c r="O54" s="75">
        <f t="shared" si="28"/>
        <v>0</v>
      </c>
      <c r="P54" s="75">
        <f t="shared" si="28"/>
        <v>0</v>
      </c>
      <c r="Q54" s="75">
        <f t="shared" si="28"/>
        <v>0</v>
      </c>
      <c r="R54" s="75">
        <f t="shared" si="28"/>
        <v>0</v>
      </c>
      <c r="S54" s="75">
        <f t="shared" si="28"/>
        <v>0</v>
      </c>
      <c r="T54" s="75">
        <f t="shared" si="28"/>
        <v>0</v>
      </c>
      <c r="U54" s="75">
        <f t="shared" si="28"/>
        <v>0</v>
      </c>
      <c r="V54" s="75">
        <f t="shared" si="28"/>
        <v>0</v>
      </c>
      <c r="W54" s="75">
        <f t="shared" si="28"/>
        <v>0</v>
      </c>
      <c r="X54" s="75">
        <f t="shared" si="28"/>
        <v>0</v>
      </c>
      <c r="Y54" s="75">
        <f t="shared" si="28"/>
        <v>0</v>
      </c>
      <c r="Z54" s="75">
        <f t="shared" si="28"/>
        <v>0</v>
      </c>
      <c r="AA54" s="75">
        <f t="shared" si="28"/>
        <v>0</v>
      </c>
      <c r="AB54" s="75">
        <f t="shared" si="28"/>
        <v>0</v>
      </c>
      <c r="AC54" s="75">
        <f t="shared" si="28"/>
        <v>0</v>
      </c>
      <c r="AD54" s="75">
        <f t="shared" si="28"/>
        <v>0</v>
      </c>
      <c r="AE54" s="75">
        <f t="shared" si="28"/>
        <v>0</v>
      </c>
      <c r="AF54" s="75">
        <f t="shared" si="28"/>
        <v>0</v>
      </c>
      <c r="AG54" s="75">
        <f t="shared" si="28"/>
        <v>0</v>
      </c>
      <c r="AH54" s="75">
        <f t="shared" si="28"/>
        <v>0</v>
      </c>
      <c r="AI54" s="75">
        <f t="shared" si="28"/>
        <v>0</v>
      </c>
      <c r="AJ54" s="75">
        <f t="shared" si="28"/>
        <v>0</v>
      </c>
      <c r="AK54" s="75">
        <f t="shared" si="28"/>
        <v>0</v>
      </c>
      <c r="AL54" s="75">
        <f t="shared" si="28"/>
        <v>0</v>
      </c>
      <c r="AM54" s="75">
        <f t="shared" si="28"/>
        <v>0</v>
      </c>
      <c r="AN54" s="75">
        <f t="shared" si="28"/>
        <v>0</v>
      </c>
      <c r="AO54" s="75">
        <f t="shared" si="28"/>
        <v>0</v>
      </c>
      <c r="AP54" s="75">
        <f t="shared" si="28"/>
        <v>0</v>
      </c>
      <c r="AQ54" s="75">
        <f t="shared" si="28"/>
        <v>0</v>
      </c>
      <c r="AR54" s="75">
        <f t="shared" si="28"/>
        <v>0</v>
      </c>
      <c r="AS54" s="75">
        <f t="shared" si="28"/>
        <v>0</v>
      </c>
      <c r="AT54" s="75">
        <f t="shared" si="28"/>
        <v>0</v>
      </c>
      <c r="AU54" s="75">
        <f t="shared" si="28"/>
        <v>0</v>
      </c>
      <c r="AV54" s="75">
        <f t="shared" si="28"/>
        <v>0</v>
      </c>
      <c r="AW54" s="75">
        <f t="shared" si="28"/>
        <v>0</v>
      </c>
      <c r="AX54" s="75">
        <f t="shared" si="28"/>
        <v>0</v>
      </c>
      <c r="AY54" s="75">
        <f t="shared" si="28"/>
        <v>0</v>
      </c>
      <c r="AZ54" s="75">
        <f t="shared" si="28"/>
        <v>0</v>
      </c>
      <c r="BA54" s="75">
        <f t="shared" si="28"/>
        <v>0</v>
      </c>
      <c r="BB54" s="75">
        <f t="shared" si="28"/>
        <v>0</v>
      </c>
      <c r="BC54" s="75">
        <f t="shared" si="28"/>
        <v>0</v>
      </c>
      <c r="BD54" s="75">
        <f t="shared" si="28"/>
        <v>0</v>
      </c>
      <c r="BE54" s="75">
        <f t="shared" si="28"/>
        <v>0</v>
      </c>
      <c r="BF54" s="75">
        <f t="shared" si="28"/>
        <v>0</v>
      </c>
      <c r="BG54" s="75">
        <f t="shared" si="28"/>
        <v>0</v>
      </c>
      <c r="BH54" s="75">
        <f t="shared" si="28"/>
        <v>0</v>
      </c>
      <c r="BI54" s="75">
        <f t="shared" si="28"/>
        <v>0</v>
      </c>
      <c r="BJ54" s="75">
        <f t="shared" si="28"/>
        <v>0</v>
      </c>
      <c r="BK54" s="75">
        <f t="shared" si="28"/>
        <v>0</v>
      </c>
      <c r="BL54" s="75">
        <f t="shared" si="28"/>
        <v>0</v>
      </c>
      <c r="BM54" s="37"/>
      <c r="BN54" s="75">
        <f>SUM(B54:BM54)</f>
        <v>0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</v>
      </c>
      <c r="E55" s="68">
        <f>E21*'Assumptions (Inputs)'!$C$42</f>
        <v>0</v>
      </c>
      <c r="F55" s="68">
        <f>F21*'Assumptions (Inputs)'!$C$42</f>
        <v>0</v>
      </c>
      <c r="G55" s="68">
        <f>G21*'Assumptions (Inputs)'!$C$42</f>
        <v>0</v>
      </c>
      <c r="H55" s="68">
        <f>H21*'Assumptions (Inputs)'!$C$42</f>
        <v>0</v>
      </c>
      <c r="I55" s="68">
        <f>I21*'Assumptions (Inputs)'!$C$42</f>
        <v>0</v>
      </c>
      <c r="J55" s="68">
        <f>J21*'Assumptions (Inputs)'!$C$42</f>
        <v>0</v>
      </c>
      <c r="K55" s="68">
        <f>K21*'Assumptions (Inputs)'!$C$42</f>
        <v>0</v>
      </c>
      <c r="L55" s="68">
        <f>L21*'Assumptions (Inputs)'!$C$42</f>
        <v>0</v>
      </c>
      <c r="M55" s="68">
        <f>M21*'Assumptions (Inputs)'!$C$42</f>
        <v>0</v>
      </c>
      <c r="N55" s="68">
        <f>N21*'Assumptions (Inputs)'!$C$42</f>
        <v>0</v>
      </c>
      <c r="O55" s="68">
        <f>O21*'Assumptions (Inputs)'!$C$42</f>
        <v>0</v>
      </c>
      <c r="P55" s="68">
        <f>P21*'Assumptions (Inputs)'!$C$42</f>
        <v>0</v>
      </c>
      <c r="Q55" s="68">
        <f>Q21*'Assumptions (Inputs)'!$C$42</f>
        <v>0</v>
      </c>
      <c r="R55" s="68">
        <f>R21*'Assumptions (Inputs)'!$C$42</f>
        <v>0</v>
      </c>
      <c r="S55" s="68">
        <f>S21*'Assumptions (Inputs)'!$C$42</f>
        <v>0</v>
      </c>
      <c r="T55" s="68">
        <f>T21*'Assumptions (Inputs)'!$C$42</f>
        <v>0</v>
      </c>
      <c r="U55" s="68">
        <f>U21*'Assumptions (Inputs)'!$C$42</f>
        <v>0</v>
      </c>
      <c r="V55" s="68">
        <f>V21*'Assumptions (Inputs)'!$C$42</f>
        <v>0</v>
      </c>
      <c r="W55" s="68">
        <f>W21*'Assumptions (Inputs)'!$C$42</f>
        <v>0</v>
      </c>
      <c r="X55" s="68">
        <f>X21*'Assumptions (Inputs)'!$C$42</f>
        <v>0</v>
      </c>
      <c r="Y55" s="68">
        <f>Y21*'Assumptions (Inputs)'!$C$42</f>
        <v>0</v>
      </c>
      <c r="Z55" s="68">
        <f>Z21*'Assumptions (Inputs)'!$C$42</f>
        <v>0</v>
      </c>
      <c r="AA55" s="68">
        <f>AA21*'Assumptions (Inputs)'!$C$42</f>
        <v>0</v>
      </c>
      <c r="AB55" s="68">
        <f>AB21*'Assumptions (Inputs)'!$C$42</f>
        <v>0</v>
      </c>
      <c r="AC55" s="68">
        <f>AC21*'Assumptions (Inputs)'!$C$42</f>
        <v>0</v>
      </c>
      <c r="AD55" s="68">
        <f>AD21*'Assumptions (Inputs)'!$C$42</f>
        <v>0</v>
      </c>
      <c r="AE55" s="68">
        <f>AE21*'Assumptions (Inputs)'!$C$42</f>
        <v>0</v>
      </c>
      <c r="AF55" s="68">
        <f>AF21*'Assumptions (Inputs)'!$C$42</f>
        <v>0</v>
      </c>
      <c r="AG55" s="68">
        <f>AG21*'Assumptions (Inputs)'!$C$42</f>
        <v>0</v>
      </c>
      <c r="AH55" s="68">
        <f>AH21*'Assumptions (Inputs)'!$C$42</f>
        <v>0</v>
      </c>
      <c r="AI55" s="68">
        <f>AI21*'Assumptions (Inputs)'!$C$42</f>
        <v>0</v>
      </c>
      <c r="AJ55" s="68">
        <f>AJ21*'Assumptions (Inputs)'!$C$42</f>
        <v>0</v>
      </c>
      <c r="AK55" s="68">
        <f>AK21*'Assumptions (Inputs)'!$C$42</f>
        <v>0</v>
      </c>
      <c r="AL55" s="68">
        <f>AL21*'Assumptions (Inputs)'!$C$42</f>
        <v>0</v>
      </c>
      <c r="AM55" s="68">
        <f>AM21*'Assumptions (Inputs)'!$C$42</f>
        <v>0</v>
      </c>
      <c r="AN55" s="68">
        <f>AN21*'Assumptions (Inputs)'!$C$42</f>
        <v>0</v>
      </c>
      <c r="AO55" s="68">
        <f>AO21*'Assumptions (Inputs)'!$C$42</f>
        <v>0</v>
      </c>
      <c r="AP55" s="68">
        <f>AP21*'Assumptions (Inputs)'!$C$42</f>
        <v>0</v>
      </c>
      <c r="AQ55" s="68">
        <f>AQ21*'Assumptions (Inputs)'!$C$42</f>
        <v>0</v>
      </c>
      <c r="AR55" s="68">
        <f>AR21*'Assumptions (Inputs)'!$C$42</f>
        <v>0</v>
      </c>
      <c r="AS55" s="68">
        <f>AS21*'Assumptions (Inputs)'!$C$42</f>
        <v>0</v>
      </c>
      <c r="AT55" s="68">
        <f>AT21*'Assumptions (Inputs)'!$C$42</f>
        <v>0</v>
      </c>
      <c r="AU55" s="68">
        <f>AU21*'Assumptions (Inputs)'!$C$42</f>
        <v>0</v>
      </c>
      <c r="AV55" s="68">
        <f>AV21*'Assumptions (Inputs)'!$C$42</f>
        <v>0</v>
      </c>
      <c r="AW55" s="68">
        <f>AW21*'Assumptions (Inputs)'!$C$42</f>
        <v>0</v>
      </c>
      <c r="AX55" s="68">
        <f>AX21*'Assumptions (Inputs)'!$C$42</f>
        <v>0</v>
      </c>
      <c r="AY55" s="68">
        <f>AY21*'Assumptions (Inputs)'!$C$42</f>
        <v>0</v>
      </c>
      <c r="AZ55" s="68">
        <f>AZ21*'Assumptions (Inputs)'!$C$42</f>
        <v>0</v>
      </c>
      <c r="BA55" s="68">
        <f>BA21*'Assumptions (Inputs)'!$C$42</f>
        <v>0</v>
      </c>
      <c r="BB55" s="68">
        <f>BB21*'Assumptions (Inputs)'!$C$42</f>
        <v>0</v>
      </c>
      <c r="BC55" s="68">
        <f>BC21*'Assumptions (Inputs)'!$C$42</f>
        <v>0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0</v>
      </c>
      <c r="BO55" s="337"/>
    </row>
    <row r="56" spans="1:107" s="38" customFormat="1" ht="15" customHeight="1" thickBot="1">
      <c r="A56" s="36" t="s">
        <v>100</v>
      </c>
      <c r="B56" s="69">
        <f t="shared" ref="B56:BL56" si="29">SUM(B53:B55)</f>
        <v>0</v>
      </c>
      <c r="C56" s="69">
        <f t="shared" si="29"/>
        <v>0</v>
      </c>
      <c r="D56" s="69">
        <f t="shared" si="29"/>
        <v>0</v>
      </c>
      <c r="E56" s="69">
        <f t="shared" si="29"/>
        <v>0</v>
      </c>
      <c r="F56" s="69">
        <f t="shared" si="29"/>
        <v>0</v>
      </c>
      <c r="G56" s="69">
        <f t="shared" si="29"/>
        <v>0</v>
      </c>
      <c r="H56" s="69">
        <f t="shared" si="29"/>
        <v>0</v>
      </c>
      <c r="I56" s="69">
        <f t="shared" si="29"/>
        <v>0</v>
      </c>
      <c r="J56" s="69">
        <f t="shared" si="29"/>
        <v>0</v>
      </c>
      <c r="K56" s="69">
        <f t="shared" si="29"/>
        <v>0</v>
      </c>
      <c r="L56" s="69">
        <f t="shared" si="29"/>
        <v>0</v>
      </c>
      <c r="M56" s="69">
        <f t="shared" si="29"/>
        <v>0</v>
      </c>
      <c r="N56" s="69">
        <f t="shared" si="29"/>
        <v>0</v>
      </c>
      <c r="O56" s="69">
        <f t="shared" si="29"/>
        <v>0</v>
      </c>
      <c r="P56" s="69">
        <f t="shared" si="29"/>
        <v>0</v>
      </c>
      <c r="Q56" s="69">
        <f t="shared" si="29"/>
        <v>0</v>
      </c>
      <c r="R56" s="69">
        <f t="shared" si="29"/>
        <v>0</v>
      </c>
      <c r="S56" s="69">
        <f t="shared" si="29"/>
        <v>0</v>
      </c>
      <c r="T56" s="69">
        <f t="shared" si="29"/>
        <v>0</v>
      </c>
      <c r="U56" s="69">
        <f t="shared" si="29"/>
        <v>0</v>
      </c>
      <c r="V56" s="69">
        <f t="shared" si="29"/>
        <v>0</v>
      </c>
      <c r="W56" s="69">
        <f t="shared" si="29"/>
        <v>0</v>
      </c>
      <c r="X56" s="69">
        <f t="shared" si="29"/>
        <v>0</v>
      </c>
      <c r="Y56" s="69">
        <f t="shared" si="29"/>
        <v>0</v>
      </c>
      <c r="Z56" s="69">
        <f t="shared" si="29"/>
        <v>0</v>
      </c>
      <c r="AA56" s="69">
        <f t="shared" si="29"/>
        <v>0</v>
      </c>
      <c r="AB56" s="69">
        <f t="shared" si="29"/>
        <v>0</v>
      </c>
      <c r="AC56" s="69">
        <f t="shared" si="29"/>
        <v>0</v>
      </c>
      <c r="AD56" s="69">
        <f t="shared" si="29"/>
        <v>0</v>
      </c>
      <c r="AE56" s="69">
        <f t="shared" si="29"/>
        <v>0</v>
      </c>
      <c r="AF56" s="69">
        <f t="shared" si="29"/>
        <v>0</v>
      </c>
      <c r="AG56" s="69">
        <f t="shared" si="29"/>
        <v>0</v>
      </c>
      <c r="AH56" s="69">
        <f t="shared" si="29"/>
        <v>0</v>
      </c>
      <c r="AI56" s="69">
        <f t="shared" si="29"/>
        <v>0</v>
      </c>
      <c r="AJ56" s="69">
        <f t="shared" si="29"/>
        <v>0</v>
      </c>
      <c r="AK56" s="69">
        <f t="shared" si="29"/>
        <v>0</v>
      </c>
      <c r="AL56" s="69">
        <f t="shared" si="29"/>
        <v>0</v>
      </c>
      <c r="AM56" s="69">
        <f t="shared" si="29"/>
        <v>0</v>
      </c>
      <c r="AN56" s="69">
        <f t="shared" si="29"/>
        <v>0</v>
      </c>
      <c r="AO56" s="69">
        <f t="shared" si="29"/>
        <v>0</v>
      </c>
      <c r="AP56" s="69">
        <f t="shared" si="29"/>
        <v>0</v>
      </c>
      <c r="AQ56" s="69">
        <f t="shared" si="29"/>
        <v>0</v>
      </c>
      <c r="AR56" s="69">
        <f t="shared" si="29"/>
        <v>0</v>
      </c>
      <c r="AS56" s="69">
        <f t="shared" si="29"/>
        <v>0</v>
      </c>
      <c r="AT56" s="69">
        <f t="shared" si="29"/>
        <v>0</v>
      </c>
      <c r="AU56" s="69">
        <f t="shared" si="29"/>
        <v>0</v>
      </c>
      <c r="AV56" s="69">
        <f t="shared" si="29"/>
        <v>0</v>
      </c>
      <c r="AW56" s="69">
        <f t="shared" si="29"/>
        <v>0</v>
      </c>
      <c r="AX56" s="69">
        <f t="shared" si="29"/>
        <v>0</v>
      </c>
      <c r="AY56" s="69">
        <f t="shared" si="29"/>
        <v>0</v>
      </c>
      <c r="AZ56" s="69">
        <f t="shared" si="29"/>
        <v>0</v>
      </c>
      <c r="BA56" s="69">
        <f t="shared" si="29"/>
        <v>0</v>
      </c>
      <c r="BB56" s="69">
        <f t="shared" si="29"/>
        <v>0</v>
      </c>
      <c r="BC56" s="69">
        <f t="shared" si="29"/>
        <v>0</v>
      </c>
      <c r="BD56" s="69">
        <f t="shared" si="29"/>
        <v>0</v>
      </c>
      <c r="BE56" s="69">
        <f t="shared" si="29"/>
        <v>0</v>
      </c>
      <c r="BF56" s="69">
        <f t="shared" si="29"/>
        <v>0</v>
      </c>
      <c r="BG56" s="69">
        <f t="shared" si="29"/>
        <v>0</v>
      </c>
      <c r="BH56" s="69">
        <f t="shared" si="29"/>
        <v>0</v>
      </c>
      <c r="BI56" s="69">
        <f t="shared" si="29"/>
        <v>0</v>
      </c>
      <c r="BJ56" s="69">
        <f t="shared" si="29"/>
        <v>0</v>
      </c>
      <c r="BK56" s="69">
        <f t="shared" si="29"/>
        <v>0</v>
      </c>
      <c r="BL56" s="69">
        <f t="shared" si="29"/>
        <v>0</v>
      </c>
      <c r="BM56" s="37"/>
      <c r="BN56" s="75">
        <f>SUM(B56:BM56)</f>
        <v>0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30">B50</f>
        <v>0</v>
      </c>
      <c r="C59" s="75">
        <f t="shared" si="30"/>
        <v>0</v>
      </c>
      <c r="D59" s="75">
        <f t="shared" si="30"/>
        <v>0</v>
      </c>
      <c r="E59" s="75">
        <f t="shared" si="30"/>
        <v>0</v>
      </c>
      <c r="F59" s="75">
        <f t="shared" si="30"/>
        <v>0</v>
      </c>
      <c r="G59" s="75">
        <f t="shared" si="30"/>
        <v>0</v>
      </c>
      <c r="H59" s="75">
        <f t="shared" si="30"/>
        <v>0</v>
      </c>
      <c r="I59" s="75">
        <f t="shared" si="30"/>
        <v>0</v>
      </c>
      <c r="J59" s="75">
        <f t="shared" si="30"/>
        <v>0</v>
      </c>
      <c r="K59" s="75">
        <f t="shared" si="30"/>
        <v>0</v>
      </c>
      <c r="L59" s="75">
        <f t="shared" si="30"/>
        <v>0</v>
      </c>
      <c r="M59" s="75">
        <f t="shared" si="30"/>
        <v>0</v>
      </c>
      <c r="N59" s="75">
        <f t="shared" si="30"/>
        <v>0</v>
      </c>
      <c r="O59" s="75">
        <f t="shared" si="30"/>
        <v>0</v>
      </c>
      <c r="P59" s="75">
        <f t="shared" si="30"/>
        <v>0</v>
      </c>
      <c r="Q59" s="75">
        <f t="shared" si="30"/>
        <v>0</v>
      </c>
      <c r="R59" s="75">
        <f t="shared" si="30"/>
        <v>0</v>
      </c>
      <c r="S59" s="75">
        <f t="shared" si="30"/>
        <v>0</v>
      </c>
      <c r="T59" s="75">
        <f t="shared" si="30"/>
        <v>0</v>
      </c>
      <c r="U59" s="75">
        <f t="shared" si="30"/>
        <v>0</v>
      </c>
      <c r="V59" s="75">
        <f t="shared" si="30"/>
        <v>0</v>
      </c>
      <c r="W59" s="75">
        <f t="shared" si="30"/>
        <v>0</v>
      </c>
      <c r="X59" s="75">
        <f t="shared" si="30"/>
        <v>0</v>
      </c>
      <c r="Y59" s="75">
        <f t="shared" si="30"/>
        <v>0</v>
      </c>
      <c r="Z59" s="75">
        <f t="shared" si="30"/>
        <v>0</v>
      </c>
      <c r="AA59" s="75">
        <f t="shared" si="30"/>
        <v>0</v>
      </c>
      <c r="AB59" s="75">
        <f t="shared" si="30"/>
        <v>0</v>
      </c>
      <c r="AC59" s="75">
        <f t="shared" si="30"/>
        <v>0</v>
      </c>
      <c r="AD59" s="75">
        <f t="shared" si="30"/>
        <v>0</v>
      </c>
      <c r="AE59" s="75">
        <f t="shared" si="30"/>
        <v>0</v>
      </c>
      <c r="AF59" s="75">
        <f t="shared" si="30"/>
        <v>0</v>
      </c>
      <c r="AG59" s="75">
        <f t="shared" si="30"/>
        <v>0</v>
      </c>
      <c r="AH59" s="75">
        <f t="shared" si="30"/>
        <v>0</v>
      </c>
      <c r="AI59" s="75">
        <f t="shared" si="30"/>
        <v>0</v>
      </c>
      <c r="AJ59" s="75">
        <f t="shared" si="30"/>
        <v>0</v>
      </c>
      <c r="AK59" s="75">
        <f t="shared" si="30"/>
        <v>0</v>
      </c>
      <c r="AL59" s="75">
        <f t="shared" si="30"/>
        <v>0</v>
      </c>
      <c r="AM59" s="75">
        <f t="shared" si="30"/>
        <v>0</v>
      </c>
      <c r="AN59" s="75">
        <f t="shared" si="30"/>
        <v>0</v>
      </c>
      <c r="AO59" s="75">
        <f t="shared" si="30"/>
        <v>0</v>
      </c>
      <c r="AP59" s="75">
        <f t="shared" si="30"/>
        <v>0</v>
      </c>
      <c r="AQ59" s="75">
        <f t="shared" si="30"/>
        <v>0</v>
      </c>
      <c r="AR59" s="75">
        <f t="shared" si="30"/>
        <v>0</v>
      </c>
      <c r="AS59" s="75">
        <f t="shared" si="30"/>
        <v>0</v>
      </c>
      <c r="AT59" s="75">
        <f t="shared" si="30"/>
        <v>0</v>
      </c>
      <c r="AU59" s="75">
        <f t="shared" si="30"/>
        <v>0</v>
      </c>
      <c r="AV59" s="75">
        <f t="shared" si="30"/>
        <v>0</v>
      </c>
      <c r="AW59" s="75">
        <f t="shared" si="30"/>
        <v>0</v>
      </c>
      <c r="AX59" s="75">
        <f t="shared" si="30"/>
        <v>0</v>
      </c>
      <c r="AY59" s="75">
        <f t="shared" si="30"/>
        <v>0</v>
      </c>
      <c r="AZ59" s="75">
        <f t="shared" si="30"/>
        <v>0</v>
      </c>
      <c r="BA59" s="75">
        <f t="shared" si="30"/>
        <v>0</v>
      </c>
      <c r="BB59" s="75">
        <f t="shared" si="30"/>
        <v>0</v>
      </c>
      <c r="BC59" s="75">
        <f t="shared" si="30"/>
        <v>0</v>
      </c>
      <c r="BD59" s="75">
        <f t="shared" si="30"/>
        <v>0</v>
      </c>
      <c r="BE59" s="75">
        <f t="shared" si="30"/>
        <v>0</v>
      </c>
      <c r="BF59" s="75">
        <f t="shared" si="30"/>
        <v>0</v>
      </c>
      <c r="BG59" s="75">
        <f t="shared" si="30"/>
        <v>0</v>
      </c>
      <c r="BH59" s="75">
        <f t="shared" si="30"/>
        <v>0</v>
      </c>
      <c r="BI59" s="75">
        <f t="shared" si="30"/>
        <v>0</v>
      </c>
      <c r="BJ59" s="75">
        <f t="shared" si="30"/>
        <v>0</v>
      </c>
      <c r="BK59" s="75">
        <f t="shared" si="30"/>
        <v>0</v>
      </c>
      <c r="BL59" s="75">
        <f t="shared" si="30"/>
        <v>0</v>
      </c>
      <c r="BM59" s="37"/>
      <c r="BN59" s="75">
        <f>SUM(B59:BM59)</f>
        <v>0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1">E60</f>
        <v>9.7000000000000003E-2</v>
      </c>
      <c r="G60" s="369">
        <f t="shared" si="31"/>
        <v>9.7000000000000003E-2</v>
      </c>
      <c r="H60" s="369">
        <f t="shared" si="31"/>
        <v>9.7000000000000003E-2</v>
      </c>
      <c r="I60" s="369">
        <f t="shared" si="31"/>
        <v>9.7000000000000003E-2</v>
      </c>
      <c r="J60" s="369">
        <f t="shared" si="31"/>
        <v>9.7000000000000003E-2</v>
      </c>
      <c r="K60" s="369">
        <f t="shared" si="31"/>
        <v>9.7000000000000003E-2</v>
      </c>
      <c r="L60" s="369">
        <f t="shared" si="31"/>
        <v>9.7000000000000003E-2</v>
      </c>
      <c r="M60" s="369">
        <f t="shared" si="31"/>
        <v>9.7000000000000003E-2</v>
      </c>
      <c r="N60" s="369">
        <f t="shared" si="31"/>
        <v>9.7000000000000003E-2</v>
      </c>
      <c r="O60" s="369">
        <f t="shared" si="31"/>
        <v>9.7000000000000003E-2</v>
      </c>
      <c r="P60" s="369">
        <f t="shared" si="31"/>
        <v>9.7000000000000003E-2</v>
      </c>
      <c r="Q60" s="369">
        <f t="shared" si="31"/>
        <v>9.7000000000000003E-2</v>
      </c>
      <c r="R60" s="369">
        <f t="shared" si="31"/>
        <v>9.7000000000000003E-2</v>
      </c>
      <c r="S60" s="369">
        <f t="shared" si="31"/>
        <v>9.7000000000000003E-2</v>
      </c>
      <c r="T60" s="369">
        <f t="shared" si="31"/>
        <v>9.7000000000000003E-2</v>
      </c>
      <c r="U60" s="369">
        <f t="shared" si="31"/>
        <v>9.7000000000000003E-2</v>
      </c>
      <c r="V60" s="369">
        <f t="shared" si="31"/>
        <v>9.7000000000000003E-2</v>
      </c>
      <c r="W60" s="369">
        <f t="shared" si="31"/>
        <v>9.7000000000000003E-2</v>
      </c>
      <c r="X60" s="369">
        <f t="shared" si="31"/>
        <v>9.7000000000000003E-2</v>
      </c>
      <c r="Y60" s="369">
        <f t="shared" si="31"/>
        <v>9.7000000000000003E-2</v>
      </c>
      <c r="Z60" s="369">
        <f t="shared" si="31"/>
        <v>9.7000000000000003E-2</v>
      </c>
      <c r="AA60" s="369">
        <f t="shared" si="31"/>
        <v>9.7000000000000003E-2</v>
      </c>
      <c r="AB60" s="369">
        <f t="shared" si="31"/>
        <v>9.7000000000000003E-2</v>
      </c>
      <c r="AC60" s="369">
        <f t="shared" si="31"/>
        <v>9.7000000000000003E-2</v>
      </c>
      <c r="AD60" s="369">
        <f t="shared" si="31"/>
        <v>9.7000000000000003E-2</v>
      </c>
      <c r="AE60" s="369">
        <f t="shared" si="31"/>
        <v>9.7000000000000003E-2</v>
      </c>
      <c r="AF60" s="369">
        <f t="shared" si="31"/>
        <v>9.7000000000000003E-2</v>
      </c>
      <c r="AG60" s="369">
        <f t="shared" si="31"/>
        <v>9.7000000000000003E-2</v>
      </c>
      <c r="AH60" s="369">
        <f t="shared" si="31"/>
        <v>9.7000000000000003E-2</v>
      </c>
      <c r="AI60" s="369">
        <f t="shared" si="31"/>
        <v>9.7000000000000003E-2</v>
      </c>
      <c r="AJ60" s="369">
        <f t="shared" si="31"/>
        <v>9.7000000000000003E-2</v>
      </c>
      <c r="AK60" s="369">
        <f t="shared" si="31"/>
        <v>9.7000000000000003E-2</v>
      </c>
      <c r="AL60" s="369">
        <f t="shared" si="31"/>
        <v>9.7000000000000003E-2</v>
      </c>
      <c r="AM60" s="369">
        <f t="shared" si="31"/>
        <v>9.7000000000000003E-2</v>
      </c>
      <c r="AN60" s="369">
        <f t="shared" si="31"/>
        <v>9.7000000000000003E-2</v>
      </c>
      <c r="AO60" s="369">
        <f t="shared" si="31"/>
        <v>9.7000000000000003E-2</v>
      </c>
      <c r="AP60" s="369">
        <f t="shared" si="31"/>
        <v>9.7000000000000003E-2</v>
      </c>
      <c r="AQ60" s="369">
        <f t="shared" si="31"/>
        <v>9.7000000000000003E-2</v>
      </c>
      <c r="AR60" s="369">
        <f t="shared" si="31"/>
        <v>9.7000000000000003E-2</v>
      </c>
      <c r="AS60" s="369">
        <f t="shared" si="31"/>
        <v>9.7000000000000003E-2</v>
      </c>
      <c r="AT60" s="369">
        <f t="shared" si="31"/>
        <v>9.7000000000000003E-2</v>
      </c>
      <c r="AU60" s="369">
        <f t="shared" si="31"/>
        <v>9.7000000000000003E-2</v>
      </c>
      <c r="AV60" s="369">
        <f t="shared" si="31"/>
        <v>9.7000000000000003E-2</v>
      </c>
      <c r="AW60" s="369">
        <f t="shared" si="31"/>
        <v>9.7000000000000003E-2</v>
      </c>
      <c r="AX60" s="369">
        <f t="shared" si="31"/>
        <v>9.7000000000000003E-2</v>
      </c>
      <c r="AY60" s="369">
        <f t="shared" si="31"/>
        <v>9.7000000000000003E-2</v>
      </c>
      <c r="AZ60" s="369">
        <f t="shared" si="31"/>
        <v>9.7000000000000003E-2</v>
      </c>
      <c r="BA60" s="369">
        <f t="shared" si="31"/>
        <v>9.7000000000000003E-2</v>
      </c>
      <c r="BB60" s="369">
        <f t="shared" si="31"/>
        <v>9.7000000000000003E-2</v>
      </c>
      <c r="BC60" s="369">
        <f t="shared" si="31"/>
        <v>9.7000000000000003E-2</v>
      </c>
      <c r="BD60" s="369">
        <f t="shared" si="31"/>
        <v>9.7000000000000003E-2</v>
      </c>
      <c r="BE60" s="369">
        <f t="shared" si="31"/>
        <v>9.7000000000000003E-2</v>
      </c>
      <c r="BF60" s="369">
        <f t="shared" si="31"/>
        <v>9.7000000000000003E-2</v>
      </c>
      <c r="BG60" s="369">
        <f t="shared" si="31"/>
        <v>9.7000000000000003E-2</v>
      </c>
      <c r="BH60" s="369">
        <f t="shared" si="31"/>
        <v>9.7000000000000003E-2</v>
      </c>
      <c r="BI60" s="369">
        <f t="shared" si="31"/>
        <v>9.7000000000000003E-2</v>
      </c>
      <c r="BJ60" s="369">
        <f t="shared" si="31"/>
        <v>9.7000000000000003E-2</v>
      </c>
      <c r="BK60" s="369">
        <f t="shared" si="31"/>
        <v>9.7000000000000003E-2</v>
      </c>
      <c r="BL60" s="369">
        <f t="shared" si="31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2">+B59*B60</f>
        <v>0</v>
      </c>
      <c r="C61" s="75">
        <f t="shared" si="32"/>
        <v>0</v>
      </c>
      <c r="D61" s="75">
        <f t="shared" si="32"/>
        <v>0</v>
      </c>
      <c r="E61" s="75">
        <f t="shared" si="32"/>
        <v>0</v>
      </c>
      <c r="F61" s="75">
        <f>+F59*F60</f>
        <v>0</v>
      </c>
      <c r="G61" s="75">
        <f t="shared" ref="G61:BL61" si="33">+G59*G60</f>
        <v>0</v>
      </c>
      <c r="H61" s="75">
        <f t="shared" si="33"/>
        <v>0</v>
      </c>
      <c r="I61" s="75">
        <f t="shared" si="33"/>
        <v>0</v>
      </c>
      <c r="J61" s="75">
        <f t="shared" si="33"/>
        <v>0</v>
      </c>
      <c r="K61" s="75">
        <f t="shared" si="33"/>
        <v>0</v>
      </c>
      <c r="L61" s="75">
        <f t="shared" si="33"/>
        <v>0</v>
      </c>
      <c r="M61" s="75">
        <f t="shared" si="33"/>
        <v>0</v>
      </c>
      <c r="N61" s="75">
        <f t="shared" si="33"/>
        <v>0</v>
      </c>
      <c r="O61" s="75">
        <f t="shared" si="33"/>
        <v>0</v>
      </c>
      <c r="P61" s="75">
        <f t="shared" si="33"/>
        <v>0</v>
      </c>
      <c r="Q61" s="75">
        <f t="shared" si="33"/>
        <v>0</v>
      </c>
      <c r="R61" s="75">
        <f t="shared" si="33"/>
        <v>0</v>
      </c>
      <c r="S61" s="75">
        <f t="shared" si="33"/>
        <v>0</v>
      </c>
      <c r="T61" s="75">
        <f t="shared" si="33"/>
        <v>0</v>
      </c>
      <c r="U61" s="75">
        <f t="shared" si="33"/>
        <v>0</v>
      </c>
      <c r="V61" s="75">
        <f t="shared" si="33"/>
        <v>0</v>
      </c>
      <c r="W61" s="75">
        <f t="shared" si="33"/>
        <v>0</v>
      </c>
      <c r="X61" s="75">
        <f t="shared" si="33"/>
        <v>0</v>
      </c>
      <c r="Y61" s="75">
        <f t="shared" si="33"/>
        <v>0</v>
      </c>
      <c r="Z61" s="75">
        <f t="shared" si="33"/>
        <v>0</v>
      </c>
      <c r="AA61" s="75">
        <f t="shared" si="33"/>
        <v>0</v>
      </c>
      <c r="AB61" s="75">
        <f t="shared" si="33"/>
        <v>0</v>
      </c>
      <c r="AC61" s="75">
        <f t="shared" si="33"/>
        <v>0</v>
      </c>
      <c r="AD61" s="75">
        <f t="shared" si="33"/>
        <v>0</v>
      </c>
      <c r="AE61" s="75">
        <f t="shared" si="33"/>
        <v>0</v>
      </c>
      <c r="AF61" s="75">
        <f t="shared" si="33"/>
        <v>0</v>
      </c>
      <c r="AG61" s="75">
        <f t="shared" si="33"/>
        <v>0</v>
      </c>
      <c r="AH61" s="75">
        <f t="shared" si="33"/>
        <v>0</v>
      </c>
      <c r="AI61" s="75">
        <f t="shared" si="33"/>
        <v>0</v>
      </c>
      <c r="AJ61" s="75">
        <f t="shared" si="33"/>
        <v>0</v>
      </c>
      <c r="AK61" s="75">
        <f t="shared" si="33"/>
        <v>0</v>
      </c>
      <c r="AL61" s="75">
        <f t="shared" si="33"/>
        <v>0</v>
      </c>
      <c r="AM61" s="75">
        <f t="shared" si="33"/>
        <v>0</v>
      </c>
      <c r="AN61" s="75">
        <f t="shared" si="33"/>
        <v>0</v>
      </c>
      <c r="AO61" s="75">
        <f t="shared" si="33"/>
        <v>0</v>
      </c>
      <c r="AP61" s="75">
        <f t="shared" si="33"/>
        <v>0</v>
      </c>
      <c r="AQ61" s="75">
        <f t="shared" si="33"/>
        <v>0</v>
      </c>
      <c r="AR61" s="75">
        <f t="shared" si="33"/>
        <v>0</v>
      </c>
      <c r="AS61" s="75">
        <f t="shared" si="33"/>
        <v>0</v>
      </c>
      <c r="AT61" s="75">
        <f t="shared" si="33"/>
        <v>0</v>
      </c>
      <c r="AU61" s="75">
        <f t="shared" si="33"/>
        <v>0</v>
      </c>
      <c r="AV61" s="75">
        <f t="shared" si="33"/>
        <v>0</v>
      </c>
      <c r="AW61" s="75">
        <f t="shared" si="33"/>
        <v>0</v>
      </c>
      <c r="AX61" s="75">
        <f t="shared" si="33"/>
        <v>0</v>
      </c>
      <c r="AY61" s="75">
        <f t="shared" si="33"/>
        <v>0</v>
      </c>
      <c r="AZ61" s="75">
        <f t="shared" si="33"/>
        <v>0</v>
      </c>
      <c r="BA61" s="75">
        <f t="shared" si="33"/>
        <v>0</v>
      </c>
      <c r="BB61" s="75">
        <f t="shared" si="33"/>
        <v>0</v>
      </c>
      <c r="BC61" s="75">
        <f t="shared" si="33"/>
        <v>0</v>
      </c>
      <c r="BD61" s="75">
        <f t="shared" si="33"/>
        <v>0</v>
      </c>
      <c r="BE61" s="75">
        <f t="shared" si="33"/>
        <v>0</v>
      </c>
      <c r="BF61" s="75">
        <f t="shared" si="33"/>
        <v>0</v>
      </c>
      <c r="BG61" s="75">
        <f t="shared" si="33"/>
        <v>0</v>
      </c>
      <c r="BH61" s="75">
        <f t="shared" si="33"/>
        <v>0</v>
      </c>
      <c r="BI61" s="75">
        <f t="shared" si="33"/>
        <v>0</v>
      </c>
      <c r="BJ61" s="75">
        <f t="shared" si="33"/>
        <v>0</v>
      </c>
      <c r="BK61" s="75">
        <f t="shared" si="33"/>
        <v>0</v>
      </c>
      <c r="BL61" s="75">
        <f t="shared" si="33"/>
        <v>0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4">B56</f>
        <v>0</v>
      </c>
      <c r="C62" s="68">
        <f t="shared" si="34"/>
        <v>0</v>
      </c>
      <c r="D62" s="68">
        <f t="shared" si="34"/>
        <v>0</v>
      </c>
      <c r="E62" s="68">
        <f t="shared" si="34"/>
        <v>0</v>
      </c>
      <c r="F62" s="68">
        <f t="shared" si="34"/>
        <v>0</v>
      </c>
      <c r="G62" s="68">
        <f t="shared" si="34"/>
        <v>0</v>
      </c>
      <c r="H62" s="68">
        <f t="shared" si="34"/>
        <v>0</v>
      </c>
      <c r="I62" s="68">
        <f t="shared" si="34"/>
        <v>0</v>
      </c>
      <c r="J62" s="68">
        <f t="shared" si="34"/>
        <v>0</v>
      </c>
      <c r="K62" s="68">
        <f t="shared" si="34"/>
        <v>0</v>
      </c>
      <c r="L62" s="68">
        <f t="shared" si="34"/>
        <v>0</v>
      </c>
      <c r="M62" s="68">
        <f t="shared" si="34"/>
        <v>0</v>
      </c>
      <c r="N62" s="68">
        <f t="shared" si="34"/>
        <v>0</v>
      </c>
      <c r="O62" s="68">
        <f t="shared" si="34"/>
        <v>0</v>
      </c>
      <c r="P62" s="68">
        <f t="shared" si="34"/>
        <v>0</v>
      </c>
      <c r="Q62" s="68">
        <f t="shared" si="34"/>
        <v>0</v>
      </c>
      <c r="R62" s="68">
        <f t="shared" si="34"/>
        <v>0</v>
      </c>
      <c r="S62" s="68">
        <f t="shared" si="34"/>
        <v>0</v>
      </c>
      <c r="T62" s="68">
        <f t="shared" si="34"/>
        <v>0</v>
      </c>
      <c r="U62" s="68">
        <f t="shared" si="34"/>
        <v>0</v>
      </c>
      <c r="V62" s="68">
        <f t="shared" si="34"/>
        <v>0</v>
      </c>
      <c r="W62" s="68">
        <f t="shared" si="34"/>
        <v>0</v>
      </c>
      <c r="X62" s="68">
        <f t="shared" si="34"/>
        <v>0</v>
      </c>
      <c r="Y62" s="68">
        <f t="shared" si="34"/>
        <v>0</v>
      </c>
      <c r="Z62" s="68">
        <f t="shared" si="34"/>
        <v>0</v>
      </c>
      <c r="AA62" s="68">
        <f t="shared" si="34"/>
        <v>0</v>
      </c>
      <c r="AB62" s="68">
        <f t="shared" si="34"/>
        <v>0</v>
      </c>
      <c r="AC62" s="68">
        <f t="shared" si="34"/>
        <v>0</v>
      </c>
      <c r="AD62" s="68">
        <f t="shared" si="34"/>
        <v>0</v>
      </c>
      <c r="AE62" s="68">
        <f t="shared" si="34"/>
        <v>0</v>
      </c>
      <c r="AF62" s="68">
        <f t="shared" si="34"/>
        <v>0</v>
      </c>
      <c r="AG62" s="68">
        <f t="shared" si="34"/>
        <v>0</v>
      </c>
      <c r="AH62" s="68">
        <f t="shared" si="34"/>
        <v>0</v>
      </c>
      <c r="AI62" s="68">
        <f t="shared" si="34"/>
        <v>0</v>
      </c>
      <c r="AJ62" s="68">
        <f t="shared" si="34"/>
        <v>0</v>
      </c>
      <c r="AK62" s="68">
        <f t="shared" si="34"/>
        <v>0</v>
      </c>
      <c r="AL62" s="68">
        <f t="shared" si="34"/>
        <v>0</v>
      </c>
      <c r="AM62" s="68">
        <f t="shared" si="34"/>
        <v>0</v>
      </c>
      <c r="AN62" s="68">
        <f t="shared" si="34"/>
        <v>0</v>
      </c>
      <c r="AO62" s="68">
        <f t="shared" si="34"/>
        <v>0</v>
      </c>
      <c r="AP62" s="68">
        <f t="shared" si="34"/>
        <v>0</v>
      </c>
      <c r="AQ62" s="68">
        <f t="shared" si="34"/>
        <v>0</v>
      </c>
      <c r="AR62" s="68">
        <f t="shared" si="34"/>
        <v>0</v>
      </c>
      <c r="AS62" s="68">
        <f t="shared" si="34"/>
        <v>0</v>
      </c>
      <c r="AT62" s="68">
        <f t="shared" si="34"/>
        <v>0</v>
      </c>
      <c r="AU62" s="68">
        <f t="shared" si="34"/>
        <v>0</v>
      </c>
      <c r="AV62" s="68">
        <f t="shared" si="34"/>
        <v>0</v>
      </c>
      <c r="AW62" s="68">
        <f t="shared" si="34"/>
        <v>0</v>
      </c>
      <c r="AX62" s="68">
        <f t="shared" si="34"/>
        <v>0</v>
      </c>
      <c r="AY62" s="68">
        <f t="shared" si="34"/>
        <v>0</v>
      </c>
      <c r="AZ62" s="68">
        <f t="shared" si="34"/>
        <v>0</v>
      </c>
      <c r="BA62" s="68">
        <f t="shared" si="34"/>
        <v>0</v>
      </c>
      <c r="BB62" s="68">
        <f t="shared" si="34"/>
        <v>0</v>
      </c>
      <c r="BC62" s="68">
        <f t="shared" si="34"/>
        <v>0</v>
      </c>
      <c r="BD62" s="68">
        <f t="shared" si="34"/>
        <v>0</v>
      </c>
      <c r="BE62" s="68">
        <f t="shared" si="34"/>
        <v>0</v>
      </c>
      <c r="BF62" s="68">
        <f t="shared" si="34"/>
        <v>0</v>
      </c>
      <c r="BG62" s="68">
        <f t="shared" si="34"/>
        <v>0</v>
      </c>
      <c r="BH62" s="68">
        <f t="shared" si="34"/>
        <v>0</v>
      </c>
      <c r="BI62" s="68">
        <f t="shared" si="34"/>
        <v>0</v>
      </c>
      <c r="BJ62" s="68">
        <f t="shared" si="34"/>
        <v>0</v>
      </c>
      <c r="BK62" s="68">
        <f t="shared" si="34"/>
        <v>0</v>
      </c>
      <c r="BL62" s="68">
        <f t="shared" si="34"/>
        <v>0</v>
      </c>
      <c r="BM62" s="37"/>
      <c r="BN62" s="75">
        <f>SUM(B62:BM62)</f>
        <v>0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5">SUM(C61:C62)</f>
        <v>0</v>
      </c>
      <c r="D63" s="75">
        <f t="shared" si="35"/>
        <v>0</v>
      </c>
      <c r="E63" s="75">
        <f t="shared" si="35"/>
        <v>0</v>
      </c>
      <c r="F63" s="75">
        <f t="shared" si="35"/>
        <v>0</v>
      </c>
      <c r="G63" s="75">
        <f t="shared" si="35"/>
        <v>0</v>
      </c>
      <c r="H63" s="75">
        <f t="shared" si="35"/>
        <v>0</v>
      </c>
      <c r="I63" s="75">
        <f t="shared" si="35"/>
        <v>0</v>
      </c>
      <c r="J63" s="75">
        <f t="shared" si="35"/>
        <v>0</v>
      </c>
      <c r="K63" s="75">
        <f t="shared" si="35"/>
        <v>0</v>
      </c>
      <c r="L63" s="75">
        <f t="shared" si="35"/>
        <v>0</v>
      </c>
      <c r="M63" s="75">
        <f t="shared" si="35"/>
        <v>0</v>
      </c>
      <c r="N63" s="75">
        <f t="shared" si="35"/>
        <v>0</v>
      </c>
      <c r="O63" s="75">
        <f t="shared" si="35"/>
        <v>0</v>
      </c>
      <c r="P63" s="75">
        <f t="shared" si="35"/>
        <v>0</v>
      </c>
      <c r="Q63" s="75">
        <f t="shared" si="35"/>
        <v>0</v>
      </c>
      <c r="R63" s="75">
        <f t="shared" si="35"/>
        <v>0</v>
      </c>
      <c r="S63" s="75">
        <f t="shared" si="35"/>
        <v>0</v>
      </c>
      <c r="T63" s="75">
        <f t="shared" si="35"/>
        <v>0</v>
      </c>
      <c r="U63" s="75">
        <f t="shared" si="35"/>
        <v>0</v>
      </c>
      <c r="V63" s="75">
        <f t="shared" si="35"/>
        <v>0</v>
      </c>
      <c r="W63" s="75">
        <f t="shared" si="35"/>
        <v>0</v>
      </c>
      <c r="X63" s="75">
        <f t="shared" si="35"/>
        <v>0</v>
      </c>
      <c r="Y63" s="75">
        <f t="shared" si="35"/>
        <v>0</v>
      </c>
      <c r="Z63" s="75">
        <f t="shared" si="35"/>
        <v>0</v>
      </c>
      <c r="AA63" s="75">
        <f t="shared" si="35"/>
        <v>0</v>
      </c>
      <c r="AB63" s="75">
        <f t="shared" si="35"/>
        <v>0</v>
      </c>
      <c r="AC63" s="75">
        <f t="shared" si="35"/>
        <v>0</v>
      </c>
      <c r="AD63" s="75">
        <f t="shared" si="35"/>
        <v>0</v>
      </c>
      <c r="AE63" s="75">
        <f t="shared" si="35"/>
        <v>0</v>
      </c>
      <c r="AF63" s="75">
        <f t="shared" si="35"/>
        <v>0</v>
      </c>
      <c r="AG63" s="75">
        <f t="shared" si="35"/>
        <v>0</v>
      </c>
      <c r="AH63" s="75">
        <f t="shared" si="35"/>
        <v>0</v>
      </c>
      <c r="AI63" s="75">
        <f t="shared" si="35"/>
        <v>0</v>
      </c>
      <c r="AJ63" s="75">
        <f t="shared" si="35"/>
        <v>0</v>
      </c>
      <c r="AK63" s="75">
        <f t="shared" si="35"/>
        <v>0</v>
      </c>
      <c r="AL63" s="75">
        <f t="shared" si="35"/>
        <v>0</v>
      </c>
      <c r="AM63" s="75">
        <f t="shared" si="35"/>
        <v>0</v>
      </c>
      <c r="AN63" s="75">
        <f t="shared" si="35"/>
        <v>0</v>
      </c>
      <c r="AO63" s="75">
        <f t="shared" si="35"/>
        <v>0</v>
      </c>
      <c r="AP63" s="75">
        <f t="shared" si="35"/>
        <v>0</v>
      </c>
      <c r="AQ63" s="75">
        <f t="shared" si="35"/>
        <v>0</v>
      </c>
      <c r="AR63" s="75">
        <f t="shared" si="35"/>
        <v>0</v>
      </c>
      <c r="AS63" s="75">
        <f t="shared" si="35"/>
        <v>0</v>
      </c>
      <c r="AT63" s="75">
        <f t="shared" si="35"/>
        <v>0</v>
      </c>
      <c r="AU63" s="75">
        <f t="shared" si="35"/>
        <v>0</v>
      </c>
      <c r="AV63" s="75">
        <f t="shared" si="35"/>
        <v>0</v>
      </c>
      <c r="AW63" s="75">
        <f t="shared" si="35"/>
        <v>0</v>
      </c>
      <c r="AX63" s="75">
        <f t="shared" si="35"/>
        <v>0</v>
      </c>
      <c r="AY63" s="75">
        <f t="shared" si="35"/>
        <v>0</v>
      </c>
      <c r="AZ63" s="75">
        <f t="shared" si="35"/>
        <v>0</v>
      </c>
      <c r="BA63" s="75">
        <f t="shared" si="35"/>
        <v>0</v>
      </c>
      <c r="BB63" s="75">
        <f t="shared" si="35"/>
        <v>0</v>
      </c>
      <c r="BC63" s="75">
        <f t="shared" si="35"/>
        <v>0</v>
      </c>
      <c r="BD63" s="75">
        <f t="shared" si="35"/>
        <v>0</v>
      </c>
      <c r="BE63" s="75">
        <f t="shared" si="35"/>
        <v>0</v>
      </c>
      <c r="BF63" s="75">
        <f t="shared" si="35"/>
        <v>0</v>
      </c>
      <c r="BG63" s="75">
        <f t="shared" si="35"/>
        <v>0</v>
      </c>
      <c r="BH63" s="75">
        <f t="shared" si="35"/>
        <v>0</v>
      </c>
      <c r="BI63" s="75">
        <f t="shared" si="35"/>
        <v>0</v>
      </c>
      <c r="BJ63" s="75">
        <f t="shared" si="35"/>
        <v>0</v>
      </c>
      <c r="BK63" s="75">
        <f t="shared" si="35"/>
        <v>0</v>
      </c>
      <c r="BL63" s="75">
        <f t="shared" si="35"/>
        <v>0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6">C63*C64</f>
        <v>0</v>
      </c>
      <c r="D65" s="119">
        <f t="shared" si="36"/>
        <v>0</v>
      </c>
      <c r="E65" s="119">
        <f t="shared" si="36"/>
        <v>0</v>
      </c>
      <c r="F65" s="119">
        <f t="shared" si="36"/>
        <v>0</v>
      </c>
      <c r="G65" s="119">
        <f t="shared" si="36"/>
        <v>0</v>
      </c>
      <c r="H65" s="119">
        <f t="shared" si="36"/>
        <v>0</v>
      </c>
      <c r="I65" s="119">
        <f t="shared" si="36"/>
        <v>0</v>
      </c>
      <c r="J65" s="119">
        <f t="shared" si="36"/>
        <v>0</v>
      </c>
      <c r="K65" s="119">
        <f t="shared" si="36"/>
        <v>0</v>
      </c>
      <c r="L65" s="119">
        <f t="shared" si="36"/>
        <v>0</v>
      </c>
      <c r="M65" s="119">
        <f t="shared" si="36"/>
        <v>0</v>
      </c>
      <c r="N65" s="119">
        <f t="shared" si="36"/>
        <v>0</v>
      </c>
      <c r="O65" s="119">
        <f t="shared" si="36"/>
        <v>0</v>
      </c>
      <c r="P65" s="119">
        <f t="shared" si="36"/>
        <v>0</v>
      </c>
      <c r="Q65" s="119">
        <f t="shared" si="36"/>
        <v>0</v>
      </c>
      <c r="R65" s="119">
        <f t="shared" si="36"/>
        <v>0</v>
      </c>
      <c r="S65" s="119">
        <f t="shared" si="36"/>
        <v>0</v>
      </c>
      <c r="T65" s="119">
        <f t="shared" si="36"/>
        <v>0</v>
      </c>
      <c r="U65" s="119">
        <f t="shared" si="36"/>
        <v>0</v>
      </c>
      <c r="V65" s="119">
        <f t="shared" si="36"/>
        <v>0</v>
      </c>
      <c r="W65" s="119">
        <f t="shared" si="36"/>
        <v>0</v>
      </c>
      <c r="X65" s="119">
        <f t="shared" si="36"/>
        <v>0</v>
      </c>
      <c r="Y65" s="119">
        <f t="shared" si="36"/>
        <v>0</v>
      </c>
      <c r="Z65" s="119">
        <f t="shared" si="36"/>
        <v>0</v>
      </c>
      <c r="AA65" s="119">
        <f t="shared" si="36"/>
        <v>0</v>
      </c>
      <c r="AB65" s="119">
        <f t="shared" si="36"/>
        <v>0</v>
      </c>
      <c r="AC65" s="119">
        <f t="shared" si="36"/>
        <v>0</v>
      </c>
      <c r="AD65" s="119">
        <f t="shared" si="36"/>
        <v>0</v>
      </c>
      <c r="AE65" s="119">
        <f t="shared" si="36"/>
        <v>0</v>
      </c>
      <c r="AF65" s="119">
        <f t="shared" si="36"/>
        <v>0</v>
      </c>
      <c r="AG65" s="119">
        <f t="shared" si="36"/>
        <v>0</v>
      </c>
      <c r="AH65" s="119">
        <f t="shared" si="36"/>
        <v>0</v>
      </c>
      <c r="AI65" s="119">
        <f t="shared" si="36"/>
        <v>0</v>
      </c>
      <c r="AJ65" s="119">
        <f t="shared" si="36"/>
        <v>0</v>
      </c>
      <c r="AK65" s="119">
        <f t="shared" si="36"/>
        <v>0</v>
      </c>
      <c r="AL65" s="119">
        <f t="shared" si="36"/>
        <v>0</v>
      </c>
      <c r="AM65" s="119">
        <f t="shared" si="36"/>
        <v>0</v>
      </c>
      <c r="AN65" s="119">
        <f t="shared" si="36"/>
        <v>0</v>
      </c>
      <c r="AO65" s="119">
        <f t="shared" si="36"/>
        <v>0</v>
      </c>
      <c r="AP65" s="119">
        <f t="shared" si="36"/>
        <v>0</v>
      </c>
      <c r="AQ65" s="119">
        <f t="shared" si="36"/>
        <v>0</v>
      </c>
      <c r="AR65" s="119">
        <f t="shared" si="36"/>
        <v>0</v>
      </c>
      <c r="AS65" s="119">
        <f t="shared" si="36"/>
        <v>0</v>
      </c>
      <c r="AT65" s="119">
        <f t="shared" si="36"/>
        <v>0</v>
      </c>
      <c r="AU65" s="119">
        <f t="shared" si="36"/>
        <v>0</v>
      </c>
      <c r="AV65" s="119">
        <f t="shared" si="36"/>
        <v>0</v>
      </c>
      <c r="AW65" s="119">
        <f t="shared" si="36"/>
        <v>0</v>
      </c>
      <c r="AX65" s="119">
        <f t="shared" si="36"/>
        <v>0</v>
      </c>
      <c r="AY65" s="119">
        <f t="shared" si="36"/>
        <v>0</v>
      </c>
      <c r="AZ65" s="119">
        <f t="shared" si="36"/>
        <v>0</v>
      </c>
      <c r="BA65" s="119">
        <f t="shared" si="36"/>
        <v>0</v>
      </c>
      <c r="BB65" s="119">
        <f t="shared" si="36"/>
        <v>0</v>
      </c>
      <c r="BC65" s="119">
        <f t="shared" si="36"/>
        <v>0</v>
      </c>
      <c r="BD65" s="119">
        <f t="shared" si="36"/>
        <v>0</v>
      </c>
      <c r="BE65" s="119">
        <f t="shared" si="36"/>
        <v>0</v>
      </c>
      <c r="BF65" s="119">
        <f t="shared" si="36"/>
        <v>0</v>
      </c>
      <c r="BG65" s="119">
        <f t="shared" si="36"/>
        <v>0</v>
      </c>
      <c r="BH65" s="119">
        <f t="shared" si="36"/>
        <v>0</v>
      </c>
      <c r="BI65" s="119">
        <f t="shared" si="36"/>
        <v>0</v>
      </c>
      <c r="BJ65" s="119">
        <f t="shared" si="36"/>
        <v>0</v>
      </c>
      <c r="BK65" s="119">
        <f t="shared" si="36"/>
        <v>0</v>
      </c>
      <c r="BL65" s="119">
        <f t="shared" si="36"/>
        <v>0</v>
      </c>
      <c r="BM65" s="113"/>
      <c r="BN65" s="316">
        <f>SUM(B65:BM65)</f>
        <v>0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7">B20</f>
        <v>0</v>
      </c>
      <c r="C71" s="87">
        <f t="shared" si="37"/>
        <v>0</v>
      </c>
      <c r="D71" s="87">
        <f t="shared" si="37"/>
        <v>0</v>
      </c>
      <c r="E71" s="87">
        <f t="shared" si="37"/>
        <v>0</v>
      </c>
      <c r="F71" s="87">
        <f t="shared" si="37"/>
        <v>0</v>
      </c>
      <c r="G71" s="87">
        <f t="shared" si="37"/>
        <v>0</v>
      </c>
      <c r="H71" s="87">
        <f t="shared" si="37"/>
        <v>0</v>
      </c>
      <c r="I71" s="87">
        <f t="shared" si="37"/>
        <v>0</v>
      </c>
      <c r="J71" s="87">
        <f t="shared" si="37"/>
        <v>0</v>
      </c>
      <c r="K71" s="87">
        <f t="shared" si="37"/>
        <v>0</v>
      </c>
      <c r="L71" s="87">
        <f t="shared" si="37"/>
        <v>0</v>
      </c>
      <c r="M71" s="87">
        <f t="shared" si="37"/>
        <v>0</v>
      </c>
      <c r="N71" s="87">
        <f t="shared" si="37"/>
        <v>0</v>
      </c>
      <c r="O71" s="87">
        <f t="shared" si="37"/>
        <v>0</v>
      </c>
      <c r="P71" s="87">
        <f t="shared" si="37"/>
        <v>0</v>
      </c>
      <c r="Q71" s="87">
        <f t="shared" si="37"/>
        <v>0</v>
      </c>
      <c r="R71" s="87">
        <f t="shared" si="37"/>
        <v>0</v>
      </c>
      <c r="S71" s="87">
        <f t="shared" si="37"/>
        <v>0</v>
      </c>
      <c r="T71" s="87">
        <f t="shared" si="37"/>
        <v>0</v>
      </c>
      <c r="U71" s="87">
        <f t="shared" si="37"/>
        <v>0</v>
      </c>
      <c r="V71" s="87">
        <f t="shared" si="37"/>
        <v>0</v>
      </c>
      <c r="W71" s="87">
        <f t="shared" si="37"/>
        <v>0</v>
      </c>
      <c r="X71" s="87">
        <f t="shared" si="37"/>
        <v>0</v>
      </c>
      <c r="Y71" s="87">
        <f t="shared" si="37"/>
        <v>0</v>
      </c>
      <c r="Z71" s="87">
        <f t="shared" si="37"/>
        <v>0</v>
      </c>
      <c r="AA71" s="87">
        <f t="shared" si="37"/>
        <v>0</v>
      </c>
      <c r="AB71" s="87">
        <f t="shared" si="37"/>
        <v>0</v>
      </c>
      <c r="AC71" s="87">
        <f t="shared" si="37"/>
        <v>0</v>
      </c>
      <c r="AD71" s="87">
        <f t="shared" si="37"/>
        <v>0</v>
      </c>
      <c r="AE71" s="87">
        <f t="shared" si="37"/>
        <v>0</v>
      </c>
      <c r="AF71" s="87">
        <f t="shared" si="37"/>
        <v>0</v>
      </c>
      <c r="AG71" s="87">
        <f t="shared" si="37"/>
        <v>0</v>
      </c>
      <c r="AH71" s="87">
        <f t="shared" si="37"/>
        <v>0</v>
      </c>
      <c r="AI71" s="87">
        <f t="shared" si="37"/>
        <v>0</v>
      </c>
      <c r="AJ71" s="87">
        <f t="shared" si="37"/>
        <v>0</v>
      </c>
      <c r="AK71" s="87">
        <f t="shared" si="37"/>
        <v>0</v>
      </c>
      <c r="AL71" s="87">
        <f t="shared" si="37"/>
        <v>0</v>
      </c>
      <c r="AM71" s="87">
        <f t="shared" si="37"/>
        <v>0</v>
      </c>
      <c r="AN71" s="87">
        <f t="shared" si="37"/>
        <v>0</v>
      </c>
      <c r="AO71" s="87">
        <f t="shared" si="37"/>
        <v>0</v>
      </c>
      <c r="AP71" s="87">
        <f t="shared" si="37"/>
        <v>0</v>
      </c>
      <c r="AQ71" s="87">
        <f t="shared" si="37"/>
        <v>0</v>
      </c>
      <c r="AR71" s="87">
        <f t="shared" si="37"/>
        <v>0</v>
      </c>
      <c r="AS71" s="87">
        <f t="shared" si="37"/>
        <v>0</v>
      </c>
      <c r="AT71" s="87">
        <f t="shared" si="37"/>
        <v>0</v>
      </c>
      <c r="AU71" s="87">
        <f t="shared" si="37"/>
        <v>0</v>
      </c>
      <c r="AV71" s="87">
        <f t="shared" si="37"/>
        <v>0</v>
      </c>
      <c r="AW71" s="87">
        <f t="shared" si="37"/>
        <v>0</v>
      </c>
      <c r="AX71" s="87">
        <f t="shared" si="37"/>
        <v>0</v>
      </c>
      <c r="AY71" s="87">
        <f t="shared" si="37"/>
        <v>0</v>
      </c>
      <c r="AZ71" s="87">
        <f t="shared" si="37"/>
        <v>0</v>
      </c>
      <c r="BA71" s="87">
        <f t="shared" si="37"/>
        <v>0</v>
      </c>
      <c r="BB71" s="87">
        <f t="shared" si="37"/>
        <v>0</v>
      </c>
      <c r="BC71" s="87">
        <f t="shared" si="37"/>
        <v>0</v>
      </c>
      <c r="BD71" s="87">
        <f t="shared" si="37"/>
        <v>0</v>
      </c>
      <c r="BE71" s="87">
        <f t="shared" si="37"/>
        <v>0</v>
      </c>
      <c r="BF71" s="87">
        <f t="shared" si="37"/>
        <v>0</v>
      </c>
      <c r="BG71" s="87">
        <f t="shared" si="37"/>
        <v>0</v>
      </c>
      <c r="BH71" s="87">
        <f t="shared" si="37"/>
        <v>0</v>
      </c>
      <c r="BI71" s="87">
        <f t="shared" si="37"/>
        <v>0</v>
      </c>
      <c r="BJ71" s="87">
        <f t="shared" si="37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0</v>
      </c>
      <c r="E73" s="87">
        <f>SUM($B$71:E71)-SUM($B$72:E72)</f>
        <v>0</v>
      </c>
      <c r="F73" s="87">
        <f>SUM($B$71:F71)-SUM($B$72:F72)</f>
        <v>0</v>
      </c>
      <c r="G73" s="87">
        <f>SUM($B$71:G71)-SUM($B$72:G72)</f>
        <v>0</v>
      </c>
      <c r="H73" s="87">
        <f>SUM($B$71:H71)-SUM($B$72:H72)</f>
        <v>0</v>
      </c>
      <c r="I73" s="87">
        <f>SUM($B$71:I71)-SUM($B$72:I72)</f>
        <v>0</v>
      </c>
      <c r="J73" s="87">
        <f>SUM($B$71:J71)-SUM($B$72:J72)</f>
        <v>0</v>
      </c>
      <c r="K73" s="87">
        <f>SUM($B$71:K71)-SUM($B$72:K72)</f>
        <v>0</v>
      </c>
      <c r="L73" s="87">
        <f>SUM($B$71:L71)-SUM($B$72:L72)</f>
        <v>0</v>
      </c>
      <c r="M73" s="87">
        <f>SUM($B$71:M71)-SUM($B$72:M72)</f>
        <v>0</v>
      </c>
      <c r="N73" s="87">
        <f>SUM($B$71:N71)-SUM($B$72:N72)</f>
        <v>0</v>
      </c>
      <c r="O73" s="87">
        <f>SUM($B$71:O71)-SUM($B$72:O72)</f>
        <v>0</v>
      </c>
      <c r="P73" s="87">
        <f>SUM($B$71:P71)-SUM($B$72:P72)</f>
        <v>0</v>
      </c>
      <c r="Q73" s="87">
        <f>SUM($B$71:Q71)-SUM($B$72:Q72)</f>
        <v>0</v>
      </c>
      <c r="R73" s="87">
        <f>SUM($B$71:R71)-SUM($B$72:R72)</f>
        <v>0</v>
      </c>
      <c r="S73" s="87">
        <f>SUM($B$71:S71)-SUM($B$72:S72)</f>
        <v>0</v>
      </c>
      <c r="T73" s="87">
        <f>SUM($B$71:T71)-SUM($B$72:T72)</f>
        <v>0</v>
      </c>
      <c r="U73" s="87">
        <f>SUM($B$71:U71)-SUM($B$72:U72)</f>
        <v>0</v>
      </c>
      <c r="V73" s="87">
        <f>SUM($B$71:V71)-SUM($B$72:V72)</f>
        <v>0</v>
      </c>
      <c r="W73" s="87">
        <f>SUM($B$71:W71)-SUM($B$72:W72)</f>
        <v>0</v>
      </c>
      <c r="X73" s="87">
        <f>SUM($B$71:X71)-SUM($B$72:X72)</f>
        <v>0</v>
      </c>
      <c r="Y73" s="87">
        <f>SUM($B$71:Y71)-SUM($B$72:Y72)</f>
        <v>0</v>
      </c>
      <c r="Z73" s="87">
        <f>SUM($B$71:Z71)-SUM($B$72:Z72)</f>
        <v>0</v>
      </c>
      <c r="AA73" s="87">
        <f>SUM($B$71:AA71)-SUM($B$72:AA72)</f>
        <v>0</v>
      </c>
      <c r="AB73" s="87">
        <f>SUM($B$71:AB71)-SUM($B$72:AB72)</f>
        <v>0</v>
      </c>
      <c r="AC73" s="87">
        <f>SUM($B$71:AC71)-SUM($B$72:AC72)</f>
        <v>0</v>
      </c>
      <c r="AD73" s="87">
        <f>SUM($B$71:AD71)-SUM($B$72:AD72)</f>
        <v>0</v>
      </c>
      <c r="AE73" s="87">
        <f>SUM($B$71:AE71)-SUM($B$72:AE72)</f>
        <v>0</v>
      </c>
      <c r="AF73" s="87">
        <f>SUM($B$71:AF71)-SUM($B$72:AF72)</f>
        <v>0</v>
      </c>
      <c r="AG73" s="87">
        <f>SUM($B$71:AG71)-SUM($B$72:AG72)</f>
        <v>0</v>
      </c>
      <c r="AH73" s="87">
        <f>SUM($B$71:AH71)-SUM($B$72:AH72)</f>
        <v>0</v>
      </c>
      <c r="AI73" s="87">
        <f>SUM($B$71:AI71)-SUM($B$72:AI72)</f>
        <v>0</v>
      </c>
      <c r="AJ73" s="87">
        <f>SUM($B$71:AJ71)-SUM($B$72:AJ72)</f>
        <v>0</v>
      </c>
      <c r="AK73" s="87">
        <f>SUM($B$71:AK71)-SUM($B$72:AK72)</f>
        <v>0</v>
      </c>
      <c r="AL73" s="87">
        <f>SUM($B$71:AL71)-SUM($B$72:AL72)</f>
        <v>0</v>
      </c>
      <c r="AM73" s="87">
        <f>SUM($B$71:AM71)-SUM($B$72:AM72)</f>
        <v>0</v>
      </c>
      <c r="AN73" s="87">
        <f>SUM($B$71:AN71)-SUM($B$72:AN72)</f>
        <v>0</v>
      </c>
      <c r="AO73" s="87">
        <f>SUM($B$71:AO71)-SUM($B$72:AO72)</f>
        <v>0</v>
      </c>
      <c r="AP73" s="87">
        <f>SUM($B$71:AP71)-SUM($B$72:AP72)</f>
        <v>0</v>
      </c>
      <c r="AQ73" s="87">
        <f>SUM($B$71:AQ71)-SUM($B$72:AQ72)</f>
        <v>0</v>
      </c>
      <c r="AR73" s="87">
        <f>SUM($B$71:AR71)-SUM($B$72:AR72)</f>
        <v>0</v>
      </c>
      <c r="AS73" s="87">
        <f>SUM($B$71:AS71)-SUM($B$72:AS72)</f>
        <v>0</v>
      </c>
      <c r="AT73" s="87">
        <f>SUM($B$71:AT71)-SUM($B$72:AT72)</f>
        <v>0</v>
      </c>
      <c r="AU73" s="87">
        <f>SUM($B$71:AU71)-SUM($B$72:AU72)</f>
        <v>0</v>
      </c>
      <c r="AV73" s="87">
        <f>SUM($B$71:AV71)-SUM($B$72:AV72)</f>
        <v>0</v>
      </c>
      <c r="AW73" s="87">
        <f>SUM($B$71:AW71)-SUM($B$72:AW72)</f>
        <v>0</v>
      </c>
      <c r="AX73" s="87">
        <f>SUM($B$71:AX71)-SUM($B$72:AX72)</f>
        <v>0</v>
      </c>
      <c r="AY73" s="87">
        <f>SUM($B$71:AY71)-SUM($B$72:AY72)</f>
        <v>0</v>
      </c>
      <c r="AZ73" s="87">
        <f>SUM($B$71:AZ71)-SUM($B$72:AZ72)</f>
        <v>0</v>
      </c>
      <c r="BA73" s="87">
        <f>SUM($B$71:BA71)-SUM($B$72:BA72)</f>
        <v>0</v>
      </c>
      <c r="BB73" s="87">
        <f>SUM($B$71:BB71)-SUM($B$72:BB72)</f>
        <v>0</v>
      </c>
      <c r="BC73" s="87">
        <f>SUM($B$71:BC71)-SUM($B$72:BC72)</f>
        <v>0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/>
      <c r="C74" s="128"/>
      <c r="D74" s="331"/>
      <c r="E74" s="331"/>
      <c r="F74" s="331">
        <f>($F$71*TaxDepr!B$33)</f>
        <v>0</v>
      </c>
      <c r="G74" s="331">
        <f>($F$71*TaxDepr!C$33)</f>
        <v>0</v>
      </c>
      <c r="H74" s="331">
        <f>($F$71*TaxDepr!D$33)</f>
        <v>0</v>
      </c>
      <c r="I74" s="331">
        <f>($F$71*TaxDepr!E$33)</f>
        <v>0</v>
      </c>
      <c r="J74" s="331">
        <f>($F$71*TaxDepr!F$33)</f>
        <v>0</v>
      </c>
      <c r="K74" s="331">
        <f>($F$71*TaxDepr!G$33)</f>
        <v>0</v>
      </c>
      <c r="L74" s="331">
        <f>($F$71*TaxDepr!H$33)</f>
        <v>0</v>
      </c>
      <c r="M74" s="331">
        <f>($F$71*TaxDepr!I$33)</f>
        <v>0</v>
      </c>
      <c r="N74" s="331">
        <f>($F$71*TaxDepr!J$33)</f>
        <v>0</v>
      </c>
      <c r="O74" s="331">
        <f>($F$71*TaxDepr!K$33)</f>
        <v>0</v>
      </c>
      <c r="P74" s="331">
        <f>($F$71*TaxDepr!L$33)</f>
        <v>0</v>
      </c>
      <c r="Q74" s="331">
        <f>($F$71*TaxDepr!M$33)</f>
        <v>0</v>
      </c>
      <c r="R74" s="331">
        <f>($F$71*TaxDepr!N$33)</f>
        <v>0</v>
      </c>
      <c r="S74" s="331">
        <f>($F$71*TaxDepr!O$33)</f>
        <v>0</v>
      </c>
      <c r="T74" s="331">
        <f>($F$71*TaxDepr!P$33)</f>
        <v>0</v>
      </c>
      <c r="U74" s="331">
        <f>($F$71*TaxDepr!Q$33)</f>
        <v>0</v>
      </c>
      <c r="V74" s="331">
        <f>($F$71*TaxDepr!R$33)</f>
        <v>0</v>
      </c>
      <c r="W74" s="331">
        <f>($F$71*TaxDepr!S$33)</f>
        <v>0</v>
      </c>
      <c r="X74" s="331">
        <f>($F$71*TaxDepr!T$33)</f>
        <v>0</v>
      </c>
      <c r="Y74" s="331">
        <f>($F$71*TaxDepr!U$33)</f>
        <v>0</v>
      </c>
      <c r="Z74" s="331">
        <f>($F$71*TaxDepr!V$33)</f>
        <v>0</v>
      </c>
      <c r="AA74" s="331"/>
      <c r="AB74" s="331">
        <f>($J$71*TaxDepr!T$33)</f>
        <v>0</v>
      </c>
      <c r="AC74" s="331">
        <f>($J$71*TaxDepr!U$33)</f>
        <v>0</v>
      </c>
      <c r="AD74" s="331">
        <f>($J$71*TaxDepr!V$33)</f>
        <v>0</v>
      </c>
      <c r="AE74" s="331"/>
      <c r="AF74" s="331">
        <f>($J$71*TaxDepr!X$33)</f>
        <v>0</v>
      </c>
      <c r="AG74" s="331">
        <f>($J$71*TaxDepr!Y$33)</f>
        <v>0</v>
      </c>
      <c r="AH74" s="331">
        <f>($J$71*TaxDepr!Z$33)</f>
        <v>0</v>
      </c>
      <c r="AI74" s="331">
        <f>($J$71*TaxDepr!AA$33)</f>
        <v>0</v>
      </c>
      <c r="AJ74" s="331">
        <f>($J$71*TaxDepr!AB$33)</f>
        <v>0</v>
      </c>
      <c r="AK74" s="331">
        <f>($J$71*TaxDepr!AC$33)</f>
        <v>0</v>
      </c>
      <c r="AL74" s="331">
        <f>($J$71*TaxDepr!AD$33)</f>
        <v>0</v>
      </c>
      <c r="AM74" s="331">
        <f>($J$71*TaxDepr!AE$33)</f>
        <v>0</v>
      </c>
      <c r="AN74" s="331">
        <f>($J$71*TaxDepr!AF$33)</f>
        <v>0</v>
      </c>
      <c r="AO74" s="331">
        <f>($J$71*TaxDepr!AG$33)</f>
        <v>0</v>
      </c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0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8">C72+C74</f>
        <v>0</v>
      </c>
      <c r="D75" s="95">
        <f t="shared" si="38"/>
        <v>0</v>
      </c>
      <c r="E75" s="95">
        <f t="shared" si="38"/>
        <v>0</v>
      </c>
      <c r="F75" s="95">
        <f t="shared" si="38"/>
        <v>0</v>
      </c>
      <c r="G75" s="95">
        <f t="shared" si="38"/>
        <v>0</v>
      </c>
      <c r="H75" s="95">
        <f t="shared" si="38"/>
        <v>0</v>
      </c>
      <c r="I75" s="95">
        <f t="shared" si="38"/>
        <v>0</v>
      </c>
      <c r="J75" s="95">
        <f t="shared" si="38"/>
        <v>0</v>
      </c>
      <c r="K75" s="95">
        <f t="shared" si="38"/>
        <v>0</v>
      </c>
      <c r="L75" s="95">
        <f t="shared" si="38"/>
        <v>0</v>
      </c>
      <c r="M75" s="95">
        <f t="shared" si="38"/>
        <v>0</v>
      </c>
      <c r="N75" s="95">
        <f t="shared" si="38"/>
        <v>0</v>
      </c>
      <c r="O75" s="95">
        <f t="shared" si="38"/>
        <v>0</v>
      </c>
      <c r="P75" s="95">
        <f t="shared" si="38"/>
        <v>0</v>
      </c>
      <c r="Q75" s="95">
        <f t="shared" si="38"/>
        <v>0</v>
      </c>
      <c r="R75" s="95">
        <f t="shared" si="38"/>
        <v>0</v>
      </c>
      <c r="S75" s="95">
        <f t="shared" si="38"/>
        <v>0</v>
      </c>
      <c r="T75" s="95">
        <f t="shared" si="38"/>
        <v>0</v>
      </c>
      <c r="U75" s="95">
        <f t="shared" si="38"/>
        <v>0</v>
      </c>
      <c r="V75" s="95">
        <f t="shared" si="38"/>
        <v>0</v>
      </c>
      <c r="W75" s="95">
        <f t="shared" si="38"/>
        <v>0</v>
      </c>
      <c r="X75" s="95">
        <f t="shared" si="38"/>
        <v>0</v>
      </c>
      <c r="Y75" s="95">
        <f t="shared" si="38"/>
        <v>0</v>
      </c>
      <c r="Z75" s="95">
        <f t="shared" si="38"/>
        <v>0</v>
      </c>
      <c r="AA75" s="95">
        <f t="shared" si="38"/>
        <v>0</v>
      </c>
      <c r="AB75" s="95">
        <f t="shared" si="38"/>
        <v>0</v>
      </c>
      <c r="AC75" s="95">
        <f t="shared" si="38"/>
        <v>0</v>
      </c>
      <c r="AD75" s="95">
        <f t="shared" si="38"/>
        <v>0</v>
      </c>
      <c r="AE75" s="95">
        <f t="shared" si="38"/>
        <v>0</v>
      </c>
      <c r="AF75" s="95">
        <f t="shared" si="38"/>
        <v>0</v>
      </c>
      <c r="AG75" s="95">
        <f t="shared" si="38"/>
        <v>0</v>
      </c>
      <c r="AH75" s="95">
        <f t="shared" si="38"/>
        <v>0</v>
      </c>
      <c r="AI75" s="95">
        <f t="shared" si="38"/>
        <v>0</v>
      </c>
      <c r="AJ75" s="95">
        <f t="shared" si="38"/>
        <v>0</v>
      </c>
      <c r="AK75" s="95">
        <f t="shared" si="38"/>
        <v>0</v>
      </c>
      <c r="AL75" s="95">
        <f t="shared" si="38"/>
        <v>0</v>
      </c>
      <c r="AM75" s="95">
        <f t="shared" si="38"/>
        <v>0</v>
      </c>
      <c r="AN75" s="95">
        <f t="shared" si="38"/>
        <v>0</v>
      </c>
      <c r="AO75" s="95">
        <f t="shared" si="38"/>
        <v>0</v>
      </c>
      <c r="AP75" s="95">
        <f t="shared" si="38"/>
        <v>0</v>
      </c>
      <c r="AQ75" s="95">
        <f t="shared" si="38"/>
        <v>0</v>
      </c>
      <c r="AR75" s="95">
        <f t="shared" si="38"/>
        <v>0</v>
      </c>
      <c r="AS75" s="95">
        <f t="shared" si="38"/>
        <v>0</v>
      </c>
      <c r="AT75" s="95">
        <f t="shared" si="38"/>
        <v>0</v>
      </c>
      <c r="AU75" s="95">
        <f t="shared" si="38"/>
        <v>0</v>
      </c>
      <c r="AV75" s="95">
        <f t="shared" si="38"/>
        <v>0</v>
      </c>
      <c r="AW75" s="95">
        <f t="shared" si="38"/>
        <v>0</v>
      </c>
      <c r="AX75" s="95">
        <f t="shared" si="38"/>
        <v>0</v>
      </c>
      <c r="AY75" s="95">
        <f t="shared" si="38"/>
        <v>0</v>
      </c>
      <c r="AZ75" s="95">
        <f t="shared" si="38"/>
        <v>0</v>
      </c>
      <c r="BA75" s="95">
        <f t="shared" si="38"/>
        <v>0</v>
      </c>
      <c r="BB75" s="95">
        <f t="shared" si="38"/>
        <v>0</v>
      </c>
      <c r="BC75" s="95">
        <f t="shared" si="38"/>
        <v>0</v>
      </c>
      <c r="BD75" s="95">
        <f t="shared" si="38"/>
        <v>0</v>
      </c>
      <c r="BE75" s="95">
        <f t="shared" si="38"/>
        <v>0</v>
      </c>
      <c r="BF75" s="95">
        <f t="shared" si="38"/>
        <v>0</v>
      </c>
      <c r="BG75" s="95">
        <f t="shared" si="38"/>
        <v>0</v>
      </c>
      <c r="BH75" s="95">
        <f t="shared" si="38"/>
        <v>0</v>
      </c>
      <c r="BI75" s="95">
        <f t="shared" si="38"/>
        <v>0</v>
      </c>
      <c r="BJ75" s="95">
        <f t="shared" si="38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9">B20</f>
        <v>0</v>
      </c>
      <c r="C78" s="87">
        <f t="shared" si="39"/>
        <v>0</v>
      </c>
      <c r="D78" s="87">
        <f t="shared" si="39"/>
        <v>0</v>
      </c>
      <c r="E78" s="87">
        <f t="shared" si="39"/>
        <v>0</v>
      </c>
      <c r="F78" s="87">
        <f t="shared" si="39"/>
        <v>0</v>
      </c>
      <c r="G78" s="87">
        <f t="shared" si="39"/>
        <v>0</v>
      </c>
      <c r="H78" s="87">
        <f t="shared" si="39"/>
        <v>0</v>
      </c>
      <c r="I78" s="87">
        <f t="shared" si="39"/>
        <v>0</v>
      </c>
      <c r="J78" s="87">
        <f t="shared" si="39"/>
        <v>0</v>
      </c>
      <c r="K78" s="87">
        <f t="shared" si="39"/>
        <v>0</v>
      </c>
      <c r="L78" s="87">
        <f t="shared" si="39"/>
        <v>0</v>
      </c>
      <c r="M78" s="87">
        <f t="shared" si="39"/>
        <v>0</v>
      </c>
      <c r="N78" s="87">
        <f t="shared" si="39"/>
        <v>0</v>
      </c>
      <c r="O78" s="87">
        <f t="shared" si="39"/>
        <v>0</v>
      </c>
      <c r="P78" s="87">
        <f t="shared" si="39"/>
        <v>0</v>
      </c>
      <c r="Q78" s="87">
        <f t="shared" si="39"/>
        <v>0</v>
      </c>
      <c r="R78" s="87">
        <f t="shared" si="39"/>
        <v>0</v>
      </c>
      <c r="S78" s="87">
        <f t="shared" si="39"/>
        <v>0</v>
      </c>
      <c r="T78" s="87">
        <f t="shared" si="39"/>
        <v>0</v>
      </c>
      <c r="U78" s="87">
        <f t="shared" si="39"/>
        <v>0</v>
      </c>
      <c r="V78" s="87">
        <f t="shared" si="39"/>
        <v>0</v>
      </c>
      <c r="W78" s="87">
        <f t="shared" si="39"/>
        <v>0</v>
      </c>
      <c r="X78" s="87">
        <f t="shared" si="39"/>
        <v>0</v>
      </c>
      <c r="Y78" s="87">
        <f t="shared" si="39"/>
        <v>0</v>
      </c>
      <c r="Z78" s="87">
        <f t="shared" si="39"/>
        <v>0</v>
      </c>
      <c r="AA78" s="87">
        <f t="shared" si="39"/>
        <v>0</v>
      </c>
      <c r="AB78" s="87">
        <f t="shared" si="39"/>
        <v>0</v>
      </c>
      <c r="AC78" s="87">
        <f t="shared" si="39"/>
        <v>0</v>
      </c>
      <c r="AD78" s="87">
        <f t="shared" si="39"/>
        <v>0</v>
      </c>
      <c r="AE78" s="87">
        <f t="shared" si="39"/>
        <v>0</v>
      </c>
      <c r="AF78" s="87">
        <f t="shared" si="39"/>
        <v>0</v>
      </c>
      <c r="AG78" s="87">
        <f t="shared" si="39"/>
        <v>0</v>
      </c>
      <c r="AH78" s="87">
        <f t="shared" si="39"/>
        <v>0</v>
      </c>
      <c r="AI78" s="87">
        <f t="shared" si="39"/>
        <v>0</v>
      </c>
      <c r="AJ78" s="87">
        <f t="shared" si="39"/>
        <v>0</v>
      </c>
      <c r="AK78" s="87">
        <f t="shared" si="39"/>
        <v>0</v>
      </c>
      <c r="AL78" s="87">
        <f t="shared" si="39"/>
        <v>0</v>
      </c>
      <c r="AM78" s="87">
        <f t="shared" si="39"/>
        <v>0</v>
      </c>
      <c r="AN78" s="87">
        <f t="shared" si="39"/>
        <v>0</v>
      </c>
      <c r="AO78" s="87">
        <f t="shared" si="39"/>
        <v>0</v>
      </c>
      <c r="AP78" s="87">
        <f t="shared" si="39"/>
        <v>0</v>
      </c>
      <c r="AQ78" s="87">
        <f t="shared" si="39"/>
        <v>0</v>
      </c>
      <c r="AR78" s="87">
        <f t="shared" si="39"/>
        <v>0</v>
      </c>
      <c r="AS78" s="87">
        <f t="shared" si="39"/>
        <v>0</v>
      </c>
      <c r="AT78" s="87">
        <f t="shared" si="39"/>
        <v>0</v>
      </c>
      <c r="AU78" s="87">
        <f t="shared" si="39"/>
        <v>0</v>
      </c>
      <c r="AV78" s="87">
        <f t="shared" si="39"/>
        <v>0</v>
      </c>
      <c r="AW78" s="87">
        <f t="shared" si="39"/>
        <v>0</v>
      </c>
      <c r="AX78" s="87">
        <f t="shared" si="39"/>
        <v>0</v>
      </c>
      <c r="AY78" s="87">
        <f t="shared" si="39"/>
        <v>0</v>
      </c>
      <c r="AZ78" s="87">
        <f t="shared" si="39"/>
        <v>0</v>
      </c>
      <c r="BA78" s="87">
        <f t="shared" si="39"/>
        <v>0</v>
      </c>
      <c r="BB78" s="87">
        <f t="shared" si="39"/>
        <v>0</v>
      </c>
      <c r="BC78" s="87">
        <f t="shared" si="39"/>
        <v>0</v>
      </c>
      <c r="BD78" s="87">
        <f t="shared" si="39"/>
        <v>0</v>
      </c>
      <c r="BE78" s="87">
        <f t="shared" si="39"/>
        <v>0</v>
      </c>
      <c r="BF78" s="87">
        <f t="shared" si="39"/>
        <v>0</v>
      </c>
      <c r="BG78" s="87">
        <f t="shared" si="39"/>
        <v>0</v>
      </c>
      <c r="BH78" s="87">
        <f t="shared" si="39"/>
        <v>0</v>
      </c>
      <c r="BI78" s="87">
        <f t="shared" si="39"/>
        <v>0</v>
      </c>
      <c r="BJ78" s="87">
        <f t="shared" si="39"/>
        <v>0</v>
      </c>
      <c r="BK78" s="87">
        <f t="shared" si="39"/>
        <v>0</v>
      </c>
      <c r="BL78" s="87">
        <f t="shared" si="39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0</v>
      </c>
      <c r="E80" s="87">
        <f>SUM($B$78:E78)</f>
        <v>0</v>
      </c>
      <c r="F80" s="87">
        <f>SUM($B$78:F78)</f>
        <v>0</v>
      </c>
      <c r="G80" s="87">
        <f>SUM($B$78:G78)</f>
        <v>0</v>
      </c>
      <c r="H80" s="87">
        <f>SUM($B$78:H78)</f>
        <v>0</v>
      </c>
      <c r="I80" s="87">
        <f>SUM($B$78:I78)</f>
        <v>0</v>
      </c>
      <c r="J80" s="87">
        <f>SUM($B$78:J78)</f>
        <v>0</v>
      </c>
      <c r="K80" s="87">
        <f>SUM($B$78:K78)</f>
        <v>0</v>
      </c>
      <c r="L80" s="87">
        <f>SUM($B$78:L78)</f>
        <v>0</v>
      </c>
      <c r="M80" s="87">
        <f>SUM($B$78:M78)</f>
        <v>0</v>
      </c>
      <c r="N80" s="87">
        <f>SUM($B$78:N78)</f>
        <v>0</v>
      </c>
      <c r="O80" s="87">
        <f>SUM($B$78:O78)</f>
        <v>0</v>
      </c>
      <c r="P80" s="87">
        <f>SUM($B$78:P78)</f>
        <v>0</v>
      </c>
      <c r="Q80" s="87">
        <f>SUM($B$78:Q78)</f>
        <v>0</v>
      </c>
      <c r="R80" s="87">
        <f>SUM($B$78:R78)</f>
        <v>0</v>
      </c>
      <c r="S80" s="87">
        <f>SUM($B$78:S78)</f>
        <v>0</v>
      </c>
      <c r="T80" s="87">
        <f>SUM($B$78:T78)</f>
        <v>0</v>
      </c>
      <c r="U80" s="87">
        <f>SUM($B$78:U78)</f>
        <v>0</v>
      </c>
      <c r="V80" s="87">
        <f>SUM($B$78:V78)</f>
        <v>0</v>
      </c>
      <c r="W80" s="87">
        <f>SUM($B$78:W78)</f>
        <v>0</v>
      </c>
      <c r="X80" s="87">
        <f>SUM($B$78:X78)</f>
        <v>0</v>
      </c>
      <c r="Y80" s="87">
        <f>SUM($B$78:Y78)</f>
        <v>0</v>
      </c>
      <c r="Z80" s="87">
        <f>SUM($B$78:Z78)</f>
        <v>0</v>
      </c>
      <c r="AA80" s="87">
        <f>SUM($B$78:AA78)</f>
        <v>0</v>
      </c>
      <c r="AB80" s="87">
        <f>SUM($B$78:AB78)</f>
        <v>0</v>
      </c>
      <c r="AC80" s="87">
        <f>SUM($B$78:AC78)</f>
        <v>0</v>
      </c>
      <c r="AD80" s="87">
        <f>SUM($B$78:AD78)</f>
        <v>0</v>
      </c>
      <c r="AE80" s="87">
        <f>SUM($B$78:AE78)</f>
        <v>0</v>
      </c>
      <c r="AF80" s="87">
        <f>SUM($B$78:AF78)</f>
        <v>0</v>
      </c>
      <c r="AG80" s="87">
        <f>SUM($B$78:AG78)</f>
        <v>0</v>
      </c>
      <c r="AH80" s="87">
        <f>SUM($B$78:AH78)</f>
        <v>0</v>
      </c>
      <c r="AI80" s="87">
        <f>SUM($B$78:AI78)</f>
        <v>0</v>
      </c>
      <c r="AJ80" s="87">
        <f>SUM($B$78:AJ78)</f>
        <v>0</v>
      </c>
      <c r="AK80" s="87">
        <f>SUM($B$78:AK78)</f>
        <v>0</v>
      </c>
      <c r="AL80" s="87">
        <f>SUM($B$78:AL78)</f>
        <v>0</v>
      </c>
      <c r="AM80" s="87">
        <f>SUM($B$78:AM78)</f>
        <v>0</v>
      </c>
      <c r="AN80" s="87">
        <f>SUM($B$78:AN78)</f>
        <v>0</v>
      </c>
      <c r="AO80" s="87">
        <f>SUM($B$78:AO78)</f>
        <v>0</v>
      </c>
      <c r="AP80" s="87">
        <f>SUM($B$78:AP78)</f>
        <v>0</v>
      </c>
      <c r="AQ80" s="87">
        <f>SUM($B$78:AQ78)</f>
        <v>0</v>
      </c>
      <c r="AR80" s="87">
        <f>SUM($B$78:AR78)</f>
        <v>0</v>
      </c>
      <c r="AS80" s="87">
        <f>SUM($B$78:AS78)</f>
        <v>0</v>
      </c>
      <c r="AT80" s="87">
        <f>SUM($B$78:AT78)</f>
        <v>0</v>
      </c>
      <c r="AU80" s="87">
        <f>SUM($B$78:AU78)</f>
        <v>0</v>
      </c>
      <c r="AV80" s="87">
        <f>SUM($B$78:AV78)</f>
        <v>0</v>
      </c>
      <c r="AW80" s="87">
        <f>SUM($B$78:AW78)</f>
        <v>0</v>
      </c>
      <c r="AX80" s="87">
        <f>SUM($B$78:AX78)</f>
        <v>0</v>
      </c>
      <c r="AY80" s="87">
        <f>SUM($B$78:AY78)</f>
        <v>0</v>
      </c>
      <c r="AZ80" s="87">
        <f>SUM($B$78:AZ78)</f>
        <v>0</v>
      </c>
      <c r="BA80" s="87">
        <f>SUM($B$78:BA78)</f>
        <v>0</v>
      </c>
      <c r="BB80" s="87">
        <f>SUM($B$78:BB78)</f>
        <v>0</v>
      </c>
      <c r="BC80" s="87">
        <f>SUM($B$78:BC78)</f>
        <v>0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0</v>
      </c>
      <c r="E81" s="330">
        <f t="shared" ref="E81:BL81" si="40">E74</f>
        <v>0</v>
      </c>
      <c r="F81" s="330">
        <f t="shared" si="40"/>
        <v>0</v>
      </c>
      <c r="G81" s="330">
        <f t="shared" si="40"/>
        <v>0</v>
      </c>
      <c r="H81" s="330">
        <f t="shared" si="40"/>
        <v>0</v>
      </c>
      <c r="I81" s="330">
        <f t="shared" si="40"/>
        <v>0</v>
      </c>
      <c r="J81" s="330">
        <f t="shared" si="40"/>
        <v>0</v>
      </c>
      <c r="K81" s="330">
        <f t="shared" si="40"/>
        <v>0</v>
      </c>
      <c r="L81" s="330">
        <f t="shared" si="40"/>
        <v>0</v>
      </c>
      <c r="M81" s="330">
        <f t="shared" si="40"/>
        <v>0</v>
      </c>
      <c r="N81" s="330">
        <f t="shared" si="40"/>
        <v>0</v>
      </c>
      <c r="O81" s="330">
        <f t="shared" si="40"/>
        <v>0</v>
      </c>
      <c r="P81" s="330">
        <f t="shared" si="40"/>
        <v>0</v>
      </c>
      <c r="Q81" s="330">
        <f t="shared" si="40"/>
        <v>0</v>
      </c>
      <c r="R81" s="330">
        <f t="shared" si="40"/>
        <v>0</v>
      </c>
      <c r="S81" s="330">
        <f t="shared" si="40"/>
        <v>0</v>
      </c>
      <c r="T81" s="330">
        <f t="shared" si="40"/>
        <v>0</v>
      </c>
      <c r="U81" s="330">
        <f t="shared" si="40"/>
        <v>0</v>
      </c>
      <c r="V81" s="330">
        <f t="shared" si="40"/>
        <v>0</v>
      </c>
      <c r="W81" s="330">
        <f t="shared" si="40"/>
        <v>0</v>
      </c>
      <c r="X81" s="330">
        <f t="shared" si="40"/>
        <v>0</v>
      </c>
      <c r="Y81" s="330">
        <f t="shared" si="40"/>
        <v>0</v>
      </c>
      <c r="Z81" s="330">
        <f t="shared" si="40"/>
        <v>0</v>
      </c>
      <c r="AA81" s="330">
        <f t="shared" si="40"/>
        <v>0</v>
      </c>
      <c r="AB81" s="330">
        <f t="shared" si="40"/>
        <v>0</v>
      </c>
      <c r="AC81" s="330">
        <f t="shared" si="40"/>
        <v>0</v>
      </c>
      <c r="AD81" s="330">
        <f t="shared" si="40"/>
        <v>0</v>
      </c>
      <c r="AE81" s="330">
        <f t="shared" si="40"/>
        <v>0</v>
      </c>
      <c r="AF81" s="330">
        <f t="shared" si="40"/>
        <v>0</v>
      </c>
      <c r="AG81" s="330">
        <f t="shared" si="40"/>
        <v>0</v>
      </c>
      <c r="AH81" s="330">
        <f t="shared" si="40"/>
        <v>0</v>
      </c>
      <c r="AI81" s="330">
        <f t="shared" si="40"/>
        <v>0</v>
      </c>
      <c r="AJ81" s="330">
        <f t="shared" si="40"/>
        <v>0</v>
      </c>
      <c r="AK81" s="330">
        <f t="shared" si="40"/>
        <v>0</v>
      </c>
      <c r="AL81" s="330">
        <f t="shared" si="40"/>
        <v>0</v>
      </c>
      <c r="AM81" s="330">
        <f t="shared" si="40"/>
        <v>0</v>
      </c>
      <c r="AN81" s="330">
        <f t="shared" si="40"/>
        <v>0</v>
      </c>
      <c r="AO81" s="330">
        <f t="shared" si="40"/>
        <v>0</v>
      </c>
      <c r="AP81" s="330">
        <f t="shared" si="40"/>
        <v>0</v>
      </c>
      <c r="AQ81" s="330">
        <f t="shared" si="40"/>
        <v>0</v>
      </c>
      <c r="AR81" s="330">
        <f t="shared" si="40"/>
        <v>0</v>
      </c>
      <c r="AS81" s="330">
        <f t="shared" si="40"/>
        <v>0</v>
      </c>
      <c r="AT81" s="330">
        <f t="shared" si="40"/>
        <v>0</v>
      </c>
      <c r="AU81" s="330">
        <f t="shared" si="40"/>
        <v>0</v>
      </c>
      <c r="AV81" s="330">
        <f t="shared" si="40"/>
        <v>0</v>
      </c>
      <c r="AW81" s="330">
        <f t="shared" si="40"/>
        <v>0</v>
      </c>
      <c r="AX81" s="330">
        <f t="shared" si="40"/>
        <v>0</v>
      </c>
      <c r="AY81" s="330">
        <f t="shared" si="40"/>
        <v>0</v>
      </c>
      <c r="AZ81" s="330">
        <f t="shared" si="40"/>
        <v>0</v>
      </c>
      <c r="BA81" s="330">
        <f t="shared" si="40"/>
        <v>0</v>
      </c>
      <c r="BB81" s="330">
        <f t="shared" si="40"/>
        <v>0</v>
      </c>
      <c r="BC81" s="330">
        <f t="shared" si="40"/>
        <v>0</v>
      </c>
      <c r="BD81" s="330">
        <f t="shared" si="40"/>
        <v>0</v>
      </c>
      <c r="BE81" s="330">
        <f t="shared" si="40"/>
        <v>0</v>
      </c>
      <c r="BF81" s="330">
        <f t="shared" si="40"/>
        <v>0</v>
      </c>
      <c r="BG81" s="330">
        <f t="shared" si="40"/>
        <v>0</v>
      </c>
      <c r="BH81" s="330">
        <f t="shared" si="40"/>
        <v>0</v>
      </c>
      <c r="BI81" s="330">
        <f t="shared" si="40"/>
        <v>0</v>
      </c>
      <c r="BJ81" s="330">
        <f t="shared" si="40"/>
        <v>0</v>
      </c>
      <c r="BK81" s="330">
        <f t="shared" si="40"/>
        <v>0</v>
      </c>
      <c r="BL81" s="330">
        <f t="shared" si="40"/>
        <v>0</v>
      </c>
      <c r="BM81" s="37"/>
      <c r="BN81" s="75">
        <f>SUM(B81:BM81)</f>
        <v>0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1">C79+C81</f>
        <v>0</v>
      </c>
      <c r="D82" s="95">
        <f t="shared" si="41"/>
        <v>0</v>
      </c>
      <c r="E82" s="95">
        <f t="shared" si="41"/>
        <v>0</v>
      </c>
      <c r="F82" s="95">
        <f t="shared" si="41"/>
        <v>0</v>
      </c>
      <c r="G82" s="95">
        <f t="shared" si="41"/>
        <v>0</v>
      </c>
      <c r="H82" s="95">
        <f t="shared" si="41"/>
        <v>0</v>
      </c>
      <c r="I82" s="95">
        <f t="shared" si="41"/>
        <v>0</v>
      </c>
      <c r="J82" s="95">
        <f t="shared" si="41"/>
        <v>0</v>
      </c>
      <c r="K82" s="95">
        <f t="shared" si="41"/>
        <v>0</v>
      </c>
      <c r="L82" s="95">
        <f t="shared" si="41"/>
        <v>0</v>
      </c>
      <c r="M82" s="95">
        <f t="shared" si="41"/>
        <v>0</v>
      </c>
      <c r="N82" s="95">
        <f t="shared" si="41"/>
        <v>0</v>
      </c>
      <c r="O82" s="95">
        <f t="shared" si="41"/>
        <v>0</v>
      </c>
      <c r="P82" s="95">
        <f t="shared" si="41"/>
        <v>0</v>
      </c>
      <c r="Q82" s="95">
        <f t="shared" si="41"/>
        <v>0</v>
      </c>
      <c r="R82" s="95">
        <f t="shared" si="41"/>
        <v>0</v>
      </c>
      <c r="S82" s="95">
        <f t="shared" si="41"/>
        <v>0</v>
      </c>
      <c r="T82" s="95">
        <f t="shared" si="41"/>
        <v>0</v>
      </c>
      <c r="U82" s="95">
        <f t="shared" si="41"/>
        <v>0</v>
      </c>
      <c r="V82" s="95">
        <f t="shared" si="41"/>
        <v>0</v>
      </c>
      <c r="W82" s="95">
        <f t="shared" si="41"/>
        <v>0</v>
      </c>
      <c r="X82" s="95">
        <f t="shared" si="41"/>
        <v>0</v>
      </c>
      <c r="Y82" s="95">
        <f t="shared" si="41"/>
        <v>0</v>
      </c>
      <c r="Z82" s="95">
        <f t="shared" si="41"/>
        <v>0</v>
      </c>
      <c r="AA82" s="95">
        <f t="shared" si="41"/>
        <v>0</v>
      </c>
      <c r="AB82" s="95">
        <f t="shared" si="41"/>
        <v>0</v>
      </c>
      <c r="AC82" s="95">
        <f t="shared" si="41"/>
        <v>0</v>
      </c>
      <c r="AD82" s="95">
        <f t="shared" si="41"/>
        <v>0</v>
      </c>
      <c r="AE82" s="95">
        <f t="shared" si="41"/>
        <v>0</v>
      </c>
      <c r="AF82" s="95">
        <f t="shared" si="41"/>
        <v>0</v>
      </c>
      <c r="AG82" s="95">
        <f t="shared" si="41"/>
        <v>0</v>
      </c>
      <c r="AH82" s="95">
        <f t="shared" si="41"/>
        <v>0</v>
      </c>
      <c r="AI82" s="95">
        <f t="shared" si="41"/>
        <v>0</v>
      </c>
      <c r="AJ82" s="95">
        <f t="shared" si="41"/>
        <v>0</v>
      </c>
      <c r="AK82" s="95">
        <f t="shared" si="41"/>
        <v>0</v>
      </c>
      <c r="AL82" s="95">
        <f t="shared" si="41"/>
        <v>0</v>
      </c>
      <c r="AM82" s="95">
        <f t="shared" si="41"/>
        <v>0</v>
      </c>
      <c r="AN82" s="95">
        <f t="shared" si="41"/>
        <v>0</v>
      </c>
      <c r="AO82" s="95">
        <f t="shared" si="41"/>
        <v>0</v>
      </c>
      <c r="AP82" s="95">
        <f t="shared" si="41"/>
        <v>0</v>
      </c>
      <c r="AQ82" s="95">
        <f t="shared" si="41"/>
        <v>0</v>
      </c>
      <c r="AR82" s="95">
        <f t="shared" si="41"/>
        <v>0</v>
      </c>
      <c r="AS82" s="95">
        <f t="shared" si="41"/>
        <v>0</v>
      </c>
      <c r="AT82" s="95">
        <f t="shared" si="41"/>
        <v>0</v>
      </c>
      <c r="AU82" s="95">
        <f t="shared" si="41"/>
        <v>0</v>
      </c>
      <c r="AV82" s="95">
        <f t="shared" si="41"/>
        <v>0</v>
      </c>
      <c r="AW82" s="95">
        <f t="shared" si="41"/>
        <v>0</v>
      </c>
      <c r="AX82" s="95">
        <f t="shared" si="41"/>
        <v>0</v>
      </c>
      <c r="AY82" s="95">
        <f t="shared" si="41"/>
        <v>0</v>
      </c>
      <c r="AZ82" s="95">
        <f t="shared" si="41"/>
        <v>0</v>
      </c>
      <c r="BA82" s="95">
        <f t="shared" si="41"/>
        <v>0</v>
      </c>
      <c r="BB82" s="95">
        <f t="shared" si="41"/>
        <v>0</v>
      </c>
      <c r="BC82" s="95">
        <f t="shared" si="41"/>
        <v>0</v>
      </c>
      <c r="BD82" s="95">
        <f t="shared" si="41"/>
        <v>0</v>
      </c>
      <c r="BE82" s="95">
        <f t="shared" si="41"/>
        <v>0</v>
      </c>
      <c r="BF82" s="95">
        <f t="shared" si="41"/>
        <v>0</v>
      </c>
      <c r="BG82" s="95">
        <f t="shared" si="41"/>
        <v>0</v>
      </c>
      <c r="BH82" s="95">
        <f t="shared" si="41"/>
        <v>0</v>
      </c>
      <c r="BI82" s="95">
        <f t="shared" si="41"/>
        <v>0</v>
      </c>
      <c r="BJ82" s="95">
        <f t="shared" si="41"/>
        <v>0</v>
      </c>
      <c r="BK82" s="95">
        <f t="shared" si="41"/>
        <v>0</v>
      </c>
      <c r="BL82" s="95">
        <f t="shared" si="41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AY85" si="42">$B$20*(1-$B$5)/$B$3</f>
        <v>0</v>
      </c>
      <c r="C85" s="75">
        <f t="shared" si="42"/>
        <v>0</v>
      </c>
      <c r="D85" s="75">
        <f t="shared" si="42"/>
        <v>0</v>
      </c>
      <c r="E85" s="75">
        <f t="shared" si="42"/>
        <v>0</v>
      </c>
      <c r="F85" s="75">
        <f t="shared" si="42"/>
        <v>0</v>
      </c>
      <c r="G85" s="75">
        <f t="shared" si="42"/>
        <v>0</v>
      </c>
      <c r="H85" s="75">
        <f t="shared" si="42"/>
        <v>0</v>
      </c>
      <c r="I85" s="75">
        <f t="shared" si="42"/>
        <v>0</v>
      </c>
      <c r="J85" s="75">
        <f t="shared" si="42"/>
        <v>0</v>
      </c>
      <c r="K85" s="75">
        <f t="shared" si="42"/>
        <v>0</v>
      </c>
      <c r="L85" s="75">
        <f t="shared" si="42"/>
        <v>0</v>
      </c>
      <c r="M85" s="75">
        <f t="shared" si="42"/>
        <v>0</v>
      </c>
      <c r="N85" s="75">
        <f t="shared" si="42"/>
        <v>0</v>
      </c>
      <c r="O85" s="75">
        <f t="shared" si="42"/>
        <v>0</v>
      </c>
      <c r="P85" s="75">
        <f t="shared" si="42"/>
        <v>0</v>
      </c>
      <c r="Q85" s="75">
        <f t="shared" si="42"/>
        <v>0</v>
      </c>
      <c r="R85" s="75">
        <f t="shared" si="42"/>
        <v>0</v>
      </c>
      <c r="S85" s="75">
        <f t="shared" si="42"/>
        <v>0</v>
      </c>
      <c r="T85" s="75">
        <f t="shared" si="42"/>
        <v>0</v>
      </c>
      <c r="U85" s="75">
        <f t="shared" si="42"/>
        <v>0</v>
      </c>
      <c r="V85" s="75">
        <f t="shared" si="42"/>
        <v>0</v>
      </c>
      <c r="W85" s="75">
        <f t="shared" si="42"/>
        <v>0</v>
      </c>
      <c r="X85" s="75">
        <f t="shared" si="42"/>
        <v>0</v>
      </c>
      <c r="Y85" s="75">
        <f t="shared" si="42"/>
        <v>0</v>
      </c>
      <c r="Z85" s="75">
        <f t="shared" si="42"/>
        <v>0</v>
      </c>
      <c r="AA85" s="75">
        <f t="shared" si="42"/>
        <v>0</v>
      </c>
      <c r="AB85" s="75">
        <f t="shared" si="42"/>
        <v>0</v>
      </c>
      <c r="AC85" s="75">
        <f t="shared" si="42"/>
        <v>0</v>
      </c>
      <c r="AD85" s="75">
        <f t="shared" si="42"/>
        <v>0</v>
      </c>
      <c r="AE85" s="75">
        <f t="shared" si="42"/>
        <v>0</v>
      </c>
      <c r="AF85" s="75">
        <f t="shared" si="42"/>
        <v>0</v>
      </c>
      <c r="AG85" s="75">
        <f t="shared" si="42"/>
        <v>0</v>
      </c>
      <c r="AH85" s="75">
        <f t="shared" si="42"/>
        <v>0</v>
      </c>
      <c r="AI85" s="75">
        <f t="shared" si="42"/>
        <v>0</v>
      </c>
      <c r="AJ85" s="75">
        <f t="shared" si="42"/>
        <v>0</v>
      </c>
      <c r="AK85" s="75">
        <f t="shared" si="42"/>
        <v>0</v>
      </c>
      <c r="AL85" s="75">
        <f t="shared" si="42"/>
        <v>0</v>
      </c>
      <c r="AM85" s="75">
        <f t="shared" si="42"/>
        <v>0</v>
      </c>
      <c r="AN85" s="75">
        <f t="shared" si="42"/>
        <v>0</v>
      </c>
      <c r="AO85" s="75">
        <f t="shared" si="42"/>
        <v>0</v>
      </c>
      <c r="AP85" s="75">
        <f t="shared" si="42"/>
        <v>0</v>
      </c>
      <c r="AQ85" s="75">
        <f t="shared" si="42"/>
        <v>0</v>
      </c>
      <c r="AR85" s="75">
        <f t="shared" si="42"/>
        <v>0</v>
      </c>
      <c r="AS85" s="75">
        <f t="shared" si="42"/>
        <v>0</v>
      </c>
      <c r="AT85" s="75">
        <f t="shared" si="42"/>
        <v>0</v>
      </c>
      <c r="AU85" s="75">
        <f t="shared" si="42"/>
        <v>0</v>
      </c>
      <c r="AV85" s="75">
        <f t="shared" si="42"/>
        <v>0</v>
      </c>
      <c r="AW85" s="75">
        <f t="shared" si="42"/>
        <v>0</v>
      </c>
      <c r="AX85" s="75">
        <f t="shared" si="42"/>
        <v>0</v>
      </c>
      <c r="AY85" s="75">
        <f t="shared" si="42"/>
        <v>0</v>
      </c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37"/>
      <c r="BN85" s="75">
        <f t="shared" ref="BN85:BN97" si="43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AZ86" si="44">$C$20*(1-$B$5)/$B$3</f>
        <v>0</v>
      </c>
      <c r="D86" s="75">
        <f t="shared" si="44"/>
        <v>0</v>
      </c>
      <c r="E86" s="75">
        <f t="shared" si="44"/>
        <v>0</v>
      </c>
      <c r="F86" s="75">
        <f t="shared" si="44"/>
        <v>0</v>
      </c>
      <c r="G86" s="75">
        <f t="shared" si="44"/>
        <v>0</v>
      </c>
      <c r="H86" s="75">
        <f t="shared" si="44"/>
        <v>0</v>
      </c>
      <c r="I86" s="75">
        <f t="shared" si="44"/>
        <v>0</v>
      </c>
      <c r="J86" s="75">
        <f t="shared" si="44"/>
        <v>0</v>
      </c>
      <c r="K86" s="75">
        <f t="shared" si="44"/>
        <v>0</v>
      </c>
      <c r="L86" s="75">
        <f t="shared" si="44"/>
        <v>0</v>
      </c>
      <c r="M86" s="75">
        <f t="shared" si="44"/>
        <v>0</v>
      </c>
      <c r="N86" s="75">
        <f t="shared" si="44"/>
        <v>0</v>
      </c>
      <c r="O86" s="75">
        <f t="shared" si="44"/>
        <v>0</v>
      </c>
      <c r="P86" s="75">
        <f t="shared" si="44"/>
        <v>0</v>
      </c>
      <c r="Q86" s="75">
        <f t="shared" si="44"/>
        <v>0</v>
      </c>
      <c r="R86" s="75">
        <f t="shared" si="44"/>
        <v>0</v>
      </c>
      <c r="S86" s="75">
        <f t="shared" si="44"/>
        <v>0</v>
      </c>
      <c r="T86" s="75">
        <f t="shared" si="44"/>
        <v>0</v>
      </c>
      <c r="U86" s="75">
        <f t="shared" si="44"/>
        <v>0</v>
      </c>
      <c r="V86" s="75">
        <f t="shared" si="44"/>
        <v>0</v>
      </c>
      <c r="W86" s="75">
        <f t="shared" si="44"/>
        <v>0</v>
      </c>
      <c r="X86" s="75">
        <f t="shared" si="44"/>
        <v>0</v>
      </c>
      <c r="Y86" s="75">
        <f t="shared" si="44"/>
        <v>0</v>
      </c>
      <c r="Z86" s="75">
        <f t="shared" si="44"/>
        <v>0</v>
      </c>
      <c r="AA86" s="75">
        <f t="shared" si="44"/>
        <v>0</v>
      </c>
      <c r="AB86" s="75">
        <f t="shared" si="44"/>
        <v>0</v>
      </c>
      <c r="AC86" s="75">
        <f t="shared" si="44"/>
        <v>0</v>
      </c>
      <c r="AD86" s="75">
        <f t="shared" si="44"/>
        <v>0</v>
      </c>
      <c r="AE86" s="75">
        <f t="shared" si="44"/>
        <v>0</v>
      </c>
      <c r="AF86" s="75">
        <f t="shared" si="44"/>
        <v>0</v>
      </c>
      <c r="AG86" s="75">
        <f t="shared" si="44"/>
        <v>0</v>
      </c>
      <c r="AH86" s="75">
        <f t="shared" si="44"/>
        <v>0</v>
      </c>
      <c r="AI86" s="75">
        <f t="shared" si="44"/>
        <v>0</v>
      </c>
      <c r="AJ86" s="75">
        <f t="shared" si="44"/>
        <v>0</v>
      </c>
      <c r="AK86" s="75">
        <f t="shared" si="44"/>
        <v>0</v>
      </c>
      <c r="AL86" s="75">
        <f t="shared" si="44"/>
        <v>0</v>
      </c>
      <c r="AM86" s="75">
        <f t="shared" si="44"/>
        <v>0</v>
      </c>
      <c r="AN86" s="75">
        <f t="shared" si="44"/>
        <v>0</v>
      </c>
      <c r="AO86" s="75">
        <f t="shared" si="44"/>
        <v>0</v>
      </c>
      <c r="AP86" s="75">
        <f t="shared" si="44"/>
        <v>0</v>
      </c>
      <c r="AQ86" s="75">
        <f t="shared" si="44"/>
        <v>0</v>
      </c>
      <c r="AR86" s="75">
        <f t="shared" si="44"/>
        <v>0</v>
      </c>
      <c r="AS86" s="75">
        <f t="shared" si="44"/>
        <v>0</v>
      </c>
      <c r="AT86" s="75">
        <f t="shared" si="44"/>
        <v>0</v>
      </c>
      <c r="AU86" s="75">
        <f t="shared" si="44"/>
        <v>0</v>
      </c>
      <c r="AV86" s="75">
        <f t="shared" si="44"/>
        <v>0</v>
      </c>
      <c r="AW86" s="75">
        <f t="shared" si="44"/>
        <v>0</v>
      </c>
      <c r="AX86" s="75">
        <f t="shared" si="44"/>
        <v>0</v>
      </c>
      <c r="AY86" s="75">
        <f t="shared" si="44"/>
        <v>0</v>
      </c>
      <c r="AZ86" s="75">
        <f t="shared" si="44"/>
        <v>0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3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0</v>
      </c>
      <c r="E87" s="75">
        <f t="shared" ref="E87:BA87" si="45">$D$20*(1-$B$5)/$B$3</f>
        <v>0</v>
      </c>
      <c r="F87" s="75">
        <f t="shared" si="45"/>
        <v>0</v>
      </c>
      <c r="G87" s="75">
        <f t="shared" si="45"/>
        <v>0</v>
      </c>
      <c r="H87" s="75">
        <f t="shared" si="45"/>
        <v>0</v>
      </c>
      <c r="I87" s="75">
        <f t="shared" si="45"/>
        <v>0</v>
      </c>
      <c r="J87" s="75">
        <f t="shared" si="45"/>
        <v>0</v>
      </c>
      <c r="K87" s="75">
        <f t="shared" si="45"/>
        <v>0</v>
      </c>
      <c r="L87" s="75">
        <f t="shared" si="45"/>
        <v>0</v>
      </c>
      <c r="M87" s="75">
        <f t="shared" si="45"/>
        <v>0</v>
      </c>
      <c r="N87" s="75">
        <f t="shared" si="45"/>
        <v>0</v>
      </c>
      <c r="O87" s="75">
        <f t="shared" si="45"/>
        <v>0</v>
      </c>
      <c r="P87" s="75">
        <f t="shared" si="45"/>
        <v>0</v>
      </c>
      <c r="Q87" s="75">
        <f t="shared" si="45"/>
        <v>0</v>
      </c>
      <c r="R87" s="75">
        <f t="shared" si="45"/>
        <v>0</v>
      </c>
      <c r="S87" s="75">
        <f t="shared" si="45"/>
        <v>0</v>
      </c>
      <c r="T87" s="75">
        <f t="shared" si="45"/>
        <v>0</v>
      </c>
      <c r="U87" s="75">
        <f t="shared" si="45"/>
        <v>0</v>
      </c>
      <c r="V87" s="75">
        <f t="shared" si="45"/>
        <v>0</v>
      </c>
      <c r="W87" s="75">
        <f t="shared" si="45"/>
        <v>0</v>
      </c>
      <c r="X87" s="75">
        <f t="shared" si="45"/>
        <v>0</v>
      </c>
      <c r="Y87" s="75">
        <f t="shared" si="45"/>
        <v>0</v>
      </c>
      <c r="Z87" s="75">
        <f t="shared" si="45"/>
        <v>0</v>
      </c>
      <c r="AA87" s="75">
        <f t="shared" si="45"/>
        <v>0</v>
      </c>
      <c r="AB87" s="75">
        <f t="shared" si="45"/>
        <v>0</v>
      </c>
      <c r="AC87" s="75">
        <f t="shared" si="45"/>
        <v>0</v>
      </c>
      <c r="AD87" s="75">
        <f t="shared" si="45"/>
        <v>0</v>
      </c>
      <c r="AE87" s="75">
        <f t="shared" si="45"/>
        <v>0</v>
      </c>
      <c r="AF87" s="75">
        <f t="shared" si="45"/>
        <v>0</v>
      </c>
      <c r="AG87" s="75">
        <f t="shared" si="45"/>
        <v>0</v>
      </c>
      <c r="AH87" s="75">
        <f t="shared" si="45"/>
        <v>0</v>
      </c>
      <c r="AI87" s="75">
        <f t="shared" si="45"/>
        <v>0</v>
      </c>
      <c r="AJ87" s="75">
        <f t="shared" si="45"/>
        <v>0</v>
      </c>
      <c r="AK87" s="75">
        <f t="shared" si="45"/>
        <v>0</v>
      </c>
      <c r="AL87" s="75">
        <f t="shared" si="45"/>
        <v>0</v>
      </c>
      <c r="AM87" s="75">
        <f t="shared" si="45"/>
        <v>0</v>
      </c>
      <c r="AN87" s="75">
        <f t="shared" si="45"/>
        <v>0</v>
      </c>
      <c r="AO87" s="75">
        <f t="shared" si="45"/>
        <v>0</v>
      </c>
      <c r="AP87" s="75">
        <f t="shared" si="45"/>
        <v>0</v>
      </c>
      <c r="AQ87" s="75">
        <f t="shared" si="45"/>
        <v>0</v>
      </c>
      <c r="AR87" s="75">
        <f t="shared" si="45"/>
        <v>0</v>
      </c>
      <c r="AS87" s="75">
        <f t="shared" si="45"/>
        <v>0</v>
      </c>
      <c r="AT87" s="75">
        <f t="shared" si="45"/>
        <v>0</v>
      </c>
      <c r="AU87" s="75">
        <f t="shared" si="45"/>
        <v>0</v>
      </c>
      <c r="AV87" s="75">
        <f t="shared" si="45"/>
        <v>0</v>
      </c>
      <c r="AW87" s="75">
        <f t="shared" si="45"/>
        <v>0</v>
      </c>
      <c r="AX87" s="75">
        <f t="shared" si="45"/>
        <v>0</v>
      </c>
      <c r="AY87" s="75">
        <f t="shared" si="45"/>
        <v>0</v>
      </c>
      <c r="AZ87" s="75">
        <f t="shared" si="45"/>
        <v>0</v>
      </c>
      <c r="BA87" s="75">
        <f t="shared" si="45"/>
        <v>0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3"/>
        <v>0</v>
      </c>
      <c r="BO87" s="335">
        <f>BN103*(1-0)</f>
        <v>0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6">$E$20*(1-$B$5)/$B$3</f>
        <v>0</v>
      </c>
      <c r="F88" s="75">
        <f t="shared" si="46"/>
        <v>0</v>
      </c>
      <c r="G88" s="75">
        <f t="shared" si="46"/>
        <v>0</v>
      </c>
      <c r="H88" s="75">
        <f t="shared" si="46"/>
        <v>0</v>
      </c>
      <c r="I88" s="75">
        <f t="shared" si="46"/>
        <v>0</v>
      </c>
      <c r="J88" s="75">
        <f t="shared" si="46"/>
        <v>0</v>
      </c>
      <c r="K88" s="75">
        <f t="shared" si="46"/>
        <v>0</v>
      </c>
      <c r="L88" s="75">
        <f t="shared" si="46"/>
        <v>0</v>
      </c>
      <c r="M88" s="75">
        <f t="shared" si="46"/>
        <v>0</v>
      </c>
      <c r="N88" s="75">
        <f t="shared" si="46"/>
        <v>0</v>
      </c>
      <c r="O88" s="75">
        <f t="shared" si="46"/>
        <v>0</v>
      </c>
      <c r="P88" s="75">
        <f t="shared" si="46"/>
        <v>0</v>
      </c>
      <c r="Q88" s="75">
        <f t="shared" si="46"/>
        <v>0</v>
      </c>
      <c r="R88" s="75">
        <f t="shared" si="46"/>
        <v>0</v>
      </c>
      <c r="S88" s="75">
        <f t="shared" si="46"/>
        <v>0</v>
      </c>
      <c r="T88" s="75">
        <f t="shared" si="46"/>
        <v>0</v>
      </c>
      <c r="U88" s="75">
        <f t="shared" si="46"/>
        <v>0</v>
      </c>
      <c r="V88" s="75">
        <f t="shared" si="46"/>
        <v>0</v>
      </c>
      <c r="W88" s="75">
        <f t="shared" si="46"/>
        <v>0</v>
      </c>
      <c r="X88" s="75">
        <f t="shared" si="46"/>
        <v>0</v>
      </c>
      <c r="Y88" s="75">
        <f t="shared" si="46"/>
        <v>0</v>
      </c>
      <c r="Z88" s="75">
        <f t="shared" si="46"/>
        <v>0</v>
      </c>
      <c r="AA88" s="75">
        <f t="shared" si="46"/>
        <v>0</v>
      </c>
      <c r="AB88" s="75">
        <f t="shared" si="46"/>
        <v>0</v>
      </c>
      <c r="AC88" s="75">
        <f t="shared" si="46"/>
        <v>0</v>
      </c>
      <c r="AD88" s="75">
        <f t="shared" si="46"/>
        <v>0</v>
      </c>
      <c r="AE88" s="75">
        <f t="shared" si="46"/>
        <v>0</v>
      </c>
      <c r="AF88" s="75">
        <f t="shared" si="46"/>
        <v>0</v>
      </c>
      <c r="AG88" s="75">
        <f t="shared" si="46"/>
        <v>0</v>
      </c>
      <c r="AH88" s="75">
        <f t="shared" si="46"/>
        <v>0</v>
      </c>
      <c r="AI88" s="75">
        <f t="shared" si="46"/>
        <v>0</v>
      </c>
      <c r="AJ88" s="75">
        <f t="shared" si="46"/>
        <v>0</v>
      </c>
      <c r="AK88" s="75">
        <f t="shared" si="46"/>
        <v>0</v>
      </c>
      <c r="AL88" s="75">
        <f t="shared" si="46"/>
        <v>0</v>
      </c>
      <c r="AM88" s="75">
        <f t="shared" si="46"/>
        <v>0</v>
      </c>
      <c r="AN88" s="75">
        <f t="shared" si="46"/>
        <v>0</v>
      </c>
      <c r="AO88" s="75">
        <f t="shared" si="46"/>
        <v>0</v>
      </c>
      <c r="AP88" s="75">
        <f t="shared" si="46"/>
        <v>0</v>
      </c>
      <c r="AQ88" s="75">
        <f t="shared" si="46"/>
        <v>0</v>
      </c>
      <c r="AR88" s="75">
        <f t="shared" si="46"/>
        <v>0</v>
      </c>
      <c r="AS88" s="75">
        <f t="shared" si="46"/>
        <v>0</v>
      </c>
      <c r="AT88" s="75">
        <f t="shared" si="46"/>
        <v>0</v>
      </c>
      <c r="AU88" s="75">
        <f t="shared" si="46"/>
        <v>0</v>
      </c>
      <c r="AV88" s="75">
        <f t="shared" si="46"/>
        <v>0</v>
      </c>
      <c r="AW88" s="75">
        <f t="shared" si="46"/>
        <v>0</v>
      </c>
      <c r="AX88" s="75">
        <f t="shared" si="46"/>
        <v>0</v>
      </c>
      <c r="AY88" s="75">
        <f t="shared" si="46"/>
        <v>0</v>
      </c>
      <c r="AZ88" s="75">
        <f t="shared" si="46"/>
        <v>0</v>
      </c>
      <c r="BA88" s="75">
        <f t="shared" si="46"/>
        <v>0</v>
      </c>
      <c r="BB88" s="75">
        <f t="shared" si="46"/>
        <v>0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3"/>
        <v>0</v>
      </c>
      <c r="BO88" s="335">
        <f>BN104*(1-0.025)</f>
        <v>0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C89" si="47">$F$20*(1-$B$5)/$B$3</f>
        <v>0</v>
      </c>
      <c r="G89" s="75">
        <f t="shared" si="47"/>
        <v>0</v>
      </c>
      <c r="H89" s="75">
        <f t="shared" si="47"/>
        <v>0</v>
      </c>
      <c r="I89" s="75">
        <f t="shared" si="47"/>
        <v>0</v>
      </c>
      <c r="J89" s="75">
        <f t="shared" si="47"/>
        <v>0</v>
      </c>
      <c r="K89" s="75">
        <f t="shared" si="47"/>
        <v>0</v>
      </c>
      <c r="L89" s="75">
        <f t="shared" si="47"/>
        <v>0</v>
      </c>
      <c r="M89" s="75">
        <f t="shared" si="47"/>
        <v>0</v>
      </c>
      <c r="N89" s="75">
        <f t="shared" si="47"/>
        <v>0</v>
      </c>
      <c r="O89" s="75">
        <f t="shared" si="47"/>
        <v>0</v>
      </c>
      <c r="P89" s="75">
        <f t="shared" si="47"/>
        <v>0</v>
      </c>
      <c r="Q89" s="75">
        <f t="shared" si="47"/>
        <v>0</v>
      </c>
      <c r="R89" s="75">
        <f t="shared" si="47"/>
        <v>0</v>
      </c>
      <c r="S89" s="75">
        <f t="shared" si="47"/>
        <v>0</v>
      </c>
      <c r="T89" s="75">
        <f t="shared" si="47"/>
        <v>0</v>
      </c>
      <c r="U89" s="75">
        <f t="shared" si="47"/>
        <v>0</v>
      </c>
      <c r="V89" s="75">
        <f t="shared" si="47"/>
        <v>0</v>
      </c>
      <c r="W89" s="75">
        <f t="shared" si="47"/>
        <v>0</v>
      </c>
      <c r="X89" s="75">
        <f t="shared" si="47"/>
        <v>0</v>
      </c>
      <c r="Y89" s="75">
        <f t="shared" si="47"/>
        <v>0</v>
      </c>
      <c r="Z89" s="75">
        <f t="shared" si="47"/>
        <v>0</v>
      </c>
      <c r="AA89" s="75">
        <f t="shared" si="47"/>
        <v>0</v>
      </c>
      <c r="AB89" s="75">
        <f t="shared" si="47"/>
        <v>0</v>
      </c>
      <c r="AC89" s="75">
        <f t="shared" si="47"/>
        <v>0</v>
      </c>
      <c r="AD89" s="75">
        <f t="shared" si="47"/>
        <v>0</v>
      </c>
      <c r="AE89" s="75">
        <f t="shared" si="47"/>
        <v>0</v>
      </c>
      <c r="AF89" s="75">
        <f t="shared" si="47"/>
        <v>0</v>
      </c>
      <c r="AG89" s="75">
        <f t="shared" si="47"/>
        <v>0</v>
      </c>
      <c r="AH89" s="75">
        <f t="shared" si="47"/>
        <v>0</v>
      </c>
      <c r="AI89" s="75">
        <f t="shared" si="47"/>
        <v>0</v>
      </c>
      <c r="AJ89" s="75">
        <f t="shared" si="47"/>
        <v>0</v>
      </c>
      <c r="AK89" s="75">
        <f t="shared" si="47"/>
        <v>0</v>
      </c>
      <c r="AL89" s="75">
        <f t="shared" si="47"/>
        <v>0</v>
      </c>
      <c r="AM89" s="75">
        <f t="shared" si="47"/>
        <v>0</v>
      </c>
      <c r="AN89" s="75">
        <f t="shared" si="47"/>
        <v>0</v>
      </c>
      <c r="AO89" s="75">
        <f t="shared" si="47"/>
        <v>0</v>
      </c>
      <c r="AP89" s="75">
        <f t="shared" si="47"/>
        <v>0</v>
      </c>
      <c r="AQ89" s="75">
        <f t="shared" si="47"/>
        <v>0</v>
      </c>
      <c r="AR89" s="75">
        <f t="shared" si="47"/>
        <v>0</v>
      </c>
      <c r="AS89" s="75">
        <f t="shared" si="47"/>
        <v>0</v>
      </c>
      <c r="AT89" s="75">
        <f t="shared" si="47"/>
        <v>0</v>
      </c>
      <c r="AU89" s="75">
        <f t="shared" si="47"/>
        <v>0</v>
      </c>
      <c r="AV89" s="75">
        <f t="shared" si="47"/>
        <v>0</v>
      </c>
      <c r="AW89" s="75">
        <f t="shared" si="47"/>
        <v>0</v>
      </c>
      <c r="AX89" s="75">
        <f t="shared" si="47"/>
        <v>0</v>
      </c>
      <c r="AY89" s="75">
        <f t="shared" si="47"/>
        <v>0</v>
      </c>
      <c r="AZ89" s="75">
        <f t="shared" si="47"/>
        <v>0</v>
      </c>
      <c r="BA89" s="75">
        <f t="shared" si="47"/>
        <v>0</v>
      </c>
      <c r="BB89" s="75">
        <f t="shared" si="47"/>
        <v>0</v>
      </c>
      <c r="BC89" s="75">
        <f t="shared" si="47"/>
        <v>0</v>
      </c>
      <c r="BD89" s="75"/>
      <c r="BE89" s="75"/>
      <c r="BF89" s="75"/>
      <c r="BG89" s="75"/>
      <c r="BH89" s="75"/>
      <c r="BI89" s="75"/>
      <c r="BJ89" s="75"/>
      <c r="BK89" s="75"/>
      <c r="BL89" s="75"/>
      <c r="BM89" s="37"/>
      <c r="BN89" s="75">
        <f t="shared" si="43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8">$G$20*(1-$B$5)/$B$3</f>
        <v>0</v>
      </c>
      <c r="H90" s="75">
        <f t="shared" si="48"/>
        <v>0</v>
      </c>
      <c r="I90" s="75">
        <f t="shared" si="48"/>
        <v>0</v>
      </c>
      <c r="J90" s="75">
        <f t="shared" si="48"/>
        <v>0</v>
      </c>
      <c r="K90" s="75">
        <f t="shared" si="48"/>
        <v>0</v>
      </c>
      <c r="L90" s="75">
        <f t="shared" si="48"/>
        <v>0</v>
      </c>
      <c r="M90" s="75">
        <f t="shared" si="48"/>
        <v>0</v>
      </c>
      <c r="N90" s="75">
        <f t="shared" si="48"/>
        <v>0</v>
      </c>
      <c r="O90" s="75">
        <f t="shared" si="48"/>
        <v>0</v>
      </c>
      <c r="P90" s="75">
        <f t="shared" si="48"/>
        <v>0</v>
      </c>
      <c r="Q90" s="75">
        <f t="shared" si="48"/>
        <v>0</v>
      </c>
      <c r="R90" s="75">
        <f t="shared" si="48"/>
        <v>0</v>
      </c>
      <c r="S90" s="75">
        <f t="shared" si="48"/>
        <v>0</v>
      </c>
      <c r="T90" s="75">
        <f t="shared" si="48"/>
        <v>0</v>
      </c>
      <c r="U90" s="75">
        <f t="shared" si="48"/>
        <v>0</v>
      </c>
      <c r="V90" s="75">
        <f t="shared" si="48"/>
        <v>0</v>
      </c>
      <c r="W90" s="75">
        <f t="shared" si="48"/>
        <v>0</v>
      </c>
      <c r="X90" s="75">
        <f t="shared" si="48"/>
        <v>0</v>
      </c>
      <c r="Y90" s="75">
        <f t="shared" si="48"/>
        <v>0</v>
      </c>
      <c r="Z90" s="75">
        <f t="shared" si="48"/>
        <v>0</v>
      </c>
      <c r="AA90" s="75">
        <f t="shared" si="48"/>
        <v>0</v>
      </c>
      <c r="AB90" s="75">
        <f t="shared" si="48"/>
        <v>0</v>
      </c>
      <c r="AC90" s="75">
        <f t="shared" si="48"/>
        <v>0</v>
      </c>
      <c r="AD90" s="75">
        <f t="shared" si="48"/>
        <v>0</v>
      </c>
      <c r="AE90" s="75">
        <f t="shared" si="48"/>
        <v>0</v>
      </c>
      <c r="AF90" s="75">
        <f t="shared" si="48"/>
        <v>0</v>
      </c>
      <c r="AG90" s="75">
        <f t="shared" si="48"/>
        <v>0</v>
      </c>
      <c r="AH90" s="75">
        <f t="shared" si="48"/>
        <v>0</v>
      </c>
      <c r="AI90" s="75">
        <f t="shared" si="48"/>
        <v>0</v>
      </c>
      <c r="AJ90" s="75">
        <f t="shared" si="48"/>
        <v>0</v>
      </c>
      <c r="AK90" s="75">
        <f t="shared" si="48"/>
        <v>0</v>
      </c>
      <c r="AL90" s="75">
        <f t="shared" si="48"/>
        <v>0</v>
      </c>
      <c r="AM90" s="75">
        <f t="shared" si="48"/>
        <v>0</v>
      </c>
      <c r="AN90" s="75">
        <f t="shared" si="48"/>
        <v>0</v>
      </c>
      <c r="AO90" s="75">
        <f t="shared" si="48"/>
        <v>0</v>
      </c>
      <c r="AP90" s="75">
        <f t="shared" si="48"/>
        <v>0</v>
      </c>
      <c r="AQ90" s="75">
        <f t="shared" si="48"/>
        <v>0</v>
      </c>
      <c r="AR90" s="75">
        <f t="shared" si="48"/>
        <v>0</v>
      </c>
      <c r="AS90" s="75">
        <f t="shared" si="48"/>
        <v>0</v>
      </c>
      <c r="AT90" s="75">
        <f t="shared" si="48"/>
        <v>0</v>
      </c>
      <c r="AU90" s="75">
        <f t="shared" si="48"/>
        <v>0</v>
      </c>
      <c r="AV90" s="75">
        <f t="shared" si="48"/>
        <v>0</v>
      </c>
      <c r="AW90" s="75">
        <f t="shared" si="48"/>
        <v>0</v>
      </c>
      <c r="AX90" s="75">
        <f t="shared" si="48"/>
        <v>0</v>
      </c>
      <c r="AY90" s="75">
        <f t="shared" si="48"/>
        <v>0</v>
      </c>
      <c r="AZ90" s="75">
        <f t="shared" si="48"/>
        <v>0</v>
      </c>
      <c r="BA90" s="75">
        <f t="shared" si="48"/>
        <v>0</v>
      </c>
      <c r="BB90" s="75">
        <f t="shared" si="48"/>
        <v>0</v>
      </c>
      <c r="BC90" s="75">
        <f t="shared" si="48"/>
        <v>0</v>
      </c>
      <c r="BD90" s="75">
        <f t="shared" si="48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3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E91" si="49">$H$20*(1-$B$5)/$B$3</f>
        <v>0</v>
      </c>
      <c r="I91" s="75">
        <f t="shared" si="49"/>
        <v>0</v>
      </c>
      <c r="J91" s="75">
        <f t="shared" si="49"/>
        <v>0</v>
      </c>
      <c r="K91" s="75">
        <f t="shared" si="49"/>
        <v>0</v>
      </c>
      <c r="L91" s="75">
        <f t="shared" si="49"/>
        <v>0</v>
      </c>
      <c r="M91" s="75">
        <f t="shared" si="49"/>
        <v>0</v>
      </c>
      <c r="N91" s="75">
        <f t="shared" si="49"/>
        <v>0</v>
      </c>
      <c r="O91" s="75">
        <f t="shared" si="49"/>
        <v>0</v>
      </c>
      <c r="P91" s="75">
        <f t="shared" si="49"/>
        <v>0</v>
      </c>
      <c r="Q91" s="75">
        <f t="shared" si="49"/>
        <v>0</v>
      </c>
      <c r="R91" s="75">
        <f t="shared" si="49"/>
        <v>0</v>
      </c>
      <c r="S91" s="75">
        <f t="shared" si="49"/>
        <v>0</v>
      </c>
      <c r="T91" s="75">
        <f t="shared" si="49"/>
        <v>0</v>
      </c>
      <c r="U91" s="75">
        <f t="shared" si="49"/>
        <v>0</v>
      </c>
      <c r="V91" s="75">
        <f t="shared" si="49"/>
        <v>0</v>
      </c>
      <c r="W91" s="75">
        <f t="shared" si="49"/>
        <v>0</v>
      </c>
      <c r="X91" s="75">
        <f t="shared" si="49"/>
        <v>0</v>
      </c>
      <c r="Y91" s="75">
        <f t="shared" si="49"/>
        <v>0</v>
      </c>
      <c r="Z91" s="75">
        <f t="shared" si="49"/>
        <v>0</v>
      </c>
      <c r="AA91" s="75">
        <f t="shared" si="49"/>
        <v>0</v>
      </c>
      <c r="AB91" s="75">
        <f t="shared" si="49"/>
        <v>0</v>
      </c>
      <c r="AC91" s="75">
        <f t="shared" si="49"/>
        <v>0</v>
      </c>
      <c r="AD91" s="75">
        <f t="shared" si="49"/>
        <v>0</v>
      </c>
      <c r="AE91" s="75">
        <f t="shared" si="49"/>
        <v>0</v>
      </c>
      <c r="AF91" s="75">
        <f t="shared" si="49"/>
        <v>0</v>
      </c>
      <c r="AG91" s="75">
        <f t="shared" si="49"/>
        <v>0</v>
      </c>
      <c r="AH91" s="75">
        <f t="shared" si="49"/>
        <v>0</v>
      </c>
      <c r="AI91" s="75">
        <f t="shared" si="49"/>
        <v>0</v>
      </c>
      <c r="AJ91" s="75">
        <f t="shared" si="49"/>
        <v>0</v>
      </c>
      <c r="AK91" s="75">
        <f t="shared" si="49"/>
        <v>0</v>
      </c>
      <c r="AL91" s="75">
        <f t="shared" si="49"/>
        <v>0</v>
      </c>
      <c r="AM91" s="75">
        <f t="shared" si="49"/>
        <v>0</v>
      </c>
      <c r="AN91" s="75">
        <f t="shared" si="49"/>
        <v>0</v>
      </c>
      <c r="AO91" s="75">
        <f t="shared" si="49"/>
        <v>0</v>
      </c>
      <c r="AP91" s="75">
        <f t="shared" si="49"/>
        <v>0</v>
      </c>
      <c r="AQ91" s="75">
        <f t="shared" si="49"/>
        <v>0</v>
      </c>
      <c r="AR91" s="75">
        <f t="shared" si="49"/>
        <v>0</v>
      </c>
      <c r="AS91" s="75">
        <f t="shared" si="49"/>
        <v>0</v>
      </c>
      <c r="AT91" s="75">
        <f t="shared" si="49"/>
        <v>0</v>
      </c>
      <c r="AU91" s="75">
        <f t="shared" si="49"/>
        <v>0</v>
      </c>
      <c r="AV91" s="75">
        <f t="shared" si="49"/>
        <v>0</v>
      </c>
      <c r="AW91" s="75">
        <f t="shared" si="49"/>
        <v>0</v>
      </c>
      <c r="AX91" s="75">
        <f t="shared" si="49"/>
        <v>0</v>
      </c>
      <c r="AY91" s="75">
        <f t="shared" si="49"/>
        <v>0</v>
      </c>
      <c r="AZ91" s="75">
        <f t="shared" si="49"/>
        <v>0</v>
      </c>
      <c r="BA91" s="75">
        <f t="shared" si="49"/>
        <v>0</v>
      </c>
      <c r="BB91" s="75">
        <f t="shared" si="49"/>
        <v>0</v>
      </c>
      <c r="BC91" s="75">
        <f t="shared" si="49"/>
        <v>0</v>
      </c>
      <c r="BD91" s="75">
        <f t="shared" si="49"/>
        <v>0</v>
      </c>
      <c r="BE91" s="75">
        <f t="shared" si="49"/>
        <v>0</v>
      </c>
      <c r="BF91" s="75"/>
      <c r="BG91" s="75"/>
      <c r="BH91" s="75"/>
      <c r="BI91" s="75"/>
      <c r="BJ91" s="75"/>
      <c r="BK91" s="75"/>
      <c r="BL91" s="75"/>
      <c r="BM91" s="37"/>
      <c r="BN91" s="75">
        <f t="shared" si="43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F92" si="50">$I$20*(1-$B$5)/$B$3</f>
        <v>0</v>
      </c>
      <c r="J92" s="75">
        <f t="shared" si="50"/>
        <v>0</v>
      </c>
      <c r="K92" s="75">
        <f t="shared" si="50"/>
        <v>0</v>
      </c>
      <c r="L92" s="75">
        <f t="shared" si="50"/>
        <v>0</v>
      </c>
      <c r="M92" s="75">
        <f t="shared" si="50"/>
        <v>0</v>
      </c>
      <c r="N92" s="75">
        <f t="shared" si="50"/>
        <v>0</v>
      </c>
      <c r="O92" s="75">
        <f t="shared" si="50"/>
        <v>0</v>
      </c>
      <c r="P92" s="75">
        <f t="shared" si="50"/>
        <v>0</v>
      </c>
      <c r="Q92" s="75">
        <f t="shared" si="50"/>
        <v>0</v>
      </c>
      <c r="R92" s="75">
        <f t="shared" si="50"/>
        <v>0</v>
      </c>
      <c r="S92" s="75">
        <f t="shared" si="50"/>
        <v>0</v>
      </c>
      <c r="T92" s="75">
        <f t="shared" si="50"/>
        <v>0</v>
      </c>
      <c r="U92" s="75">
        <f t="shared" si="50"/>
        <v>0</v>
      </c>
      <c r="V92" s="75">
        <f t="shared" si="50"/>
        <v>0</v>
      </c>
      <c r="W92" s="75">
        <f t="shared" si="50"/>
        <v>0</v>
      </c>
      <c r="X92" s="75">
        <f t="shared" si="50"/>
        <v>0</v>
      </c>
      <c r="Y92" s="75">
        <f t="shared" si="50"/>
        <v>0</v>
      </c>
      <c r="Z92" s="75">
        <f t="shared" si="50"/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</v>
      </c>
      <c r="AJ92" s="75">
        <f t="shared" si="50"/>
        <v>0</v>
      </c>
      <c r="AK92" s="75">
        <f t="shared" si="50"/>
        <v>0</v>
      </c>
      <c r="AL92" s="75">
        <f t="shared" si="50"/>
        <v>0</v>
      </c>
      <c r="AM92" s="75">
        <f t="shared" si="50"/>
        <v>0</v>
      </c>
      <c r="AN92" s="75">
        <f t="shared" si="50"/>
        <v>0</v>
      </c>
      <c r="AO92" s="75">
        <f t="shared" si="50"/>
        <v>0</v>
      </c>
      <c r="AP92" s="75">
        <f t="shared" si="50"/>
        <v>0</v>
      </c>
      <c r="AQ92" s="75">
        <f t="shared" si="50"/>
        <v>0</v>
      </c>
      <c r="AR92" s="75">
        <f t="shared" si="50"/>
        <v>0</v>
      </c>
      <c r="AS92" s="75">
        <f t="shared" si="50"/>
        <v>0</v>
      </c>
      <c r="AT92" s="75">
        <f t="shared" si="50"/>
        <v>0</v>
      </c>
      <c r="AU92" s="75">
        <f t="shared" si="50"/>
        <v>0</v>
      </c>
      <c r="AV92" s="75">
        <f t="shared" si="50"/>
        <v>0</v>
      </c>
      <c r="AW92" s="75">
        <f t="shared" si="50"/>
        <v>0</v>
      </c>
      <c r="AX92" s="75">
        <f t="shared" si="50"/>
        <v>0</v>
      </c>
      <c r="AY92" s="75">
        <f t="shared" si="50"/>
        <v>0</v>
      </c>
      <c r="AZ92" s="75">
        <f t="shared" si="50"/>
        <v>0</v>
      </c>
      <c r="BA92" s="75">
        <f t="shared" si="50"/>
        <v>0</v>
      </c>
      <c r="BB92" s="75">
        <f t="shared" si="50"/>
        <v>0</v>
      </c>
      <c r="BC92" s="75">
        <f t="shared" si="50"/>
        <v>0</v>
      </c>
      <c r="BD92" s="75">
        <f t="shared" si="50"/>
        <v>0</v>
      </c>
      <c r="BE92" s="75">
        <f t="shared" si="50"/>
        <v>0</v>
      </c>
      <c r="BF92" s="75">
        <f t="shared" si="50"/>
        <v>0</v>
      </c>
      <c r="BG92" s="75"/>
      <c r="BH92" s="75"/>
      <c r="BI92" s="75"/>
      <c r="BJ92" s="75"/>
      <c r="BK92" s="75"/>
      <c r="BL92" s="75"/>
      <c r="BM92" s="37"/>
      <c r="BN92" s="75">
        <f t="shared" si="43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G93" si="51">$J$20*(1-$B$5)/$B$3</f>
        <v>0</v>
      </c>
      <c r="P93" s="75">
        <f t="shared" si="51"/>
        <v>0</v>
      </c>
      <c r="Q93" s="75">
        <f t="shared" si="51"/>
        <v>0</v>
      </c>
      <c r="R93" s="75">
        <f t="shared" si="51"/>
        <v>0</v>
      </c>
      <c r="S93" s="75">
        <f t="shared" si="51"/>
        <v>0</v>
      </c>
      <c r="T93" s="75">
        <f t="shared" si="51"/>
        <v>0</v>
      </c>
      <c r="U93" s="75">
        <f t="shared" si="51"/>
        <v>0</v>
      </c>
      <c r="V93" s="75">
        <f t="shared" si="51"/>
        <v>0</v>
      </c>
      <c r="W93" s="75">
        <f t="shared" si="51"/>
        <v>0</v>
      </c>
      <c r="X93" s="75">
        <f t="shared" si="51"/>
        <v>0</v>
      </c>
      <c r="Y93" s="75">
        <f t="shared" si="51"/>
        <v>0</v>
      </c>
      <c r="Z93" s="75">
        <f t="shared" si="51"/>
        <v>0</v>
      </c>
      <c r="AA93" s="75">
        <f t="shared" si="51"/>
        <v>0</v>
      </c>
      <c r="AB93" s="75">
        <f t="shared" si="51"/>
        <v>0</v>
      </c>
      <c r="AC93" s="75">
        <f t="shared" si="51"/>
        <v>0</v>
      </c>
      <c r="AD93" s="75">
        <f t="shared" si="51"/>
        <v>0</v>
      </c>
      <c r="AE93" s="75">
        <f t="shared" si="51"/>
        <v>0</v>
      </c>
      <c r="AF93" s="75">
        <f t="shared" si="51"/>
        <v>0</v>
      </c>
      <c r="AG93" s="75">
        <f t="shared" si="51"/>
        <v>0</v>
      </c>
      <c r="AH93" s="75">
        <f t="shared" si="51"/>
        <v>0</v>
      </c>
      <c r="AI93" s="75">
        <f t="shared" si="51"/>
        <v>0</v>
      </c>
      <c r="AJ93" s="75">
        <f t="shared" si="51"/>
        <v>0</v>
      </c>
      <c r="AK93" s="75">
        <f t="shared" si="51"/>
        <v>0</v>
      </c>
      <c r="AL93" s="75">
        <f t="shared" si="51"/>
        <v>0</v>
      </c>
      <c r="AM93" s="75">
        <f t="shared" si="51"/>
        <v>0</v>
      </c>
      <c r="AN93" s="75">
        <f t="shared" si="51"/>
        <v>0</v>
      </c>
      <c r="AO93" s="75">
        <f t="shared" si="51"/>
        <v>0</v>
      </c>
      <c r="AP93" s="75">
        <f t="shared" si="51"/>
        <v>0</v>
      </c>
      <c r="AQ93" s="75">
        <f t="shared" si="51"/>
        <v>0</v>
      </c>
      <c r="AR93" s="75">
        <f t="shared" si="51"/>
        <v>0</v>
      </c>
      <c r="AS93" s="75">
        <f t="shared" si="51"/>
        <v>0</v>
      </c>
      <c r="AT93" s="75">
        <f t="shared" si="51"/>
        <v>0</v>
      </c>
      <c r="AU93" s="75">
        <f t="shared" si="51"/>
        <v>0</v>
      </c>
      <c r="AV93" s="75">
        <f t="shared" si="51"/>
        <v>0</v>
      </c>
      <c r="AW93" s="75">
        <f t="shared" si="51"/>
        <v>0</v>
      </c>
      <c r="AX93" s="75">
        <f t="shared" si="51"/>
        <v>0</v>
      </c>
      <c r="AY93" s="75">
        <f t="shared" si="51"/>
        <v>0</v>
      </c>
      <c r="AZ93" s="75">
        <f t="shared" si="51"/>
        <v>0</v>
      </c>
      <c r="BA93" s="75">
        <f t="shared" si="51"/>
        <v>0</v>
      </c>
      <c r="BB93" s="75">
        <f t="shared" si="51"/>
        <v>0</v>
      </c>
      <c r="BC93" s="75">
        <f t="shared" si="51"/>
        <v>0</v>
      </c>
      <c r="BD93" s="75">
        <f t="shared" si="51"/>
        <v>0</v>
      </c>
      <c r="BE93" s="75">
        <f t="shared" si="51"/>
        <v>0</v>
      </c>
      <c r="BF93" s="75">
        <f t="shared" si="51"/>
        <v>0</v>
      </c>
      <c r="BG93" s="75">
        <f t="shared" si="51"/>
        <v>0</v>
      </c>
      <c r="BH93" s="75"/>
      <c r="BI93" s="75"/>
      <c r="BJ93" s="75"/>
      <c r="BK93" s="75"/>
      <c r="BL93" s="75"/>
      <c r="BM93" s="37"/>
      <c r="BN93" s="75">
        <f t="shared" si="43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H94" si="52">$K$20*(1-$B$5)/$B$3</f>
        <v>0</v>
      </c>
      <c r="P94" s="75">
        <f t="shared" si="52"/>
        <v>0</v>
      </c>
      <c r="Q94" s="75">
        <f t="shared" si="52"/>
        <v>0</v>
      </c>
      <c r="R94" s="75">
        <f t="shared" si="52"/>
        <v>0</v>
      </c>
      <c r="S94" s="75">
        <f t="shared" si="52"/>
        <v>0</v>
      </c>
      <c r="T94" s="75">
        <f t="shared" si="52"/>
        <v>0</v>
      </c>
      <c r="U94" s="75">
        <f t="shared" si="52"/>
        <v>0</v>
      </c>
      <c r="V94" s="75">
        <f t="shared" si="52"/>
        <v>0</v>
      </c>
      <c r="W94" s="75">
        <f t="shared" si="52"/>
        <v>0</v>
      </c>
      <c r="X94" s="75">
        <f t="shared" si="52"/>
        <v>0</v>
      </c>
      <c r="Y94" s="75">
        <f t="shared" si="52"/>
        <v>0</v>
      </c>
      <c r="Z94" s="75">
        <f t="shared" si="52"/>
        <v>0</v>
      </c>
      <c r="AA94" s="75">
        <f t="shared" si="52"/>
        <v>0</v>
      </c>
      <c r="AB94" s="75">
        <f t="shared" si="52"/>
        <v>0</v>
      </c>
      <c r="AC94" s="75">
        <f t="shared" si="52"/>
        <v>0</v>
      </c>
      <c r="AD94" s="75">
        <f t="shared" si="52"/>
        <v>0</v>
      </c>
      <c r="AE94" s="75">
        <f t="shared" si="52"/>
        <v>0</v>
      </c>
      <c r="AF94" s="75">
        <f t="shared" si="52"/>
        <v>0</v>
      </c>
      <c r="AG94" s="75">
        <f t="shared" si="52"/>
        <v>0</v>
      </c>
      <c r="AH94" s="75">
        <f t="shared" si="52"/>
        <v>0</v>
      </c>
      <c r="AI94" s="75">
        <f t="shared" si="52"/>
        <v>0</v>
      </c>
      <c r="AJ94" s="75">
        <f t="shared" si="52"/>
        <v>0</v>
      </c>
      <c r="AK94" s="75">
        <f t="shared" si="52"/>
        <v>0</v>
      </c>
      <c r="AL94" s="75">
        <f t="shared" si="52"/>
        <v>0</v>
      </c>
      <c r="AM94" s="75">
        <f t="shared" si="52"/>
        <v>0</v>
      </c>
      <c r="AN94" s="75">
        <f t="shared" si="52"/>
        <v>0</v>
      </c>
      <c r="AO94" s="75">
        <f t="shared" si="52"/>
        <v>0</v>
      </c>
      <c r="AP94" s="75">
        <f t="shared" si="52"/>
        <v>0</v>
      </c>
      <c r="AQ94" s="75">
        <f t="shared" si="52"/>
        <v>0</v>
      </c>
      <c r="AR94" s="75">
        <f t="shared" si="52"/>
        <v>0</v>
      </c>
      <c r="AS94" s="75">
        <f t="shared" si="52"/>
        <v>0</v>
      </c>
      <c r="AT94" s="75">
        <f t="shared" si="52"/>
        <v>0</v>
      </c>
      <c r="AU94" s="75">
        <f t="shared" si="52"/>
        <v>0</v>
      </c>
      <c r="AV94" s="75">
        <f t="shared" si="52"/>
        <v>0</v>
      </c>
      <c r="AW94" s="75">
        <f t="shared" si="52"/>
        <v>0</v>
      </c>
      <c r="AX94" s="75">
        <f t="shared" si="52"/>
        <v>0</v>
      </c>
      <c r="AY94" s="75">
        <f t="shared" si="52"/>
        <v>0</v>
      </c>
      <c r="AZ94" s="75">
        <f t="shared" si="52"/>
        <v>0</v>
      </c>
      <c r="BA94" s="75">
        <f t="shared" si="52"/>
        <v>0</v>
      </c>
      <c r="BB94" s="75">
        <f t="shared" si="52"/>
        <v>0</v>
      </c>
      <c r="BC94" s="75">
        <f t="shared" si="52"/>
        <v>0</v>
      </c>
      <c r="BD94" s="75">
        <f t="shared" si="52"/>
        <v>0</v>
      </c>
      <c r="BE94" s="75">
        <f t="shared" si="52"/>
        <v>0</v>
      </c>
      <c r="BF94" s="75">
        <f t="shared" si="52"/>
        <v>0</v>
      </c>
      <c r="BG94" s="75">
        <f t="shared" si="52"/>
        <v>0</v>
      </c>
      <c r="BH94" s="75">
        <f t="shared" si="52"/>
        <v>0</v>
      </c>
      <c r="BI94" s="75"/>
      <c r="BJ94" s="75"/>
      <c r="BK94" s="75"/>
      <c r="BL94" s="75"/>
      <c r="BM94" s="37"/>
      <c r="BN94" s="75">
        <f t="shared" si="43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3">$L$20*(1-$B$5)/$B$3</f>
        <v>0</v>
      </c>
      <c r="P95" s="75">
        <f t="shared" si="53"/>
        <v>0</v>
      </c>
      <c r="Q95" s="75">
        <f t="shared" si="53"/>
        <v>0</v>
      </c>
      <c r="R95" s="75">
        <f t="shared" si="53"/>
        <v>0</v>
      </c>
      <c r="S95" s="75">
        <f t="shared" si="53"/>
        <v>0</v>
      </c>
      <c r="T95" s="75">
        <f t="shared" si="53"/>
        <v>0</v>
      </c>
      <c r="U95" s="75">
        <f t="shared" si="53"/>
        <v>0</v>
      </c>
      <c r="V95" s="75">
        <f t="shared" si="53"/>
        <v>0</v>
      </c>
      <c r="W95" s="75">
        <f t="shared" si="53"/>
        <v>0</v>
      </c>
      <c r="X95" s="75">
        <f t="shared" si="53"/>
        <v>0</v>
      </c>
      <c r="Y95" s="75">
        <f t="shared" si="53"/>
        <v>0</v>
      </c>
      <c r="Z95" s="75">
        <f t="shared" si="53"/>
        <v>0</v>
      </c>
      <c r="AA95" s="75">
        <f t="shared" si="53"/>
        <v>0</v>
      </c>
      <c r="AB95" s="75">
        <f t="shared" si="53"/>
        <v>0</v>
      </c>
      <c r="AC95" s="75">
        <f t="shared" si="53"/>
        <v>0</v>
      </c>
      <c r="AD95" s="75">
        <f t="shared" si="53"/>
        <v>0</v>
      </c>
      <c r="AE95" s="75">
        <f t="shared" si="53"/>
        <v>0</v>
      </c>
      <c r="AF95" s="75">
        <f t="shared" si="53"/>
        <v>0</v>
      </c>
      <c r="AG95" s="75">
        <f t="shared" si="53"/>
        <v>0</v>
      </c>
      <c r="AH95" s="75">
        <f t="shared" si="53"/>
        <v>0</v>
      </c>
      <c r="AI95" s="75">
        <f t="shared" si="53"/>
        <v>0</v>
      </c>
      <c r="AJ95" s="75">
        <f t="shared" si="53"/>
        <v>0</v>
      </c>
      <c r="AK95" s="75">
        <f t="shared" si="53"/>
        <v>0</v>
      </c>
      <c r="AL95" s="75">
        <f t="shared" si="53"/>
        <v>0</v>
      </c>
      <c r="AM95" s="75">
        <f t="shared" si="53"/>
        <v>0</v>
      </c>
      <c r="AN95" s="75">
        <f t="shared" si="53"/>
        <v>0</v>
      </c>
      <c r="AO95" s="75">
        <f t="shared" si="53"/>
        <v>0</v>
      </c>
      <c r="AP95" s="75">
        <f t="shared" si="53"/>
        <v>0</v>
      </c>
      <c r="AQ95" s="75">
        <f t="shared" si="53"/>
        <v>0</v>
      </c>
      <c r="AR95" s="75">
        <f t="shared" si="53"/>
        <v>0</v>
      </c>
      <c r="AS95" s="75">
        <f t="shared" si="53"/>
        <v>0</v>
      </c>
      <c r="AT95" s="75">
        <f t="shared" si="53"/>
        <v>0</v>
      </c>
      <c r="AU95" s="75">
        <f t="shared" si="53"/>
        <v>0</v>
      </c>
      <c r="AV95" s="75">
        <f t="shared" si="53"/>
        <v>0</v>
      </c>
      <c r="AW95" s="75">
        <f t="shared" si="53"/>
        <v>0</v>
      </c>
      <c r="AX95" s="75">
        <f t="shared" si="53"/>
        <v>0</v>
      </c>
      <c r="AY95" s="75">
        <f t="shared" si="53"/>
        <v>0</v>
      </c>
      <c r="AZ95" s="75">
        <f t="shared" si="53"/>
        <v>0</v>
      </c>
      <c r="BA95" s="75">
        <f t="shared" si="53"/>
        <v>0</v>
      </c>
      <c r="BB95" s="75">
        <f t="shared" si="53"/>
        <v>0</v>
      </c>
      <c r="BC95" s="75">
        <f t="shared" si="53"/>
        <v>0</v>
      </c>
      <c r="BD95" s="75">
        <f t="shared" si="53"/>
        <v>0</v>
      </c>
      <c r="BE95" s="75">
        <f t="shared" si="53"/>
        <v>0</v>
      </c>
      <c r="BF95" s="75">
        <f t="shared" si="53"/>
        <v>0</v>
      </c>
      <c r="BG95" s="75">
        <f t="shared" si="53"/>
        <v>0</v>
      </c>
      <c r="BH95" s="75">
        <f t="shared" si="53"/>
        <v>0</v>
      </c>
      <c r="BI95" s="75">
        <f t="shared" si="53"/>
        <v>0</v>
      </c>
      <c r="BJ95" s="75"/>
      <c r="BK95" s="75"/>
      <c r="BL95" s="75"/>
      <c r="BM95" s="37"/>
      <c r="BN95" s="75">
        <f t="shared" si="43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 t="shared" ref="N96:BJ96" si="54">$M$20*(1-$B$5)/$B$3</f>
        <v>0</v>
      </c>
      <c r="O96" s="75">
        <f t="shared" si="54"/>
        <v>0</v>
      </c>
      <c r="P96" s="75">
        <f t="shared" si="54"/>
        <v>0</v>
      </c>
      <c r="Q96" s="75">
        <f t="shared" si="54"/>
        <v>0</v>
      </c>
      <c r="R96" s="75">
        <f t="shared" si="54"/>
        <v>0</v>
      </c>
      <c r="S96" s="75">
        <f t="shared" si="54"/>
        <v>0</v>
      </c>
      <c r="T96" s="75">
        <f t="shared" si="54"/>
        <v>0</v>
      </c>
      <c r="U96" s="75">
        <f t="shared" si="54"/>
        <v>0</v>
      </c>
      <c r="V96" s="75">
        <f t="shared" si="54"/>
        <v>0</v>
      </c>
      <c r="W96" s="75">
        <f t="shared" si="54"/>
        <v>0</v>
      </c>
      <c r="X96" s="75">
        <f t="shared" si="54"/>
        <v>0</v>
      </c>
      <c r="Y96" s="75">
        <f t="shared" si="54"/>
        <v>0</v>
      </c>
      <c r="Z96" s="75">
        <f t="shared" si="54"/>
        <v>0</v>
      </c>
      <c r="AA96" s="75">
        <f t="shared" si="54"/>
        <v>0</v>
      </c>
      <c r="AB96" s="75">
        <f t="shared" si="54"/>
        <v>0</v>
      </c>
      <c r="AC96" s="75">
        <f t="shared" si="54"/>
        <v>0</v>
      </c>
      <c r="AD96" s="75">
        <f t="shared" si="54"/>
        <v>0</v>
      </c>
      <c r="AE96" s="75">
        <f t="shared" si="54"/>
        <v>0</v>
      </c>
      <c r="AF96" s="75">
        <f t="shared" si="54"/>
        <v>0</v>
      </c>
      <c r="AG96" s="75">
        <f t="shared" si="54"/>
        <v>0</v>
      </c>
      <c r="AH96" s="75">
        <f t="shared" si="54"/>
        <v>0</v>
      </c>
      <c r="AI96" s="75">
        <f t="shared" si="54"/>
        <v>0</v>
      </c>
      <c r="AJ96" s="75">
        <f t="shared" si="54"/>
        <v>0</v>
      </c>
      <c r="AK96" s="75">
        <f t="shared" si="54"/>
        <v>0</v>
      </c>
      <c r="AL96" s="75">
        <f t="shared" si="54"/>
        <v>0</v>
      </c>
      <c r="AM96" s="75">
        <f t="shared" si="54"/>
        <v>0</v>
      </c>
      <c r="AN96" s="75">
        <f t="shared" si="54"/>
        <v>0</v>
      </c>
      <c r="AO96" s="75">
        <f t="shared" si="54"/>
        <v>0</v>
      </c>
      <c r="AP96" s="75">
        <f t="shared" si="54"/>
        <v>0</v>
      </c>
      <c r="AQ96" s="75">
        <f t="shared" si="54"/>
        <v>0</v>
      </c>
      <c r="AR96" s="75">
        <f t="shared" si="54"/>
        <v>0</v>
      </c>
      <c r="AS96" s="75">
        <f t="shared" si="54"/>
        <v>0</v>
      </c>
      <c r="AT96" s="75">
        <f t="shared" si="54"/>
        <v>0</v>
      </c>
      <c r="AU96" s="75">
        <f t="shared" si="54"/>
        <v>0</v>
      </c>
      <c r="AV96" s="75">
        <f t="shared" si="54"/>
        <v>0</v>
      </c>
      <c r="AW96" s="75">
        <f t="shared" si="54"/>
        <v>0</v>
      </c>
      <c r="AX96" s="75">
        <f t="shared" si="54"/>
        <v>0</v>
      </c>
      <c r="AY96" s="75">
        <f t="shared" si="54"/>
        <v>0</v>
      </c>
      <c r="AZ96" s="75">
        <f t="shared" si="54"/>
        <v>0</v>
      </c>
      <c r="BA96" s="75">
        <f t="shared" si="54"/>
        <v>0</v>
      </c>
      <c r="BB96" s="75">
        <f t="shared" si="54"/>
        <v>0</v>
      </c>
      <c r="BC96" s="75">
        <f t="shared" si="54"/>
        <v>0</v>
      </c>
      <c r="BD96" s="75">
        <f t="shared" si="54"/>
        <v>0</v>
      </c>
      <c r="BE96" s="75">
        <f t="shared" si="54"/>
        <v>0</v>
      </c>
      <c r="BF96" s="75">
        <f t="shared" si="54"/>
        <v>0</v>
      </c>
      <c r="BG96" s="75">
        <f t="shared" si="54"/>
        <v>0</v>
      </c>
      <c r="BH96" s="75">
        <f t="shared" si="54"/>
        <v>0</v>
      </c>
      <c r="BI96" s="75">
        <f t="shared" si="54"/>
        <v>0</v>
      </c>
      <c r="BJ96" s="75">
        <f t="shared" si="54"/>
        <v>0</v>
      </c>
      <c r="BK96" s="75"/>
      <c r="BL96" s="75"/>
      <c r="BM96" s="37"/>
      <c r="BN96" s="75">
        <f t="shared" si="43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0</v>
      </c>
      <c r="O97" s="75">
        <f t="shared" ref="O97:BK97" si="55">$N$20*(1-$B$5)/$B$3</f>
        <v>0</v>
      </c>
      <c r="P97" s="75">
        <f t="shared" si="55"/>
        <v>0</v>
      </c>
      <c r="Q97" s="75">
        <f t="shared" si="55"/>
        <v>0</v>
      </c>
      <c r="R97" s="75">
        <f t="shared" si="55"/>
        <v>0</v>
      </c>
      <c r="S97" s="75">
        <f t="shared" si="55"/>
        <v>0</v>
      </c>
      <c r="T97" s="75">
        <f t="shared" si="55"/>
        <v>0</v>
      </c>
      <c r="U97" s="75">
        <f t="shared" si="55"/>
        <v>0</v>
      </c>
      <c r="V97" s="75">
        <f t="shared" si="55"/>
        <v>0</v>
      </c>
      <c r="W97" s="75">
        <f t="shared" si="55"/>
        <v>0</v>
      </c>
      <c r="X97" s="75">
        <f t="shared" si="55"/>
        <v>0</v>
      </c>
      <c r="Y97" s="75">
        <f t="shared" si="55"/>
        <v>0</v>
      </c>
      <c r="Z97" s="75">
        <f t="shared" si="55"/>
        <v>0</v>
      </c>
      <c r="AA97" s="75">
        <f t="shared" si="55"/>
        <v>0</v>
      </c>
      <c r="AB97" s="75">
        <f t="shared" si="55"/>
        <v>0</v>
      </c>
      <c r="AC97" s="75">
        <f t="shared" si="55"/>
        <v>0</v>
      </c>
      <c r="AD97" s="75">
        <f t="shared" si="55"/>
        <v>0</v>
      </c>
      <c r="AE97" s="75">
        <f t="shared" si="55"/>
        <v>0</v>
      </c>
      <c r="AF97" s="75">
        <f t="shared" si="55"/>
        <v>0</v>
      </c>
      <c r="AG97" s="75">
        <f t="shared" si="55"/>
        <v>0</v>
      </c>
      <c r="AH97" s="75">
        <f t="shared" si="55"/>
        <v>0</v>
      </c>
      <c r="AI97" s="75">
        <f t="shared" si="55"/>
        <v>0</v>
      </c>
      <c r="AJ97" s="75">
        <f t="shared" si="55"/>
        <v>0</v>
      </c>
      <c r="AK97" s="75">
        <f t="shared" si="55"/>
        <v>0</v>
      </c>
      <c r="AL97" s="75">
        <f t="shared" si="55"/>
        <v>0</v>
      </c>
      <c r="AM97" s="75">
        <f t="shared" si="55"/>
        <v>0</v>
      </c>
      <c r="AN97" s="75">
        <f t="shared" si="55"/>
        <v>0</v>
      </c>
      <c r="AO97" s="75">
        <f t="shared" si="55"/>
        <v>0</v>
      </c>
      <c r="AP97" s="75">
        <f t="shared" si="55"/>
        <v>0</v>
      </c>
      <c r="AQ97" s="75">
        <f t="shared" si="55"/>
        <v>0</v>
      </c>
      <c r="AR97" s="75">
        <f t="shared" si="55"/>
        <v>0</v>
      </c>
      <c r="AS97" s="75">
        <f t="shared" si="55"/>
        <v>0</v>
      </c>
      <c r="AT97" s="75">
        <f t="shared" si="55"/>
        <v>0</v>
      </c>
      <c r="AU97" s="75">
        <f t="shared" si="55"/>
        <v>0</v>
      </c>
      <c r="AV97" s="75">
        <f t="shared" si="55"/>
        <v>0</v>
      </c>
      <c r="AW97" s="75">
        <f t="shared" si="55"/>
        <v>0</v>
      </c>
      <c r="AX97" s="75">
        <f t="shared" si="55"/>
        <v>0</v>
      </c>
      <c r="AY97" s="75">
        <f t="shared" si="55"/>
        <v>0</v>
      </c>
      <c r="AZ97" s="75">
        <f t="shared" si="55"/>
        <v>0</v>
      </c>
      <c r="BA97" s="75">
        <f t="shared" si="55"/>
        <v>0</v>
      </c>
      <c r="BB97" s="75">
        <f t="shared" si="55"/>
        <v>0</v>
      </c>
      <c r="BC97" s="75">
        <f t="shared" si="55"/>
        <v>0</v>
      </c>
      <c r="BD97" s="75">
        <f t="shared" si="55"/>
        <v>0</v>
      </c>
      <c r="BE97" s="75">
        <f t="shared" si="55"/>
        <v>0</v>
      </c>
      <c r="BF97" s="75">
        <f t="shared" si="55"/>
        <v>0</v>
      </c>
      <c r="BG97" s="75">
        <f t="shared" si="55"/>
        <v>0</v>
      </c>
      <c r="BH97" s="75">
        <f t="shared" si="55"/>
        <v>0</v>
      </c>
      <c r="BI97" s="75">
        <f t="shared" si="55"/>
        <v>0</v>
      </c>
      <c r="BJ97" s="75">
        <f t="shared" si="55"/>
        <v>0</v>
      </c>
      <c r="BK97" s="75">
        <f t="shared" si="55"/>
        <v>0</v>
      </c>
      <c r="BL97" s="75"/>
      <c r="BM97" s="37"/>
      <c r="BN97" s="75">
        <f t="shared" si="43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6">SUM(C85:C97)</f>
        <v>0</v>
      </c>
      <c r="D98" s="104">
        <f t="shared" si="56"/>
        <v>0</v>
      </c>
      <c r="E98" s="104">
        <f t="shared" si="56"/>
        <v>0</v>
      </c>
      <c r="F98" s="104">
        <f t="shared" si="56"/>
        <v>0</v>
      </c>
      <c r="G98" s="104">
        <f t="shared" si="56"/>
        <v>0</v>
      </c>
      <c r="H98" s="104">
        <f t="shared" si="56"/>
        <v>0</v>
      </c>
      <c r="I98" s="104">
        <f t="shared" si="56"/>
        <v>0</v>
      </c>
      <c r="J98" s="104">
        <f t="shared" si="56"/>
        <v>0</v>
      </c>
      <c r="K98" s="104">
        <f t="shared" si="56"/>
        <v>0</v>
      </c>
      <c r="L98" s="104">
        <f t="shared" si="56"/>
        <v>0</v>
      </c>
      <c r="M98" s="104">
        <f t="shared" si="56"/>
        <v>0</v>
      </c>
      <c r="N98" s="104">
        <f t="shared" si="56"/>
        <v>0</v>
      </c>
      <c r="O98" s="104">
        <f t="shared" si="56"/>
        <v>0</v>
      </c>
      <c r="P98" s="104">
        <f t="shared" si="56"/>
        <v>0</v>
      </c>
      <c r="Q98" s="104">
        <f t="shared" si="56"/>
        <v>0</v>
      </c>
      <c r="R98" s="104">
        <f t="shared" si="56"/>
        <v>0</v>
      </c>
      <c r="S98" s="104">
        <f t="shared" si="56"/>
        <v>0</v>
      </c>
      <c r="T98" s="104">
        <f t="shared" si="56"/>
        <v>0</v>
      </c>
      <c r="U98" s="104">
        <f t="shared" si="56"/>
        <v>0</v>
      </c>
      <c r="V98" s="104">
        <f t="shared" si="56"/>
        <v>0</v>
      </c>
      <c r="W98" s="104">
        <f t="shared" si="56"/>
        <v>0</v>
      </c>
      <c r="X98" s="104">
        <f t="shared" si="56"/>
        <v>0</v>
      </c>
      <c r="Y98" s="104">
        <f t="shared" si="56"/>
        <v>0</v>
      </c>
      <c r="Z98" s="104">
        <f t="shared" si="56"/>
        <v>0</v>
      </c>
      <c r="AA98" s="104">
        <f t="shared" si="56"/>
        <v>0</v>
      </c>
      <c r="AB98" s="104">
        <f t="shared" si="56"/>
        <v>0</v>
      </c>
      <c r="AC98" s="104">
        <f t="shared" si="56"/>
        <v>0</v>
      </c>
      <c r="AD98" s="104">
        <f t="shared" si="56"/>
        <v>0</v>
      </c>
      <c r="AE98" s="104">
        <f t="shared" si="56"/>
        <v>0</v>
      </c>
      <c r="AF98" s="104">
        <f t="shared" si="56"/>
        <v>0</v>
      </c>
      <c r="AG98" s="104">
        <f t="shared" si="56"/>
        <v>0</v>
      </c>
      <c r="AH98" s="104">
        <f t="shared" si="56"/>
        <v>0</v>
      </c>
      <c r="AI98" s="104">
        <f t="shared" si="56"/>
        <v>0</v>
      </c>
      <c r="AJ98" s="104">
        <f t="shared" si="56"/>
        <v>0</v>
      </c>
      <c r="AK98" s="104">
        <f t="shared" si="56"/>
        <v>0</v>
      </c>
      <c r="AL98" s="104">
        <f t="shared" si="56"/>
        <v>0</v>
      </c>
      <c r="AM98" s="104">
        <f t="shared" si="56"/>
        <v>0</v>
      </c>
      <c r="AN98" s="104">
        <f t="shared" si="56"/>
        <v>0</v>
      </c>
      <c r="AO98" s="104">
        <f t="shared" si="56"/>
        <v>0</v>
      </c>
      <c r="AP98" s="104">
        <f t="shared" si="56"/>
        <v>0</v>
      </c>
      <c r="AQ98" s="104">
        <f t="shared" si="56"/>
        <v>0</v>
      </c>
      <c r="AR98" s="104">
        <f t="shared" si="56"/>
        <v>0</v>
      </c>
      <c r="AS98" s="104">
        <f t="shared" si="56"/>
        <v>0</v>
      </c>
      <c r="AT98" s="104">
        <f t="shared" si="56"/>
        <v>0</v>
      </c>
      <c r="AU98" s="104">
        <f t="shared" si="56"/>
        <v>0</v>
      </c>
      <c r="AV98" s="104">
        <f t="shared" si="56"/>
        <v>0</v>
      </c>
      <c r="AW98" s="104">
        <f t="shared" si="56"/>
        <v>0</v>
      </c>
      <c r="AX98" s="104">
        <f t="shared" si="56"/>
        <v>0</v>
      </c>
      <c r="AY98" s="104">
        <f t="shared" si="56"/>
        <v>0</v>
      </c>
      <c r="AZ98" s="104">
        <f t="shared" si="56"/>
        <v>0</v>
      </c>
      <c r="BA98" s="104">
        <f t="shared" si="56"/>
        <v>0</v>
      </c>
      <c r="BB98" s="104">
        <f t="shared" si="56"/>
        <v>0</v>
      </c>
      <c r="BC98" s="104">
        <f t="shared" si="56"/>
        <v>0</v>
      </c>
      <c r="BD98" s="104">
        <f t="shared" si="56"/>
        <v>0</v>
      </c>
      <c r="BE98" s="104">
        <f t="shared" si="56"/>
        <v>0</v>
      </c>
      <c r="BF98" s="104">
        <f t="shared" si="56"/>
        <v>0</v>
      </c>
      <c r="BG98" s="104">
        <f t="shared" si="56"/>
        <v>0</v>
      </c>
      <c r="BH98" s="104">
        <f t="shared" si="56"/>
        <v>0</v>
      </c>
      <c r="BI98" s="104">
        <f t="shared" si="56"/>
        <v>0</v>
      </c>
      <c r="BJ98" s="104">
        <f t="shared" si="56"/>
        <v>0</v>
      </c>
      <c r="BK98" s="104">
        <f t="shared" si="56"/>
        <v>0</v>
      </c>
      <c r="BL98" s="104">
        <f t="shared" si="56"/>
        <v>0</v>
      </c>
      <c r="BM98" s="402"/>
      <c r="BN98" s="58">
        <f>SUM(BN85:BN97)</f>
        <v>0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A101" si="57">$B$20/$B$3</f>
        <v>0</v>
      </c>
      <c r="C101" s="75">
        <f t="shared" si="57"/>
        <v>0</v>
      </c>
      <c r="D101" s="75">
        <f t="shared" si="57"/>
        <v>0</v>
      </c>
      <c r="E101" s="75">
        <f t="shared" si="57"/>
        <v>0</v>
      </c>
      <c r="F101" s="75">
        <f t="shared" si="57"/>
        <v>0</v>
      </c>
      <c r="G101" s="75">
        <f t="shared" si="57"/>
        <v>0</v>
      </c>
      <c r="H101" s="75">
        <f t="shared" si="57"/>
        <v>0</v>
      </c>
      <c r="I101" s="75">
        <f t="shared" si="57"/>
        <v>0</v>
      </c>
      <c r="J101" s="75">
        <f t="shared" si="57"/>
        <v>0</v>
      </c>
      <c r="K101" s="75">
        <f t="shared" si="57"/>
        <v>0</v>
      </c>
      <c r="L101" s="75">
        <f t="shared" si="57"/>
        <v>0</v>
      </c>
      <c r="M101" s="75">
        <f t="shared" si="57"/>
        <v>0</v>
      </c>
      <c r="N101" s="75">
        <f t="shared" si="57"/>
        <v>0</v>
      </c>
      <c r="O101" s="75">
        <f t="shared" si="57"/>
        <v>0</v>
      </c>
      <c r="P101" s="75">
        <f t="shared" si="57"/>
        <v>0</v>
      </c>
      <c r="Q101" s="75">
        <f t="shared" si="57"/>
        <v>0</v>
      </c>
      <c r="R101" s="75">
        <f t="shared" si="57"/>
        <v>0</v>
      </c>
      <c r="S101" s="75">
        <f t="shared" si="57"/>
        <v>0</v>
      </c>
      <c r="T101" s="75">
        <f t="shared" si="57"/>
        <v>0</v>
      </c>
      <c r="U101" s="75">
        <f t="shared" si="57"/>
        <v>0</v>
      </c>
      <c r="V101" s="75">
        <f t="shared" si="57"/>
        <v>0</v>
      </c>
      <c r="W101" s="75">
        <f t="shared" si="57"/>
        <v>0</v>
      </c>
      <c r="X101" s="75">
        <f t="shared" si="57"/>
        <v>0</v>
      </c>
      <c r="Y101" s="75">
        <f t="shared" si="57"/>
        <v>0</v>
      </c>
      <c r="Z101" s="75">
        <f t="shared" si="57"/>
        <v>0</v>
      </c>
      <c r="AA101" s="75"/>
      <c r="AB101" s="75"/>
      <c r="AC101" s="75">
        <f t="shared" si="57"/>
        <v>0</v>
      </c>
      <c r="AD101" s="75">
        <f t="shared" si="57"/>
        <v>0</v>
      </c>
      <c r="AE101" s="75">
        <f t="shared" si="57"/>
        <v>0</v>
      </c>
      <c r="AF101" s="75">
        <f t="shared" si="57"/>
        <v>0</v>
      </c>
      <c r="AG101" s="75">
        <f t="shared" si="57"/>
        <v>0</v>
      </c>
      <c r="AH101" s="75">
        <f t="shared" si="57"/>
        <v>0</v>
      </c>
      <c r="AI101" s="75">
        <f t="shared" si="57"/>
        <v>0</v>
      </c>
      <c r="AJ101" s="75">
        <f t="shared" si="57"/>
        <v>0</v>
      </c>
      <c r="AK101" s="75">
        <f t="shared" si="57"/>
        <v>0</v>
      </c>
      <c r="AL101" s="75">
        <f t="shared" si="57"/>
        <v>0</v>
      </c>
      <c r="AM101" s="75">
        <f t="shared" si="57"/>
        <v>0</v>
      </c>
      <c r="AN101" s="75">
        <f t="shared" si="57"/>
        <v>0</v>
      </c>
      <c r="AO101" s="75">
        <f t="shared" si="57"/>
        <v>0</v>
      </c>
      <c r="AP101" s="75">
        <f t="shared" si="57"/>
        <v>0</v>
      </c>
      <c r="AQ101" s="75">
        <f t="shared" si="57"/>
        <v>0</v>
      </c>
      <c r="AR101" s="75">
        <f t="shared" si="57"/>
        <v>0</v>
      </c>
      <c r="AS101" s="75">
        <f t="shared" si="57"/>
        <v>0</v>
      </c>
      <c r="AT101" s="75">
        <f t="shared" si="57"/>
        <v>0</v>
      </c>
      <c r="AU101" s="75">
        <f t="shared" si="57"/>
        <v>0</v>
      </c>
      <c r="AV101" s="75">
        <f t="shared" si="57"/>
        <v>0</v>
      </c>
      <c r="AW101" s="75">
        <f t="shared" si="57"/>
        <v>0</v>
      </c>
      <c r="AX101" s="75">
        <f t="shared" si="57"/>
        <v>0</v>
      </c>
      <c r="AY101" s="75">
        <f t="shared" si="57"/>
        <v>0</v>
      </c>
      <c r="AZ101" s="75">
        <f t="shared" si="57"/>
        <v>0</v>
      </c>
      <c r="BA101" s="75">
        <f t="shared" si="57"/>
        <v>0</v>
      </c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37"/>
      <c r="BN101" s="75">
        <f t="shared" ref="BN101:BN113" si="58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A102" si="59">$C$20/$B$3</f>
        <v>0</v>
      </c>
      <c r="D102" s="75">
        <f t="shared" si="59"/>
        <v>0</v>
      </c>
      <c r="E102" s="75">
        <f t="shared" si="59"/>
        <v>0</v>
      </c>
      <c r="F102" s="75">
        <f t="shared" si="59"/>
        <v>0</v>
      </c>
      <c r="G102" s="75">
        <f t="shared" si="59"/>
        <v>0</v>
      </c>
      <c r="H102" s="75">
        <f t="shared" si="59"/>
        <v>0</v>
      </c>
      <c r="I102" s="75">
        <f t="shared" si="59"/>
        <v>0</v>
      </c>
      <c r="J102" s="75">
        <f t="shared" si="59"/>
        <v>0</v>
      </c>
      <c r="K102" s="75">
        <f t="shared" si="59"/>
        <v>0</v>
      </c>
      <c r="L102" s="75">
        <f t="shared" si="59"/>
        <v>0</v>
      </c>
      <c r="M102" s="75">
        <f t="shared" si="59"/>
        <v>0</v>
      </c>
      <c r="N102" s="75">
        <f t="shared" si="59"/>
        <v>0</v>
      </c>
      <c r="O102" s="75">
        <f t="shared" si="59"/>
        <v>0</v>
      </c>
      <c r="P102" s="75">
        <f t="shared" si="59"/>
        <v>0</v>
      </c>
      <c r="Q102" s="75">
        <f t="shared" si="59"/>
        <v>0</v>
      </c>
      <c r="R102" s="75">
        <f t="shared" si="59"/>
        <v>0</v>
      </c>
      <c r="S102" s="75">
        <f t="shared" si="59"/>
        <v>0</v>
      </c>
      <c r="T102" s="75">
        <f t="shared" si="59"/>
        <v>0</v>
      </c>
      <c r="U102" s="75">
        <f t="shared" si="59"/>
        <v>0</v>
      </c>
      <c r="V102" s="75">
        <f t="shared" si="59"/>
        <v>0</v>
      </c>
      <c r="W102" s="75">
        <f t="shared" si="59"/>
        <v>0</v>
      </c>
      <c r="X102" s="75">
        <f t="shared" si="59"/>
        <v>0</v>
      </c>
      <c r="Y102" s="75">
        <f t="shared" si="59"/>
        <v>0</v>
      </c>
      <c r="Z102" s="75">
        <f t="shared" si="59"/>
        <v>0</v>
      </c>
      <c r="AA102" s="75">
        <f t="shared" si="59"/>
        <v>0</v>
      </c>
      <c r="AB102" s="75"/>
      <c r="AC102" s="75">
        <f t="shared" si="59"/>
        <v>0</v>
      </c>
      <c r="AD102" s="75">
        <f t="shared" si="59"/>
        <v>0</v>
      </c>
      <c r="AE102" s="75">
        <f t="shared" si="59"/>
        <v>0</v>
      </c>
      <c r="AF102" s="75">
        <f t="shared" si="59"/>
        <v>0</v>
      </c>
      <c r="AG102" s="75">
        <f t="shared" si="59"/>
        <v>0</v>
      </c>
      <c r="AH102" s="75">
        <f t="shared" si="59"/>
        <v>0</v>
      </c>
      <c r="AI102" s="75">
        <f t="shared" si="59"/>
        <v>0</v>
      </c>
      <c r="AJ102" s="75">
        <f t="shared" si="59"/>
        <v>0</v>
      </c>
      <c r="AK102" s="75">
        <f t="shared" si="59"/>
        <v>0</v>
      </c>
      <c r="AL102" s="75">
        <f t="shared" si="59"/>
        <v>0</v>
      </c>
      <c r="AM102" s="75">
        <f t="shared" si="59"/>
        <v>0</v>
      </c>
      <c r="AN102" s="75">
        <f t="shared" si="59"/>
        <v>0</v>
      </c>
      <c r="AO102" s="75">
        <f t="shared" si="59"/>
        <v>0</v>
      </c>
      <c r="AP102" s="75">
        <f t="shared" si="59"/>
        <v>0</v>
      </c>
      <c r="AQ102" s="75">
        <f t="shared" si="59"/>
        <v>0</v>
      </c>
      <c r="AR102" s="75">
        <f t="shared" si="59"/>
        <v>0</v>
      </c>
      <c r="AS102" s="75">
        <f t="shared" si="59"/>
        <v>0</v>
      </c>
      <c r="AT102" s="75">
        <f t="shared" si="59"/>
        <v>0</v>
      </c>
      <c r="AU102" s="75">
        <f t="shared" si="59"/>
        <v>0</v>
      </c>
      <c r="AV102" s="75">
        <f t="shared" si="59"/>
        <v>0</v>
      </c>
      <c r="AW102" s="75">
        <f t="shared" si="59"/>
        <v>0</v>
      </c>
      <c r="AX102" s="75">
        <f t="shared" si="59"/>
        <v>0</v>
      </c>
      <c r="AY102" s="75">
        <f t="shared" si="59"/>
        <v>0</v>
      </c>
      <c r="AZ102" s="75">
        <f t="shared" si="59"/>
        <v>0</v>
      </c>
      <c r="BA102" s="75">
        <f t="shared" si="59"/>
        <v>0</v>
      </c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8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60">$D$20/$B$3</f>
        <v>0</v>
      </c>
      <c r="E103" s="75">
        <f t="shared" si="60"/>
        <v>0</v>
      </c>
      <c r="F103" s="75">
        <f t="shared" si="60"/>
        <v>0</v>
      </c>
      <c r="G103" s="75">
        <f t="shared" si="60"/>
        <v>0</v>
      </c>
      <c r="H103" s="75">
        <f t="shared" si="60"/>
        <v>0</v>
      </c>
      <c r="I103" s="75">
        <f t="shared" si="60"/>
        <v>0</v>
      </c>
      <c r="J103" s="75">
        <f t="shared" si="60"/>
        <v>0</v>
      </c>
      <c r="K103" s="75">
        <f t="shared" si="60"/>
        <v>0</v>
      </c>
      <c r="L103" s="75">
        <f t="shared" si="60"/>
        <v>0</v>
      </c>
      <c r="M103" s="75">
        <f t="shared" si="60"/>
        <v>0</v>
      </c>
      <c r="N103" s="75">
        <f t="shared" si="60"/>
        <v>0</v>
      </c>
      <c r="O103" s="75">
        <f t="shared" si="60"/>
        <v>0</v>
      </c>
      <c r="P103" s="75">
        <f t="shared" si="60"/>
        <v>0</v>
      </c>
      <c r="Q103" s="75">
        <f t="shared" si="60"/>
        <v>0</v>
      </c>
      <c r="R103" s="75">
        <f t="shared" si="60"/>
        <v>0</v>
      </c>
      <c r="S103" s="75">
        <f t="shared" si="60"/>
        <v>0</v>
      </c>
      <c r="T103" s="75">
        <f t="shared" si="60"/>
        <v>0</v>
      </c>
      <c r="U103" s="75">
        <f t="shared" si="60"/>
        <v>0</v>
      </c>
      <c r="V103" s="75">
        <f t="shared" si="60"/>
        <v>0</v>
      </c>
      <c r="W103" s="75">
        <f t="shared" si="60"/>
        <v>0</v>
      </c>
      <c r="X103" s="75">
        <f t="shared" si="60"/>
        <v>0</v>
      </c>
      <c r="Y103" s="75">
        <f t="shared" si="60"/>
        <v>0</v>
      </c>
      <c r="Z103" s="75">
        <f t="shared" si="60"/>
        <v>0</v>
      </c>
      <c r="AA103" s="75">
        <f t="shared" si="60"/>
        <v>0</v>
      </c>
      <c r="AB103" s="75">
        <f t="shared" si="60"/>
        <v>0</v>
      </c>
      <c r="AC103" s="75">
        <f t="shared" si="60"/>
        <v>0</v>
      </c>
      <c r="AD103" s="75">
        <f t="shared" si="60"/>
        <v>0</v>
      </c>
      <c r="AE103" s="75">
        <f t="shared" si="60"/>
        <v>0</v>
      </c>
      <c r="AF103" s="75">
        <f t="shared" si="60"/>
        <v>0</v>
      </c>
      <c r="AG103" s="75">
        <f t="shared" si="60"/>
        <v>0</v>
      </c>
      <c r="AH103" s="75">
        <f t="shared" si="60"/>
        <v>0</v>
      </c>
      <c r="AI103" s="75">
        <f t="shared" si="60"/>
        <v>0</v>
      </c>
      <c r="AJ103" s="75">
        <f t="shared" si="60"/>
        <v>0</v>
      </c>
      <c r="AK103" s="75">
        <f t="shared" si="60"/>
        <v>0</v>
      </c>
      <c r="AL103" s="75">
        <f t="shared" si="60"/>
        <v>0</v>
      </c>
      <c r="AM103" s="75">
        <f t="shared" si="60"/>
        <v>0</v>
      </c>
      <c r="AN103" s="75">
        <f t="shared" si="60"/>
        <v>0</v>
      </c>
      <c r="AO103" s="75">
        <f t="shared" si="60"/>
        <v>0</v>
      </c>
      <c r="AP103" s="75">
        <f t="shared" si="60"/>
        <v>0</v>
      </c>
      <c r="AQ103" s="75">
        <f t="shared" si="60"/>
        <v>0</v>
      </c>
      <c r="AR103" s="75">
        <f t="shared" si="60"/>
        <v>0</v>
      </c>
      <c r="AS103" s="75">
        <f t="shared" si="60"/>
        <v>0</v>
      </c>
      <c r="AT103" s="75">
        <f t="shared" si="60"/>
        <v>0</v>
      </c>
      <c r="AU103" s="75">
        <f t="shared" si="60"/>
        <v>0</v>
      </c>
      <c r="AV103" s="75">
        <f t="shared" si="60"/>
        <v>0</v>
      </c>
      <c r="AW103" s="75">
        <f t="shared" si="60"/>
        <v>0</v>
      </c>
      <c r="AX103" s="75">
        <f t="shared" si="60"/>
        <v>0</v>
      </c>
      <c r="AY103" s="75">
        <f t="shared" si="60"/>
        <v>0</v>
      </c>
      <c r="AZ103" s="75">
        <f t="shared" si="60"/>
        <v>0</v>
      </c>
      <c r="BA103" s="75">
        <f t="shared" si="60"/>
        <v>0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8"/>
        <v>0</v>
      </c>
      <c r="BO103" s="335">
        <f>D20</f>
        <v>0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61">$E$20/$B$3</f>
        <v>0</v>
      </c>
      <c r="F104" s="75">
        <f t="shared" si="61"/>
        <v>0</v>
      </c>
      <c r="G104" s="75">
        <f t="shared" si="61"/>
        <v>0</v>
      </c>
      <c r="H104" s="75">
        <f t="shared" si="61"/>
        <v>0</v>
      </c>
      <c r="I104" s="75">
        <f t="shared" si="61"/>
        <v>0</v>
      </c>
      <c r="J104" s="75">
        <f t="shared" si="61"/>
        <v>0</v>
      </c>
      <c r="K104" s="75">
        <f t="shared" si="61"/>
        <v>0</v>
      </c>
      <c r="L104" s="75">
        <f t="shared" si="61"/>
        <v>0</v>
      </c>
      <c r="M104" s="75">
        <f t="shared" si="61"/>
        <v>0</v>
      </c>
      <c r="N104" s="75">
        <f t="shared" si="61"/>
        <v>0</v>
      </c>
      <c r="O104" s="75">
        <f t="shared" si="61"/>
        <v>0</v>
      </c>
      <c r="P104" s="75">
        <f t="shared" si="61"/>
        <v>0</v>
      </c>
      <c r="Q104" s="75">
        <f t="shared" si="61"/>
        <v>0</v>
      </c>
      <c r="R104" s="75">
        <f t="shared" si="61"/>
        <v>0</v>
      </c>
      <c r="S104" s="75">
        <f t="shared" si="61"/>
        <v>0</v>
      </c>
      <c r="T104" s="75">
        <f t="shared" si="61"/>
        <v>0</v>
      </c>
      <c r="U104" s="75">
        <f t="shared" si="61"/>
        <v>0</v>
      </c>
      <c r="V104" s="75">
        <f t="shared" si="61"/>
        <v>0</v>
      </c>
      <c r="W104" s="75">
        <f t="shared" si="61"/>
        <v>0</v>
      </c>
      <c r="X104" s="75">
        <f t="shared" si="61"/>
        <v>0</v>
      </c>
      <c r="Y104" s="75">
        <f t="shared" si="61"/>
        <v>0</v>
      </c>
      <c r="Z104" s="75">
        <f t="shared" si="61"/>
        <v>0</v>
      </c>
      <c r="AA104" s="75">
        <f t="shared" si="61"/>
        <v>0</v>
      </c>
      <c r="AB104" s="75">
        <f t="shared" si="61"/>
        <v>0</v>
      </c>
      <c r="AC104" s="75">
        <f t="shared" si="61"/>
        <v>0</v>
      </c>
      <c r="AD104" s="75">
        <f t="shared" si="61"/>
        <v>0</v>
      </c>
      <c r="AE104" s="75">
        <f t="shared" si="61"/>
        <v>0</v>
      </c>
      <c r="AF104" s="75">
        <f t="shared" si="61"/>
        <v>0</v>
      </c>
      <c r="AG104" s="75">
        <f t="shared" si="61"/>
        <v>0</v>
      </c>
      <c r="AH104" s="75">
        <f t="shared" si="61"/>
        <v>0</v>
      </c>
      <c r="AI104" s="75">
        <f t="shared" si="61"/>
        <v>0</v>
      </c>
      <c r="AJ104" s="75">
        <f t="shared" si="61"/>
        <v>0</v>
      </c>
      <c r="AK104" s="75">
        <f t="shared" si="61"/>
        <v>0</v>
      </c>
      <c r="AL104" s="75">
        <f t="shared" si="61"/>
        <v>0</v>
      </c>
      <c r="AM104" s="75">
        <f t="shared" si="61"/>
        <v>0</v>
      </c>
      <c r="AN104" s="75">
        <f t="shared" si="61"/>
        <v>0</v>
      </c>
      <c r="AO104" s="75">
        <f t="shared" si="61"/>
        <v>0</v>
      </c>
      <c r="AP104" s="75">
        <f t="shared" si="61"/>
        <v>0</v>
      </c>
      <c r="AQ104" s="75">
        <f t="shared" si="61"/>
        <v>0</v>
      </c>
      <c r="AR104" s="75">
        <f t="shared" si="61"/>
        <v>0</v>
      </c>
      <c r="AS104" s="75">
        <f t="shared" si="61"/>
        <v>0</v>
      </c>
      <c r="AT104" s="75">
        <f t="shared" si="61"/>
        <v>0</v>
      </c>
      <c r="AU104" s="75">
        <f t="shared" si="61"/>
        <v>0</v>
      </c>
      <c r="AV104" s="75">
        <f t="shared" si="61"/>
        <v>0</v>
      </c>
      <c r="AW104" s="75">
        <f t="shared" si="61"/>
        <v>0</v>
      </c>
      <c r="AX104" s="75">
        <f t="shared" si="61"/>
        <v>0</v>
      </c>
      <c r="AY104" s="75">
        <f t="shared" si="61"/>
        <v>0</v>
      </c>
      <c r="AZ104" s="75">
        <f t="shared" si="61"/>
        <v>0</v>
      </c>
      <c r="BA104" s="75">
        <f t="shared" si="61"/>
        <v>0</v>
      </c>
      <c r="BB104" s="75">
        <f t="shared" si="61"/>
        <v>0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8"/>
        <v>0</v>
      </c>
      <c r="BO104" s="335">
        <f>-E14</f>
        <v>0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C105" si="62">$F$20/$B$3</f>
        <v>0</v>
      </c>
      <c r="G105" s="75">
        <f t="shared" si="62"/>
        <v>0</v>
      </c>
      <c r="H105" s="75">
        <f t="shared" si="62"/>
        <v>0</v>
      </c>
      <c r="I105" s="75">
        <f t="shared" si="62"/>
        <v>0</v>
      </c>
      <c r="J105" s="75">
        <f t="shared" si="62"/>
        <v>0</v>
      </c>
      <c r="K105" s="75">
        <f t="shared" si="62"/>
        <v>0</v>
      </c>
      <c r="L105" s="75">
        <f t="shared" si="62"/>
        <v>0</v>
      </c>
      <c r="M105" s="75">
        <f t="shared" si="62"/>
        <v>0</v>
      </c>
      <c r="N105" s="75">
        <f t="shared" si="62"/>
        <v>0</v>
      </c>
      <c r="O105" s="75">
        <f t="shared" si="62"/>
        <v>0</v>
      </c>
      <c r="P105" s="75">
        <f t="shared" si="62"/>
        <v>0</v>
      </c>
      <c r="Q105" s="75">
        <f t="shared" si="62"/>
        <v>0</v>
      </c>
      <c r="R105" s="75">
        <f t="shared" si="62"/>
        <v>0</v>
      </c>
      <c r="S105" s="75">
        <f t="shared" si="62"/>
        <v>0</v>
      </c>
      <c r="T105" s="75">
        <f t="shared" si="62"/>
        <v>0</v>
      </c>
      <c r="U105" s="75">
        <f t="shared" si="62"/>
        <v>0</v>
      </c>
      <c r="V105" s="75">
        <f t="shared" si="62"/>
        <v>0</v>
      </c>
      <c r="W105" s="75">
        <f t="shared" si="62"/>
        <v>0</v>
      </c>
      <c r="X105" s="75">
        <f t="shared" si="62"/>
        <v>0</v>
      </c>
      <c r="Y105" s="75">
        <f t="shared" si="62"/>
        <v>0</v>
      </c>
      <c r="Z105" s="75">
        <f t="shared" si="62"/>
        <v>0</v>
      </c>
      <c r="AA105" s="75">
        <f t="shared" si="62"/>
        <v>0</v>
      </c>
      <c r="AB105" s="75">
        <f t="shared" si="62"/>
        <v>0</v>
      </c>
      <c r="AC105" s="75">
        <f t="shared" si="62"/>
        <v>0</v>
      </c>
      <c r="AD105" s="75">
        <f t="shared" si="62"/>
        <v>0</v>
      </c>
      <c r="AE105" s="75">
        <f t="shared" si="62"/>
        <v>0</v>
      </c>
      <c r="AF105" s="75">
        <f t="shared" si="62"/>
        <v>0</v>
      </c>
      <c r="AG105" s="75">
        <f t="shared" si="62"/>
        <v>0</v>
      </c>
      <c r="AH105" s="75">
        <f t="shared" si="62"/>
        <v>0</v>
      </c>
      <c r="AI105" s="75">
        <f t="shared" si="62"/>
        <v>0</v>
      </c>
      <c r="AJ105" s="75">
        <f t="shared" si="62"/>
        <v>0</v>
      </c>
      <c r="AK105" s="75">
        <f t="shared" si="62"/>
        <v>0</v>
      </c>
      <c r="AL105" s="75">
        <f t="shared" si="62"/>
        <v>0</v>
      </c>
      <c r="AM105" s="75">
        <f t="shared" si="62"/>
        <v>0</v>
      </c>
      <c r="AN105" s="75">
        <f t="shared" si="62"/>
        <v>0</v>
      </c>
      <c r="AO105" s="75">
        <f t="shared" si="62"/>
        <v>0</v>
      </c>
      <c r="AP105" s="75">
        <f t="shared" si="62"/>
        <v>0</v>
      </c>
      <c r="AQ105" s="75">
        <f t="shared" si="62"/>
        <v>0</v>
      </c>
      <c r="AR105" s="75">
        <f t="shared" si="62"/>
        <v>0</v>
      </c>
      <c r="AS105" s="75">
        <f t="shared" si="62"/>
        <v>0</v>
      </c>
      <c r="AT105" s="75">
        <f t="shared" si="62"/>
        <v>0</v>
      </c>
      <c r="AU105" s="75">
        <f t="shared" si="62"/>
        <v>0</v>
      </c>
      <c r="AV105" s="75">
        <f t="shared" si="62"/>
        <v>0</v>
      </c>
      <c r="AW105" s="75">
        <f t="shared" si="62"/>
        <v>0</v>
      </c>
      <c r="AX105" s="75">
        <f t="shared" si="62"/>
        <v>0</v>
      </c>
      <c r="AY105" s="75">
        <f t="shared" si="62"/>
        <v>0</v>
      </c>
      <c r="AZ105" s="75">
        <f t="shared" si="62"/>
        <v>0</v>
      </c>
      <c r="BA105" s="75">
        <f t="shared" si="62"/>
        <v>0</v>
      </c>
      <c r="BB105" s="75">
        <f t="shared" si="62"/>
        <v>0</v>
      </c>
      <c r="BC105" s="75">
        <f t="shared" si="62"/>
        <v>0</v>
      </c>
      <c r="BD105" s="75"/>
      <c r="BE105" s="75"/>
      <c r="BF105" s="75"/>
      <c r="BG105" s="75"/>
      <c r="BH105" s="75"/>
      <c r="BI105" s="75"/>
      <c r="BJ105" s="75"/>
      <c r="BK105" s="75"/>
      <c r="BL105" s="75"/>
      <c r="BM105" s="37"/>
      <c r="BN105" s="75">
        <f t="shared" si="58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3">$G$20/$B$3</f>
        <v>0</v>
      </c>
      <c r="H106" s="75">
        <f t="shared" si="63"/>
        <v>0</v>
      </c>
      <c r="I106" s="75">
        <f t="shared" si="63"/>
        <v>0</v>
      </c>
      <c r="J106" s="75">
        <f t="shared" si="63"/>
        <v>0</v>
      </c>
      <c r="K106" s="75">
        <f t="shared" si="63"/>
        <v>0</v>
      </c>
      <c r="L106" s="75">
        <f t="shared" si="63"/>
        <v>0</v>
      </c>
      <c r="M106" s="75">
        <f t="shared" si="63"/>
        <v>0</v>
      </c>
      <c r="N106" s="75">
        <f t="shared" si="63"/>
        <v>0</v>
      </c>
      <c r="O106" s="75">
        <f t="shared" si="63"/>
        <v>0</v>
      </c>
      <c r="P106" s="75">
        <f t="shared" si="63"/>
        <v>0</v>
      </c>
      <c r="Q106" s="75">
        <f t="shared" si="63"/>
        <v>0</v>
      </c>
      <c r="R106" s="75">
        <f t="shared" si="63"/>
        <v>0</v>
      </c>
      <c r="S106" s="75">
        <f t="shared" si="63"/>
        <v>0</v>
      </c>
      <c r="T106" s="75">
        <f t="shared" si="63"/>
        <v>0</v>
      </c>
      <c r="U106" s="75">
        <f t="shared" si="63"/>
        <v>0</v>
      </c>
      <c r="V106" s="75">
        <f t="shared" si="63"/>
        <v>0</v>
      </c>
      <c r="W106" s="75">
        <f t="shared" si="63"/>
        <v>0</v>
      </c>
      <c r="X106" s="75">
        <f t="shared" si="63"/>
        <v>0</v>
      </c>
      <c r="Y106" s="75">
        <f t="shared" si="63"/>
        <v>0</v>
      </c>
      <c r="Z106" s="75">
        <f t="shared" si="63"/>
        <v>0</v>
      </c>
      <c r="AA106" s="75">
        <f t="shared" si="63"/>
        <v>0</v>
      </c>
      <c r="AB106" s="75">
        <f t="shared" si="63"/>
        <v>0</v>
      </c>
      <c r="AC106" s="75">
        <f t="shared" si="63"/>
        <v>0</v>
      </c>
      <c r="AD106" s="75">
        <f t="shared" si="63"/>
        <v>0</v>
      </c>
      <c r="AE106" s="75">
        <f t="shared" si="63"/>
        <v>0</v>
      </c>
      <c r="AF106" s="75">
        <f t="shared" si="63"/>
        <v>0</v>
      </c>
      <c r="AG106" s="75">
        <f t="shared" si="63"/>
        <v>0</v>
      </c>
      <c r="AH106" s="75">
        <f t="shared" si="63"/>
        <v>0</v>
      </c>
      <c r="AI106" s="75">
        <f t="shared" si="63"/>
        <v>0</v>
      </c>
      <c r="AJ106" s="75">
        <f t="shared" si="63"/>
        <v>0</v>
      </c>
      <c r="AK106" s="75">
        <f t="shared" si="63"/>
        <v>0</v>
      </c>
      <c r="AL106" s="75">
        <f t="shared" si="63"/>
        <v>0</v>
      </c>
      <c r="AM106" s="75">
        <f t="shared" si="63"/>
        <v>0</v>
      </c>
      <c r="AN106" s="75">
        <f t="shared" si="63"/>
        <v>0</v>
      </c>
      <c r="AO106" s="75">
        <f t="shared" si="63"/>
        <v>0</v>
      </c>
      <c r="AP106" s="75">
        <f t="shared" si="63"/>
        <v>0</v>
      </c>
      <c r="AQ106" s="75">
        <f t="shared" si="63"/>
        <v>0</v>
      </c>
      <c r="AR106" s="75">
        <f t="shared" si="63"/>
        <v>0</v>
      </c>
      <c r="AS106" s="75">
        <f t="shared" si="63"/>
        <v>0</v>
      </c>
      <c r="AT106" s="75">
        <f t="shared" si="63"/>
        <v>0</v>
      </c>
      <c r="AU106" s="75">
        <f t="shared" si="63"/>
        <v>0</v>
      </c>
      <c r="AV106" s="75">
        <f t="shared" si="63"/>
        <v>0</v>
      </c>
      <c r="AW106" s="75">
        <f t="shared" si="63"/>
        <v>0</v>
      </c>
      <c r="AX106" s="75">
        <f t="shared" si="63"/>
        <v>0</v>
      </c>
      <c r="AY106" s="75">
        <f t="shared" si="63"/>
        <v>0</v>
      </c>
      <c r="AZ106" s="75">
        <f t="shared" si="63"/>
        <v>0</v>
      </c>
      <c r="BA106" s="75">
        <f t="shared" si="63"/>
        <v>0</v>
      </c>
      <c r="BB106" s="75">
        <f t="shared" si="63"/>
        <v>0</v>
      </c>
      <c r="BC106" s="75">
        <f t="shared" si="63"/>
        <v>0</v>
      </c>
      <c r="BD106" s="75">
        <f t="shared" si="63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8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E107" si="64">$H$20/$B$3</f>
        <v>0</v>
      </c>
      <c r="I107" s="75">
        <f t="shared" si="64"/>
        <v>0</v>
      </c>
      <c r="J107" s="75">
        <f t="shared" si="64"/>
        <v>0</v>
      </c>
      <c r="K107" s="75">
        <f t="shared" si="64"/>
        <v>0</v>
      </c>
      <c r="L107" s="75">
        <f t="shared" si="64"/>
        <v>0</v>
      </c>
      <c r="M107" s="75">
        <f t="shared" si="64"/>
        <v>0</v>
      </c>
      <c r="N107" s="75">
        <f t="shared" si="64"/>
        <v>0</v>
      </c>
      <c r="O107" s="75">
        <f t="shared" si="64"/>
        <v>0</v>
      </c>
      <c r="P107" s="75">
        <f t="shared" si="64"/>
        <v>0</v>
      </c>
      <c r="Q107" s="75">
        <f t="shared" si="64"/>
        <v>0</v>
      </c>
      <c r="R107" s="75">
        <f t="shared" si="64"/>
        <v>0</v>
      </c>
      <c r="S107" s="75">
        <f t="shared" si="64"/>
        <v>0</v>
      </c>
      <c r="T107" s="75">
        <f t="shared" si="64"/>
        <v>0</v>
      </c>
      <c r="U107" s="75">
        <f t="shared" si="64"/>
        <v>0</v>
      </c>
      <c r="V107" s="75">
        <f t="shared" si="64"/>
        <v>0</v>
      </c>
      <c r="W107" s="75">
        <f t="shared" si="64"/>
        <v>0</v>
      </c>
      <c r="X107" s="75">
        <f t="shared" si="64"/>
        <v>0</v>
      </c>
      <c r="Y107" s="75">
        <f t="shared" si="64"/>
        <v>0</v>
      </c>
      <c r="Z107" s="75">
        <f t="shared" si="64"/>
        <v>0</v>
      </c>
      <c r="AA107" s="75">
        <f t="shared" si="64"/>
        <v>0</v>
      </c>
      <c r="AB107" s="75">
        <f t="shared" si="64"/>
        <v>0</v>
      </c>
      <c r="AC107" s="75">
        <f t="shared" si="64"/>
        <v>0</v>
      </c>
      <c r="AD107" s="75">
        <f t="shared" si="64"/>
        <v>0</v>
      </c>
      <c r="AE107" s="75">
        <f t="shared" si="64"/>
        <v>0</v>
      </c>
      <c r="AF107" s="75">
        <f t="shared" si="64"/>
        <v>0</v>
      </c>
      <c r="AG107" s="75">
        <f t="shared" si="64"/>
        <v>0</v>
      </c>
      <c r="AH107" s="75">
        <f t="shared" si="64"/>
        <v>0</v>
      </c>
      <c r="AI107" s="75">
        <f t="shared" si="64"/>
        <v>0</v>
      </c>
      <c r="AJ107" s="75">
        <f t="shared" si="64"/>
        <v>0</v>
      </c>
      <c r="AK107" s="75">
        <f t="shared" si="64"/>
        <v>0</v>
      </c>
      <c r="AL107" s="75">
        <f t="shared" si="64"/>
        <v>0</v>
      </c>
      <c r="AM107" s="75">
        <f t="shared" si="64"/>
        <v>0</v>
      </c>
      <c r="AN107" s="75">
        <f t="shared" si="64"/>
        <v>0</v>
      </c>
      <c r="AO107" s="75">
        <f t="shared" si="64"/>
        <v>0</v>
      </c>
      <c r="AP107" s="75">
        <f t="shared" si="64"/>
        <v>0</v>
      </c>
      <c r="AQ107" s="75">
        <f t="shared" si="64"/>
        <v>0</v>
      </c>
      <c r="AR107" s="75">
        <f t="shared" si="64"/>
        <v>0</v>
      </c>
      <c r="AS107" s="75">
        <f t="shared" si="64"/>
        <v>0</v>
      </c>
      <c r="AT107" s="75">
        <f t="shared" si="64"/>
        <v>0</v>
      </c>
      <c r="AU107" s="75">
        <f t="shared" si="64"/>
        <v>0</v>
      </c>
      <c r="AV107" s="75">
        <f t="shared" si="64"/>
        <v>0</v>
      </c>
      <c r="AW107" s="75">
        <f t="shared" si="64"/>
        <v>0</v>
      </c>
      <c r="AX107" s="75">
        <f t="shared" si="64"/>
        <v>0</v>
      </c>
      <c r="AY107" s="75">
        <f t="shared" si="64"/>
        <v>0</v>
      </c>
      <c r="AZ107" s="75">
        <f t="shared" si="64"/>
        <v>0</v>
      </c>
      <c r="BA107" s="75">
        <f t="shared" si="64"/>
        <v>0</v>
      </c>
      <c r="BB107" s="75">
        <f t="shared" si="64"/>
        <v>0</v>
      </c>
      <c r="BC107" s="75">
        <f t="shared" si="64"/>
        <v>0</v>
      </c>
      <c r="BD107" s="75">
        <f t="shared" si="64"/>
        <v>0</v>
      </c>
      <c r="BE107" s="75">
        <f t="shared" si="64"/>
        <v>0</v>
      </c>
      <c r="BF107" s="75"/>
      <c r="BG107" s="75"/>
      <c r="BH107" s="75"/>
      <c r="BI107" s="75"/>
      <c r="BJ107" s="75"/>
      <c r="BK107" s="75"/>
      <c r="BL107" s="75"/>
      <c r="BM107" s="37"/>
      <c r="BN107" s="75">
        <f t="shared" si="58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F108" si="65">$I$20/$B$3</f>
        <v>0</v>
      </c>
      <c r="J108" s="75">
        <f t="shared" si="65"/>
        <v>0</v>
      </c>
      <c r="K108" s="75">
        <f t="shared" si="65"/>
        <v>0</v>
      </c>
      <c r="L108" s="75">
        <f t="shared" si="65"/>
        <v>0</v>
      </c>
      <c r="M108" s="75">
        <f t="shared" si="65"/>
        <v>0</v>
      </c>
      <c r="N108" s="75">
        <f t="shared" si="65"/>
        <v>0</v>
      </c>
      <c r="O108" s="75">
        <f t="shared" si="65"/>
        <v>0</v>
      </c>
      <c r="P108" s="75">
        <f t="shared" si="65"/>
        <v>0</v>
      </c>
      <c r="Q108" s="75">
        <f t="shared" si="65"/>
        <v>0</v>
      </c>
      <c r="R108" s="75">
        <f t="shared" si="65"/>
        <v>0</v>
      </c>
      <c r="S108" s="75">
        <f t="shared" si="65"/>
        <v>0</v>
      </c>
      <c r="T108" s="75">
        <f t="shared" si="65"/>
        <v>0</v>
      </c>
      <c r="U108" s="75">
        <f t="shared" si="65"/>
        <v>0</v>
      </c>
      <c r="V108" s="75">
        <f t="shared" si="65"/>
        <v>0</v>
      </c>
      <c r="W108" s="75">
        <f t="shared" si="65"/>
        <v>0</v>
      </c>
      <c r="X108" s="75">
        <f t="shared" si="65"/>
        <v>0</v>
      </c>
      <c r="Y108" s="75">
        <f t="shared" si="65"/>
        <v>0</v>
      </c>
      <c r="Z108" s="75">
        <f t="shared" si="65"/>
        <v>0</v>
      </c>
      <c r="AA108" s="75">
        <f t="shared" si="65"/>
        <v>0</v>
      </c>
      <c r="AB108" s="75">
        <f t="shared" si="65"/>
        <v>0</v>
      </c>
      <c r="AC108" s="75">
        <f t="shared" si="65"/>
        <v>0</v>
      </c>
      <c r="AD108" s="75">
        <f t="shared" si="65"/>
        <v>0</v>
      </c>
      <c r="AE108" s="75">
        <f t="shared" si="65"/>
        <v>0</v>
      </c>
      <c r="AF108" s="75">
        <f t="shared" si="65"/>
        <v>0</v>
      </c>
      <c r="AG108" s="75">
        <f t="shared" si="65"/>
        <v>0</v>
      </c>
      <c r="AH108" s="75">
        <f t="shared" si="65"/>
        <v>0</v>
      </c>
      <c r="AI108" s="75">
        <f t="shared" si="65"/>
        <v>0</v>
      </c>
      <c r="AJ108" s="75">
        <f t="shared" si="65"/>
        <v>0</v>
      </c>
      <c r="AK108" s="75">
        <f t="shared" si="65"/>
        <v>0</v>
      </c>
      <c r="AL108" s="75">
        <f t="shared" si="65"/>
        <v>0</v>
      </c>
      <c r="AM108" s="75">
        <f t="shared" si="65"/>
        <v>0</v>
      </c>
      <c r="AN108" s="75">
        <f t="shared" si="65"/>
        <v>0</v>
      </c>
      <c r="AO108" s="75">
        <f t="shared" si="65"/>
        <v>0</v>
      </c>
      <c r="AP108" s="75">
        <f t="shared" si="65"/>
        <v>0</v>
      </c>
      <c r="AQ108" s="75">
        <f t="shared" si="65"/>
        <v>0</v>
      </c>
      <c r="AR108" s="75">
        <f t="shared" si="65"/>
        <v>0</v>
      </c>
      <c r="AS108" s="75">
        <f t="shared" si="65"/>
        <v>0</v>
      </c>
      <c r="AT108" s="75">
        <f t="shared" si="65"/>
        <v>0</v>
      </c>
      <c r="AU108" s="75">
        <f t="shared" si="65"/>
        <v>0</v>
      </c>
      <c r="AV108" s="75">
        <f t="shared" si="65"/>
        <v>0</v>
      </c>
      <c r="AW108" s="75">
        <f t="shared" si="65"/>
        <v>0</v>
      </c>
      <c r="AX108" s="75">
        <f t="shared" si="65"/>
        <v>0</v>
      </c>
      <c r="AY108" s="75">
        <f t="shared" si="65"/>
        <v>0</v>
      </c>
      <c r="AZ108" s="75">
        <f t="shared" si="65"/>
        <v>0</v>
      </c>
      <c r="BA108" s="75">
        <f t="shared" si="65"/>
        <v>0</v>
      </c>
      <c r="BB108" s="75">
        <f t="shared" si="65"/>
        <v>0</v>
      </c>
      <c r="BC108" s="75">
        <f t="shared" si="65"/>
        <v>0</v>
      </c>
      <c r="BD108" s="75">
        <f t="shared" si="65"/>
        <v>0</v>
      </c>
      <c r="BE108" s="75">
        <f t="shared" si="65"/>
        <v>0</v>
      </c>
      <c r="BF108" s="75">
        <f t="shared" si="65"/>
        <v>0</v>
      </c>
      <c r="BG108" s="75"/>
      <c r="BH108" s="75"/>
      <c r="BI108" s="75"/>
      <c r="BJ108" s="75"/>
      <c r="BK108" s="75"/>
      <c r="BL108" s="75"/>
      <c r="BM108" s="37"/>
      <c r="BN108" s="75">
        <f t="shared" si="58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G109" si="66">$J$20/$B$3</f>
        <v>0</v>
      </c>
      <c r="P109" s="75">
        <f t="shared" si="66"/>
        <v>0</v>
      </c>
      <c r="Q109" s="75">
        <f t="shared" si="66"/>
        <v>0</v>
      </c>
      <c r="R109" s="75">
        <f t="shared" si="66"/>
        <v>0</v>
      </c>
      <c r="S109" s="75">
        <f t="shared" si="66"/>
        <v>0</v>
      </c>
      <c r="T109" s="75">
        <f t="shared" si="66"/>
        <v>0</v>
      </c>
      <c r="U109" s="75">
        <f t="shared" si="66"/>
        <v>0</v>
      </c>
      <c r="V109" s="75">
        <f t="shared" si="66"/>
        <v>0</v>
      </c>
      <c r="W109" s="75">
        <f t="shared" si="66"/>
        <v>0</v>
      </c>
      <c r="X109" s="75">
        <f t="shared" si="66"/>
        <v>0</v>
      </c>
      <c r="Y109" s="75">
        <f t="shared" si="66"/>
        <v>0</v>
      </c>
      <c r="Z109" s="75">
        <f t="shared" si="66"/>
        <v>0</v>
      </c>
      <c r="AA109" s="75">
        <f t="shared" si="66"/>
        <v>0</v>
      </c>
      <c r="AB109" s="75">
        <f t="shared" si="66"/>
        <v>0</v>
      </c>
      <c r="AC109" s="75">
        <f t="shared" si="66"/>
        <v>0</v>
      </c>
      <c r="AD109" s="75">
        <f t="shared" si="66"/>
        <v>0</v>
      </c>
      <c r="AE109" s="75">
        <f t="shared" si="66"/>
        <v>0</v>
      </c>
      <c r="AF109" s="75">
        <f t="shared" si="66"/>
        <v>0</v>
      </c>
      <c r="AG109" s="75">
        <f t="shared" si="66"/>
        <v>0</v>
      </c>
      <c r="AH109" s="75">
        <f t="shared" si="66"/>
        <v>0</v>
      </c>
      <c r="AI109" s="75">
        <f t="shared" si="66"/>
        <v>0</v>
      </c>
      <c r="AJ109" s="75">
        <f t="shared" si="66"/>
        <v>0</v>
      </c>
      <c r="AK109" s="75">
        <f t="shared" si="66"/>
        <v>0</v>
      </c>
      <c r="AL109" s="75">
        <f t="shared" si="66"/>
        <v>0</v>
      </c>
      <c r="AM109" s="75">
        <f t="shared" si="66"/>
        <v>0</v>
      </c>
      <c r="AN109" s="75">
        <f t="shared" si="66"/>
        <v>0</v>
      </c>
      <c r="AO109" s="75">
        <f t="shared" si="66"/>
        <v>0</v>
      </c>
      <c r="AP109" s="75">
        <f t="shared" si="66"/>
        <v>0</v>
      </c>
      <c r="AQ109" s="75">
        <f t="shared" si="66"/>
        <v>0</v>
      </c>
      <c r="AR109" s="75">
        <f t="shared" si="66"/>
        <v>0</v>
      </c>
      <c r="AS109" s="75">
        <f t="shared" si="66"/>
        <v>0</v>
      </c>
      <c r="AT109" s="75">
        <f t="shared" si="66"/>
        <v>0</v>
      </c>
      <c r="AU109" s="75">
        <f t="shared" si="66"/>
        <v>0</v>
      </c>
      <c r="AV109" s="75">
        <f t="shared" si="66"/>
        <v>0</v>
      </c>
      <c r="AW109" s="75">
        <f t="shared" si="66"/>
        <v>0</v>
      </c>
      <c r="AX109" s="75">
        <f t="shared" si="66"/>
        <v>0</v>
      </c>
      <c r="AY109" s="75">
        <f t="shared" si="66"/>
        <v>0</v>
      </c>
      <c r="AZ109" s="75">
        <f t="shared" si="66"/>
        <v>0</v>
      </c>
      <c r="BA109" s="75">
        <f t="shared" si="66"/>
        <v>0</v>
      </c>
      <c r="BB109" s="75">
        <f t="shared" si="66"/>
        <v>0</v>
      </c>
      <c r="BC109" s="75">
        <f t="shared" si="66"/>
        <v>0</v>
      </c>
      <c r="BD109" s="75">
        <f t="shared" si="66"/>
        <v>0</v>
      </c>
      <c r="BE109" s="75">
        <f t="shared" si="66"/>
        <v>0</v>
      </c>
      <c r="BF109" s="75">
        <f t="shared" si="66"/>
        <v>0</v>
      </c>
      <c r="BG109" s="75">
        <f t="shared" si="66"/>
        <v>0</v>
      </c>
      <c r="BH109" s="75"/>
      <c r="BI109" s="75"/>
      <c r="BJ109" s="75"/>
      <c r="BK109" s="75"/>
      <c r="BL109" s="75"/>
      <c r="BM109" s="37"/>
      <c r="BN109" s="75">
        <f t="shared" si="58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H110" si="67">$K$20/$B$3</f>
        <v>0</v>
      </c>
      <c r="P110" s="75">
        <f t="shared" si="67"/>
        <v>0</v>
      </c>
      <c r="Q110" s="75">
        <f t="shared" si="67"/>
        <v>0</v>
      </c>
      <c r="R110" s="75">
        <f t="shared" si="67"/>
        <v>0</v>
      </c>
      <c r="S110" s="75">
        <f t="shared" si="67"/>
        <v>0</v>
      </c>
      <c r="T110" s="75">
        <f t="shared" si="67"/>
        <v>0</v>
      </c>
      <c r="U110" s="75">
        <f t="shared" si="67"/>
        <v>0</v>
      </c>
      <c r="V110" s="75">
        <f t="shared" si="67"/>
        <v>0</v>
      </c>
      <c r="W110" s="75">
        <f t="shared" si="67"/>
        <v>0</v>
      </c>
      <c r="X110" s="75">
        <f t="shared" si="67"/>
        <v>0</v>
      </c>
      <c r="Y110" s="75">
        <f t="shared" si="67"/>
        <v>0</v>
      </c>
      <c r="Z110" s="75">
        <f t="shared" si="67"/>
        <v>0</v>
      </c>
      <c r="AA110" s="75">
        <f t="shared" si="67"/>
        <v>0</v>
      </c>
      <c r="AB110" s="75">
        <f t="shared" si="67"/>
        <v>0</v>
      </c>
      <c r="AC110" s="75">
        <f t="shared" si="67"/>
        <v>0</v>
      </c>
      <c r="AD110" s="75">
        <f t="shared" si="67"/>
        <v>0</v>
      </c>
      <c r="AE110" s="75">
        <f t="shared" si="67"/>
        <v>0</v>
      </c>
      <c r="AF110" s="75">
        <f t="shared" si="67"/>
        <v>0</v>
      </c>
      <c r="AG110" s="75">
        <f t="shared" si="67"/>
        <v>0</v>
      </c>
      <c r="AH110" s="75">
        <f t="shared" si="67"/>
        <v>0</v>
      </c>
      <c r="AI110" s="75">
        <f t="shared" si="67"/>
        <v>0</v>
      </c>
      <c r="AJ110" s="75">
        <f t="shared" si="67"/>
        <v>0</v>
      </c>
      <c r="AK110" s="75">
        <f t="shared" si="67"/>
        <v>0</v>
      </c>
      <c r="AL110" s="75">
        <f t="shared" si="67"/>
        <v>0</v>
      </c>
      <c r="AM110" s="75">
        <f t="shared" si="67"/>
        <v>0</v>
      </c>
      <c r="AN110" s="75">
        <f t="shared" si="67"/>
        <v>0</v>
      </c>
      <c r="AO110" s="75">
        <f t="shared" si="67"/>
        <v>0</v>
      </c>
      <c r="AP110" s="75">
        <f t="shared" si="67"/>
        <v>0</v>
      </c>
      <c r="AQ110" s="75">
        <f t="shared" si="67"/>
        <v>0</v>
      </c>
      <c r="AR110" s="75">
        <f t="shared" si="67"/>
        <v>0</v>
      </c>
      <c r="AS110" s="75">
        <f t="shared" si="67"/>
        <v>0</v>
      </c>
      <c r="AT110" s="75">
        <f t="shared" si="67"/>
        <v>0</v>
      </c>
      <c r="AU110" s="75">
        <f t="shared" si="67"/>
        <v>0</v>
      </c>
      <c r="AV110" s="75">
        <f t="shared" si="67"/>
        <v>0</v>
      </c>
      <c r="AW110" s="75">
        <f t="shared" si="67"/>
        <v>0</v>
      </c>
      <c r="AX110" s="75">
        <f t="shared" si="67"/>
        <v>0</v>
      </c>
      <c r="AY110" s="75">
        <f t="shared" si="67"/>
        <v>0</v>
      </c>
      <c r="AZ110" s="75">
        <f t="shared" si="67"/>
        <v>0</v>
      </c>
      <c r="BA110" s="75">
        <f t="shared" si="67"/>
        <v>0</v>
      </c>
      <c r="BB110" s="75">
        <f t="shared" si="67"/>
        <v>0</v>
      </c>
      <c r="BC110" s="75">
        <f t="shared" si="67"/>
        <v>0</v>
      </c>
      <c r="BD110" s="75">
        <f t="shared" si="67"/>
        <v>0</v>
      </c>
      <c r="BE110" s="75">
        <f t="shared" si="67"/>
        <v>0</v>
      </c>
      <c r="BF110" s="75">
        <f t="shared" si="67"/>
        <v>0</v>
      </c>
      <c r="BG110" s="75">
        <f t="shared" si="67"/>
        <v>0</v>
      </c>
      <c r="BH110" s="75">
        <f t="shared" si="67"/>
        <v>0</v>
      </c>
      <c r="BI110" s="75"/>
      <c r="BJ110" s="75"/>
      <c r="BK110" s="75"/>
      <c r="BL110" s="75"/>
      <c r="BM110" s="37"/>
      <c r="BN110" s="75">
        <f t="shared" si="58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8">$L$20/$B$3</f>
        <v>0</v>
      </c>
      <c r="P111" s="75">
        <f t="shared" si="68"/>
        <v>0</v>
      </c>
      <c r="Q111" s="75">
        <f t="shared" si="68"/>
        <v>0</v>
      </c>
      <c r="R111" s="75">
        <f t="shared" si="68"/>
        <v>0</v>
      </c>
      <c r="S111" s="75">
        <f t="shared" si="68"/>
        <v>0</v>
      </c>
      <c r="T111" s="75">
        <f t="shared" si="68"/>
        <v>0</v>
      </c>
      <c r="U111" s="75">
        <f t="shared" si="68"/>
        <v>0</v>
      </c>
      <c r="V111" s="75">
        <f t="shared" si="68"/>
        <v>0</v>
      </c>
      <c r="W111" s="75">
        <f t="shared" si="68"/>
        <v>0</v>
      </c>
      <c r="X111" s="75">
        <f t="shared" si="68"/>
        <v>0</v>
      </c>
      <c r="Y111" s="75">
        <f t="shared" si="68"/>
        <v>0</v>
      </c>
      <c r="Z111" s="75">
        <f t="shared" si="68"/>
        <v>0</v>
      </c>
      <c r="AA111" s="75">
        <f t="shared" si="68"/>
        <v>0</v>
      </c>
      <c r="AB111" s="75">
        <f t="shared" si="68"/>
        <v>0</v>
      </c>
      <c r="AC111" s="75">
        <f t="shared" si="68"/>
        <v>0</v>
      </c>
      <c r="AD111" s="75">
        <f t="shared" si="68"/>
        <v>0</v>
      </c>
      <c r="AE111" s="75">
        <f t="shared" si="68"/>
        <v>0</v>
      </c>
      <c r="AF111" s="75">
        <f t="shared" si="68"/>
        <v>0</v>
      </c>
      <c r="AG111" s="75">
        <f t="shared" si="68"/>
        <v>0</v>
      </c>
      <c r="AH111" s="75">
        <f t="shared" si="68"/>
        <v>0</v>
      </c>
      <c r="AI111" s="75">
        <f t="shared" si="68"/>
        <v>0</v>
      </c>
      <c r="AJ111" s="75">
        <f t="shared" si="68"/>
        <v>0</v>
      </c>
      <c r="AK111" s="75">
        <f t="shared" si="68"/>
        <v>0</v>
      </c>
      <c r="AL111" s="75">
        <f t="shared" si="68"/>
        <v>0</v>
      </c>
      <c r="AM111" s="75">
        <f t="shared" si="68"/>
        <v>0</v>
      </c>
      <c r="AN111" s="75">
        <f t="shared" si="68"/>
        <v>0</v>
      </c>
      <c r="AO111" s="75">
        <f t="shared" si="68"/>
        <v>0</v>
      </c>
      <c r="AP111" s="75">
        <f t="shared" si="68"/>
        <v>0</v>
      </c>
      <c r="AQ111" s="75">
        <f t="shared" si="68"/>
        <v>0</v>
      </c>
      <c r="AR111" s="75">
        <f t="shared" si="68"/>
        <v>0</v>
      </c>
      <c r="AS111" s="75">
        <f t="shared" si="68"/>
        <v>0</v>
      </c>
      <c r="AT111" s="75">
        <f t="shared" si="68"/>
        <v>0</v>
      </c>
      <c r="AU111" s="75">
        <f t="shared" si="68"/>
        <v>0</v>
      </c>
      <c r="AV111" s="75">
        <f t="shared" si="68"/>
        <v>0</v>
      </c>
      <c r="AW111" s="75">
        <f t="shared" si="68"/>
        <v>0</v>
      </c>
      <c r="AX111" s="75">
        <f t="shared" si="68"/>
        <v>0</v>
      </c>
      <c r="AY111" s="75">
        <f t="shared" si="68"/>
        <v>0</v>
      </c>
      <c r="AZ111" s="75">
        <f t="shared" si="68"/>
        <v>0</v>
      </c>
      <c r="BA111" s="75">
        <f t="shared" si="68"/>
        <v>0</v>
      </c>
      <c r="BB111" s="75">
        <f t="shared" si="68"/>
        <v>0</v>
      </c>
      <c r="BC111" s="75">
        <f t="shared" si="68"/>
        <v>0</v>
      </c>
      <c r="BD111" s="75">
        <f t="shared" si="68"/>
        <v>0</v>
      </c>
      <c r="BE111" s="75">
        <f t="shared" si="68"/>
        <v>0</v>
      </c>
      <c r="BF111" s="75">
        <f t="shared" si="68"/>
        <v>0</v>
      </c>
      <c r="BG111" s="75">
        <f t="shared" si="68"/>
        <v>0</v>
      </c>
      <c r="BH111" s="75">
        <f t="shared" si="68"/>
        <v>0</v>
      </c>
      <c r="BI111" s="75">
        <f t="shared" si="68"/>
        <v>0</v>
      </c>
      <c r="BJ111" s="75"/>
      <c r="BK111" s="75"/>
      <c r="BL111" s="75"/>
      <c r="BM111" s="37"/>
      <c r="BN111" s="75">
        <f t="shared" si="58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>$M$20/$B$3</f>
        <v>0</v>
      </c>
      <c r="N112" s="75">
        <f>$M$20/$B$3</f>
        <v>0</v>
      </c>
      <c r="O112" s="75">
        <f t="shared" ref="O112:BJ112" si="69">$M$20/$B$3</f>
        <v>0</v>
      </c>
      <c r="P112" s="75">
        <f t="shared" si="69"/>
        <v>0</v>
      </c>
      <c r="Q112" s="75">
        <f t="shared" si="69"/>
        <v>0</v>
      </c>
      <c r="R112" s="75">
        <f t="shared" si="69"/>
        <v>0</v>
      </c>
      <c r="S112" s="75">
        <f t="shared" si="69"/>
        <v>0</v>
      </c>
      <c r="T112" s="75">
        <f t="shared" si="69"/>
        <v>0</v>
      </c>
      <c r="U112" s="75">
        <f t="shared" si="69"/>
        <v>0</v>
      </c>
      <c r="V112" s="75">
        <f t="shared" si="69"/>
        <v>0</v>
      </c>
      <c r="W112" s="75">
        <f t="shared" si="69"/>
        <v>0</v>
      </c>
      <c r="X112" s="75">
        <f t="shared" si="69"/>
        <v>0</v>
      </c>
      <c r="Y112" s="75">
        <f t="shared" si="69"/>
        <v>0</v>
      </c>
      <c r="Z112" s="75">
        <f t="shared" si="69"/>
        <v>0</v>
      </c>
      <c r="AA112" s="75">
        <f t="shared" si="69"/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/>
      <c r="BL112" s="75"/>
      <c r="BM112" s="37"/>
      <c r="BN112" s="75">
        <f t="shared" si="58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>$N$20/$B$3</f>
        <v>0</v>
      </c>
      <c r="O113" s="75">
        <f t="shared" ref="O113:BK113" si="70">$N$20/$B$3</f>
        <v>0</v>
      </c>
      <c r="P113" s="75">
        <f t="shared" si="70"/>
        <v>0</v>
      </c>
      <c r="Q113" s="75">
        <f t="shared" si="70"/>
        <v>0</v>
      </c>
      <c r="R113" s="75">
        <f t="shared" si="70"/>
        <v>0</v>
      </c>
      <c r="S113" s="75">
        <f t="shared" si="70"/>
        <v>0</v>
      </c>
      <c r="T113" s="75">
        <f t="shared" si="70"/>
        <v>0</v>
      </c>
      <c r="U113" s="75">
        <f t="shared" si="70"/>
        <v>0</v>
      </c>
      <c r="V113" s="75">
        <f t="shared" si="70"/>
        <v>0</v>
      </c>
      <c r="W113" s="75">
        <f t="shared" si="70"/>
        <v>0</v>
      </c>
      <c r="X113" s="75">
        <f t="shared" si="70"/>
        <v>0</v>
      </c>
      <c r="Y113" s="75">
        <f t="shared" si="70"/>
        <v>0</v>
      </c>
      <c r="Z113" s="75">
        <f t="shared" si="70"/>
        <v>0</v>
      </c>
      <c r="AA113" s="75">
        <f t="shared" si="70"/>
        <v>0</v>
      </c>
      <c r="AB113" s="75">
        <f t="shared" si="70"/>
        <v>0</v>
      </c>
      <c r="AC113" s="75">
        <f t="shared" si="70"/>
        <v>0</v>
      </c>
      <c r="AD113" s="75">
        <f t="shared" si="70"/>
        <v>0</v>
      </c>
      <c r="AE113" s="75">
        <f t="shared" si="70"/>
        <v>0</v>
      </c>
      <c r="AF113" s="75">
        <f t="shared" si="70"/>
        <v>0</v>
      </c>
      <c r="AG113" s="75">
        <f t="shared" si="70"/>
        <v>0</v>
      </c>
      <c r="AH113" s="75">
        <f t="shared" si="70"/>
        <v>0</v>
      </c>
      <c r="AI113" s="75">
        <f t="shared" si="70"/>
        <v>0</v>
      </c>
      <c r="AJ113" s="75">
        <f t="shared" si="70"/>
        <v>0</v>
      </c>
      <c r="AK113" s="75">
        <f t="shared" si="70"/>
        <v>0</v>
      </c>
      <c r="AL113" s="75">
        <f t="shared" si="70"/>
        <v>0</v>
      </c>
      <c r="AM113" s="75">
        <f t="shared" si="70"/>
        <v>0</v>
      </c>
      <c r="AN113" s="75">
        <f t="shared" si="70"/>
        <v>0</v>
      </c>
      <c r="AO113" s="75">
        <f t="shared" si="70"/>
        <v>0</v>
      </c>
      <c r="AP113" s="75">
        <f t="shared" si="70"/>
        <v>0</v>
      </c>
      <c r="AQ113" s="75">
        <f t="shared" si="70"/>
        <v>0</v>
      </c>
      <c r="AR113" s="75">
        <f t="shared" si="70"/>
        <v>0</v>
      </c>
      <c r="AS113" s="75">
        <f t="shared" si="70"/>
        <v>0</v>
      </c>
      <c r="AT113" s="75">
        <f t="shared" si="70"/>
        <v>0</v>
      </c>
      <c r="AU113" s="75">
        <f t="shared" si="70"/>
        <v>0</v>
      </c>
      <c r="AV113" s="75">
        <f t="shared" si="70"/>
        <v>0</v>
      </c>
      <c r="AW113" s="75">
        <f t="shared" si="70"/>
        <v>0</v>
      </c>
      <c r="AX113" s="75">
        <f t="shared" si="70"/>
        <v>0</v>
      </c>
      <c r="AY113" s="75">
        <f t="shared" si="70"/>
        <v>0</v>
      </c>
      <c r="AZ113" s="75">
        <f t="shared" si="70"/>
        <v>0</v>
      </c>
      <c r="BA113" s="75">
        <f t="shared" si="70"/>
        <v>0</v>
      </c>
      <c r="BB113" s="75">
        <f t="shared" si="70"/>
        <v>0</v>
      </c>
      <c r="BC113" s="75">
        <f t="shared" si="70"/>
        <v>0</v>
      </c>
      <c r="BD113" s="75">
        <f t="shared" si="70"/>
        <v>0</v>
      </c>
      <c r="BE113" s="75">
        <f t="shared" si="70"/>
        <v>0</v>
      </c>
      <c r="BF113" s="75">
        <f t="shared" si="70"/>
        <v>0</v>
      </c>
      <c r="BG113" s="75">
        <f t="shared" si="70"/>
        <v>0</v>
      </c>
      <c r="BH113" s="75">
        <f t="shared" si="70"/>
        <v>0</v>
      </c>
      <c r="BI113" s="75">
        <f t="shared" si="70"/>
        <v>0</v>
      </c>
      <c r="BJ113" s="75">
        <f t="shared" si="70"/>
        <v>0</v>
      </c>
      <c r="BK113" s="75">
        <f t="shared" si="70"/>
        <v>0</v>
      </c>
      <c r="BL113" s="75"/>
      <c r="BM113" s="37"/>
      <c r="BN113" s="75">
        <f t="shared" si="58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1">SUM(C101:C113)</f>
        <v>0</v>
      </c>
      <c r="D114" s="69">
        <f t="shared" si="71"/>
        <v>0</v>
      </c>
      <c r="E114" s="69">
        <f t="shared" si="71"/>
        <v>0</v>
      </c>
      <c r="F114" s="69">
        <f t="shared" si="71"/>
        <v>0</v>
      </c>
      <c r="G114" s="69">
        <f t="shared" si="71"/>
        <v>0</v>
      </c>
      <c r="H114" s="69">
        <f t="shared" si="71"/>
        <v>0</v>
      </c>
      <c r="I114" s="69">
        <f t="shared" si="71"/>
        <v>0</v>
      </c>
      <c r="J114" s="69">
        <f t="shared" si="71"/>
        <v>0</v>
      </c>
      <c r="K114" s="69">
        <f t="shared" si="71"/>
        <v>0</v>
      </c>
      <c r="L114" s="69">
        <f t="shared" si="71"/>
        <v>0</v>
      </c>
      <c r="M114" s="69">
        <f t="shared" si="71"/>
        <v>0</v>
      </c>
      <c r="N114" s="69">
        <f t="shared" si="71"/>
        <v>0</v>
      </c>
      <c r="O114" s="69">
        <f t="shared" si="71"/>
        <v>0</v>
      </c>
      <c r="P114" s="69">
        <f t="shared" si="71"/>
        <v>0</v>
      </c>
      <c r="Q114" s="69">
        <f t="shared" si="71"/>
        <v>0</v>
      </c>
      <c r="R114" s="69">
        <f t="shared" si="71"/>
        <v>0</v>
      </c>
      <c r="S114" s="69">
        <f t="shared" si="71"/>
        <v>0</v>
      </c>
      <c r="T114" s="69">
        <f t="shared" si="71"/>
        <v>0</v>
      </c>
      <c r="U114" s="69">
        <f t="shared" si="71"/>
        <v>0</v>
      </c>
      <c r="V114" s="69">
        <f t="shared" si="71"/>
        <v>0</v>
      </c>
      <c r="W114" s="69">
        <f t="shared" si="71"/>
        <v>0</v>
      </c>
      <c r="X114" s="69">
        <f t="shared" si="71"/>
        <v>0</v>
      </c>
      <c r="Y114" s="69">
        <f t="shared" si="71"/>
        <v>0</v>
      </c>
      <c r="Z114" s="69">
        <f t="shared" si="71"/>
        <v>0</v>
      </c>
      <c r="AA114" s="69">
        <f t="shared" si="71"/>
        <v>0</v>
      </c>
      <c r="AB114" s="69">
        <f t="shared" si="71"/>
        <v>0</v>
      </c>
      <c r="AC114" s="69">
        <f t="shared" si="71"/>
        <v>0</v>
      </c>
      <c r="AD114" s="69">
        <f t="shared" si="71"/>
        <v>0</v>
      </c>
      <c r="AE114" s="69">
        <f t="shared" si="71"/>
        <v>0</v>
      </c>
      <c r="AF114" s="69">
        <f t="shared" si="71"/>
        <v>0</v>
      </c>
      <c r="AG114" s="69">
        <f t="shared" si="71"/>
        <v>0</v>
      </c>
      <c r="AH114" s="69">
        <f t="shared" si="71"/>
        <v>0</v>
      </c>
      <c r="AI114" s="69">
        <f t="shared" si="71"/>
        <v>0</v>
      </c>
      <c r="AJ114" s="69">
        <f t="shared" si="71"/>
        <v>0</v>
      </c>
      <c r="AK114" s="69">
        <f t="shared" si="71"/>
        <v>0</v>
      </c>
      <c r="AL114" s="69">
        <f t="shared" si="71"/>
        <v>0</v>
      </c>
      <c r="AM114" s="69">
        <f t="shared" si="71"/>
        <v>0</v>
      </c>
      <c r="AN114" s="69">
        <f t="shared" si="71"/>
        <v>0</v>
      </c>
      <c r="AO114" s="69">
        <f t="shared" si="71"/>
        <v>0</v>
      </c>
      <c r="AP114" s="69">
        <f t="shared" si="71"/>
        <v>0</v>
      </c>
      <c r="AQ114" s="69">
        <f t="shared" si="71"/>
        <v>0</v>
      </c>
      <c r="AR114" s="69">
        <f t="shared" si="71"/>
        <v>0</v>
      </c>
      <c r="AS114" s="69">
        <f t="shared" si="71"/>
        <v>0</v>
      </c>
      <c r="AT114" s="69">
        <f t="shared" si="71"/>
        <v>0</v>
      </c>
      <c r="AU114" s="69">
        <f t="shared" si="71"/>
        <v>0</v>
      </c>
      <c r="AV114" s="69">
        <f t="shared" si="71"/>
        <v>0</v>
      </c>
      <c r="AW114" s="69">
        <f t="shared" si="71"/>
        <v>0</v>
      </c>
      <c r="AX114" s="69">
        <f t="shared" si="71"/>
        <v>0</v>
      </c>
      <c r="AY114" s="69">
        <f t="shared" si="71"/>
        <v>0</v>
      </c>
      <c r="AZ114" s="69">
        <f t="shared" si="71"/>
        <v>0</v>
      </c>
      <c r="BA114" s="69">
        <f t="shared" si="71"/>
        <v>0</v>
      </c>
      <c r="BB114" s="69">
        <f t="shared" si="71"/>
        <v>0</v>
      </c>
      <c r="BC114" s="69">
        <f t="shared" si="71"/>
        <v>0</v>
      </c>
      <c r="BD114" s="69">
        <f t="shared" si="71"/>
        <v>0</v>
      </c>
      <c r="BE114" s="69">
        <f t="shared" si="71"/>
        <v>0</v>
      </c>
      <c r="BF114" s="69">
        <f t="shared" si="71"/>
        <v>0</v>
      </c>
      <c r="BG114" s="69">
        <f t="shared" si="71"/>
        <v>0</v>
      </c>
      <c r="BH114" s="69">
        <f t="shared" si="71"/>
        <v>0</v>
      </c>
      <c r="BI114" s="69">
        <f t="shared" si="71"/>
        <v>0</v>
      </c>
      <c r="BJ114" s="69">
        <f t="shared" si="71"/>
        <v>0</v>
      </c>
      <c r="BK114" s="69">
        <f t="shared" si="71"/>
        <v>0</v>
      </c>
      <c r="BL114" s="69">
        <f t="shared" si="71"/>
        <v>0</v>
      </c>
      <c r="BM114" s="37"/>
      <c r="BN114" s="58">
        <f>SUM(BN101:BN113)</f>
        <v>0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A54" activePane="bottomRight" state="frozen"/>
      <selection activeCell="A113" sqref="A113"/>
      <selection pane="topRight" activeCell="A113" sqref="A113"/>
      <selection pane="bottomLeft" activeCell="A113" sqref="A113"/>
      <selection pane="bottomRight" activeCell="BA73" sqref="BA73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350</v>
      </c>
    </row>
    <row r="2" spans="1:67" ht="15" customHeight="1">
      <c r="A2" s="60" t="s">
        <v>21</v>
      </c>
      <c r="B2" s="108" t="str">
        <f>VLOOKUP($B$1,'Assumptions (Inputs)'!$A$7:$F$24,2,FALSE)</f>
        <v>Upgrade 3 Sections plus risers on Feeder 38Q03 (NEW to the 2015 LRP)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2.5000000000000001E-2</v>
      </c>
    </row>
    <row r="6" spans="1:67" ht="15" customHeight="1">
      <c r="A6" s="60"/>
      <c r="B6" s="367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N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0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(Escalated)'!E43</f>
        <v>0</v>
      </c>
      <c r="C13" s="129">
        <f>'CapEx (Escalated)'!F43</f>
        <v>0</v>
      </c>
      <c r="D13" s="129">
        <f>'CapEx (Escalated)'!G43</f>
        <v>0</v>
      </c>
      <c r="E13" s="129">
        <f>'CapEx (Escalated)'!H43</f>
        <v>0</v>
      </c>
      <c r="F13" s="129">
        <f>'CapEx (Escalated)'!I43</f>
        <v>0</v>
      </c>
      <c r="G13" s="129">
        <f>'CapEx (Escalated)'!J43</f>
        <v>0</v>
      </c>
      <c r="H13" s="129">
        <f>'CapEx (Escalated)'!K43</f>
        <v>0</v>
      </c>
      <c r="I13" s="129">
        <f>'CapEx (Escalated)'!L43</f>
        <v>0</v>
      </c>
      <c r="J13" s="129">
        <f>'CapEx (Escalated)'!M43</f>
        <v>0</v>
      </c>
      <c r="K13" s="129">
        <f>'CapEx (Escalated)'!N43</f>
        <v>0</v>
      </c>
      <c r="L13" s="129">
        <f>'CapEx (Escalated)'!O43</f>
        <v>0</v>
      </c>
      <c r="M13" s="129">
        <f>'CapEx (Escalated)'!P43</f>
        <v>0</v>
      </c>
      <c r="N13" s="129">
        <f>'CapEx (Escalated)'!Q43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0</v>
      </c>
      <c r="BO13" s="337"/>
    </row>
    <row r="14" spans="1:67" s="38" customFormat="1" ht="15" customHeight="1">
      <c r="A14" s="67" t="s">
        <v>27</v>
      </c>
      <c r="B14" s="129"/>
      <c r="C14" s="129"/>
      <c r="D14" s="129"/>
      <c r="E14" s="129"/>
      <c r="F14" s="129">
        <f>-SUM(E13:F13)</f>
        <v>0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0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0</v>
      </c>
      <c r="D15" s="68">
        <f t="shared" si="2"/>
        <v>0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</v>
      </c>
      <c r="D16" s="69">
        <f t="shared" si="4"/>
        <v>0</v>
      </c>
      <c r="E16" s="69">
        <f t="shared" si="4"/>
        <v>0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0</v>
      </c>
      <c r="F19" s="75">
        <f t="shared" si="5"/>
        <v>0</v>
      </c>
      <c r="G19" s="75">
        <f t="shared" si="5"/>
        <v>0</v>
      </c>
      <c r="H19" s="75">
        <f t="shared" si="5"/>
        <v>0</v>
      </c>
      <c r="I19" s="75">
        <f t="shared" si="5"/>
        <v>0</v>
      </c>
      <c r="J19" s="75">
        <f t="shared" si="5"/>
        <v>0</v>
      </c>
      <c r="K19" s="75">
        <f t="shared" si="5"/>
        <v>0</v>
      </c>
      <c r="L19" s="75">
        <f t="shared" si="5"/>
        <v>0</v>
      </c>
      <c r="M19" s="75">
        <f t="shared" si="5"/>
        <v>0</v>
      </c>
      <c r="N19" s="75">
        <f t="shared" si="5"/>
        <v>0</v>
      </c>
      <c r="O19" s="75">
        <f t="shared" si="5"/>
        <v>0</v>
      </c>
      <c r="P19" s="75">
        <f t="shared" si="5"/>
        <v>0</v>
      </c>
      <c r="Q19" s="75">
        <f t="shared" si="5"/>
        <v>0</v>
      </c>
      <c r="R19" s="75">
        <f t="shared" si="5"/>
        <v>0</v>
      </c>
      <c r="S19" s="75">
        <f t="shared" si="5"/>
        <v>0</v>
      </c>
      <c r="T19" s="75">
        <f t="shared" si="5"/>
        <v>0</v>
      </c>
      <c r="U19" s="75">
        <f t="shared" si="5"/>
        <v>0</v>
      </c>
      <c r="V19" s="75">
        <f t="shared" si="5"/>
        <v>0</v>
      </c>
      <c r="W19" s="75">
        <f t="shared" si="5"/>
        <v>0</v>
      </c>
      <c r="X19" s="75">
        <f t="shared" si="5"/>
        <v>0</v>
      </c>
      <c r="Y19" s="75">
        <f t="shared" si="5"/>
        <v>0</v>
      </c>
      <c r="Z19" s="75">
        <f t="shared" si="5"/>
        <v>0</v>
      </c>
      <c r="AA19" s="75">
        <f t="shared" si="5"/>
        <v>0</v>
      </c>
      <c r="AB19" s="75">
        <f t="shared" si="5"/>
        <v>0</v>
      </c>
      <c r="AC19" s="75">
        <f t="shared" si="5"/>
        <v>0</v>
      </c>
      <c r="AD19" s="75">
        <f t="shared" si="5"/>
        <v>0</v>
      </c>
      <c r="AE19" s="75">
        <f t="shared" si="5"/>
        <v>0</v>
      </c>
      <c r="AF19" s="75">
        <f t="shared" si="5"/>
        <v>0</v>
      </c>
      <c r="AG19" s="75">
        <f t="shared" si="5"/>
        <v>0</v>
      </c>
      <c r="AH19" s="75">
        <f t="shared" si="5"/>
        <v>0</v>
      </c>
      <c r="AI19" s="75">
        <f t="shared" si="5"/>
        <v>0</v>
      </c>
      <c r="AJ19" s="75">
        <f t="shared" si="5"/>
        <v>0</v>
      </c>
      <c r="AK19" s="75">
        <f t="shared" si="5"/>
        <v>0</v>
      </c>
      <c r="AL19" s="75">
        <f t="shared" si="5"/>
        <v>0</v>
      </c>
      <c r="AM19" s="75">
        <f t="shared" si="5"/>
        <v>0</v>
      </c>
      <c r="AN19" s="75">
        <f t="shared" si="5"/>
        <v>0</v>
      </c>
      <c r="AO19" s="75">
        <f t="shared" si="5"/>
        <v>0</v>
      </c>
      <c r="AP19" s="75">
        <f t="shared" si="5"/>
        <v>0</v>
      </c>
      <c r="AQ19" s="75">
        <f t="shared" si="5"/>
        <v>0</v>
      </c>
      <c r="AR19" s="75">
        <f t="shared" si="5"/>
        <v>0</v>
      </c>
      <c r="AS19" s="75">
        <f t="shared" si="5"/>
        <v>0</v>
      </c>
      <c r="AT19" s="75">
        <f t="shared" si="5"/>
        <v>0</v>
      </c>
      <c r="AU19" s="75">
        <f t="shared" si="5"/>
        <v>0</v>
      </c>
      <c r="AV19" s="75">
        <f t="shared" si="5"/>
        <v>0</v>
      </c>
      <c r="AW19" s="75">
        <f t="shared" si="5"/>
        <v>0</v>
      </c>
      <c r="AX19" s="75">
        <f t="shared" si="5"/>
        <v>0</v>
      </c>
      <c r="AY19" s="75">
        <f t="shared" si="5"/>
        <v>0</v>
      </c>
      <c r="AZ19" s="75">
        <f t="shared" si="5"/>
        <v>0</v>
      </c>
      <c r="BA19" s="75">
        <f t="shared" si="5"/>
        <v>0</v>
      </c>
      <c r="BB19" s="75">
        <f t="shared" si="5"/>
        <v>0</v>
      </c>
      <c r="BC19" s="75">
        <f t="shared" si="5"/>
        <v>0</v>
      </c>
      <c r="BD19" s="75">
        <f t="shared" si="5"/>
        <v>0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67" customFormat="1" ht="15" customHeight="1">
      <c r="A20" s="362" t="s">
        <v>25</v>
      </c>
      <c r="B20" s="290">
        <f>-B14</f>
        <v>0</v>
      </c>
      <c r="C20" s="290">
        <f t="shared" ref="C20:D20" si="6">-C14</f>
        <v>0</v>
      </c>
      <c r="D20" s="290">
        <f t="shared" si="6"/>
        <v>0</v>
      </c>
      <c r="E20" s="290">
        <f>-E14</f>
        <v>0</v>
      </c>
      <c r="F20" s="290">
        <f t="shared" ref="F20:AX20" si="7">-F14</f>
        <v>0</v>
      </c>
      <c r="G20" s="290">
        <f t="shared" si="7"/>
        <v>0</v>
      </c>
      <c r="H20" s="290">
        <f t="shared" si="7"/>
        <v>0</v>
      </c>
      <c r="I20" s="290">
        <f t="shared" si="7"/>
        <v>0</v>
      </c>
      <c r="J20" s="290">
        <f t="shared" si="7"/>
        <v>0</v>
      </c>
      <c r="K20" s="290">
        <f t="shared" si="7"/>
        <v>0</v>
      </c>
      <c r="L20" s="290">
        <f t="shared" si="7"/>
        <v>0</v>
      </c>
      <c r="M20" s="290">
        <f t="shared" si="7"/>
        <v>0</v>
      </c>
      <c r="N20" s="290">
        <f t="shared" si="7"/>
        <v>0</v>
      </c>
      <c r="O20" s="290">
        <f t="shared" si="7"/>
        <v>0</v>
      </c>
      <c r="P20" s="290">
        <f t="shared" si="7"/>
        <v>0</v>
      </c>
      <c r="Q20" s="290">
        <f t="shared" si="7"/>
        <v>0</v>
      </c>
      <c r="R20" s="290">
        <f t="shared" si="7"/>
        <v>0</v>
      </c>
      <c r="S20" s="290">
        <f t="shared" si="7"/>
        <v>0</v>
      </c>
      <c r="T20" s="290">
        <f t="shared" si="7"/>
        <v>0</v>
      </c>
      <c r="U20" s="290">
        <f t="shared" si="7"/>
        <v>0</v>
      </c>
      <c r="V20" s="290">
        <f t="shared" si="7"/>
        <v>0</v>
      </c>
      <c r="W20" s="290">
        <f t="shared" si="7"/>
        <v>0</v>
      </c>
      <c r="X20" s="290">
        <f t="shared" si="7"/>
        <v>0</v>
      </c>
      <c r="Y20" s="290">
        <f t="shared" si="7"/>
        <v>0</v>
      </c>
      <c r="Z20" s="290">
        <f t="shared" si="7"/>
        <v>0</v>
      </c>
      <c r="AA20" s="290">
        <f t="shared" si="7"/>
        <v>0</v>
      </c>
      <c r="AB20" s="290">
        <f t="shared" si="7"/>
        <v>0</v>
      </c>
      <c r="AC20" s="290">
        <f t="shared" si="7"/>
        <v>0</v>
      </c>
      <c r="AD20" s="290">
        <f t="shared" si="7"/>
        <v>0</v>
      </c>
      <c r="AE20" s="290">
        <f t="shared" si="7"/>
        <v>0</v>
      </c>
      <c r="AF20" s="290">
        <f t="shared" si="7"/>
        <v>0</v>
      </c>
      <c r="AG20" s="290">
        <f t="shared" si="7"/>
        <v>0</v>
      </c>
      <c r="AH20" s="290">
        <f t="shared" si="7"/>
        <v>0</v>
      </c>
      <c r="AI20" s="290">
        <f t="shared" si="7"/>
        <v>0</v>
      </c>
      <c r="AJ20" s="290">
        <f t="shared" si="7"/>
        <v>0</v>
      </c>
      <c r="AK20" s="290">
        <f t="shared" si="7"/>
        <v>0</v>
      </c>
      <c r="AL20" s="290">
        <f t="shared" si="7"/>
        <v>0</v>
      </c>
      <c r="AM20" s="290">
        <f t="shared" si="7"/>
        <v>0</v>
      </c>
      <c r="AN20" s="290">
        <f t="shared" si="7"/>
        <v>0</v>
      </c>
      <c r="AO20" s="290">
        <f t="shared" si="7"/>
        <v>0</v>
      </c>
      <c r="AP20" s="290">
        <f t="shared" si="7"/>
        <v>0</v>
      </c>
      <c r="AQ20" s="290">
        <f t="shared" si="7"/>
        <v>0</v>
      </c>
      <c r="AR20" s="290">
        <f t="shared" si="7"/>
        <v>0</v>
      </c>
      <c r="AS20" s="290">
        <f t="shared" si="7"/>
        <v>0</v>
      </c>
      <c r="AT20" s="290">
        <f t="shared" si="7"/>
        <v>0</v>
      </c>
      <c r="AU20" s="290">
        <f t="shared" si="7"/>
        <v>0</v>
      </c>
      <c r="AV20" s="290">
        <f t="shared" si="7"/>
        <v>0</v>
      </c>
      <c r="AW20" s="290">
        <f t="shared" si="7"/>
        <v>0</v>
      </c>
      <c r="AX20" s="290">
        <f t="shared" si="7"/>
        <v>0</v>
      </c>
      <c r="AY20" s="290">
        <f t="shared" ref="AY20:BL20" si="8">-B20</f>
        <v>0</v>
      </c>
      <c r="AZ20" s="290">
        <f t="shared" si="8"/>
        <v>0</v>
      </c>
      <c r="BA20" s="290">
        <f t="shared" si="8"/>
        <v>0</v>
      </c>
      <c r="BB20" s="290">
        <f t="shared" si="8"/>
        <v>0</v>
      </c>
      <c r="BC20" s="290">
        <f t="shared" si="8"/>
        <v>0</v>
      </c>
      <c r="BD20" s="290">
        <f t="shared" si="8"/>
        <v>0</v>
      </c>
      <c r="BE20" s="290">
        <f t="shared" si="8"/>
        <v>0</v>
      </c>
      <c r="BF20" s="290">
        <f t="shared" si="8"/>
        <v>0</v>
      </c>
      <c r="BG20" s="290">
        <f t="shared" si="8"/>
        <v>0</v>
      </c>
      <c r="BH20" s="290">
        <f t="shared" si="8"/>
        <v>0</v>
      </c>
      <c r="BI20" s="290">
        <f t="shared" si="8"/>
        <v>0</v>
      </c>
      <c r="BJ20" s="290">
        <f t="shared" si="8"/>
        <v>0</v>
      </c>
      <c r="BK20" s="290">
        <f t="shared" si="8"/>
        <v>0</v>
      </c>
      <c r="BL20" s="290">
        <f t="shared" si="8"/>
        <v>0</v>
      </c>
      <c r="BM20" s="292"/>
      <c r="BN20" s="290">
        <f>SUM(B20:BM20)</f>
        <v>0</v>
      </c>
      <c r="BO20" s="368"/>
    </row>
    <row r="21" spans="1:67" s="38" customFormat="1" ht="15" customHeight="1">
      <c r="A21" s="36" t="s">
        <v>28</v>
      </c>
      <c r="B21" s="75">
        <f t="shared" ref="B21:BL21" si="9">SUM(B19:B20)</f>
        <v>0</v>
      </c>
      <c r="C21" s="75">
        <f t="shared" si="9"/>
        <v>0</v>
      </c>
      <c r="D21" s="75">
        <f t="shared" si="9"/>
        <v>0</v>
      </c>
      <c r="E21" s="75">
        <f t="shared" si="9"/>
        <v>0</v>
      </c>
      <c r="F21" s="75">
        <f t="shared" si="9"/>
        <v>0</v>
      </c>
      <c r="G21" s="75">
        <f t="shared" si="9"/>
        <v>0</v>
      </c>
      <c r="H21" s="75">
        <f t="shared" si="9"/>
        <v>0</v>
      </c>
      <c r="I21" s="75">
        <f t="shared" si="9"/>
        <v>0</v>
      </c>
      <c r="J21" s="75">
        <f t="shared" si="9"/>
        <v>0</v>
      </c>
      <c r="K21" s="75">
        <f t="shared" si="9"/>
        <v>0</v>
      </c>
      <c r="L21" s="75">
        <f t="shared" si="9"/>
        <v>0</v>
      </c>
      <c r="M21" s="75">
        <f t="shared" si="9"/>
        <v>0</v>
      </c>
      <c r="N21" s="75">
        <f t="shared" si="9"/>
        <v>0</v>
      </c>
      <c r="O21" s="75">
        <f t="shared" si="9"/>
        <v>0</v>
      </c>
      <c r="P21" s="75">
        <f t="shared" si="9"/>
        <v>0</v>
      </c>
      <c r="Q21" s="75">
        <f t="shared" si="9"/>
        <v>0</v>
      </c>
      <c r="R21" s="75">
        <f t="shared" si="9"/>
        <v>0</v>
      </c>
      <c r="S21" s="75">
        <f t="shared" si="9"/>
        <v>0</v>
      </c>
      <c r="T21" s="75">
        <f t="shared" si="9"/>
        <v>0</v>
      </c>
      <c r="U21" s="75">
        <f t="shared" si="9"/>
        <v>0</v>
      </c>
      <c r="V21" s="75">
        <f t="shared" si="9"/>
        <v>0</v>
      </c>
      <c r="W21" s="75">
        <f t="shared" si="9"/>
        <v>0</v>
      </c>
      <c r="X21" s="75">
        <f t="shared" si="9"/>
        <v>0</v>
      </c>
      <c r="Y21" s="75">
        <f t="shared" si="9"/>
        <v>0</v>
      </c>
      <c r="Z21" s="75">
        <f t="shared" si="9"/>
        <v>0</v>
      </c>
      <c r="AA21" s="75">
        <f t="shared" si="9"/>
        <v>0</v>
      </c>
      <c r="AB21" s="75">
        <f t="shared" si="9"/>
        <v>0</v>
      </c>
      <c r="AC21" s="75">
        <f t="shared" si="9"/>
        <v>0</v>
      </c>
      <c r="AD21" s="75">
        <f t="shared" si="9"/>
        <v>0</v>
      </c>
      <c r="AE21" s="75">
        <f t="shared" si="9"/>
        <v>0</v>
      </c>
      <c r="AF21" s="75">
        <f t="shared" si="9"/>
        <v>0</v>
      </c>
      <c r="AG21" s="75">
        <f t="shared" si="9"/>
        <v>0</v>
      </c>
      <c r="AH21" s="75">
        <f t="shared" si="9"/>
        <v>0</v>
      </c>
      <c r="AI21" s="75">
        <f t="shared" si="9"/>
        <v>0</v>
      </c>
      <c r="AJ21" s="75">
        <f t="shared" si="9"/>
        <v>0</v>
      </c>
      <c r="AK21" s="75">
        <f t="shared" si="9"/>
        <v>0</v>
      </c>
      <c r="AL21" s="75">
        <f t="shared" si="9"/>
        <v>0</v>
      </c>
      <c r="AM21" s="75">
        <f t="shared" si="9"/>
        <v>0</v>
      </c>
      <c r="AN21" s="75">
        <f t="shared" si="9"/>
        <v>0</v>
      </c>
      <c r="AO21" s="75">
        <f t="shared" si="9"/>
        <v>0</v>
      </c>
      <c r="AP21" s="75">
        <f t="shared" si="9"/>
        <v>0</v>
      </c>
      <c r="AQ21" s="75">
        <f t="shared" si="9"/>
        <v>0</v>
      </c>
      <c r="AR21" s="75">
        <f t="shared" si="9"/>
        <v>0</v>
      </c>
      <c r="AS21" s="75">
        <f t="shared" si="9"/>
        <v>0</v>
      </c>
      <c r="AT21" s="75">
        <f t="shared" si="9"/>
        <v>0</v>
      </c>
      <c r="AU21" s="75">
        <f t="shared" si="9"/>
        <v>0</v>
      </c>
      <c r="AV21" s="75">
        <f t="shared" si="9"/>
        <v>0</v>
      </c>
      <c r="AW21" s="75">
        <f t="shared" si="9"/>
        <v>0</v>
      </c>
      <c r="AX21" s="75">
        <f t="shared" si="9"/>
        <v>0</v>
      </c>
      <c r="AY21" s="75">
        <f t="shared" si="9"/>
        <v>0</v>
      </c>
      <c r="AZ21" s="75">
        <f t="shared" si="9"/>
        <v>0</v>
      </c>
      <c r="BA21" s="75">
        <f t="shared" si="9"/>
        <v>0</v>
      </c>
      <c r="BB21" s="75">
        <f t="shared" si="9"/>
        <v>0</v>
      </c>
      <c r="BC21" s="75">
        <f t="shared" si="9"/>
        <v>0</v>
      </c>
      <c r="BD21" s="75">
        <f t="shared" si="9"/>
        <v>0</v>
      </c>
      <c r="BE21" s="75">
        <f t="shared" si="9"/>
        <v>0</v>
      </c>
      <c r="BF21" s="75">
        <f t="shared" si="9"/>
        <v>0</v>
      </c>
      <c r="BG21" s="75">
        <f t="shared" si="9"/>
        <v>0</v>
      </c>
      <c r="BH21" s="75">
        <f t="shared" si="9"/>
        <v>0</v>
      </c>
      <c r="BI21" s="75">
        <f t="shared" si="9"/>
        <v>0</v>
      </c>
      <c r="BJ21" s="75">
        <f t="shared" si="9"/>
        <v>0</v>
      </c>
      <c r="BK21" s="75">
        <f t="shared" si="9"/>
        <v>0</v>
      </c>
      <c r="BL21" s="75">
        <f t="shared" si="9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10">AVERAGE(B19,B21)</f>
        <v>0</v>
      </c>
      <c r="C22" s="69">
        <f t="shared" si="10"/>
        <v>0</v>
      </c>
      <c r="D22" s="69">
        <f t="shared" si="10"/>
        <v>0</v>
      </c>
      <c r="E22" s="69">
        <f t="shared" si="10"/>
        <v>0</v>
      </c>
      <c r="F22" s="69">
        <f t="shared" si="10"/>
        <v>0</v>
      </c>
      <c r="G22" s="69">
        <f t="shared" si="10"/>
        <v>0</v>
      </c>
      <c r="H22" s="69">
        <f t="shared" si="10"/>
        <v>0</v>
      </c>
      <c r="I22" s="69">
        <f t="shared" si="10"/>
        <v>0</v>
      </c>
      <c r="J22" s="69">
        <f t="shared" si="10"/>
        <v>0</v>
      </c>
      <c r="K22" s="69">
        <f t="shared" si="10"/>
        <v>0</v>
      </c>
      <c r="L22" s="69">
        <f t="shared" si="10"/>
        <v>0</v>
      </c>
      <c r="M22" s="69">
        <f t="shared" si="10"/>
        <v>0</v>
      </c>
      <c r="N22" s="69">
        <f t="shared" si="10"/>
        <v>0</v>
      </c>
      <c r="O22" s="69">
        <f t="shared" si="10"/>
        <v>0</v>
      </c>
      <c r="P22" s="69">
        <f t="shared" si="10"/>
        <v>0</v>
      </c>
      <c r="Q22" s="69">
        <f t="shared" si="10"/>
        <v>0</v>
      </c>
      <c r="R22" s="69">
        <f t="shared" si="10"/>
        <v>0</v>
      </c>
      <c r="S22" s="69">
        <f t="shared" si="10"/>
        <v>0</v>
      </c>
      <c r="T22" s="69">
        <f t="shared" si="10"/>
        <v>0</v>
      </c>
      <c r="U22" s="69">
        <f t="shared" si="10"/>
        <v>0</v>
      </c>
      <c r="V22" s="69">
        <f t="shared" si="10"/>
        <v>0</v>
      </c>
      <c r="W22" s="69">
        <f t="shared" si="10"/>
        <v>0</v>
      </c>
      <c r="X22" s="69">
        <f t="shared" si="10"/>
        <v>0</v>
      </c>
      <c r="Y22" s="69">
        <f t="shared" si="10"/>
        <v>0</v>
      </c>
      <c r="Z22" s="69">
        <f t="shared" si="10"/>
        <v>0</v>
      </c>
      <c r="AA22" s="69">
        <f t="shared" si="10"/>
        <v>0</v>
      </c>
      <c r="AB22" s="69">
        <f t="shared" si="10"/>
        <v>0</v>
      </c>
      <c r="AC22" s="69">
        <f t="shared" si="10"/>
        <v>0</v>
      </c>
      <c r="AD22" s="69">
        <f t="shared" si="10"/>
        <v>0</v>
      </c>
      <c r="AE22" s="69">
        <f t="shared" si="10"/>
        <v>0</v>
      </c>
      <c r="AF22" s="69">
        <f t="shared" si="10"/>
        <v>0</v>
      </c>
      <c r="AG22" s="69">
        <f t="shared" si="10"/>
        <v>0</v>
      </c>
      <c r="AH22" s="69">
        <f t="shared" si="10"/>
        <v>0</v>
      </c>
      <c r="AI22" s="69">
        <f t="shared" si="10"/>
        <v>0</v>
      </c>
      <c r="AJ22" s="69">
        <f t="shared" si="10"/>
        <v>0</v>
      </c>
      <c r="AK22" s="69">
        <f t="shared" si="10"/>
        <v>0</v>
      </c>
      <c r="AL22" s="69">
        <f t="shared" si="10"/>
        <v>0</v>
      </c>
      <c r="AM22" s="69">
        <f t="shared" si="10"/>
        <v>0</v>
      </c>
      <c r="AN22" s="69">
        <f t="shared" si="10"/>
        <v>0</v>
      </c>
      <c r="AO22" s="69">
        <f t="shared" si="10"/>
        <v>0</v>
      </c>
      <c r="AP22" s="69">
        <f t="shared" si="10"/>
        <v>0</v>
      </c>
      <c r="AQ22" s="69">
        <f t="shared" si="10"/>
        <v>0</v>
      </c>
      <c r="AR22" s="69">
        <f t="shared" si="10"/>
        <v>0</v>
      </c>
      <c r="AS22" s="69">
        <f t="shared" si="10"/>
        <v>0</v>
      </c>
      <c r="AT22" s="69">
        <f t="shared" si="10"/>
        <v>0</v>
      </c>
      <c r="AU22" s="69">
        <f t="shared" si="10"/>
        <v>0</v>
      </c>
      <c r="AV22" s="69">
        <f t="shared" si="10"/>
        <v>0</v>
      </c>
      <c r="AW22" s="69">
        <f t="shared" si="10"/>
        <v>0</v>
      </c>
      <c r="AX22" s="69">
        <f t="shared" si="10"/>
        <v>0</v>
      </c>
      <c r="AY22" s="69">
        <f t="shared" si="10"/>
        <v>0</v>
      </c>
      <c r="AZ22" s="69">
        <f t="shared" si="10"/>
        <v>0</v>
      </c>
      <c r="BA22" s="69">
        <f t="shared" si="10"/>
        <v>0</v>
      </c>
      <c r="BB22" s="69">
        <f t="shared" si="10"/>
        <v>0</v>
      </c>
      <c r="BC22" s="69">
        <f t="shared" si="10"/>
        <v>0</v>
      </c>
      <c r="BD22" s="69">
        <f t="shared" si="10"/>
        <v>0</v>
      </c>
      <c r="BE22" s="69">
        <f t="shared" si="10"/>
        <v>0</v>
      </c>
      <c r="BF22" s="69">
        <f t="shared" si="10"/>
        <v>0</v>
      </c>
      <c r="BG22" s="69">
        <f t="shared" si="10"/>
        <v>0</v>
      </c>
      <c r="BH22" s="69">
        <f t="shared" si="10"/>
        <v>0</v>
      </c>
      <c r="BI22" s="69">
        <f t="shared" si="10"/>
        <v>0</v>
      </c>
      <c r="BJ22" s="69">
        <f t="shared" si="10"/>
        <v>0</v>
      </c>
      <c r="BK22" s="69">
        <f t="shared" si="10"/>
        <v>0</v>
      </c>
      <c r="BL22" s="69">
        <f t="shared" si="10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1">B28</f>
        <v>0</v>
      </c>
      <c r="D25" s="75">
        <f t="shared" si="11"/>
        <v>0</v>
      </c>
      <c r="E25" s="75">
        <f t="shared" si="11"/>
        <v>0</v>
      </c>
      <c r="F25" s="75">
        <f t="shared" si="11"/>
        <v>0</v>
      </c>
      <c r="G25" s="75">
        <f t="shared" si="11"/>
        <v>0</v>
      </c>
      <c r="H25" s="75">
        <f t="shared" si="11"/>
        <v>0</v>
      </c>
      <c r="I25" s="75">
        <f t="shared" si="11"/>
        <v>0</v>
      </c>
      <c r="J25" s="75">
        <f t="shared" si="11"/>
        <v>0</v>
      </c>
      <c r="K25" s="75">
        <f t="shared" si="11"/>
        <v>0</v>
      </c>
      <c r="L25" s="75">
        <f t="shared" si="11"/>
        <v>0</v>
      </c>
      <c r="M25" s="75">
        <f t="shared" si="11"/>
        <v>0</v>
      </c>
      <c r="N25" s="75">
        <f t="shared" si="11"/>
        <v>0</v>
      </c>
      <c r="O25" s="75">
        <f t="shared" si="11"/>
        <v>0</v>
      </c>
      <c r="P25" s="75">
        <f t="shared" si="11"/>
        <v>0</v>
      </c>
      <c r="Q25" s="75">
        <f t="shared" si="11"/>
        <v>0</v>
      </c>
      <c r="R25" s="75">
        <f t="shared" si="11"/>
        <v>0</v>
      </c>
      <c r="S25" s="75">
        <f t="shared" si="11"/>
        <v>0</v>
      </c>
      <c r="T25" s="75">
        <f t="shared" si="11"/>
        <v>0</v>
      </c>
      <c r="U25" s="75">
        <f t="shared" si="11"/>
        <v>0</v>
      </c>
      <c r="V25" s="75">
        <f t="shared" si="11"/>
        <v>0</v>
      </c>
      <c r="W25" s="75">
        <f t="shared" si="11"/>
        <v>0</v>
      </c>
      <c r="X25" s="75">
        <f t="shared" si="11"/>
        <v>0</v>
      </c>
      <c r="Y25" s="75">
        <f t="shared" si="11"/>
        <v>0</v>
      </c>
      <c r="Z25" s="75">
        <f t="shared" si="11"/>
        <v>0</v>
      </c>
      <c r="AA25" s="75">
        <f t="shared" si="11"/>
        <v>0</v>
      </c>
      <c r="AB25" s="75">
        <f t="shared" si="11"/>
        <v>0</v>
      </c>
      <c r="AC25" s="75">
        <f t="shared" si="11"/>
        <v>0</v>
      </c>
      <c r="AD25" s="75">
        <f t="shared" si="11"/>
        <v>0</v>
      </c>
      <c r="AE25" s="75">
        <f t="shared" si="11"/>
        <v>0</v>
      </c>
      <c r="AF25" s="75">
        <f t="shared" si="11"/>
        <v>0</v>
      </c>
      <c r="AG25" s="75">
        <f t="shared" si="11"/>
        <v>0</v>
      </c>
      <c r="AH25" s="75">
        <f t="shared" si="11"/>
        <v>0</v>
      </c>
      <c r="AI25" s="75">
        <f t="shared" si="11"/>
        <v>0</v>
      </c>
      <c r="AJ25" s="75">
        <f t="shared" si="11"/>
        <v>0</v>
      </c>
      <c r="AK25" s="75">
        <f t="shared" si="11"/>
        <v>0</v>
      </c>
      <c r="AL25" s="75">
        <f t="shared" si="11"/>
        <v>0</v>
      </c>
      <c r="AM25" s="75">
        <f t="shared" si="11"/>
        <v>0</v>
      </c>
      <c r="AN25" s="75">
        <f t="shared" si="11"/>
        <v>0</v>
      </c>
      <c r="AO25" s="75">
        <f t="shared" si="11"/>
        <v>0</v>
      </c>
      <c r="AP25" s="75">
        <f t="shared" si="11"/>
        <v>0</v>
      </c>
      <c r="AQ25" s="75">
        <f t="shared" si="11"/>
        <v>0</v>
      </c>
      <c r="AR25" s="75">
        <f t="shared" si="11"/>
        <v>0</v>
      </c>
      <c r="AS25" s="75">
        <f t="shared" si="11"/>
        <v>0</v>
      </c>
      <c r="AT25" s="75">
        <f t="shared" si="11"/>
        <v>0</v>
      </c>
      <c r="AU25" s="75">
        <f t="shared" si="11"/>
        <v>0</v>
      </c>
      <c r="AV25" s="75">
        <f t="shared" si="11"/>
        <v>0</v>
      </c>
      <c r="AW25" s="75">
        <f t="shared" si="11"/>
        <v>0</v>
      </c>
      <c r="AX25" s="75">
        <f t="shared" si="11"/>
        <v>0</v>
      </c>
      <c r="AY25" s="75">
        <f t="shared" si="11"/>
        <v>0</v>
      </c>
      <c r="AZ25" s="75">
        <f t="shared" si="11"/>
        <v>0</v>
      </c>
      <c r="BA25" s="75">
        <f t="shared" si="11"/>
        <v>0</v>
      </c>
      <c r="BB25" s="75">
        <f t="shared" si="11"/>
        <v>0</v>
      </c>
      <c r="BC25" s="75">
        <f t="shared" si="11"/>
        <v>0</v>
      </c>
      <c r="BD25" s="75">
        <f t="shared" si="11"/>
        <v>0</v>
      </c>
      <c r="BE25" s="75">
        <f t="shared" si="11"/>
        <v>0</v>
      </c>
      <c r="BF25" s="75">
        <f t="shared" si="11"/>
        <v>0</v>
      </c>
      <c r="BG25" s="75">
        <f t="shared" si="11"/>
        <v>0</v>
      </c>
      <c r="BH25" s="75">
        <f t="shared" si="11"/>
        <v>0</v>
      </c>
      <c r="BI25" s="75">
        <f t="shared" si="11"/>
        <v>0</v>
      </c>
      <c r="BJ25" s="75">
        <f t="shared" si="11"/>
        <v>0</v>
      </c>
      <c r="BK25" s="75">
        <f t="shared" si="11"/>
        <v>0</v>
      </c>
      <c r="BL25" s="75">
        <f t="shared" si="11"/>
        <v>0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2">C75</f>
        <v>0</v>
      </c>
      <c r="D26" s="75">
        <f t="shared" si="12"/>
        <v>0</v>
      </c>
      <c r="E26" s="75">
        <f t="shared" si="12"/>
        <v>0</v>
      </c>
      <c r="F26" s="75">
        <f t="shared" si="12"/>
        <v>0</v>
      </c>
      <c r="G26" s="75">
        <f t="shared" si="12"/>
        <v>0</v>
      </c>
      <c r="H26" s="75">
        <f t="shared" si="12"/>
        <v>0</v>
      </c>
      <c r="I26" s="75">
        <f t="shared" si="12"/>
        <v>0</v>
      </c>
      <c r="J26" s="75">
        <f t="shared" si="12"/>
        <v>0</v>
      </c>
      <c r="K26" s="75">
        <f t="shared" si="12"/>
        <v>0</v>
      </c>
      <c r="L26" s="75">
        <f t="shared" si="12"/>
        <v>0</v>
      </c>
      <c r="M26" s="75">
        <f t="shared" si="12"/>
        <v>0</v>
      </c>
      <c r="N26" s="75">
        <f t="shared" si="12"/>
        <v>0</v>
      </c>
      <c r="O26" s="75">
        <f t="shared" si="12"/>
        <v>0</v>
      </c>
      <c r="P26" s="75">
        <f t="shared" si="12"/>
        <v>0</v>
      </c>
      <c r="Q26" s="75">
        <f t="shared" si="12"/>
        <v>0</v>
      </c>
      <c r="R26" s="75">
        <f t="shared" si="12"/>
        <v>0</v>
      </c>
      <c r="S26" s="75">
        <f t="shared" si="12"/>
        <v>0</v>
      </c>
      <c r="T26" s="75">
        <f t="shared" si="12"/>
        <v>0</v>
      </c>
      <c r="U26" s="75">
        <f t="shared" si="12"/>
        <v>0</v>
      </c>
      <c r="V26" s="75">
        <f t="shared" si="12"/>
        <v>0</v>
      </c>
      <c r="W26" s="75">
        <f t="shared" si="12"/>
        <v>0</v>
      </c>
      <c r="X26" s="75">
        <f t="shared" si="12"/>
        <v>0</v>
      </c>
      <c r="Y26" s="75">
        <f t="shared" si="12"/>
        <v>0</v>
      </c>
      <c r="Z26" s="75">
        <f t="shared" si="12"/>
        <v>0</v>
      </c>
      <c r="AA26" s="75">
        <f t="shared" si="12"/>
        <v>0</v>
      </c>
      <c r="AB26" s="75">
        <f t="shared" si="12"/>
        <v>0</v>
      </c>
      <c r="AC26" s="75">
        <f t="shared" si="12"/>
        <v>0</v>
      </c>
      <c r="AD26" s="75">
        <f t="shared" si="12"/>
        <v>0</v>
      </c>
      <c r="AE26" s="75">
        <f t="shared" si="12"/>
        <v>0</v>
      </c>
      <c r="AF26" s="75">
        <f t="shared" si="12"/>
        <v>0</v>
      </c>
      <c r="AG26" s="75">
        <f t="shared" si="12"/>
        <v>0</v>
      </c>
      <c r="AH26" s="75">
        <f t="shared" si="12"/>
        <v>0</v>
      </c>
      <c r="AI26" s="75">
        <f t="shared" si="12"/>
        <v>0</v>
      </c>
      <c r="AJ26" s="75">
        <f t="shared" si="12"/>
        <v>0</v>
      </c>
      <c r="AK26" s="75">
        <f t="shared" si="12"/>
        <v>0</v>
      </c>
      <c r="AL26" s="75">
        <f t="shared" si="12"/>
        <v>0</v>
      </c>
      <c r="AM26" s="75">
        <f t="shared" si="12"/>
        <v>0</v>
      </c>
      <c r="AN26" s="75">
        <f t="shared" si="12"/>
        <v>0</v>
      </c>
      <c r="AO26" s="75">
        <f t="shared" si="12"/>
        <v>0</v>
      </c>
      <c r="AP26" s="75">
        <f t="shared" si="12"/>
        <v>0</v>
      </c>
      <c r="AQ26" s="75">
        <f t="shared" si="12"/>
        <v>0</v>
      </c>
      <c r="AR26" s="75">
        <f t="shared" si="12"/>
        <v>0</v>
      </c>
      <c r="AS26" s="75">
        <f t="shared" si="12"/>
        <v>0</v>
      </c>
      <c r="AT26" s="75">
        <f t="shared" si="12"/>
        <v>0</v>
      </c>
      <c r="AU26" s="75">
        <f t="shared" si="12"/>
        <v>0</v>
      </c>
      <c r="AV26" s="75">
        <f t="shared" si="12"/>
        <v>0</v>
      </c>
      <c r="AW26" s="75">
        <f t="shared" si="12"/>
        <v>0</v>
      </c>
      <c r="AX26" s="75">
        <f t="shared" si="12"/>
        <v>0</v>
      </c>
      <c r="AY26" s="75">
        <f t="shared" si="12"/>
        <v>0</v>
      </c>
      <c r="AZ26" s="75">
        <f t="shared" si="12"/>
        <v>0</v>
      </c>
      <c r="BA26" s="75">
        <f t="shared" si="12"/>
        <v>0</v>
      </c>
      <c r="BB26" s="75">
        <f t="shared" si="12"/>
        <v>0</v>
      </c>
      <c r="BC26" s="75">
        <f t="shared" si="12"/>
        <v>0</v>
      </c>
      <c r="BD26" s="75">
        <f t="shared" si="12"/>
        <v>0</v>
      </c>
      <c r="BE26" s="75">
        <f t="shared" si="12"/>
        <v>0</v>
      </c>
      <c r="BF26" s="75">
        <f t="shared" si="12"/>
        <v>0</v>
      </c>
      <c r="BG26" s="75">
        <f t="shared" si="12"/>
        <v>0</v>
      </c>
      <c r="BH26" s="75">
        <f t="shared" si="12"/>
        <v>0</v>
      </c>
      <c r="BI26" s="75">
        <f t="shared" si="12"/>
        <v>0</v>
      </c>
      <c r="BJ26" s="75">
        <f t="shared" si="12"/>
        <v>0</v>
      </c>
      <c r="BK26" s="75">
        <f t="shared" si="12"/>
        <v>0</v>
      </c>
      <c r="BL26" s="75">
        <f t="shared" si="12"/>
        <v>0</v>
      </c>
      <c r="BM26" s="37"/>
      <c r="BN26" s="75">
        <f>SUM(B26:BM26)</f>
        <v>0</v>
      </c>
      <c r="BO26" s="337"/>
    </row>
    <row r="27" spans="1:67" s="38" customFormat="1" ht="15" customHeight="1">
      <c r="A27" s="36" t="s">
        <v>79</v>
      </c>
      <c r="B27" s="75">
        <f t="shared" ref="B27:BL27" si="13">B82</f>
        <v>0</v>
      </c>
      <c r="C27" s="75">
        <f t="shared" si="13"/>
        <v>0</v>
      </c>
      <c r="D27" s="75">
        <f t="shared" si="13"/>
        <v>0</v>
      </c>
      <c r="E27" s="75">
        <f t="shared" si="13"/>
        <v>0</v>
      </c>
      <c r="F27" s="75">
        <f t="shared" si="13"/>
        <v>0</v>
      </c>
      <c r="G27" s="75">
        <f t="shared" si="13"/>
        <v>0</v>
      </c>
      <c r="H27" s="75">
        <f t="shared" si="13"/>
        <v>0</v>
      </c>
      <c r="I27" s="75">
        <f t="shared" si="13"/>
        <v>0</v>
      </c>
      <c r="J27" s="75">
        <f t="shared" si="13"/>
        <v>0</v>
      </c>
      <c r="K27" s="75">
        <f t="shared" si="13"/>
        <v>0</v>
      </c>
      <c r="L27" s="75">
        <f t="shared" si="13"/>
        <v>0</v>
      </c>
      <c r="M27" s="75">
        <f t="shared" si="13"/>
        <v>0</v>
      </c>
      <c r="N27" s="75">
        <f t="shared" si="13"/>
        <v>0</v>
      </c>
      <c r="O27" s="75">
        <f t="shared" si="13"/>
        <v>0</v>
      </c>
      <c r="P27" s="75">
        <f t="shared" si="13"/>
        <v>0</v>
      </c>
      <c r="Q27" s="75">
        <f t="shared" si="13"/>
        <v>0</v>
      </c>
      <c r="R27" s="75">
        <f t="shared" si="13"/>
        <v>0</v>
      </c>
      <c r="S27" s="75">
        <f t="shared" si="13"/>
        <v>0</v>
      </c>
      <c r="T27" s="75">
        <f t="shared" si="13"/>
        <v>0</v>
      </c>
      <c r="U27" s="75">
        <f t="shared" si="13"/>
        <v>0</v>
      </c>
      <c r="V27" s="75">
        <f t="shared" si="13"/>
        <v>0</v>
      </c>
      <c r="W27" s="75">
        <f t="shared" si="13"/>
        <v>0</v>
      </c>
      <c r="X27" s="75">
        <f t="shared" si="13"/>
        <v>0</v>
      </c>
      <c r="Y27" s="75">
        <f t="shared" si="13"/>
        <v>0</v>
      </c>
      <c r="Z27" s="75">
        <f t="shared" si="13"/>
        <v>0</v>
      </c>
      <c r="AA27" s="75">
        <f t="shared" si="13"/>
        <v>0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75">
        <f t="shared" si="13"/>
        <v>0</v>
      </c>
      <c r="AK27" s="75">
        <f t="shared" si="13"/>
        <v>0</v>
      </c>
      <c r="AL27" s="75">
        <f t="shared" si="13"/>
        <v>0</v>
      </c>
      <c r="AM27" s="75">
        <f t="shared" si="13"/>
        <v>0</v>
      </c>
      <c r="AN27" s="75">
        <f t="shared" si="13"/>
        <v>0</v>
      </c>
      <c r="AO27" s="75">
        <f t="shared" si="13"/>
        <v>0</v>
      </c>
      <c r="AP27" s="75">
        <f t="shared" si="13"/>
        <v>0</v>
      </c>
      <c r="AQ27" s="75">
        <f t="shared" si="13"/>
        <v>0</v>
      </c>
      <c r="AR27" s="75">
        <f t="shared" si="13"/>
        <v>0</v>
      </c>
      <c r="AS27" s="75">
        <f t="shared" si="13"/>
        <v>0</v>
      </c>
      <c r="AT27" s="75">
        <f t="shared" si="13"/>
        <v>0</v>
      </c>
      <c r="AU27" s="75">
        <f t="shared" si="13"/>
        <v>0</v>
      </c>
      <c r="AV27" s="75">
        <f t="shared" si="13"/>
        <v>0</v>
      </c>
      <c r="AW27" s="75">
        <f t="shared" si="13"/>
        <v>0</v>
      </c>
      <c r="AX27" s="75">
        <f t="shared" si="13"/>
        <v>0</v>
      </c>
      <c r="AY27" s="75">
        <f t="shared" si="13"/>
        <v>0</v>
      </c>
      <c r="AZ27" s="75">
        <f t="shared" si="13"/>
        <v>0</v>
      </c>
      <c r="BA27" s="75">
        <f t="shared" si="13"/>
        <v>0</v>
      </c>
      <c r="BB27" s="75">
        <f t="shared" si="13"/>
        <v>0</v>
      </c>
      <c r="BC27" s="75">
        <f t="shared" si="13"/>
        <v>0</v>
      </c>
      <c r="BD27" s="75">
        <f t="shared" si="13"/>
        <v>0</v>
      </c>
      <c r="BE27" s="75">
        <f t="shared" si="13"/>
        <v>0</v>
      </c>
      <c r="BF27" s="75">
        <f t="shared" si="13"/>
        <v>0</v>
      </c>
      <c r="BG27" s="75">
        <f t="shared" si="13"/>
        <v>0</v>
      </c>
      <c r="BH27" s="75">
        <f t="shared" si="13"/>
        <v>0</v>
      </c>
      <c r="BI27" s="75">
        <f t="shared" si="13"/>
        <v>0</v>
      </c>
      <c r="BJ27" s="75">
        <f t="shared" si="13"/>
        <v>0</v>
      </c>
      <c r="BK27" s="75">
        <f t="shared" si="13"/>
        <v>0</v>
      </c>
      <c r="BL27" s="75">
        <f t="shared" si="13"/>
        <v>0</v>
      </c>
      <c r="BM27" s="37"/>
      <c r="BN27" s="75">
        <f>SUM(B27:BM27)</f>
        <v>0</v>
      </c>
      <c r="BO27" s="337"/>
    </row>
    <row r="28" spans="1:67" s="38" customFormat="1" ht="15" customHeight="1">
      <c r="A28" s="36" t="s">
        <v>28</v>
      </c>
      <c r="B28" s="75">
        <f t="shared" ref="B28:BL28" si="14">SUM(B25:B27)</f>
        <v>0</v>
      </c>
      <c r="C28" s="75">
        <f t="shared" si="14"/>
        <v>0</v>
      </c>
      <c r="D28" s="75">
        <f t="shared" si="14"/>
        <v>0</v>
      </c>
      <c r="E28" s="75">
        <f t="shared" si="14"/>
        <v>0</v>
      </c>
      <c r="F28" s="75">
        <f t="shared" si="14"/>
        <v>0</v>
      </c>
      <c r="G28" s="75">
        <f t="shared" si="14"/>
        <v>0</v>
      </c>
      <c r="H28" s="75">
        <f t="shared" si="14"/>
        <v>0</v>
      </c>
      <c r="I28" s="75">
        <f t="shared" si="14"/>
        <v>0</v>
      </c>
      <c r="J28" s="75">
        <f t="shared" si="14"/>
        <v>0</v>
      </c>
      <c r="K28" s="75">
        <f t="shared" si="14"/>
        <v>0</v>
      </c>
      <c r="L28" s="75">
        <f t="shared" si="14"/>
        <v>0</v>
      </c>
      <c r="M28" s="75">
        <f t="shared" si="14"/>
        <v>0</v>
      </c>
      <c r="N28" s="75">
        <f t="shared" si="14"/>
        <v>0</v>
      </c>
      <c r="O28" s="75">
        <f t="shared" si="14"/>
        <v>0</v>
      </c>
      <c r="P28" s="75">
        <f t="shared" si="14"/>
        <v>0</v>
      </c>
      <c r="Q28" s="75">
        <f t="shared" si="14"/>
        <v>0</v>
      </c>
      <c r="R28" s="75">
        <f t="shared" si="14"/>
        <v>0</v>
      </c>
      <c r="S28" s="75">
        <f t="shared" si="14"/>
        <v>0</v>
      </c>
      <c r="T28" s="75">
        <f t="shared" si="14"/>
        <v>0</v>
      </c>
      <c r="U28" s="75">
        <f t="shared" si="14"/>
        <v>0</v>
      </c>
      <c r="V28" s="75">
        <f t="shared" si="14"/>
        <v>0</v>
      </c>
      <c r="W28" s="75">
        <f t="shared" si="14"/>
        <v>0</v>
      </c>
      <c r="X28" s="75">
        <f t="shared" si="14"/>
        <v>0</v>
      </c>
      <c r="Y28" s="75">
        <f t="shared" si="14"/>
        <v>0</v>
      </c>
      <c r="Z28" s="75">
        <f t="shared" si="14"/>
        <v>0</v>
      </c>
      <c r="AA28" s="75">
        <f t="shared" si="14"/>
        <v>0</v>
      </c>
      <c r="AB28" s="75">
        <f t="shared" si="14"/>
        <v>0</v>
      </c>
      <c r="AC28" s="75">
        <f t="shared" si="14"/>
        <v>0</v>
      </c>
      <c r="AD28" s="75">
        <f t="shared" si="14"/>
        <v>0</v>
      </c>
      <c r="AE28" s="75">
        <f t="shared" si="14"/>
        <v>0</v>
      </c>
      <c r="AF28" s="75">
        <f t="shared" si="14"/>
        <v>0</v>
      </c>
      <c r="AG28" s="75">
        <f t="shared" si="14"/>
        <v>0</v>
      </c>
      <c r="AH28" s="75">
        <f t="shared" si="14"/>
        <v>0</v>
      </c>
      <c r="AI28" s="75">
        <f t="shared" si="14"/>
        <v>0</v>
      </c>
      <c r="AJ28" s="75">
        <f t="shared" si="14"/>
        <v>0</v>
      </c>
      <c r="AK28" s="75">
        <f t="shared" si="14"/>
        <v>0</v>
      </c>
      <c r="AL28" s="75">
        <f t="shared" si="14"/>
        <v>0</v>
      </c>
      <c r="AM28" s="75">
        <f t="shared" si="14"/>
        <v>0</v>
      </c>
      <c r="AN28" s="75">
        <f t="shared" si="14"/>
        <v>0</v>
      </c>
      <c r="AO28" s="75">
        <f t="shared" si="14"/>
        <v>0</v>
      </c>
      <c r="AP28" s="75">
        <f t="shared" si="14"/>
        <v>0</v>
      </c>
      <c r="AQ28" s="75">
        <f t="shared" si="14"/>
        <v>0</v>
      </c>
      <c r="AR28" s="75">
        <f t="shared" si="14"/>
        <v>0</v>
      </c>
      <c r="AS28" s="75">
        <f t="shared" si="14"/>
        <v>0</v>
      </c>
      <c r="AT28" s="75">
        <f t="shared" si="14"/>
        <v>0</v>
      </c>
      <c r="AU28" s="75">
        <f t="shared" si="14"/>
        <v>0</v>
      </c>
      <c r="AV28" s="75">
        <f t="shared" si="14"/>
        <v>0</v>
      </c>
      <c r="AW28" s="75">
        <f t="shared" si="14"/>
        <v>0</v>
      </c>
      <c r="AX28" s="75">
        <f t="shared" si="14"/>
        <v>0</v>
      </c>
      <c r="AY28" s="75">
        <f t="shared" si="14"/>
        <v>0</v>
      </c>
      <c r="AZ28" s="75">
        <f t="shared" si="14"/>
        <v>0</v>
      </c>
      <c r="BA28" s="75">
        <f t="shared" si="14"/>
        <v>0</v>
      </c>
      <c r="BB28" s="75">
        <f t="shared" si="14"/>
        <v>0</v>
      </c>
      <c r="BC28" s="75">
        <f t="shared" si="14"/>
        <v>0</v>
      </c>
      <c r="BD28" s="75">
        <f t="shared" si="14"/>
        <v>0</v>
      </c>
      <c r="BE28" s="75">
        <f t="shared" si="14"/>
        <v>0</v>
      </c>
      <c r="BF28" s="75">
        <f t="shared" si="14"/>
        <v>0</v>
      </c>
      <c r="BG28" s="75">
        <f t="shared" si="14"/>
        <v>0</v>
      </c>
      <c r="BH28" s="75">
        <f t="shared" si="14"/>
        <v>0</v>
      </c>
      <c r="BI28" s="75">
        <f t="shared" si="14"/>
        <v>0</v>
      </c>
      <c r="BJ28" s="75">
        <f t="shared" si="14"/>
        <v>0</v>
      </c>
      <c r="BK28" s="75">
        <f t="shared" si="14"/>
        <v>0</v>
      </c>
      <c r="BL28" s="75">
        <f t="shared" si="14"/>
        <v>0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5">AVERAGE(B25,B28)</f>
        <v>0</v>
      </c>
      <c r="C29" s="69">
        <f t="shared" si="15"/>
        <v>0</v>
      </c>
      <c r="D29" s="69">
        <f t="shared" si="15"/>
        <v>0</v>
      </c>
      <c r="E29" s="69">
        <f t="shared" si="15"/>
        <v>0</v>
      </c>
      <c r="F29" s="69">
        <f t="shared" si="15"/>
        <v>0</v>
      </c>
      <c r="G29" s="69">
        <f>AVERAGE(G25,G28)</f>
        <v>0</v>
      </c>
      <c r="H29" s="69">
        <f t="shared" si="15"/>
        <v>0</v>
      </c>
      <c r="I29" s="69">
        <f t="shared" si="15"/>
        <v>0</v>
      </c>
      <c r="J29" s="69">
        <f t="shared" si="15"/>
        <v>0</v>
      </c>
      <c r="K29" s="69">
        <f t="shared" si="15"/>
        <v>0</v>
      </c>
      <c r="L29" s="69">
        <f t="shared" si="15"/>
        <v>0</v>
      </c>
      <c r="M29" s="69">
        <f t="shared" si="15"/>
        <v>0</v>
      </c>
      <c r="N29" s="69">
        <f t="shared" si="15"/>
        <v>0</v>
      </c>
      <c r="O29" s="69">
        <f t="shared" si="15"/>
        <v>0</v>
      </c>
      <c r="P29" s="69">
        <f t="shared" si="15"/>
        <v>0</v>
      </c>
      <c r="Q29" s="69">
        <f t="shared" si="15"/>
        <v>0</v>
      </c>
      <c r="R29" s="69">
        <f t="shared" si="15"/>
        <v>0</v>
      </c>
      <c r="S29" s="69">
        <f t="shared" si="15"/>
        <v>0</v>
      </c>
      <c r="T29" s="69">
        <f t="shared" si="15"/>
        <v>0</v>
      </c>
      <c r="U29" s="69">
        <f t="shared" si="15"/>
        <v>0</v>
      </c>
      <c r="V29" s="69">
        <f t="shared" si="15"/>
        <v>0</v>
      </c>
      <c r="W29" s="69">
        <f t="shared" si="15"/>
        <v>0</v>
      </c>
      <c r="X29" s="69">
        <f t="shared" si="15"/>
        <v>0</v>
      </c>
      <c r="Y29" s="69">
        <f t="shared" si="15"/>
        <v>0</v>
      </c>
      <c r="Z29" s="69">
        <f t="shared" si="15"/>
        <v>0</v>
      </c>
      <c r="AA29" s="69">
        <f t="shared" si="15"/>
        <v>0</v>
      </c>
      <c r="AB29" s="69">
        <f t="shared" si="15"/>
        <v>0</v>
      </c>
      <c r="AC29" s="69">
        <f t="shared" si="15"/>
        <v>0</v>
      </c>
      <c r="AD29" s="69">
        <f t="shared" si="15"/>
        <v>0</v>
      </c>
      <c r="AE29" s="69">
        <f t="shared" si="15"/>
        <v>0</v>
      </c>
      <c r="AF29" s="69">
        <f t="shared" si="15"/>
        <v>0</v>
      </c>
      <c r="AG29" s="69">
        <f t="shared" si="15"/>
        <v>0</v>
      </c>
      <c r="AH29" s="69">
        <f t="shared" si="15"/>
        <v>0</v>
      </c>
      <c r="AI29" s="69">
        <f t="shared" si="15"/>
        <v>0</v>
      </c>
      <c r="AJ29" s="69">
        <f t="shared" si="15"/>
        <v>0</v>
      </c>
      <c r="AK29" s="69">
        <f t="shared" si="15"/>
        <v>0</v>
      </c>
      <c r="AL29" s="69">
        <f t="shared" si="15"/>
        <v>0</v>
      </c>
      <c r="AM29" s="69">
        <f t="shared" si="15"/>
        <v>0</v>
      </c>
      <c r="AN29" s="69">
        <f t="shared" si="15"/>
        <v>0</v>
      </c>
      <c r="AO29" s="69">
        <f t="shared" si="15"/>
        <v>0</v>
      </c>
      <c r="AP29" s="69">
        <f t="shared" si="15"/>
        <v>0</v>
      </c>
      <c r="AQ29" s="69">
        <f t="shared" si="15"/>
        <v>0</v>
      </c>
      <c r="AR29" s="69">
        <f t="shared" si="15"/>
        <v>0</v>
      </c>
      <c r="AS29" s="69">
        <f t="shared" si="15"/>
        <v>0</v>
      </c>
      <c r="AT29" s="69">
        <f t="shared" si="15"/>
        <v>0</v>
      </c>
      <c r="AU29" s="69">
        <f t="shared" si="15"/>
        <v>0</v>
      </c>
      <c r="AV29" s="69">
        <f t="shared" si="15"/>
        <v>0</v>
      </c>
      <c r="AW29" s="69">
        <f t="shared" si="15"/>
        <v>0</v>
      </c>
      <c r="AX29" s="69">
        <f t="shared" si="15"/>
        <v>0</v>
      </c>
      <c r="AY29" s="69">
        <f t="shared" si="15"/>
        <v>0</v>
      </c>
      <c r="AZ29" s="69">
        <f t="shared" si="15"/>
        <v>0</v>
      </c>
      <c r="BA29" s="69">
        <f t="shared" si="15"/>
        <v>0</v>
      </c>
      <c r="BB29" s="69">
        <f t="shared" si="15"/>
        <v>0</v>
      </c>
      <c r="BC29" s="69">
        <f t="shared" si="15"/>
        <v>0</v>
      </c>
      <c r="BD29" s="69">
        <f t="shared" si="15"/>
        <v>0</v>
      </c>
      <c r="BE29" s="69">
        <f t="shared" si="15"/>
        <v>0</v>
      </c>
      <c r="BF29" s="69">
        <f t="shared" si="15"/>
        <v>0</v>
      </c>
      <c r="BG29" s="69">
        <f t="shared" si="15"/>
        <v>0</v>
      </c>
      <c r="BH29" s="69">
        <f t="shared" si="15"/>
        <v>0</v>
      </c>
      <c r="BI29" s="69">
        <f t="shared" si="15"/>
        <v>0</v>
      </c>
      <c r="BJ29" s="69">
        <f t="shared" si="15"/>
        <v>0</v>
      </c>
      <c r="BK29" s="69">
        <f t="shared" si="15"/>
        <v>0</v>
      </c>
      <c r="BL29" s="69">
        <f t="shared" si="15"/>
        <v>0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6">B35</f>
        <v>0</v>
      </c>
      <c r="D32" s="75">
        <f t="shared" si="16"/>
        <v>0</v>
      </c>
      <c r="E32" s="75">
        <f t="shared" si="16"/>
        <v>0</v>
      </c>
      <c r="F32" s="75">
        <f t="shared" si="16"/>
        <v>0</v>
      </c>
      <c r="G32" s="75">
        <f t="shared" si="16"/>
        <v>0</v>
      </c>
      <c r="H32" s="75">
        <f t="shared" si="16"/>
        <v>0</v>
      </c>
      <c r="I32" s="75">
        <f t="shared" si="16"/>
        <v>0</v>
      </c>
      <c r="J32" s="75">
        <f t="shared" si="16"/>
        <v>0</v>
      </c>
      <c r="K32" s="75">
        <f t="shared" si="16"/>
        <v>0</v>
      </c>
      <c r="L32" s="75">
        <f t="shared" si="16"/>
        <v>0</v>
      </c>
      <c r="M32" s="75">
        <f t="shared" si="16"/>
        <v>0</v>
      </c>
      <c r="N32" s="75">
        <f t="shared" si="16"/>
        <v>0</v>
      </c>
      <c r="O32" s="75">
        <f t="shared" si="16"/>
        <v>0</v>
      </c>
      <c r="P32" s="75">
        <f t="shared" si="16"/>
        <v>0</v>
      </c>
      <c r="Q32" s="75">
        <f t="shared" si="16"/>
        <v>0</v>
      </c>
      <c r="R32" s="75">
        <f t="shared" si="16"/>
        <v>0</v>
      </c>
      <c r="S32" s="75">
        <f t="shared" si="16"/>
        <v>0</v>
      </c>
      <c r="T32" s="75">
        <f t="shared" si="16"/>
        <v>0</v>
      </c>
      <c r="U32" s="75">
        <f t="shared" si="16"/>
        <v>0</v>
      </c>
      <c r="V32" s="75">
        <f t="shared" si="16"/>
        <v>0</v>
      </c>
      <c r="W32" s="75">
        <f t="shared" si="16"/>
        <v>0</v>
      </c>
      <c r="X32" s="75">
        <f t="shared" si="16"/>
        <v>0</v>
      </c>
      <c r="Y32" s="75">
        <f t="shared" si="16"/>
        <v>0</v>
      </c>
      <c r="Z32" s="75">
        <f t="shared" si="16"/>
        <v>0</v>
      </c>
      <c r="AA32" s="75">
        <f t="shared" si="16"/>
        <v>0</v>
      </c>
      <c r="AB32" s="75">
        <f t="shared" si="16"/>
        <v>0</v>
      </c>
      <c r="AC32" s="75">
        <f t="shared" si="16"/>
        <v>0</v>
      </c>
      <c r="AD32" s="75">
        <f t="shared" si="16"/>
        <v>0</v>
      </c>
      <c r="AE32" s="75">
        <f t="shared" si="16"/>
        <v>0</v>
      </c>
      <c r="AF32" s="75">
        <f t="shared" si="16"/>
        <v>0</v>
      </c>
      <c r="AG32" s="75">
        <f t="shared" si="16"/>
        <v>0</v>
      </c>
      <c r="AH32" s="75">
        <f t="shared" si="16"/>
        <v>0</v>
      </c>
      <c r="AI32" s="75">
        <f t="shared" si="16"/>
        <v>0</v>
      </c>
      <c r="AJ32" s="75">
        <f t="shared" si="16"/>
        <v>0</v>
      </c>
      <c r="AK32" s="75">
        <f t="shared" si="16"/>
        <v>0</v>
      </c>
      <c r="AL32" s="75">
        <f t="shared" si="16"/>
        <v>0</v>
      </c>
      <c r="AM32" s="75">
        <f t="shared" si="16"/>
        <v>0</v>
      </c>
      <c r="AN32" s="75">
        <f t="shared" si="16"/>
        <v>0</v>
      </c>
      <c r="AO32" s="75">
        <f t="shared" si="16"/>
        <v>0</v>
      </c>
      <c r="AP32" s="75">
        <f t="shared" si="16"/>
        <v>0</v>
      </c>
      <c r="AQ32" s="75">
        <f t="shared" si="16"/>
        <v>0</v>
      </c>
      <c r="AR32" s="75">
        <f t="shared" si="16"/>
        <v>0</v>
      </c>
      <c r="AS32" s="75">
        <f t="shared" si="16"/>
        <v>0</v>
      </c>
      <c r="AT32" s="75">
        <f t="shared" si="16"/>
        <v>0</v>
      </c>
      <c r="AU32" s="75">
        <f t="shared" si="16"/>
        <v>0</v>
      </c>
      <c r="AV32" s="75">
        <f t="shared" si="16"/>
        <v>0</v>
      </c>
      <c r="AW32" s="75">
        <f t="shared" si="16"/>
        <v>0</v>
      </c>
      <c r="AX32" s="75">
        <f t="shared" si="16"/>
        <v>0</v>
      </c>
      <c r="AY32" s="75">
        <f t="shared" si="16"/>
        <v>0</v>
      </c>
      <c r="AZ32" s="75">
        <f t="shared" si="16"/>
        <v>0</v>
      </c>
      <c r="BA32" s="75">
        <f t="shared" si="16"/>
        <v>0</v>
      </c>
      <c r="BB32" s="75">
        <f t="shared" si="16"/>
        <v>0</v>
      </c>
      <c r="BC32" s="75">
        <f t="shared" si="16"/>
        <v>0</v>
      </c>
      <c r="BD32" s="75">
        <f t="shared" si="16"/>
        <v>0</v>
      </c>
      <c r="BE32" s="75">
        <f t="shared" si="16"/>
        <v>0</v>
      </c>
      <c r="BF32" s="75">
        <f t="shared" si="16"/>
        <v>0</v>
      </c>
      <c r="BG32" s="75">
        <f t="shared" si="16"/>
        <v>0</v>
      </c>
      <c r="BH32" s="75">
        <f t="shared" si="16"/>
        <v>0</v>
      </c>
      <c r="BI32" s="75">
        <f t="shared" si="16"/>
        <v>0</v>
      </c>
      <c r="BJ32" s="75">
        <f t="shared" si="16"/>
        <v>0</v>
      </c>
      <c r="BK32" s="75">
        <f t="shared" si="16"/>
        <v>0</v>
      </c>
      <c r="BL32" s="75">
        <f t="shared" si="16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7">B98</f>
        <v>0</v>
      </c>
      <c r="C33" s="75">
        <f t="shared" si="17"/>
        <v>0</v>
      </c>
      <c r="D33" s="75">
        <f t="shared" si="17"/>
        <v>0</v>
      </c>
      <c r="E33" s="75">
        <f t="shared" si="17"/>
        <v>0</v>
      </c>
      <c r="F33" s="75">
        <f t="shared" si="17"/>
        <v>0</v>
      </c>
      <c r="G33" s="75">
        <f t="shared" si="17"/>
        <v>0</v>
      </c>
      <c r="H33" s="75">
        <f t="shared" si="17"/>
        <v>0</v>
      </c>
      <c r="I33" s="75">
        <f t="shared" si="17"/>
        <v>0</v>
      </c>
      <c r="J33" s="75">
        <f t="shared" si="17"/>
        <v>0</v>
      </c>
      <c r="K33" s="75">
        <f t="shared" si="17"/>
        <v>0</v>
      </c>
      <c r="L33" s="75">
        <f t="shared" si="17"/>
        <v>0</v>
      </c>
      <c r="M33" s="75">
        <f t="shared" si="17"/>
        <v>0</v>
      </c>
      <c r="N33" s="75">
        <f t="shared" si="17"/>
        <v>0</v>
      </c>
      <c r="O33" s="75">
        <f t="shared" si="17"/>
        <v>0</v>
      </c>
      <c r="P33" s="75">
        <f t="shared" si="17"/>
        <v>0</v>
      </c>
      <c r="Q33" s="75">
        <f t="shared" si="17"/>
        <v>0</v>
      </c>
      <c r="R33" s="75">
        <f t="shared" si="17"/>
        <v>0</v>
      </c>
      <c r="S33" s="75">
        <f t="shared" si="17"/>
        <v>0</v>
      </c>
      <c r="T33" s="75">
        <f t="shared" si="17"/>
        <v>0</v>
      </c>
      <c r="U33" s="75">
        <f t="shared" si="17"/>
        <v>0</v>
      </c>
      <c r="V33" s="75">
        <f t="shared" si="17"/>
        <v>0</v>
      </c>
      <c r="W33" s="75">
        <f t="shared" si="17"/>
        <v>0</v>
      </c>
      <c r="X33" s="75">
        <f t="shared" si="17"/>
        <v>0</v>
      </c>
      <c r="Y33" s="75">
        <f t="shared" si="17"/>
        <v>0</v>
      </c>
      <c r="Z33" s="75">
        <f t="shared" si="17"/>
        <v>0</v>
      </c>
      <c r="AA33" s="75">
        <f t="shared" si="17"/>
        <v>0</v>
      </c>
      <c r="AB33" s="75">
        <f t="shared" si="17"/>
        <v>0</v>
      </c>
      <c r="AC33" s="75">
        <f t="shared" si="17"/>
        <v>0</v>
      </c>
      <c r="AD33" s="75">
        <f t="shared" si="17"/>
        <v>0</v>
      </c>
      <c r="AE33" s="75">
        <f t="shared" si="17"/>
        <v>0</v>
      </c>
      <c r="AF33" s="75">
        <f t="shared" si="17"/>
        <v>0</v>
      </c>
      <c r="AG33" s="75">
        <f t="shared" si="17"/>
        <v>0</v>
      </c>
      <c r="AH33" s="75">
        <f t="shared" si="17"/>
        <v>0</v>
      </c>
      <c r="AI33" s="75">
        <f t="shared" si="17"/>
        <v>0</v>
      </c>
      <c r="AJ33" s="75">
        <f t="shared" si="17"/>
        <v>0</v>
      </c>
      <c r="AK33" s="75">
        <f t="shared" si="17"/>
        <v>0</v>
      </c>
      <c r="AL33" s="75">
        <f t="shared" si="17"/>
        <v>0</v>
      </c>
      <c r="AM33" s="75">
        <f t="shared" si="17"/>
        <v>0</v>
      </c>
      <c r="AN33" s="75">
        <f t="shared" si="17"/>
        <v>0</v>
      </c>
      <c r="AO33" s="75">
        <f t="shared" si="17"/>
        <v>0</v>
      </c>
      <c r="AP33" s="75">
        <f t="shared" si="17"/>
        <v>0</v>
      </c>
      <c r="AQ33" s="75">
        <f t="shared" si="17"/>
        <v>0</v>
      </c>
      <c r="AR33" s="75">
        <f t="shared" si="17"/>
        <v>0</v>
      </c>
      <c r="AS33" s="75">
        <f t="shared" si="17"/>
        <v>0</v>
      </c>
      <c r="AT33" s="75">
        <f t="shared" si="17"/>
        <v>0</v>
      </c>
      <c r="AU33" s="75">
        <f t="shared" si="17"/>
        <v>0</v>
      </c>
      <c r="AV33" s="75">
        <f t="shared" si="17"/>
        <v>0</v>
      </c>
      <c r="AW33" s="75">
        <f t="shared" si="17"/>
        <v>0</v>
      </c>
      <c r="AX33" s="75">
        <f t="shared" si="17"/>
        <v>0</v>
      </c>
      <c r="AY33" s="75">
        <f t="shared" si="17"/>
        <v>0</v>
      </c>
      <c r="AZ33" s="75">
        <f t="shared" si="17"/>
        <v>0</v>
      </c>
      <c r="BA33" s="75">
        <f t="shared" si="17"/>
        <v>0</v>
      </c>
      <c r="BB33" s="75">
        <f t="shared" si="17"/>
        <v>0</v>
      </c>
      <c r="BC33" s="75">
        <f t="shared" si="17"/>
        <v>0</v>
      </c>
      <c r="BD33" s="75">
        <f t="shared" si="17"/>
        <v>0</v>
      </c>
      <c r="BE33" s="75">
        <f t="shared" si="17"/>
        <v>0</v>
      </c>
      <c r="BF33" s="75">
        <f t="shared" si="17"/>
        <v>0</v>
      </c>
      <c r="BG33" s="75">
        <f t="shared" si="17"/>
        <v>0</v>
      </c>
      <c r="BH33" s="75">
        <f t="shared" si="17"/>
        <v>0</v>
      </c>
      <c r="BI33" s="75">
        <f t="shared" si="17"/>
        <v>0</v>
      </c>
      <c r="BJ33" s="75">
        <f t="shared" si="17"/>
        <v>0</v>
      </c>
      <c r="BK33" s="75">
        <f t="shared" si="17"/>
        <v>0</v>
      </c>
      <c r="BL33" s="75">
        <f t="shared" si="17"/>
        <v>0</v>
      </c>
      <c r="BM33" s="37"/>
      <c r="BN33" s="75">
        <f>SUM(B33:BM33)</f>
        <v>0</v>
      </c>
      <c r="BO33" s="337"/>
    </row>
    <row r="34" spans="1:107" s="67" customFormat="1" ht="15" customHeight="1">
      <c r="A34" s="362" t="s">
        <v>302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3"/>
      <c r="N34" s="293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>
        <f>-BN85</f>
        <v>0</v>
      </c>
      <c r="AZ34" s="290">
        <f>-BN86</f>
        <v>0</v>
      </c>
      <c r="BA34" s="290">
        <f>-BN87</f>
        <v>0</v>
      </c>
      <c r="BB34" s="290">
        <f>-BN88</f>
        <v>0</v>
      </c>
      <c r="BC34" s="290">
        <f>-BN89</f>
        <v>0</v>
      </c>
      <c r="BD34" s="293">
        <f>-BN90</f>
        <v>0</v>
      </c>
      <c r="BE34" s="290">
        <f>-BN91</f>
        <v>0</v>
      </c>
      <c r="BF34" s="290">
        <f>-BN92</f>
        <v>0</v>
      </c>
      <c r="BG34" s="290">
        <f>-BN93</f>
        <v>0</v>
      </c>
      <c r="BH34" s="290">
        <f>-BN94</f>
        <v>0</v>
      </c>
      <c r="BI34" s="290">
        <f>-BN95</f>
        <v>0</v>
      </c>
      <c r="BJ34" s="290">
        <f>-BN96</f>
        <v>0</v>
      </c>
      <c r="BK34" s="293">
        <f>-BN97</f>
        <v>0</v>
      </c>
      <c r="BL34" s="290"/>
      <c r="BM34" s="292"/>
      <c r="BN34" s="290">
        <f>SUM(B34:BM34)</f>
        <v>0</v>
      </c>
      <c r="BO34" s="368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8">SUM(C32:C34)</f>
        <v>0</v>
      </c>
      <c r="D35" s="75">
        <f t="shared" si="18"/>
        <v>0</v>
      </c>
      <c r="E35" s="75">
        <f t="shared" si="18"/>
        <v>0</v>
      </c>
      <c r="F35" s="75">
        <f t="shared" si="18"/>
        <v>0</v>
      </c>
      <c r="G35" s="75">
        <f t="shared" si="18"/>
        <v>0</v>
      </c>
      <c r="H35" s="75">
        <f t="shared" si="18"/>
        <v>0</v>
      </c>
      <c r="I35" s="75">
        <f t="shared" si="18"/>
        <v>0</v>
      </c>
      <c r="J35" s="75">
        <f t="shared" si="18"/>
        <v>0</v>
      </c>
      <c r="K35" s="75">
        <f t="shared" si="18"/>
        <v>0</v>
      </c>
      <c r="L35" s="75">
        <f t="shared" si="18"/>
        <v>0</v>
      </c>
      <c r="M35" s="75">
        <f t="shared" si="18"/>
        <v>0</v>
      </c>
      <c r="N35" s="75">
        <f t="shared" si="18"/>
        <v>0</v>
      </c>
      <c r="O35" s="75">
        <f t="shared" si="18"/>
        <v>0</v>
      </c>
      <c r="P35" s="75">
        <f t="shared" si="18"/>
        <v>0</v>
      </c>
      <c r="Q35" s="75">
        <f t="shared" si="18"/>
        <v>0</v>
      </c>
      <c r="R35" s="75">
        <f t="shared" si="18"/>
        <v>0</v>
      </c>
      <c r="S35" s="75">
        <f t="shared" si="18"/>
        <v>0</v>
      </c>
      <c r="T35" s="75">
        <f t="shared" si="18"/>
        <v>0</v>
      </c>
      <c r="U35" s="75">
        <f t="shared" si="18"/>
        <v>0</v>
      </c>
      <c r="V35" s="75">
        <f t="shared" si="18"/>
        <v>0</v>
      </c>
      <c r="W35" s="75">
        <f t="shared" si="18"/>
        <v>0</v>
      </c>
      <c r="X35" s="75">
        <f t="shared" si="18"/>
        <v>0</v>
      </c>
      <c r="Y35" s="75">
        <f t="shared" si="18"/>
        <v>0</v>
      </c>
      <c r="Z35" s="75">
        <f t="shared" si="18"/>
        <v>0</v>
      </c>
      <c r="AA35" s="75">
        <f t="shared" si="18"/>
        <v>0</v>
      </c>
      <c r="AB35" s="75">
        <f t="shared" si="18"/>
        <v>0</v>
      </c>
      <c r="AC35" s="75">
        <f t="shared" si="18"/>
        <v>0</v>
      </c>
      <c r="AD35" s="75">
        <f t="shared" si="18"/>
        <v>0</v>
      </c>
      <c r="AE35" s="75">
        <f t="shared" si="18"/>
        <v>0</v>
      </c>
      <c r="AF35" s="75">
        <f t="shared" si="18"/>
        <v>0</v>
      </c>
      <c r="AG35" s="75">
        <f t="shared" si="18"/>
        <v>0</v>
      </c>
      <c r="AH35" s="75">
        <f t="shared" si="18"/>
        <v>0</v>
      </c>
      <c r="AI35" s="75">
        <f t="shared" si="18"/>
        <v>0</v>
      </c>
      <c r="AJ35" s="75">
        <f t="shared" si="18"/>
        <v>0</v>
      </c>
      <c r="AK35" s="75">
        <f t="shared" si="18"/>
        <v>0</v>
      </c>
      <c r="AL35" s="75">
        <f t="shared" si="18"/>
        <v>0</v>
      </c>
      <c r="AM35" s="75">
        <f t="shared" si="18"/>
        <v>0</v>
      </c>
      <c r="AN35" s="75">
        <f t="shared" si="18"/>
        <v>0</v>
      </c>
      <c r="AO35" s="75">
        <f t="shared" si="18"/>
        <v>0</v>
      </c>
      <c r="AP35" s="75">
        <f t="shared" si="18"/>
        <v>0</v>
      </c>
      <c r="AQ35" s="75">
        <f t="shared" si="18"/>
        <v>0</v>
      </c>
      <c r="AR35" s="75">
        <f t="shared" si="18"/>
        <v>0</v>
      </c>
      <c r="AS35" s="75">
        <f t="shared" si="18"/>
        <v>0</v>
      </c>
      <c r="AT35" s="75">
        <f t="shared" si="18"/>
        <v>0</v>
      </c>
      <c r="AU35" s="75">
        <f t="shared" si="18"/>
        <v>0</v>
      </c>
      <c r="AV35" s="75">
        <f t="shared" si="18"/>
        <v>0</v>
      </c>
      <c r="AW35" s="75">
        <f t="shared" si="18"/>
        <v>0</v>
      </c>
      <c r="AX35" s="75">
        <f t="shared" si="18"/>
        <v>0</v>
      </c>
      <c r="AY35" s="75">
        <f t="shared" si="18"/>
        <v>0</v>
      </c>
      <c r="AZ35" s="75">
        <f t="shared" si="18"/>
        <v>0</v>
      </c>
      <c r="BA35" s="75">
        <f t="shared" si="18"/>
        <v>0</v>
      </c>
      <c r="BB35" s="75">
        <f t="shared" si="18"/>
        <v>0</v>
      </c>
      <c r="BC35" s="75">
        <f t="shared" si="18"/>
        <v>0</v>
      </c>
      <c r="BD35" s="75">
        <f t="shared" si="18"/>
        <v>0</v>
      </c>
      <c r="BE35" s="75">
        <f t="shared" si="18"/>
        <v>0</v>
      </c>
      <c r="BF35" s="75">
        <f t="shared" si="18"/>
        <v>0</v>
      </c>
      <c r="BG35" s="75">
        <f t="shared" si="18"/>
        <v>0</v>
      </c>
      <c r="BH35" s="75">
        <f t="shared" si="18"/>
        <v>0</v>
      </c>
      <c r="BI35" s="75">
        <f t="shared" si="18"/>
        <v>0</v>
      </c>
      <c r="BJ35" s="75">
        <f t="shared" si="18"/>
        <v>0</v>
      </c>
      <c r="BK35" s="75">
        <f t="shared" si="18"/>
        <v>0</v>
      </c>
      <c r="BL35" s="75">
        <f t="shared" si="18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9">AVERAGE(B32,B35)</f>
        <v>0</v>
      </c>
      <c r="C36" s="69">
        <f t="shared" si="19"/>
        <v>0</v>
      </c>
      <c r="D36" s="69">
        <f t="shared" si="19"/>
        <v>0</v>
      </c>
      <c r="E36" s="69">
        <f t="shared" si="19"/>
        <v>0</v>
      </c>
      <c r="F36" s="69">
        <f t="shared" si="19"/>
        <v>0</v>
      </c>
      <c r="G36" s="69">
        <f t="shared" si="19"/>
        <v>0</v>
      </c>
      <c r="H36" s="69">
        <f t="shared" si="19"/>
        <v>0</v>
      </c>
      <c r="I36" s="69">
        <f t="shared" si="19"/>
        <v>0</v>
      </c>
      <c r="J36" s="69">
        <f t="shared" si="19"/>
        <v>0</v>
      </c>
      <c r="K36" s="69">
        <f t="shared" si="19"/>
        <v>0</v>
      </c>
      <c r="L36" s="69">
        <f t="shared" si="19"/>
        <v>0</v>
      </c>
      <c r="M36" s="69">
        <f t="shared" si="19"/>
        <v>0</v>
      </c>
      <c r="N36" s="69">
        <f t="shared" si="19"/>
        <v>0</v>
      </c>
      <c r="O36" s="69">
        <f t="shared" si="19"/>
        <v>0</v>
      </c>
      <c r="P36" s="69">
        <f t="shared" si="19"/>
        <v>0</v>
      </c>
      <c r="Q36" s="69">
        <f t="shared" si="19"/>
        <v>0</v>
      </c>
      <c r="R36" s="69">
        <f t="shared" si="19"/>
        <v>0</v>
      </c>
      <c r="S36" s="69">
        <f t="shared" si="19"/>
        <v>0</v>
      </c>
      <c r="T36" s="69">
        <f t="shared" si="19"/>
        <v>0</v>
      </c>
      <c r="U36" s="69">
        <f t="shared" si="19"/>
        <v>0</v>
      </c>
      <c r="V36" s="69">
        <f t="shared" si="19"/>
        <v>0</v>
      </c>
      <c r="W36" s="69">
        <f t="shared" si="19"/>
        <v>0</v>
      </c>
      <c r="X36" s="69">
        <f t="shared" si="19"/>
        <v>0</v>
      </c>
      <c r="Y36" s="69">
        <f t="shared" si="19"/>
        <v>0</v>
      </c>
      <c r="Z36" s="69">
        <f t="shared" si="19"/>
        <v>0</v>
      </c>
      <c r="AA36" s="69">
        <f t="shared" si="19"/>
        <v>0</v>
      </c>
      <c r="AB36" s="69">
        <f t="shared" si="19"/>
        <v>0</v>
      </c>
      <c r="AC36" s="69">
        <f t="shared" si="19"/>
        <v>0</v>
      </c>
      <c r="AD36" s="69">
        <f t="shared" si="19"/>
        <v>0</v>
      </c>
      <c r="AE36" s="69">
        <f t="shared" si="19"/>
        <v>0</v>
      </c>
      <c r="AF36" s="69">
        <f t="shared" si="19"/>
        <v>0</v>
      </c>
      <c r="AG36" s="69">
        <f t="shared" si="19"/>
        <v>0</v>
      </c>
      <c r="AH36" s="69">
        <f t="shared" si="19"/>
        <v>0</v>
      </c>
      <c r="AI36" s="69">
        <f t="shared" si="19"/>
        <v>0</v>
      </c>
      <c r="AJ36" s="69">
        <f t="shared" si="19"/>
        <v>0</v>
      </c>
      <c r="AK36" s="69">
        <f t="shared" si="19"/>
        <v>0</v>
      </c>
      <c r="AL36" s="69">
        <f t="shared" si="19"/>
        <v>0</v>
      </c>
      <c r="AM36" s="69">
        <f t="shared" si="19"/>
        <v>0</v>
      </c>
      <c r="AN36" s="69">
        <f t="shared" si="19"/>
        <v>0</v>
      </c>
      <c r="AO36" s="69">
        <f t="shared" si="19"/>
        <v>0</v>
      </c>
      <c r="AP36" s="69">
        <f t="shared" si="19"/>
        <v>0</v>
      </c>
      <c r="AQ36" s="69">
        <f t="shared" si="19"/>
        <v>0</v>
      </c>
      <c r="AR36" s="69">
        <f t="shared" si="19"/>
        <v>0</v>
      </c>
      <c r="AS36" s="69">
        <f t="shared" si="19"/>
        <v>0</v>
      </c>
      <c r="AT36" s="69">
        <f t="shared" si="19"/>
        <v>0</v>
      </c>
      <c r="AU36" s="69">
        <f t="shared" si="19"/>
        <v>0</v>
      </c>
      <c r="AV36" s="69">
        <f t="shared" si="19"/>
        <v>0</v>
      </c>
      <c r="AW36" s="69">
        <f t="shared" si="19"/>
        <v>0</v>
      </c>
      <c r="AX36" s="69">
        <f t="shared" si="19"/>
        <v>0</v>
      </c>
      <c r="AY36" s="69">
        <f t="shared" si="19"/>
        <v>0</v>
      </c>
      <c r="AZ36" s="69">
        <f t="shared" si="19"/>
        <v>0</v>
      </c>
      <c r="BA36" s="69">
        <f t="shared" si="19"/>
        <v>0</v>
      </c>
      <c r="BB36" s="69">
        <f t="shared" si="19"/>
        <v>0</v>
      </c>
      <c r="BC36" s="69">
        <f t="shared" si="19"/>
        <v>0</v>
      </c>
      <c r="BD36" s="69">
        <f t="shared" si="19"/>
        <v>0</v>
      </c>
      <c r="BE36" s="69">
        <f t="shared" si="19"/>
        <v>0</v>
      </c>
      <c r="BF36" s="69">
        <f t="shared" si="19"/>
        <v>0</v>
      </c>
      <c r="BG36" s="69">
        <f t="shared" si="19"/>
        <v>0</v>
      </c>
      <c r="BH36" s="69">
        <f t="shared" si="19"/>
        <v>0</v>
      </c>
      <c r="BI36" s="69">
        <f t="shared" si="19"/>
        <v>0</v>
      </c>
      <c r="BJ36" s="69">
        <f t="shared" si="19"/>
        <v>0</v>
      </c>
      <c r="BK36" s="69">
        <f t="shared" si="19"/>
        <v>0</v>
      </c>
      <c r="BL36" s="69">
        <f t="shared" si="19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20">B41</f>
        <v>0</v>
      </c>
      <c r="D39" s="75">
        <f t="shared" si="20"/>
        <v>0</v>
      </c>
      <c r="E39" s="75">
        <f t="shared" si="20"/>
        <v>0</v>
      </c>
      <c r="F39" s="75">
        <f t="shared" si="20"/>
        <v>0</v>
      </c>
      <c r="G39" s="75">
        <f t="shared" si="20"/>
        <v>0</v>
      </c>
      <c r="H39" s="75">
        <f t="shared" si="20"/>
        <v>0</v>
      </c>
      <c r="I39" s="75">
        <f t="shared" si="20"/>
        <v>0</v>
      </c>
      <c r="J39" s="75">
        <f t="shared" si="20"/>
        <v>0</v>
      </c>
      <c r="K39" s="75">
        <f t="shared" si="20"/>
        <v>0</v>
      </c>
      <c r="L39" s="75">
        <f t="shared" si="20"/>
        <v>0</v>
      </c>
      <c r="M39" s="75">
        <f t="shared" si="20"/>
        <v>0</v>
      </c>
      <c r="N39" s="75">
        <f t="shared" si="20"/>
        <v>0</v>
      </c>
      <c r="O39" s="75">
        <f t="shared" si="20"/>
        <v>0</v>
      </c>
      <c r="P39" s="75">
        <f t="shared" si="20"/>
        <v>0</v>
      </c>
      <c r="Q39" s="75">
        <f t="shared" si="20"/>
        <v>0</v>
      </c>
      <c r="R39" s="75">
        <f t="shared" si="20"/>
        <v>0</v>
      </c>
      <c r="S39" s="75">
        <f t="shared" si="20"/>
        <v>0</v>
      </c>
      <c r="T39" s="75">
        <f t="shared" si="20"/>
        <v>0</v>
      </c>
      <c r="U39" s="75">
        <f t="shared" si="20"/>
        <v>0</v>
      </c>
      <c r="V39" s="75">
        <f t="shared" si="20"/>
        <v>0</v>
      </c>
      <c r="W39" s="75">
        <f t="shared" si="20"/>
        <v>0</v>
      </c>
      <c r="X39" s="75">
        <f t="shared" si="20"/>
        <v>0</v>
      </c>
      <c r="Y39" s="75">
        <f t="shared" si="20"/>
        <v>0</v>
      </c>
      <c r="Z39" s="75">
        <f t="shared" si="20"/>
        <v>0</v>
      </c>
      <c r="AA39" s="75">
        <f t="shared" si="20"/>
        <v>0</v>
      </c>
      <c r="AB39" s="75">
        <f t="shared" si="20"/>
        <v>0</v>
      </c>
      <c r="AC39" s="75">
        <f t="shared" si="20"/>
        <v>0</v>
      </c>
      <c r="AD39" s="75">
        <f t="shared" si="20"/>
        <v>0</v>
      </c>
      <c r="AE39" s="75">
        <f t="shared" si="20"/>
        <v>0</v>
      </c>
      <c r="AF39" s="75">
        <f t="shared" si="20"/>
        <v>0</v>
      </c>
      <c r="AG39" s="75">
        <f t="shared" si="20"/>
        <v>0</v>
      </c>
      <c r="AH39" s="75">
        <f t="shared" si="20"/>
        <v>0</v>
      </c>
      <c r="AI39" s="75">
        <f t="shared" si="20"/>
        <v>0</v>
      </c>
      <c r="AJ39" s="75">
        <f t="shared" si="20"/>
        <v>0</v>
      </c>
      <c r="AK39" s="75">
        <f t="shared" si="20"/>
        <v>0</v>
      </c>
      <c r="AL39" s="75">
        <f t="shared" si="20"/>
        <v>0</v>
      </c>
      <c r="AM39" s="75">
        <f t="shared" si="20"/>
        <v>0</v>
      </c>
      <c r="AN39" s="75">
        <f t="shared" si="20"/>
        <v>0</v>
      </c>
      <c r="AO39" s="75">
        <f t="shared" si="20"/>
        <v>0</v>
      </c>
      <c r="AP39" s="75">
        <f t="shared" si="20"/>
        <v>0</v>
      </c>
      <c r="AQ39" s="75">
        <f t="shared" si="20"/>
        <v>0</v>
      </c>
      <c r="AR39" s="75">
        <f t="shared" si="20"/>
        <v>0</v>
      </c>
      <c r="AS39" s="75">
        <f t="shared" si="20"/>
        <v>0</v>
      </c>
      <c r="AT39" s="75">
        <f t="shared" si="20"/>
        <v>0</v>
      </c>
      <c r="AU39" s="75">
        <f t="shared" si="20"/>
        <v>0</v>
      </c>
      <c r="AV39" s="75">
        <f t="shared" si="20"/>
        <v>0</v>
      </c>
      <c r="AW39" s="75">
        <f t="shared" si="20"/>
        <v>0</v>
      </c>
      <c r="AX39" s="75">
        <f t="shared" si="20"/>
        <v>0</v>
      </c>
      <c r="AY39" s="75">
        <f t="shared" si="20"/>
        <v>0</v>
      </c>
      <c r="AZ39" s="75">
        <f t="shared" si="20"/>
        <v>0</v>
      </c>
      <c r="BA39" s="75">
        <f t="shared" si="20"/>
        <v>0</v>
      </c>
      <c r="BB39" s="75">
        <f t="shared" si="20"/>
        <v>0</v>
      </c>
      <c r="BC39" s="75">
        <f t="shared" si="20"/>
        <v>0</v>
      </c>
      <c r="BD39" s="75">
        <f t="shared" si="20"/>
        <v>0</v>
      </c>
      <c r="BE39" s="75">
        <f t="shared" si="20"/>
        <v>0</v>
      </c>
      <c r="BF39" s="75">
        <f t="shared" si="20"/>
        <v>0</v>
      </c>
      <c r="BG39" s="75">
        <f t="shared" si="20"/>
        <v>0</v>
      </c>
      <c r="BH39" s="75">
        <f t="shared" si="20"/>
        <v>0</v>
      </c>
      <c r="BI39" s="75">
        <f t="shared" si="20"/>
        <v>0</v>
      </c>
      <c r="BJ39" s="75">
        <f t="shared" si="20"/>
        <v>0</v>
      </c>
      <c r="BK39" s="75">
        <f t="shared" si="20"/>
        <v>0</v>
      </c>
      <c r="BL39" s="75">
        <f t="shared" si="20"/>
        <v>0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0</v>
      </c>
      <c r="E40" s="77">
        <f>(E26-E114)*'Assumptions (Inputs)'!$C$29</f>
        <v>0</v>
      </c>
      <c r="F40" s="77">
        <f>(F26-F114)*'Assumptions (Inputs)'!$C$29</f>
        <v>0</v>
      </c>
      <c r="G40" s="77">
        <f>(G26-G114)*'Assumptions (Inputs)'!$C$29</f>
        <v>0</v>
      </c>
      <c r="H40" s="77">
        <f>(H26-H114)*'Assumptions (Inputs)'!$C$29</f>
        <v>0</v>
      </c>
      <c r="I40" s="77">
        <f>(I26-I114)*'Assumptions (Inputs)'!$C$29</f>
        <v>0</v>
      </c>
      <c r="J40" s="77">
        <f>(J26-J114)*'Assumptions (Inputs)'!$C$29</f>
        <v>0</v>
      </c>
      <c r="K40" s="77">
        <f>(K26-K114)*'Assumptions (Inputs)'!$C$29</f>
        <v>0</v>
      </c>
      <c r="L40" s="77">
        <f>(L26-L114)*'Assumptions (Inputs)'!$C$29</f>
        <v>0</v>
      </c>
      <c r="M40" s="77">
        <f>(M26-M114)*'Assumptions (Inputs)'!$C$29</f>
        <v>0</v>
      </c>
      <c r="N40" s="77">
        <f>(N26-N114)*'Assumptions (Inputs)'!$C$29</f>
        <v>0</v>
      </c>
      <c r="O40" s="77">
        <f>(O26-O114)*'Assumptions (Inputs)'!$C$29</f>
        <v>0</v>
      </c>
      <c r="P40" s="77">
        <f>(P26-P114)*'Assumptions (Inputs)'!$C$29</f>
        <v>0</v>
      </c>
      <c r="Q40" s="77">
        <f>(Q26-Q114)*'Assumptions (Inputs)'!$C$29</f>
        <v>0</v>
      </c>
      <c r="R40" s="77">
        <f>(R26-R114)*'Assumptions (Inputs)'!$C$29</f>
        <v>0</v>
      </c>
      <c r="S40" s="77">
        <f>(S26-S114)*'Assumptions (Inputs)'!$C$29</f>
        <v>0</v>
      </c>
      <c r="T40" s="77">
        <f>(T26-T114)*'Assumptions (Inputs)'!$C$29</f>
        <v>0</v>
      </c>
      <c r="U40" s="77">
        <f>(U26-U114)*'Assumptions (Inputs)'!$C$29</f>
        <v>0</v>
      </c>
      <c r="V40" s="77">
        <f>(V26-V114)*'Assumptions (Inputs)'!$C$29</f>
        <v>0</v>
      </c>
      <c r="W40" s="77">
        <f>(W26-W114)*'Assumptions (Inputs)'!$C$29</f>
        <v>0</v>
      </c>
      <c r="X40" s="77">
        <f>(X26-X114)*'Assumptions (Inputs)'!$C$29</f>
        <v>0</v>
      </c>
      <c r="Y40" s="77">
        <f>(Y26-Y114)*'Assumptions (Inputs)'!$C$29</f>
        <v>0</v>
      </c>
      <c r="Z40" s="77">
        <f>(Z26-Z114)*'Assumptions (Inputs)'!$C$29</f>
        <v>0</v>
      </c>
      <c r="AA40" s="77">
        <f>(AA26-AA114)*'Assumptions (Inputs)'!$C$29</f>
        <v>0</v>
      </c>
      <c r="AB40" s="77">
        <f>(AB26-AB114)*'Assumptions (Inputs)'!$C$29</f>
        <v>0</v>
      </c>
      <c r="AC40" s="77">
        <f>(AC26-AC114)*'Assumptions (Inputs)'!$C$29</f>
        <v>0</v>
      </c>
      <c r="AD40" s="77">
        <f>(AD26-AD114)*'Assumptions (Inputs)'!$C$29</f>
        <v>0</v>
      </c>
      <c r="AE40" s="77">
        <f>(AE26-AE114)*'Assumptions (Inputs)'!$C$29</f>
        <v>0</v>
      </c>
      <c r="AF40" s="77">
        <f>(AF26-AF114)*'Assumptions (Inputs)'!$C$29</f>
        <v>0</v>
      </c>
      <c r="AG40" s="77">
        <f>(AG26-AG114)*'Assumptions (Inputs)'!$C$29</f>
        <v>0</v>
      </c>
      <c r="AH40" s="77">
        <f>(AH26-AH114)*'Assumptions (Inputs)'!$C$29</f>
        <v>0</v>
      </c>
      <c r="AI40" s="77">
        <f>(AI26-AI114)*'Assumptions (Inputs)'!$C$29</f>
        <v>0</v>
      </c>
      <c r="AJ40" s="77">
        <f>(AJ26-AJ114)*'Assumptions (Inputs)'!$C$29</f>
        <v>0</v>
      </c>
      <c r="AK40" s="77">
        <f>(AK26-AK114)*'Assumptions (Inputs)'!$C$29</f>
        <v>0</v>
      </c>
      <c r="AL40" s="77">
        <f>(AL26-AL114)*'Assumptions (Inputs)'!$C$29</f>
        <v>0</v>
      </c>
      <c r="AM40" s="77">
        <f>(AM26-AM114)*'Assumptions (Inputs)'!$C$29</f>
        <v>0</v>
      </c>
      <c r="AN40" s="77">
        <f>(AN26-AN114)*'Assumptions (Inputs)'!$C$29</f>
        <v>0</v>
      </c>
      <c r="AO40" s="77">
        <f>(AO26-AO114)*'Assumptions (Inputs)'!$C$29</f>
        <v>0</v>
      </c>
      <c r="AP40" s="77">
        <f>(AP26-AP114)*'Assumptions (Inputs)'!$C$29</f>
        <v>0</v>
      </c>
      <c r="AQ40" s="77">
        <f>(AQ26-AQ114)*'Assumptions (Inputs)'!$C$29</f>
        <v>0</v>
      </c>
      <c r="AR40" s="77">
        <f>(AR26-AR114)*'Assumptions (Inputs)'!$C$29</f>
        <v>0</v>
      </c>
      <c r="AS40" s="77">
        <f>(AS26-AS114)*'Assumptions (Inputs)'!$C$29</f>
        <v>0</v>
      </c>
      <c r="AT40" s="77">
        <f>(AT26-AT114)*'Assumptions (Inputs)'!$C$29</f>
        <v>0</v>
      </c>
      <c r="AU40" s="77">
        <f>(AU26-AU114)*'Assumptions (Inputs)'!$C$29</f>
        <v>0</v>
      </c>
      <c r="AV40" s="77">
        <f>(AV26-AV114)*'Assumptions (Inputs)'!$C$29</f>
        <v>0</v>
      </c>
      <c r="AW40" s="77">
        <f>(AW26-AW114)*'Assumptions (Inputs)'!$C$29</f>
        <v>0</v>
      </c>
      <c r="AX40" s="77">
        <f>(AX26-AX114)*'Assumptions (Inputs)'!$C$29</f>
        <v>0</v>
      </c>
      <c r="AY40" s="77">
        <f>(AY26-AY114)*'Assumptions (Inputs)'!$C$29</f>
        <v>0</v>
      </c>
      <c r="AZ40" s="77">
        <f>(AZ26-AZ114)*'Assumptions (Inputs)'!$C$29</f>
        <v>0</v>
      </c>
      <c r="BA40" s="77">
        <f>(BA26-BA114)*'Assumptions (Inputs)'!$C$29</f>
        <v>0</v>
      </c>
      <c r="BB40" s="77">
        <f>(BB26-BB114)*'Assumptions (Inputs)'!$C$29</f>
        <v>0</v>
      </c>
      <c r="BC40" s="77">
        <f>(BC26-BC114)*'Assumptions (Inputs)'!$C$29</f>
        <v>0</v>
      </c>
      <c r="BD40" s="77">
        <f>(BD26-BD114)*'Assumptions (Inputs)'!$C$29</f>
        <v>0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0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1">SUM(C39:C40)</f>
        <v>0</v>
      </c>
      <c r="D41" s="75">
        <f t="shared" si="21"/>
        <v>0</v>
      </c>
      <c r="E41" s="75">
        <f t="shared" si="21"/>
        <v>0</v>
      </c>
      <c r="F41" s="75">
        <f t="shared" si="21"/>
        <v>0</v>
      </c>
      <c r="G41" s="75">
        <f t="shared" si="21"/>
        <v>0</v>
      </c>
      <c r="H41" s="75">
        <f t="shared" si="21"/>
        <v>0</v>
      </c>
      <c r="I41" s="75">
        <f t="shared" si="21"/>
        <v>0</v>
      </c>
      <c r="J41" s="75">
        <f t="shared" si="21"/>
        <v>0</v>
      </c>
      <c r="K41" s="75">
        <f t="shared" si="21"/>
        <v>0</v>
      </c>
      <c r="L41" s="75">
        <f t="shared" si="21"/>
        <v>0</v>
      </c>
      <c r="M41" s="75">
        <f t="shared" si="21"/>
        <v>0</v>
      </c>
      <c r="N41" s="75">
        <f t="shared" si="21"/>
        <v>0</v>
      </c>
      <c r="O41" s="75">
        <f t="shared" si="21"/>
        <v>0</v>
      </c>
      <c r="P41" s="75">
        <f t="shared" si="21"/>
        <v>0</v>
      </c>
      <c r="Q41" s="75">
        <f t="shared" si="21"/>
        <v>0</v>
      </c>
      <c r="R41" s="75">
        <f t="shared" si="21"/>
        <v>0</v>
      </c>
      <c r="S41" s="75">
        <f t="shared" si="21"/>
        <v>0</v>
      </c>
      <c r="T41" s="75">
        <f t="shared" si="21"/>
        <v>0</v>
      </c>
      <c r="U41" s="75">
        <f t="shared" si="21"/>
        <v>0</v>
      </c>
      <c r="V41" s="75">
        <f t="shared" si="21"/>
        <v>0</v>
      </c>
      <c r="W41" s="75">
        <f t="shared" si="21"/>
        <v>0</v>
      </c>
      <c r="X41" s="75">
        <f t="shared" si="21"/>
        <v>0</v>
      </c>
      <c r="Y41" s="75">
        <f t="shared" si="21"/>
        <v>0</v>
      </c>
      <c r="Z41" s="75">
        <f t="shared" si="21"/>
        <v>0</v>
      </c>
      <c r="AA41" s="75">
        <f t="shared" si="21"/>
        <v>0</v>
      </c>
      <c r="AB41" s="75">
        <f t="shared" si="21"/>
        <v>0</v>
      </c>
      <c r="AC41" s="75">
        <f t="shared" si="21"/>
        <v>0</v>
      </c>
      <c r="AD41" s="75">
        <f t="shared" si="21"/>
        <v>0</v>
      </c>
      <c r="AE41" s="75">
        <f t="shared" si="21"/>
        <v>0</v>
      </c>
      <c r="AF41" s="75">
        <f t="shared" si="21"/>
        <v>0</v>
      </c>
      <c r="AG41" s="75">
        <f t="shared" si="21"/>
        <v>0</v>
      </c>
      <c r="AH41" s="75">
        <f t="shared" si="21"/>
        <v>0</v>
      </c>
      <c r="AI41" s="75">
        <f t="shared" si="21"/>
        <v>0</v>
      </c>
      <c r="AJ41" s="75">
        <f t="shared" si="21"/>
        <v>0</v>
      </c>
      <c r="AK41" s="75">
        <f t="shared" si="21"/>
        <v>0</v>
      </c>
      <c r="AL41" s="75">
        <f t="shared" si="21"/>
        <v>0</v>
      </c>
      <c r="AM41" s="75">
        <f t="shared" si="21"/>
        <v>0</v>
      </c>
      <c r="AN41" s="75">
        <f t="shared" si="21"/>
        <v>0</v>
      </c>
      <c r="AO41" s="75">
        <f t="shared" si="21"/>
        <v>0</v>
      </c>
      <c r="AP41" s="75">
        <f t="shared" si="21"/>
        <v>0</v>
      </c>
      <c r="AQ41" s="75">
        <f t="shared" si="21"/>
        <v>0</v>
      </c>
      <c r="AR41" s="75">
        <f t="shared" si="21"/>
        <v>0</v>
      </c>
      <c r="AS41" s="75">
        <f t="shared" si="21"/>
        <v>0</v>
      </c>
      <c r="AT41" s="75">
        <f t="shared" si="21"/>
        <v>0</v>
      </c>
      <c r="AU41" s="75">
        <f t="shared" si="21"/>
        <v>0</v>
      </c>
      <c r="AV41" s="75">
        <f t="shared" si="21"/>
        <v>0</v>
      </c>
      <c r="AW41" s="75">
        <f t="shared" si="21"/>
        <v>0</v>
      </c>
      <c r="AX41" s="75">
        <f t="shared" si="21"/>
        <v>0</v>
      </c>
      <c r="AY41" s="75">
        <f t="shared" si="21"/>
        <v>0</v>
      </c>
      <c r="AZ41" s="75">
        <f t="shared" si="21"/>
        <v>0</v>
      </c>
      <c r="BA41" s="75">
        <f t="shared" si="21"/>
        <v>0</v>
      </c>
      <c r="BB41" s="75">
        <f t="shared" si="21"/>
        <v>0</v>
      </c>
      <c r="BC41" s="75">
        <f t="shared" si="21"/>
        <v>0</v>
      </c>
      <c r="BD41" s="75">
        <f t="shared" si="21"/>
        <v>0</v>
      </c>
      <c r="BE41" s="75">
        <f t="shared" si="21"/>
        <v>0</v>
      </c>
      <c r="BF41" s="75">
        <f t="shared" si="21"/>
        <v>0</v>
      </c>
      <c r="BG41" s="75">
        <f t="shared" si="21"/>
        <v>0</v>
      </c>
      <c r="BH41" s="75">
        <f t="shared" si="21"/>
        <v>0</v>
      </c>
      <c r="BI41" s="75">
        <f t="shared" si="21"/>
        <v>0</v>
      </c>
      <c r="BJ41" s="75">
        <f t="shared" si="21"/>
        <v>0</v>
      </c>
      <c r="BK41" s="75">
        <f t="shared" si="21"/>
        <v>0</v>
      </c>
      <c r="BL41" s="75">
        <f t="shared" si="21"/>
        <v>0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2">AVERAGE(C39,C41)</f>
        <v>0</v>
      </c>
      <c r="D42" s="69">
        <f t="shared" si="22"/>
        <v>0</v>
      </c>
      <c r="E42" s="69">
        <f t="shared" si="22"/>
        <v>0</v>
      </c>
      <c r="F42" s="69">
        <f>AVERAGE(F39,F41)</f>
        <v>0</v>
      </c>
      <c r="G42" s="69">
        <f t="shared" si="22"/>
        <v>0</v>
      </c>
      <c r="H42" s="69">
        <f t="shared" si="22"/>
        <v>0</v>
      </c>
      <c r="I42" s="69">
        <f t="shared" si="22"/>
        <v>0</v>
      </c>
      <c r="J42" s="69">
        <f t="shared" si="22"/>
        <v>0</v>
      </c>
      <c r="K42" s="69">
        <f t="shared" si="22"/>
        <v>0</v>
      </c>
      <c r="L42" s="69">
        <f t="shared" si="22"/>
        <v>0</v>
      </c>
      <c r="M42" s="69">
        <f t="shared" si="22"/>
        <v>0</v>
      </c>
      <c r="N42" s="69">
        <f t="shared" si="22"/>
        <v>0</v>
      </c>
      <c r="O42" s="69">
        <f t="shared" si="22"/>
        <v>0</v>
      </c>
      <c r="P42" s="69">
        <f t="shared" si="22"/>
        <v>0</v>
      </c>
      <c r="Q42" s="69">
        <f t="shared" si="22"/>
        <v>0</v>
      </c>
      <c r="R42" s="69">
        <f t="shared" si="22"/>
        <v>0</v>
      </c>
      <c r="S42" s="69">
        <f t="shared" si="22"/>
        <v>0</v>
      </c>
      <c r="T42" s="69">
        <f t="shared" si="22"/>
        <v>0</v>
      </c>
      <c r="U42" s="69">
        <f t="shared" si="22"/>
        <v>0</v>
      </c>
      <c r="V42" s="69">
        <f t="shared" si="22"/>
        <v>0</v>
      </c>
      <c r="W42" s="69">
        <f t="shared" si="22"/>
        <v>0</v>
      </c>
      <c r="X42" s="69">
        <f t="shared" si="22"/>
        <v>0</v>
      </c>
      <c r="Y42" s="69">
        <f t="shared" si="22"/>
        <v>0</v>
      </c>
      <c r="Z42" s="69">
        <f t="shared" si="22"/>
        <v>0</v>
      </c>
      <c r="AA42" s="69">
        <f t="shared" si="22"/>
        <v>0</v>
      </c>
      <c r="AB42" s="69">
        <f t="shared" si="22"/>
        <v>0</v>
      </c>
      <c r="AC42" s="69">
        <f t="shared" si="22"/>
        <v>0</v>
      </c>
      <c r="AD42" s="69">
        <f t="shared" si="22"/>
        <v>0</v>
      </c>
      <c r="AE42" s="69">
        <f t="shared" si="22"/>
        <v>0</v>
      </c>
      <c r="AF42" s="69">
        <f t="shared" si="22"/>
        <v>0</v>
      </c>
      <c r="AG42" s="69">
        <f t="shared" si="22"/>
        <v>0</v>
      </c>
      <c r="AH42" s="69">
        <f t="shared" si="22"/>
        <v>0</v>
      </c>
      <c r="AI42" s="69">
        <f t="shared" si="22"/>
        <v>0</v>
      </c>
      <c r="AJ42" s="69">
        <f t="shared" si="22"/>
        <v>0</v>
      </c>
      <c r="AK42" s="69">
        <f t="shared" si="22"/>
        <v>0</v>
      </c>
      <c r="AL42" s="69">
        <f t="shared" si="22"/>
        <v>0</v>
      </c>
      <c r="AM42" s="69">
        <f t="shared" si="22"/>
        <v>0</v>
      </c>
      <c r="AN42" s="69">
        <f t="shared" si="22"/>
        <v>0</v>
      </c>
      <c r="AO42" s="69">
        <f t="shared" si="22"/>
        <v>0</v>
      </c>
      <c r="AP42" s="69">
        <f t="shared" si="22"/>
        <v>0</v>
      </c>
      <c r="AQ42" s="69">
        <f t="shared" si="22"/>
        <v>0</v>
      </c>
      <c r="AR42" s="69">
        <f t="shared" si="22"/>
        <v>0</v>
      </c>
      <c r="AS42" s="69">
        <f t="shared" si="22"/>
        <v>0</v>
      </c>
      <c r="AT42" s="69">
        <f t="shared" si="22"/>
        <v>0</v>
      </c>
      <c r="AU42" s="69">
        <f t="shared" si="22"/>
        <v>0</v>
      </c>
      <c r="AV42" s="69">
        <f t="shared" si="22"/>
        <v>0</v>
      </c>
      <c r="AW42" s="69">
        <f t="shared" si="22"/>
        <v>0</v>
      </c>
      <c r="AX42" s="69">
        <f t="shared" si="22"/>
        <v>0</v>
      </c>
      <c r="AY42" s="69">
        <f t="shared" si="22"/>
        <v>0</v>
      </c>
      <c r="AZ42" s="69">
        <f t="shared" si="22"/>
        <v>0</v>
      </c>
      <c r="BA42" s="69">
        <f t="shared" si="22"/>
        <v>0</v>
      </c>
      <c r="BB42" s="69">
        <f t="shared" si="22"/>
        <v>0</v>
      </c>
      <c r="BC42" s="69">
        <f t="shared" si="22"/>
        <v>0</v>
      </c>
      <c r="BD42" s="69">
        <f t="shared" si="22"/>
        <v>0</v>
      </c>
      <c r="BE42" s="69">
        <f t="shared" si="22"/>
        <v>0</v>
      </c>
      <c r="BF42" s="69">
        <f t="shared" si="22"/>
        <v>0</v>
      </c>
      <c r="BG42" s="69">
        <f t="shared" si="22"/>
        <v>0</v>
      </c>
      <c r="BH42" s="69">
        <f t="shared" si="22"/>
        <v>0</v>
      </c>
      <c r="BI42" s="69">
        <f t="shared" si="22"/>
        <v>0</v>
      </c>
      <c r="BJ42" s="69">
        <f t="shared" si="22"/>
        <v>0</v>
      </c>
      <c r="BK42" s="69">
        <f t="shared" si="22"/>
        <v>0</v>
      </c>
      <c r="BL42" s="69">
        <f t="shared" si="22"/>
        <v>0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3">B47</f>
        <v>0</v>
      </c>
      <c r="D45" s="56">
        <f t="shared" si="23"/>
        <v>0</v>
      </c>
      <c r="E45" s="56">
        <f t="shared" si="23"/>
        <v>0</v>
      </c>
      <c r="F45" s="56">
        <f t="shared" si="23"/>
        <v>0</v>
      </c>
      <c r="G45" s="56">
        <f t="shared" si="23"/>
        <v>0</v>
      </c>
      <c r="H45" s="56">
        <f t="shared" si="23"/>
        <v>0</v>
      </c>
      <c r="I45" s="56">
        <f t="shared" si="23"/>
        <v>0</v>
      </c>
      <c r="J45" s="56">
        <f t="shared" si="23"/>
        <v>0</v>
      </c>
      <c r="K45" s="56">
        <f t="shared" si="23"/>
        <v>0</v>
      </c>
      <c r="L45" s="56">
        <f t="shared" si="23"/>
        <v>0</v>
      </c>
      <c r="M45" s="56">
        <f t="shared" si="23"/>
        <v>0</v>
      </c>
      <c r="N45" s="56">
        <f t="shared" si="23"/>
        <v>0</v>
      </c>
      <c r="O45" s="56">
        <f t="shared" si="23"/>
        <v>0</v>
      </c>
      <c r="P45" s="56">
        <f t="shared" si="23"/>
        <v>0</v>
      </c>
      <c r="Q45" s="56">
        <f t="shared" si="23"/>
        <v>0</v>
      </c>
      <c r="R45" s="56">
        <f t="shared" si="23"/>
        <v>0</v>
      </c>
      <c r="S45" s="56">
        <f t="shared" si="23"/>
        <v>0</v>
      </c>
      <c r="T45" s="56">
        <f t="shared" si="23"/>
        <v>0</v>
      </c>
      <c r="U45" s="56">
        <f t="shared" si="23"/>
        <v>0</v>
      </c>
      <c r="V45" s="56">
        <f t="shared" si="23"/>
        <v>0</v>
      </c>
      <c r="W45" s="56">
        <f t="shared" si="23"/>
        <v>0</v>
      </c>
      <c r="X45" s="56">
        <f t="shared" si="23"/>
        <v>0</v>
      </c>
      <c r="Y45" s="56">
        <f t="shared" si="23"/>
        <v>0</v>
      </c>
      <c r="Z45" s="56">
        <f t="shared" si="23"/>
        <v>0</v>
      </c>
      <c r="AA45" s="56">
        <f t="shared" si="23"/>
        <v>0</v>
      </c>
      <c r="AB45" s="56">
        <f t="shared" si="23"/>
        <v>0</v>
      </c>
      <c r="AC45" s="56">
        <f t="shared" si="23"/>
        <v>0</v>
      </c>
      <c r="AD45" s="56">
        <f t="shared" si="23"/>
        <v>0</v>
      </c>
      <c r="AE45" s="56">
        <f t="shared" si="23"/>
        <v>0</v>
      </c>
      <c r="AF45" s="56">
        <f t="shared" si="23"/>
        <v>0</v>
      </c>
      <c r="AG45" s="56">
        <f t="shared" si="23"/>
        <v>0</v>
      </c>
      <c r="AH45" s="56">
        <f t="shared" si="23"/>
        <v>0</v>
      </c>
      <c r="AI45" s="56">
        <f t="shared" si="23"/>
        <v>0</v>
      </c>
      <c r="AJ45" s="56">
        <f t="shared" si="23"/>
        <v>0</v>
      </c>
      <c r="AK45" s="56">
        <f t="shared" si="23"/>
        <v>0</v>
      </c>
      <c r="AL45" s="56">
        <f t="shared" si="23"/>
        <v>0</v>
      </c>
      <c r="AM45" s="56">
        <f t="shared" si="23"/>
        <v>0</v>
      </c>
      <c r="AN45" s="56">
        <f t="shared" si="23"/>
        <v>0</v>
      </c>
      <c r="AO45" s="56">
        <f t="shared" si="23"/>
        <v>0</v>
      </c>
      <c r="AP45" s="56">
        <f t="shared" si="23"/>
        <v>0</v>
      </c>
      <c r="AQ45" s="56">
        <f t="shared" si="23"/>
        <v>0</v>
      </c>
      <c r="AR45" s="56">
        <f t="shared" si="23"/>
        <v>0</v>
      </c>
      <c r="AS45" s="56">
        <f t="shared" si="23"/>
        <v>0</v>
      </c>
      <c r="AT45" s="56">
        <f t="shared" si="23"/>
        <v>0</v>
      </c>
      <c r="AU45" s="56">
        <f t="shared" si="23"/>
        <v>0</v>
      </c>
      <c r="AV45" s="56">
        <f t="shared" si="23"/>
        <v>0</v>
      </c>
      <c r="AW45" s="56">
        <f t="shared" si="23"/>
        <v>0</v>
      </c>
      <c r="AX45" s="56">
        <f t="shared" si="23"/>
        <v>0</v>
      </c>
      <c r="AY45" s="56">
        <f t="shared" si="23"/>
        <v>0</v>
      </c>
      <c r="AZ45" s="56">
        <f t="shared" si="23"/>
        <v>0</v>
      </c>
      <c r="BA45" s="56">
        <f t="shared" si="23"/>
        <v>0</v>
      </c>
      <c r="BB45" s="56">
        <f t="shared" si="23"/>
        <v>0</v>
      </c>
      <c r="BC45" s="56">
        <f t="shared" si="23"/>
        <v>0</v>
      </c>
      <c r="BD45" s="56">
        <f t="shared" si="23"/>
        <v>0</v>
      </c>
      <c r="BE45" s="56">
        <f t="shared" si="23"/>
        <v>0</v>
      </c>
      <c r="BF45" s="56">
        <f t="shared" si="23"/>
        <v>0</v>
      </c>
      <c r="BG45" s="56">
        <f t="shared" si="23"/>
        <v>0</v>
      </c>
      <c r="BH45" s="56">
        <f t="shared" si="23"/>
        <v>0</v>
      </c>
      <c r="BI45" s="56">
        <f t="shared" si="23"/>
        <v>0</v>
      </c>
      <c r="BJ45" s="56">
        <f t="shared" si="23"/>
        <v>0</v>
      </c>
      <c r="BK45" s="56">
        <f t="shared" si="23"/>
        <v>0</v>
      </c>
      <c r="BL45" s="56">
        <f t="shared" si="23"/>
        <v>0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0</v>
      </c>
      <c r="E46" s="56">
        <f>(E27-E114)*'Assumptions (Inputs)'!$C$26</f>
        <v>0</v>
      </c>
      <c r="F46" s="56">
        <f>(F27-F114)*'Assumptions (Inputs)'!$C$26</f>
        <v>0</v>
      </c>
      <c r="G46" s="56">
        <f>(G27-G114)*'Assumptions (Inputs)'!$C$26</f>
        <v>0</v>
      </c>
      <c r="H46" s="56">
        <f>(H27-H114)*'Assumptions (Inputs)'!$C$26</f>
        <v>0</v>
      </c>
      <c r="I46" s="56">
        <f>(I27-I114)*'Assumptions (Inputs)'!$C$26</f>
        <v>0</v>
      </c>
      <c r="J46" s="56">
        <f>(J27-J114)*'Assumptions (Inputs)'!$C$26</f>
        <v>0</v>
      </c>
      <c r="K46" s="56">
        <f>(K27-K114)*'Assumptions (Inputs)'!$C$26</f>
        <v>0</v>
      </c>
      <c r="L46" s="56">
        <f>(L27-L114)*'Assumptions (Inputs)'!$C$26</f>
        <v>0</v>
      </c>
      <c r="M46" s="56">
        <f>(M27-M114)*'Assumptions (Inputs)'!$C$26</f>
        <v>0</v>
      </c>
      <c r="N46" s="56">
        <f>(N27-N114)*'Assumptions (Inputs)'!$C$26</f>
        <v>0</v>
      </c>
      <c r="O46" s="56">
        <f>(O27-O114)*'Assumptions (Inputs)'!$C$26</f>
        <v>0</v>
      </c>
      <c r="P46" s="56">
        <f>(P27-P114)*'Assumptions (Inputs)'!$C$26</f>
        <v>0</v>
      </c>
      <c r="Q46" s="56">
        <f>(Q27-Q114)*'Assumptions (Inputs)'!$C$26</f>
        <v>0</v>
      </c>
      <c r="R46" s="56">
        <f>(R27-R114)*'Assumptions (Inputs)'!$C$26</f>
        <v>0</v>
      </c>
      <c r="S46" s="56">
        <f>(S27-S114)*'Assumptions (Inputs)'!$C$26</f>
        <v>0</v>
      </c>
      <c r="T46" s="56">
        <f>(T27-T114)*'Assumptions (Inputs)'!$C$26</f>
        <v>0</v>
      </c>
      <c r="U46" s="56">
        <f>(U27-U114)*'Assumptions (Inputs)'!$C$26</f>
        <v>0</v>
      </c>
      <c r="V46" s="56">
        <f>(V27-V114)*'Assumptions (Inputs)'!$C$26</f>
        <v>0</v>
      </c>
      <c r="W46" s="56">
        <f>(W27-W114)*'Assumptions (Inputs)'!$C$26</f>
        <v>0</v>
      </c>
      <c r="X46" s="56">
        <f>(X27-X114)*'Assumptions (Inputs)'!$C$26</f>
        <v>0</v>
      </c>
      <c r="Y46" s="56">
        <f>(Y27-Y114)*'Assumptions (Inputs)'!$C$26</f>
        <v>0</v>
      </c>
      <c r="Z46" s="56">
        <f>(Z27-Z114)*'Assumptions (Inputs)'!$C$26</f>
        <v>0</v>
      </c>
      <c r="AA46" s="56">
        <f>(AA27-AA114)*'Assumptions (Inputs)'!$C$26</f>
        <v>0</v>
      </c>
      <c r="AB46" s="56">
        <f>(AB27-AB114)*'Assumptions (Inputs)'!$C$26</f>
        <v>0</v>
      </c>
      <c r="AC46" s="56">
        <f>(AC27-AC114)*'Assumptions (Inputs)'!$C$26</f>
        <v>0</v>
      </c>
      <c r="AD46" s="56">
        <f>(AD27-AD114)*'Assumptions (Inputs)'!$C$26</f>
        <v>0</v>
      </c>
      <c r="AE46" s="56">
        <f>(AE27-AE114)*'Assumptions (Inputs)'!$C$26</f>
        <v>0</v>
      </c>
      <c r="AF46" s="56">
        <f>(AF27-AF114)*'Assumptions (Inputs)'!$C$26</f>
        <v>0</v>
      </c>
      <c r="AG46" s="56">
        <f>(AG27-AG114)*'Assumptions (Inputs)'!$C$26</f>
        <v>0</v>
      </c>
      <c r="AH46" s="56">
        <f>(AH27-AH114)*'Assumptions (Inputs)'!$C$26</f>
        <v>0</v>
      </c>
      <c r="AI46" s="56">
        <f>(AI27-AI114)*'Assumptions (Inputs)'!$C$26</f>
        <v>0</v>
      </c>
      <c r="AJ46" s="56">
        <f>(AJ27-AJ114)*'Assumptions (Inputs)'!$C$26</f>
        <v>0</v>
      </c>
      <c r="AK46" s="56">
        <f>(AK27-AK114)*'Assumptions (Inputs)'!$C$26</f>
        <v>0</v>
      </c>
      <c r="AL46" s="56">
        <f>(AL27-AL114)*'Assumptions (Inputs)'!$C$26</f>
        <v>0</v>
      </c>
      <c r="AM46" s="56">
        <f>(AM27-AM114)*'Assumptions (Inputs)'!$C$26</f>
        <v>0</v>
      </c>
      <c r="AN46" s="56">
        <f>(AN27-AN114)*'Assumptions (Inputs)'!$C$26</f>
        <v>0</v>
      </c>
      <c r="AO46" s="56">
        <f>(AO27-AO114)*'Assumptions (Inputs)'!$C$26</f>
        <v>0</v>
      </c>
      <c r="AP46" s="56">
        <f>(AP27-AP114)*'Assumptions (Inputs)'!$C$26</f>
        <v>0</v>
      </c>
      <c r="AQ46" s="56">
        <f>(AQ27-AQ114)*'Assumptions (Inputs)'!$C$26</f>
        <v>0</v>
      </c>
      <c r="AR46" s="56">
        <f>(AR27-AR114)*'Assumptions (Inputs)'!$C$26</f>
        <v>0</v>
      </c>
      <c r="AS46" s="56">
        <f>(AS27-AS114)*'Assumptions (Inputs)'!$C$26</f>
        <v>0</v>
      </c>
      <c r="AT46" s="56">
        <f>(AT27-AT114)*'Assumptions (Inputs)'!$C$26</f>
        <v>0</v>
      </c>
      <c r="AU46" s="56">
        <f>(AU27-AU114)*'Assumptions (Inputs)'!$C$26</f>
        <v>0</v>
      </c>
      <c r="AV46" s="56">
        <f>(AV27-AV114)*'Assumptions (Inputs)'!$C$26</f>
        <v>0</v>
      </c>
      <c r="AW46" s="56">
        <f>(AW27-AW114)*'Assumptions (Inputs)'!$C$26</f>
        <v>0</v>
      </c>
      <c r="AX46" s="56">
        <f>(AX27-AX114)*'Assumptions (Inputs)'!$C$26</f>
        <v>0</v>
      </c>
      <c r="AY46" s="56">
        <f>(AY27-AY114)*'Assumptions (Inputs)'!$C$26</f>
        <v>0</v>
      </c>
      <c r="AZ46" s="56">
        <f>(AZ27-AZ114)*'Assumptions (Inputs)'!$C$26</f>
        <v>0</v>
      </c>
      <c r="BA46" s="56">
        <f>(BA27-BA114)*'Assumptions (Inputs)'!$C$26</f>
        <v>0</v>
      </c>
      <c r="BB46" s="56">
        <f>(BB27-BB114)*'Assumptions (Inputs)'!$C$26</f>
        <v>0</v>
      </c>
      <c r="BC46" s="56">
        <f>(BC27-BC114)*'Assumptions (Inputs)'!$C$26</f>
        <v>0</v>
      </c>
      <c r="BD46" s="56">
        <f>(BD27-BD114)*'Assumptions (Inputs)'!$C$26</f>
        <v>0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0</v>
      </c>
      <c r="BO46" s="337"/>
    </row>
    <row r="47" spans="1:107" s="79" customFormat="1" ht="15" customHeight="1">
      <c r="A47" s="36" t="s">
        <v>28</v>
      </c>
      <c r="B47" s="78">
        <f t="shared" ref="B47:BL47" si="24">SUM(B45:B46)</f>
        <v>0</v>
      </c>
      <c r="C47" s="78">
        <f t="shared" si="24"/>
        <v>0</v>
      </c>
      <c r="D47" s="78">
        <f>SUM(D45:D46)</f>
        <v>0</v>
      </c>
      <c r="E47" s="78">
        <f>SUM(E45:E46)</f>
        <v>0</v>
      </c>
      <c r="F47" s="78">
        <f t="shared" si="24"/>
        <v>0</v>
      </c>
      <c r="G47" s="78">
        <f t="shared" si="24"/>
        <v>0</v>
      </c>
      <c r="H47" s="78">
        <f t="shared" si="24"/>
        <v>0</v>
      </c>
      <c r="I47" s="78">
        <f t="shared" si="24"/>
        <v>0</v>
      </c>
      <c r="J47" s="78">
        <f t="shared" si="24"/>
        <v>0</v>
      </c>
      <c r="K47" s="78">
        <f t="shared" si="24"/>
        <v>0</v>
      </c>
      <c r="L47" s="78">
        <f t="shared" si="24"/>
        <v>0</v>
      </c>
      <c r="M47" s="78">
        <f t="shared" si="24"/>
        <v>0</v>
      </c>
      <c r="N47" s="78">
        <f t="shared" si="24"/>
        <v>0</v>
      </c>
      <c r="O47" s="78">
        <f t="shared" si="24"/>
        <v>0</v>
      </c>
      <c r="P47" s="78">
        <f t="shared" si="24"/>
        <v>0</v>
      </c>
      <c r="Q47" s="78">
        <f t="shared" si="24"/>
        <v>0</v>
      </c>
      <c r="R47" s="78">
        <f t="shared" si="24"/>
        <v>0</v>
      </c>
      <c r="S47" s="78">
        <f t="shared" si="24"/>
        <v>0</v>
      </c>
      <c r="T47" s="78">
        <f t="shared" si="24"/>
        <v>0</v>
      </c>
      <c r="U47" s="78">
        <f t="shared" si="24"/>
        <v>0</v>
      </c>
      <c r="V47" s="78">
        <f t="shared" si="24"/>
        <v>0</v>
      </c>
      <c r="W47" s="78">
        <f t="shared" si="24"/>
        <v>0</v>
      </c>
      <c r="X47" s="78">
        <f t="shared" si="24"/>
        <v>0</v>
      </c>
      <c r="Y47" s="78">
        <f t="shared" si="24"/>
        <v>0</v>
      </c>
      <c r="Z47" s="78">
        <f t="shared" si="24"/>
        <v>0</v>
      </c>
      <c r="AA47" s="78">
        <f t="shared" si="24"/>
        <v>0</v>
      </c>
      <c r="AB47" s="78">
        <f t="shared" si="24"/>
        <v>0</v>
      </c>
      <c r="AC47" s="78">
        <f t="shared" si="24"/>
        <v>0</v>
      </c>
      <c r="AD47" s="78">
        <f t="shared" si="24"/>
        <v>0</v>
      </c>
      <c r="AE47" s="78">
        <f t="shared" si="24"/>
        <v>0</v>
      </c>
      <c r="AF47" s="78">
        <f t="shared" si="24"/>
        <v>0</v>
      </c>
      <c r="AG47" s="78">
        <f t="shared" si="24"/>
        <v>0</v>
      </c>
      <c r="AH47" s="78">
        <f t="shared" si="24"/>
        <v>0</v>
      </c>
      <c r="AI47" s="78">
        <f t="shared" si="24"/>
        <v>0</v>
      </c>
      <c r="AJ47" s="78">
        <f t="shared" si="24"/>
        <v>0</v>
      </c>
      <c r="AK47" s="78">
        <f t="shared" si="24"/>
        <v>0</v>
      </c>
      <c r="AL47" s="78">
        <f t="shared" si="24"/>
        <v>0</v>
      </c>
      <c r="AM47" s="78">
        <f t="shared" si="24"/>
        <v>0</v>
      </c>
      <c r="AN47" s="78">
        <f t="shared" si="24"/>
        <v>0</v>
      </c>
      <c r="AO47" s="78">
        <f t="shared" si="24"/>
        <v>0</v>
      </c>
      <c r="AP47" s="78">
        <f t="shared" si="24"/>
        <v>0</v>
      </c>
      <c r="AQ47" s="78">
        <f t="shared" si="24"/>
        <v>0</v>
      </c>
      <c r="AR47" s="78">
        <f t="shared" si="24"/>
        <v>0</v>
      </c>
      <c r="AS47" s="78">
        <f t="shared" si="24"/>
        <v>0</v>
      </c>
      <c r="AT47" s="78">
        <f t="shared" si="24"/>
        <v>0</v>
      </c>
      <c r="AU47" s="78">
        <f t="shared" si="24"/>
        <v>0</v>
      </c>
      <c r="AV47" s="78">
        <f t="shared" si="24"/>
        <v>0</v>
      </c>
      <c r="AW47" s="78">
        <f t="shared" si="24"/>
        <v>0</v>
      </c>
      <c r="AX47" s="78">
        <f t="shared" si="24"/>
        <v>0</v>
      </c>
      <c r="AY47" s="78">
        <f t="shared" si="24"/>
        <v>0</v>
      </c>
      <c r="AZ47" s="78">
        <f t="shared" si="24"/>
        <v>0</v>
      </c>
      <c r="BA47" s="78">
        <f t="shared" si="24"/>
        <v>0</v>
      </c>
      <c r="BB47" s="78">
        <f t="shared" si="24"/>
        <v>0</v>
      </c>
      <c r="BC47" s="78">
        <f t="shared" si="24"/>
        <v>0</v>
      </c>
      <c r="BD47" s="78">
        <f t="shared" si="24"/>
        <v>0</v>
      </c>
      <c r="BE47" s="78">
        <f t="shared" si="24"/>
        <v>0</v>
      </c>
      <c r="BF47" s="78">
        <f t="shared" si="24"/>
        <v>0</v>
      </c>
      <c r="BG47" s="78">
        <f t="shared" si="24"/>
        <v>0</v>
      </c>
      <c r="BH47" s="78">
        <f t="shared" si="24"/>
        <v>0</v>
      </c>
      <c r="BI47" s="78">
        <f t="shared" si="24"/>
        <v>0</v>
      </c>
      <c r="BJ47" s="78">
        <f t="shared" si="24"/>
        <v>0</v>
      </c>
      <c r="BK47" s="78">
        <f t="shared" si="24"/>
        <v>0</v>
      </c>
      <c r="BL47" s="78">
        <f t="shared" si="24"/>
        <v>0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5">AVERAGE(B45,B47)</f>
        <v>0</v>
      </c>
      <c r="C48" s="69">
        <f t="shared" si="25"/>
        <v>0</v>
      </c>
      <c r="D48" s="69">
        <f t="shared" si="25"/>
        <v>0</v>
      </c>
      <c r="E48" s="69">
        <f>AVERAGE(E45,E47)</f>
        <v>0</v>
      </c>
      <c r="F48" s="69">
        <f t="shared" si="25"/>
        <v>0</v>
      </c>
      <c r="G48" s="69">
        <f>AVERAGE(G45,G47)</f>
        <v>0</v>
      </c>
      <c r="H48" s="69">
        <f t="shared" si="25"/>
        <v>0</v>
      </c>
      <c r="I48" s="69">
        <f t="shared" si="25"/>
        <v>0</v>
      </c>
      <c r="J48" s="69">
        <f t="shared" si="25"/>
        <v>0</v>
      </c>
      <c r="K48" s="69">
        <f t="shared" si="25"/>
        <v>0</v>
      </c>
      <c r="L48" s="69">
        <f>AVERAGE(L45,L47)</f>
        <v>0</v>
      </c>
      <c r="M48" s="69">
        <f>AVERAGE(M45,M47)</f>
        <v>0</v>
      </c>
      <c r="N48" s="69">
        <f>AVERAGE(N45,N47)</f>
        <v>0</v>
      </c>
      <c r="O48" s="69">
        <f t="shared" ref="O48:BL48" si="26">AVERAGE(O45,O47)</f>
        <v>0</v>
      </c>
      <c r="P48" s="69">
        <f t="shared" si="26"/>
        <v>0</v>
      </c>
      <c r="Q48" s="69">
        <f t="shared" si="26"/>
        <v>0</v>
      </c>
      <c r="R48" s="69">
        <f t="shared" si="26"/>
        <v>0</v>
      </c>
      <c r="S48" s="69">
        <f t="shared" si="26"/>
        <v>0</v>
      </c>
      <c r="T48" s="69">
        <f t="shared" si="26"/>
        <v>0</v>
      </c>
      <c r="U48" s="69">
        <f t="shared" si="26"/>
        <v>0</v>
      </c>
      <c r="V48" s="69">
        <f t="shared" si="26"/>
        <v>0</v>
      </c>
      <c r="W48" s="69">
        <f t="shared" si="26"/>
        <v>0</v>
      </c>
      <c r="X48" s="69">
        <f t="shared" si="26"/>
        <v>0</v>
      </c>
      <c r="Y48" s="69">
        <f t="shared" si="26"/>
        <v>0</v>
      </c>
      <c r="Z48" s="69">
        <f t="shared" si="26"/>
        <v>0</v>
      </c>
      <c r="AA48" s="69">
        <f t="shared" si="26"/>
        <v>0</v>
      </c>
      <c r="AB48" s="69">
        <f t="shared" si="26"/>
        <v>0</v>
      </c>
      <c r="AC48" s="69">
        <f t="shared" si="26"/>
        <v>0</v>
      </c>
      <c r="AD48" s="69">
        <f t="shared" si="26"/>
        <v>0</v>
      </c>
      <c r="AE48" s="69">
        <f t="shared" si="26"/>
        <v>0</v>
      </c>
      <c r="AF48" s="69">
        <f t="shared" si="26"/>
        <v>0</v>
      </c>
      <c r="AG48" s="69">
        <f t="shared" si="26"/>
        <v>0</v>
      </c>
      <c r="AH48" s="69">
        <f t="shared" si="26"/>
        <v>0</v>
      </c>
      <c r="AI48" s="69">
        <f t="shared" si="26"/>
        <v>0</v>
      </c>
      <c r="AJ48" s="69">
        <f t="shared" si="26"/>
        <v>0</v>
      </c>
      <c r="AK48" s="69">
        <f t="shared" si="26"/>
        <v>0</v>
      </c>
      <c r="AL48" s="69">
        <f t="shared" si="26"/>
        <v>0</v>
      </c>
      <c r="AM48" s="69">
        <f t="shared" si="26"/>
        <v>0</v>
      </c>
      <c r="AN48" s="69">
        <f t="shared" si="26"/>
        <v>0</v>
      </c>
      <c r="AO48" s="69">
        <f t="shared" si="26"/>
        <v>0</v>
      </c>
      <c r="AP48" s="69">
        <f t="shared" si="26"/>
        <v>0</v>
      </c>
      <c r="AQ48" s="69">
        <f t="shared" si="26"/>
        <v>0</v>
      </c>
      <c r="AR48" s="69">
        <f t="shared" si="26"/>
        <v>0</v>
      </c>
      <c r="AS48" s="69">
        <f t="shared" si="26"/>
        <v>0</v>
      </c>
      <c r="AT48" s="69">
        <f t="shared" si="26"/>
        <v>0</v>
      </c>
      <c r="AU48" s="69">
        <f t="shared" si="26"/>
        <v>0</v>
      </c>
      <c r="AV48" s="69">
        <f t="shared" si="26"/>
        <v>0</v>
      </c>
      <c r="AW48" s="69">
        <f t="shared" si="26"/>
        <v>0</v>
      </c>
      <c r="AX48" s="69">
        <f t="shared" si="26"/>
        <v>0</v>
      </c>
      <c r="AY48" s="69">
        <f t="shared" si="26"/>
        <v>0</v>
      </c>
      <c r="AZ48" s="69">
        <f t="shared" si="26"/>
        <v>0</v>
      </c>
      <c r="BA48" s="69">
        <f t="shared" si="26"/>
        <v>0</v>
      </c>
      <c r="BB48" s="69">
        <f t="shared" si="26"/>
        <v>0</v>
      </c>
      <c r="BC48" s="69">
        <f t="shared" si="26"/>
        <v>0</v>
      </c>
      <c r="BD48" s="69">
        <f t="shared" si="26"/>
        <v>0</v>
      </c>
      <c r="BE48" s="69">
        <f t="shared" si="26"/>
        <v>0</v>
      </c>
      <c r="BF48" s="69">
        <f t="shared" si="26"/>
        <v>0</v>
      </c>
      <c r="BG48" s="69">
        <f t="shared" si="26"/>
        <v>0</v>
      </c>
      <c r="BH48" s="69">
        <f t="shared" si="26"/>
        <v>0</v>
      </c>
      <c r="BI48" s="69">
        <f t="shared" si="26"/>
        <v>0</v>
      </c>
      <c r="BJ48" s="69">
        <f t="shared" si="26"/>
        <v>0</v>
      </c>
      <c r="BK48" s="69">
        <f t="shared" si="26"/>
        <v>0</v>
      </c>
      <c r="BL48" s="69">
        <f t="shared" si="26"/>
        <v>0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7">C22-C36-C42-C48</f>
        <v>0</v>
      </c>
      <c r="D50" s="72">
        <f t="shared" si="27"/>
        <v>0</v>
      </c>
      <c r="E50" s="72">
        <f t="shared" si="27"/>
        <v>0</v>
      </c>
      <c r="F50" s="72">
        <f t="shared" si="27"/>
        <v>0</v>
      </c>
      <c r="G50" s="72">
        <f t="shared" si="27"/>
        <v>0</v>
      </c>
      <c r="H50" s="72">
        <f t="shared" si="27"/>
        <v>0</v>
      </c>
      <c r="I50" s="72">
        <f t="shared" si="27"/>
        <v>0</v>
      </c>
      <c r="J50" s="72">
        <f t="shared" si="27"/>
        <v>0</v>
      </c>
      <c r="K50" s="72">
        <f t="shared" si="27"/>
        <v>0</v>
      </c>
      <c r="L50" s="72">
        <f t="shared" si="27"/>
        <v>0</v>
      </c>
      <c r="M50" s="72">
        <f t="shared" si="27"/>
        <v>0</v>
      </c>
      <c r="N50" s="72">
        <f t="shared" si="27"/>
        <v>0</v>
      </c>
      <c r="O50" s="72">
        <f t="shared" si="27"/>
        <v>0</v>
      </c>
      <c r="P50" s="72">
        <f t="shared" si="27"/>
        <v>0</v>
      </c>
      <c r="Q50" s="72">
        <f t="shared" si="27"/>
        <v>0</v>
      </c>
      <c r="R50" s="72">
        <f t="shared" si="27"/>
        <v>0</v>
      </c>
      <c r="S50" s="72">
        <f t="shared" si="27"/>
        <v>0</v>
      </c>
      <c r="T50" s="72">
        <f t="shared" si="27"/>
        <v>0</v>
      </c>
      <c r="U50" s="72">
        <f t="shared" si="27"/>
        <v>0</v>
      </c>
      <c r="V50" s="72">
        <f t="shared" si="27"/>
        <v>0</v>
      </c>
      <c r="W50" s="72">
        <f t="shared" si="27"/>
        <v>0</v>
      </c>
      <c r="X50" s="72">
        <f t="shared" si="27"/>
        <v>0</v>
      </c>
      <c r="Y50" s="72">
        <f t="shared" si="27"/>
        <v>0</v>
      </c>
      <c r="Z50" s="72">
        <f t="shared" si="27"/>
        <v>0</v>
      </c>
      <c r="AA50" s="72">
        <f t="shared" si="27"/>
        <v>0</v>
      </c>
      <c r="AB50" s="72">
        <f t="shared" si="27"/>
        <v>0</v>
      </c>
      <c r="AC50" s="72">
        <f t="shared" si="27"/>
        <v>0</v>
      </c>
      <c r="AD50" s="72">
        <f t="shared" si="27"/>
        <v>0</v>
      </c>
      <c r="AE50" s="72">
        <f t="shared" si="27"/>
        <v>0</v>
      </c>
      <c r="AF50" s="72">
        <f t="shared" si="27"/>
        <v>0</v>
      </c>
      <c r="AG50" s="72">
        <f t="shared" si="27"/>
        <v>0</v>
      </c>
      <c r="AH50" s="72">
        <f t="shared" si="27"/>
        <v>0</v>
      </c>
      <c r="AI50" s="72">
        <f t="shared" si="27"/>
        <v>0</v>
      </c>
      <c r="AJ50" s="72">
        <f t="shared" si="27"/>
        <v>0</v>
      </c>
      <c r="AK50" s="72">
        <f t="shared" si="27"/>
        <v>0</v>
      </c>
      <c r="AL50" s="72">
        <f t="shared" si="27"/>
        <v>0</v>
      </c>
      <c r="AM50" s="72">
        <f t="shared" si="27"/>
        <v>0</v>
      </c>
      <c r="AN50" s="72">
        <f t="shared" si="27"/>
        <v>0</v>
      </c>
      <c r="AO50" s="72">
        <f t="shared" si="27"/>
        <v>0</v>
      </c>
      <c r="AP50" s="72">
        <f t="shared" si="27"/>
        <v>0</v>
      </c>
      <c r="AQ50" s="72">
        <f t="shared" si="27"/>
        <v>0</v>
      </c>
      <c r="AR50" s="72">
        <f t="shared" si="27"/>
        <v>0</v>
      </c>
      <c r="AS50" s="72">
        <f t="shared" si="27"/>
        <v>0</v>
      </c>
      <c r="AT50" s="72">
        <f t="shared" si="27"/>
        <v>0</v>
      </c>
      <c r="AU50" s="72">
        <f t="shared" si="27"/>
        <v>0</v>
      </c>
      <c r="AV50" s="72">
        <f t="shared" si="27"/>
        <v>0</v>
      </c>
      <c r="AW50" s="72">
        <f t="shared" si="27"/>
        <v>0</v>
      </c>
      <c r="AX50" s="72">
        <f t="shared" si="27"/>
        <v>0</v>
      </c>
      <c r="AY50" s="72">
        <f t="shared" si="27"/>
        <v>0</v>
      </c>
      <c r="AZ50" s="72">
        <f t="shared" si="27"/>
        <v>0</v>
      </c>
      <c r="BA50" s="72">
        <f t="shared" si="27"/>
        <v>0</v>
      </c>
      <c r="BB50" s="72">
        <f t="shared" si="27"/>
        <v>0</v>
      </c>
      <c r="BC50" s="72">
        <f>BC22-BC36-BC42-BC48</f>
        <v>0</v>
      </c>
      <c r="BD50" s="72">
        <f>BD22-BD36-BD42-BD48</f>
        <v>0</v>
      </c>
      <c r="BE50" s="72">
        <f t="shared" si="27"/>
        <v>0</v>
      </c>
      <c r="BF50" s="72">
        <f t="shared" si="27"/>
        <v>0</v>
      </c>
      <c r="BG50" s="72">
        <f t="shared" si="27"/>
        <v>0</v>
      </c>
      <c r="BH50" s="72">
        <f t="shared" si="27"/>
        <v>0</v>
      </c>
      <c r="BI50" s="72">
        <f>BI22-BI36-BI42-BI48</f>
        <v>0</v>
      </c>
      <c r="BJ50" s="72">
        <f>BJ22-BJ36-BJ42-BJ48</f>
        <v>0</v>
      </c>
      <c r="BK50" s="72">
        <f>BK22-BK36-BK42-BK48</f>
        <v>0</v>
      </c>
      <c r="BL50" s="72">
        <f>BL22-BL36-BL42-BL48</f>
        <v>0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0</v>
      </c>
      <c r="E53" s="81">
        <f>(+E33-E114)*'Assumptions (Inputs)'!$D$31/'Assumptions (Inputs)'!$D$30</f>
        <v>0</v>
      </c>
      <c r="F53" s="81">
        <f>(+F33-F114)*'Assumptions (Inputs)'!$D$31/'Assumptions (Inputs)'!$D$30</f>
        <v>0</v>
      </c>
      <c r="G53" s="81">
        <f>(+G33-G114)*'Assumptions (Inputs)'!$D$31/'Assumptions (Inputs)'!$D$30</f>
        <v>0</v>
      </c>
      <c r="H53" s="81">
        <f>(+H33-H114)*'Assumptions (Inputs)'!$D$31/'Assumptions (Inputs)'!$D$30</f>
        <v>0</v>
      </c>
      <c r="I53" s="81">
        <f>(+I33-I114)*'Assumptions (Inputs)'!$D$31/'Assumptions (Inputs)'!$D$30</f>
        <v>0</v>
      </c>
      <c r="J53" s="81">
        <f>(+J33-J114)*'Assumptions (Inputs)'!$D$31/'Assumptions (Inputs)'!$D$30</f>
        <v>0</v>
      </c>
      <c r="K53" s="81">
        <f>(+K33-K114)*'Assumptions (Inputs)'!$D$31/'Assumptions (Inputs)'!$D$30</f>
        <v>0</v>
      </c>
      <c r="L53" s="81">
        <f>(+L33-L114)*'Assumptions (Inputs)'!$D$31/'Assumptions (Inputs)'!$D$30</f>
        <v>0</v>
      </c>
      <c r="M53" s="81">
        <f>(+M33-M114)*'Assumptions (Inputs)'!$D$31/'Assumptions (Inputs)'!$D$30</f>
        <v>0</v>
      </c>
      <c r="N53" s="81">
        <f>(+N33-N114)*'Assumptions (Inputs)'!$D$31/'Assumptions (Inputs)'!$D$30</f>
        <v>0</v>
      </c>
      <c r="O53" s="81">
        <f>(+O33-O114)*'Assumptions (Inputs)'!$D$31/'Assumptions (Inputs)'!$D$30</f>
        <v>0</v>
      </c>
      <c r="P53" s="81">
        <f>(+P33-P114)*'Assumptions (Inputs)'!$D$31/'Assumptions (Inputs)'!$D$30</f>
        <v>0</v>
      </c>
      <c r="Q53" s="81">
        <f>(+Q33-Q114)*'Assumptions (Inputs)'!$D$31/'Assumptions (Inputs)'!$D$30</f>
        <v>0</v>
      </c>
      <c r="R53" s="81">
        <f>(+R33-R114)*'Assumptions (Inputs)'!$D$31/'Assumptions (Inputs)'!$D$30</f>
        <v>0</v>
      </c>
      <c r="S53" s="81">
        <f>(+S33-S114)*'Assumptions (Inputs)'!$D$31/'Assumptions (Inputs)'!$D$30</f>
        <v>0</v>
      </c>
      <c r="T53" s="81">
        <f>(+T33-T114)*'Assumptions (Inputs)'!$D$31/'Assumptions (Inputs)'!$D$30</f>
        <v>0</v>
      </c>
      <c r="U53" s="81">
        <f>(+U33-U114)*'Assumptions (Inputs)'!$D$31/'Assumptions (Inputs)'!$D$30</f>
        <v>0</v>
      </c>
      <c r="V53" s="81">
        <f>(+V33-V114)*'Assumptions (Inputs)'!$D$31/'Assumptions (Inputs)'!$D$30</f>
        <v>0</v>
      </c>
      <c r="W53" s="81">
        <f>(+W33-W114)*'Assumptions (Inputs)'!$D$31/'Assumptions (Inputs)'!$D$30</f>
        <v>0</v>
      </c>
      <c r="X53" s="81">
        <f>(+X33-X114)*'Assumptions (Inputs)'!$D$31/'Assumptions (Inputs)'!$D$30</f>
        <v>0</v>
      </c>
      <c r="Y53" s="81">
        <f>(+Y33-Y114)*'Assumptions (Inputs)'!$D$31/'Assumptions (Inputs)'!$D$30</f>
        <v>0</v>
      </c>
      <c r="Z53" s="81">
        <f>(+Z33-Z114)*'Assumptions (Inputs)'!$D$31/'Assumptions (Inputs)'!$D$30</f>
        <v>0</v>
      </c>
      <c r="AA53" s="81">
        <f>(+AA33-AA114)*'Assumptions (Inputs)'!$D$31/'Assumptions (Inputs)'!$D$30</f>
        <v>0</v>
      </c>
      <c r="AB53" s="81">
        <f>(+AB33-AB114)*'Assumptions (Inputs)'!$D$31/'Assumptions (Inputs)'!$D$30</f>
        <v>0</v>
      </c>
      <c r="AC53" s="81">
        <f>(+AC33-AC114)*'Assumptions (Inputs)'!$D$31/'Assumptions (Inputs)'!$D$30</f>
        <v>0</v>
      </c>
      <c r="AD53" s="81">
        <f>(+AD33-AD114)*'Assumptions (Inputs)'!$D$31/'Assumptions (Inputs)'!$D$30</f>
        <v>0</v>
      </c>
      <c r="AE53" s="81">
        <f>(+AE33-AE114)*'Assumptions (Inputs)'!$D$31/'Assumptions (Inputs)'!$D$30</f>
        <v>0</v>
      </c>
      <c r="AF53" s="81">
        <f>(+AF33-AF114)*'Assumptions (Inputs)'!$D$31/'Assumptions (Inputs)'!$D$30</f>
        <v>0</v>
      </c>
      <c r="AG53" s="81">
        <f>(+AG33-AG114)*'Assumptions (Inputs)'!$D$31/'Assumptions (Inputs)'!$D$30</f>
        <v>0</v>
      </c>
      <c r="AH53" s="81">
        <f>(+AH33-AH114)*'Assumptions (Inputs)'!$D$31/'Assumptions (Inputs)'!$D$30</f>
        <v>0</v>
      </c>
      <c r="AI53" s="81">
        <f>(+AI33-AI114)*'Assumptions (Inputs)'!$D$31/'Assumptions (Inputs)'!$D$30</f>
        <v>0</v>
      </c>
      <c r="AJ53" s="81">
        <f>(+AJ33-AJ114)*'Assumptions (Inputs)'!$D$31/'Assumptions (Inputs)'!$D$30</f>
        <v>0</v>
      </c>
      <c r="AK53" s="81">
        <f>(+AK33-AK114)*'Assumptions (Inputs)'!$D$31/'Assumptions (Inputs)'!$D$30</f>
        <v>0</v>
      </c>
      <c r="AL53" s="81">
        <f>(+AL33-AL114)*'Assumptions (Inputs)'!$D$31/'Assumptions (Inputs)'!$D$30</f>
        <v>0</v>
      </c>
      <c r="AM53" s="81">
        <f>(+AM33-AM114)*'Assumptions (Inputs)'!$D$31/'Assumptions (Inputs)'!$D$30</f>
        <v>0</v>
      </c>
      <c r="AN53" s="81">
        <f>(+AN33-AN114)*'Assumptions (Inputs)'!$D$31/'Assumptions (Inputs)'!$D$30</f>
        <v>0</v>
      </c>
      <c r="AO53" s="81">
        <f>(+AO33-AO114)*'Assumptions (Inputs)'!$D$31/'Assumptions (Inputs)'!$D$30</f>
        <v>0</v>
      </c>
      <c r="AP53" s="81">
        <f>(+AP33-AP114)*'Assumptions (Inputs)'!$D$31/'Assumptions (Inputs)'!$D$30</f>
        <v>0</v>
      </c>
      <c r="AQ53" s="81">
        <f>(+AQ33-AQ114)*'Assumptions (Inputs)'!$D$31/'Assumptions (Inputs)'!$D$30</f>
        <v>0</v>
      </c>
      <c r="AR53" s="81">
        <f>(+AR33-AR114)*'Assumptions (Inputs)'!$D$31/'Assumptions (Inputs)'!$D$30</f>
        <v>0</v>
      </c>
      <c r="AS53" s="81">
        <f>(+AS33-AS114)*'Assumptions (Inputs)'!$D$31/'Assumptions (Inputs)'!$D$30</f>
        <v>0</v>
      </c>
      <c r="AT53" s="81">
        <f>(+AT33-AT114)*'Assumptions (Inputs)'!$D$31/'Assumptions (Inputs)'!$D$30</f>
        <v>0</v>
      </c>
      <c r="AU53" s="81">
        <f>(+AU33-AU114)*'Assumptions (Inputs)'!$D$31/'Assumptions (Inputs)'!$D$30</f>
        <v>0</v>
      </c>
      <c r="AV53" s="81">
        <f>(+AV33-AV114)*'Assumptions (Inputs)'!$D$31/'Assumptions (Inputs)'!$D$30</f>
        <v>0</v>
      </c>
      <c r="AW53" s="81">
        <f>(+AW33-AW114)*'Assumptions (Inputs)'!$D$31/'Assumptions (Inputs)'!$D$30</f>
        <v>0</v>
      </c>
      <c r="AX53" s="81">
        <f>(+AX33-AX114)*'Assumptions (Inputs)'!$D$31/'Assumptions (Inputs)'!$D$30</f>
        <v>0</v>
      </c>
      <c r="AY53" s="81">
        <f>(+AY33-AY114)*'Assumptions (Inputs)'!$D$31/'Assumptions (Inputs)'!$D$30</f>
        <v>0</v>
      </c>
      <c r="AZ53" s="81">
        <f>(+AZ33-AZ114)*'Assumptions (Inputs)'!$D$31/'Assumptions (Inputs)'!$D$30</f>
        <v>0</v>
      </c>
      <c r="BA53" s="81">
        <f>(+BA33-BA114)*'Assumptions (Inputs)'!$D$31/'Assumptions (Inputs)'!$D$30</f>
        <v>0</v>
      </c>
      <c r="BB53" s="81">
        <f>(+BB33-BB114)*'Assumptions (Inputs)'!$D$31/'Assumptions (Inputs)'!$D$30</f>
        <v>0</v>
      </c>
      <c r="BC53" s="81">
        <f>(+BC33-BC114)*'Assumptions (Inputs)'!$D$31/'Assumptions (Inputs)'!$D$30</f>
        <v>0</v>
      </c>
      <c r="BD53" s="81">
        <f>(+BD33-BD114)*'Assumptions (Inputs)'!$D$31/'Assumptions (Inputs)'!$D$30</f>
        <v>0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0</v>
      </c>
      <c r="BO53" s="343"/>
    </row>
    <row r="54" spans="1:107" s="38" customFormat="1" ht="15" customHeight="1">
      <c r="A54" s="36" t="s">
        <v>53</v>
      </c>
      <c r="B54" s="75">
        <f t="shared" ref="B54:BL54" si="28">B33</f>
        <v>0</v>
      </c>
      <c r="C54" s="75">
        <f t="shared" si="28"/>
        <v>0</v>
      </c>
      <c r="D54" s="75">
        <f t="shared" si="28"/>
        <v>0</v>
      </c>
      <c r="E54" s="75">
        <f t="shared" si="28"/>
        <v>0</v>
      </c>
      <c r="F54" s="75">
        <f t="shared" si="28"/>
        <v>0</v>
      </c>
      <c r="G54" s="75">
        <f t="shared" si="28"/>
        <v>0</v>
      </c>
      <c r="H54" s="75">
        <f t="shared" si="28"/>
        <v>0</v>
      </c>
      <c r="I54" s="75">
        <f t="shared" si="28"/>
        <v>0</v>
      </c>
      <c r="J54" s="75">
        <f t="shared" si="28"/>
        <v>0</v>
      </c>
      <c r="K54" s="75">
        <f t="shared" si="28"/>
        <v>0</v>
      </c>
      <c r="L54" s="75">
        <f t="shared" si="28"/>
        <v>0</v>
      </c>
      <c r="M54" s="75">
        <f t="shared" si="28"/>
        <v>0</v>
      </c>
      <c r="N54" s="75">
        <f t="shared" si="28"/>
        <v>0</v>
      </c>
      <c r="O54" s="75">
        <f t="shared" si="28"/>
        <v>0</v>
      </c>
      <c r="P54" s="75">
        <f t="shared" si="28"/>
        <v>0</v>
      </c>
      <c r="Q54" s="75">
        <f t="shared" si="28"/>
        <v>0</v>
      </c>
      <c r="R54" s="75">
        <f t="shared" si="28"/>
        <v>0</v>
      </c>
      <c r="S54" s="75">
        <f t="shared" si="28"/>
        <v>0</v>
      </c>
      <c r="T54" s="75">
        <f t="shared" si="28"/>
        <v>0</v>
      </c>
      <c r="U54" s="75">
        <f t="shared" si="28"/>
        <v>0</v>
      </c>
      <c r="V54" s="75">
        <f t="shared" si="28"/>
        <v>0</v>
      </c>
      <c r="W54" s="75">
        <f t="shared" si="28"/>
        <v>0</v>
      </c>
      <c r="X54" s="75">
        <f t="shared" si="28"/>
        <v>0</v>
      </c>
      <c r="Y54" s="75">
        <f t="shared" si="28"/>
        <v>0</v>
      </c>
      <c r="Z54" s="75">
        <f t="shared" si="28"/>
        <v>0</v>
      </c>
      <c r="AA54" s="75">
        <f t="shared" si="28"/>
        <v>0</v>
      </c>
      <c r="AB54" s="75">
        <f t="shared" si="28"/>
        <v>0</v>
      </c>
      <c r="AC54" s="75">
        <f t="shared" si="28"/>
        <v>0</v>
      </c>
      <c r="AD54" s="75">
        <f t="shared" si="28"/>
        <v>0</v>
      </c>
      <c r="AE54" s="75">
        <f t="shared" si="28"/>
        <v>0</v>
      </c>
      <c r="AF54" s="75">
        <f t="shared" si="28"/>
        <v>0</v>
      </c>
      <c r="AG54" s="75">
        <f t="shared" si="28"/>
        <v>0</v>
      </c>
      <c r="AH54" s="75">
        <f t="shared" si="28"/>
        <v>0</v>
      </c>
      <c r="AI54" s="75">
        <f t="shared" si="28"/>
        <v>0</v>
      </c>
      <c r="AJ54" s="75">
        <f t="shared" si="28"/>
        <v>0</v>
      </c>
      <c r="AK54" s="75">
        <f t="shared" si="28"/>
        <v>0</v>
      </c>
      <c r="AL54" s="75">
        <f t="shared" si="28"/>
        <v>0</v>
      </c>
      <c r="AM54" s="75">
        <f t="shared" si="28"/>
        <v>0</v>
      </c>
      <c r="AN54" s="75">
        <f t="shared" si="28"/>
        <v>0</v>
      </c>
      <c r="AO54" s="75">
        <f t="shared" si="28"/>
        <v>0</v>
      </c>
      <c r="AP54" s="75">
        <f t="shared" si="28"/>
        <v>0</v>
      </c>
      <c r="AQ54" s="75">
        <f t="shared" si="28"/>
        <v>0</v>
      </c>
      <c r="AR54" s="75">
        <f t="shared" si="28"/>
        <v>0</v>
      </c>
      <c r="AS54" s="75">
        <f t="shared" si="28"/>
        <v>0</v>
      </c>
      <c r="AT54" s="75">
        <f t="shared" si="28"/>
        <v>0</v>
      </c>
      <c r="AU54" s="75">
        <f t="shared" si="28"/>
        <v>0</v>
      </c>
      <c r="AV54" s="75">
        <f t="shared" si="28"/>
        <v>0</v>
      </c>
      <c r="AW54" s="75">
        <f t="shared" si="28"/>
        <v>0</v>
      </c>
      <c r="AX54" s="75">
        <f t="shared" si="28"/>
        <v>0</v>
      </c>
      <c r="AY54" s="75">
        <f t="shared" si="28"/>
        <v>0</v>
      </c>
      <c r="AZ54" s="75">
        <f t="shared" si="28"/>
        <v>0</v>
      </c>
      <c r="BA54" s="75">
        <f t="shared" si="28"/>
        <v>0</v>
      </c>
      <c r="BB54" s="75">
        <f t="shared" si="28"/>
        <v>0</v>
      </c>
      <c r="BC54" s="75">
        <f t="shared" si="28"/>
        <v>0</v>
      </c>
      <c r="BD54" s="75">
        <f t="shared" si="28"/>
        <v>0</v>
      </c>
      <c r="BE54" s="75">
        <f t="shared" si="28"/>
        <v>0</v>
      </c>
      <c r="BF54" s="75">
        <f t="shared" si="28"/>
        <v>0</v>
      </c>
      <c r="BG54" s="75">
        <f t="shared" si="28"/>
        <v>0</v>
      </c>
      <c r="BH54" s="75">
        <f t="shared" si="28"/>
        <v>0</v>
      </c>
      <c r="BI54" s="75">
        <f t="shared" si="28"/>
        <v>0</v>
      </c>
      <c r="BJ54" s="75">
        <f t="shared" si="28"/>
        <v>0</v>
      </c>
      <c r="BK54" s="75">
        <f t="shared" si="28"/>
        <v>0</v>
      </c>
      <c r="BL54" s="75">
        <f t="shared" si="28"/>
        <v>0</v>
      </c>
      <c r="BM54" s="37"/>
      <c r="BN54" s="75">
        <f>SUM(B54:BM54)</f>
        <v>0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</v>
      </c>
      <c r="E55" s="68">
        <f>E21*'Assumptions (Inputs)'!$C$42</f>
        <v>0</v>
      </c>
      <c r="F55" s="68">
        <f>F21*'Assumptions (Inputs)'!$C$42</f>
        <v>0</v>
      </c>
      <c r="G55" s="68">
        <f>G21*'Assumptions (Inputs)'!$C$42</f>
        <v>0</v>
      </c>
      <c r="H55" s="68">
        <f>H21*'Assumptions (Inputs)'!$C$42</f>
        <v>0</v>
      </c>
      <c r="I55" s="68">
        <f>I21*'Assumptions (Inputs)'!$C$42</f>
        <v>0</v>
      </c>
      <c r="J55" s="68">
        <f>J21*'Assumptions (Inputs)'!$C$42</f>
        <v>0</v>
      </c>
      <c r="K55" s="68">
        <f>K21*'Assumptions (Inputs)'!$C$42</f>
        <v>0</v>
      </c>
      <c r="L55" s="68">
        <f>L21*'Assumptions (Inputs)'!$C$42</f>
        <v>0</v>
      </c>
      <c r="M55" s="68">
        <f>M21*'Assumptions (Inputs)'!$C$42</f>
        <v>0</v>
      </c>
      <c r="N55" s="68">
        <f>N21*'Assumptions (Inputs)'!$C$42</f>
        <v>0</v>
      </c>
      <c r="O55" s="68">
        <f>O21*'Assumptions (Inputs)'!$C$42</f>
        <v>0</v>
      </c>
      <c r="P55" s="68">
        <f>P21*'Assumptions (Inputs)'!$C$42</f>
        <v>0</v>
      </c>
      <c r="Q55" s="68">
        <f>Q21*'Assumptions (Inputs)'!$C$42</f>
        <v>0</v>
      </c>
      <c r="R55" s="68">
        <f>R21*'Assumptions (Inputs)'!$C$42</f>
        <v>0</v>
      </c>
      <c r="S55" s="68">
        <f>S21*'Assumptions (Inputs)'!$C$42</f>
        <v>0</v>
      </c>
      <c r="T55" s="68">
        <f>T21*'Assumptions (Inputs)'!$C$42</f>
        <v>0</v>
      </c>
      <c r="U55" s="68">
        <f>U21*'Assumptions (Inputs)'!$C$42</f>
        <v>0</v>
      </c>
      <c r="V55" s="68">
        <f>V21*'Assumptions (Inputs)'!$C$42</f>
        <v>0</v>
      </c>
      <c r="W55" s="68">
        <f>W21*'Assumptions (Inputs)'!$C$42</f>
        <v>0</v>
      </c>
      <c r="X55" s="68">
        <f>X21*'Assumptions (Inputs)'!$C$42</f>
        <v>0</v>
      </c>
      <c r="Y55" s="68">
        <f>Y21*'Assumptions (Inputs)'!$C$42</f>
        <v>0</v>
      </c>
      <c r="Z55" s="68">
        <f>Z21*'Assumptions (Inputs)'!$C$42</f>
        <v>0</v>
      </c>
      <c r="AA55" s="68">
        <f>AA21*'Assumptions (Inputs)'!$C$42</f>
        <v>0</v>
      </c>
      <c r="AB55" s="68">
        <f>AB21*'Assumptions (Inputs)'!$C$42</f>
        <v>0</v>
      </c>
      <c r="AC55" s="68">
        <f>AC21*'Assumptions (Inputs)'!$C$42</f>
        <v>0</v>
      </c>
      <c r="AD55" s="68">
        <f>AD21*'Assumptions (Inputs)'!$C$42</f>
        <v>0</v>
      </c>
      <c r="AE55" s="68">
        <f>AE21*'Assumptions (Inputs)'!$C$42</f>
        <v>0</v>
      </c>
      <c r="AF55" s="68">
        <f>AF21*'Assumptions (Inputs)'!$C$42</f>
        <v>0</v>
      </c>
      <c r="AG55" s="68">
        <f>AG21*'Assumptions (Inputs)'!$C$42</f>
        <v>0</v>
      </c>
      <c r="AH55" s="68">
        <f>AH21*'Assumptions (Inputs)'!$C$42</f>
        <v>0</v>
      </c>
      <c r="AI55" s="68">
        <f>AI21*'Assumptions (Inputs)'!$C$42</f>
        <v>0</v>
      </c>
      <c r="AJ55" s="68">
        <f>AJ21*'Assumptions (Inputs)'!$C$42</f>
        <v>0</v>
      </c>
      <c r="AK55" s="68">
        <f>AK21*'Assumptions (Inputs)'!$C$42</f>
        <v>0</v>
      </c>
      <c r="AL55" s="68">
        <f>AL21*'Assumptions (Inputs)'!$C$42</f>
        <v>0</v>
      </c>
      <c r="AM55" s="68">
        <f>AM21*'Assumptions (Inputs)'!$C$42</f>
        <v>0</v>
      </c>
      <c r="AN55" s="68">
        <f>AN21*'Assumptions (Inputs)'!$C$42</f>
        <v>0</v>
      </c>
      <c r="AO55" s="68">
        <f>AO21*'Assumptions (Inputs)'!$C$42</f>
        <v>0</v>
      </c>
      <c r="AP55" s="68">
        <f>AP21*'Assumptions (Inputs)'!$C$42</f>
        <v>0</v>
      </c>
      <c r="AQ55" s="68">
        <f>AQ21*'Assumptions (Inputs)'!$C$42</f>
        <v>0</v>
      </c>
      <c r="AR55" s="68">
        <f>AR21*'Assumptions (Inputs)'!$C$42</f>
        <v>0</v>
      </c>
      <c r="AS55" s="68">
        <f>AS21*'Assumptions (Inputs)'!$C$42</f>
        <v>0</v>
      </c>
      <c r="AT55" s="68">
        <f>AT21*'Assumptions (Inputs)'!$C$42</f>
        <v>0</v>
      </c>
      <c r="AU55" s="68">
        <f>AU21*'Assumptions (Inputs)'!$C$42</f>
        <v>0</v>
      </c>
      <c r="AV55" s="68">
        <f>AV21*'Assumptions (Inputs)'!$C$42</f>
        <v>0</v>
      </c>
      <c r="AW55" s="68">
        <f>AW21*'Assumptions (Inputs)'!$C$42</f>
        <v>0</v>
      </c>
      <c r="AX55" s="68">
        <f>AX21*'Assumptions (Inputs)'!$C$42</f>
        <v>0</v>
      </c>
      <c r="AY55" s="68">
        <f>AY21*'Assumptions (Inputs)'!$C$42</f>
        <v>0</v>
      </c>
      <c r="AZ55" s="68">
        <f>AZ21*'Assumptions (Inputs)'!$C$42</f>
        <v>0</v>
      </c>
      <c r="BA55" s="68">
        <f>BA21*'Assumptions (Inputs)'!$C$42</f>
        <v>0</v>
      </c>
      <c r="BB55" s="68">
        <f>BB21*'Assumptions (Inputs)'!$C$42</f>
        <v>0</v>
      </c>
      <c r="BC55" s="68">
        <f>BC21*'Assumptions (Inputs)'!$C$42</f>
        <v>0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0</v>
      </c>
      <c r="BO55" s="337"/>
    </row>
    <row r="56" spans="1:107" s="38" customFormat="1" ht="15" customHeight="1" thickBot="1">
      <c r="A56" s="36" t="s">
        <v>100</v>
      </c>
      <c r="B56" s="69">
        <f t="shared" ref="B56:BL56" si="29">SUM(B53:B55)</f>
        <v>0</v>
      </c>
      <c r="C56" s="69">
        <f t="shared" si="29"/>
        <v>0</v>
      </c>
      <c r="D56" s="69">
        <f t="shared" si="29"/>
        <v>0</v>
      </c>
      <c r="E56" s="69">
        <f t="shared" si="29"/>
        <v>0</v>
      </c>
      <c r="F56" s="69">
        <f t="shared" si="29"/>
        <v>0</v>
      </c>
      <c r="G56" s="69">
        <f t="shared" si="29"/>
        <v>0</v>
      </c>
      <c r="H56" s="69">
        <f t="shared" si="29"/>
        <v>0</v>
      </c>
      <c r="I56" s="69">
        <f t="shared" si="29"/>
        <v>0</v>
      </c>
      <c r="J56" s="69">
        <f t="shared" si="29"/>
        <v>0</v>
      </c>
      <c r="K56" s="69">
        <f t="shared" si="29"/>
        <v>0</v>
      </c>
      <c r="L56" s="69">
        <f t="shared" si="29"/>
        <v>0</v>
      </c>
      <c r="M56" s="69">
        <f t="shared" si="29"/>
        <v>0</v>
      </c>
      <c r="N56" s="69">
        <f t="shared" si="29"/>
        <v>0</v>
      </c>
      <c r="O56" s="69">
        <f t="shared" si="29"/>
        <v>0</v>
      </c>
      <c r="P56" s="69">
        <f t="shared" si="29"/>
        <v>0</v>
      </c>
      <c r="Q56" s="69">
        <f t="shared" si="29"/>
        <v>0</v>
      </c>
      <c r="R56" s="69">
        <f t="shared" si="29"/>
        <v>0</v>
      </c>
      <c r="S56" s="69">
        <f t="shared" si="29"/>
        <v>0</v>
      </c>
      <c r="T56" s="69">
        <f t="shared" si="29"/>
        <v>0</v>
      </c>
      <c r="U56" s="69">
        <f t="shared" si="29"/>
        <v>0</v>
      </c>
      <c r="V56" s="69">
        <f t="shared" si="29"/>
        <v>0</v>
      </c>
      <c r="W56" s="69">
        <f t="shared" si="29"/>
        <v>0</v>
      </c>
      <c r="X56" s="69">
        <f t="shared" si="29"/>
        <v>0</v>
      </c>
      <c r="Y56" s="69">
        <f t="shared" si="29"/>
        <v>0</v>
      </c>
      <c r="Z56" s="69">
        <f t="shared" si="29"/>
        <v>0</v>
      </c>
      <c r="AA56" s="69">
        <f t="shared" si="29"/>
        <v>0</v>
      </c>
      <c r="AB56" s="69">
        <f t="shared" si="29"/>
        <v>0</v>
      </c>
      <c r="AC56" s="69">
        <f t="shared" si="29"/>
        <v>0</v>
      </c>
      <c r="AD56" s="69">
        <f t="shared" si="29"/>
        <v>0</v>
      </c>
      <c r="AE56" s="69">
        <f t="shared" si="29"/>
        <v>0</v>
      </c>
      <c r="AF56" s="69">
        <f t="shared" si="29"/>
        <v>0</v>
      </c>
      <c r="AG56" s="69">
        <f t="shared" si="29"/>
        <v>0</v>
      </c>
      <c r="AH56" s="69">
        <f t="shared" si="29"/>
        <v>0</v>
      </c>
      <c r="AI56" s="69">
        <f t="shared" si="29"/>
        <v>0</v>
      </c>
      <c r="AJ56" s="69">
        <f t="shared" si="29"/>
        <v>0</v>
      </c>
      <c r="AK56" s="69">
        <f t="shared" si="29"/>
        <v>0</v>
      </c>
      <c r="AL56" s="69">
        <f t="shared" si="29"/>
        <v>0</v>
      </c>
      <c r="AM56" s="69">
        <f t="shared" si="29"/>
        <v>0</v>
      </c>
      <c r="AN56" s="69">
        <f t="shared" si="29"/>
        <v>0</v>
      </c>
      <c r="AO56" s="69">
        <f t="shared" si="29"/>
        <v>0</v>
      </c>
      <c r="AP56" s="69">
        <f t="shared" si="29"/>
        <v>0</v>
      </c>
      <c r="AQ56" s="69">
        <f t="shared" si="29"/>
        <v>0</v>
      </c>
      <c r="AR56" s="69">
        <f t="shared" si="29"/>
        <v>0</v>
      </c>
      <c r="AS56" s="69">
        <f t="shared" si="29"/>
        <v>0</v>
      </c>
      <c r="AT56" s="69">
        <f t="shared" si="29"/>
        <v>0</v>
      </c>
      <c r="AU56" s="69">
        <f t="shared" si="29"/>
        <v>0</v>
      </c>
      <c r="AV56" s="69">
        <f t="shared" si="29"/>
        <v>0</v>
      </c>
      <c r="AW56" s="69">
        <f t="shared" si="29"/>
        <v>0</v>
      </c>
      <c r="AX56" s="69">
        <f t="shared" si="29"/>
        <v>0</v>
      </c>
      <c r="AY56" s="69">
        <f t="shared" si="29"/>
        <v>0</v>
      </c>
      <c r="AZ56" s="69">
        <f t="shared" si="29"/>
        <v>0</v>
      </c>
      <c r="BA56" s="69">
        <f t="shared" si="29"/>
        <v>0</v>
      </c>
      <c r="BB56" s="69">
        <f t="shared" si="29"/>
        <v>0</v>
      </c>
      <c r="BC56" s="69">
        <f t="shared" si="29"/>
        <v>0</v>
      </c>
      <c r="BD56" s="69">
        <f t="shared" si="29"/>
        <v>0</v>
      </c>
      <c r="BE56" s="69">
        <f t="shared" si="29"/>
        <v>0</v>
      </c>
      <c r="BF56" s="69">
        <f t="shared" si="29"/>
        <v>0</v>
      </c>
      <c r="BG56" s="69">
        <f t="shared" si="29"/>
        <v>0</v>
      </c>
      <c r="BH56" s="69">
        <f t="shared" si="29"/>
        <v>0</v>
      </c>
      <c r="BI56" s="69">
        <f t="shared" si="29"/>
        <v>0</v>
      </c>
      <c r="BJ56" s="69">
        <f t="shared" si="29"/>
        <v>0</v>
      </c>
      <c r="BK56" s="69">
        <f t="shared" si="29"/>
        <v>0</v>
      </c>
      <c r="BL56" s="69">
        <f t="shared" si="29"/>
        <v>0</v>
      </c>
      <c r="BM56" s="37"/>
      <c r="BN56" s="75">
        <f>SUM(B56:BM56)</f>
        <v>0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30">B50</f>
        <v>0</v>
      </c>
      <c r="C59" s="75">
        <f t="shared" si="30"/>
        <v>0</v>
      </c>
      <c r="D59" s="75">
        <f t="shared" si="30"/>
        <v>0</v>
      </c>
      <c r="E59" s="75">
        <f t="shared" si="30"/>
        <v>0</v>
      </c>
      <c r="F59" s="75">
        <f t="shared" si="30"/>
        <v>0</v>
      </c>
      <c r="G59" s="75">
        <f t="shared" si="30"/>
        <v>0</v>
      </c>
      <c r="H59" s="75">
        <f t="shared" si="30"/>
        <v>0</v>
      </c>
      <c r="I59" s="75">
        <f t="shared" si="30"/>
        <v>0</v>
      </c>
      <c r="J59" s="75">
        <f t="shared" si="30"/>
        <v>0</v>
      </c>
      <c r="K59" s="75">
        <f t="shared" si="30"/>
        <v>0</v>
      </c>
      <c r="L59" s="75">
        <f t="shared" si="30"/>
        <v>0</v>
      </c>
      <c r="M59" s="75">
        <f t="shared" si="30"/>
        <v>0</v>
      </c>
      <c r="N59" s="75">
        <f t="shared" si="30"/>
        <v>0</v>
      </c>
      <c r="O59" s="75">
        <f t="shared" si="30"/>
        <v>0</v>
      </c>
      <c r="P59" s="75">
        <f t="shared" si="30"/>
        <v>0</v>
      </c>
      <c r="Q59" s="75">
        <f t="shared" si="30"/>
        <v>0</v>
      </c>
      <c r="R59" s="75">
        <f t="shared" si="30"/>
        <v>0</v>
      </c>
      <c r="S59" s="75">
        <f t="shared" si="30"/>
        <v>0</v>
      </c>
      <c r="T59" s="75">
        <f t="shared" si="30"/>
        <v>0</v>
      </c>
      <c r="U59" s="75">
        <f t="shared" si="30"/>
        <v>0</v>
      </c>
      <c r="V59" s="75">
        <f t="shared" si="30"/>
        <v>0</v>
      </c>
      <c r="W59" s="75">
        <f t="shared" si="30"/>
        <v>0</v>
      </c>
      <c r="X59" s="75">
        <f t="shared" si="30"/>
        <v>0</v>
      </c>
      <c r="Y59" s="75">
        <f t="shared" si="30"/>
        <v>0</v>
      </c>
      <c r="Z59" s="75">
        <f t="shared" si="30"/>
        <v>0</v>
      </c>
      <c r="AA59" s="75">
        <f t="shared" si="30"/>
        <v>0</v>
      </c>
      <c r="AB59" s="75">
        <f t="shared" si="30"/>
        <v>0</v>
      </c>
      <c r="AC59" s="75">
        <f t="shared" si="30"/>
        <v>0</v>
      </c>
      <c r="AD59" s="75">
        <f t="shared" si="30"/>
        <v>0</v>
      </c>
      <c r="AE59" s="75">
        <f t="shared" si="30"/>
        <v>0</v>
      </c>
      <c r="AF59" s="75">
        <f t="shared" si="30"/>
        <v>0</v>
      </c>
      <c r="AG59" s="75">
        <f t="shared" si="30"/>
        <v>0</v>
      </c>
      <c r="AH59" s="75">
        <f t="shared" si="30"/>
        <v>0</v>
      </c>
      <c r="AI59" s="75">
        <f t="shared" si="30"/>
        <v>0</v>
      </c>
      <c r="AJ59" s="75">
        <f t="shared" si="30"/>
        <v>0</v>
      </c>
      <c r="AK59" s="75">
        <f t="shared" si="30"/>
        <v>0</v>
      </c>
      <c r="AL59" s="75">
        <f t="shared" si="30"/>
        <v>0</v>
      </c>
      <c r="AM59" s="75">
        <f t="shared" si="30"/>
        <v>0</v>
      </c>
      <c r="AN59" s="75">
        <f t="shared" si="30"/>
        <v>0</v>
      </c>
      <c r="AO59" s="75">
        <f t="shared" si="30"/>
        <v>0</v>
      </c>
      <c r="AP59" s="75">
        <f t="shared" si="30"/>
        <v>0</v>
      </c>
      <c r="AQ59" s="75">
        <f t="shared" si="30"/>
        <v>0</v>
      </c>
      <c r="AR59" s="75">
        <f t="shared" si="30"/>
        <v>0</v>
      </c>
      <c r="AS59" s="75">
        <f t="shared" si="30"/>
        <v>0</v>
      </c>
      <c r="AT59" s="75">
        <f t="shared" si="30"/>
        <v>0</v>
      </c>
      <c r="AU59" s="75">
        <f t="shared" si="30"/>
        <v>0</v>
      </c>
      <c r="AV59" s="75">
        <f t="shared" si="30"/>
        <v>0</v>
      </c>
      <c r="AW59" s="75">
        <f t="shared" si="30"/>
        <v>0</v>
      </c>
      <c r="AX59" s="75">
        <f t="shared" si="30"/>
        <v>0</v>
      </c>
      <c r="AY59" s="75">
        <f t="shared" si="30"/>
        <v>0</v>
      </c>
      <c r="AZ59" s="75">
        <f t="shared" si="30"/>
        <v>0</v>
      </c>
      <c r="BA59" s="75">
        <f t="shared" si="30"/>
        <v>0</v>
      </c>
      <c r="BB59" s="75">
        <f t="shared" si="30"/>
        <v>0</v>
      </c>
      <c r="BC59" s="75">
        <f t="shared" si="30"/>
        <v>0</v>
      </c>
      <c r="BD59" s="75">
        <f t="shared" si="30"/>
        <v>0</v>
      </c>
      <c r="BE59" s="75">
        <f t="shared" si="30"/>
        <v>0</v>
      </c>
      <c r="BF59" s="75">
        <f t="shared" si="30"/>
        <v>0</v>
      </c>
      <c r="BG59" s="75">
        <f t="shared" si="30"/>
        <v>0</v>
      </c>
      <c r="BH59" s="75">
        <f t="shared" si="30"/>
        <v>0</v>
      </c>
      <c r="BI59" s="75">
        <f t="shared" si="30"/>
        <v>0</v>
      </c>
      <c r="BJ59" s="75">
        <f t="shared" si="30"/>
        <v>0</v>
      </c>
      <c r="BK59" s="75">
        <f t="shared" si="30"/>
        <v>0</v>
      </c>
      <c r="BL59" s="75">
        <f t="shared" si="30"/>
        <v>0</v>
      </c>
      <c r="BM59" s="37"/>
      <c r="BN59" s="75">
        <f>SUM(B59:BM59)</f>
        <v>0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1">E60</f>
        <v>9.7000000000000003E-2</v>
      </c>
      <c r="G60" s="369">
        <f t="shared" si="31"/>
        <v>9.7000000000000003E-2</v>
      </c>
      <c r="H60" s="369">
        <f t="shared" si="31"/>
        <v>9.7000000000000003E-2</v>
      </c>
      <c r="I60" s="369">
        <f t="shared" si="31"/>
        <v>9.7000000000000003E-2</v>
      </c>
      <c r="J60" s="369">
        <f t="shared" si="31"/>
        <v>9.7000000000000003E-2</v>
      </c>
      <c r="K60" s="369">
        <f t="shared" si="31"/>
        <v>9.7000000000000003E-2</v>
      </c>
      <c r="L60" s="369">
        <f t="shared" si="31"/>
        <v>9.7000000000000003E-2</v>
      </c>
      <c r="M60" s="369">
        <f t="shared" si="31"/>
        <v>9.7000000000000003E-2</v>
      </c>
      <c r="N60" s="369">
        <f t="shared" si="31"/>
        <v>9.7000000000000003E-2</v>
      </c>
      <c r="O60" s="369">
        <f t="shared" si="31"/>
        <v>9.7000000000000003E-2</v>
      </c>
      <c r="P60" s="369">
        <f t="shared" si="31"/>
        <v>9.7000000000000003E-2</v>
      </c>
      <c r="Q60" s="369">
        <f t="shared" si="31"/>
        <v>9.7000000000000003E-2</v>
      </c>
      <c r="R60" s="369">
        <f t="shared" si="31"/>
        <v>9.7000000000000003E-2</v>
      </c>
      <c r="S60" s="369">
        <f t="shared" si="31"/>
        <v>9.7000000000000003E-2</v>
      </c>
      <c r="T60" s="369">
        <f t="shared" si="31"/>
        <v>9.7000000000000003E-2</v>
      </c>
      <c r="U60" s="369">
        <f t="shared" si="31"/>
        <v>9.7000000000000003E-2</v>
      </c>
      <c r="V60" s="369">
        <f t="shared" si="31"/>
        <v>9.7000000000000003E-2</v>
      </c>
      <c r="W60" s="369">
        <f t="shared" si="31"/>
        <v>9.7000000000000003E-2</v>
      </c>
      <c r="X60" s="369">
        <f t="shared" si="31"/>
        <v>9.7000000000000003E-2</v>
      </c>
      <c r="Y60" s="369">
        <f t="shared" si="31"/>
        <v>9.7000000000000003E-2</v>
      </c>
      <c r="Z60" s="369">
        <f t="shared" si="31"/>
        <v>9.7000000000000003E-2</v>
      </c>
      <c r="AA60" s="369">
        <f t="shared" si="31"/>
        <v>9.7000000000000003E-2</v>
      </c>
      <c r="AB60" s="369">
        <f t="shared" si="31"/>
        <v>9.7000000000000003E-2</v>
      </c>
      <c r="AC60" s="369">
        <f t="shared" si="31"/>
        <v>9.7000000000000003E-2</v>
      </c>
      <c r="AD60" s="369">
        <f t="shared" si="31"/>
        <v>9.7000000000000003E-2</v>
      </c>
      <c r="AE60" s="369">
        <f t="shared" si="31"/>
        <v>9.7000000000000003E-2</v>
      </c>
      <c r="AF60" s="369">
        <f t="shared" si="31"/>
        <v>9.7000000000000003E-2</v>
      </c>
      <c r="AG60" s="369">
        <f t="shared" si="31"/>
        <v>9.7000000000000003E-2</v>
      </c>
      <c r="AH60" s="369">
        <f t="shared" si="31"/>
        <v>9.7000000000000003E-2</v>
      </c>
      <c r="AI60" s="369">
        <f t="shared" si="31"/>
        <v>9.7000000000000003E-2</v>
      </c>
      <c r="AJ60" s="369">
        <f t="shared" si="31"/>
        <v>9.7000000000000003E-2</v>
      </c>
      <c r="AK60" s="369">
        <f t="shared" si="31"/>
        <v>9.7000000000000003E-2</v>
      </c>
      <c r="AL60" s="369">
        <f t="shared" si="31"/>
        <v>9.7000000000000003E-2</v>
      </c>
      <c r="AM60" s="369">
        <f t="shared" si="31"/>
        <v>9.7000000000000003E-2</v>
      </c>
      <c r="AN60" s="369">
        <f t="shared" si="31"/>
        <v>9.7000000000000003E-2</v>
      </c>
      <c r="AO60" s="369">
        <f t="shared" si="31"/>
        <v>9.7000000000000003E-2</v>
      </c>
      <c r="AP60" s="369">
        <f t="shared" si="31"/>
        <v>9.7000000000000003E-2</v>
      </c>
      <c r="AQ60" s="369">
        <f t="shared" si="31"/>
        <v>9.7000000000000003E-2</v>
      </c>
      <c r="AR60" s="369">
        <f t="shared" si="31"/>
        <v>9.7000000000000003E-2</v>
      </c>
      <c r="AS60" s="369">
        <f t="shared" si="31"/>
        <v>9.7000000000000003E-2</v>
      </c>
      <c r="AT60" s="369">
        <f t="shared" si="31"/>
        <v>9.7000000000000003E-2</v>
      </c>
      <c r="AU60" s="369">
        <f t="shared" si="31"/>
        <v>9.7000000000000003E-2</v>
      </c>
      <c r="AV60" s="369">
        <f t="shared" si="31"/>
        <v>9.7000000000000003E-2</v>
      </c>
      <c r="AW60" s="369">
        <f t="shared" si="31"/>
        <v>9.7000000000000003E-2</v>
      </c>
      <c r="AX60" s="369">
        <f t="shared" si="31"/>
        <v>9.7000000000000003E-2</v>
      </c>
      <c r="AY60" s="369">
        <f t="shared" si="31"/>
        <v>9.7000000000000003E-2</v>
      </c>
      <c r="AZ60" s="369">
        <f t="shared" si="31"/>
        <v>9.7000000000000003E-2</v>
      </c>
      <c r="BA60" s="369">
        <f t="shared" si="31"/>
        <v>9.7000000000000003E-2</v>
      </c>
      <c r="BB60" s="369">
        <f t="shared" si="31"/>
        <v>9.7000000000000003E-2</v>
      </c>
      <c r="BC60" s="369">
        <f t="shared" si="31"/>
        <v>9.7000000000000003E-2</v>
      </c>
      <c r="BD60" s="369">
        <f t="shared" si="31"/>
        <v>9.7000000000000003E-2</v>
      </c>
      <c r="BE60" s="369">
        <f t="shared" si="31"/>
        <v>9.7000000000000003E-2</v>
      </c>
      <c r="BF60" s="369">
        <f t="shared" si="31"/>
        <v>9.7000000000000003E-2</v>
      </c>
      <c r="BG60" s="369">
        <f t="shared" si="31"/>
        <v>9.7000000000000003E-2</v>
      </c>
      <c r="BH60" s="369">
        <f t="shared" si="31"/>
        <v>9.7000000000000003E-2</v>
      </c>
      <c r="BI60" s="369">
        <f t="shared" si="31"/>
        <v>9.7000000000000003E-2</v>
      </c>
      <c r="BJ60" s="369">
        <f t="shared" si="31"/>
        <v>9.7000000000000003E-2</v>
      </c>
      <c r="BK60" s="369">
        <f t="shared" si="31"/>
        <v>9.7000000000000003E-2</v>
      </c>
      <c r="BL60" s="369">
        <f t="shared" si="31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2">+B59*B60</f>
        <v>0</v>
      </c>
      <c r="C61" s="75">
        <f t="shared" si="32"/>
        <v>0</v>
      </c>
      <c r="D61" s="75">
        <f t="shared" si="32"/>
        <v>0</v>
      </c>
      <c r="E61" s="75">
        <f t="shared" si="32"/>
        <v>0</v>
      </c>
      <c r="F61" s="75">
        <f>+F59*F60</f>
        <v>0</v>
      </c>
      <c r="G61" s="75">
        <f t="shared" ref="G61:BL61" si="33">+G59*G60</f>
        <v>0</v>
      </c>
      <c r="H61" s="75">
        <f t="shared" si="33"/>
        <v>0</v>
      </c>
      <c r="I61" s="75">
        <f t="shared" si="33"/>
        <v>0</v>
      </c>
      <c r="J61" s="75">
        <f t="shared" si="33"/>
        <v>0</v>
      </c>
      <c r="K61" s="75">
        <f t="shared" si="33"/>
        <v>0</v>
      </c>
      <c r="L61" s="75">
        <f t="shared" si="33"/>
        <v>0</v>
      </c>
      <c r="M61" s="75">
        <f t="shared" si="33"/>
        <v>0</v>
      </c>
      <c r="N61" s="75">
        <f t="shared" si="33"/>
        <v>0</v>
      </c>
      <c r="O61" s="75">
        <f t="shared" si="33"/>
        <v>0</v>
      </c>
      <c r="P61" s="75">
        <f t="shared" si="33"/>
        <v>0</v>
      </c>
      <c r="Q61" s="75">
        <f t="shared" si="33"/>
        <v>0</v>
      </c>
      <c r="R61" s="75">
        <f t="shared" si="33"/>
        <v>0</v>
      </c>
      <c r="S61" s="75">
        <f t="shared" si="33"/>
        <v>0</v>
      </c>
      <c r="T61" s="75">
        <f t="shared" si="33"/>
        <v>0</v>
      </c>
      <c r="U61" s="75">
        <f t="shared" si="33"/>
        <v>0</v>
      </c>
      <c r="V61" s="75">
        <f t="shared" si="33"/>
        <v>0</v>
      </c>
      <c r="W61" s="75">
        <f t="shared" si="33"/>
        <v>0</v>
      </c>
      <c r="X61" s="75">
        <f t="shared" si="33"/>
        <v>0</v>
      </c>
      <c r="Y61" s="75">
        <f t="shared" si="33"/>
        <v>0</v>
      </c>
      <c r="Z61" s="75">
        <f t="shared" si="33"/>
        <v>0</v>
      </c>
      <c r="AA61" s="75">
        <f t="shared" si="33"/>
        <v>0</v>
      </c>
      <c r="AB61" s="75">
        <f t="shared" si="33"/>
        <v>0</v>
      </c>
      <c r="AC61" s="75">
        <f t="shared" si="33"/>
        <v>0</v>
      </c>
      <c r="AD61" s="75">
        <f t="shared" si="33"/>
        <v>0</v>
      </c>
      <c r="AE61" s="75">
        <f t="shared" si="33"/>
        <v>0</v>
      </c>
      <c r="AF61" s="75">
        <f t="shared" si="33"/>
        <v>0</v>
      </c>
      <c r="AG61" s="75">
        <f t="shared" si="33"/>
        <v>0</v>
      </c>
      <c r="AH61" s="75">
        <f t="shared" si="33"/>
        <v>0</v>
      </c>
      <c r="AI61" s="75">
        <f t="shared" si="33"/>
        <v>0</v>
      </c>
      <c r="AJ61" s="75">
        <f t="shared" si="33"/>
        <v>0</v>
      </c>
      <c r="AK61" s="75">
        <f t="shared" si="33"/>
        <v>0</v>
      </c>
      <c r="AL61" s="75">
        <f t="shared" si="33"/>
        <v>0</v>
      </c>
      <c r="AM61" s="75">
        <f t="shared" si="33"/>
        <v>0</v>
      </c>
      <c r="AN61" s="75">
        <f t="shared" si="33"/>
        <v>0</v>
      </c>
      <c r="AO61" s="75">
        <f t="shared" si="33"/>
        <v>0</v>
      </c>
      <c r="AP61" s="75">
        <f t="shared" si="33"/>
        <v>0</v>
      </c>
      <c r="AQ61" s="75">
        <f t="shared" si="33"/>
        <v>0</v>
      </c>
      <c r="AR61" s="75">
        <f t="shared" si="33"/>
        <v>0</v>
      </c>
      <c r="AS61" s="75">
        <f t="shared" si="33"/>
        <v>0</v>
      </c>
      <c r="AT61" s="75">
        <f t="shared" si="33"/>
        <v>0</v>
      </c>
      <c r="AU61" s="75">
        <f t="shared" si="33"/>
        <v>0</v>
      </c>
      <c r="AV61" s="75">
        <f t="shared" si="33"/>
        <v>0</v>
      </c>
      <c r="AW61" s="75">
        <f t="shared" si="33"/>
        <v>0</v>
      </c>
      <c r="AX61" s="75">
        <f t="shared" si="33"/>
        <v>0</v>
      </c>
      <c r="AY61" s="75">
        <f t="shared" si="33"/>
        <v>0</v>
      </c>
      <c r="AZ61" s="75">
        <f t="shared" si="33"/>
        <v>0</v>
      </c>
      <c r="BA61" s="75">
        <f t="shared" si="33"/>
        <v>0</v>
      </c>
      <c r="BB61" s="75">
        <f t="shared" si="33"/>
        <v>0</v>
      </c>
      <c r="BC61" s="75">
        <f t="shared" si="33"/>
        <v>0</v>
      </c>
      <c r="BD61" s="75">
        <f t="shared" si="33"/>
        <v>0</v>
      </c>
      <c r="BE61" s="75">
        <f t="shared" si="33"/>
        <v>0</v>
      </c>
      <c r="BF61" s="75">
        <f t="shared" si="33"/>
        <v>0</v>
      </c>
      <c r="BG61" s="75">
        <f t="shared" si="33"/>
        <v>0</v>
      </c>
      <c r="BH61" s="75">
        <f t="shared" si="33"/>
        <v>0</v>
      </c>
      <c r="BI61" s="75">
        <f t="shared" si="33"/>
        <v>0</v>
      </c>
      <c r="BJ61" s="75">
        <f t="shared" si="33"/>
        <v>0</v>
      </c>
      <c r="BK61" s="75">
        <f t="shared" si="33"/>
        <v>0</v>
      </c>
      <c r="BL61" s="75">
        <f t="shared" si="33"/>
        <v>0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4">B56</f>
        <v>0</v>
      </c>
      <c r="C62" s="68">
        <f t="shared" si="34"/>
        <v>0</v>
      </c>
      <c r="D62" s="68">
        <f t="shared" si="34"/>
        <v>0</v>
      </c>
      <c r="E62" s="68">
        <f t="shared" si="34"/>
        <v>0</v>
      </c>
      <c r="F62" s="68">
        <f t="shared" si="34"/>
        <v>0</v>
      </c>
      <c r="G62" s="68">
        <f t="shared" si="34"/>
        <v>0</v>
      </c>
      <c r="H62" s="68">
        <f t="shared" si="34"/>
        <v>0</v>
      </c>
      <c r="I62" s="68">
        <f t="shared" si="34"/>
        <v>0</v>
      </c>
      <c r="J62" s="68">
        <f t="shared" si="34"/>
        <v>0</v>
      </c>
      <c r="K62" s="68">
        <f t="shared" si="34"/>
        <v>0</v>
      </c>
      <c r="L62" s="68">
        <f t="shared" si="34"/>
        <v>0</v>
      </c>
      <c r="M62" s="68">
        <f t="shared" si="34"/>
        <v>0</v>
      </c>
      <c r="N62" s="68">
        <f t="shared" si="34"/>
        <v>0</v>
      </c>
      <c r="O62" s="68">
        <f t="shared" si="34"/>
        <v>0</v>
      </c>
      <c r="P62" s="68">
        <f t="shared" si="34"/>
        <v>0</v>
      </c>
      <c r="Q62" s="68">
        <f t="shared" si="34"/>
        <v>0</v>
      </c>
      <c r="R62" s="68">
        <f t="shared" si="34"/>
        <v>0</v>
      </c>
      <c r="S62" s="68">
        <f t="shared" si="34"/>
        <v>0</v>
      </c>
      <c r="T62" s="68">
        <f t="shared" si="34"/>
        <v>0</v>
      </c>
      <c r="U62" s="68">
        <f t="shared" si="34"/>
        <v>0</v>
      </c>
      <c r="V62" s="68">
        <f t="shared" si="34"/>
        <v>0</v>
      </c>
      <c r="W62" s="68">
        <f t="shared" si="34"/>
        <v>0</v>
      </c>
      <c r="X62" s="68">
        <f t="shared" si="34"/>
        <v>0</v>
      </c>
      <c r="Y62" s="68">
        <f t="shared" si="34"/>
        <v>0</v>
      </c>
      <c r="Z62" s="68">
        <f t="shared" si="34"/>
        <v>0</v>
      </c>
      <c r="AA62" s="68">
        <f t="shared" si="34"/>
        <v>0</v>
      </c>
      <c r="AB62" s="68">
        <f t="shared" si="34"/>
        <v>0</v>
      </c>
      <c r="AC62" s="68">
        <f t="shared" si="34"/>
        <v>0</v>
      </c>
      <c r="AD62" s="68">
        <f t="shared" si="34"/>
        <v>0</v>
      </c>
      <c r="AE62" s="68">
        <f t="shared" si="34"/>
        <v>0</v>
      </c>
      <c r="AF62" s="68">
        <f t="shared" si="34"/>
        <v>0</v>
      </c>
      <c r="AG62" s="68">
        <f t="shared" si="34"/>
        <v>0</v>
      </c>
      <c r="AH62" s="68">
        <f t="shared" si="34"/>
        <v>0</v>
      </c>
      <c r="AI62" s="68">
        <f t="shared" si="34"/>
        <v>0</v>
      </c>
      <c r="AJ62" s="68">
        <f t="shared" si="34"/>
        <v>0</v>
      </c>
      <c r="AK62" s="68">
        <f t="shared" si="34"/>
        <v>0</v>
      </c>
      <c r="AL62" s="68">
        <f t="shared" si="34"/>
        <v>0</v>
      </c>
      <c r="AM62" s="68">
        <f t="shared" si="34"/>
        <v>0</v>
      </c>
      <c r="AN62" s="68">
        <f t="shared" si="34"/>
        <v>0</v>
      </c>
      <c r="AO62" s="68">
        <f t="shared" si="34"/>
        <v>0</v>
      </c>
      <c r="AP62" s="68">
        <f t="shared" si="34"/>
        <v>0</v>
      </c>
      <c r="AQ62" s="68">
        <f t="shared" si="34"/>
        <v>0</v>
      </c>
      <c r="AR62" s="68">
        <f t="shared" si="34"/>
        <v>0</v>
      </c>
      <c r="AS62" s="68">
        <f t="shared" si="34"/>
        <v>0</v>
      </c>
      <c r="AT62" s="68">
        <f t="shared" si="34"/>
        <v>0</v>
      </c>
      <c r="AU62" s="68">
        <f t="shared" si="34"/>
        <v>0</v>
      </c>
      <c r="AV62" s="68">
        <f t="shared" si="34"/>
        <v>0</v>
      </c>
      <c r="AW62" s="68">
        <f t="shared" si="34"/>
        <v>0</v>
      </c>
      <c r="AX62" s="68">
        <f t="shared" si="34"/>
        <v>0</v>
      </c>
      <c r="AY62" s="68">
        <f t="shared" si="34"/>
        <v>0</v>
      </c>
      <c r="AZ62" s="68">
        <f t="shared" si="34"/>
        <v>0</v>
      </c>
      <c r="BA62" s="68">
        <f t="shared" si="34"/>
        <v>0</v>
      </c>
      <c r="BB62" s="68">
        <f t="shared" si="34"/>
        <v>0</v>
      </c>
      <c r="BC62" s="68">
        <f t="shared" si="34"/>
        <v>0</v>
      </c>
      <c r="BD62" s="68">
        <f t="shared" si="34"/>
        <v>0</v>
      </c>
      <c r="BE62" s="68">
        <f t="shared" si="34"/>
        <v>0</v>
      </c>
      <c r="BF62" s="68">
        <f t="shared" si="34"/>
        <v>0</v>
      </c>
      <c r="BG62" s="68">
        <f t="shared" si="34"/>
        <v>0</v>
      </c>
      <c r="BH62" s="68">
        <f t="shared" si="34"/>
        <v>0</v>
      </c>
      <c r="BI62" s="68">
        <f t="shared" si="34"/>
        <v>0</v>
      </c>
      <c r="BJ62" s="68">
        <f t="shared" si="34"/>
        <v>0</v>
      </c>
      <c r="BK62" s="68">
        <f t="shared" si="34"/>
        <v>0</v>
      </c>
      <c r="BL62" s="68">
        <f t="shared" si="34"/>
        <v>0</v>
      </c>
      <c r="BM62" s="37"/>
      <c r="BN62" s="75">
        <f>SUM(B62:BM62)</f>
        <v>0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5">SUM(C61:C62)</f>
        <v>0</v>
      </c>
      <c r="D63" s="75">
        <f t="shared" si="35"/>
        <v>0</v>
      </c>
      <c r="E63" s="75">
        <f t="shared" si="35"/>
        <v>0</v>
      </c>
      <c r="F63" s="75">
        <f t="shared" si="35"/>
        <v>0</v>
      </c>
      <c r="G63" s="75">
        <f t="shared" si="35"/>
        <v>0</v>
      </c>
      <c r="H63" s="75">
        <f t="shared" si="35"/>
        <v>0</v>
      </c>
      <c r="I63" s="75">
        <f t="shared" si="35"/>
        <v>0</v>
      </c>
      <c r="J63" s="75">
        <f t="shared" si="35"/>
        <v>0</v>
      </c>
      <c r="K63" s="75">
        <f t="shared" si="35"/>
        <v>0</v>
      </c>
      <c r="L63" s="75">
        <f t="shared" si="35"/>
        <v>0</v>
      </c>
      <c r="M63" s="75">
        <f t="shared" si="35"/>
        <v>0</v>
      </c>
      <c r="N63" s="75">
        <f t="shared" si="35"/>
        <v>0</v>
      </c>
      <c r="O63" s="75">
        <f t="shared" si="35"/>
        <v>0</v>
      </c>
      <c r="P63" s="75">
        <f t="shared" si="35"/>
        <v>0</v>
      </c>
      <c r="Q63" s="75">
        <f t="shared" si="35"/>
        <v>0</v>
      </c>
      <c r="R63" s="75">
        <f t="shared" si="35"/>
        <v>0</v>
      </c>
      <c r="S63" s="75">
        <f t="shared" si="35"/>
        <v>0</v>
      </c>
      <c r="T63" s="75">
        <f t="shared" si="35"/>
        <v>0</v>
      </c>
      <c r="U63" s="75">
        <f t="shared" si="35"/>
        <v>0</v>
      </c>
      <c r="V63" s="75">
        <f t="shared" si="35"/>
        <v>0</v>
      </c>
      <c r="W63" s="75">
        <f t="shared" si="35"/>
        <v>0</v>
      </c>
      <c r="X63" s="75">
        <f t="shared" si="35"/>
        <v>0</v>
      </c>
      <c r="Y63" s="75">
        <f t="shared" si="35"/>
        <v>0</v>
      </c>
      <c r="Z63" s="75">
        <f t="shared" si="35"/>
        <v>0</v>
      </c>
      <c r="AA63" s="75">
        <f t="shared" si="35"/>
        <v>0</v>
      </c>
      <c r="AB63" s="75">
        <f t="shared" si="35"/>
        <v>0</v>
      </c>
      <c r="AC63" s="75">
        <f t="shared" si="35"/>
        <v>0</v>
      </c>
      <c r="AD63" s="75">
        <f t="shared" si="35"/>
        <v>0</v>
      </c>
      <c r="AE63" s="75">
        <f t="shared" si="35"/>
        <v>0</v>
      </c>
      <c r="AF63" s="75">
        <f t="shared" si="35"/>
        <v>0</v>
      </c>
      <c r="AG63" s="75">
        <f t="shared" si="35"/>
        <v>0</v>
      </c>
      <c r="AH63" s="75">
        <f t="shared" si="35"/>
        <v>0</v>
      </c>
      <c r="AI63" s="75">
        <f t="shared" si="35"/>
        <v>0</v>
      </c>
      <c r="AJ63" s="75">
        <f t="shared" si="35"/>
        <v>0</v>
      </c>
      <c r="AK63" s="75">
        <f t="shared" si="35"/>
        <v>0</v>
      </c>
      <c r="AL63" s="75">
        <f t="shared" si="35"/>
        <v>0</v>
      </c>
      <c r="AM63" s="75">
        <f t="shared" si="35"/>
        <v>0</v>
      </c>
      <c r="AN63" s="75">
        <f t="shared" si="35"/>
        <v>0</v>
      </c>
      <c r="AO63" s="75">
        <f t="shared" si="35"/>
        <v>0</v>
      </c>
      <c r="AP63" s="75">
        <f t="shared" si="35"/>
        <v>0</v>
      </c>
      <c r="AQ63" s="75">
        <f t="shared" si="35"/>
        <v>0</v>
      </c>
      <c r="AR63" s="75">
        <f t="shared" si="35"/>
        <v>0</v>
      </c>
      <c r="AS63" s="75">
        <f t="shared" si="35"/>
        <v>0</v>
      </c>
      <c r="AT63" s="75">
        <f t="shared" si="35"/>
        <v>0</v>
      </c>
      <c r="AU63" s="75">
        <f t="shared" si="35"/>
        <v>0</v>
      </c>
      <c r="AV63" s="75">
        <f t="shared" si="35"/>
        <v>0</v>
      </c>
      <c r="AW63" s="75">
        <f t="shared" si="35"/>
        <v>0</v>
      </c>
      <c r="AX63" s="75">
        <f t="shared" si="35"/>
        <v>0</v>
      </c>
      <c r="AY63" s="75">
        <f t="shared" si="35"/>
        <v>0</v>
      </c>
      <c r="AZ63" s="75">
        <f t="shared" si="35"/>
        <v>0</v>
      </c>
      <c r="BA63" s="75">
        <f t="shared" si="35"/>
        <v>0</v>
      </c>
      <c r="BB63" s="75">
        <f t="shared" si="35"/>
        <v>0</v>
      </c>
      <c r="BC63" s="75">
        <f t="shared" si="35"/>
        <v>0</v>
      </c>
      <c r="BD63" s="75">
        <f t="shared" si="35"/>
        <v>0</v>
      </c>
      <c r="BE63" s="75">
        <f t="shared" si="35"/>
        <v>0</v>
      </c>
      <c r="BF63" s="75">
        <f t="shared" si="35"/>
        <v>0</v>
      </c>
      <c r="BG63" s="75">
        <f t="shared" si="35"/>
        <v>0</v>
      </c>
      <c r="BH63" s="75">
        <f t="shared" si="35"/>
        <v>0</v>
      </c>
      <c r="BI63" s="75">
        <f t="shared" si="35"/>
        <v>0</v>
      </c>
      <c r="BJ63" s="75">
        <f t="shared" si="35"/>
        <v>0</v>
      </c>
      <c r="BK63" s="75">
        <f t="shared" si="35"/>
        <v>0</v>
      </c>
      <c r="BL63" s="75">
        <f t="shared" si="35"/>
        <v>0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6">C63*C64</f>
        <v>0</v>
      </c>
      <c r="D65" s="119">
        <f t="shared" si="36"/>
        <v>0</v>
      </c>
      <c r="E65" s="119">
        <f t="shared" si="36"/>
        <v>0</v>
      </c>
      <c r="F65" s="119">
        <f t="shared" si="36"/>
        <v>0</v>
      </c>
      <c r="G65" s="119">
        <f t="shared" si="36"/>
        <v>0</v>
      </c>
      <c r="H65" s="119">
        <f t="shared" si="36"/>
        <v>0</v>
      </c>
      <c r="I65" s="119">
        <f t="shared" si="36"/>
        <v>0</v>
      </c>
      <c r="J65" s="119">
        <f t="shared" si="36"/>
        <v>0</v>
      </c>
      <c r="K65" s="119">
        <f t="shared" si="36"/>
        <v>0</v>
      </c>
      <c r="L65" s="119">
        <f t="shared" si="36"/>
        <v>0</v>
      </c>
      <c r="M65" s="119">
        <f t="shared" si="36"/>
        <v>0</v>
      </c>
      <c r="N65" s="119">
        <f t="shared" si="36"/>
        <v>0</v>
      </c>
      <c r="O65" s="119">
        <f t="shared" si="36"/>
        <v>0</v>
      </c>
      <c r="P65" s="119">
        <f t="shared" si="36"/>
        <v>0</v>
      </c>
      <c r="Q65" s="119">
        <f t="shared" si="36"/>
        <v>0</v>
      </c>
      <c r="R65" s="119">
        <f t="shared" si="36"/>
        <v>0</v>
      </c>
      <c r="S65" s="119">
        <f t="shared" si="36"/>
        <v>0</v>
      </c>
      <c r="T65" s="119">
        <f t="shared" si="36"/>
        <v>0</v>
      </c>
      <c r="U65" s="119">
        <f t="shared" si="36"/>
        <v>0</v>
      </c>
      <c r="V65" s="119">
        <f t="shared" si="36"/>
        <v>0</v>
      </c>
      <c r="W65" s="119">
        <f t="shared" si="36"/>
        <v>0</v>
      </c>
      <c r="X65" s="119">
        <f t="shared" si="36"/>
        <v>0</v>
      </c>
      <c r="Y65" s="119">
        <f t="shared" si="36"/>
        <v>0</v>
      </c>
      <c r="Z65" s="119">
        <f t="shared" si="36"/>
        <v>0</v>
      </c>
      <c r="AA65" s="119">
        <f t="shared" si="36"/>
        <v>0</v>
      </c>
      <c r="AB65" s="119">
        <f t="shared" si="36"/>
        <v>0</v>
      </c>
      <c r="AC65" s="119">
        <f t="shared" si="36"/>
        <v>0</v>
      </c>
      <c r="AD65" s="119">
        <f t="shared" si="36"/>
        <v>0</v>
      </c>
      <c r="AE65" s="119">
        <f t="shared" si="36"/>
        <v>0</v>
      </c>
      <c r="AF65" s="119">
        <f t="shared" si="36"/>
        <v>0</v>
      </c>
      <c r="AG65" s="119">
        <f t="shared" si="36"/>
        <v>0</v>
      </c>
      <c r="AH65" s="119">
        <f t="shared" si="36"/>
        <v>0</v>
      </c>
      <c r="AI65" s="119">
        <f t="shared" si="36"/>
        <v>0</v>
      </c>
      <c r="AJ65" s="119">
        <f t="shared" si="36"/>
        <v>0</v>
      </c>
      <c r="AK65" s="119">
        <f t="shared" si="36"/>
        <v>0</v>
      </c>
      <c r="AL65" s="119">
        <f t="shared" si="36"/>
        <v>0</v>
      </c>
      <c r="AM65" s="119">
        <f t="shared" si="36"/>
        <v>0</v>
      </c>
      <c r="AN65" s="119">
        <f t="shared" si="36"/>
        <v>0</v>
      </c>
      <c r="AO65" s="119">
        <f t="shared" si="36"/>
        <v>0</v>
      </c>
      <c r="AP65" s="119">
        <f t="shared" si="36"/>
        <v>0</v>
      </c>
      <c r="AQ65" s="119">
        <f t="shared" si="36"/>
        <v>0</v>
      </c>
      <c r="AR65" s="119">
        <f t="shared" si="36"/>
        <v>0</v>
      </c>
      <c r="AS65" s="119">
        <f t="shared" si="36"/>
        <v>0</v>
      </c>
      <c r="AT65" s="119">
        <f t="shared" si="36"/>
        <v>0</v>
      </c>
      <c r="AU65" s="119">
        <f t="shared" si="36"/>
        <v>0</v>
      </c>
      <c r="AV65" s="119">
        <f t="shared" si="36"/>
        <v>0</v>
      </c>
      <c r="AW65" s="119">
        <f t="shared" si="36"/>
        <v>0</v>
      </c>
      <c r="AX65" s="119">
        <f t="shared" si="36"/>
        <v>0</v>
      </c>
      <c r="AY65" s="119">
        <f t="shared" si="36"/>
        <v>0</v>
      </c>
      <c r="AZ65" s="119">
        <f t="shared" si="36"/>
        <v>0</v>
      </c>
      <c r="BA65" s="119">
        <f t="shared" si="36"/>
        <v>0</v>
      </c>
      <c r="BB65" s="119">
        <f t="shared" si="36"/>
        <v>0</v>
      </c>
      <c r="BC65" s="119">
        <f t="shared" si="36"/>
        <v>0</v>
      </c>
      <c r="BD65" s="119">
        <f t="shared" si="36"/>
        <v>0</v>
      </c>
      <c r="BE65" s="119">
        <f t="shared" si="36"/>
        <v>0</v>
      </c>
      <c r="BF65" s="119">
        <f t="shared" si="36"/>
        <v>0</v>
      </c>
      <c r="BG65" s="119">
        <f t="shared" si="36"/>
        <v>0</v>
      </c>
      <c r="BH65" s="119">
        <f t="shared" si="36"/>
        <v>0</v>
      </c>
      <c r="BI65" s="119">
        <f t="shared" si="36"/>
        <v>0</v>
      </c>
      <c r="BJ65" s="119">
        <f t="shared" si="36"/>
        <v>0</v>
      </c>
      <c r="BK65" s="119">
        <f t="shared" si="36"/>
        <v>0</v>
      </c>
      <c r="BL65" s="119">
        <f t="shared" si="36"/>
        <v>0</v>
      </c>
      <c r="BM65" s="113"/>
      <c r="BN65" s="316">
        <f>SUM(B65:BM65)</f>
        <v>0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7">B20</f>
        <v>0</v>
      </c>
      <c r="C71" s="87">
        <f t="shared" si="37"/>
        <v>0</v>
      </c>
      <c r="D71" s="87">
        <f t="shared" si="37"/>
        <v>0</v>
      </c>
      <c r="E71" s="87">
        <f t="shared" si="37"/>
        <v>0</v>
      </c>
      <c r="F71" s="87">
        <f t="shared" si="37"/>
        <v>0</v>
      </c>
      <c r="G71" s="87">
        <f t="shared" si="37"/>
        <v>0</v>
      </c>
      <c r="H71" s="87">
        <f t="shared" si="37"/>
        <v>0</v>
      </c>
      <c r="I71" s="87">
        <f t="shared" si="37"/>
        <v>0</v>
      </c>
      <c r="J71" s="87">
        <f t="shared" si="37"/>
        <v>0</v>
      </c>
      <c r="K71" s="87">
        <f t="shared" si="37"/>
        <v>0</v>
      </c>
      <c r="L71" s="87">
        <f t="shared" si="37"/>
        <v>0</v>
      </c>
      <c r="M71" s="87">
        <f t="shared" si="37"/>
        <v>0</v>
      </c>
      <c r="N71" s="87">
        <f t="shared" si="37"/>
        <v>0</v>
      </c>
      <c r="O71" s="87">
        <f t="shared" si="37"/>
        <v>0</v>
      </c>
      <c r="P71" s="87">
        <f t="shared" si="37"/>
        <v>0</v>
      </c>
      <c r="Q71" s="87">
        <f t="shared" si="37"/>
        <v>0</v>
      </c>
      <c r="R71" s="87">
        <f t="shared" si="37"/>
        <v>0</v>
      </c>
      <c r="S71" s="87">
        <f t="shared" si="37"/>
        <v>0</v>
      </c>
      <c r="T71" s="87">
        <f t="shared" si="37"/>
        <v>0</v>
      </c>
      <c r="U71" s="87">
        <f t="shared" si="37"/>
        <v>0</v>
      </c>
      <c r="V71" s="87">
        <f t="shared" si="37"/>
        <v>0</v>
      </c>
      <c r="W71" s="87">
        <f t="shared" si="37"/>
        <v>0</v>
      </c>
      <c r="X71" s="87">
        <f t="shared" si="37"/>
        <v>0</v>
      </c>
      <c r="Y71" s="87">
        <f t="shared" si="37"/>
        <v>0</v>
      </c>
      <c r="Z71" s="87">
        <f t="shared" si="37"/>
        <v>0</v>
      </c>
      <c r="AA71" s="87">
        <f t="shared" si="37"/>
        <v>0</v>
      </c>
      <c r="AB71" s="87">
        <f t="shared" si="37"/>
        <v>0</v>
      </c>
      <c r="AC71" s="87">
        <f t="shared" si="37"/>
        <v>0</v>
      </c>
      <c r="AD71" s="87">
        <f t="shared" si="37"/>
        <v>0</v>
      </c>
      <c r="AE71" s="87">
        <f t="shared" si="37"/>
        <v>0</v>
      </c>
      <c r="AF71" s="87">
        <f t="shared" si="37"/>
        <v>0</v>
      </c>
      <c r="AG71" s="87">
        <f t="shared" si="37"/>
        <v>0</v>
      </c>
      <c r="AH71" s="87">
        <f t="shared" si="37"/>
        <v>0</v>
      </c>
      <c r="AI71" s="87">
        <f t="shared" si="37"/>
        <v>0</v>
      </c>
      <c r="AJ71" s="87">
        <f t="shared" si="37"/>
        <v>0</v>
      </c>
      <c r="AK71" s="87">
        <f t="shared" si="37"/>
        <v>0</v>
      </c>
      <c r="AL71" s="87">
        <f t="shared" si="37"/>
        <v>0</v>
      </c>
      <c r="AM71" s="87">
        <f t="shared" si="37"/>
        <v>0</v>
      </c>
      <c r="AN71" s="87">
        <f t="shared" si="37"/>
        <v>0</v>
      </c>
      <c r="AO71" s="87">
        <f t="shared" si="37"/>
        <v>0</v>
      </c>
      <c r="AP71" s="87">
        <f t="shared" si="37"/>
        <v>0</v>
      </c>
      <c r="AQ71" s="87">
        <f t="shared" si="37"/>
        <v>0</v>
      </c>
      <c r="AR71" s="87">
        <f t="shared" si="37"/>
        <v>0</v>
      </c>
      <c r="AS71" s="87">
        <f t="shared" si="37"/>
        <v>0</v>
      </c>
      <c r="AT71" s="87">
        <f t="shared" si="37"/>
        <v>0</v>
      </c>
      <c r="AU71" s="87">
        <f t="shared" si="37"/>
        <v>0</v>
      </c>
      <c r="AV71" s="87">
        <f t="shared" si="37"/>
        <v>0</v>
      </c>
      <c r="AW71" s="87">
        <f t="shared" si="37"/>
        <v>0</v>
      </c>
      <c r="AX71" s="87">
        <f t="shared" si="37"/>
        <v>0</v>
      </c>
      <c r="AY71" s="87">
        <f t="shared" si="37"/>
        <v>0</v>
      </c>
      <c r="AZ71" s="87">
        <f t="shared" si="37"/>
        <v>0</v>
      </c>
      <c r="BA71" s="87">
        <f t="shared" si="37"/>
        <v>0</v>
      </c>
      <c r="BB71" s="87">
        <f t="shared" si="37"/>
        <v>0</v>
      </c>
      <c r="BC71" s="87">
        <f t="shared" si="37"/>
        <v>0</v>
      </c>
      <c r="BD71" s="87">
        <f t="shared" si="37"/>
        <v>0</v>
      </c>
      <c r="BE71" s="87">
        <f t="shared" si="37"/>
        <v>0</v>
      </c>
      <c r="BF71" s="87">
        <f t="shared" si="37"/>
        <v>0</v>
      </c>
      <c r="BG71" s="87">
        <f t="shared" si="37"/>
        <v>0</v>
      </c>
      <c r="BH71" s="87">
        <f t="shared" si="37"/>
        <v>0</v>
      </c>
      <c r="BI71" s="87">
        <f t="shared" si="37"/>
        <v>0</v>
      </c>
      <c r="BJ71" s="87">
        <f t="shared" si="37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0</v>
      </c>
      <c r="E73" s="87">
        <f>SUM($B$71:E71)-SUM($B$72:E72)</f>
        <v>0</v>
      </c>
      <c r="F73" s="87">
        <f>SUM($B$71:F71)-SUM($B$72:F72)</f>
        <v>0</v>
      </c>
      <c r="G73" s="87">
        <f>SUM($B$71:G71)-SUM($B$72:G72)</f>
        <v>0</v>
      </c>
      <c r="H73" s="87">
        <f>SUM($B$71:H71)-SUM($B$72:H72)</f>
        <v>0</v>
      </c>
      <c r="I73" s="87">
        <f>SUM($B$71:I71)-SUM($B$72:I72)</f>
        <v>0</v>
      </c>
      <c r="J73" s="87">
        <f>SUM($B$71:J71)-SUM($B$72:J72)</f>
        <v>0</v>
      </c>
      <c r="K73" s="87">
        <f>SUM($B$71:K71)-SUM($B$72:K72)</f>
        <v>0</v>
      </c>
      <c r="L73" s="87">
        <f>SUM($B$71:L71)-SUM($B$72:L72)</f>
        <v>0</v>
      </c>
      <c r="M73" s="87">
        <f>SUM($B$71:M71)-SUM($B$72:M72)</f>
        <v>0</v>
      </c>
      <c r="N73" s="87">
        <f>SUM($B$71:N71)-SUM($B$72:N72)</f>
        <v>0</v>
      </c>
      <c r="O73" s="87">
        <f>SUM($B$71:O71)-SUM($B$72:O72)</f>
        <v>0</v>
      </c>
      <c r="P73" s="87">
        <f>SUM($B$71:P71)-SUM($B$72:P72)</f>
        <v>0</v>
      </c>
      <c r="Q73" s="87">
        <f>SUM($B$71:Q71)-SUM($B$72:Q72)</f>
        <v>0</v>
      </c>
      <c r="R73" s="87">
        <f>SUM($B$71:R71)-SUM($B$72:R72)</f>
        <v>0</v>
      </c>
      <c r="S73" s="87">
        <f>SUM($B$71:S71)-SUM($B$72:S72)</f>
        <v>0</v>
      </c>
      <c r="T73" s="87">
        <f>SUM($B$71:T71)-SUM($B$72:T72)</f>
        <v>0</v>
      </c>
      <c r="U73" s="87">
        <f>SUM($B$71:U71)-SUM($B$72:U72)</f>
        <v>0</v>
      </c>
      <c r="V73" s="87">
        <f>SUM($B$71:V71)-SUM($B$72:V72)</f>
        <v>0</v>
      </c>
      <c r="W73" s="87">
        <f>SUM($B$71:W71)-SUM($B$72:W72)</f>
        <v>0</v>
      </c>
      <c r="X73" s="87">
        <f>SUM($B$71:X71)-SUM($B$72:X72)</f>
        <v>0</v>
      </c>
      <c r="Y73" s="87">
        <f>SUM($B$71:Y71)-SUM($B$72:Y72)</f>
        <v>0</v>
      </c>
      <c r="Z73" s="87">
        <f>SUM($B$71:Z71)-SUM($B$72:Z72)</f>
        <v>0</v>
      </c>
      <c r="AA73" s="87">
        <f>SUM($B$71:AA71)-SUM($B$72:AA72)</f>
        <v>0</v>
      </c>
      <c r="AB73" s="87">
        <f>SUM($B$71:AB71)-SUM($B$72:AB72)</f>
        <v>0</v>
      </c>
      <c r="AC73" s="87">
        <f>SUM($B$71:AC71)-SUM($B$72:AC72)</f>
        <v>0</v>
      </c>
      <c r="AD73" s="87">
        <f>SUM($B$71:AD71)-SUM($B$72:AD72)</f>
        <v>0</v>
      </c>
      <c r="AE73" s="87">
        <f>SUM($B$71:AE71)-SUM($B$72:AE72)</f>
        <v>0</v>
      </c>
      <c r="AF73" s="87">
        <f>SUM($B$71:AF71)-SUM($B$72:AF72)</f>
        <v>0</v>
      </c>
      <c r="AG73" s="87">
        <f>SUM($B$71:AG71)-SUM($B$72:AG72)</f>
        <v>0</v>
      </c>
      <c r="AH73" s="87">
        <f>SUM($B$71:AH71)-SUM($B$72:AH72)</f>
        <v>0</v>
      </c>
      <c r="AI73" s="87">
        <f>SUM($B$71:AI71)-SUM($B$72:AI72)</f>
        <v>0</v>
      </c>
      <c r="AJ73" s="87">
        <f>SUM($B$71:AJ71)-SUM($B$72:AJ72)</f>
        <v>0</v>
      </c>
      <c r="AK73" s="87">
        <f>SUM($B$71:AK71)-SUM($B$72:AK72)</f>
        <v>0</v>
      </c>
      <c r="AL73" s="87">
        <f>SUM($B$71:AL71)-SUM($B$72:AL72)</f>
        <v>0</v>
      </c>
      <c r="AM73" s="87">
        <f>SUM($B$71:AM71)-SUM($B$72:AM72)</f>
        <v>0</v>
      </c>
      <c r="AN73" s="87">
        <f>SUM($B$71:AN71)-SUM($B$72:AN72)</f>
        <v>0</v>
      </c>
      <c r="AO73" s="87">
        <f>SUM($B$71:AO71)-SUM($B$72:AO72)</f>
        <v>0</v>
      </c>
      <c r="AP73" s="87">
        <f>SUM($B$71:AP71)-SUM($B$72:AP72)</f>
        <v>0</v>
      </c>
      <c r="AQ73" s="87">
        <f>SUM($B$71:AQ71)-SUM($B$72:AQ72)</f>
        <v>0</v>
      </c>
      <c r="AR73" s="87">
        <f>SUM($B$71:AR71)-SUM($B$72:AR72)</f>
        <v>0</v>
      </c>
      <c r="AS73" s="87">
        <f>SUM($B$71:AS71)-SUM($B$72:AS72)</f>
        <v>0</v>
      </c>
      <c r="AT73" s="87">
        <f>SUM($B$71:AT71)-SUM($B$72:AT72)</f>
        <v>0</v>
      </c>
      <c r="AU73" s="87">
        <f>SUM($B$71:AU71)-SUM($B$72:AU72)</f>
        <v>0</v>
      </c>
      <c r="AV73" s="87">
        <f>SUM($B$71:AV71)-SUM($B$72:AV72)</f>
        <v>0</v>
      </c>
      <c r="AW73" s="87">
        <f>SUM($B$71:AW71)-SUM($B$72:AW72)</f>
        <v>0</v>
      </c>
      <c r="AX73" s="87">
        <f>SUM($B$71:AX71)-SUM($B$72:AX72)</f>
        <v>0</v>
      </c>
      <c r="AY73" s="87">
        <f>SUM($B$71:AY71)-SUM($B$72:AY72)</f>
        <v>0</v>
      </c>
      <c r="AZ73" s="87">
        <f>SUM($B$71:AZ71)-SUM($B$72:AZ72)</f>
        <v>0</v>
      </c>
      <c r="BA73" s="87">
        <f>SUM($B$71:BA71)-SUM($B$72:BA72)</f>
        <v>0</v>
      </c>
      <c r="BB73" s="87">
        <f>SUM($B$71:BB71)-SUM($B$72:BB72)</f>
        <v>0</v>
      </c>
      <c r="BC73" s="87">
        <f>SUM($B$71:BC71)-SUM($B$72:BC72)</f>
        <v>0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/>
      <c r="C74" s="128"/>
      <c r="D74" s="331"/>
      <c r="E74" s="331"/>
      <c r="F74" s="331">
        <f>($F$71*TaxDepr!B$33)</f>
        <v>0</v>
      </c>
      <c r="G74" s="331">
        <f>($F$71*TaxDepr!C$33)</f>
        <v>0</v>
      </c>
      <c r="H74" s="331">
        <f>($F$71*TaxDepr!D$33)</f>
        <v>0</v>
      </c>
      <c r="I74" s="331">
        <f>($F$71*TaxDepr!E$33)</f>
        <v>0</v>
      </c>
      <c r="J74" s="331">
        <f>($F$71*TaxDepr!F$33)</f>
        <v>0</v>
      </c>
      <c r="K74" s="331">
        <f>($F$71*TaxDepr!G$33)</f>
        <v>0</v>
      </c>
      <c r="L74" s="331">
        <f>($F$71*TaxDepr!H$33)</f>
        <v>0</v>
      </c>
      <c r="M74" s="331">
        <f>($F$71*TaxDepr!I$33)</f>
        <v>0</v>
      </c>
      <c r="N74" s="331">
        <f>($F$71*TaxDepr!J$33)</f>
        <v>0</v>
      </c>
      <c r="O74" s="331">
        <f>($F$71*TaxDepr!K$33)</f>
        <v>0</v>
      </c>
      <c r="P74" s="331">
        <f>($F$71*TaxDepr!L$33)</f>
        <v>0</v>
      </c>
      <c r="Q74" s="331">
        <f>($F$71*TaxDepr!M$33)</f>
        <v>0</v>
      </c>
      <c r="R74" s="331">
        <f>($F$71*TaxDepr!N$33)</f>
        <v>0</v>
      </c>
      <c r="S74" s="331">
        <f>($F$71*TaxDepr!O$33)</f>
        <v>0</v>
      </c>
      <c r="T74" s="331">
        <f>($F$71*TaxDepr!P$33)</f>
        <v>0</v>
      </c>
      <c r="U74" s="331">
        <f>($F$71*TaxDepr!Q$33)</f>
        <v>0</v>
      </c>
      <c r="V74" s="331">
        <f>($F$71*TaxDepr!R$33)</f>
        <v>0</v>
      </c>
      <c r="W74" s="331">
        <f>($F$71*TaxDepr!S$33)</f>
        <v>0</v>
      </c>
      <c r="X74" s="331">
        <f>($F$71*TaxDepr!T$33)</f>
        <v>0</v>
      </c>
      <c r="Y74" s="331">
        <f>($F$71*TaxDepr!U$33)</f>
        <v>0</v>
      </c>
      <c r="Z74" s="331">
        <f>($F$71*TaxDepr!V$33)</f>
        <v>0</v>
      </c>
      <c r="AA74" s="331"/>
      <c r="AB74" s="331">
        <f>($J$71*TaxDepr!T$33)</f>
        <v>0</v>
      </c>
      <c r="AC74" s="331">
        <f>($J$71*TaxDepr!U$33)</f>
        <v>0</v>
      </c>
      <c r="AD74" s="331">
        <f>($J$71*TaxDepr!V$33)</f>
        <v>0</v>
      </c>
      <c r="AE74" s="331"/>
      <c r="AF74" s="331">
        <f>($J$71*TaxDepr!X$33)</f>
        <v>0</v>
      </c>
      <c r="AG74" s="331">
        <f>($J$71*TaxDepr!Y$33)</f>
        <v>0</v>
      </c>
      <c r="AH74" s="331">
        <f>($J$71*TaxDepr!Z$33)</f>
        <v>0</v>
      </c>
      <c r="AI74" s="331">
        <f>($J$71*TaxDepr!AA$33)</f>
        <v>0</v>
      </c>
      <c r="AJ74" s="331">
        <f>($J$71*TaxDepr!AB$33)</f>
        <v>0</v>
      </c>
      <c r="AK74" s="331">
        <f>($J$71*TaxDepr!AC$33)</f>
        <v>0</v>
      </c>
      <c r="AL74" s="331">
        <f>($J$71*TaxDepr!AD$33)</f>
        <v>0</v>
      </c>
      <c r="AM74" s="331">
        <f>($J$71*TaxDepr!AE$33)</f>
        <v>0</v>
      </c>
      <c r="AN74" s="331">
        <f>($J$71*TaxDepr!AF$33)</f>
        <v>0</v>
      </c>
      <c r="AO74" s="331">
        <f>($J$71*TaxDepr!AG$33)</f>
        <v>0</v>
      </c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0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8">C72+C74</f>
        <v>0</v>
      </c>
      <c r="D75" s="95">
        <f t="shared" si="38"/>
        <v>0</v>
      </c>
      <c r="E75" s="95">
        <f t="shared" si="38"/>
        <v>0</v>
      </c>
      <c r="F75" s="95">
        <f t="shared" si="38"/>
        <v>0</v>
      </c>
      <c r="G75" s="95">
        <f t="shared" si="38"/>
        <v>0</v>
      </c>
      <c r="H75" s="95">
        <f t="shared" si="38"/>
        <v>0</v>
      </c>
      <c r="I75" s="95">
        <f t="shared" si="38"/>
        <v>0</v>
      </c>
      <c r="J75" s="95">
        <f t="shared" si="38"/>
        <v>0</v>
      </c>
      <c r="K75" s="95">
        <f t="shared" si="38"/>
        <v>0</v>
      </c>
      <c r="L75" s="95">
        <f t="shared" si="38"/>
        <v>0</v>
      </c>
      <c r="M75" s="95">
        <f t="shared" si="38"/>
        <v>0</v>
      </c>
      <c r="N75" s="95">
        <f t="shared" si="38"/>
        <v>0</v>
      </c>
      <c r="O75" s="95">
        <f t="shared" si="38"/>
        <v>0</v>
      </c>
      <c r="P75" s="95">
        <f t="shared" si="38"/>
        <v>0</v>
      </c>
      <c r="Q75" s="95">
        <f t="shared" si="38"/>
        <v>0</v>
      </c>
      <c r="R75" s="95">
        <f t="shared" si="38"/>
        <v>0</v>
      </c>
      <c r="S75" s="95">
        <f t="shared" si="38"/>
        <v>0</v>
      </c>
      <c r="T75" s="95">
        <f t="shared" si="38"/>
        <v>0</v>
      </c>
      <c r="U75" s="95">
        <f t="shared" si="38"/>
        <v>0</v>
      </c>
      <c r="V75" s="95">
        <f t="shared" si="38"/>
        <v>0</v>
      </c>
      <c r="W75" s="95">
        <f t="shared" si="38"/>
        <v>0</v>
      </c>
      <c r="X75" s="95">
        <f t="shared" si="38"/>
        <v>0</v>
      </c>
      <c r="Y75" s="95">
        <f t="shared" si="38"/>
        <v>0</v>
      </c>
      <c r="Z75" s="95">
        <f t="shared" si="38"/>
        <v>0</v>
      </c>
      <c r="AA75" s="95">
        <f t="shared" si="38"/>
        <v>0</v>
      </c>
      <c r="AB75" s="95">
        <f t="shared" si="38"/>
        <v>0</v>
      </c>
      <c r="AC75" s="95">
        <f t="shared" si="38"/>
        <v>0</v>
      </c>
      <c r="AD75" s="95">
        <f t="shared" si="38"/>
        <v>0</v>
      </c>
      <c r="AE75" s="95">
        <f t="shared" si="38"/>
        <v>0</v>
      </c>
      <c r="AF75" s="95">
        <f t="shared" si="38"/>
        <v>0</v>
      </c>
      <c r="AG75" s="95">
        <f t="shared" si="38"/>
        <v>0</v>
      </c>
      <c r="AH75" s="95">
        <f t="shared" si="38"/>
        <v>0</v>
      </c>
      <c r="AI75" s="95">
        <f t="shared" si="38"/>
        <v>0</v>
      </c>
      <c r="AJ75" s="95">
        <f t="shared" si="38"/>
        <v>0</v>
      </c>
      <c r="AK75" s="95">
        <f t="shared" si="38"/>
        <v>0</v>
      </c>
      <c r="AL75" s="95">
        <f t="shared" si="38"/>
        <v>0</v>
      </c>
      <c r="AM75" s="95">
        <f t="shared" si="38"/>
        <v>0</v>
      </c>
      <c r="AN75" s="95">
        <f t="shared" si="38"/>
        <v>0</v>
      </c>
      <c r="AO75" s="95">
        <f t="shared" si="38"/>
        <v>0</v>
      </c>
      <c r="AP75" s="95">
        <f t="shared" si="38"/>
        <v>0</v>
      </c>
      <c r="AQ75" s="95">
        <f t="shared" si="38"/>
        <v>0</v>
      </c>
      <c r="AR75" s="95">
        <f t="shared" si="38"/>
        <v>0</v>
      </c>
      <c r="AS75" s="95">
        <f t="shared" si="38"/>
        <v>0</v>
      </c>
      <c r="AT75" s="95">
        <f t="shared" si="38"/>
        <v>0</v>
      </c>
      <c r="AU75" s="95">
        <f t="shared" si="38"/>
        <v>0</v>
      </c>
      <c r="AV75" s="95">
        <f t="shared" si="38"/>
        <v>0</v>
      </c>
      <c r="AW75" s="95">
        <f t="shared" si="38"/>
        <v>0</v>
      </c>
      <c r="AX75" s="95">
        <f t="shared" si="38"/>
        <v>0</v>
      </c>
      <c r="AY75" s="95">
        <f t="shared" si="38"/>
        <v>0</v>
      </c>
      <c r="AZ75" s="95">
        <f t="shared" si="38"/>
        <v>0</v>
      </c>
      <c r="BA75" s="95">
        <f t="shared" si="38"/>
        <v>0</v>
      </c>
      <c r="BB75" s="95">
        <f t="shared" si="38"/>
        <v>0</v>
      </c>
      <c r="BC75" s="95">
        <f t="shared" si="38"/>
        <v>0</v>
      </c>
      <c r="BD75" s="95">
        <f t="shared" si="38"/>
        <v>0</v>
      </c>
      <c r="BE75" s="95">
        <f t="shared" si="38"/>
        <v>0</v>
      </c>
      <c r="BF75" s="95">
        <f t="shared" si="38"/>
        <v>0</v>
      </c>
      <c r="BG75" s="95">
        <f t="shared" si="38"/>
        <v>0</v>
      </c>
      <c r="BH75" s="95">
        <f t="shared" si="38"/>
        <v>0</v>
      </c>
      <c r="BI75" s="95">
        <f t="shared" si="38"/>
        <v>0</v>
      </c>
      <c r="BJ75" s="95">
        <f t="shared" si="38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9">B20</f>
        <v>0</v>
      </c>
      <c r="C78" s="87">
        <f t="shared" si="39"/>
        <v>0</v>
      </c>
      <c r="D78" s="87">
        <f t="shared" si="39"/>
        <v>0</v>
      </c>
      <c r="E78" s="87">
        <f t="shared" si="39"/>
        <v>0</v>
      </c>
      <c r="F78" s="87">
        <f t="shared" si="39"/>
        <v>0</v>
      </c>
      <c r="G78" s="87">
        <f t="shared" si="39"/>
        <v>0</v>
      </c>
      <c r="H78" s="87">
        <f t="shared" si="39"/>
        <v>0</v>
      </c>
      <c r="I78" s="87">
        <f t="shared" si="39"/>
        <v>0</v>
      </c>
      <c r="J78" s="87">
        <f t="shared" si="39"/>
        <v>0</v>
      </c>
      <c r="K78" s="87">
        <f t="shared" si="39"/>
        <v>0</v>
      </c>
      <c r="L78" s="87">
        <f t="shared" si="39"/>
        <v>0</v>
      </c>
      <c r="M78" s="87">
        <f t="shared" si="39"/>
        <v>0</v>
      </c>
      <c r="N78" s="87">
        <f t="shared" si="39"/>
        <v>0</v>
      </c>
      <c r="O78" s="87">
        <f t="shared" si="39"/>
        <v>0</v>
      </c>
      <c r="P78" s="87">
        <f t="shared" si="39"/>
        <v>0</v>
      </c>
      <c r="Q78" s="87">
        <f t="shared" si="39"/>
        <v>0</v>
      </c>
      <c r="R78" s="87">
        <f t="shared" si="39"/>
        <v>0</v>
      </c>
      <c r="S78" s="87">
        <f t="shared" si="39"/>
        <v>0</v>
      </c>
      <c r="T78" s="87">
        <f t="shared" si="39"/>
        <v>0</v>
      </c>
      <c r="U78" s="87">
        <f t="shared" si="39"/>
        <v>0</v>
      </c>
      <c r="V78" s="87">
        <f t="shared" si="39"/>
        <v>0</v>
      </c>
      <c r="W78" s="87">
        <f t="shared" si="39"/>
        <v>0</v>
      </c>
      <c r="X78" s="87">
        <f t="shared" si="39"/>
        <v>0</v>
      </c>
      <c r="Y78" s="87">
        <f t="shared" si="39"/>
        <v>0</v>
      </c>
      <c r="Z78" s="87">
        <f t="shared" si="39"/>
        <v>0</v>
      </c>
      <c r="AA78" s="87">
        <f t="shared" si="39"/>
        <v>0</v>
      </c>
      <c r="AB78" s="87">
        <f t="shared" si="39"/>
        <v>0</v>
      </c>
      <c r="AC78" s="87">
        <f t="shared" si="39"/>
        <v>0</v>
      </c>
      <c r="AD78" s="87">
        <f t="shared" si="39"/>
        <v>0</v>
      </c>
      <c r="AE78" s="87">
        <f t="shared" si="39"/>
        <v>0</v>
      </c>
      <c r="AF78" s="87">
        <f t="shared" si="39"/>
        <v>0</v>
      </c>
      <c r="AG78" s="87">
        <f t="shared" si="39"/>
        <v>0</v>
      </c>
      <c r="AH78" s="87">
        <f t="shared" si="39"/>
        <v>0</v>
      </c>
      <c r="AI78" s="87">
        <f t="shared" si="39"/>
        <v>0</v>
      </c>
      <c r="AJ78" s="87">
        <f t="shared" si="39"/>
        <v>0</v>
      </c>
      <c r="AK78" s="87">
        <f t="shared" si="39"/>
        <v>0</v>
      </c>
      <c r="AL78" s="87">
        <f t="shared" si="39"/>
        <v>0</v>
      </c>
      <c r="AM78" s="87">
        <f t="shared" si="39"/>
        <v>0</v>
      </c>
      <c r="AN78" s="87">
        <f t="shared" si="39"/>
        <v>0</v>
      </c>
      <c r="AO78" s="87">
        <f t="shared" si="39"/>
        <v>0</v>
      </c>
      <c r="AP78" s="87">
        <f t="shared" si="39"/>
        <v>0</v>
      </c>
      <c r="AQ78" s="87">
        <f t="shared" si="39"/>
        <v>0</v>
      </c>
      <c r="AR78" s="87">
        <f t="shared" si="39"/>
        <v>0</v>
      </c>
      <c r="AS78" s="87">
        <f t="shared" si="39"/>
        <v>0</v>
      </c>
      <c r="AT78" s="87">
        <f t="shared" si="39"/>
        <v>0</v>
      </c>
      <c r="AU78" s="87">
        <f t="shared" si="39"/>
        <v>0</v>
      </c>
      <c r="AV78" s="87">
        <f t="shared" si="39"/>
        <v>0</v>
      </c>
      <c r="AW78" s="87">
        <f t="shared" si="39"/>
        <v>0</v>
      </c>
      <c r="AX78" s="87">
        <f t="shared" si="39"/>
        <v>0</v>
      </c>
      <c r="AY78" s="87">
        <f t="shared" si="39"/>
        <v>0</v>
      </c>
      <c r="AZ78" s="87">
        <f t="shared" si="39"/>
        <v>0</v>
      </c>
      <c r="BA78" s="87">
        <f t="shared" si="39"/>
        <v>0</v>
      </c>
      <c r="BB78" s="87">
        <f t="shared" si="39"/>
        <v>0</v>
      </c>
      <c r="BC78" s="87">
        <f t="shared" si="39"/>
        <v>0</v>
      </c>
      <c r="BD78" s="87">
        <f t="shared" si="39"/>
        <v>0</v>
      </c>
      <c r="BE78" s="87">
        <f t="shared" si="39"/>
        <v>0</v>
      </c>
      <c r="BF78" s="87">
        <f t="shared" si="39"/>
        <v>0</v>
      </c>
      <c r="BG78" s="87">
        <f t="shared" si="39"/>
        <v>0</v>
      </c>
      <c r="BH78" s="87">
        <f t="shared" si="39"/>
        <v>0</v>
      </c>
      <c r="BI78" s="87">
        <f t="shared" si="39"/>
        <v>0</v>
      </c>
      <c r="BJ78" s="87">
        <f t="shared" si="39"/>
        <v>0</v>
      </c>
      <c r="BK78" s="87">
        <f t="shared" si="39"/>
        <v>0</v>
      </c>
      <c r="BL78" s="87">
        <f t="shared" si="39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0</v>
      </c>
      <c r="E80" s="87">
        <f>SUM($B$78:E78)</f>
        <v>0</v>
      </c>
      <c r="F80" s="87">
        <f>SUM($B$78:F78)</f>
        <v>0</v>
      </c>
      <c r="G80" s="87">
        <f>SUM($B$78:G78)</f>
        <v>0</v>
      </c>
      <c r="H80" s="87">
        <f>SUM($B$78:H78)</f>
        <v>0</v>
      </c>
      <c r="I80" s="87">
        <f>SUM($B$78:I78)</f>
        <v>0</v>
      </c>
      <c r="J80" s="87">
        <f>SUM($B$78:J78)</f>
        <v>0</v>
      </c>
      <c r="K80" s="87">
        <f>SUM($B$78:K78)</f>
        <v>0</v>
      </c>
      <c r="L80" s="87">
        <f>SUM($B$78:L78)</f>
        <v>0</v>
      </c>
      <c r="M80" s="87">
        <f>SUM($B$78:M78)</f>
        <v>0</v>
      </c>
      <c r="N80" s="87">
        <f>SUM($B$78:N78)</f>
        <v>0</v>
      </c>
      <c r="O80" s="87">
        <f>SUM($B$78:O78)</f>
        <v>0</v>
      </c>
      <c r="P80" s="87">
        <f>SUM($B$78:P78)</f>
        <v>0</v>
      </c>
      <c r="Q80" s="87">
        <f>SUM($B$78:Q78)</f>
        <v>0</v>
      </c>
      <c r="R80" s="87">
        <f>SUM($B$78:R78)</f>
        <v>0</v>
      </c>
      <c r="S80" s="87">
        <f>SUM($B$78:S78)</f>
        <v>0</v>
      </c>
      <c r="T80" s="87">
        <f>SUM($B$78:T78)</f>
        <v>0</v>
      </c>
      <c r="U80" s="87">
        <f>SUM($B$78:U78)</f>
        <v>0</v>
      </c>
      <c r="V80" s="87">
        <f>SUM($B$78:V78)</f>
        <v>0</v>
      </c>
      <c r="W80" s="87">
        <f>SUM($B$78:W78)</f>
        <v>0</v>
      </c>
      <c r="X80" s="87">
        <f>SUM($B$78:X78)</f>
        <v>0</v>
      </c>
      <c r="Y80" s="87">
        <f>SUM($B$78:Y78)</f>
        <v>0</v>
      </c>
      <c r="Z80" s="87">
        <f>SUM($B$78:Z78)</f>
        <v>0</v>
      </c>
      <c r="AA80" s="87">
        <f>SUM($B$78:AA78)</f>
        <v>0</v>
      </c>
      <c r="AB80" s="87">
        <f>SUM($B$78:AB78)</f>
        <v>0</v>
      </c>
      <c r="AC80" s="87">
        <f>SUM($B$78:AC78)</f>
        <v>0</v>
      </c>
      <c r="AD80" s="87">
        <f>SUM($B$78:AD78)</f>
        <v>0</v>
      </c>
      <c r="AE80" s="87">
        <f>SUM($B$78:AE78)</f>
        <v>0</v>
      </c>
      <c r="AF80" s="87">
        <f>SUM($B$78:AF78)</f>
        <v>0</v>
      </c>
      <c r="AG80" s="87">
        <f>SUM($B$78:AG78)</f>
        <v>0</v>
      </c>
      <c r="AH80" s="87">
        <f>SUM($B$78:AH78)</f>
        <v>0</v>
      </c>
      <c r="AI80" s="87">
        <f>SUM($B$78:AI78)</f>
        <v>0</v>
      </c>
      <c r="AJ80" s="87">
        <f>SUM($B$78:AJ78)</f>
        <v>0</v>
      </c>
      <c r="AK80" s="87">
        <f>SUM($B$78:AK78)</f>
        <v>0</v>
      </c>
      <c r="AL80" s="87">
        <f>SUM($B$78:AL78)</f>
        <v>0</v>
      </c>
      <c r="AM80" s="87">
        <f>SUM($B$78:AM78)</f>
        <v>0</v>
      </c>
      <c r="AN80" s="87">
        <f>SUM($B$78:AN78)</f>
        <v>0</v>
      </c>
      <c r="AO80" s="87">
        <f>SUM($B$78:AO78)</f>
        <v>0</v>
      </c>
      <c r="AP80" s="87">
        <f>SUM($B$78:AP78)</f>
        <v>0</v>
      </c>
      <c r="AQ80" s="87">
        <f>SUM($B$78:AQ78)</f>
        <v>0</v>
      </c>
      <c r="AR80" s="87">
        <f>SUM($B$78:AR78)</f>
        <v>0</v>
      </c>
      <c r="AS80" s="87">
        <f>SUM($B$78:AS78)</f>
        <v>0</v>
      </c>
      <c r="AT80" s="87">
        <f>SUM($B$78:AT78)</f>
        <v>0</v>
      </c>
      <c r="AU80" s="87">
        <f>SUM($B$78:AU78)</f>
        <v>0</v>
      </c>
      <c r="AV80" s="87">
        <f>SUM($B$78:AV78)</f>
        <v>0</v>
      </c>
      <c r="AW80" s="87">
        <f>SUM($B$78:AW78)</f>
        <v>0</v>
      </c>
      <c r="AX80" s="87">
        <f>SUM($B$78:AX78)</f>
        <v>0</v>
      </c>
      <c r="AY80" s="87">
        <f>SUM($B$78:AY78)</f>
        <v>0</v>
      </c>
      <c r="AZ80" s="87">
        <f>SUM($B$78:AZ78)</f>
        <v>0</v>
      </c>
      <c r="BA80" s="87">
        <f>SUM($B$78:BA78)</f>
        <v>0</v>
      </c>
      <c r="BB80" s="87">
        <f>SUM($B$78:BB78)</f>
        <v>0</v>
      </c>
      <c r="BC80" s="87">
        <f>SUM($B$78:BC78)</f>
        <v>0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0</v>
      </c>
      <c r="E81" s="330">
        <f t="shared" ref="E81:BL81" si="40">E74</f>
        <v>0</v>
      </c>
      <c r="F81" s="330">
        <f t="shared" si="40"/>
        <v>0</v>
      </c>
      <c r="G81" s="330">
        <f t="shared" si="40"/>
        <v>0</v>
      </c>
      <c r="H81" s="330">
        <f t="shared" si="40"/>
        <v>0</v>
      </c>
      <c r="I81" s="330">
        <f t="shared" si="40"/>
        <v>0</v>
      </c>
      <c r="J81" s="330">
        <f t="shared" si="40"/>
        <v>0</v>
      </c>
      <c r="K81" s="330">
        <f t="shared" si="40"/>
        <v>0</v>
      </c>
      <c r="L81" s="330">
        <f t="shared" si="40"/>
        <v>0</v>
      </c>
      <c r="M81" s="330">
        <f t="shared" si="40"/>
        <v>0</v>
      </c>
      <c r="N81" s="330">
        <f t="shared" si="40"/>
        <v>0</v>
      </c>
      <c r="O81" s="330">
        <f t="shared" si="40"/>
        <v>0</v>
      </c>
      <c r="P81" s="330">
        <f t="shared" si="40"/>
        <v>0</v>
      </c>
      <c r="Q81" s="330">
        <f t="shared" si="40"/>
        <v>0</v>
      </c>
      <c r="R81" s="330">
        <f t="shared" si="40"/>
        <v>0</v>
      </c>
      <c r="S81" s="330">
        <f t="shared" si="40"/>
        <v>0</v>
      </c>
      <c r="T81" s="330">
        <f t="shared" si="40"/>
        <v>0</v>
      </c>
      <c r="U81" s="330">
        <f t="shared" si="40"/>
        <v>0</v>
      </c>
      <c r="V81" s="330">
        <f t="shared" si="40"/>
        <v>0</v>
      </c>
      <c r="W81" s="330">
        <f t="shared" si="40"/>
        <v>0</v>
      </c>
      <c r="X81" s="330">
        <f t="shared" si="40"/>
        <v>0</v>
      </c>
      <c r="Y81" s="330">
        <f t="shared" si="40"/>
        <v>0</v>
      </c>
      <c r="Z81" s="330">
        <f t="shared" si="40"/>
        <v>0</v>
      </c>
      <c r="AA81" s="330">
        <f t="shared" si="40"/>
        <v>0</v>
      </c>
      <c r="AB81" s="330">
        <f t="shared" si="40"/>
        <v>0</v>
      </c>
      <c r="AC81" s="330">
        <f t="shared" si="40"/>
        <v>0</v>
      </c>
      <c r="AD81" s="330">
        <f t="shared" si="40"/>
        <v>0</v>
      </c>
      <c r="AE81" s="330">
        <f t="shared" si="40"/>
        <v>0</v>
      </c>
      <c r="AF81" s="330">
        <f t="shared" si="40"/>
        <v>0</v>
      </c>
      <c r="AG81" s="330">
        <f t="shared" si="40"/>
        <v>0</v>
      </c>
      <c r="AH81" s="330">
        <f t="shared" si="40"/>
        <v>0</v>
      </c>
      <c r="AI81" s="330">
        <f t="shared" si="40"/>
        <v>0</v>
      </c>
      <c r="AJ81" s="330">
        <f t="shared" si="40"/>
        <v>0</v>
      </c>
      <c r="AK81" s="330">
        <f t="shared" si="40"/>
        <v>0</v>
      </c>
      <c r="AL81" s="330">
        <f t="shared" si="40"/>
        <v>0</v>
      </c>
      <c r="AM81" s="330">
        <f t="shared" si="40"/>
        <v>0</v>
      </c>
      <c r="AN81" s="330">
        <f t="shared" si="40"/>
        <v>0</v>
      </c>
      <c r="AO81" s="330">
        <f t="shared" si="40"/>
        <v>0</v>
      </c>
      <c r="AP81" s="330">
        <f t="shared" si="40"/>
        <v>0</v>
      </c>
      <c r="AQ81" s="330">
        <f t="shared" si="40"/>
        <v>0</v>
      </c>
      <c r="AR81" s="330">
        <f t="shared" si="40"/>
        <v>0</v>
      </c>
      <c r="AS81" s="330">
        <f t="shared" si="40"/>
        <v>0</v>
      </c>
      <c r="AT81" s="330">
        <f t="shared" si="40"/>
        <v>0</v>
      </c>
      <c r="AU81" s="330">
        <f t="shared" si="40"/>
        <v>0</v>
      </c>
      <c r="AV81" s="330">
        <f t="shared" si="40"/>
        <v>0</v>
      </c>
      <c r="AW81" s="330">
        <f t="shared" si="40"/>
        <v>0</v>
      </c>
      <c r="AX81" s="330">
        <f t="shared" si="40"/>
        <v>0</v>
      </c>
      <c r="AY81" s="330">
        <f t="shared" si="40"/>
        <v>0</v>
      </c>
      <c r="AZ81" s="330">
        <f t="shared" si="40"/>
        <v>0</v>
      </c>
      <c r="BA81" s="330">
        <f t="shared" si="40"/>
        <v>0</v>
      </c>
      <c r="BB81" s="330">
        <f t="shared" si="40"/>
        <v>0</v>
      </c>
      <c r="BC81" s="330">
        <f t="shared" si="40"/>
        <v>0</v>
      </c>
      <c r="BD81" s="330">
        <f t="shared" si="40"/>
        <v>0</v>
      </c>
      <c r="BE81" s="330">
        <f t="shared" si="40"/>
        <v>0</v>
      </c>
      <c r="BF81" s="330">
        <f t="shared" si="40"/>
        <v>0</v>
      </c>
      <c r="BG81" s="330">
        <f t="shared" si="40"/>
        <v>0</v>
      </c>
      <c r="BH81" s="330">
        <f t="shared" si="40"/>
        <v>0</v>
      </c>
      <c r="BI81" s="330">
        <f t="shared" si="40"/>
        <v>0</v>
      </c>
      <c r="BJ81" s="330">
        <f t="shared" si="40"/>
        <v>0</v>
      </c>
      <c r="BK81" s="330">
        <f t="shared" si="40"/>
        <v>0</v>
      </c>
      <c r="BL81" s="330">
        <f t="shared" si="40"/>
        <v>0</v>
      </c>
      <c r="BM81" s="37"/>
      <c r="BN81" s="75">
        <f>SUM(B81:BM81)</f>
        <v>0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1">C79+C81</f>
        <v>0</v>
      </c>
      <c r="D82" s="95">
        <f t="shared" si="41"/>
        <v>0</v>
      </c>
      <c r="E82" s="95">
        <f t="shared" si="41"/>
        <v>0</v>
      </c>
      <c r="F82" s="95">
        <f t="shared" si="41"/>
        <v>0</v>
      </c>
      <c r="G82" s="95">
        <f t="shared" si="41"/>
        <v>0</v>
      </c>
      <c r="H82" s="95">
        <f t="shared" si="41"/>
        <v>0</v>
      </c>
      <c r="I82" s="95">
        <f t="shared" si="41"/>
        <v>0</v>
      </c>
      <c r="J82" s="95">
        <f t="shared" si="41"/>
        <v>0</v>
      </c>
      <c r="K82" s="95">
        <f t="shared" si="41"/>
        <v>0</v>
      </c>
      <c r="L82" s="95">
        <f t="shared" si="41"/>
        <v>0</v>
      </c>
      <c r="M82" s="95">
        <f t="shared" si="41"/>
        <v>0</v>
      </c>
      <c r="N82" s="95">
        <f t="shared" si="41"/>
        <v>0</v>
      </c>
      <c r="O82" s="95">
        <f t="shared" si="41"/>
        <v>0</v>
      </c>
      <c r="P82" s="95">
        <f t="shared" si="41"/>
        <v>0</v>
      </c>
      <c r="Q82" s="95">
        <f t="shared" si="41"/>
        <v>0</v>
      </c>
      <c r="R82" s="95">
        <f t="shared" si="41"/>
        <v>0</v>
      </c>
      <c r="S82" s="95">
        <f t="shared" si="41"/>
        <v>0</v>
      </c>
      <c r="T82" s="95">
        <f t="shared" si="41"/>
        <v>0</v>
      </c>
      <c r="U82" s="95">
        <f t="shared" si="41"/>
        <v>0</v>
      </c>
      <c r="V82" s="95">
        <f t="shared" si="41"/>
        <v>0</v>
      </c>
      <c r="W82" s="95">
        <f t="shared" si="41"/>
        <v>0</v>
      </c>
      <c r="X82" s="95">
        <f t="shared" si="41"/>
        <v>0</v>
      </c>
      <c r="Y82" s="95">
        <f t="shared" si="41"/>
        <v>0</v>
      </c>
      <c r="Z82" s="95">
        <f t="shared" si="41"/>
        <v>0</v>
      </c>
      <c r="AA82" s="95">
        <f t="shared" si="41"/>
        <v>0</v>
      </c>
      <c r="AB82" s="95">
        <f t="shared" si="41"/>
        <v>0</v>
      </c>
      <c r="AC82" s="95">
        <f t="shared" si="41"/>
        <v>0</v>
      </c>
      <c r="AD82" s="95">
        <f t="shared" si="41"/>
        <v>0</v>
      </c>
      <c r="AE82" s="95">
        <f t="shared" si="41"/>
        <v>0</v>
      </c>
      <c r="AF82" s="95">
        <f t="shared" si="41"/>
        <v>0</v>
      </c>
      <c r="AG82" s="95">
        <f t="shared" si="41"/>
        <v>0</v>
      </c>
      <c r="AH82" s="95">
        <f t="shared" si="41"/>
        <v>0</v>
      </c>
      <c r="AI82" s="95">
        <f t="shared" si="41"/>
        <v>0</v>
      </c>
      <c r="AJ82" s="95">
        <f t="shared" si="41"/>
        <v>0</v>
      </c>
      <c r="AK82" s="95">
        <f t="shared" si="41"/>
        <v>0</v>
      </c>
      <c r="AL82" s="95">
        <f t="shared" si="41"/>
        <v>0</v>
      </c>
      <c r="AM82" s="95">
        <f t="shared" si="41"/>
        <v>0</v>
      </c>
      <c r="AN82" s="95">
        <f t="shared" si="41"/>
        <v>0</v>
      </c>
      <c r="AO82" s="95">
        <f t="shared" si="41"/>
        <v>0</v>
      </c>
      <c r="AP82" s="95">
        <f t="shared" si="41"/>
        <v>0</v>
      </c>
      <c r="AQ82" s="95">
        <f t="shared" si="41"/>
        <v>0</v>
      </c>
      <c r="AR82" s="95">
        <f t="shared" si="41"/>
        <v>0</v>
      </c>
      <c r="AS82" s="95">
        <f t="shared" si="41"/>
        <v>0</v>
      </c>
      <c r="AT82" s="95">
        <f t="shared" si="41"/>
        <v>0</v>
      </c>
      <c r="AU82" s="95">
        <f t="shared" si="41"/>
        <v>0</v>
      </c>
      <c r="AV82" s="95">
        <f t="shared" si="41"/>
        <v>0</v>
      </c>
      <c r="AW82" s="95">
        <f t="shared" si="41"/>
        <v>0</v>
      </c>
      <c r="AX82" s="95">
        <f t="shared" si="41"/>
        <v>0</v>
      </c>
      <c r="AY82" s="95">
        <f t="shared" si="41"/>
        <v>0</v>
      </c>
      <c r="AZ82" s="95">
        <f t="shared" si="41"/>
        <v>0</v>
      </c>
      <c r="BA82" s="95">
        <f t="shared" si="41"/>
        <v>0</v>
      </c>
      <c r="BB82" s="95">
        <f t="shared" si="41"/>
        <v>0</v>
      </c>
      <c r="BC82" s="95">
        <f t="shared" si="41"/>
        <v>0</v>
      </c>
      <c r="BD82" s="95">
        <f t="shared" si="41"/>
        <v>0</v>
      </c>
      <c r="BE82" s="95">
        <f t="shared" si="41"/>
        <v>0</v>
      </c>
      <c r="BF82" s="95">
        <f t="shared" si="41"/>
        <v>0</v>
      </c>
      <c r="BG82" s="95">
        <f t="shared" si="41"/>
        <v>0</v>
      </c>
      <c r="BH82" s="95">
        <f t="shared" si="41"/>
        <v>0</v>
      </c>
      <c r="BI82" s="95">
        <f t="shared" si="41"/>
        <v>0</v>
      </c>
      <c r="BJ82" s="95">
        <f t="shared" si="41"/>
        <v>0</v>
      </c>
      <c r="BK82" s="95">
        <f t="shared" si="41"/>
        <v>0</v>
      </c>
      <c r="BL82" s="95">
        <f t="shared" si="41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AY85" si="42">$B$20*(1-$B$5)/$B$3</f>
        <v>0</v>
      </c>
      <c r="C85" s="75">
        <f t="shared" si="42"/>
        <v>0</v>
      </c>
      <c r="D85" s="75">
        <f t="shared" si="42"/>
        <v>0</v>
      </c>
      <c r="E85" s="75">
        <f t="shared" si="42"/>
        <v>0</v>
      </c>
      <c r="F85" s="75">
        <f t="shared" si="42"/>
        <v>0</v>
      </c>
      <c r="G85" s="75">
        <f t="shared" si="42"/>
        <v>0</v>
      </c>
      <c r="H85" s="75">
        <f t="shared" si="42"/>
        <v>0</v>
      </c>
      <c r="I85" s="75">
        <f t="shared" si="42"/>
        <v>0</v>
      </c>
      <c r="J85" s="75">
        <f t="shared" si="42"/>
        <v>0</v>
      </c>
      <c r="K85" s="75">
        <f t="shared" si="42"/>
        <v>0</v>
      </c>
      <c r="L85" s="75">
        <f t="shared" si="42"/>
        <v>0</v>
      </c>
      <c r="M85" s="75">
        <f t="shared" si="42"/>
        <v>0</v>
      </c>
      <c r="N85" s="75">
        <f t="shared" si="42"/>
        <v>0</v>
      </c>
      <c r="O85" s="75">
        <f t="shared" si="42"/>
        <v>0</v>
      </c>
      <c r="P85" s="75">
        <f t="shared" si="42"/>
        <v>0</v>
      </c>
      <c r="Q85" s="75">
        <f t="shared" si="42"/>
        <v>0</v>
      </c>
      <c r="R85" s="75">
        <f t="shared" si="42"/>
        <v>0</v>
      </c>
      <c r="S85" s="75">
        <f t="shared" si="42"/>
        <v>0</v>
      </c>
      <c r="T85" s="75">
        <f t="shared" si="42"/>
        <v>0</v>
      </c>
      <c r="U85" s="75">
        <f t="shared" si="42"/>
        <v>0</v>
      </c>
      <c r="V85" s="75">
        <f t="shared" si="42"/>
        <v>0</v>
      </c>
      <c r="W85" s="75">
        <f t="shared" si="42"/>
        <v>0</v>
      </c>
      <c r="X85" s="75">
        <f t="shared" si="42"/>
        <v>0</v>
      </c>
      <c r="Y85" s="75">
        <f t="shared" si="42"/>
        <v>0</v>
      </c>
      <c r="Z85" s="75">
        <f t="shared" si="42"/>
        <v>0</v>
      </c>
      <c r="AA85" s="75">
        <f t="shared" si="42"/>
        <v>0</v>
      </c>
      <c r="AB85" s="75">
        <f t="shared" si="42"/>
        <v>0</v>
      </c>
      <c r="AC85" s="75">
        <f t="shared" si="42"/>
        <v>0</v>
      </c>
      <c r="AD85" s="75">
        <f t="shared" si="42"/>
        <v>0</v>
      </c>
      <c r="AE85" s="75">
        <f t="shared" si="42"/>
        <v>0</v>
      </c>
      <c r="AF85" s="75">
        <f t="shared" si="42"/>
        <v>0</v>
      </c>
      <c r="AG85" s="75">
        <f t="shared" si="42"/>
        <v>0</v>
      </c>
      <c r="AH85" s="75">
        <f t="shared" si="42"/>
        <v>0</v>
      </c>
      <c r="AI85" s="75">
        <f t="shared" si="42"/>
        <v>0</v>
      </c>
      <c r="AJ85" s="75">
        <f t="shared" si="42"/>
        <v>0</v>
      </c>
      <c r="AK85" s="75">
        <f t="shared" si="42"/>
        <v>0</v>
      </c>
      <c r="AL85" s="75">
        <f t="shared" si="42"/>
        <v>0</v>
      </c>
      <c r="AM85" s="75">
        <f t="shared" si="42"/>
        <v>0</v>
      </c>
      <c r="AN85" s="75">
        <f t="shared" si="42"/>
        <v>0</v>
      </c>
      <c r="AO85" s="75">
        <f t="shared" si="42"/>
        <v>0</v>
      </c>
      <c r="AP85" s="75">
        <f t="shared" si="42"/>
        <v>0</v>
      </c>
      <c r="AQ85" s="75">
        <f t="shared" si="42"/>
        <v>0</v>
      </c>
      <c r="AR85" s="75">
        <f t="shared" si="42"/>
        <v>0</v>
      </c>
      <c r="AS85" s="75">
        <f t="shared" si="42"/>
        <v>0</v>
      </c>
      <c r="AT85" s="75">
        <f t="shared" si="42"/>
        <v>0</v>
      </c>
      <c r="AU85" s="75">
        <f t="shared" si="42"/>
        <v>0</v>
      </c>
      <c r="AV85" s="75">
        <f t="shared" si="42"/>
        <v>0</v>
      </c>
      <c r="AW85" s="75">
        <f t="shared" si="42"/>
        <v>0</v>
      </c>
      <c r="AX85" s="75">
        <f t="shared" si="42"/>
        <v>0</v>
      </c>
      <c r="AY85" s="75">
        <f t="shared" si="42"/>
        <v>0</v>
      </c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37"/>
      <c r="BN85" s="75">
        <f t="shared" ref="BN85:BN97" si="43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AZ86" si="44">$C$20*(1-$B$5)/$B$3</f>
        <v>0</v>
      </c>
      <c r="D86" s="75">
        <f t="shared" si="44"/>
        <v>0</v>
      </c>
      <c r="E86" s="75">
        <f t="shared" si="44"/>
        <v>0</v>
      </c>
      <c r="F86" s="75">
        <f t="shared" si="44"/>
        <v>0</v>
      </c>
      <c r="G86" s="75">
        <f t="shared" si="44"/>
        <v>0</v>
      </c>
      <c r="H86" s="75">
        <f t="shared" si="44"/>
        <v>0</v>
      </c>
      <c r="I86" s="75">
        <f t="shared" si="44"/>
        <v>0</v>
      </c>
      <c r="J86" s="75">
        <f t="shared" si="44"/>
        <v>0</v>
      </c>
      <c r="K86" s="75">
        <f t="shared" si="44"/>
        <v>0</v>
      </c>
      <c r="L86" s="75">
        <f t="shared" si="44"/>
        <v>0</v>
      </c>
      <c r="M86" s="75">
        <f t="shared" si="44"/>
        <v>0</v>
      </c>
      <c r="N86" s="75">
        <f t="shared" si="44"/>
        <v>0</v>
      </c>
      <c r="O86" s="75">
        <f t="shared" si="44"/>
        <v>0</v>
      </c>
      <c r="P86" s="75">
        <f t="shared" si="44"/>
        <v>0</v>
      </c>
      <c r="Q86" s="75">
        <f t="shared" si="44"/>
        <v>0</v>
      </c>
      <c r="R86" s="75">
        <f t="shared" si="44"/>
        <v>0</v>
      </c>
      <c r="S86" s="75">
        <f t="shared" si="44"/>
        <v>0</v>
      </c>
      <c r="T86" s="75">
        <f t="shared" si="44"/>
        <v>0</v>
      </c>
      <c r="U86" s="75">
        <f t="shared" si="44"/>
        <v>0</v>
      </c>
      <c r="V86" s="75">
        <f t="shared" si="44"/>
        <v>0</v>
      </c>
      <c r="W86" s="75">
        <f t="shared" si="44"/>
        <v>0</v>
      </c>
      <c r="X86" s="75">
        <f t="shared" si="44"/>
        <v>0</v>
      </c>
      <c r="Y86" s="75">
        <f t="shared" si="44"/>
        <v>0</v>
      </c>
      <c r="Z86" s="75">
        <f t="shared" si="44"/>
        <v>0</v>
      </c>
      <c r="AA86" s="75">
        <f t="shared" si="44"/>
        <v>0</v>
      </c>
      <c r="AB86" s="75">
        <f t="shared" si="44"/>
        <v>0</v>
      </c>
      <c r="AC86" s="75">
        <f t="shared" si="44"/>
        <v>0</v>
      </c>
      <c r="AD86" s="75">
        <f t="shared" si="44"/>
        <v>0</v>
      </c>
      <c r="AE86" s="75">
        <f t="shared" si="44"/>
        <v>0</v>
      </c>
      <c r="AF86" s="75">
        <f t="shared" si="44"/>
        <v>0</v>
      </c>
      <c r="AG86" s="75">
        <f t="shared" si="44"/>
        <v>0</v>
      </c>
      <c r="AH86" s="75">
        <f t="shared" si="44"/>
        <v>0</v>
      </c>
      <c r="AI86" s="75">
        <f t="shared" si="44"/>
        <v>0</v>
      </c>
      <c r="AJ86" s="75">
        <f t="shared" si="44"/>
        <v>0</v>
      </c>
      <c r="AK86" s="75">
        <f t="shared" si="44"/>
        <v>0</v>
      </c>
      <c r="AL86" s="75">
        <f t="shared" si="44"/>
        <v>0</v>
      </c>
      <c r="AM86" s="75">
        <f t="shared" si="44"/>
        <v>0</v>
      </c>
      <c r="AN86" s="75">
        <f t="shared" si="44"/>
        <v>0</v>
      </c>
      <c r="AO86" s="75">
        <f t="shared" si="44"/>
        <v>0</v>
      </c>
      <c r="AP86" s="75">
        <f t="shared" si="44"/>
        <v>0</v>
      </c>
      <c r="AQ86" s="75">
        <f t="shared" si="44"/>
        <v>0</v>
      </c>
      <c r="AR86" s="75">
        <f t="shared" si="44"/>
        <v>0</v>
      </c>
      <c r="AS86" s="75">
        <f t="shared" si="44"/>
        <v>0</v>
      </c>
      <c r="AT86" s="75">
        <f t="shared" si="44"/>
        <v>0</v>
      </c>
      <c r="AU86" s="75">
        <f t="shared" si="44"/>
        <v>0</v>
      </c>
      <c r="AV86" s="75">
        <f t="shared" si="44"/>
        <v>0</v>
      </c>
      <c r="AW86" s="75">
        <f t="shared" si="44"/>
        <v>0</v>
      </c>
      <c r="AX86" s="75">
        <f t="shared" si="44"/>
        <v>0</v>
      </c>
      <c r="AY86" s="75">
        <f t="shared" si="44"/>
        <v>0</v>
      </c>
      <c r="AZ86" s="75">
        <f t="shared" si="44"/>
        <v>0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3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0</v>
      </c>
      <c r="E87" s="75">
        <f t="shared" ref="E87:BA87" si="45">$D$20*(1-$B$5)/$B$3</f>
        <v>0</v>
      </c>
      <c r="F87" s="75">
        <f t="shared" si="45"/>
        <v>0</v>
      </c>
      <c r="G87" s="75">
        <f t="shared" si="45"/>
        <v>0</v>
      </c>
      <c r="H87" s="75">
        <f t="shared" si="45"/>
        <v>0</v>
      </c>
      <c r="I87" s="75">
        <f t="shared" si="45"/>
        <v>0</v>
      </c>
      <c r="J87" s="75">
        <f t="shared" si="45"/>
        <v>0</v>
      </c>
      <c r="K87" s="75">
        <f t="shared" si="45"/>
        <v>0</v>
      </c>
      <c r="L87" s="75">
        <f t="shared" si="45"/>
        <v>0</v>
      </c>
      <c r="M87" s="75">
        <f t="shared" si="45"/>
        <v>0</v>
      </c>
      <c r="N87" s="75">
        <f t="shared" si="45"/>
        <v>0</v>
      </c>
      <c r="O87" s="75">
        <f t="shared" si="45"/>
        <v>0</v>
      </c>
      <c r="P87" s="75">
        <f t="shared" si="45"/>
        <v>0</v>
      </c>
      <c r="Q87" s="75">
        <f t="shared" si="45"/>
        <v>0</v>
      </c>
      <c r="R87" s="75">
        <f t="shared" si="45"/>
        <v>0</v>
      </c>
      <c r="S87" s="75">
        <f t="shared" si="45"/>
        <v>0</v>
      </c>
      <c r="T87" s="75">
        <f t="shared" si="45"/>
        <v>0</v>
      </c>
      <c r="U87" s="75">
        <f t="shared" si="45"/>
        <v>0</v>
      </c>
      <c r="V87" s="75">
        <f t="shared" si="45"/>
        <v>0</v>
      </c>
      <c r="W87" s="75">
        <f t="shared" si="45"/>
        <v>0</v>
      </c>
      <c r="X87" s="75">
        <f t="shared" si="45"/>
        <v>0</v>
      </c>
      <c r="Y87" s="75">
        <f t="shared" si="45"/>
        <v>0</v>
      </c>
      <c r="Z87" s="75">
        <f t="shared" si="45"/>
        <v>0</v>
      </c>
      <c r="AA87" s="75">
        <f t="shared" si="45"/>
        <v>0</v>
      </c>
      <c r="AB87" s="75">
        <f t="shared" si="45"/>
        <v>0</v>
      </c>
      <c r="AC87" s="75">
        <f t="shared" si="45"/>
        <v>0</v>
      </c>
      <c r="AD87" s="75">
        <f t="shared" si="45"/>
        <v>0</v>
      </c>
      <c r="AE87" s="75">
        <f t="shared" si="45"/>
        <v>0</v>
      </c>
      <c r="AF87" s="75">
        <f t="shared" si="45"/>
        <v>0</v>
      </c>
      <c r="AG87" s="75">
        <f t="shared" si="45"/>
        <v>0</v>
      </c>
      <c r="AH87" s="75">
        <f t="shared" si="45"/>
        <v>0</v>
      </c>
      <c r="AI87" s="75">
        <f t="shared" si="45"/>
        <v>0</v>
      </c>
      <c r="AJ87" s="75">
        <f t="shared" si="45"/>
        <v>0</v>
      </c>
      <c r="AK87" s="75">
        <f t="shared" si="45"/>
        <v>0</v>
      </c>
      <c r="AL87" s="75">
        <f t="shared" si="45"/>
        <v>0</v>
      </c>
      <c r="AM87" s="75">
        <f t="shared" si="45"/>
        <v>0</v>
      </c>
      <c r="AN87" s="75">
        <f t="shared" si="45"/>
        <v>0</v>
      </c>
      <c r="AO87" s="75">
        <f t="shared" si="45"/>
        <v>0</v>
      </c>
      <c r="AP87" s="75">
        <f t="shared" si="45"/>
        <v>0</v>
      </c>
      <c r="AQ87" s="75">
        <f t="shared" si="45"/>
        <v>0</v>
      </c>
      <c r="AR87" s="75">
        <f t="shared" si="45"/>
        <v>0</v>
      </c>
      <c r="AS87" s="75">
        <f t="shared" si="45"/>
        <v>0</v>
      </c>
      <c r="AT87" s="75">
        <f t="shared" si="45"/>
        <v>0</v>
      </c>
      <c r="AU87" s="75">
        <f t="shared" si="45"/>
        <v>0</v>
      </c>
      <c r="AV87" s="75">
        <f t="shared" si="45"/>
        <v>0</v>
      </c>
      <c r="AW87" s="75">
        <f t="shared" si="45"/>
        <v>0</v>
      </c>
      <c r="AX87" s="75">
        <f t="shared" si="45"/>
        <v>0</v>
      </c>
      <c r="AY87" s="75">
        <f t="shared" si="45"/>
        <v>0</v>
      </c>
      <c r="AZ87" s="75">
        <f t="shared" si="45"/>
        <v>0</v>
      </c>
      <c r="BA87" s="75">
        <f t="shared" si="45"/>
        <v>0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3"/>
        <v>0</v>
      </c>
      <c r="BO87" s="335">
        <f>BN103*(1-0)</f>
        <v>0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6">$E$20*(1-$B$5)/$B$3</f>
        <v>0</v>
      </c>
      <c r="F88" s="75">
        <f t="shared" si="46"/>
        <v>0</v>
      </c>
      <c r="G88" s="75">
        <f t="shared" si="46"/>
        <v>0</v>
      </c>
      <c r="H88" s="75">
        <f t="shared" si="46"/>
        <v>0</v>
      </c>
      <c r="I88" s="75">
        <f t="shared" si="46"/>
        <v>0</v>
      </c>
      <c r="J88" s="75">
        <f t="shared" si="46"/>
        <v>0</v>
      </c>
      <c r="K88" s="75">
        <f t="shared" si="46"/>
        <v>0</v>
      </c>
      <c r="L88" s="75">
        <f t="shared" si="46"/>
        <v>0</v>
      </c>
      <c r="M88" s="75">
        <f t="shared" si="46"/>
        <v>0</v>
      </c>
      <c r="N88" s="75">
        <f t="shared" si="46"/>
        <v>0</v>
      </c>
      <c r="O88" s="75">
        <f t="shared" si="46"/>
        <v>0</v>
      </c>
      <c r="P88" s="75">
        <f t="shared" si="46"/>
        <v>0</v>
      </c>
      <c r="Q88" s="75">
        <f t="shared" si="46"/>
        <v>0</v>
      </c>
      <c r="R88" s="75">
        <f t="shared" si="46"/>
        <v>0</v>
      </c>
      <c r="S88" s="75">
        <f t="shared" si="46"/>
        <v>0</v>
      </c>
      <c r="T88" s="75">
        <f t="shared" si="46"/>
        <v>0</v>
      </c>
      <c r="U88" s="75">
        <f t="shared" si="46"/>
        <v>0</v>
      </c>
      <c r="V88" s="75">
        <f t="shared" si="46"/>
        <v>0</v>
      </c>
      <c r="W88" s="75">
        <f t="shared" si="46"/>
        <v>0</v>
      </c>
      <c r="X88" s="75">
        <f t="shared" si="46"/>
        <v>0</v>
      </c>
      <c r="Y88" s="75">
        <f t="shared" si="46"/>
        <v>0</v>
      </c>
      <c r="Z88" s="75">
        <f t="shared" si="46"/>
        <v>0</v>
      </c>
      <c r="AA88" s="75">
        <f t="shared" si="46"/>
        <v>0</v>
      </c>
      <c r="AB88" s="75">
        <f t="shared" si="46"/>
        <v>0</v>
      </c>
      <c r="AC88" s="75">
        <f t="shared" si="46"/>
        <v>0</v>
      </c>
      <c r="AD88" s="75">
        <f t="shared" si="46"/>
        <v>0</v>
      </c>
      <c r="AE88" s="75">
        <f t="shared" si="46"/>
        <v>0</v>
      </c>
      <c r="AF88" s="75">
        <f t="shared" si="46"/>
        <v>0</v>
      </c>
      <c r="AG88" s="75">
        <f t="shared" si="46"/>
        <v>0</v>
      </c>
      <c r="AH88" s="75">
        <f t="shared" si="46"/>
        <v>0</v>
      </c>
      <c r="AI88" s="75">
        <f t="shared" si="46"/>
        <v>0</v>
      </c>
      <c r="AJ88" s="75">
        <f t="shared" si="46"/>
        <v>0</v>
      </c>
      <c r="AK88" s="75">
        <f t="shared" si="46"/>
        <v>0</v>
      </c>
      <c r="AL88" s="75">
        <f t="shared" si="46"/>
        <v>0</v>
      </c>
      <c r="AM88" s="75">
        <f t="shared" si="46"/>
        <v>0</v>
      </c>
      <c r="AN88" s="75">
        <f t="shared" si="46"/>
        <v>0</v>
      </c>
      <c r="AO88" s="75">
        <f t="shared" si="46"/>
        <v>0</v>
      </c>
      <c r="AP88" s="75">
        <f t="shared" si="46"/>
        <v>0</v>
      </c>
      <c r="AQ88" s="75">
        <f t="shared" si="46"/>
        <v>0</v>
      </c>
      <c r="AR88" s="75">
        <f t="shared" si="46"/>
        <v>0</v>
      </c>
      <c r="AS88" s="75">
        <f t="shared" si="46"/>
        <v>0</v>
      </c>
      <c r="AT88" s="75">
        <f t="shared" si="46"/>
        <v>0</v>
      </c>
      <c r="AU88" s="75">
        <f t="shared" si="46"/>
        <v>0</v>
      </c>
      <c r="AV88" s="75">
        <f t="shared" si="46"/>
        <v>0</v>
      </c>
      <c r="AW88" s="75">
        <f t="shared" si="46"/>
        <v>0</v>
      </c>
      <c r="AX88" s="75">
        <f t="shared" si="46"/>
        <v>0</v>
      </c>
      <c r="AY88" s="75">
        <f t="shared" si="46"/>
        <v>0</v>
      </c>
      <c r="AZ88" s="75">
        <f t="shared" si="46"/>
        <v>0</v>
      </c>
      <c r="BA88" s="75">
        <f t="shared" si="46"/>
        <v>0</v>
      </c>
      <c r="BB88" s="75">
        <f t="shared" si="46"/>
        <v>0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3"/>
        <v>0</v>
      </c>
      <c r="BO88" s="335">
        <f>BN104*(1-0.025)</f>
        <v>0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C89" si="47">$F$20*(1-$B$5)/$B$3</f>
        <v>0</v>
      </c>
      <c r="G89" s="75">
        <f t="shared" si="47"/>
        <v>0</v>
      </c>
      <c r="H89" s="75">
        <f t="shared" si="47"/>
        <v>0</v>
      </c>
      <c r="I89" s="75">
        <f t="shared" si="47"/>
        <v>0</v>
      </c>
      <c r="J89" s="75">
        <f t="shared" si="47"/>
        <v>0</v>
      </c>
      <c r="K89" s="75">
        <f t="shared" si="47"/>
        <v>0</v>
      </c>
      <c r="L89" s="75">
        <f t="shared" si="47"/>
        <v>0</v>
      </c>
      <c r="M89" s="75">
        <f t="shared" si="47"/>
        <v>0</v>
      </c>
      <c r="N89" s="75">
        <f t="shared" si="47"/>
        <v>0</v>
      </c>
      <c r="O89" s="75">
        <f t="shared" si="47"/>
        <v>0</v>
      </c>
      <c r="P89" s="75">
        <f t="shared" si="47"/>
        <v>0</v>
      </c>
      <c r="Q89" s="75">
        <f t="shared" si="47"/>
        <v>0</v>
      </c>
      <c r="R89" s="75">
        <f t="shared" si="47"/>
        <v>0</v>
      </c>
      <c r="S89" s="75">
        <f t="shared" si="47"/>
        <v>0</v>
      </c>
      <c r="T89" s="75">
        <f t="shared" si="47"/>
        <v>0</v>
      </c>
      <c r="U89" s="75">
        <f t="shared" si="47"/>
        <v>0</v>
      </c>
      <c r="V89" s="75">
        <f t="shared" si="47"/>
        <v>0</v>
      </c>
      <c r="W89" s="75">
        <f t="shared" si="47"/>
        <v>0</v>
      </c>
      <c r="X89" s="75">
        <f t="shared" si="47"/>
        <v>0</v>
      </c>
      <c r="Y89" s="75">
        <f t="shared" si="47"/>
        <v>0</v>
      </c>
      <c r="Z89" s="75">
        <f t="shared" si="47"/>
        <v>0</v>
      </c>
      <c r="AA89" s="75">
        <f t="shared" si="47"/>
        <v>0</v>
      </c>
      <c r="AB89" s="75">
        <f t="shared" si="47"/>
        <v>0</v>
      </c>
      <c r="AC89" s="75">
        <f t="shared" si="47"/>
        <v>0</v>
      </c>
      <c r="AD89" s="75">
        <f t="shared" si="47"/>
        <v>0</v>
      </c>
      <c r="AE89" s="75">
        <f t="shared" si="47"/>
        <v>0</v>
      </c>
      <c r="AF89" s="75">
        <f t="shared" si="47"/>
        <v>0</v>
      </c>
      <c r="AG89" s="75">
        <f t="shared" si="47"/>
        <v>0</v>
      </c>
      <c r="AH89" s="75">
        <f t="shared" si="47"/>
        <v>0</v>
      </c>
      <c r="AI89" s="75">
        <f t="shared" si="47"/>
        <v>0</v>
      </c>
      <c r="AJ89" s="75">
        <f t="shared" si="47"/>
        <v>0</v>
      </c>
      <c r="AK89" s="75">
        <f t="shared" si="47"/>
        <v>0</v>
      </c>
      <c r="AL89" s="75">
        <f t="shared" si="47"/>
        <v>0</v>
      </c>
      <c r="AM89" s="75">
        <f t="shared" si="47"/>
        <v>0</v>
      </c>
      <c r="AN89" s="75">
        <f t="shared" si="47"/>
        <v>0</v>
      </c>
      <c r="AO89" s="75">
        <f t="shared" si="47"/>
        <v>0</v>
      </c>
      <c r="AP89" s="75">
        <f t="shared" si="47"/>
        <v>0</v>
      </c>
      <c r="AQ89" s="75">
        <f t="shared" si="47"/>
        <v>0</v>
      </c>
      <c r="AR89" s="75">
        <f t="shared" si="47"/>
        <v>0</v>
      </c>
      <c r="AS89" s="75">
        <f t="shared" si="47"/>
        <v>0</v>
      </c>
      <c r="AT89" s="75">
        <f t="shared" si="47"/>
        <v>0</v>
      </c>
      <c r="AU89" s="75">
        <f t="shared" si="47"/>
        <v>0</v>
      </c>
      <c r="AV89" s="75">
        <f t="shared" si="47"/>
        <v>0</v>
      </c>
      <c r="AW89" s="75">
        <f t="shared" si="47"/>
        <v>0</v>
      </c>
      <c r="AX89" s="75">
        <f t="shared" si="47"/>
        <v>0</v>
      </c>
      <c r="AY89" s="75">
        <f t="shared" si="47"/>
        <v>0</v>
      </c>
      <c r="AZ89" s="75">
        <f t="shared" si="47"/>
        <v>0</v>
      </c>
      <c r="BA89" s="75">
        <f t="shared" si="47"/>
        <v>0</v>
      </c>
      <c r="BB89" s="75">
        <f t="shared" si="47"/>
        <v>0</v>
      </c>
      <c r="BC89" s="75">
        <f t="shared" si="47"/>
        <v>0</v>
      </c>
      <c r="BD89" s="75"/>
      <c r="BE89" s="75"/>
      <c r="BF89" s="75"/>
      <c r="BG89" s="75"/>
      <c r="BH89" s="75"/>
      <c r="BI89" s="75"/>
      <c r="BJ89" s="75"/>
      <c r="BK89" s="75"/>
      <c r="BL89" s="75"/>
      <c r="BM89" s="37"/>
      <c r="BN89" s="75">
        <f t="shared" si="43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8">$G$20*(1-$B$5)/$B$3</f>
        <v>0</v>
      </c>
      <c r="H90" s="75">
        <f t="shared" si="48"/>
        <v>0</v>
      </c>
      <c r="I90" s="75">
        <f t="shared" si="48"/>
        <v>0</v>
      </c>
      <c r="J90" s="75">
        <f t="shared" si="48"/>
        <v>0</v>
      </c>
      <c r="K90" s="75">
        <f t="shared" si="48"/>
        <v>0</v>
      </c>
      <c r="L90" s="75">
        <f t="shared" si="48"/>
        <v>0</v>
      </c>
      <c r="M90" s="75">
        <f t="shared" si="48"/>
        <v>0</v>
      </c>
      <c r="N90" s="75">
        <f t="shared" si="48"/>
        <v>0</v>
      </c>
      <c r="O90" s="75">
        <f t="shared" si="48"/>
        <v>0</v>
      </c>
      <c r="P90" s="75">
        <f t="shared" si="48"/>
        <v>0</v>
      </c>
      <c r="Q90" s="75">
        <f t="shared" si="48"/>
        <v>0</v>
      </c>
      <c r="R90" s="75">
        <f t="shared" si="48"/>
        <v>0</v>
      </c>
      <c r="S90" s="75">
        <f t="shared" si="48"/>
        <v>0</v>
      </c>
      <c r="T90" s="75">
        <f t="shared" si="48"/>
        <v>0</v>
      </c>
      <c r="U90" s="75">
        <f t="shared" si="48"/>
        <v>0</v>
      </c>
      <c r="V90" s="75">
        <f t="shared" si="48"/>
        <v>0</v>
      </c>
      <c r="W90" s="75">
        <f t="shared" si="48"/>
        <v>0</v>
      </c>
      <c r="X90" s="75">
        <f t="shared" si="48"/>
        <v>0</v>
      </c>
      <c r="Y90" s="75">
        <f t="shared" si="48"/>
        <v>0</v>
      </c>
      <c r="Z90" s="75">
        <f t="shared" si="48"/>
        <v>0</v>
      </c>
      <c r="AA90" s="75">
        <f t="shared" si="48"/>
        <v>0</v>
      </c>
      <c r="AB90" s="75">
        <f t="shared" si="48"/>
        <v>0</v>
      </c>
      <c r="AC90" s="75">
        <f t="shared" si="48"/>
        <v>0</v>
      </c>
      <c r="AD90" s="75">
        <f t="shared" si="48"/>
        <v>0</v>
      </c>
      <c r="AE90" s="75">
        <f t="shared" si="48"/>
        <v>0</v>
      </c>
      <c r="AF90" s="75">
        <f t="shared" si="48"/>
        <v>0</v>
      </c>
      <c r="AG90" s="75">
        <f t="shared" si="48"/>
        <v>0</v>
      </c>
      <c r="AH90" s="75">
        <f t="shared" si="48"/>
        <v>0</v>
      </c>
      <c r="AI90" s="75">
        <f t="shared" si="48"/>
        <v>0</v>
      </c>
      <c r="AJ90" s="75">
        <f t="shared" si="48"/>
        <v>0</v>
      </c>
      <c r="AK90" s="75">
        <f t="shared" si="48"/>
        <v>0</v>
      </c>
      <c r="AL90" s="75">
        <f t="shared" si="48"/>
        <v>0</v>
      </c>
      <c r="AM90" s="75">
        <f t="shared" si="48"/>
        <v>0</v>
      </c>
      <c r="AN90" s="75">
        <f t="shared" si="48"/>
        <v>0</v>
      </c>
      <c r="AO90" s="75">
        <f t="shared" si="48"/>
        <v>0</v>
      </c>
      <c r="AP90" s="75">
        <f t="shared" si="48"/>
        <v>0</v>
      </c>
      <c r="AQ90" s="75">
        <f t="shared" si="48"/>
        <v>0</v>
      </c>
      <c r="AR90" s="75">
        <f t="shared" si="48"/>
        <v>0</v>
      </c>
      <c r="AS90" s="75">
        <f t="shared" si="48"/>
        <v>0</v>
      </c>
      <c r="AT90" s="75">
        <f t="shared" si="48"/>
        <v>0</v>
      </c>
      <c r="AU90" s="75">
        <f t="shared" si="48"/>
        <v>0</v>
      </c>
      <c r="AV90" s="75">
        <f t="shared" si="48"/>
        <v>0</v>
      </c>
      <c r="AW90" s="75">
        <f t="shared" si="48"/>
        <v>0</v>
      </c>
      <c r="AX90" s="75">
        <f t="shared" si="48"/>
        <v>0</v>
      </c>
      <c r="AY90" s="75">
        <f t="shared" si="48"/>
        <v>0</v>
      </c>
      <c r="AZ90" s="75">
        <f t="shared" si="48"/>
        <v>0</v>
      </c>
      <c r="BA90" s="75">
        <f t="shared" si="48"/>
        <v>0</v>
      </c>
      <c r="BB90" s="75">
        <f t="shared" si="48"/>
        <v>0</v>
      </c>
      <c r="BC90" s="75">
        <f t="shared" si="48"/>
        <v>0</v>
      </c>
      <c r="BD90" s="75">
        <f t="shared" si="48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3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E91" si="49">$H$20*(1-$B$5)/$B$3</f>
        <v>0</v>
      </c>
      <c r="I91" s="75">
        <f t="shared" si="49"/>
        <v>0</v>
      </c>
      <c r="J91" s="75">
        <f t="shared" si="49"/>
        <v>0</v>
      </c>
      <c r="K91" s="75">
        <f t="shared" si="49"/>
        <v>0</v>
      </c>
      <c r="L91" s="75">
        <f t="shared" si="49"/>
        <v>0</v>
      </c>
      <c r="M91" s="75">
        <f t="shared" si="49"/>
        <v>0</v>
      </c>
      <c r="N91" s="75">
        <f t="shared" si="49"/>
        <v>0</v>
      </c>
      <c r="O91" s="75">
        <f t="shared" si="49"/>
        <v>0</v>
      </c>
      <c r="P91" s="75">
        <f t="shared" si="49"/>
        <v>0</v>
      </c>
      <c r="Q91" s="75">
        <f t="shared" si="49"/>
        <v>0</v>
      </c>
      <c r="R91" s="75">
        <f t="shared" si="49"/>
        <v>0</v>
      </c>
      <c r="S91" s="75">
        <f t="shared" si="49"/>
        <v>0</v>
      </c>
      <c r="T91" s="75">
        <f t="shared" si="49"/>
        <v>0</v>
      </c>
      <c r="U91" s="75">
        <f t="shared" si="49"/>
        <v>0</v>
      </c>
      <c r="V91" s="75">
        <f t="shared" si="49"/>
        <v>0</v>
      </c>
      <c r="W91" s="75">
        <f t="shared" si="49"/>
        <v>0</v>
      </c>
      <c r="X91" s="75">
        <f t="shared" si="49"/>
        <v>0</v>
      </c>
      <c r="Y91" s="75">
        <f t="shared" si="49"/>
        <v>0</v>
      </c>
      <c r="Z91" s="75">
        <f t="shared" si="49"/>
        <v>0</v>
      </c>
      <c r="AA91" s="75">
        <f t="shared" si="49"/>
        <v>0</v>
      </c>
      <c r="AB91" s="75">
        <f t="shared" si="49"/>
        <v>0</v>
      </c>
      <c r="AC91" s="75">
        <f t="shared" si="49"/>
        <v>0</v>
      </c>
      <c r="AD91" s="75">
        <f t="shared" si="49"/>
        <v>0</v>
      </c>
      <c r="AE91" s="75">
        <f t="shared" si="49"/>
        <v>0</v>
      </c>
      <c r="AF91" s="75">
        <f t="shared" si="49"/>
        <v>0</v>
      </c>
      <c r="AG91" s="75">
        <f t="shared" si="49"/>
        <v>0</v>
      </c>
      <c r="AH91" s="75">
        <f t="shared" si="49"/>
        <v>0</v>
      </c>
      <c r="AI91" s="75">
        <f t="shared" si="49"/>
        <v>0</v>
      </c>
      <c r="AJ91" s="75">
        <f t="shared" si="49"/>
        <v>0</v>
      </c>
      <c r="AK91" s="75">
        <f t="shared" si="49"/>
        <v>0</v>
      </c>
      <c r="AL91" s="75">
        <f t="shared" si="49"/>
        <v>0</v>
      </c>
      <c r="AM91" s="75">
        <f t="shared" si="49"/>
        <v>0</v>
      </c>
      <c r="AN91" s="75">
        <f t="shared" si="49"/>
        <v>0</v>
      </c>
      <c r="AO91" s="75">
        <f t="shared" si="49"/>
        <v>0</v>
      </c>
      <c r="AP91" s="75">
        <f t="shared" si="49"/>
        <v>0</v>
      </c>
      <c r="AQ91" s="75">
        <f t="shared" si="49"/>
        <v>0</v>
      </c>
      <c r="AR91" s="75">
        <f t="shared" si="49"/>
        <v>0</v>
      </c>
      <c r="AS91" s="75">
        <f t="shared" si="49"/>
        <v>0</v>
      </c>
      <c r="AT91" s="75">
        <f t="shared" si="49"/>
        <v>0</v>
      </c>
      <c r="AU91" s="75">
        <f t="shared" si="49"/>
        <v>0</v>
      </c>
      <c r="AV91" s="75">
        <f t="shared" si="49"/>
        <v>0</v>
      </c>
      <c r="AW91" s="75">
        <f t="shared" si="49"/>
        <v>0</v>
      </c>
      <c r="AX91" s="75">
        <f t="shared" si="49"/>
        <v>0</v>
      </c>
      <c r="AY91" s="75">
        <f t="shared" si="49"/>
        <v>0</v>
      </c>
      <c r="AZ91" s="75">
        <f t="shared" si="49"/>
        <v>0</v>
      </c>
      <c r="BA91" s="75">
        <f t="shared" si="49"/>
        <v>0</v>
      </c>
      <c r="BB91" s="75">
        <f t="shared" si="49"/>
        <v>0</v>
      </c>
      <c r="BC91" s="75">
        <f t="shared" si="49"/>
        <v>0</v>
      </c>
      <c r="BD91" s="75">
        <f t="shared" si="49"/>
        <v>0</v>
      </c>
      <c r="BE91" s="75">
        <f t="shared" si="49"/>
        <v>0</v>
      </c>
      <c r="BF91" s="75"/>
      <c r="BG91" s="75"/>
      <c r="BH91" s="75"/>
      <c r="BI91" s="75"/>
      <c r="BJ91" s="75"/>
      <c r="BK91" s="75"/>
      <c r="BL91" s="75"/>
      <c r="BM91" s="37"/>
      <c r="BN91" s="75">
        <f t="shared" si="43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F92" si="50">$I$20*(1-$B$5)/$B$3</f>
        <v>0</v>
      </c>
      <c r="J92" s="75">
        <f t="shared" si="50"/>
        <v>0</v>
      </c>
      <c r="K92" s="75">
        <f t="shared" si="50"/>
        <v>0</v>
      </c>
      <c r="L92" s="75">
        <f t="shared" si="50"/>
        <v>0</v>
      </c>
      <c r="M92" s="75">
        <f t="shared" si="50"/>
        <v>0</v>
      </c>
      <c r="N92" s="75">
        <f t="shared" si="50"/>
        <v>0</v>
      </c>
      <c r="O92" s="75">
        <f t="shared" si="50"/>
        <v>0</v>
      </c>
      <c r="P92" s="75">
        <f t="shared" si="50"/>
        <v>0</v>
      </c>
      <c r="Q92" s="75">
        <f t="shared" si="50"/>
        <v>0</v>
      </c>
      <c r="R92" s="75">
        <f t="shared" si="50"/>
        <v>0</v>
      </c>
      <c r="S92" s="75">
        <f t="shared" si="50"/>
        <v>0</v>
      </c>
      <c r="T92" s="75">
        <f t="shared" si="50"/>
        <v>0</v>
      </c>
      <c r="U92" s="75">
        <f t="shared" si="50"/>
        <v>0</v>
      </c>
      <c r="V92" s="75">
        <f t="shared" si="50"/>
        <v>0</v>
      </c>
      <c r="W92" s="75">
        <f t="shared" si="50"/>
        <v>0</v>
      </c>
      <c r="X92" s="75">
        <f t="shared" si="50"/>
        <v>0</v>
      </c>
      <c r="Y92" s="75">
        <f t="shared" si="50"/>
        <v>0</v>
      </c>
      <c r="Z92" s="75">
        <f t="shared" si="50"/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</v>
      </c>
      <c r="AJ92" s="75">
        <f t="shared" si="50"/>
        <v>0</v>
      </c>
      <c r="AK92" s="75">
        <f t="shared" si="50"/>
        <v>0</v>
      </c>
      <c r="AL92" s="75">
        <f t="shared" si="50"/>
        <v>0</v>
      </c>
      <c r="AM92" s="75">
        <f t="shared" si="50"/>
        <v>0</v>
      </c>
      <c r="AN92" s="75">
        <f t="shared" si="50"/>
        <v>0</v>
      </c>
      <c r="AO92" s="75">
        <f t="shared" si="50"/>
        <v>0</v>
      </c>
      <c r="AP92" s="75">
        <f t="shared" si="50"/>
        <v>0</v>
      </c>
      <c r="AQ92" s="75">
        <f t="shared" si="50"/>
        <v>0</v>
      </c>
      <c r="AR92" s="75">
        <f t="shared" si="50"/>
        <v>0</v>
      </c>
      <c r="AS92" s="75">
        <f t="shared" si="50"/>
        <v>0</v>
      </c>
      <c r="AT92" s="75">
        <f t="shared" si="50"/>
        <v>0</v>
      </c>
      <c r="AU92" s="75">
        <f t="shared" si="50"/>
        <v>0</v>
      </c>
      <c r="AV92" s="75">
        <f t="shared" si="50"/>
        <v>0</v>
      </c>
      <c r="AW92" s="75">
        <f t="shared" si="50"/>
        <v>0</v>
      </c>
      <c r="AX92" s="75">
        <f t="shared" si="50"/>
        <v>0</v>
      </c>
      <c r="AY92" s="75">
        <f t="shared" si="50"/>
        <v>0</v>
      </c>
      <c r="AZ92" s="75">
        <f t="shared" si="50"/>
        <v>0</v>
      </c>
      <c r="BA92" s="75">
        <f t="shared" si="50"/>
        <v>0</v>
      </c>
      <c r="BB92" s="75">
        <f t="shared" si="50"/>
        <v>0</v>
      </c>
      <c r="BC92" s="75">
        <f t="shared" si="50"/>
        <v>0</v>
      </c>
      <c r="BD92" s="75">
        <f t="shared" si="50"/>
        <v>0</v>
      </c>
      <c r="BE92" s="75">
        <f t="shared" si="50"/>
        <v>0</v>
      </c>
      <c r="BF92" s="75">
        <f t="shared" si="50"/>
        <v>0</v>
      </c>
      <c r="BG92" s="75"/>
      <c r="BH92" s="75"/>
      <c r="BI92" s="75"/>
      <c r="BJ92" s="75"/>
      <c r="BK92" s="75"/>
      <c r="BL92" s="75"/>
      <c r="BM92" s="37"/>
      <c r="BN92" s="75">
        <f t="shared" si="43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G93" si="51">$J$20*(1-$B$5)/$B$3</f>
        <v>0</v>
      </c>
      <c r="P93" s="75">
        <f t="shared" si="51"/>
        <v>0</v>
      </c>
      <c r="Q93" s="75">
        <f t="shared" si="51"/>
        <v>0</v>
      </c>
      <c r="R93" s="75">
        <f t="shared" si="51"/>
        <v>0</v>
      </c>
      <c r="S93" s="75">
        <f t="shared" si="51"/>
        <v>0</v>
      </c>
      <c r="T93" s="75">
        <f t="shared" si="51"/>
        <v>0</v>
      </c>
      <c r="U93" s="75">
        <f t="shared" si="51"/>
        <v>0</v>
      </c>
      <c r="V93" s="75">
        <f t="shared" si="51"/>
        <v>0</v>
      </c>
      <c r="W93" s="75">
        <f t="shared" si="51"/>
        <v>0</v>
      </c>
      <c r="X93" s="75">
        <f t="shared" si="51"/>
        <v>0</v>
      </c>
      <c r="Y93" s="75">
        <f t="shared" si="51"/>
        <v>0</v>
      </c>
      <c r="Z93" s="75">
        <f t="shared" si="51"/>
        <v>0</v>
      </c>
      <c r="AA93" s="75">
        <f t="shared" si="51"/>
        <v>0</v>
      </c>
      <c r="AB93" s="75">
        <f t="shared" si="51"/>
        <v>0</v>
      </c>
      <c r="AC93" s="75">
        <f t="shared" si="51"/>
        <v>0</v>
      </c>
      <c r="AD93" s="75">
        <f t="shared" si="51"/>
        <v>0</v>
      </c>
      <c r="AE93" s="75">
        <f t="shared" si="51"/>
        <v>0</v>
      </c>
      <c r="AF93" s="75">
        <f t="shared" si="51"/>
        <v>0</v>
      </c>
      <c r="AG93" s="75">
        <f t="shared" si="51"/>
        <v>0</v>
      </c>
      <c r="AH93" s="75">
        <f t="shared" si="51"/>
        <v>0</v>
      </c>
      <c r="AI93" s="75">
        <f t="shared" si="51"/>
        <v>0</v>
      </c>
      <c r="AJ93" s="75">
        <f t="shared" si="51"/>
        <v>0</v>
      </c>
      <c r="AK93" s="75">
        <f t="shared" si="51"/>
        <v>0</v>
      </c>
      <c r="AL93" s="75">
        <f t="shared" si="51"/>
        <v>0</v>
      </c>
      <c r="AM93" s="75">
        <f t="shared" si="51"/>
        <v>0</v>
      </c>
      <c r="AN93" s="75">
        <f t="shared" si="51"/>
        <v>0</v>
      </c>
      <c r="AO93" s="75">
        <f t="shared" si="51"/>
        <v>0</v>
      </c>
      <c r="AP93" s="75">
        <f t="shared" si="51"/>
        <v>0</v>
      </c>
      <c r="AQ93" s="75">
        <f t="shared" si="51"/>
        <v>0</v>
      </c>
      <c r="AR93" s="75">
        <f t="shared" si="51"/>
        <v>0</v>
      </c>
      <c r="AS93" s="75">
        <f t="shared" si="51"/>
        <v>0</v>
      </c>
      <c r="AT93" s="75">
        <f t="shared" si="51"/>
        <v>0</v>
      </c>
      <c r="AU93" s="75">
        <f t="shared" si="51"/>
        <v>0</v>
      </c>
      <c r="AV93" s="75">
        <f t="shared" si="51"/>
        <v>0</v>
      </c>
      <c r="AW93" s="75">
        <f t="shared" si="51"/>
        <v>0</v>
      </c>
      <c r="AX93" s="75">
        <f t="shared" si="51"/>
        <v>0</v>
      </c>
      <c r="AY93" s="75">
        <f t="shared" si="51"/>
        <v>0</v>
      </c>
      <c r="AZ93" s="75">
        <f t="shared" si="51"/>
        <v>0</v>
      </c>
      <c r="BA93" s="75">
        <f t="shared" si="51"/>
        <v>0</v>
      </c>
      <c r="BB93" s="75">
        <f t="shared" si="51"/>
        <v>0</v>
      </c>
      <c r="BC93" s="75">
        <f t="shared" si="51"/>
        <v>0</v>
      </c>
      <c r="BD93" s="75">
        <f t="shared" si="51"/>
        <v>0</v>
      </c>
      <c r="BE93" s="75">
        <f t="shared" si="51"/>
        <v>0</v>
      </c>
      <c r="BF93" s="75">
        <f t="shared" si="51"/>
        <v>0</v>
      </c>
      <c r="BG93" s="75">
        <f t="shared" si="51"/>
        <v>0</v>
      </c>
      <c r="BH93" s="75"/>
      <c r="BI93" s="75"/>
      <c r="BJ93" s="75"/>
      <c r="BK93" s="75"/>
      <c r="BL93" s="75"/>
      <c r="BM93" s="37"/>
      <c r="BN93" s="75">
        <f t="shared" si="43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H94" si="52">$K$20*(1-$B$5)/$B$3</f>
        <v>0</v>
      </c>
      <c r="P94" s="75">
        <f t="shared" si="52"/>
        <v>0</v>
      </c>
      <c r="Q94" s="75">
        <f t="shared" si="52"/>
        <v>0</v>
      </c>
      <c r="R94" s="75">
        <f t="shared" si="52"/>
        <v>0</v>
      </c>
      <c r="S94" s="75">
        <f t="shared" si="52"/>
        <v>0</v>
      </c>
      <c r="T94" s="75">
        <f t="shared" si="52"/>
        <v>0</v>
      </c>
      <c r="U94" s="75">
        <f t="shared" si="52"/>
        <v>0</v>
      </c>
      <c r="V94" s="75">
        <f t="shared" si="52"/>
        <v>0</v>
      </c>
      <c r="W94" s="75">
        <f t="shared" si="52"/>
        <v>0</v>
      </c>
      <c r="X94" s="75">
        <f t="shared" si="52"/>
        <v>0</v>
      </c>
      <c r="Y94" s="75">
        <f t="shared" si="52"/>
        <v>0</v>
      </c>
      <c r="Z94" s="75">
        <f t="shared" si="52"/>
        <v>0</v>
      </c>
      <c r="AA94" s="75">
        <f t="shared" si="52"/>
        <v>0</v>
      </c>
      <c r="AB94" s="75">
        <f t="shared" si="52"/>
        <v>0</v>
      </c>
      <c r="AC94" s="75">
        <f t="shared" si="52"/>
        <v>0</v>
      </c>
      <c r="AD94" s="75">
        <f t="shared" si="52"/>
        <v>0</v>
      </c>
      <c r="AE94" s="75">
        <f t="shared" si="52"/>
        <v>0</v>
      </c>
      <c r="AF94" s="75">
        <f t="shared" si="52"/>
        <v>0</v>
      </c>
      <c r="AG94" s="75">
        <f t="shared" si="52"/>
        <v>0</v>
      </c>
      <c r="AH94" s="75">
        <f t="shared" si="52"/>
        <v>0</v>
      </c>
      <c r="AI94" s="75">
        <f t="shared" si="52"/>
        <v>0</v>
      </c>
      <c r="AJ94" s="75">
        <f t="shared" si="52"/>
        <v>0</v>
      </c>
      <c r="AK94" s="75">
        <f t="shared" si="52"/>
        <v>0</v>
      </c>
      <c r="AL94" s="75">
        <f t="shared" si="52"/>
        <v>0</v>
      </c>
      <c r="AM94" s="75">
        <f t="shared" si="52"/>
        <v>0</v>
      </c>
      <c r="AN94" s="75">
        <f t="shared" si="52"/>
        <v>0</v>
      </c>
      <c r="AO94" s="75">
        <f t="shared" si="52"/>
        <v>0</v>
      </c>
      <c r="AP94" s="75">
        <f t="shared" si="52"/>
        <v>0</v>
      </c>
      <c r="AQ94" s="75">
        <f t="shared" si="52"/>
        <v>0</v>
      </c>
      <c r="AR94" s="75">
        <f t="shared" si="52"/>
        <v>0</v>
      </c>
      <c r="AS94" s="75">
        <f t="shared" si="52"/>
        <v>0</v>
      </c>
      <c r="AT94" s="75">
        <f t="shared" si="52"/>
        <v>0</v>
      </c>
      <c r="AU94" s="75">
        <f t="shared" si="52"/>
        <v>0</v>
      </c>
      <c r="AV94" s="75">
        <f t="shared" si="52"/>
        <v>0</v>
      </c>
      <c r="AW94" s="75">
        <f t="shared" si="52"/>
        <v>0</v>
      </c>
      <c r="AX94" s="75">
        <f t="shared" si="52"/>
        <v>0</v>
      </c>
      <c r="AY94" s="75">
        <f t="shared" si="52"/>
        <v>0</v>
      </c>
      <c r="AZ94" s="75">
        <f t="shared" si="52"/>
        <v>0</v>
      </c>
      <c r="BA94" s="75">
        <f t="shared" si="52"/>
        <v>0</v>
      </c>
      <c r="BB94" s="75">
        <f t="shared" si="52"/>
        <v>0</v>
      </c>
      <c r="BC94" s="75">
        <f t="shared" si="52"/>
        <v>0</v>
      </c>
      <c r="BD94" s="75">
        <f t="shared" si="52"/>
        <v>0</v>
      </c>
      <c r="BE94" s="75">
        <f t="shared" si="52"/>
        <v>0</v>
      </c>
      <c r="BF94" s="75">
        <f t="shared" si="52"/>
        <v>0</v>
      </c>
      <c r="BG94" s="75">
        <f t="shared" si="52"/>
        <v>0</v>
      </c>
      <c r="BH94" s="75">
        <f t="shared" si="52"/>
        <v>0</v>
      </c>
      <c r="BI94" s="75"/>
      <c r="BJ94" s="75"/>
      <c r="BK94" s="75"/>
      <c r="BL94" s="75"/>
      <c r="BM94" s="37"/>
      <c r="BN94" s="75">
        <f t="shared" si="43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3">$L$20*(1-$B$5)/$B$3</f>
        <v>0</v>
      </c>
      <c r="P95" s="75">
        <f t="shared" si="53"/>
        <v>0</v>
      </c>
      <c r="Q95" s="75">
        <f t="shared" si="53"/>
        <v>0</v>
      </c>
      <c r="R95" s="75">
        <f t="shared" si="53"/>
        <v>0</v>
      </c>
      <c r="S95" s="75">
        <f t="shared" si="53"/>
        <v>0</v>
      </c>
      <c r="T95" s="75">
        <f t="shared" si="53"/>
        <v>0</v>
      </c>
      <c r="U95" s="75">
        <f t="shared" si="53"/>
        <v>0</v>
      </c>
      <c r="V95" s="75">
        <f t="shared" si="53"/>
        <v>0</v>
      </c>
      <c r="W95" s="75">
        <f t="shared" si="53"/>
        <v>0</v>
      </c>
      <c r="X95" s="75">
        <f t="shared" si="53"/>
        <v>0</v>
      </c>
      <c r="Y95" s="75">
        <f t="shared" si="53"/>
        <v>0</v>
      </c>
      <c r="Z95" s="75">
        <f t="shared" si="53"/>
        <v>0</v>
      </c>
      <c r="AA95" s="75">
        <f t="shared" si="53"/>
        <v>0</v>
      </c>
      <c r="AB95" s="75">
        <f t="shared" si="53"/>
        <v>0</v>
      </c>
      <c r="AC95" s="75">
        <f t="shared" si="53"/>
        <v>0</v>
      </c>
      <c r="AD95" s="75">
        <f t="shared" si="53"/>
        <v>0</v>
      </c>
      <c r="AE95" s="75">
        <f t="shared" si="53"/>
        <v>0</v>
      </c>
      <c r="AF95" s="75">
        <f t="shared" si="53"/>
        <v>0</v>
      </c>
      <c r="AG95" s="75">
        <f t="shared" si="53"/>
        <v>0</v>
      </c>
      <c r="AH95" s="75">
        <f t="shared" si="53"/>
        <v>0</v>
      </c>
      <c r="AI95" s="75">
        <f t="shared" si="53"/>
        <v>0</v>
      </c>
      <c r="AJ95" s="75">
        <f t="shared" si="53"/>
        <v>0</v>
      </c>
      <c r="AK95" s="75">
        <f t="shared" si="53"/>
        <v>0</v>
      </c>
      <c r="AL95" s="75">
        <f t="shared" si="53"/>
        <v>0</v>
      </c>
      <c r="AM95" s="75">
        <f t="shared" si="53"/>
        <v>0</v>
      </c>
      <c r="AN95" s="75">
        <f t="shared" si="53"/>
        <v>0</v>
      </c>
      <c r="AO95" s="75">
        <f t="shared" si="53"/>
        <v>0</v>
      </c>
      <c r="AP95" s="75">
        <f t="shared" si="53"/>
        <v>0</v>
      </c>
      <c r="AQ95" s="75">
        <f t="shared" si="53"/>
        <v>0</v>
      </c>
      <c r="AR95" s="75">
        <f t="shared" si="53"/>
        <v>0</v>
      </c>
      <c r="AS95" s="75">
        <f t="shared" si="53"/>
        <v>0</v>
      </c>
      <c r="AT95" s="75">
        <f t="shared" si="53"/>
        <v>0</v>
      </c>
      <c r="AU95" s="75">
        <f t="shared" si="53"/>
        <v>0</v>
      </c>
      <c r="AV95" s="75">
        <f t="shared" si="53"/>
        <v>0</v>
      </c>
      <c r="AW95" s="75">
        <f t="shared" si="53"/>
        <v>0</v>
      </c>
      <c r="AX95" s="75">
        <f t="shared" si="53"/>
        <v>0</v>
      </c>
      <c r="AY95" s="75">
        <f t="shared" si="53"/>
        <v>0</v>
      </c>
      <c r="AZ95" s="75">
        <f t="shared" si="53"/>
        <v>0</v>
      </c>
      <c r="BA95" s="75">
        <f t="shared" si="53"/>
        <v>0</v>
      </c>
      <c r="BB95" s="75">
        <f t="shared" si="53"/>
        <v>0</v>
      </c>
      <c r="BC95" s="75">
        <f t="shared" si="53"/>
        <v>0</v>
      </c>
      <c r="BD95" s="75">
        <f t="shared" si="53"/>
        <v>0</v>
      </c>
      <c r="BE95" s="75">
        <f t="shared" si="53"/>
        <v>0</v>
      </c>
      <c r="BF95" s="75">
        <f t="shared" si="53"/>
        <v>0</v>
      </c>
      <c r="BG95" s="75">
        <f t="shared" si="53"/>
        <v>0</v>
      </c>
      <c r="BH95" s="75">
        <f t="shared" si="53"/>
        <v>0</v>
      </c>
      <c r="BI95" s="75">
        <f t="shared" si="53"/>
        <v>0</v>
      </c>
      <c r="BJ95" s="75"/>
      <c r="BK95" s="75"/>
      <c r="BL95" s="75"/>
      <c r="BM95" s="37"/>
      <c r="BN95" s="75">
        <f t="shared" si="43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 t="shared" ref="N96:BJ96" si="54">$M$20*(1-$B$5)/$B$3</f>
        <v>0</v>
      </c>
      <c r="O96" s="75">
        <f t="shared" si="54"/>
        <v>0</v>
      </c>
      <c r="P96" s="75">
        <f t="shared" si="54"/>
        <v>0</v>
      </c>
      <c r="Q96" s="75">
        <f t="shared" si="54"/>
        <v>0</v>
      </c>
      <c r="R96" s="75">
        <f t="shared" si="54"/>
        <v>0</v>
      </c>
      <c r="S96" s="75">
        <f t="shared" si="54"/>
        <v>0</v>
      </c>
      <c r="T96" s="75">
        <f t="shared" si="54"/>
        <v>0</v>
      </c>
      <c r="U96" s="75">
        <f t="shared" si="54"/>
        <v>0</v>
      </c>
      <c r="V96" s="75">
        <f t="shared" si="54"/>
        <v>0</v>
      </c>
      <c r="W96" s="75">
        <f t="shared" si="54"/>
        <v>0</v>
      </c>
      <c r="X96" s="75">
        <f t="shared" si="54"/>
        <v>0</v>
      </c>
      <c r="Y96" s="75">
        <f t="shared" si="54"/>
        <v>0</v>
      </c>
      <c r="Z96" s="75">
        <f t="shared" si="54"/>
        <v>0</v>
      </c>
      <c r="AA96" s="75">
        <f t="shared" si="54"/>
        <v>0</v>
      </c>
      <c r="AB96" s="75">
        <f t="shared" si="54"/>
        <v>0</v>
      </c>
      <c r="AC96" s="75">
        <f t="shared" si="54"/>
        <v>0</v>
      </c>
      <c r="AD96" s="75">
        <f t="shared" si="54"/>
        <v>0</v>
      </c>
      <c r="AE96" s="75">
        <f t="shared" si="54"/>
        <v>0</v>
      </c>
      <c r="AF96" s="75">
        <f t="shared" si="54"/>
        <v>0</v>
      </c>
      <c r="AG96" s="75">
        <f t="shared" si="54"/>
        <v>0</v>
      </c>
      <c r="AH96" s="75">
        <f t="shared" si="54"/>
        <v>0</v>
      </c>
      <c r="AI96" s="75">
        <f t="shared" si="54"/>
        <v>0</v>
      </c>
      <c r="AJ96" s="75">
        <f t="shared" si="54"/>
        <v>0</v>
      </c>
      <c r="AK96" s="75">
        <f t="shared" si="54"/>
        <v>0</v>
      </c>
      <c r="AL96" s="75">
        <f t="shared" si="54"/>
        <v>0</v>
      </c>
      <c r="AM96" s="75">
        <f t="shared" si="54"/>
        <v>0</v>
      </c>
      <c r="AN96" s="75">
        <f t="shared" si="54"/>
        <v>0</v>
      </c>
      <c r="AO96" s="75">
        <f t="shared" si="54"/>
        <v>0</v>
      </c>
      <c r="AP96" s="75">
        <f t="shared" si="54"/>
        <v>0</v>
      </c>
      <c r="AQ96" s="75">
        <f t="shared" si="54"/>
        <v>0</v>
      </c>
      <c r="AR96" s="75">
        <f t="shared" si="54"/>
        <v>0</v>
      </c>
      <c r="AS96" s="75">
        <f t="shared" si="54"/>
        <v>0</v>
      </c>
      <c r="AT96" s="75">
        <f t="shared" si="54"/>
        <v>0</v>
      </c>
      <c r="AU96" s="75">
        <f t="shared" si="54"/>
        <v>0</v>
      </c>
      <c r="AV96" s="75">
        <f t="shared" si="54"/>
        <v>0</v>
      </c>
      <c r="AW96" s="75">
        <f t="shared" si="54"/>
        <v>0</v>
      </c>
      <c r="AX96" s="75">
        <f t="shared" si="54"/>
        <v>0</v>
      </c>
      <c r="AY96" s="75">
        <f t="shared" si="54"/>
        <v>0</v>
      </c>
      <c r="AZ96" s="75">
        <f t="shared" si="54"/>
        <v>0</v>
      </c>
      <c r="BA96" s="75">
        <f t="shared" si="54"/>
        <v>0</v>
      </c>
      <c r="BB96" s="75">
        <f t="shared" si="54"/>
        <v>0</v>
      </c>
      <c r="BC96" s="75">
        <f t="shared" si="54"/>
        <v>0</v>
      </c>
      <c r="BD96" s="75">
        <f t="shared" si="54"/>
        <v>0</v>
      </c>
      <c r="BE96" s="75">
        <f t="shared" si="54"/>
        <v>0</v>
      </c>
      <c r="BF96" s="75">
        <f t="shared" si="54"/>
        <v>0</v>
      </c>
      <c r="BG96" s="75">
        <f t="shared" si="54"/>
        <v>0</v>
      </c>
      <c r="BH96" s="75">
        <f t="shared" si="54"/>
        <v>0</v>
      </c>
      <c r="BI96" s="75">
        <f t="shared" si="54"/>
        <v>0</v>
      </c>
      <c r="BJ96" s="75">
        <f t="shared" si="54"/>
        <v>0</v>
      </c>
      <c r="BK96" s="75"/>
      <c r="BL96" s="75"/>
      <c r="BM96" s="37"/>
      <c r="BN96" s="75">
        <f t="shared" si="43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0</v>
      </c>
      <c r="O97" s="75">
        <f t="shared" ref="O97:BK97" si="55">$N$20*(1-$B$5)/$B$3</f>
        <v>0</v>
      </c>
      <c r="P97" s="75">
        <f t="shared" si="55"/>
        <v>0</v>
      </c>
      <c r="Q97" s="75">
        <f t="shared" si="55"/>
        <v>0</v>
      </c>
      <c r="R97" s="75">
        <f t="shared" si="55"/>
        <v>0</v>
      </c>
      <c r="S97" s="75">
        <f t="shared" si="55"/>
        <v>0</v>
      </c>
      <c r="T97" s="75">
        <f t="shared" si="55"/>
        <v>0</v>
      </c>
      <c r="U97" s="75">
        <f t="shared" si="55"/>
        <v>0</v>
      </c>
      <c r="V97" s="75">
        <f t="shared" si="55"/>
        <v>0</v>
      </c>
      <c r="W97" s="75">
        <f t="shared" si="55"/>
        <v>0</v>
      </c>
      <c r="X97" s="75">
        <f t="shared" si="55"/>
        <v>0</v>
      </c>
      <c r="Y97" s="75">
        <f t="shared" si="55"/>
        <v>0</v>
      </c>
      <c r="Z97" s="75">
        <f t="shared" si="55"/>
        <v>0</v>
      </c>
      <c r="AA97" s="75">
        <f t="shared" si="55"/>
        <v>0</v>
      </c>
      <c r="AB97" s="75">
        <f t="shared" si="55"/>
        <v>0</v>
      </c>
      <c r="AC97" s="75">
        <f t="shared" si="55"/>
        <v>0</v>
      </c>
      <c r="AD97" s="75">
        <f t="shared" si="55"/>
        <v>0</v>
      </c>
      <c r="AE97" s="75">
        <f t="shared" si="55"/>
        <v>0</v>
      </c>
      <c r="AF97" s="75">
        <f t="shared" si="55"/>
        <v>0</v>
      </c>
      <c r="AG97" s="75">
        <f t="shared" si="55"/>
        <v>0</v>
      </c>
      <c r="AH97" s="75">
        <f t="shared" si="55"/>
        <v>0</v>
      </c>
      <c r="AI97" s="75">
        <f t="shared" si="55"/>
        <v>0</v>
      </c>
      <c r="AJ97" s="75">
        <f t="shared" si="55"/>
        <v>0</v>
      </c>
      <c r="AK97" s="75">
        <f t="shared" si="55"/>
        <v>0</v>
      </c>
      <c r="AL97" s="75">
        <f t="shared" si="55"/>
        <v>0</v>
      </c>
      <c r="AM97" s="75">
        <f t="shared" si="55"/>
        <v>0</v>
      </c>
      <c r="AN97" s="75">
        <f t="shared" si="55"/>
        <v>0</v>
      </c>
      <c r="AO97" s="75">
        <f t="shared" si="55"/>
        <v>0</v>
      </c>
      <c r="AP97" s="75">
        <f t="shared" si="55"/>
        <v>0</v>
      </c>
      <c r="AQ97" s="75">
        <f t="shared" si="55"/>
        <v>0</v>
      </c>
      <c r="AR97" s="75">
        <f t="shared" si="55"/>
        <v>0</v>
      </c>
      <c r="AS97" s="75">
        <f t="shared" si="55"/>
        <v>0</v>
      </c>
      <c r="AT97" s="75">
        <f t="shared" si="55"/>
        <v>0</v>
      </c>
      <c r="AU97" s="75">
        <f t="shared" si="55"/>
        <v>0</v>
      </c>
      <c r="AV97" s="75">
        <f t="shared" si="55"/>
        <v>0</v>
      </c>
      <c r="AW97" s="75">
        <f t="shared" si="55"/>
        <v>0</v>
      </c>
      <c r="AX97" s="75">
        <f t="shared" si="55"/>
        <v>0</v>
      </c>
      <c r="AY97" s="75">
        <f t="shared" si="55"/>
        <v>0</v>
      </c>
      <c r="AZ97" s="75">
        <f t="shared" si="55"/>
        <v>0</v>
      </c>
      <c r="BA97" s="75">
        <f t="shared" si="55"/>
        <v>0</v>
      </c>
      <c r="BB97" s="75">
        <f t="shared" si="55"/>
        <v>0</v>
      </c>
      <c r="BC97" s="75">
        <f t="shared" si="55"/>
        <v>0</v>
      </c>
      <c r="BD97" s="75">
        <f t="shared" si="55"/>
        <v>0</v>
      </c>
      <c r="BE97" s="75">
        <f t="shared" si="55"/>
        <v>0</v>
      </c>
      <c r="BF97" s="75">
        <f t="shared" si="55"/>
        <v>0</v>
      </c>
      <c r="BG97" s="75">
        <f t="shared" si="55"/>
        <v>0</v>
      </c>
      <c r="BH97" s="75">
        <f t="shared" si="55"/>
        <v>0</v>
      </c>
      <c r="BI97" s="75">
        <f t="shared" si="55"/>
        <v>0</v>
      </c>
      <c r="BJ97" s="75">
        <f t="shared" si="55"/>
        <v>0</v>
      </c>
      <c r="BK97" s="75">
        <f t="shared" si="55"/>
        <v>0</v>
      </c>
      <c r="BL97" s="75"/>
      <c r="BM97" s="37"/>
      <c r="BN97" s="75">
        <f t="shared" si="43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6">SUM(C85:C97)</f>
        <v>0</v>
      </c>
      <c r="D98" s="104">
        <f t="shared" si="56"/>
        <v>0</v>
      </c>
      <c r="E98" s="104">
        <f t="shared" si="56"/>
        <v>0</v>
      </c>
      <c r="F98" s="104">
        <f t="shared" si="56"/>
        <v>0</v>
      </c>
      <c r="G98" s="104">
        <f t="shared" si="56"/>
        <v>0</v>
      </c>
      <c r="H98" s="104">
        <f t="shared" si="56"/>
        <v>0</v>
      </c>
      <c r="I98" s="104">
        <f t="shared" si="56"/>
        <v>0</v>
      </c>
      <c r="J98" s="104">
        <f t="shared" si="56"/>
        <v>0</v>
      </c>
      <c r="K98" s="104">
        <f t="shared" si="56"/>
        <v>0</v>
      </c>
      <c r="L98" s="104">
        <f t="shared" si="56"/>
        <v>0</v>
      </c>
      <c r="M98" s="104">
        <f t="shared" si="56"/>
        <v>0</v>
      </c>
      <c r="N98" s="104">
        <f t="shared" si="56"/>
        <v>0</v>
      </c>
      <c r="O98" s="104">
        <f t="shared" si="56"/>
        <v>0</v>
      </c>
      <c r="P98" s="104">
        <f t="shared" si="56"/>
        <v>0</v>
      </c>
      <c r="Q98" s="104">
        <f t="shared" si="56"/>
        <v>0</v>
      </c>
      <c r="R98" s="104">
        <f t="shared" si="56"/>
        <v>0</v>
      </c>
      <c r="S98" s="104">
        <f t="shared" si="56"/>
        <v>0</v>
      </c>
      <c r="T98" s="104">
        <f t="shared" si="56"/>
        <v>0</v>
      </c>
      <c r="U98" s="104">
        <f t="shared" si="56"/>
        <v>0</v>
      </c>
      <c r="V98" s="104">
        <f t="shared" si="56"/>
        <v>0</v>
      </c>
      <c r="W98" s="104">
        <f t="shared" si="56"/>
        <v>0</v>
      </c>
      <c r="X98" s="104">
        <f t="shared" si="56"/>
        <v>0</v>
      </c>
      <c r="Y98" s="104">
        <f t="shared" si="56"/>
        <v>0</v>
      </c>
      <c r="Z98" s="104">
        <f t="shared" si="56"/>
        <v>0</v>
      </c>
      <c r="AA98" s="104">
        <f t="shared" si="56"/>
        <v>0</v>
      </c>
      <c r="AB98" s="104">
        <f t="shared" si="56"/>
        <v>0</v>
      </c>
      <c r="AC98" s="104">
        <f t="shared" si="56"/>
        <v>0</v>
      </c>
      <c r="AD98" s="104">
        <f t="shared" si="56"/>
        <v>0</v>
      </c>
      <c r="AE98" s="104">
        <f t="shared" si="56"/>
        <v>0</v>
      </c>
      <c r="AF98" s="104">
        <f t="shared" si="56"/>
        <v>0</v>
      </c>
      <c r="AG98" s="104">
        <f t="shared" si="56"/>
        <v>0</v>
      </c>
      <c r="AH98" s="104">
        <f t="shared" si="56"/>
        <v>0</v>
      </c>
      <c r="AI98" s="104">
        <f t="shared" si="56"/>
        <v>0</v>
      </c>
      <c r="AJ98" s="104">
        <f t="shared" si="56"/>
        <v>0</v>
      </c>
      <c r="AK98" s="104">
        <f t="shared" si="56"/>
        <v>0</v>
      </c>
      <c r="AL98" s="104">
        <f t="shared" si="56"/>
        <v>0</v>
      </c>
      <c r="AM98" s="104">
        <f t="shared" si="56"/>
        <v>0</v>
      </c>
      <c r="AN98" s="104">
        <f t="shared" si="56"/>
        <v>0</v>
      </c>
      <c r="AO98" s="104">
        <f t="shared" si="56"/>
        <v>0</v>
      </c>
      <c r="AP98" s="104">
        <f t="shared" si="56"/>
        <v>0</v>
      </c>
      <c r="AQ98" s="104">
        <f t="shared" si="56"/>
        <v>0</v>
      </c>
      <c r="AR98" s="104">
        <f t="shared" si="56"/>
        <v>0</v>
      </c>
      <c r="AS98" s="104">
        <f t="shared" si="56"/>
        <v>0</v>
      </c>
      <c r="AT98" s="104">
        <f t="shared" si="56"/>
        <v>0</v>
      </c>
      <c r="AU98" s="104">
        <f t="shared" si="56"/>
        <v>0</v>
      </c>
      <c r="AV98" s="104">
        <f t="shared" si="56"/>
        <v>0</v>
      </c>
      <c r="AW98" s="104">
        <f t="shared" si="56"/>
        <v>0</v>
      </c>
      <c r="AX98" s="104">
        <f t="shared" si="56"/>
        <v>0</v>
      </c>
      <c r="AY98" s="104">
        <f t="shared" si="56"/>
        <v>0</v>
      </c>
      <c r="AZ98" s="104">
        <f t="shared" si="56"/>
        <v>0</v>
      </c>
      <c r="BA98" s="104">
        <f t="shared" si="56"/>
        <v>0</v>
      </c>
      <c r="BB98" s="104">
        <f t="shared" si="56"/>
        <v>0</v>
      </c>
      <c r="BC98" s="104">
        <f t="shared" si="56"/>
        <v>0</v>
      </c>
      <c r="BD98" s="104">
        <f t="shared" si="56"/>
        <v>0</v>
      </c>
      <c r="BE98" s="104">
        <f t="shared" si="56"/>
        <v>0</v>
      </c>
      <c r="BF98" s="104">
        <f t="shared" si="56"/>
        <v>0</v>
      </c>
      <c r="BG98" s="104">
        <f t="shared" si="56"/>
        <v>0</v>
      </c>
      <c r="BH98" s="104">
        <f t="shared" si="56"/>
        <v>0</v>
      </c>
      <c r="BI98" s="104">
        <f t="shared" si="56"/>
        <v>0</v>
      </c>
      <c r="BJ98" s="104">
        <f t="shared" si="56"/>
        <v>0</v>
      </c>
      <c r="BK98" s="104">
        <f t="shared" si="56"/>
        <v>0</v>
      </c>
      <c r="BL98" s="104">
        <f t="shared" si="56"/>
        <v>0</v>
      </c>
      <c r="BM98" s="402"/>
      <c r="BN98" s="58">
        <f>SUM(BN85:BN97)</f>
        <v>0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A101" si="57">$B$20/$B$3</f>
        <v>0</v>
      </c>
      <c r="C101" s="75">
        <f t="shared" si="57"/>
        <v>0</v>
      </c>
      <c r="D101" s="75">
        <f t="shared" si="57"/>
        <v>0</v>
      </c>
      <c r="E101" s="75">
        <f t="shared" si="57"/>
        <v>0</v>
      </c>
      <c r="F101" s="75">
        <f t="shared" si="57"/>
        <v>0</v>
      </c>
      <c r="G101" s="75">
        <f t="shared" si="57"/>
        <v>0</v>
      </c>
      <c r="H101" s="75">
        <f t="shared" si="57"/>
        <v>0</v>
      </c>
      <c r="I101" s="75">
        <f t="shared" si="57"/>
        <v>0</v>
      </c>
      <c r="J101" s="75">
        <f t="shared" si="57"/>
        <v>0</v>
      </c>
      <c r="K101" s="75">
        <f t="shared" si="57"/>
        <v>0</v>
      </c>
      <c r="L101" s="75">
        <f t="shared" si="57"/>
        <v>0</v>
      </c>
      <c r="M101" s="75">
        <f t="shared" si="57"/>
        <v>0</v>
      </c>
      <c r="N101" s="75">
        <f t="shared" si="57"/>
        <v>0</v>
      </c>
      <c r="O101" s="75">
        <f t="shared" si="57"/>
        <v>0</v>
      </c>
      <c r="P101" s="75">
        <f t="shared" si="57"/>
        <v>0</v>
      </c>
      <c r="Q101" s="75">
        <f t="shared" si="57"/>
        <v>0</v>
      </c>
      <c r="R101" s="75">
        <f t="shared" si="57"/>
        <v>0</v>
      </c>
      <c r="S101" s="75">
        <f t="shared" si="57"/>
        <v>0</v>
      </c>
      <c r="T101" s="75">
        <f t="shared" si="57"/>
        <v>0</v>
      </c>
      <c r="U101" s="75">
        <f t="shared" si="57"/>
        <v>0</v>
      </c>
      <c r="V101" s="75">
        <f t="shared" si="57"/>
        <v>0</v>
      </c>
      <c r="W101" s="75">
        <f t="shared" si="57"/>
        <v>0</v>
      </c>
      <c r="X101" s="75">
        <f t="shared" si="57"/>
        <v>0</v>
      </c>
      <c r="Y101" s="75">
        <f t="shared" si="57"/>
        <v>0</v>
      </c>
      <c r="Z101" s="75">
        <f t="shared" si="57"/>
        <v>0</v>
      </c>
      <c r="AA101" s="75"/>
      <c r="AB101" s="75"/>
      <c r="AC101" s="75">
        <f t="shared" si="57"/>
        <v>0</v>
      </c>
      <c r="AD101" s="75">
        <f t="shared" si="57"/>
        <v>0</v>
      </c>
      <c r="AE101" s="75">
        <f t="shared" si="57"/>
        <v>0</v>
      </c>
      <c r="AF101" s="75">
        <f t="shared" si="57"/>
        <v>0</v>
      </c>
      <c r="AG101" s="75">
        <f t="shared" si="57"/>
        <v>0</v>
      </c>
      <c r="AH101" s="75">
        <f t="shared" si="57"/>
        <v>0</v>
      </c>
      <c r="AI101" s="75">
        <f t="shared" si="57"/>
        <v>0</v>
      </c>
      <c r="AJ101" s="75">
        <f t="shared" si="57"/>
        <v>0</v>
      </c>
      <c r="AK101" s="75">
        <f t="shared" si="57"/>
        <v>0</v>
      </c>
      <c r="AL101" s="75">
        <f t="shared" si="57"/>
        <v>0</v>
      </c>
      <c r="AM101" s="75">
        <f t="shared" si="57"/>
        <v>0</v>
      </c>
      <c r="AN101" s="75">
        <f t="shared" si="57"/>
        <v>0</v>
      </c>
      <c r="AO101" s="75">
        <f t="shared" si="57"/>
        <v>0</v>
      </c>
      <c r="AP101" s="75">
        <f t="shared" si="57"/>
        <v>0</v>
      </c>
      <c r="AQ101" s="75">
        <f t="shared" si="57"/>
        <v>0</v>
      </c>
      <c r="AR101" s="75">
        <f t="shared" si="57"/>
        <v>0</v>
      </c>
      <c r="AS101" s="75">
        <f t="shared" si="57"/>
        <v>0</v>
      </c>
      <c r="AT101" s="75">
        <f t="shared" si="57"/>
        <v>0</v>
      </c>
      <c r="AU101" s="75">
        <f t="shared" si="57"/>
        <v>0</v>
      </c>
      <c r="AV101" s="75">
        <f t="shared" si="57"/>
        <v>0</v>
      </c>
      <c r="AW101" s="75">
        <f t="shared" si="57"/>
        <v>0</v>
      </c>
      <c r="AX101" s="75">
        <f t="shared" si="57"/>
        <v>0</v>
      </c>
      <c r="AY101" s="75">
        <f t="shared" si="57"/>
        <v>0</v>
      </c>
      <c r="AZ101" s="75">
        <f t="shared" si="57"/>
        <v>0</v>
      </c>
      <c r="BA101" s="75">
        <f t="shared" si="57"/>
        <v>0</v>
      </c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37"/>
      <c r="BN101" s="75">
        <f t="shared" ref="BN101:BN113" si="58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A102" si="59">$C$20/$B$3</f>
        <v>0</v>
      </c>
      <c r="D102" s="75">
        <f t="shared" si="59"/>
        <v>0</v>
      </c>
      <c r="E102" s="75">
        <f t="shared" si="59"/>
        <v>0</v>
      </c>
      <c r="F102" s="75">
        <f t="shared" si="59"/>
        <v>0</v>
      </c>
      <c r="G102" s="75">
        <f t="shared" si="59"/>
        <v>0</v>
      </c>
      <c r="H102" s="75">
        <f t="shared" si="59"/>
        <v>0</v>
      </c>
      <c r="I102" s="75">
        <f t="shared" si="59"/>
        <v>0</v>
      </c>
      <c r="J102" s="75">
        <f t="shared" si="59"/>
        <v>0</v>
      </c>
      <c r="K102" s="75">
        <f t="shared" si="59"/>
        <v>0</v>
      </c>
      <c r="L102" s="75">
        <f t="shared" si="59"/>
        <v>0</v>
      </c>
      <c r="M102" s="75">
        <f t="shared" si="59"/>
        <v>0</v>
      </c>
      <c r="N102" s="75">
        <f t="shared" si="59"/>
        <v>0</v>
      </c>
      <c r="O102" s="75">
        <f t="shared" si="59"/>
        <v>0</v>
      </c>
      <c r="P102" s="75">
        <f t="shared" si="59"/>
        <v>0</v>
      </c>
      <c r="Q102" s="75">
        <f t="shared" si="59"/>
        <v>0</v>
      </c>
      <c r="R102" s="75">
        <f t="shared" si="59"/>
        <v>0</v>
      </c>
      <c r="S102" s="75">
        <f t="shared" si="59"/>
        <v>0</v>
      </c>
      <c r="T102" s="75">
        <f t="shared" si="59"/>
        <v>0</v>
      </c>
      <c r="U102" s="75">
        <f t="shared" si="59"/>
        <v>0</v>
      </c>
      <c r="V102" s="75">
        <f t="shared" si="59"/>
        <v>0</v>
      </c>
      <c r="W102" s="75">
        <f t="shared" si="59"/>
        <v>0</v>
      </c>
      <c r="X102" s="75">
        <f t="shared" si="59"/>
        <v>0</v>
      </c>
      <c r="Y102" s="75">
        <f t="shared" si="59"/>
        <v>0</v>
      </c>
      <c r="Z102" s="75">
        <f t="shared" si="59"/>
        <v>0</v>
      </c>
      <c r="AA102" s="75">
        <f t="shared" si="59"/>
        <v>0</v>
      </c>
      <c r="AB102" s="75"/>
      <c r="AC102" s="75">
        <f t="shared" si="59"/>
        <v>0</v>
      </c>
      <c r="AD102" s="75">
        <f t="shared" si="59"/>
        <v>0</v>
      </c>
      <c r="AE102" s="75">
        <f t="shared" si="59"/>
        <v>0</v>
      </c>
      <c r="AF102" s="75">
        <f t="shared" si="59"/>
        <v>0</v>
      </c>
      <c r="AG102" s="75">
        <f t="shared" si="59"/>
        <v>0</v>
      </c>
      <c r="AH102" s="75">
        <f t="shared" si="59"/>
        <v>0</v>
      </c>
      <c r="AI102" s="75">
        <f t="shared" si="59"/>
        <v>0</v>
      </c>
      <c r="AJ102" s="75">
        <f t="shared" si="59"/>
        <v>0</v>
      </c>
      <c r="AK102" s="75">
        <f t="shared" si="59"/>
        <v>0</v>
      </c>
      <c r="AL102" s="75">
        <f t="shared" si="59"/>
        <v>0</v>
      </c>
      <c r="AM102" s="75">
        <f t="shared" si="59"/>
        <v>0</v>
      </c>
      <c r="AN102" s="75">
        <f t="shared" si="59"/>
        <v>0</v>
      </c>
      <c r="AO102" s="75">
        <f t="shared" si="59"/>
        <v>0</v>
      </c>
      <c r="AP102" s="75">
        <f t="shared" si="59"/>
        <v>0</v>
      </c>
      <c r="AQ102" s="75">
        <f t="shared" si="59"/>
        <v>0</v>
      </c>
      <c r="AR102" s="75">
        <f t="shared" si="59"/>
        <v>0</v>
      </c>
      <c r="AS102" s="75">
        <f t="shared" si="59"/>
        <v>0</v>
      </c>
      <c r="AT102" s="75">
        <f t="shared" si="59"/>
        <v>0</v>
      </c>
      <c r="AU102" s="75">
        <f t="shared" si="59"/>
        <v>0</v>
      </c>
      <c r="AV102" s="75">
        <f t="shared" si="59"/>
        <v>0</v>
      </c>
      <c r="AW102" s="75">
        <f t="shared" si="59"/>
        <v>0</v>
      </c>
      <c r="AX102" s="75">
        <f t="shared" si="59"/>
        <v>0</v>
      </c>
      <c r="AY102" s="75">
        <f t="shared" si="59"/>
        <v>0</v>
      </c>
      <c r="AZ102" s="75">
        <f t="shared" si="59"/>
        <v>0</v>
      </c>
      <c r="BA102" s="75">
        <f t="shared" si="59"/>
        <v>0</v>
      </c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8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60">$D$20/$B$3</f>
        <v>0</v>
      </c>
      <c r="E103" s="75">
        <f t="shared" si="60"/>
        <v>0</v>
      </c>
      <c r="F103" s="75">
        <f t="shared" si="60"/>
        <v>0</v>
      </c>
      <c r="G103" s="75">
        <f t="shared" si="60"/>
        <v>0</v>
      </c>
      <c r="H103" s="75">
        <f t="shared" si="60"/>
        <v>0</v>
      </c>
      <c r="I103" s="75">
        <f t="shared" si="60"/>
        <v>0</v>
      </c>
      <c r="J103" s="75">
        <f t="shared" si="60"/>
        <v>0</v>
      </c>
      <c r="K103" s="75">
        <f t="shared" si="60"/>
        <v>0</v>
      </c>
      <c r="L103" s="75">
        <f t="shared" si="60"/>
        <v>0</v>
      </c>
      <c r="M103" s="75">
        <f t="shared" si="60"/>
        <v>0</v>
      </c>
      <c r="N103" s="75">
        <f t="shared" si="60"/>
        <v>0</v>
      </c>
      <c r="O103" s="75">
        <f t="shared" si="60"/>
        <v>0</v>
      </c>
      <c r="P103" s="75">
        <f t="shared" si="60"/>
        <v>0</v>
      </c>
      <c r="Q103" s="75">
        <f t="shared" si="60"/>
        <v>0</v>
      </c>
      <c r="R103" s="75">
        <f t="shared" si="60"/>
        <v>0</v>
      </c>
      <c r="S103" s="75">
        <f t="shared" si="60"/>
        <v>0</v>
      </c>
      <c r="T103" s="75">
        <f t="shared" si="60"/>
        <v>0</v>
      </c>
      <c r="U103" s="75">
        <f t="shared" si="60"/>
        <v>0</v>
      </c>
      <c r="V103" s="75">
        <f t="shared" si="60"/>
        <v>0</v>
      </c>
      <c r="W103" s="75">
        <f t="shared" si="60"/>
        <v>0</v>
      </c>
      <c r="X103" s="75">
        <f t="shared" si="60"/>
        <v>0</v>
      </c>
      <c r="Y103" s="75">
        <f t="shared" si="60"/>
        <v>0</v>
      </c>
      <c r="Z103" s="75">
        <f t="shared" si="60"/>
        <v>0</v>
      </c>
      <c r="AA103" s="75">
        <f t="shared" si="60"/>
        <v>0</v>
      </c>
      <c r="AB103" s="75">
        <f t="shared" si="60"/>
        <v>0</v>
      </c>
      <c r="AC103" s="75">
        <f t="shared" si="60"/>
        <v>0</v>
      </c>
      <c r="AD103" s="75">
        <f t="shared" si="60"/>
        <v>0</v>
      </c>
      <c r="AE103" s="75">
        <f t="shared" si="60"/>
        <v>0</v>
      </c>
      <c r="AF103" s="75">
        <f t="shared" si="60"/>
        <v>0</v>
      </c>
      <c r="AG103" s="75">
        <f t="shared" si="60"/>
        <v>0</v>
      </c>
      <c r="AH103" s="75">
        <f t="shared" si="60"/>
        <v>0</v>
      </c>
      <c r="AI103" s="75">
        <f t="shared" si="60"/>
        <v>0</v>
      </c>
      <c r="AJ103" s="75">
        <f t="shared" si="60"/>
        <v>0</v>
      </c>
      <c r="AK103" s="75">
        <f t="shared" si="60"/>
        <v>0</v>
      </c>
      <c r="AL103" s="75">
        <f t="shared" si="60"/>
        <v>0</v>
      </c>
      <c r="AM103" s="75">
        <f t="shared" si="60"/>
        <v>0</v>
      </c>
      <c r="AN103" s="75">
        <f t="shared" si="60"/>
        <v>0</v>
      </c>
      <c r="AO103" s="75">
        <f t="shared" si="60"/>
        <v>0</v>
      </c>
      <c r="AP103" s="75">
        <f t="shared" si="60"/>
        <v>0</v>
      </c>
      <c r="AQ103" s="75">
        <f t="shared" si="60"/>
        <v>0</v>
      </c>
      <c r="AR103" s="75">
        <f t="shared" si="60"/>
        <v>0</v>
      </c>
      <c r="AS103" s="75">
        <f t="shared" si="60"/>
        <v>0</v>
      </c>
      <c r="AT103" s="75">
        <f t="shared" si="60"/>
        <v>0</v>
      </c>
      <c r="AU103" s="75">
        <f t="shared" si="60"/>
        <v>0</v>
      </c>
      <c r="AV103" s="75">
        <f t="shared" si="60"/>
        <v>0</v>
      </c>
      <c r="AW103" s="75">
        <f t="shared" si="60"/>
        <v>0</v>
      </c>
      <c r="AX103" s="75">
        <f t="shared" si="60"/>
        <v>0</v>
      </c>
      <c r="AY103" s="75">
        <f t="shared" si="60"/>
        <v>0</v>
      </c>
      <c r="AZ103" s="75">
        <f t="shared" si="60"/>
        <v>0</v>
      </c>
      <c r="BA103" s="75">
        <f t="shared" si="60"/>
        <v>0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8"/>
        <v>0</v>
      </c>
      <c r="BO103" s="335">
        <f>D20</f>
        <v>0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61">$E$20/$B$3</f>
        <v>0</v>
      </c>
      <c r="F104" s="75">
        <f t="shared" si="61"/>
        <v>0</v>
      </c>
      <c r="G104" s="75">
        <f t="shared" si="61"/>
        <v>0</v>
      </c>
      <c r="H104" s="75">
        <f t="shared" si="61"/>
        <v>0</v>
      </c>
      <c r="I104" s="75">
        <f t="shared" si="61"/>
        <v>0</v>
      </c>
      <c r="J104" s="75">
        <f t="shared" si="61"/>
        <v>0</v>
      </c>
      <c r="K104" s="75">
        <f t="shared" si="61"/>
        <v>0</v>
      </c>
      <c r="L104" s="75">
        <f t="shared" si="61"/>
        <v>0</v>
      </c>
      <c r="M104" s="75">
        <f t="shared" si="61"/>
        <v>0</v>
      </c>
      <c r="N104" s="75">
        <f t="shared" si="61"/>
        <v>0</v>
      </c>
      <c r="O104" s="75">
        <f t="shared" si="61"/>
        <v>0</v>
      </c>
      <c r="P104" s="75">
        <f t="shared" si="61"/>
        <v>0</v>
      </c>
      <c r="Q104" s="75">
        <f t="shared" si="61"/>
        <v>0</v>
      </c>
      <c r="R104" s="75">
        <f t="shared" si="61"/>
        <v>0</v>
      </c>
      <c r="S104" s="75">
        <f t="shared" si="61"/>
        <v>0</v>
      </c>
      <c r="T104" s="75">
        <f t="shared" si="61"/>
        <v>0</v>
      </c>
      <c r="U104" s="75">
        <f t="shared" si="61"/>
        <v>0</v>
      </c>
      <c r="V104" s="75">
        <f t="shared" si="61"/>
        <v>0</v>
      </c>
      <c r="W104" s="75">
        <f t="shared" si="61"/>
        <v>0</v>
      </c>
      <c r="X104" s="75">
        <f t="shared" si="61"/>
        <v>0</v>
      </c>
      <c r="Y104" s="75">
        <f t="shared" si="61"/>
        <v>0</v>
      </c>
      <c r="Z104" s="75">
        <f t="shared" si="61"/>
        <v>0</v>
      </c>
      <c r="AA104" s="75">
        <f t="shared" si="61"/>
        <v>0</v>
      </c>
      <c r="AB104" s="75">
        <f t="shared" si="61"/>
        <v>0</v>
      </c>
      <c r="AC104" s="75">
        <f t="shared" si="61"/>
        <v>0</v>
      </c>
      <c r="AD104" s="75">
        <f t="shared" si="61"/>
        <v>0</v>
      </c>
      <c r="AE104" s="75">
        <f t="shared" si="61"/>
        <v>0</v>
      </c>
      <c r="AF104" s="75">
        <f t="shared" si="61"/>
        <v>0</v>
      </c>
      <c r="AG104" s="75">
        <f t="shared" si="61"/>
        <v>0</v>
      </c>
      <c r="AH104" s="75">
        <f t="shared" si="61"/>
        <v>0</v>
      </c>
      <c r="AI104" s="75">
        <f t="shared" si="61"/>
        <v>0</v>
      </c>
      <c r="AJ104" s="75">
        <f t="shared" si="61"/>
        <v>0</v>
      </c>
      <c r="AK104" s="75">
        <f t="shared" si="61"/>
        <v>0</v>
      </c>
      <c r="AL104" s="75">
        <f t="shared" si="61"/>
        <v>0</v>
      </c>
      <c r="AM104" s="75">
        <f t="shared" si="61"/>
        <v>0</v>
      </c>
      <c r="AN104" s="75">
        <f t="shared" si="61"/>
        <v>0</v>
      </c>
      <c r="AO104" s="75">
        <f t="shared" si="61"/>
        <v>0</v>
      </c>
      <c r="AP104" s="75">
        <f t="shared" si="61"/>
        <v>0</v>
      </c>
      <c r="AQ104" s="75">
        <f t="shared" si="61"/>
        <v>0</v>
      </c>
      <c r="AR104" s="75">
        <f t="shared" si="61"/>
        <v>0</v>
      </c>
      <c r="AS104" s="75">
        <f t="shared" si="61"/>
        <v>0</v>
      </c>
      <c r="AT104" s="75">
        <f t="shared" si="61"/>
        <v>0</v>
      </c>
      <c r="AU104" s="75">
        <f t="shared" si="61"/>
        <v>0</v>
      </c>
      <c r="AV104" s="75">
        <f t="shared" si="61"/>
        <v>0</v>
      </c>
      <c r="AW104" s="75">
        <f t="shared" si="61"/>
        <v>0</v>
      </c>
      <c r="AX104" s="75">
        <f t="shared" si="61"/>
        <v>0</v>
      </c>
      <c r="AY104" s="75">
        <f t="shared" si="61"/>
        <v>0</v>
      </c>
      <c r="AZ104" s="75">
        <f t="shared" si="61"/>
        <v>0</v>
      </c>
      <c r="BA104" s="75">
        <f t="shared" si="61"/>
        <v>0</v>
      </c>
      <c r="BB104" s="75">
        <f t="shared" si="61"/>
        <v>0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8"/>
        <v>0</v>
      </c>
      <c r="BO104" s="335">
        <f>-E14</f>
        <v>0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C105" si="62">$F$20/$B$3</f>
        <v>0</v>
      </c>
      <c r="G105" s="75">
        <f t="shared" si="62"/>
        <v>0</v>
      </c>
      <c r="H105" s="75">
        <f t="shared" si="62"/>
        <v>0</v>
      </c>
      <c r="I105" s="75">
        <f t="shared" si="62"/>
        <v>0</v>
      </c>
      <c r="J105" s="75">
        <f t="shared" si="62"/>
        <v>0</v>
      </c>
      <c r="K105" s="75">
        <f t="shared" si="62"/>
        <v>0</v>
      </c>
      <c r="L105" s="75">
        <f t="shared" si="62"/>
        <v>0</v>
      </c>
      <c r="M105" s="75">
        <f t="shared" si="62"/>
        <v>0</v>
      </c>
      <c r="N105" s="75">
        <f t="shared" si="62"/>
        <v>0</v>
      </c>
      <c r="O105" s="75">
        <f t="shared" si="62"/>
        <v>0</v>
      </c>
      <c r="P105" s="75">
        <f t="shared" si="62"/>
        <v>0</v>
      </c>
      <c r="Q105" s="75">
        <f t="shared" si="62"/>
        <v>0</v>
      </c>
      <c r="R105" s="75">
        <f t="shared" si="62"/>
        <v>0</v>
      </c>
      <c r="S105" s="75">
        <f t="shared" si="62"/>
        <v>0</v>
      </c>
      <c r="T105" s="75">
        <f t="shared" si="62"/>
        <v>0</v>
      </c>
      <c r="U105" s="75">
        <f t="shared" si="62"/>
        <v>0</v>
      </c>
      <c r="V105" s="75">
        <f t="shared" si="62"/>
        <v>0</v>
      </c>
      <c r="W105" s="75">
        <f t="shared" si="62"/>
        <v>0</v>
      </c>
      <c r="X105" s="75">
        <f t="shared" si="62"/>
        <v>0</v>
      </c>
      <c r="Y105" s="75">
        <f t="shared" si="62"/>
        <v>0</v>
      </c>
      <c r="Z105" s="75">
        <f t="shared" si="62"/>
        <v>0</v>
      </c>
      <c r="AA105" s="75">
        <f t="shared" si="62"/>
        <v>0</v>
      </c>
      <c r="AB105" s="75">
        <f t="shared" si="62"/>
        <v>0</v>
      </c>
      <c r="AC105" s="75">
        <f t="shared" si="62"/>
        <v>0</v>
      </c>
      <c r="AD105" s="75">
        <f t="shared" si="62"/>
        <v>0</v>
      </c>
      <c r="AE105" s="75">
        <f t="shared" si="62"/>
        <v>0</v>
      </c>
      <c r="AF105" s="75">
        <f t="shared" si="62"/>
        <v>0</v>
      </c>
      <c r="AG105" s="75">
        <f t="shared" si="62"/>
        <v>0</v>
      </c>
      <c r="AH105" s="75">
        <f t="shared" si="62"/>
        <v>0</v>
      </c>
      <c r="AI105" s="75">
        <f t="shared" si="62"/>
        <v>0</v>
      </c>
      <c r="AJ105" s="75">
        <f t="shared" si="62"/>
        <v>0</v>
      </c>
      <c r="AK105" s="75">
        <f t="shared" si="62"/>
        <v>0</v>
      </c>
      <c r="AL105" s="75">
        <f t="shared" si="62"/>
        <v>0</v>
      </c>
      <c r="AM105" s="75">
        <f t="shared" si="62"/>
        <v>0</v>
      </c>
      <c r="AN105" s="75">
        <f t="shared" si="62"/>
        <v>0</v>
      </c>
      <c r="AO105" s="75">
        <f t="shared" si="62"/>
        <v>0</v>
      </c>
      <c r="AP105" s="75">
        <f t="shared" si="62"/>
        <v>0</v>
      </c>
      <c r="AQ105" s="75">
        <f t="shared" si="62"/>
        <v>0</v>
      </c>
      <c r="AR105" s="75">
        <f t="shared" si="62"/>
        <v>0</v>
      </c>
      <c r="AS105" s="75">
        <f t="shared" si="62"/>
        <v>0</v>
      </c>
      <c r="AT105" s="75">
        <f t="shared" si="62"/>
        <v>0</v>
      </c>
      <c r="AU105" s="75">
        <f t="shared" si="62"/>
        <v>0</v>
      </c>
      <c r="AV105" s="75">
        <f t="shared" si="62"/>
        <v>0</v>
      </c>
      <c r="AW105" s="75">
        <f t="shared" si="62"/>
        <v>0</v>
      </c>
      <c r="AX105" s="75">
        <f t="shared" si="62"/>
        <v>0</v>
      </c>
      <c r="AY105" s="75">
        <f t="shared" si="62"/>
        <v>0</v>
      </c>
      <c r="AZ105" s="75">
        <f t="shared" si="62"/>
        <v>0</v>
      </c>
      <c r="BA105" s="75">
        <f t="shared" si="62"/>
        <v>0</v>
      </c>
      <c r="BB105" s="75">
        <f t="shared" si="62"/>
        <v>0</v>
      </c>
      <c r="BC105" s="75">
        <f t="shared" si="62"/>
        <v>0</v>
      </c>
      <c r="BD105" s="75"/>
      <c r="BE105" s="75"/>
      <c r="BF105" s="75"/>
      <c r="BG105" s="75"/>
      <c r="BH105" s="75"/>
      <c r="BI105" s="75"/>
      <c r="BJ105" s="75"/>
      <c r="BK105" s="75"/>
      <c r="BL105" s="75"/>
      <c r="BM105" s="37"/>
      <c r="BN105" s="75">
        <f t="shared" si="58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3">$G$20/$B$3</f>
        <v>0</v>
      </c>
      <c r="H106" s="75">
        <f t="shared" si="63"/>
        <v>0</v>
      </c>
      <c r="I106" s="75">
        <f t="shared" si="63"/>
        <v>0</v>
      </c>
      <c r="J106" s="75">
        <f t="shared" si="63"/>
        <v>0</v>
      </c>
      <c r="K106" s="75">
        <f t="shared" si="63"/>
        <v>0</v>
      </c>
      <c r="L106" s="75">
        <f t="shared" si="63"/>
        <v>0</v>
      </c>
      <c r="M106" s="75">
        <f t="shared" si="63"/>
        <v>0</v>
      </c>
      <c r="N106" s="75">
        <f t="shared" si="63"/>
        <v>0</v>
      </c>
      <c r="O106" s="75">
        <f t="shared" si="63"/>
        <v>0</v>
      </c>
      <c r="P106" s="75">
        <f t="shared" si="63"/>
        <v>0</v>
      </c>
      <c r="Q106" s="75">
        <f t="shared" si="63"/>
        <v>0</v>
      </c>
      <c r="R106" s="75">
        <f t="shared" si="63"/>
        <v>0</v>
      </c>
      <c r="S106" s="75">
        <f t="shared" si="63"/>
        <v>0</v>
      </c>
      <c r="T106" s="75">
        <f t="shared" si="63"/>
        <v>0</v>
      </c>
      <c r="U106" s="75">
        <f t="shared" si="63"/>
        <v>0</v>
      </c>
      <c r="V106" s="75">
        <f t="shared" si="63"/>
        <v>0</v>
      </c>
      <c r="W106" s="75">
        <f t="shared" si="63"/>
        <v>0</v>
      </c>
      <c r="X106" s="75">
        <f t="shared" si="63"/>
        <v>0</v>
      </c>
      <c r="Y106" s="75">
        <f t="shared" si="63"/>
        <v>0</v>
      </c>
      <c r="Z106" s="75">
        <f t="shared" si="63"/>
        <v>0</v>
      </c>
      <c r="AA106" s="75">
        <f t="shared" si="63"/>
        <v>0</v>
      </c>
      <c r="AB106" s="75">
        <f t="shared" si="63"/>
        <v>0</v>
      </c>
      <c r="AC106" s="75">
        <f t="shared" si="63"/>
        <v>0</v>
      </c>
      <c r="AD106" s="75">
        <f t="shared" si="63"/>
        <v>0</v>
      </c>
      <c r="AE106" s="75">
        <f t="shared" si="63"/>
        <v>0</v>
      </c>
      <c r="AF106" s="75">
        <f t="shared" si="63"/>
        <v>0</v>
      </c>
      <c r="AG106" s="75">
        <f t="shared" si="63"/>
        <v>0</v>
      </c>
      <c r="AH106" s="75">
        <f t="shared" si="63"/>
        <v>0</v>
      </c>
      <c r="AI106" s="75">
        <f t="shared" si="63"/>
        <v>0</v>
      </c>
      <c r="AJ106" s="75">
        <f t="shared" si="63"/>
        <v>0</v>
      </c>
      <c r="AK106" s="75">
        <f t="shared" si="63"/>
        <v>0</v>
      </c>
      <c r="AL106" s="75">
        <f t="shared" si="63"/>
        <v>0</v>
      </c>
      <c r="AM106" s="75">
        <f t="shared" si="63"/>
        <v>0</v>
      </c>
      <c r="AN106" s="75">
        <f t="shared" si="63"/>
        <v>0</v>
      </c>
      <c r="AO106" s="75">
        <f t="shared" si="63"/>
        <v>0</v>
      </c>
      <c r="AP106" s="75">
        <f t="shared" si="63"/>
        <v>0</v>
      </c>
      <c r="AQ106" s="75">
        <f t="shared" si="63"/>
        <v>0</v>
      </c>
      <c r="AR106" s="75">
        <f t="shared" si="63"/>
        <v>0</v>
      </c>
      <c r="AS106" s="75">
        <f t="shared" si="63"/>
        <v>0</v>
      </c>
      <c r="AT106" s="75">
        <f t="shared" si="63"/>
        <v>0</v>
      </c>
      <c r="AU106" s="75">
        <f t="shared" si="63"/>
        <v>0</v>
      </c>
      <c r="AV106" s="75">
        <f t="shared" si="63"/>
        <v>0</v>
      </c>
      <c r="AW106" s="75">
        <f t="shared" si="63"/>
        <v>0</v>
      </c>
      <c r="AX106" s="75">
        <f t="shared" si="63"/>
        <v>0</v>
      </c>
      <c r="AY106" s="75">
        <f t="shared" si="63"/>
        <v>0</v>
      </c>
      <c r="AZ106" s="75">
        <f t="shared" si="63"/>
        <v>0</v>
      </c>
      <c r="BA106" s="75">
        <f t="shared" si="63"/>
        <v>0</v>
      </c>
      <c r="BB106" s="75">
        <f t="shared" si="63"/>
        <v>0</v>
      </c>
      <c r="BC106" s="75">
        <f t="shared" si="63"/>
        <v>0</v>
      </c>
      <c r="BD106" s="75">
        <f t="shared" si="63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8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E107" si="64">$H$20/$B$3</f>
        <v>0</v>
      </c>
      <c r="I107" s="75">
        <f t="shared" si="64"/>
        <v>0</v>
      </c>
      <c r="J107" s="75">
        <f t="shared" si="64"/>
        <v>0</v>
      </c>
      <c r="K107" s="75">
        <f t="shared" si="64"/>
        <v>0</v>
      </c>
      <c r="L107" s="75">
        <f t="shared" si="64"/>
        <v>0</v>
      </c>
      <c r="M107" s="75">
        <f t="shared" si="64"/>
        <v>0</v>
      </c>
      <c r="N107" s="75">
        <f t="shared" si="64"/>
        <v>0</v>
      </c>
      <c r="O107" s="75">
        <f t="shared" si="64"/>
        <v>0</v>
      </c>
      <c r="P107" s="75">
        <f t="shared" si="64"/>
        <v>0</v>
      </c>
      <c r="Q107" s="75">
        <f t="shared" si="64"/>
        <v>0</v>
      </c>
      <c r="R107" s="75">
        <f t="shared" si="64"/>
        <v>0</v>
      </c>
      <c r="S107" s="75">
        <f t="shared" si="64"/>
        <v>0</v>
      </c>
      <c r="T107" s="75">
        <f t="shared" si="64"/>
        <v>0</v>
      </c>
      <c r="U107" s="75">
        <f t="shared" si="64"/>
        <v>0</v>
      </c>
      <c r="V107" s="75">
        <f t="shared" si="64"/>
        <v>0</v>
      </c>
      <c r="W107" s="75">
        <f t="shared" si="64"/>
        <v>0</v>
      </c>
      <c r="X107" s="75">
        <f t="shared" si="64"/>
        <v>0</v>
      </c>
      <c r="Y107" s="75">
        <f t="shared" si="64"/>
        <v>0</v>
      </c>
      <c r="Z107" s="75">
        <f t="shared" si="64"/>
        <v>0</v>
      </c>
      <c r="AA107" s="75">
        <f t="shared" si="64"/>
        <v>0</v>
      </c>
      <c r="AB107" s="75">
        <f t="shared" si="64"/>
        <v>0</v>
      </c>
      <c r="AC107" s="75">
        <f t="shared" si="64"/>
        <v>0</v>
      </c>
      <c r="AD107" s="75">
        <f t="shared" si="64"/>
        <v>0</v>
      </c>
      <c r="AE107" s="75">
        <f t="shared" si="64"/>
        <v>0</v>
      </c>
      <c r="AF107" s="75">
        <f t="shared" si="64"/>
        <v>0</v>
      </c>
      <c r="AG107" s="75">
        <f t="shared" si="64"/>
        <v>0</v>
      </c>
      <c r="AH107" s="75">
        <f t="shared" si="64"/>
        <v>0</v>
      </c>
      <c r="AI107" s="75">
        <f t="shared" si="64"/>
        <v>0</v>
      </c>
      <c r="AJ107" s="75">
        <f t="shared" si="64"/>
        <v>0</v>
      </c>
      <c r="AK107" s="75">
        <f t="shared" si="64"/>
        <v>0</v>
      </c>
      <c r="AL107" s="75">
        <f t="shared" si="64"/>
        <v>0</v>
      </c>
      <c r="AM107" s="75">
        <f t="shared" si="64"/>
        <v>0</v>
      </c>
      <c r="AN107" s="75">
        <f t="shared" si="64"/>
        <v>0</v>
      </c>
      <c r="AO107" s="75">
        <f t="shared" si="64"/>
        <v>0</v>
      </c>
      <c r="AP107" s="75">
        <f t="shared" si="64"/>
        <v>0</v>
      </c>
      <c r="AQ107" s="75">
        <f t="shared" si="64"/>
        <v>0</v>
      </c>
      <c r="AR107" s="75">
        <f t="shared" si="64"/>
        <v>0</v>
      </c>
      <c r="AS107" s="75">
        <f t="shared" si="64"/>
        <v>0</v>
      </c>
      <c r="AT107" s="75">
        <f t="shared" si="64"/>
        <v>0</v>
      </c>
      <c r="AU107" s="75">
        <f t="shared" si="64"/>
        <v>0</v>
      </c>
      <c r="AV107" s="75">
        <f t="shared" si="64"/>
        <v>0</v>
      </c>
      <c r="AW107" s="75">
        <f t="shared" si="64"/>
        <v>0</v>
      </c>
      <c r="AX107" s="75">
        <f t="shared" si="64"/>
        <v>0</v>
      </c>
      <c r="AY107" s="75">
        <f t="shared" si="64"/>
        <v>0</v>
      </c>
      <c r="AZ107" s="75">
        <f t="shared" si="64"/>
        <v>0</v>
      </c>
      <c r="BA107" s="75">
        <f t="shared" si="64"/>
        <v>0</v>
      </c>
      <c r="BB107" s="75">
        <f t="shared" si="64"/>
        <v>0</v>
      </c>
      <c r="BC107" s="75">
        <f t="shared" si="64"/>
        <v>0</v>
      </c>
      <c r="BD107" s="75">
        <f t="shared" si="64"/>
        <v>0</v>
      </c>
      <c r="BE107" s="75">
        <f t="shared" si="64"/>
        <v>0</v>
      </c>
      <c r="BF107" s="75"/>
      <c r="BG107" s="75"/>
      <c r="BH107" s="75"/>
      <c r="BI107" s="75"/>
      <c r="BJ107" s="75"/>
      <c r="BK107" s="75"/>
      <c r="BL107" s="75"/>
      <c r="BM107" s="37"/>
      <c r="BN107" s="75">
        <f t="shared" si="58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F108" si="65">$I$20/$B$3</f>
        <v>0</v>
      </c>
      <c r="J108" s="75">
        <f t="shared" si="65"/>
        <v>0</v>
      </c>
      <c r="K108" s="75">
        <f t="shared" si="65"/>
        <v>0</v>
      </c>
      <c r="L108" s="75">
        <f t="shared" si="65"/>
        <v>0</v>
      </c>
      <c r="M108" s="75">
        <f t="shared" si="65"/>
        <v>0</v>
      </c>
      <c r="N108" s="75">
        <f t="shared" si="65"/>
        <v>0</v>
      </c>
      <c r="O108" s="75">
        <f t="shared" si="65"/>
        <v>0</v>
      </c>
      <c r="P108" s="75">
        <f t="shared" si="65"/>
        <v>0</v>
      </c>
      <c r="Q108" s="75">
        <f t="shared" si="65"/>
        <v>0</v>
      </c>
      <c r="R108" s="75">
        <f t="shared" si="65"/>
        <v>0</v>
      </c>
      <c r="S108" s="75">
        <f t="shared" si="65"/>
        <v>0</v>
      </c>
      <c r="T108" s="75">
        <f t="shared" si="65"/>
        <v>0</v>
      </c>
      <c r="U108" s="75">
        <f t="shared" si="65"/>
        <v>0</v>
      </c>
      <c r="V108" s="75">
        <f t="shared" si="65"/>
        <v>0</v>
      </c>
      <c r="W108" s="75">
        <f t="shared" si="65"/>
        <v>0</v>
      </c>
      <c r="X108" s="75">
        <f t="shared" si="65"/>
        <v>0</v>
      </c>
      <c r="Y108" s="75">
        <f t="shared" si="65"/>
        <v>0</v>
      </c>
      <c r="Z108" s="75">
        <f t="shared" si="65"/>
        <v>0</v>
      </c>
      <c r="AA108" s="75">
        <f t="shared" si="65"/>
        <v>0</v>
      </c>
      <c r="AB108" s="75">
        <f t="shared" si="65"/>
        <v>0</v>
      </c>
      <c r="AC108" s="75">
        <f t="shared" si="65"/>
        <v>0</v>
      </c>
      <c r="AD108" s="75">
        <f t="shared" si="65"/>
        <v>0</v>
      </c>
      <c r="AE108" s="75">
        <f t="shared" si="65"/>
        <v>0</v>
      </c>
      <c r="AF108" s="75">
        <f t="shared" si="65"/>
        <v>0</v>
      </c>
      <c r="AG108" s="75">
        <f t="shared" si="65"/>
        <v>0</v>
      </c>
      <c r="AH108" s="75">
        <f t="shared" si="65"/>
        <v>0</v>
      </c>
      <c r="AI108" s="75">
        <f t="shared" si="65"/>
        <v>0</v>
      </c>
      <c r="AJ108" s="75">
        <f t="shared" si="65"/>
        <v>0</v>
      </c>
      <c r="AK108" s="75">
        <f t="shared" si="65"/>
        <v>0</v>
      </c>
      <c r="AL108" s="75">
        <f t="shared" si="65"/>
        <v>0</v>
      </c>
      <c r="AM108" s="75">
        <f t="shared" si="65"/>
        <v>0</v>
      </c>
      <c r="AN108" s="75">
        <f t="shared" si="65"/>
        <v>0</v>
      </c>
      <c r="AO108" s="75">
        <f t="shared" si="65"/>
        <v>0</v>
      </c>
      <c r="AP108" s="75">
        <f t="shared" si="65"/>
        <v>0</v>
      </c>
      <c r="AQ108" s="75">
        <f t="shared" si="65"/>
        <v>0</v>
      </c>
      <c r="AR108" s="75">
        <f t="shared" si="65"/>
        <v>0</v>
      </c>
      <c r="AS108" s="75">
        <f t="shared" si="65"/>
        <v>0</v>
      </c>
      <c r="AT108" s="75">
        <f t="shared" si="65"/>
        <v>0</v>
      </c>
      <c r="AU108" s="75">
        <f t="shared" si="65"/>
        <v>0</v>
      </c>
      <c r="AV108" s="75">
        <f t="shared" si="65"/>
        <v>0</v>
      </c>
      <c r="AW108" s="75">
        <f t="shared" si="65"/>
        <v>0</v>
      </c>
      <c r="AX108" s="75">
        <f t="shared" si="65"/>
        <v>0</v>
      </c>
      <c r="AY108" s="75">
        <f t="shared" si="65"/>
        <v>0</v>
      </c>
      <c r="AZ108" s="75">
        <f t="shared" si="65"/>
        <v>0</v>
      </c>
      <c r="BA108" s="75">
        <f t="shared" si="65"/>
        <v>0</v>
      </c>
      <c r="BB108" s="75">
        <f t="shared" si="65"/>
        <v>0</v>
      </c>
      <c r="BC108" s="75">
        <f t="shared" si="65"/>
        <v>0</v>
      </c>
      <c r="BD108" s="75">
        <f t="shared" si="65"/>
        <v>0</v>
      </c>
      <c r="BE108" s="75">
        <f t="shared" si="65"/>
        <v>0</v>
      </c>
      <c r="BF108" s="75">
        <f t="shared" si="65"/>
        <v>0</v>
      </c>
      <c r="BG108" s="75"/>
      <c r="BH108" s="75"/>
      <c r="BI108" s="75"/>
      <c r="BJ108" s="75"/>
      <c r="BK108" s="75"/>
      <c r="BL108" s="75"/>
      <c r="BM108" s="37"/>
      <c r="BN108" s="75">
        <f t="shared" si="58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G109" si="66">$J$20/$B$3</f>
        <v>0</v>
      </c>
      <c r="P109" s="75">
        <f t="shared" si="66"/>
        <v>0</v>
      </c>
      <c r="Q109" s="75">
        <f t="shared" si="66"/>
        <v>0</v>
      </c>
      <c r="R109" s="75">
        <f t="shared" si="66"/>
        <v>0</v>
      </c>
      <c r="S109" s="75">
        <f t="shared" si="66"/>
        <v>0</v>
      </c>
      <c r="T109" s="75">
        <f t="shared" si="66"/>
        <v>0</v>
      </c>
      <c r="U109" s="75">
        <f t="shared" si="66"/>
        <v>0</v>
      </c>
      <c r="V109" s="75">
        <f t="shared" si="66"/>
        <v>0</v>
      </c>
      <c r="W109" s="75">
        <f t="shared" si="66"/>
        <v>0</v>
      </c>
      <c r="X109" s="75">
        <f t="shared" si="66"/>
        <v>0</v>
      </c>
      <c r="Y109" s="75">
        <f t="shared" si="66"/>
        <v>0</v>
      </c>
      <c r="Z109" s="75">
        <f t="shared" si="66"/>
        <v>0</v>
      </c>
      <c r="AA109" s="75">
        <f t="shared" si="66"/>
        <v>0</v>
      </c>
      <c r="AB109" s="75">
        <f t="shared" si="66"/>
        <v>0</v>
      </c>
      <c r="AC109" s="75">
        <f t="shared" si="66"/>
        <v>0</v>
      </c>
      <c r="AD109" s="75">
        <f t="shared" si="66"/>
        <v>0</v>
      </c>
      <c r="AE109" s="75">
        <f t="shared" si="66"/>
        <v>0</v>
      </c>
      <c r="AF109" s="75">
        <f t="shared" si="66"/>
        <v>0</v>
      </c>
      <c r="AG109" s="75">
        <f t="shared" si="66"/>
        <v>0</v>
      </c>
      <c r="AH109" s="75">
        <f t="shared" si="66"/>
        <v>0</v>
      </c>
      <c r="AI109" s="75">
        <f t="shared" si="66"/>
        <v>0</v>
      </c>
      <c r="AJ109" s="75">
        <f t="shared" si="66"/>
        <v>0</v>
      </c>
      <c r="AK109" s="75">
        <f t="shared" si="66"/>
        <v>0</v>
      </c>
      <c r="AL109" s="75">
        <f t="shared" si="66"/>
        <v>0</v>
      </c>
      <c r="AM109" s="75">
        <f t="shared" si="66"/>
        <v>0</v>
      </c>
      <c r="AN109" s="75">
        <f t="shared" si="66"/>
        <v>0</v>
      </c>
      <c r="AO109" s="75">
        <f t="shared" si="66"/>
        <v>0</v>
      </c>
      <c r="AP109" s="75">
        <f t="shared" si="66"/>
        <v>0</v>
      </c>
      <c r="AQ109" s="75">
        <f t="shared" si="66"/>
        <v>0</v>
      </c>
      <c r="AR109" s="75">
        <f t="shared" si="66"/>
        <v>0</v>
      </c>
      <c r="AS109" s="75">
        <f t="shared" si="66"/>
        <v>0</v>
      </c>
      <c r="AT109" s="75">
        <f t="shared" si="66"/>
        <v>0</v>
      </c>
      <c r="AU109" s="75">
        <f t="shared" si="66"/>
        <v>0</v>
      </c>
      <c r="AV109" s="75">
        <f t="shared" si="66"/>
        <v>0</v>
      </c>
      <c r="AW109" s="75">
        <f t="shared" si="66"/>
        <v>0</v>
      </c>
      <c r="AX109" s="75">
        <f t="shared" si="66"/>
        <v>0</v>
      </c>
      <c r="AY109" s="75">
        <f t="shared" si="66"/>
        <v>0</v>
      </c>
      <c r="AZ109" s="75">
        <f t="shared" si="66"/>
        <v>0</v>
      </c>
      <c r="BA109" s="75">
        <f t="shared" si="66"/>
        <v>0</v>
      </c>
      <c r="BB109" s="75">
        <f t="shared" si="66"/>
        <v>0</v>
      </c>
      <c r="BC109" s="75">
        <f t="shared" si="66"/>
        <v>0</v>
      </c>
      <c r="BD109" s="75">
        <f t="shared" si="66"/>
        <v>0</v>
      </c>
      <c r="BE109" s="75">
        <f t="shared" si="66"/>
        <v>0</v>
      </c>
      <c r="BF109" s="75">
        <f t="shared" si="66"/>
        <v>0</v>
      </c>
      <c r="BG109" s="75">
        <f t="shared" si="66"/>
        <v>0</v>
      </c>
      <c r="BH109" s="75"/>
      <c r="BI109" s="75"/>
      <c r="BJ109" s="75"/>
      <c r="BK109" s="75"/>
      <c r="BL109" s="75"/>
      <c r="BM109" s="37"/>
      <c r="BN109" s="75">
        <f t="shared" si="58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H110" si="67">$K$20/$B$3</f>
        <v>0</v>
      </c>
      <c r="P110" s="75">
        <f t="shared" si="67"/>
        <v>0</v>
      </c>
      <c r="Q110" s="75">
        <f t="shared" si="67"/>
        <v>0</v>
      </c>
      <c r="R110" s="75">
        <f t="shared" si="67"/>
        <v>0</v>
      </c>
      <c r="S110" s="75">
        <f t="shared" si="67"/>
        <v>0</v>
      </c>
      <c r="T110" s="75">
        <f t="shared" si="67"/>
        <v>0</v>
      </c>
      <c r="U110" s="75">
        <f t="shared" si="67"/>
        <v>0</v>
      </c>
      <c r="V110" s="75">
        <f t="shared" si="67"/>
        <v>0</v>
      </c>
      <c r="W110" s="75">
        <f t="shared" si="67"/>
        <v>0</v>
      </c>
      <c r="X110" s="75">
        <f t="shared" si="67"/>
        <v>0</v>
      </c>
      <c r="Y110" s="75">
        <f t="shared" si="67"/>
        <v>0</v>
      </c>
      <c r="Z110" s="75">
        <f t="shared" si="67"/>
        <v>0</v>
      </c>
      <c r="AA110" s="75">
        <f t="shared" si="67"/>
        <v>0</v>
      </c>
      <c r="AB110" s="75">
        <f t="shared" si="67"/>
        <v>0</v>
      </c>
      <c r="AC110" s="75">
        <f t="shared" si="67"/>
        <v>0</v>
      </c>
      <c r="AD110" s="75">
        <f t="shared" si="67"/>
        <v>0</v>
      </c>
      <c r="AE110" s="75">
        <f t="shared" si="67"/>
        <v>0</v>
      </c>
      <c r="AF110" s="75">
        <f t="shared" si="67"/>
        <v>0</v>
      </c>
      <c r="AG110" s="75">
        <f t="shared" si="67"/>
        <v>0</v>
      </c>
      <c r="AH110" s="75">
        <f t="shared" si="67"/>
        <v>0</v>
      </c>
      <c r="AI110" s="75">
        <f t="shared" si="67"/>
        <v>0</v>
      </c>
      <c r="AJ110" s="75">
        <f t="shared" si="67"/>
        <v>0</v>
      </c>
      <c r="AK110" s="75">
        <f t="shared" si="67"/>
        <v>0</v>
      </c>
      <c r="AL110" s="75">
        <f t="shared" si="67"/>
        <v>0</v>
      </c>
      <c r="AM110" s="75">
        <f t="shared" si="67"/>
        <v>0</v>
      </c>
      <c r="AN110" s="75">
        <f t="shared" si="67"/>
        <v>0</v>
      </c>
      <c r="AO110" s="75">
        <f t="shared" si="67"/>
        <v>0</v>
      </c>
      <c r="AP110" s="75">
        <f t="shared" si="67"/>
        <v>0</v>
      </c>
      <c r="AQ110" s="75">
        <f t="shared" si="67"/>
        <v>0</v>
      </c>
      <c r="AR110" s="75">
        <f t="shared" si="67"/>
        <v>0</v>
      </c>
      <c r="AS110" s="75">
        <f t="shared" si="67"/>
        <v>0</v>
      </c>
      <c r="AT110" s="75">
        <f t="shared" si="67"/>
        <v>0</v>
      </c>
      <c r="AU110" s="75">
        <f t="shared" si="67"/>
        <v>0</v>
      </c>
      <c r="AV110" s="75">
        <f t="shared" si="67"/>
        <v>0</v>
      </c>
      <c r="AW110" s="75">
        <f t="shared" si="67"/>
        <v>0</v>
      </c>
      <c r="AX110" s="75">
        <f t="shared" si="67"/>
        <v>0</v>
      </c>
      <c r="AY110" s="75">
        <f t="shared" si="67"/>
        <v>0</v>
      </c>
      <c r="AZ110" s="75">
        <f t="shared" si="67"/>
        <v>0</v>
      </c>
      <c r="BA110" s="75">
        <f t="shared" si="67"/>
        <v>0</v>
      </c>
      <c r="BB110" s="75">
        <f t="shared" si="67"/>
        <v>0</v>
      </c>
      <c r="BC110" s="75">
        <f t="shared" si="67"/>
        <v>0</v>
      </c>
      <c r="BD110" s="75">
        <f t="shared" si="67"/>
        <v>0</v>
      </c>
      <c r="BE110" s="75">
        <f t="shared" si="67"/>
        <v>0</v>
      </c>
      <c r="BF110" s="75">
        <f t="shared" si="67"/>
        <v>0</v>
      </c>
      <c r="BG110" s="75">
        <f t="shared" si="67"/>
        <v>0</v>
      </c>
      <c r="BH110" s="75">
        <f t="shared" si="67"/>
        <v>0</v>
      </c>
      <c r="BI110" s="75"/>
      <c r="BJ110" s="75"/>
      <c r="BK110" s="75"/>
      <c r="BL110" s="75"/>
      <c r="BM110" s="37"/>
      <c r="BN110" s="75">
        <f t="shared" si="58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8">$L$20/$B$3</f>
        <v>0</v>
      </c>
      <c r="P111" s="75">
        <f t="shared" si="68"/>
        <v>0</v>
      </c>
      <c r="Q111" s="75">
        <f t="shared" si="68"/>
        <v>0</v>
      </c>
      <c r="R111" s="75">
        <f t="shared" si="68"/>
        <v>0</v>
      </c>
      <c r="S111" s="75">
        <f t="shared" si="68"/>
        <v>0</v>
      </c>
      <c r="T111" s="75">
        <f t="shared" si="68"/>
        <v>0</v>
      </c>
      <c r="U111" s="75">
        <f t="shared" si="68"/>
        <v>0</v>
      </c>
      <c r="V111" s="75">
        <f t="shared" si="68"/>
        <v>0</v>
      </c>
      <c r="W111" s="75">
        <f t="shared" si="68"/>
        <v>0</v>
      </c>
      <c r="X111" s="75">
        <f t="shared" si="68"/>
        <v>0</v>
      </c>
      <c r="Y111" s="75">
        <f t="shared" si="68"/>
        <v>0</v>
      </c>
      <c r="Z111" s="75">
        <f t="shared" si="68"/>
        <v>0</v>
      </c>
      <c r="AA111" s="75">
        <f t="shared" si="68"/>
        <v>0</v>
      </c>
      <c r="AB111" s="75">
        <f t="shared" si="68"/>
        <v>0</v>
      </c>
      <c r="AC111" s="75">
        <f t="shared" si="68"/>
        <v>0</v>
      </c>
      <c r="AD111" s="75">
        <f t="shared" si="68"/>
        <v>0</v>
      </c>
      <c r="AE111" s="75">
        <f t="shared" si="68"/>
        <v>0</v>
      </c>
      <c r="AF111" s="75">
        <f t="shared" si="68"/>
        <v>0</v>
      </c>
      <c r="AG111" s="75">
        <f t="shared" si="68"/>
        <v>0</v>
      </c>
      <c r="AH111" s="75">
        <f t="shared" si="68"/>
        <v>0</v>
      </c>
      <c r="AI111" s="75">
        <f t="shared" si="68"/>
        <v>0</v>
      </c>
      <c r="AJ111" s="75">
        <f t="shared" si="68"/>
        <v>0</v>
      </c>
      <c r="AK111" s="75">
        <f t="shared" si="68"/>
        <v>0</v>
      </c>
      <c r="AL111" s="75">
        <f t="shared" si="68"/>
        <v>0</v>
      </c>
      <c r="AM111" s="75">
        <f t="shared" si="68"/>
        <v>0</v>
      </c>
      <c r="AN111" s="75">
        <f t="shared" si="68"/>
        <v>0</v>
      </c>
      <c r="AO111" s="75">
        <f t="shared" si="68"/>
        <v>0</v>
      </c>
      <c r="AP111" s="75">
        <f t="shared" si="68"/>
        <v>0</v>
      </c>
      <c r="AQ111" s="75">
        <f t="shared" si="68"/>
        <v>0</v>
      </c>
      <c r="AR111" s="75">
        <f t="shared" si="68"/>
        <v>0</v>
      </c>
      <c r="AS111" s="75">
        <f t="shared" si="68"/>
        <v>0</v>
      </c>
      <c r="AT111" s="75">
        <f t="shared" si="68"/>
        <v>0</v>
      </c>
      <c r="AU111" s="75">
        <f t="shared" si="68"/>
        <v>0</v>
      </c>
      <c r="AV111" s="75">
        <f t="shared" si="68"/>
        <v>0</v>
      </c>
      <c r="AW111" s="75">
        <f t="shared" si="68"/>
        <v>0</v>
      </c>
      <c r="AX111" s="75">
        <f t="shared" si="68"/>
        <v>0</v>
      </c>
      <c r="AY111" s="75">
        <f t="shared" si="68"/>
        <v>0</v>
      </c>
      <c r="AZ111" s="75">
        <f t="shared" si="68"/>
        <v>0</v>
      </c>
      <c r="BA111" s="75">
        <f t="shared" si="68"/>
        <v>0</v>
      </c>
      <c r="BB111" s="75">
        <f t="shared" si="68"/>
        <v>0</v>
      </c>
      <c r="BC111" s="75">
        <f t="shared" si="68"/>
        <v>0</v>
      </c>
      <c r="BD111" s="75">
        <f t="shared" si="68"/>
        <v>0</v>
      </c>
      <c r="BE111" s="75">
        <f t="shared" si="68"/>
        <v>0</v>
      </c>
      <c r="BF111" s="75">
        <f t="shared" si="68"/>
        <v>0</v>
      </c>
      <c r="BG111" s="75">
        <f t="shared" si="68"/>
        <v>0</v>
      </c>
      <c r="BH111" s="75">
        <f t="shared" si="68"/>
        <v>0</v>
      </c>
      <c r="BI111" s="75">
        <f t="shared" si="68"/>
        <v>0</v>
      </c>
      <c r="BJ111" s="75"/>
      <c r="BK111" s="75"/>
      <c r="BL111" s="75"/>
      <c r="BM111" s="37"/>
      <c r="BN111" s="75">
        <f t="shared" si="58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>$M$20/$B$3</f>
        <v>0</v>
      </c>
      <c r="N112" s="75">
        <f>$M$20/$B$3</f>
        <v>0</v>
      </c>
      <c r="O112" s="75">
        <f t="shared" ref="O112:BJ112" si="69">$M$20/$B$3</f>
        <v>0</v>
      </c>
      <c r="P112" s="75">
        <f t="shared" si="69"/>
        <v>0</v>
      </c>
      <c r="Q112" s="75">
        <f t="shared" si="69"/>
        <v>0</v>
      </c>
      <c r="R112" s="75">
        <f t="shared" si="69"/>
        <v>0</v>
      </c>
      <c r="S112" s="75">
        <f t="shared" si="69"/>
        <v>0</v>
      </c>
      <c r="T112" s="75">
        <f t="shared" si="69"/>
        <v>0</v>
      </c>
      <c r="U112" s="75">
        <f t="shared" si="69"/>
        <v>0</v>
      </c>
      <c r="V112" s="75">
        <f t="shared" si="69"/>
        <v>0</v>
      </c>
      <c r="W112" s="75">
        <f t="shared" si="69"/>
        <v>0</v>
      </c>
      <c r="X112" s="75">
        <f t="shared" si="69"/>
        <v>0</v>
      </c>
      <c r="Y112" s="75">
        <f t="shared" si="69"/>
        <v>0</v>
      </c>
      <c r="Z112" s="75">
        <f t="shared" si="69"/>
        <v>0</v>
      </c>
      <c r="AA112" s="75">
        <f t="shared" si="69"/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/>
      <c r="BL112" s="75"/>
      <c r="BM112" s="37"/>
      <c r="BN112" s="75">
        <f t="shared" si="58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>$N$20/$B$3</f>
        <v>0</v>
      </c>
      <c r="O113" s="75">
        <f t="shared" ref="O113:BK113" si="70">$N$20/$B$3</f>
        <v>0</v>
      </c>
      <c r="P113" s="75">
        <f t="shared" si="70"/>
        <v>0</v>
      </c>
      <c r="Q113" s="75">
        <f t="shared" si="70"/>
        <v>0</v>
      </c>
      <c r="R113" s="75">
        <f t="shared" si="70"/>
        <v>0</v>
      </c>
      <c r="S113" s="75">
        <f t="shared" si="70"/>
        <v>0</v>
      </c>
      <c r="T113" s="75">
        <f t="shared" si="70"/>
        <v>0</v>
      </c>
      <c r="U113" s="75">
        <f t="shared" si="70"/>
        <v>0</v>
      </c>
      <c r="V113" s="75">
        <f t="shared" si="70"/>
        <v>0</v>
      </c>
      <c r="W113" s="75">
        <f t="shared" si="70"/>
        <v>0</v>
      </c>
      <c r="X113" s="75">
        <f t="shared" si="70"/>
        <v>0</v>
      </c>
      <c r="Y113" s="75">
        <f t="shared" si="70"/>
        <v>0</v>
      </c>
      <c r="Z113" s="75">
        <f t="shared" si="70"/>
        <v>0</v>
      </c>
      <c r="AA113" s="75">
        <f t="shared" si="70"/>
        <v>0</v>
      </c>
      <c r="AB113" s="75">
        <f t="shared" si="70"/>
        <v>0</v>
      </c>
      <c r="AC113" s="75">
        <f t="shared" si="70"/>
        <v>0</v>
      </c>
      <c r="AD113" s="75">
        <f t="shared" si="70"/>
        <v>0</v>
      </c>
      <c r="AE113" s="75">
        <f t="shared" si="70"/>
        <v>0</v>
      </c>
      <c r="AF113" s="75">
        <f t="shared" si="70"/>
        <v>0</v>
      </c>
      <c r="AG113" s="75">
        <f t="shared" si="70"/>
        <v>0</v>
      </c>
      <c r="AH113" s="75">
        <f t="shared" si="70"/>
        <v>0</v>
      </c>
      <c r="AI113" s="75">
        <f t="shared" si="70"/>
        <v>0</v>
      </c>
      <c r="AJ113" s="75">
        <f t="shared" si="70"/>
        <v>0</v>
      </c>
      <c r="AK113" s="75">
        <f t="shared" si="70"/>
        <v>0</v>
      </c>
      <c r="AL113" s="75">
        <f t="shared" si="70"/>
        <v>0</v>
      </c>
      <c r="AM113" s="75">
        <f t="shared" si="70"/>
        <v>0</v>
      </c>
      <c r="AN113" s="75">
        <f t="shared" si="70"/>
        <v>0</v>
      </c>
      <c r="AO113" s="75">
        <f t="shared" si="70"/>
        <v>0</v>
      </c>
      <c r="AP113" s="75">
        <f t="shared" si="70"/>
        <v>0</v>
      </c>
      <c r="AQ113" s="75">
        <f t="shared" si="70"/>
        <v>0</v>
      </c>
      <c r="AR113" s="75">
        <f t="shared" si="70"/>
        <v>0</v>
      </c>
      <c r="AS113" s="75">
        <f t="shared" si="70"/>
        <v>0</v>
      </c>
      <c r="AT113" s="75">
        <f t="shared" si="70"/>
        <v>0</v>
      </c>
      <c r="AU113" s="75">
        <f t="shared" si="70"/>
        <v>0</v>
      </c>
      <c r="AV113" s="75">
        <f t="shared" si="70"/>
        <v>0</v>
      </c>
      <c r="AW113" s="75">
        <f t="shared" si="70"/>
        <v>0</v>
      </c>
      <c r="AX113" s="75">
        <f t="shared" si="70"/>
        <v>0</v>
      </c>
      <c r="AY113" s="75">
        <f t="shared" si="70"/>
        <v>0</v>
      </c>
      <c r="AZ113" s="75">
        <f t="shared" si="70"/>
        <v>0</v>
      </c>
      <c r="BA113" s="75">
        <f t="shared" si="70"/>
        <v>0</v>
      </c>
      <c r="BB113" s="75">
        <f t="shared" si="70"/>
        <v>0</v>
      </c>
      <c r="BC113" s="75">
        <f t="shared" si="70"/>
        <v>0</v>
      </c>
      <c r="BD113" s="75">
        <f t="shared" si="70"/>
        <v>0</v>
      </c>
      <c r="BE113" s="75">
        <f t="shared" si="70"/>
        <v>0</v>
      </c>
      <c r="BF113" s="75">
        <f t="shared" si="70"/>
        <v>0</v>
      </c>
      <c r="BG113" s="75">
        <f t="shared" si="70"/>
        <v>0</v>
      </c>
      <c r="BH113" s="75">
        <f t="shared" si="70"/>
        <v>0</v>
      </c>
      <c r="BI113" s="75">
        <f t="shared" si="70"/>
        <v>0</v>
      </c>
      <c r="BJ113" s="75">
        <f t="shared" si="70"/>
        <v>0</v>
      </c>
      <c r="BK113" s="75">
        <f t="shared" si="70"/>
        <v>0</v>
      </c>
      <c r="BL113" s="75"/>
      <c r="BM113" s="37"/>
      <c r="BN113" s="75">
        <f t="shared" si="58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1">SUM(C101:C113)</f>
        <v>0</v>
      </c>
      <c r="D114" s="69">
        <f t="shared" si="71"/>
        <v>0</v>
      </c>
      <c r="E114" s="69">
        <f t="shared" si="71"/>
        <v>0</v>
      </c>
      <c r="F114" s="69">
        <f t="shared" si="71"/>
        <v>0</v>
      </c>
      <c r="G114" s="69">
        <f t="shared" si="71"/>
        <v>0</v>
      </c>
      <c r="H114" s="69">
        <f t="shared" si="71"/>
        <v>0</v>
      </c>
      <c r="I114" s="69">
        <f t="shared" si="71"/>
        <v>0</v>
      </c>
      <c r="J114" s="69">
        <f t="shared" si="71"/>
        <v>0</v>
      </c>
      <c r="K114" s="69">
        <f t="shared" si="71"/>
        <v>0</v>
      </c>
      <c r="L114" s="69">
        <f t="shared" si="71"/>
        <v>0</v>
      </c>
      <c r="M114" s="69">
        <f t="shared" si="71"/>
        <v>0</v>
      </c>
      <c r="N114" s="69">
        <f t="shared" si="71"/>
        <v>0</v>
      </c>
      <c r="O114" s="69">
        <f t="shared" si="71"/>
        <v>0</v>
      </c>
      <c r="P114" s="69">
        <f t="shared" si="71"/>
        <v>0</v>
      </c>
      <c r="Q114" s="69">
        <f t="shared" si="71"/>
        <v>0</v>
      </c>
      <c r="R114" s="69">
        <f t="shared" si="71"/>
        <v>0</v>
      </c>
      <c r="S114" s="69">
        <f t="shared" si="71"/>
        <v>0</v>
      </c>
      <c r="T114" s="69">
        <f t="shared" si="71"/>
        <v>0</v>
      </c>
      <c r="U114" s="69">
        <f t="shared" si="71"/>
        <v>0</v>
      </c>
      <c r="V114" s="69">
        <f t="shared" si="71"/>
        <v>0</v>
      </c>
      <c r="W114" s="69">
        <f t="shared" si="71"/>
        <v>0</v>
      </c>
      <c r="X114" s="69">
        <f t="shared" si="71"/>
        <v>0</v>
      </c>
      <c r="Y114" s="69">
        <f t="shared" si="71"/>
        <v>0</v>
      </c>
      <c r="Z114" s="69">
        <f t="shared" si="71"/>
        <v>0</v>
      </c>
      <c r="AA114" s="69">
        <f t="shared" si="71"/>
        <v>0</v>
      </c>
      <c r="AB114" s="69">
        <f t="shared" si="71"/>
        <v>0</v>
      </c>
      <c r="AC114" s="69">
        <f t="shared" si="71"/>
        <v>0</v>
      </c>
      <c r="AD114" s="69">
        <f t="shared" si="71"/>
        <v>0</v>
      </c>
      <c r="AE114" s="69">
        <f t="shared" si="71"/>
        <v>0</v>
      </c>
      <c r="AF114" s="69">
        <f t="shared" si="71"/>
        <v>0</v>
      </c>
      <c r="AG114" s="69">
        <f t="shared" si="71"/>
        <v>0</v>
      </c>
      <c r="AH114" s="69">
        <f t="shared" si="71"/>
        <v>0</v>
      </c>
      <c r="AI114" s="69">
        <f t="shared" si="71"/>
        <v>0</v>
      </c>
      <c r="AJ114" s="69">
        <f t="shared" si="71"/>
        <v>0</v>
      </c>
      <c r="AK114" s="69">
        <f t="shared" si="71"/>
        <v>0</v>
      </c>
      <c r="AL114" s="69">
        <f t="shared" si="71"/>
        <v>0</v>
      </c>
      <c r="AM114" s="69">
        <f t="shared" si="71"/>
        <v>0</v>
      </c>
      <c r="AN114" s="69">
        <f t="shared" si="71"/>
        <v>0</v>
      </c>
      <c r="AO114" s="69">
        <f t="shared" si="71"/>
        <v>0</v>
      </c>
      <c r="AP114" s="69">
        <f t="shared" si="71"/>
        <v>0</v>
      </c>
      <c r="AQ114" s="69">
        <f t="shared" si="71"/>
        <v>0</v>
      </c>
      <c r="AR114" s="69">
        <f t="shared" si="71"/>
        <v>0</v>
      </c>
      <c r="AS114" s="69">
        <f t="shared" si="71"/>
        <v>0</v>
      </c>
      <c r="AT114" s="69">
        <f t="shared" si="71"/>
        <v>0</v>
      </c>
      <c r="AU114" s="69">
        <f t="shared" si="71"/>
        <v>0</v>
      </c>
      <c r="AV114" s="69">
        <f t="shared" si="71"/>
        <v>0</v>
      </c>
      <c r="AW114" s="69">
        <f t="shared" si="71"/>
        <v>0</v>
      </c>
      <c r="AX114" s="69">
        <f t="shared" si="71"/>
        <v>0</v>
      </c>
      <c r="AY114" s="69">
        <f t="shared" si="71"/>
        <v>0</v>
      </c>
      <c r="AZ114" s="69">
        <f t="shared" si="71"/>
        <v>0</v>
      </c>
      <c r="BA114" s="69">
        <f t="shared" si="71"/>
        <v>0</v>
      </c>
      <c r="BB114" s="69">
        <f t="shared" si="71"/>
        <v>0</v>
      </c>
      <c r="BC114" s="69">
        <f t="shared" si="71"/>
        <v>0</v>
      </c>
      <c r="BD114" s="69">
        <f t="shared" si="71"/>
        <v>0</v>
      </c>
      <c r="BE114" s="69">
        <f t="shared" si="71"/>
        <v>0</v>
      </c>
      <c r="BF114" s="69">
        <f t="shared" si="71"/>
        <v>0</v>
      </c>
      <c r="BG114" s="69">
        <f t="shared" si="71"/>
        <v>0</v>
      </c>
      <c r="BH114" s="69">
        <f t="shared" si="71"/>
        <v>0</v>
      </c>
      <c r="BI114" s="69">
        <f t="shared" si="71"/>
        <v>0</v>
      </c>
      <c r="BJ114" s="69">
        <f t="shared" si="71"/>
        <v>0</v>
      </c>
      <c r="BK114" s="69">
        <f t="shared" si="71"/>
        <v>0</v>
      </c>
      <c r="BL114" s="69">
        <f t="shared" si="71"/>
        <v>0</v>
      </c>
      <c r="BM114" s="37"/>
      <c r="BN114" s="58">
        <f>SUM(BN101:BN113)</f>
        <v>0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BH45" activePane="bottomRight" state="frozen"/>
      <selection activeCell="A113" sqref="A113"/>
      <selection pane="topRight" activeCell="A113" sqref="A113"/>
      <selection pane="bottomLeft" activeCell="A113" sqref="A113"/>
      <selection pane="bottomRight" activeCell="BW74" sqref="BW74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352</v>
      </c>
    </row>
    <row r="2" spans="1:67" ht="15" customHeight="1">
      <c r="A2" s="60" t="s">
        <v>21</v>
      </c>
      <c r="B2" s="108" t="str">
        <f>VLOOKUP($B$1,'Assumptions (Inputs)'!$A$7:$F$24,2,FALSE)</f>
        <v>Upgrade 2 Sections plus risers on Feeder 38Q04 (NEW to the 2015 LRP)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2.5000000000000001E-2</v>
      </c>
    </row>
    <row r="6" spans="1:67" ht="15" customHeight="1">
      <c r="A6" s="60"/>
      <c r="B6" s="367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N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0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(Escalated)'!E45</f>
        <v>0</v>
      </c>
      <c r="C13" s="129">
        <f>'CapEx (Escalated)'!F45</f>
        <v>0</v>
      </c>
      <c r="D13" s="129">
        <f>'CapEx (Escalated)'!G45</f>
        <v>0</v>
      </c>
      <c r="E13" s="129">
        <f>'CapEx (Escalated)'!H45</f>
        <v>0</v>
      </c>
      <c r="F13" s="129">
        <f>'CapEx (Escalated)'!I45</f>
        <v>0</v>
      </c>
      <c r="G13" s="129">
        <f>'CapEx (Escalated)'!J45</f>
        <v>0</v>
      </c>
      <c r="H13" s="129">
        <f>'CapEx (Escalated)'!K45</f>
        <v>0</v>
      </c>
      <c r="I13" s="129">
        <f>'CapEx (Escalated)'!L45</f>
        <v>0</v>
      </c>
      <c r="J13" s="129">
        <f>'CapEx (Escalated)'!M45</f>
        <v>0</v>
      </c>
      <c r="K13" s="129">
        <f>'CapEx (Escalated)'!N45</f>
        <v>0</v>
      </c>
      <c r="L13" s="129">
        <f>'CapEx (Escalated)'!O45</f>
        <v>0</v>
      </c>
      <c r="M13" s="129">
        <f>'CapEx (Escalated)'!P45</f>
        <v>0</v>
      </c>
      <c r="N13" s="129">
        <f>'CapEx (Escalated)'!Q45</f>
        <v>0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0</v>
      </c>
      <c r="BO13" s="337"/>
    </row>
    <row r="14" spans="1:67" s="38" customFormat="1" ht="15" customHeight="1">
      <c r="A14" s="67" t="s">
        <v>27</v>
      </c>
      <c r="B14" s="129"/>
      <c r="C14" s="129"/>
      <c r="D14" s="129"/>
      <c r="E14" s="129"/>
      <c r="F14" s="129">
        <f>-SUM(E13:F13)</f>
        <v>0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0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0</v>
      </c>
      <c r="D15" s="68">
        <f t="shared" si="2"/>
        <v>0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</v>
      </c>
      <c r="D16" s="69">
        <f t="shared" si="4"/>
        <v>0</v>
      </c>
      <c r="E16" s="69">
        <f t="shared" si="4"/>
        <v>0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0</v>
      </c>
      <c r="F19" s="75">
        <f t="shared" si="5"/>
        <v>0</v>
      </c>
      <c r="G19" s="75">
        <f t="shared" si="5"/>
        <v>0</v>
      </c>
      <c r="H19" s="75">
        <f t="shared" si="5"/>
        <v>0</v>
      </c>
      <c r="I19" s="75">
        <f t="shared" si="5"/>
        <v>0</v>
      </c>
      <c r="J19" s="75">
        <f t="shared" si="5"/>
        <v>0</v>
      </c>
      <c r="K19" s="75">
        <f t="shared" si="5"/>
        <v>0</v>
      </c>
      <c r="L19" s="75">
        <f t="shared" si="5"/>
        <v>0</v>
      </c>
      <c r="M19" s="75">
        <f t="shared" si="5"/>
        <v>0</v>
      </c>
      <c r="N19" s="75">
        <f t="shared" si="5"/>
        <v>0</v>
      </c>
      <c r="O19" s="75">
        <f t="shared" si="5"/>
        <v>0</v>
      </c>
      <c r="P19" s="75">
        <f t="shared" si="5"/>
        <v>0</v>
      </c>
      <c r="Q19" s="75">
        <f t="shared" si="5"/>
        <v>0</v>
      </c>
      <c r="R19" s="75">
        <f t="shared" si="5"/>
        <v>0</v>
      </c>
      <c r="S19" s="75">
        <f t="shared" si="5"/>
        <v>0</v>
      </c>
      <c r="T19" s="75">
        <f t="shared" si="5"/>
        <v>0</v>
      </c>
      <c r="U19" s="75">
        <f t="shared" si="5"/>
        <v>0</v>
      </c>
      <c r="V19" s="75">
        <f t="shared" si="5"/>
        <v>0</v>
      </c>
      <c r="W19" s="75">
        <f t="shared" si="5"/>
        <v>0</v>
      </c>
      <c r="X19" s="75">
        <f t="shared" si="5"/>
        <v>0</v>
      </c>
      <c r="Y19" s="75">
        <f t="shared" si="5"/>
        <v>0</v>
      </c>
      <c r="Z19" s="75">
        <f t="shared" si="5"/>
        <v>0</v>
      </c>
      <c r="AA19" s="75">
        <f t="shared" si="5"/>
        <v>0</v>
      </c>
      <c r="AB19" s="75">
        <f t="shared" si="5"/>
        <v>0</v>
      </c>
      <c r="AC19" s="75">
        <f t="shared" si="5"/>
        <v>0</v>
      </c>
      <c r="AD19" s="75">
        <f t="shared" si="5"/>
        <v>0</v>
      </c>
      <c r="AE19" s="75">
        <f t="shared" si="5"/>
        <v>0</v>
      </c>
      <c r="AF19" s="75">
        <f t="shared" si="5"/>
        <v>0</v>
      </c>
      <c r="AG19" s="75">
        <f t="shared" si="5"/>
        <v>0</v>
      </c>
      <c r="AH19" s="75">
        <f t="shared" si="5"/>
        <v>0</v>
      </c>
      <c r="AI19" s="75">
        <f t="shared" si="5"/>
        <v>0</v>
      </c>
      <c r="AJ19" s="75">
        <f t="shared" si="5"/>
        <v>0</v>
      </c>
      <c r="AK19" s="75">
        <f t="shared" si="5"/>
        <v>0</v>
      </c>
      <c r="AL19" s="75">
        <f t="shared" si="5"/>
        <v>0</v>
      </c>
      <c r="AM19" s="75">
        <f t="shared" si="5"/>
        <v>0</v>
      </c>
      <c r="AN19" s="75">
        <f t="shared" si="5"/>
        <v>0</v>
      </c>
      <c r="AO19" s="75">
        <f t="shared" si="5"/>
        <v>0</v>
      </c>
      <c r="AP19" s="75">
        <f t="shared" si="5"/>
        <v>0</v>
      </c>
      <c r="AQ19" s="75">
        <f t="shared" si="5"/>
        <v>0</v>
      </c>
      <c r="AR19" s="75">
        <f t="shared" si="5"/>
        <v>0</v>
      </c>
      <c r="AS19" s="75">
        <f t="shared" si="5"/>
        <v>0</v>
      </c>
      <c r="AT19" s="75">
        <f t="shared" si="5"/>
        <v>0</v>
      </c>
      <c r="AU19" s="75">
        <f t="shared" si="5"/>
        <v>0</v>
      </c>
      <c r="AV19" s="75">
        <f t="shared" si="5"/>
        <v>0</v>
      </c>
      <c r="AW19" s="75">
        <f t="shared" si="5"/>
        <v>0</v>
      </c>
      <c r="AX19" s="75">
        <f t="shared" si="5"/>
        <v>0</v>
      </c>
      <c r="AY19" s="75">
        <f t="shared" si="5"/>
        <v>0</v>
      </c>
      <c r="AZ19" s="75">
        <f t="shared" si="5"/>
        <v>0</v>
      </c>
      <c r="BA19" s="75">
        <f t="shared" si="5"/>
        <v>0</v>
      </c>
      <c r="BB19" s="75">
        <f t="shared" si="5"/>
        <v>0</v>
      </c>
      <c r="BC19" s="75">
        <f t="shared" si="5"/>
        <v>0</v>
      </c>
      <c r="BD19" s="75">
        <f t="shared" si="5"/>
        <v>0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67" customFormat="1" ht="15" customHeight="1">
      <c r="A20" s="362" t="s">
        <v>25</v>
      </c>
      <c r="B20" s="290">
        <f>-B14</f>
        <v>0</v>
      </c>
      <c r="C20" s="290">
        <f t="shared" ref="C20:D20" si="6">-C14</f>
        <v>0</v>
      </c>
      <c r="D20" s="290">
        <f t="shared" si="6"/>
        <v>0</v>
      </c>
      <c r="E20" s="290">
        <f>-E14</f>
        <v>0</v>
      </c>
      <c r="F20" s="290">
        <f t="shared" ref="F20:AX20" si="7">-F14</f>
        <v>0</v>
      </c>
      <c r="G20" s="290">
        <f t="shared" si="7"/>
        <v>0</v>
      </c>
      <c r="H20" s="290">
        <f t="shared" si="7"/>
        <v>0</v>
      </c>
      <c r="I20" s="290">
        <f t="shared" si="7"/>
        <v>0</v>
      </c>
      <c r="J20" s="290">
        <f t="shared" si="7"/>
        <v>0</v>
      </c>
      <c r="K20" s="290">
        <f t="shared" si="7"/>
        <v>0</v>
      </c>
      <c r="L20" s="290">
        <f t="shared" si="7"/>
        <v>0</v>
      </c>
      <c r="M20" s="290">
        <f t="shared" si="7"/>
        <v>0</v>
      </c>
      <c r="N20" s="290">
        <f t="shared" si="7"/>
        <v>0</v>
      </c>
      <c r="O20" s="290">
        <f t="shared" si="7"/>
        <v>0</v>
      </c>
      <c r="P20" s="290">
        <f t="shared" si="7"/>
        <v>0</v>
      </c>
      <c r="Q20" s="290">
        <f t="shared" si="7"/>
        <v>0</v>
      </c>
      <c r="R20" s="290">
        <f t="shared" si="7"/>
        <v>0</v>
      </c>
      <c r="S20" s="290">
        <f t="shared" si="7"/>
        <v>0</v>
      </c>
      <c r="T20" s="290">
        <f t="shared" si="7"/>
        <v>0</v>
      </c>
      <c r="U20" s="290">
        <f t="shared" si="7"/>
        <v>0</v>
      </c>
      <c r="V20" s="290">
        <f t="shared" si="7"/>
        <v>0</v>
      </c>
      <c r="W20" s="290">
        <f t="shared" si="7"/>
        <v>0</v>
      </c>
      <c r="X20" s="290">
        <f t="shared" si="7"/>
        <v>0</v>
      </c>
      <c r="Y20" s="290">
        <f t="shared" si="7"/>
        <v>0</v>
      </c>
      <c r="Z20" s="290">
        <f t="shared" si="7"/>
        <v>0</v>
      </c>
      <c r="AA20" s="290">
        <f t="shared" si="7"/>
        <v>0</v>
      </c>
      <c r="AB20" s="290">
        <f t="shared" si="7"/>
        <v>0</v>
      </c>
      <c r="AC20" s="290">
        <f t="shared" si="7"/>
        <v>0</v>
      </c>
      <c r="AD20" s="290">
        <f t="shared" si="7"/>
        <v>0</v>
      </c>
      <c r="AE20" s="290">
        <f t="shared" si="7"/>
        <v>0</v>
      </c>
      <c r="AF20" s="290">
        <f t="shared" si="7"/>
        <v>0</v>
      </c>
      <c r="AG20" s="290">
        <f t="shared" si="7"/>
        <v>0</v>
      </c>
      <c r="AH20" s="290">
        <f t="shared" si="7"/>
        <v>0</v>
      </c>
      <c r="AI20" s="290">
        <f t="shared" si="7"/>
        <v>0</v>
      </c>
      <c r="AJ20" s="290">
        <f t="shared" si="7"/>
        <v>0</v>
      </c>
      <c r="AK20" s="290">
        <f t="shared" si="7"/>
        <v>0</v>
      </c>
      <c r="AL20" s="290">
        <f t="shared" si="7"/>
        <v>0</v>
      </c>
      <c r="AM20" s="290">
        <f t="shared" si="7"/>
        <v>0</v>
      </c>
      <c r="AN20" s="290">
        <f t="shared" si="7"/>
        <v>0</v>
      </c>
      <c r="AO20" s="290">
        <f t="shared" si="7"/>
        <v>0</v>
      </c>
      <c r="AP20" s="290">
        <f t="shared" si="7"/>
        <v>0</v>
      </c>
      <c r="AQ20" s="290">
        <f t="shared" si="7"/>
        <v>0</v>
      </c>
      <c r="AR20" s="290">
        <f t="shared" si="7"/>
        <v>0</v>
      </c>
      <c r="AS20" s="290">
        <f t="shared" si="7"/>
        <v>0</v>
      </c>
      <c r="AT20" s="290">
        <f t="shared" si="7"/>
        <v>0</v>
      </c>
      <c r="AU20" s="290">
        <f t="shared" si="7"/>
        <v>0</v>
      </c>
      <c r="AV20" s="290">
        <f t="shared" si="7"/>
        <v>0</v>
      </c>
      <c r="AW20" s="290">
        <f t="shared" si="7"/>
        <v>0</v>
      </c>
      <c r="AX20" s="290">
        <f t="shared" si="7"/>
        <v>0</v>
      </c>
      <c r="AY20" s="290">
        <f t="shared" ref="AY20:BL20" si="8">-B20</f>
        <v>0</v>
      </c>
      <c r="AZ20" s="290">
        <f t="shared" si="8"/>
        <v>0</v>
      </c>
      <c r="BA20" s="290">
        <f t="shared" si="8"/>
        <v>0</v>
      </c>
      <c r="BB20" s="290">
        <f t="shared" si="8"/>
        <v>0</v>
      </c>
      <c r="BC20" s="290">
        <f t="shared" si="8"/>
        <v>0</v>
      </c>
      <c r="BD20" s="290">
        <f t="shared" si="8"/>
        <v>0</v>
      </c>
      <c r="BE20" s="290">
        <f t="shared" si="8"/>
        <v>0</v>
      </c>
      <c r="BF20" s="290">
        <f t="shared" si="8"/>
        <v>0</v>
      </c>
      <c r="BG20" s="290">
        <f t="shared" si="8"/>
        <v>0</v>
      </c>
      <c r="BH20" s="290">
        <f t="shared" si="8"/>
        <v>0</v>
      </c>
      <c r="BI20" s="290">
        <f t="shared" si="8"/>
        <v>0</v>
      </c>
      <c r="BJ20" s="290">
        <f t="shared" si="8"/>
        <v>0</v>
      </c>
      <c r="BK20" s="290">
        <f t="shared" si="8"/>
        <v>0</v>
      </c>
      <c r="BL20" s="290">
        <f t="shared" si="8"/>
        <v>0</v>
      </c>
      <c r="BM20" s="292"/>
      <c r="BN20" s="290">
        <f>SUM(B20:BM20)</f>
        <v>0</v>
      </c>
      <c r="BO20" s="368"/>
    </row>
    <row r="21" spans="1:67" s="38" customFormat="1" ht="15" customHeight="1">
      <c r="A21" s="36" t="s">
        <v>28</v>
      </c>
      <c r="B21" s="75">
        <f t="shared" ref="B21:BL21" si="9">SUM(B19:B20)</f>
        <v>0</v>
      </c>
      <c r="C21" s="75">
        <f t="shared" si="9"/>
        <v>0</v>
      </c>
      <c r="D21" s="75">
        <f t="shared" si="9"/>
        <v>0</v>
      </c>
      <c r="E21" s="75">
        <f t="shared" si="9"/>
        <v>0</v>
      </c>
      <c r="F21" s="75">
        <f t="shared" si="9"/>
        <v>0</v>
      </c>
      <c r="G21" s="75">
        <f t="shared" si="9"/>
        <v>0</v>
      </c>
      <c r="H21" s="75">
        <f t="shared" si="9"/>
        <v>0</v>
      </c>
      <c r="I21" s="75">
        <f t="shared" si="9"/>
        <v>0</v>
      </c>
      <c r="J21" s="75">
        <f t="shared" si="9"/>
        <v>0</v>
      </c>
      <c r="K21" s="75">
        <f t="shared" si="9"/>
        <v>0</v>
      </c>
      <c r="L21" s="75">
        <f t="shared" si="9"/>
        <v>0</v>
      </c>
      <c r="M21" s="75">
        <f t="shared" si="9"/>
        <v>0</v>
      </c>
      <c r="N21" s="75">
        <f t="shared" si="9"/>
        <v>0</v>
      </c>
      <c r="O21" s="75">
        <f t="shared" si="9"/>
        <v>0</v>
      </c>
      <c r="P21" s="75">
        <f t="shared" si="9"/>
        <v>0</v>
      </c>
      <c r="Q21" s="75">
        <f t="shared" si="9"/>
        <v>0</v>
      </c>
      <c r="R21" s="75">
        <f t="shared" si="9"/>
        <v>0</v>
      </c>
      <c r="S21" s="75">
        <f t="shared" si="9"/>
        <v>0</v>
      </c>
      <c r="T21" s="75">
        <f t="shared" si="9"/>
        <v>0</v>
      </c>
      <c r="U21" s="75">
        <f t="shared" si="9"/>
        <v>0</v>
      </c>
      <c r="V21" s="75">
        <f t="shared" si="9"/>
        <v>0</v>
      </c>
      <c r="W21" s="75">
        <f t="shared" si="9"/>
        <v>0</v>
      </c>
      <c r="X21" s="75">
        <f t="shared" si="9"/>
        <v>0</v>
      </c>
      <c r="Y21" s="75">
        <f t="shared" si="9"/>
        <v>0</v>
      </c>
      <c r="Z21" s="75">
        <f t="shared" si="9"/>
        <v>0</v>
      </c>
      <c r="AA21" s="75">
        <f t="shared" si="9"/>
        <v>0</v>
      </c>
      <c r="AB21" s="75">
        <f t="shared" si="9"/>
        <v>0</v>
      </c>
      <c r="AC21" s="75">
        <f t="shared" si="9"/>
        <v>0</v>
      </c>
      <c r="AD21" s="75">
        <f t="shared" si="9"/>
        <v>0</v>
      </c>
      <c r="AE21" s="75">
        <f t="shared" si="9"/>
        <v>0</v>
      </c>
      <c r="AF21" s="75">
        <f t="shared" si="9"/>
        <v>0</v>
      </c>
      <c r="AG21" s="75">
        <f t="shared" si="9"/>
        <v>0</v>
      </c>
      <c r="AH21" s="75">
        <f t="shared" si="9"/>
        <v>0</v>
      </c>
      <c r="AI21" s="75">
        <f t="shared" si="9"/>
        <v>0</v>
      </c>
      <c r="AJ21" s="75">
        <f t="shared" si="9"/>
        <v>0</v>
      </c>
      <c r="AK21" s="75">
        <f t="shared" si="9"/>
        <v>0</v>
      </c>
      <c r="AL21" s="75">
        <f t="shared" si="9"/>
        <v>0</v>
      </c>
      <c r="AM21" s="75">
        <f t="shared" si="9"/>
        <v>0</v>
      </c>
      <c r="AN21" s="75">
        <f t="shared" si="9"/>
        <v>0</v>
      </c>
      <c r="AO21" s="75">
        <f t="shared" si="9"/>
        <v>0</v>
      </c>
      <c r="AP21" s="75">
        <f t="shared" si="9"/>
        <v>0</v>
      </c>
      <c r="AQ21" s="75">
        <f t="shared" si="9"/>
        <v>0</v>
      </c>
      <c r="AR21" s="75">
        <f t="shared" si="9"/>
        <v>0</v>
      </c>
      <c r="AS21" s="75">
        <f t="shared" si="9"/>
        <v>0</v>
      </c>
      <c r="AT21" s="75">
        <f t="shared" si="9"/>
        <v>0</v>
      </c>
      <c r="AU21" s="75">
        <f t="shared" si="9"/>
        <v>0</v>
      </c>
      <c r="AV21" s="75">
        <f t="shared" si="9"/>
        <v>0</v>
      </c>
      <c r="AW21" s="75">
        <f t="shared" si="9"/>
        <v>0</v>
      </c>
      <c r="AX21" s="75">
        <f t="shared" si="9"/>
        <v>0</v>
      </c>
      <c r="AY21" s="75">
        <f t="shared" si="9"/>
        <v>0</v>
      </c>
      <c r="AZ21" s="75">
        <f t="shared" si="9"/>
        <v>0</v>
      </c>
      <c r="BA21" s="75">
        <f t="shared" si="9"/>
        <v>0</v>
      </c>
      <c r="BB21" s="75">
        <f t="shared" si="9"/>
        <v>0</v>
      </c>
      <c r="BC21" s="75">
        <f t="shared" si="9"/>
        <v>0</v>
      </c>
      <c r="BD21" s="75">
        <f t="shared" si="9"/>
        <v>0</v>
      </c>
      <c r="BE21" s="75">
        <f t="shared" si="9"/>
        <v>0</v>
      </c>
      <c r="BF21" s="75">
        <f t="shared" si="9"/>
        <v>0</v>
      </c>
      <c r="BG21" s="75">
        <f t="shared" si="9"/>
        <v>0</v>
      </c>
      <c r="BH21" s="75">
        <f t="shared" si="9"/>
        <v>0</v>
      </c>
      <c r="BI21" s="75">
        <f t="shared" si="9"/>
        <v>0</v>
      </c>
      <c r="BJ21" s="75">
        <f t="shared" si="9"/>
        <v>0</v>
      </c>
      <c r="BK21" s="75">
        <f t="shared" si="9"/>
        <v>0</v>
      </c>
      <c r="BL21" s="75">
        <f t="shared" si="9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10">AVERAGE(B19,B21)</f>
        <v>0</v>
      </c>
      <c r="C22" s="69">
        <f t="shared" si="10"/>
        <v>0</v>
      </c>
      <c r="D22" s="69">
        <f t="shared" si="10"/>
        <v>0</v>
      </c>
      <c r="E22" s="69">
        <f t="shared" si="10"/>
        <v>0</v>
      </c>
      <c r="F22" s="69">
        <f t="shared" si="10"/>
        <v>0</v>
      </c>
      <c r="G22" s="69">
        <f t="shared" si="10"/>
        <v>0</v>
      </c>
      <c r="H22" s="69">
        <f t="shared" si="10"/>
        <v>0</v>
      </c>
      <c r="I22" s="69">
        <f t="shared" si="10"/>
        <v>0</v>
      </c>
      <c r="J22" s="69">
        <f t="shared" si="10"/>
        <v>0</v>
      </c>
      <c r="K22" s="69">
        <f t="shared" si="10"/>
        <v>0</v>
      </c>
      <c r="L22" s="69">
        <f t="shared" si="10"/>
        <v>0</v>
      </c>
      <c r="M22" s="69">
        <f t="shared" si="10"/>
        <v>0</v>
      </c>
      <c r="N22" s="69">
        <f t="shared" si="10"/>
        <v>0</v>
      </c>
      <c r="O22" s="69">
        <f t="shared" si="10"/>
        <v>0</v>
      </c>
      <c r="P22" s="69">
        <f t="shared" si="10"/>
        <v>0</v>
      </c>
      <c r="Q22" s="69">
        <f t="shared" si="10"/>
        <v>0</v>
      </c>
      <c r="R22" s="69">
        <f t="shared" si="10"/>
        <v>0</v>
      </c>
      <c r="S22" s="69">
        <f t="shared" si="10"/>
        <v>0</v>
      </c>
      <c r="T22" s="69">
        <f t="shared" si="10"/>
        <v>0</v>
      </c>
      <c r="U22" s="69">
        <f t="shared" si="10"/>
        <v>0</v>
      </c>
      <c r="V22" s="69">
        <f t="shared" si="10"/>
        <v>0</v>
      </c>
      <c r="W22" s="69">
        <f t="shared" si="10"/>
        <v>0</v>
      </c>
      <c r="X22" s="69">
        <f t="shared" si="10"/>
        <v>0</v>
      </c>
      <c r="Y22" s="69">
        <f t="shared" si="10"/>
        <v>0</v>
      </c>
      <c r="Z22" s="69">
        <f t="shared" si="10"/>
        <v>0</v>
      </c>
      <c r="AA22" s="69">
        <f t="shared" si="10"/>
        <v>0</v>
      </c>
      <c r="AB22" s="69">
        <f t="shared" si="10"/>
        <v>0</v>
      </c>
      <c r="AC22" s="69">
        <f t="shared" si="10"/>
        <v>0</v>
      </c>
      <c r="AD22" s="69">
        <f t="shared" si="10"/>
        <v>0</v>
      </c>
      <c r="AE22" s="69">
        <f t="shared" si="10"/>
        <v>0</v>
      </c>
      <c r="AF22" s="69">
        <f t="shared" si="10"/>
        <v>0</v>
      </c>
      <c r="AG22" s="69">
        <f t="shared" si="10"/>
        <v>0</v>
      </c>
      <c r="AH22" s="69">
        <f t="shared" si="10"/>
        <v>0</v>
      </c>
      <c r="AI22" s="69">
        <f t="shared" si="10"/>
        <v>0</v>
      </c>
      <c r="AJ22" s="69">
        <f t="shared" si="10"/>
        <v>0</v>
      </c>
      <c r="AK22" s="69">
        <f t="shared" si="10"/>
        <v>0</v>
      </c>
      <c r="AL22" s="69">
        <f t="shared" si="10"/>
        <v>0</v>
      </c>
      <c r="AM22" s="69">
        <f t="shared" si="10"/>
        <v>0</v>
      </c>
      <c r="AN22" s="69">
        <f t="shared" si="10"/>
        <v>0</v>
      </c>
      <c r="AO22" s="69">
        <f t="shared" si="10"/>
        <v>0</v>
      </c>
      <c r="AP22" s="69">
        <f t="shared" si="10"/>
        <v>0</v>
      </c>
      <c r="AQ22" s="69">
        <f t="shared" si="10"/>
        <v>0</v>
      </c>
      <c r="AR22" s="69">
        <f t="shared" si="10"/>
        <v>0</v>
      </c>
      <c r="AS22" s="69">
        <f t="shared" si="10"/>
        <v>0</v>
      </c>
      <c r="AT22" s="69">
        <f t="shared" si="10"/>
        <v>0</v>
      </c>
      <c r="AU22" s="69">
        <f t="shared" si="10"/>
        <v>0</v>
      </c>
      <c r="AV22" s="69">
        <f t="shared" si="10"/>
        <v>0</v>
      </c>
      <c r="AW22" s="69">
        <f t="shared" si="10"/>
        <v>0</v>
      </c>
      <c r="AX22" s="69">
        <f t="shared" si="10"/>
        <v>0</v>
      </c>
      <c r="AY22" s="69">
        <f t="shared" si="10"/>
        <v>0</v>
      </c>
      <c r="AZ22" s="69">
        <f t="shared" si="10"/>
        <v>0</v>
      </c>
      <c r="BA22" s="69">
        <f t="shared" si="10"/>
        <v>0</v>
      </c>
      <c r="BB22" s="69">
        <f t="shared" si="10"/>
        <v>0</v>
      </c>
      <c r="BC22" s="69">
        <f t="shared" si="10"/>
        <v>0</v>
      </c>
      <c r="BD22" s="69">
        <f t="shared" si="10"/>
        <v>0</v>
      </c>
      <c r="BE22" s="69">
        <f t="shared" si="10"/>
        <v>0</v>
      </c>
      <c r="BF22" s="69">
        <f t="shared" si="10"/>
        <v>0</v>
      </c>
      <c r="BG22" s="69">
        <f t="shared" si="10"/>
        <v>0</v>
      </c>
      <c r="BH22" s="69">
        <f t="shared" si="10"/>
        <v>0</v>
      </c>
      <c r="BI22" s="69">
        <f t="shared" si="10"/>
        <v>0</v>
      </c>
      <c r="BJ22" s="69">
        <f t="shared" si="10"/>
        <v>0</v>
      </c>
      <c r="BK22" s="69">
        <f t="shared" si="10"/>
        <v>0</v>
      </c>
      <c r="BL22" s="69">
        <f t="shared" si="10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1">B28</f>
        <v>0</v>
      </c>
      <c r="D25" s="75">
        <f t="shared" si="11"/>
        <v>0</v>
      </c>
      <c r="E25" s="75">
        <f t="shared" si="11"/>
        <v>0</v>
      </c>
      <c r="F25" s="75">
        <f t="shared" si="11"/>
        <v>0</v>
      </c>
      <c r="G25" s="75">
        <f t="shared" si="11"/>
        <v>0</v>
      </c>
      <c r="H25" s="75">
        <f t="shared" si="11"/>
        <v>0</v>
      </c>
      <c r="I25" s="75">
        <f t="shared" si="11"/>
        <v>0</v>
      </c>
      <c r="J25" s="75">
        <f t="shared" si="11"/>
        <v>0</v>
      </c>
      <c r="K25" s="75">
        <f t="shared" si="11"/>
        <v>0</v>
      </c>
      <c r="L25" s="75">
        <f t="shared" si="11"/>
        <v>0</v>
      </c>
      <c r="M25" s="75">
        <f t="shared" si="11"/>
        <v>0</v>
      </c>
      <c r="N25" s="75">
        <f t="shared" si="11"/>
        <v>0</v>
      </c>
      <c r="O25" s="75">
        <f t="shared" si="11"/>
        <v>0</v>
      </c>
      <c r="P25" s="75">
        <f t="shared" si="11"/>
        <v>0</v>
      </c>
      <c r="Q25" s="75">
        <f t="shared" si="11"/>
        <v>0</v>
      </c>
      <c r="R25" s="75">
        <f t="shared" si="11"/>
        <v>0</v>
      </c>
      <c r="S25" s="75">
        <f t="shared" si="11"/>
        <v>0</v>
      </c>
      <c r="T25" s="75">
        <f t="shared" si="11"/>
        <v>0</v>
      </c>
      <c r="U25" s="75">
        <f t="shared" si="11"/>
        <v>0</v>
      </c>
      <c r="V25" s="75">
        <f t="shared" si="11"/>
        <v>0</v>
      </c>
      <c r="W25" s="75">
        <f t="shared" si="11"/>
        <v>0</v>
      </c>
      <c r="X25" s="75">
        <f t="shared" si="11"/>
        <v>0</v>
      </c>
      <c r="Y25" s="75">
        <f t="shared" si="11"/>
        <v>0</v>
      </c>
      <c r="Z25" s="75">
        <f t="shared" si="11"/>
        <v>0</v>
      </c>
      <c r="AA25" s="75">
        <f t="shared" si="11"/>
        <v>0</v>
      </c>
      <c r="AB25" s="75">
        <f t="shared" si="11"/>
        <v>0</v>
      </c>
      <c r="AC25" s="75">
        <f t="shared" si="11"/>
        <v>0</v>
      </c>
      <c r="AD25" s="75">
        <f t="shared" si="11"/>
        <v>0</v>
      </c>
      <c r="AE25" s="75">
        <f t="shared" si="11"/>
        <v>0</v>
      </c>
      <c r="AF25" s="75">
        <f t="shared" si="11"/>
        <v>0</v>
      </c>
      <c r="AG25" s="75">
        <f t="shared" si="11"/>
        <v>0</v>
      </c>
      <c r="AH25" s="75">
        <f t="shared" si="11"/>
        <v>0</v>
      </c>
      <c r="AI25" s="75">
        <f t="shared" si="11"/>
        <v>0</v>
      </c>
      <c r="AJ25" s="75">
        <f t="shared" si="11"/>
        <v>0</v>
      </c>
      <c r="AK25" s="75">
        <f t="shared" si="11"/>
        <v>0</v>
      </c>
      <c r="AL25" s="75">
        <f t="shared" si="11"/>
        <v>0</v>
      </c>
      <c r="AM25" s="75">
        <f t="shared" si="11"/>
        <v>0</v>
      </c>
      <c r="AN25" s="75">
        <f t="shared" si="11"/>
        <v>0</v>
      </c>
      <c r="AO25" s="75">
        <f t="shared" si="11"/>
        <v>0</v>
      </c>
      <c r="AP25" s="75">
        <f t="shared" si="11"/>
        <v>0</v>
      </c>
      <c r="AQ25" s="75">
        <f t="shared" si="11"/>
        <v>0</v>
      </c>
      <c r="AR25" s="75">
        <f t="shared" si="11"/>
        <v>0</v>
      </c>
      <c r="AS25" s="75">
        <f t="shared" si="11"/>
        <v>0</v>
      </c>
      <c r="AT25" s="75">
        <f t="shared" si="11"/>
        <v>0</v>
      </c>
      <c r="AU25" s="75">
        <f t="shared" si="11"/>
        <v>0</v>
      </c>
      <c r="AV25" s="75">
        <f t="shared" si="11"/>
        <v>0</v>
      </c>
      <c r="AW25" s="75">
        <f t="shared" si="11"/>
        <v>0</v>
      </c>
      <c r="AX25" s="75">
        <f t="shared" si="11"/>
        <v>0</v>
      </c>
      <c r="AY25" s="75">
        <f t="shared" si="11"/>
        <v>0</v>
      </c>
      <c r="AZ25" s="75">
        <f t="shared" si="11"/>
        <v>0</v>
      </c>
      <c r="BA25" s="75">
        <f t="shared" si="11"/>
        <v>0</v>
      </c>
      <c r="BB25" s="75">
        <f t="shared" si="11"/>
        <v>0</v>
      </c>
      <c r="BC25" s="75">
        <f t="shared" si="11"/>
        <v>0</v>
      </c>
      <c r="BD25" s="75">
        <f t="shared" si="11"/>
        <v>0</v>
      </c>
      <c r="BE25" s="75">
        <f t="shared" si="11"/>
        <v>0</v>
      </c>
      <c r="BF25" s="75">
        <f t="shared" si="11"/>
        <v>0</v>
      </c>
      <c r="BG25" s="75">
        <f t="shared" si="11"/>
        <v>0</v>
      </c>
      <c r="BH25" s="75">
        <f t="shared" si="11"/>
        <v>0</v>
      </c>
      <c r="BI25" s="75">
        <f t="shared" si="11"/>
        <v>0</v>
      </c>
      <c r="BJ25" s="75">
        <f t="shared" si="11"/>
        <v>0</v>
      </c>
      <c r="BK25" s="75">
        <f t="shared" si="11"/>
        <v>0</v>
      </c>
      <c r="BL25" s="75">
        <f t="shared" si="11"/>
        <v>0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2">C75</f>
        <v>0</v>
      </c>
      <c r="D26" s="75">
        <f t="shared" si="12"/>
        <v>0</v>
      </c>
      <c r="E26" s="75">
        <f t="shared" si="12"/>
        <v>0</v>
      </c>
      <c r="F26" s="75">
        <f t="shared" si="12"/>
        <v>0</v>
      </c>
      <c r="G26" s="75">
        <f t="shared" si="12"/>
        <v>0</v>
      </c>
      <c r="H26" s="75">
        <f t="shared" si="12"/>
        <v>0</v>
      </c>
      <c r="I26" s="75">
        <f t="shared" si="12"/>
        <v>0</v>
      </c>
      <c r="J26" s="75">
        <f t="shared" si="12"/>
        <v>0</v>
      </c>
      <c r="K26" s="75">
        <f t="shared" si="12"/>
        <v>0</v>
      </c>
      <c r="L26" s="75">
        <f t="shared" si="12"/>
        <v>0</v>
      </c>
      <c r="M26" s="75">
        <f t="shared" si="12"/>
        <v>0</v>
      </c>
      <c r="N26" s="75">
        <f t="shared" si="12"/>
        <v>0</v>
      </c>
      <c r="O26" s="75">
        <f t="shared" si="12"/>
        <v>0</v>
      </c>
      <c r="P26" s="75">
        <f t="shared" si="12"/>
        <v>0</v>
      </c>
      <c r="Q26" s="75">
        <f t="shared" si="12"/>
        <v>0</v>
      </c>
      <c r="R26" s="75">
        <f t="shared" si="12"/>
        <v>0</v>
      </c>
      <c r="S26" s="75">
        <f t="shared" si="12"/>
        <v>0</v>
      </c>
      <c r="T26" s="75">
        <f t="shared" si="12"/>
        <v>0</v>
      </c>
      <c r="U26" s="75">
        <f t="shared" si="12"/>
        <v>0</v>
      </c>
      <c r="V26" s="75">
        <f t="shared" si="12"/>
        <v>0</v>
      </c>
      <c r="W26" s="75">
        <f t="shared" si="12"/>
        <v>0</v>
      </c>
      <c r="X26" s="75">
        <f t="shared" si="12"/>
        <v>0</v>
      </c>
      <c r="Y26" s="75">
        <f t="shared" si="12"/>
        <v>0</v>
      </c>
      <c r="Z26" s="75">
        <f t="shared" si="12"/>
        <v>0</v>
      </c>
      <c r="AA26" s="75">
        <f t="shared" si="12"/>
        <v>0</v>
      </c>
      <c r="AB26" s="75">
        <f t="shared" si="12"/>
        <v>0</v>
      </c>
      <c r="AC26" s="75">
        <f t="shared" si="12"/>
        <v>0</v>
      </c>
      <c r="AD26" s="75">
        <f t="shared" si="12"/>
        <v>0</v>
      </c>
      <c r="AE26" s="75">
        <f t="shared" si="12"/>
        <v>0</v>
      </c>
      <c r="AF26" s="75">
        <f t="shared" si="12"/>
        <v>0</v>
      </c>
      <c r="AG26" s="75">
        <f t="shared" si="12"/>
        <v>0</v>
      </c>
      <c r="AH26" s="75">
        <f t="shared" si="12"/>
        <v>0</v>
      </c>
      <c r="AI26" s="75">
        <f t="shared" si="12"/>
        <v>0</v>
      </c>
      <c r="AJ26" s="75">
        <f t="shared" si="12"/>
        <v>0</v>
      </c>
      <c r="AK26" s="75">
        <f t="shared" si="12"/>
        <v>0</v>
      </c>
      <c r="AL26" s="75">
        <f t="shared" si="12"/>
        <v>0</v>
      </c>
      <c r="AM26" s="75">
        <f t="shared" si="12"/>
        <v>0</v>
      </c>
      <c r="AN26" s="75">
        <f t="shared" si="12"/>
        <v>0</v>
      </c>
      <c r="AO26" s="75">
        <f t="shared" si="12"/>
        <v>0</v>
      </c>
      <c r="AP26" s="75">
        <f t="shared" si="12"/>
        <v>0</v>
      </c>
      <c r="AQ26" s="75">
        <f t="shared" si="12"/>
        <v>0</v>
      </c>
      <c r="AR26" s="75">
        <f t="shared" si="12"/>
        <v>0</v>
      </c>
      <c r="AS26" s="75">
        <f t="shared" si="12"/>
        <v>0</v>
      </c>
      <c r="AT26" s="75">
        <f t="shared" si="12"/>
        <v>0</v>
      </c>
      <c r="AU26" s="75">
        <f t="shared" si="12"/>
        <v>0</v>
      </c>
      <c r="AV26" s="75">
        <f t="shared" si="12"/>
        <v>0</v>
      </c>
      <c r="AW26" s="75">
        <f t="shared" si="12"/>
        <v>0</v>
      </c>
      <c r="AX26" s="75">
        <f t="shared" si="12"/>
        <v>0</v>
      </c>
      <c r="AY26" s="75">
        <f t="shared" si="12"/>
        <v>0</v>
      </c>
      <c r="AZ26" s="75">
        <f t="shared" si="12"/>
        <v>0</v>
      </c>
      <c r="BA26" s="75">
        <f t="shared" si="12"/>
        <v>0</v>
      </c>
      <c r="BB26" s="75">
        <f t="shared" si="12"/>
        <v>0</v>
      </c>
      <c r="BC26" s="75">
        <f t="shared" si="12"/>
        <v>0</v>
      </c>
      <c r="BD26" s="75">
        <f t="shared" si="12"/>
        <v>0</v>
      </c>
      <c r="BE26" s="75">
        <f t="shared" si="12"/>
        <v>0</v>
      </c>
      <c r="BF26" s="75">
        <f t="shared" si="12"/>
        <v>0</v>
      </c>
      <c r="BG26" s="75">
        <f t="shared" si="12"/>
        <v>0</v>
      </c>
      <c r="BH26" s="75">
        <f t="shared" si="12"/>
        <v>0</v>
      </c>
      <c r="BI26" s="75">
        <f t="shared" si="12"/>
        <v>0</v>
      </c>
      <c r="BJ26" s="75">
        <f t="shared" si="12"/>
        <v>0</v>
      </c>
      <c r="BK26" s="75">
        <f t="shared" si="12"/>
        <v>0</v>
      </c>
      <c r="BL26" s="75">
        <f t="shared" si="12"/>
        <v>0</v>
      </c>
      <c r="BM26" s="37"/>
      <c r="BN26" s="75">
        <f>SUM(B26:BM26)</f>
        <v>0</v>
      </c>
      <c r="BO26" s="337"/>
    </row>
    <row r="27" spans="1:67" s="38" customFormat="1" ht="15" customHeight="1">
      <c r="A27" s="36" t="s">
        <v>79</v>
      </c>
      <c r="B27" s="75">
        <f t="shared" ref="B27:BL27" si="13">B82</f>
        <v>0</v>
      </c>
      <c r="C27" s="75">
        <f t="shared" si="13"/>
        <v>0</v>
      </c>
      <c r="D27" s="75">
        <f t="shared" si="13"/>
        <v>0</v>
      </c>
      <c r="E27" s="75">
        <f t="shared" si="13"/>
        <v>0</v>
      </c>
      <c r="F27" s="75">
        <f t="shared" si="13"/>
        <v>0</v>
      </c>
      <c r="G27" s="75">
        <f t="shared" si="13"/>
        <v>0</v>
      </c>
      <c r="H27" s="75">
        <f t="shared" si="13"/>
        <v>0</v>
      </c>
      <c r="I27" s="75">
        <f t="shared" si="13"/>
        <v>0</v>
      </c>
      <c r="J27" s="75">
        <f t="shared" si="13"/>
        <v>0</v>
      </c>
      <c r="K27" s="75">
        <f t="shared" si="13"/>
        <v>0</v>
      </c>
      <c r="L27" s="75">
        <f t="shared" si="13"/>
        <v>0</v>
      </c>
      <c r="M27" s="75">
        <f t="shared" si="13"/>
        <v>0</v>
      </c>
      <c r="N27" s="75">
        <f t="shared" si="13"/>
        <v>0</v>
      </c>
      <c r="O27" s="75">
        <f t="shared" si="13"/>
        <v>0</v>
      </c>
      <c r="P27" s="75">
        <f t="shared" si="13"/>
        <v>0</v>
      </c>
      <c r="Q27" s="75">
        <f t="shared" si="13"/>
        <v>0</v>
      </c>
      <c r="R27" s="75">
        <f t="shared" si="13"/>
        <v>0</v>
      </c>
      <c r="S27" s="75">
        <f t="shared" si="13"/>
        <v>0</v>
      </c>
      <c r="T27" s="75">
        <f t="shared" si="13"/>
        <v>0</v>
      </c>
      <c r="U27" s="75">
        <f t="shared" si="13"/>
        <v>0</v>
      </c>
      <c r="V27" s="75">
        <f t="shared" si="13"/>
        <v>0</v>
      </c>
      <c r="W27" s="75">
        <f t="shared" si="13"/>
        <v>0</v>
      </c>
      <c r="X27" s="75">
        <f t="shared" si="13"/>
        <v>0</v>
      </c>
      <c r="Y27" s="75">
        <f t="shared" si="13"/>
        <v>0</v>
      </c>
      <c r="Z27" s="75">
        <f t="shared" si="13"/>
        <v>0</v>
      </c>
      <c r="AA27" s="75">
        <f t="shared" si="13"/>
        <v>0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75">
        <f t="shared" si="13"/>
        <v>0</v>
      </c>
      <c r="AK27" s="75">
        <f t="shared" si="13"/>
        <v>0</v>
      </c>
      <c r="AL27" s="75">
        <f t="shared" si="13"/>
        <v>0</v>
      </c>
      <c r="AM27" s="75">
        <f t="shared" si="13"/>
        <v>0</v>
      </c>
      <c r="AN27" s="75">
        <f t="shared" si="13"/>
        <v>0</v>
      </c>
      <c r="AO27" s="75">
        <f t="shared" si="13"/>
        <v>0</v>
      </c>
      <c r="AP27" s="75">
        <f t="shared" si="13"/>
        <v>0</v>
      </c>
      <c r="AQ27" s="75">
        <f t="shared" si="13"/>
        <v>0</v>
      </c>
      <c r="AR27" s="75">
        <f t="shared" si="13"/>
        <v>0</v>
      </c>
      <c r="AS27" s="75">
        <f t="shared" si="13"/>
        <v>0</v>
      </c>
      <c r="AT27" s="75">
        <f t="shared" si="13"/>
        <v>0</v>
      </c>
      <c r="AU27" s="75">
        <f t="shared" si="13"/>
        <v>0</v>
      </c>
      <c r="AV27" s="75">
        <f t="shared" si="13"/>
        <v>0</v>
      </c>
      <c r="AW27" s="75">
        <f t="shared" si="13"/>
        <v>0</v>
      </c>
      <c r="AX27" s="75">
        <f t="shared" si="13"/>
        <v>0</v>
      </c>
      <c r="AY27" s="75">
        <f t="shared" si="13"/>
        <v>0</v>
      </c>
      <c r="AZ27" s="75">
        <f t="shared" si="13"/>
        <v>0</v>
      </c>
      <c r="BA27" s="75">
        <f t="shared" si="13"/>
        <v>0</v>
      </c>
      <c r="BB27" s="75">
        <f t="shared" si="13"/>
        <v>0</v>
      </c>
      <c r="BC27" s="75">
        <f t="shared" si="13"/>
        <v>0</v>
      </c>
      <c r="BD27" s="75">
        <f t="shared" si="13"/>
        <v>0</v>
      </c>
      <c r="BE27" s="75">
        <f t="shared" si="13"/>
        <v>0</v>
      </c>
      <c r="BF27" s="75">
        <f t="shared" si="13"/>
        <v>0</v>
      </c>
      <c r="BG27" s="75">
        <f t="shared" si="13"/>
        <v>0</v>
      </c>
      <c r="BH27" s="75">
        <f t="shared" si="13"/>
        <v>0</v>
      </c>
      <c r="BI27" s="75">
        <f t="shared" si="13"/>
        <v>0</v>
      </c>
      <c r="BJ27" s="75">
        <f t="shared" si="13"/>
        <v>0</v>
      </c>
      <c r="BK27" s="75">
        <f t="shared" si="13"/>
        <v>0</v>
      </c>
      <c r="BL27" s="75">
        <f t="shared" si="13"/>
        <v>0</v>
      </c>
      <c r="BM27" s="37"/>
      <c r="BN27" s="75">
        <f>SUM(B27:BM27)</f>
        <v>0</v>
      </c>
      <c r="BO27" s="337"/>
    </row>
    <row r="28" spans="1:67" s="38" customFormat="1" ht="15" customHeight="1">
      <c r="A28" s="36" t="s">
        <v>28</v>
      </c>
      <c r="B28" s="75">
        <f t="shared" ref="B28:BL28" si="14">SUM(B25:B27)</f>
        <v>0</v>
      </c>
      <c r="C28" s="75">
        <f t="shared" si="14"/>
        <v>0</v>
      </c>
      <c r="D28" s="75">
        <f t="shared" si="14"/>
        <v>0</v>
      </c>
      <c r="E28" s="75">
        <f t="shared" si="14"/>
        <v>0</v>
      </c>
      <c r="F28" s="75">
        <f t="shared" si="14"/>
        <v>0</v>
      </c>
      <c r="G28" s="75">
        <f t="shared" si="14"/>
        <v>0</v>
      </c>
      <c r="H28" s="75">
        <f t="shared" si="14"/>
        <v>0</v>
      </c>
      <c r="I28" s="75">
        <f t="shared" si="14"/>
        <v>0</v>
      </c>
      <c r="J28" s="75">
        <f t="shared" si="14"/>
        <v>0</v>
      </c>
      <c r="K28" s="75">
        <f t="shared" si="14"/>
        <v>0</v>
      </c>
      <c r="L28" s="75">
        <f t="shared" si="14"/>
        <v>0</v>
      </c>
      <c r="M28" s="75">
        <f t="shared" si="14"/>
        <v>0</v>
      </c>
      <c r="N28" s="75">
        <f t="shared" si="14"/>
        <v>0</v>
      </c>
      <c r="O28" s="75">
        <f t="shared" si="14"/>
        <v>0</v>
      </c>
      <c r="P28" s="75">
        <f t="shared" si="14"/>
        <v>0</v>
      </c>
      <c r="Q28" s="75">
        <f t="shared" si="14"/>
        <v>0</v>
      </c>
      <c r="R28" s="75">
        <f t="shared" si="14"/>
        <v>0</v>
      </c>
      <c r="S28" s="75">
        <f t="shared" si="14"/>
        <v>0</v>
      </c>
      <c r="T28" s="75">
        <f t="shared" si="14"/>
        <v>0</v>
      </c>
      <c r="U28" s="75">
        <f t="shared" si="14"/>
        <v>0</v>
      </c>
      <c r="V28" s="75">
        <f t="shared" si="14"/>
        <v>0</v>
      </c>
      <c r="W28" s="75">
        <f t="shared" si="14"/>
        <v>0</v>
      </c>
      <c r="X28" s="75">
        <f t="shared" si="14"/>
        <v>0</v>
      </c>
      <c r="Y28" s="75">
        <f t="shared" si="14"/>
        <v>0</v>
      </c>
      <c r="Z28" s="75">
        <f t="shared" si="14"/>
        <v>0</v>
      </c>
      <c r="AA28" s="75">
        <f t="shared" si="14"/>
        <v>0</v>
      </c>
      <c r="AB28" s="75">
        <f t="shared" si="14"/>
        <v>0</v>
      </c>
      <c r="AC28" s="75">
        <f t="shared" si="14"/>
        <v>0</v>
      </c>
      <c r="AD28" s="75">
        <f t="shared" si="14"/>
        <v>0</v>
      </c>
      <c r="AE28" s="75">
        <f t="shared" si="14"/>
        <v>0</v>
      </c>
      <c r="AF28" s="75">
        <f t="shared" si="14"/>
        <v>0</v>
      </c>
      <c r="AG28" s="75">
        <f t="shared" si="14"/>
        <v>0</v>
      </c>
      <c r="AH28" s="75">
        <f t="shared" si="14"/>
        <v>0</v>
      </c>
      <c r="AI28" s="75">
        <f t="shared" si="14"/>
        <v>0</v>
      </c>
      <c r="AJ28" s="75">
        <f t="shared" si="14"/>
        <v>0</v>
      </c>
      <c r="AK28" s="75">
        <f t="shared" si="14"/>
        <v>0</v>
      </c>
      <c r="AL28" s="75">
        <f t="shared" si="14"/>
        <v>0</v>
      </c>
      <c r="AM28" s="75">
        <f t="shared" si="14"/>
        <v>0</v>
      </c>
      <c r="AN28" s="75">
        <f t="shared" si="14"/>
        <v>0</v>
      </c>
      <c r="AO28" s="75">
        <f t="shared" si="14"/>
        <v>0</v>
      </c>
      <c r="AP28" s="75">
        <f t="shared" si="14"/>
        <v>0</v>
      </c>
      <c r="AQ28" s="75">
        <f t="shared" si="14"/>
        <v>0</v>
      </c>
      <c r="AR28" s="75">
        <f t="shared" si="14"/>
        <v>0</v>
      </c>
      <c r="AS28" s="75">
        <f t="shared" si="14"/>
        <v>0</v>
      </c>
      <c r="AT28" s="75">
        <f t="shared" si="14"/>
        <v>0</v>
      </c>
      <c r="AU28" s="75">
        <f t="shared" si="14"/>
        <v>0</v>
      </c>
      <c r="AV28" s="75">
        <f t="shared" si="14"/>
        <v>0</v>
      </c>
      <c r="AW28" s="75">
        <f t="shared" si="14"/>
        <v>0</v>
      </c>
      <c r="AX28" s="75">
        <f t="shared" si="14"/>
        <v>0</v>
      </c>
      <c r="AY28" s="75">
        <f t="shared" si="14"/>
        <v>0</v>
      </c>
      <c r="AZ28" s="75">
        <f t="shared" si="14"/>
        <v>0</v>
      </c>
      <c r="BA28" s="75">
        <f t="shared" si="14"/>
        <v>0</v>
      </c>
      <c r="BB28" s="75">
        <f t="shared" si="14"/>
        <v>0</v>
      </c>
      <c r="BC28" s="75">
        <f t="shared" si="14"/>
        <v>0</v>
      </c>
      <c r="BD28" s="75">
        <f t="shared" si="14"/>
        <v>0</v>
      </c>
      <c r="BE28" s="75">
        <f t="shared" si="14"/>
        <v>0</v>
      </c>
      <c r="BF28" s="75">
        <f t="shared" si="14"/>
        <v>0</v>
      </c>
      <c r="BG28" s="75">
        <f t="shared" si="14"/>
        <v>0</v>
      </c>
      <c r="BH28" s="75">
        <f t="shared" si="14"/>
        <v>0</v>
      </c>
      <c r="BI28" s="75">
        <f t="shared" si="14"/>
        <v>0</v>
      </c>
      <c r="BJ28" s="75">
        <f t="shared" si="14"/>
        <v>0</v>
      </c>
      <c r="BK28" s="75">
        <f t="shared" si="14"/>
        <v>0</v>
      </c>
      <c r="BL28" s="75">
        <f t="shared" si="14"/>
        <v>0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5">AVERAGE(B25,B28)</f>
        <v>0</v>
      </c>
      <c r="C29" s="69">
        <f t="shared" si="15"/>
        <v>0</v>
      </c>
      <c r="D29" s="69">
        <f t="shared" si="15"/>
        <v>0</v>
      </c>
      <c r="E29" s="69">
        <f t="shared" si="15"/>
        <v>0</v>
      </c>
      <c r="F29" s="69">
        <f t="shared" si="15"/>
        <v>0</v>
      </c>
      <c r="G29" s="69">
        <f>AVERAGE(G25,G28)</f>
        <v>0</v>
      </c>
      <c r="H29" s="69">
        <f t="shared" si="15"/>
        <v>0</v>
      </c>
      <c r="I29" s="69">
        <f t="shared" si="15"/>
        <v>0</v>
      </c>
      <c r="J29" s="69">
        <f t="shared" si="15"/>
        <v>0</v>
      </c>
      <c r="K29" s="69">
        <f t="shared" si="15"/>
        <v>0</v>
      </c>
      <c r="L29" s="69">
        <f t="shared" si="15"/>
        <v>0</v>
      </c>
      <c r="M29" s="69">
        <f t="shared" si="15"/>
        <v>0</v>
      </c>
      <c r="N29" s="69">
        <f t="shared" si="15"/>
        <v>0</v>
      </c>
      <c r="O29" s="69">
        <f t="shared" si="15"/>
        <v>0</v>
      </c>
      <c r="P29" s="69">
        <f t="shared" si="15"/>
        <v>0</v>
      </c>
      <c r="Q29" s="69">
        <f t="shared" si="15"/>
        <v>0</v>
      </c>
      <c r="R29" s="69">
        <f t="shared" si="15"/>
        <v>0</v>
      </c>
      <c r="S29" s="69">
        <f t="shared" si="15"/>
        <v>0</v>
      </c>
      <c r="T29" s="69">
        <f t="shared" si="15"/>
        <v>0</v>
      </c>
      <c r="U29" s="69">
        <f t="shared" si="15"/>
        <v>0</v>
      </c>
      <c r="V29" s="69">
        <f t="shared" si="15"/>
        <v>0</v>
      </c>
      <c r="W29" s="69">
        <f t="shared" si="15"/>
        <v>0</v>
      </c>
      <c r="X29" s="69">
        <f t="shared" si="15"/>
        <v>0</v>
      </c>
      <c r="Y29" s="69">
        <f t="shared" si="15"/>
        <v>0</v>
      </c>
      <c r="Z29" s="69">
        <f t="shared" si="15"/>
        <v>0</v>
      </c>
      <c r="AA29" s="69">
        <f t="shared" si="15"/>
        <v>0</v>
      </c>
      <c r="AB29" s="69">
        <f t="shared" si="15"/>
        <v>0</v>
      </c>
      <c r="AC29" s="69">
        <f t="shared" si="15"/>
        <v>0</v>
      </c>
      <c r="AD29" s="69">
        <f t="shared" si="15"/>
        <v>0</v>
      </c>
      <c r="AE29" s="69">
        <f t="shared" si="15"/>
        <v>0</v>
      </c>
      <c r="AF29" s="69">
        <f t="shared" si="15"/>
        <v>0</v>
      </c>
      <c r="AG29" s="69">
        <f t="shared" si="15"/>
        <v>0</v>
      </c>
      <c r="AH29" s="69">
        <f t="shared" si="15"/>
        <v>0</v>
      </c>
      <c r="AI29" s="69">
        <f t="shared" si="15"/>
        <v>0</v>
      </c>
      <c r="AJ29" s="69">
        <f t="shared" si="15"/>
        <v>0</v>
      </c>
      <c r="AK29" s="69">
        <f t="shared" si="15"/>
        <v>0</v>
      </c>
      <c r="AL29" s="69">
        <f t="shared" si="15"/>
        <v>0</v>
      </c>
      <c r="AM29" s="69">
        <f t="shared" si="15"/>
        <v>0</v>
      </c>
      <c r="AN29" s="69">
        <f t="shared" si="15"/>
        <v>0</v>
      </c>
      <c r="AO29" s="69">
        <f t="shared" si="15"/>
        <v>0</v>
      </c>
      <c r="AP29" s="69">
        <f t="shared" si="15"/>
        <v>0</v>
      </c>
      <c r="AQ29" s="69">
        <f t="shared" si="15"/>
        <v>0</v>
      </c>
      <c r="AR29" s="69">
        <f t="shared" si="15"/>
        <v>0</v>
      </c>
      <c r="AS29" s="69">
        <f t="shared" si="15"/>
        <v>0</v>
      </c>
      <c r="AT29" s="69">
        <f t="shared" si="15"/>
        <v>0</v>
      </c>
      <c r="AU29" s="69">
        <f t="shared" si="15"/>
        <v>0</v>
      </c>
      <c r="AV29" s="69">
        <f t="shared" si="15"/>
        <v>0</v>
      </c>
      <c r="AW29" s="69">
        <f t="shared" si="15"/>
        <v>0</v>
      </c>
      <c r="AX29" s="69">
        <f t="shared" si="15"/>
        <v>0</v>
      </c>
      <c r="AY29" s="69">
        <f t="shared" si="15"/>
        <v>0</v>
      </c>
      <c r="AZ29" s="69">
        <f t="shared" si="15"/>
        <v>0</v>
      </c>
      <c r="BA29" s="69">
        <f t="shared" si="15"/>
        <v>0</v>
      </c>
      <c r="BB29" s="69">
        <f t="shared" si="15"/>
        <v>0</v>
      </c>
      <c r="BC29" s="69">
        <f t="shared" si="15"/>
        <v>0</v>
      </c>
      <c r="BD29" s="69">
        <f t="shared" si="15"/>
        <v>0</v>
      </c>
      <c r="BE29" s="69">
        <f t="shared" si="15"/>
        <v>0</v>
      </c>
      <c r="BF29" s="69">
        <f t="shared" si="15"/>
        <v>0</v>
      </c>
      <c r="BG29" s="69">
        <f t="shared" si="15"/>
        <v>0</v>
      </c>
      <c r="BH29" s="69">
        <f t="shared" si="15"/>
        <v>0</v>
      </c>
      <c r="BI29" s="69">
        <f t="shared" si="15"/>
        <v>0</v>
      </c>
      <c r="BJ29" s="69">
        <f t="shared" si="15"/>
        <v>0</v>
      </c>
      <c r="BK29" s="69">
        <f t="shared" si="15"/>
        <v>0</v>
      </c>
      <c r="BL29" s="69">
        <f t="shared" si="15"/>
        <v>0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6">B35</f>
        <v>0</v>
      </c>
      <c r="D32" s="75">
        <f t="shared" si="16"/>
        <v>0</v>
      </c>
      <c r="E32" s="75">
        <f t="shared" si="16"/>
        <v>0</v>
      </c>
      <c r="F32" s="75">
        <f t="shared" si="16"/>
        <v>0</v>
      </c>
      <c r="G32" s="75">
        <f t="shared" si="16"/>
        <v>0</v>
      </c>
      <c r="H32" s="75">
        <f t="shared" si="16"/>
        <v>0</v>
      </c>
      <c r="I32" s="75">
        <f t="shared" si="16"/>
        <v>0</v>
      </c>
      <c r="J32" s="75">
        <f t="shared" si="16"/>
        <v>0</v>
      </c>
      <c r="K32" s="75">
        <f t="shared" si="16"/>
        <v>0</v>
      </c>
      <c r="L32" s="75">
        <f t="shared" si="16"/>
        <v>0</v>
      </c>
      <c r="M32" s="75">
        <f t="shared" si="16"/>
        <v>0</v>
      </c>
      <c r="N32" s="75">
        <f t="shared" si="16"/>
        <v>0</v>
      </c>
      <c r="O32" s="75">
        <f t="shared" si="16"/>
        <v>0</v>
      </c>
      <c r="P32" s="75">
        <f t="shared" si="16"/>
        <v>0</v>
      </c>
      <c r="Q32" s="75">
        <f t="shared" si="16"/>
        <v>0</v>
      </c>
      <c r="R32" s="75">
        <f t="shared" si="16"/>
        <v>0</v>
      </c>
      <c r="S32" s="75">
        <f t="shared" si="16"/>
        <v>0</v>
      </c>
      <c r="T32" s="75">
        <f t="shared" si="16"/>
        <v>0</v>
      </c>
      <c r="U32" s="75">
        <f t="shared" si="16"/>
        <v>0</v>
      </c>
      <c r="V32" s="75">
        <f t="shared" si="16"/>
        <v>0</v>
      </c>
      <c r="W32" s="75">
        <f t="shared" si="16"/>
        <v>0</v>
      </c>
      <c r="X32" s="75">
        <f t="shared" si="16"/>
        <v>0</v>
      </c>
      <c r="Y32" s="75">
        <f t="shared" si="16"/>
        <v>0</v>
      </c>
      <c r="Z32" s="75">
        <f t="shared" si="16"/>
        <v>0</v>
      </c>
      <c r="AA32" s="75">
        <f t="shared" si="16"/>
        <v>0</v>
      </c>
      <c r="AB32" s="75">
        <f t="shared" si="16"/>
        <v>0</v>
      </c>
      <c r="AC32" s="75">
        <f t="shared" si="16"/>
        <v>0</v>
      </c>
      <c r="AD32" s="75">
        <f t="shared" si="16"/>
        <v>0</v>
      </c>
      <c r="AE32" s="75">
        <f t="shared" si="16"/>
        <v>0</v>
      </c>
      <c r="AF32" s="75">
        <f t="shared" si="16"/>
        <v>0</v>
      </c>
      <c r="AG32" s="75">
        <f t="shared" si="16"/>
        <v>0</v>
      </c>
      <c r="AH32" s="75">
        <f t="shared" si="16"/>
        <v>0</v>
      </c>
      <c r="AI32" s="75">
        <f t="shared" si="16"/>
        <v>0</v>
      </c>
      <c r="AJ32" s="75">
        <f t="shared" si="16"/>
        <v>0</v>
      </c>
      <c r="AK32" s="75">
        <f t="shared" si="16"/>
        <v>0</v>
      </c>
      <c r="AL32" s="75">
        <f t="shared" si="16"/>
        <v>0</v>
      </c>
      <c r="AM32" s="75">
        <f t="shared" si="16"/>
        <v>0</v>
      </c>
      <c r="AN32" s="75">
        <f t="shared" si="16"/>
        <v>0</v>
      </c>
      <c r="AO32" s="75">
        <f t="shared" si="16"/>
        <v>0</v>
      </c>
      <c r="AP32" s="75">
        <f t="shared" si="16"/>
        <v>0</v>
      </c>
      <c r="AQ32" s="75">
        <f t="shared" si="16"/>
        <v>0</v>
      </c>
      <c r="AR32" s="75">
        <f t="shared" si="16"/>
        <v>0</v>
      </c>
      <c r="AS32" s="75">
        <f t="shared" si="16"/>
        <v>0</v>
      </c>
      <c r="AT32" s="75">
        <f t="shared" si="16"/>
        <v>0</v>
      </c>
      <c r="AU32" s="75">
        <f t="shared" si="16"/>
        <v>0</v>
      </c>
      <c r="AV32" s="75">
        <f t="shared" si="16"/>
        <v>0</v>
      </c>
      <c r="AW32" s="75">
        <f t="shared" si="16"/>
        <v>0</v>
      </c>
      <c r="AX32" s="75">
        <f t="shared" si="16"/>
        <v>0</v>
      </c>
      <c r="AY32" s="75">
        <f t="shared" si="16"/>
        <v>0</v>
      </c>
      <c r="AZ32" s="75">
        <f t="shared" si="16"/>
        <v>0</v>
      </c>
      <c r="BA32" s="75">
        <f t="shared" si="16"/>
        <v>0</v>
      </c>
      <c r="BB32" s="75">
        <f t="shared" si="16"/>
        <v>0</v>
      </c>
      <c r="BC32" s="75">
        <f t="shared" si="16"/>
        <v>0</v>
      </c>
      <c r="BD32" s="75">
        <f t="shared" si="16"/>
        <v>0</v>
      </c>
      <c r="BE32" s="75">
        <f t="shared" si="16"/>
        <v>0</v>
      </c>
      <c r="BF32" s="75">
        <f t="shared" si="16"/>
        <v>0</v>
      </c>
      <c r="BG32" s="75">
        <f t="shared" si="16"/>
        <v>0</v>
      </c>
      <c r="BH32" s="75">
        <f t="shared" si="16"/>
        <v>0</v>
      </c>
      <c r="BI32" s="75">
        <f t="shared" si="16"/>
        <v>0</v>
      </c>
      <c r="BJ32" s="75">
        <f t="shared" si="16"/>
        <v>0</v>
      </c>
      <c r="BK32" s="75">
        <f t="shared" si="16"/>
        <v>0</v>
      </c>
      <c r="BL32" s="75">
        <f t="shared" si="16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7">B98</f>
        <v>0</v>
      </c>
      <c r="C33" s="75">
        <f t="shared" si="17"/>
        <v>0</v>
      </c>
      <c r="D33" s="75">
        <f t="shared" si="17"/>
        <v>0</v>
      </c>
      <c r="E33" s="75">
        <f t="shared" si="17"/>
        <v>0</v>
      </c>
      <c r="F33" s="75">
        <f t="shared" si="17"/>
        <v>0</v>
      </c>
      <c r="G33" s="75">
        <f t="shared" si="17"/>
        <v>0</v>
      </c>
      <c r="H33" s="75">
        <f t="shared" si="17"/>
        <v>0</v>
      </c>
      <c r="I33" s="75">
        <f t="shared" si="17"/>
        <v>0</v>
      </c>
      <c r="J33" s="75">
        <f t="shared" si="17"/>
        <v>0</v>
      </c>
      <c r="K33" s="75">
        <f t="shared" si="17"/>
        <v>0</v>
      </c>
      <c r="L33" s="75">
        <f t="shared" si="17"/>
        <v>0</v>
      </c>
      <c r="M33" s="75">
        <f t="shared" si="17"/>
        <v>0</v>
      </c>
      <c r="N33" s="75">
        <f t="shared" si="17"/>
        <v>0</v>
      </c>
      <c r="O33" s="75">
        <f t="shared" si="17"/>
        <v>0</v>
      </c>
      <c r="P33" s="75">
        <f t="shared" si="17"/>
        <v>0</v>
      </c>
      <c r="Q33" s="75">
        <f t="shared" si="17"/>
        <v>0</v>
      </c>
      <c r="R33" s="75">
        <f t="shared" si="17"/>
        <v>0</v>
      </c>
      <c r="S33" s="75">
        <f t="shared" si="17"/>
        <v>0</v>
      </c>
      <c r="T33" s="75">
        <f t="shared" si="17"/>
        <v>0</v>
      </c>
      <c r="U33" s="75">
        <f t="shared" si="17"/>
        <v>0</v>
      </c>
      <c r="V33" s="75">
        <f t="shared" si="17"/>
        <v>0</v>
      </c>
      <c r="W33" s="75">
        <f t="shared" si="17"/>
        <v>0</v>
      </c>
      <c r="X33" s="75">
        <f t="shared" si="17"/>
        <v>0</v>
      </c>
      <c r="Y33" s="75">
        <f t="shared" si="17"/>
        <v>0</v>
      </c>
      <c r="Z33" s="75">
        <f t="shared" si="17"/>
        <v>0</v>
      </c>
      <c r="AA33" s="75">
        <f t="shared" si="17"/>
        <v>0</v>
      </c>
      <c r="AB33" s="75">
        <f t="shared" si="17"/>
        <v>0</v>
      </c>
      <c r="AC33" s="75">
        <f t="shared" si="17"/>
        <v>0</v>
      </c>
      <c r="AD33" s="75">
        <f t="shared" si="17"/>
        <v>0</v>
      </c>
      <c r="AE33" s="75">
        <f t="shared" si="17"/>
        <v>0</v>
      </c>
      <c r="AF33" s="75">
        <f t="shared" si="17"/>
        <v>0</v>
      </c>
      <c r="AG33" s="75">
        <f t="shared" si="17"/>
        <v>0</v>
      </c>
      <c r="AH33" s="75">
        <f t="shared" si="17"/>
        <v>0</v>
      </c>
      <c r="AI33" s="75">
        <f t="shared" si="17"/>
        <v>0</v>
      </c>
      <c r="AJ33" s="75">
        <f t="shared" si="17"/>
        <v>0</v>
      </c>
      <c r="AK33" s="75">
        <f t="shared" si="17"/>
        <v>0</v>
      </c>
      <c r="AL33" s="75">
        <f t="shared" si="17"/>
        <v>0</v>
      </c>
      <c r="AM33" s="75">
        <f t="shared" si="17"/>
        <v>0</v>
      </c>
      <c r="AN33" s="75">
        <f t="shared" si="17"/>
        <v>0</v>
      </c>
      <c r="AO33" s="75">
        <f t="shared" si="17"/>
        <v>0</v>
      </c>
      <c r="AP33" s="75">
        <f t="shared" si="17"/>
        <v>0</v>
      </c>
      <c r="AQ33" s="75">
        <f t="shared" si="17"/>
        <v>0</v>
      </c>
      <c r="AR33" s="75">
        <f t="shared" si="17"/>
        <v>0</v>
      </c>
      <c r="AS33" s="75">
        <f t="shared" si="17"/>
        <v>0</v>
      </c>
      <c r="AT33" s="75">
        <f t="shared" si="17"/>
        <v>0</v>
      </c>
      <c r="AU33" s="75">
        <f t="shared" si="17"/>
        <v>0</v>
      </c>
      <c r="AV33" s="75">
        <f t="shared" si="17"/>
        <v>0</v>
      </c>
      <c r="AW33" s="75">
        <f t="shared" si="17"/>
        <v>0</v>
      </c>
      <c r="AX33" s="75">
        <f t="shared" si="17"/>
        <v>0</v>
      </c>
      <c r="AY33" s="75">
        <f t="shared" si="17"/>
        <v>0</v>
      </c>
      <c r="AZ33" s="75">
        <f t="shared" si="17"/>
        <v>0</v>
      </c>
      <c r="BA33" s="75">
        <f t="shared" si="17"/>
        <v>0</v>
      </c>
      <c r="BB33" s="75">
        <f t="shared" si="17"/>
        <v>0</v>
      </c>
      <c r="BC33" s="75">
        <f t="shared" si="17"/>
        <v>0</v>
      </c>
      <c r="BD33" s="75">
        <f t="shared" si="17"/>
        <v>0</v>
      </c>
      <c r="BE33" s="75">
        <f t="shared" si="17"/>
        <v>0</v>
      </c>
      <c r="BF33" s="75">
        <f t="shared" si="17"/>
        <v>0</v>
      </c>
      <c r="BG33" s="75">
        <f t="shared" si="17"/>
        <v>0</v>
      </c>
      <c r="BH33" s="75">
        <f t="shared" si="17"/>
        <v>0</v>
      </c>
      <c r="BI33" s="75">
        <f t="shared" si="17"/>
        <v>0</v>
      </c>
      <c r="BJ33" s="75">
        <f t="shared" si="17"/>
        <v>0</v>
      </c>
      <c r="BK33" s="75">
        <f t="shared" si="17"/>
        <v>0</v>
      </c>
      <c r="BL33" s="75">
        <f t="shared" si="17"/>
        <v>0</v>
      </c>
      <c r="BM33" s="37"/>
      <c r="BN33" s="75">
        <f>SUM(B33:BM33)</f>
        <v>0</v>
      </c>
      <c r="BO33" s="337"/>
    </row>
    <row r="34" spans="1:107" s="67" customFormat="1" ht="15" customHeight="1">
      <c r="A34" s="362" t="s">
        <v>302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3"/>
      <c r="N34" s="293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>
        <f>-BN85</f>
        <v>0</v>
      </c>
      <c r="AZ34" s="290">
        <f>-BN86</f>
        <v>0</v>
      </c>
      <c r="BA34" s="290">
        <f>-BN87</f>
        <v>0</v>
      </c>
      <c r="BB34" s="290">
        <f>-BN88</f>
        <v>0</v>
      </c>
      <c r="BC34" s="290">
        <f>-BN89</f>
        <v>0</v>
      </c>
      <c r="BD34" s="293">
        <f>-BN90</f>
        <v>0</v>
      </c>
      <c r="BE34" s="290">
        <f>-BN91</f>
        <v>0</v>
      </c>
      <c r="BF34" s="290">
        <f>-BN92</f>
        <v>0</v>
      </c>
      <c r="BG34" s="290">
        <f>-BN93</f>
        <v>0</v>
      </c>
      <c r="BH34" s="290">
        <f>-BN94</f>
        <v>0</v>
      </c>
      <c r="BI34" s="290">
        <f>-BN95</f>
        <v>0</v>
      </c>
      <c r="BJ34" s="290">
        <f>-BN96</f>
        <v>0</v>
      </c>
      <c r="BK34" s="293">
        <f>-BN97</f>
        <v>0</v>
      </c>
      <c r="BL34" s="290"/>
      <c r="BM34" s="292"/>
      <c r="BN34" s="290">
        <f>SUM(B34:BM34)</f>
        <v>0</v>
      </c>
      <c r="BO34" s="368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8">SUM(C32:C34)</f>
        <v>0</v>
      </c>
      <c r="D35" s="75">
        <f t="shared" si="18"/>
        <v>0</v>
      </c>
      <c r="E35" s="75">
        <f t="shared" si="18"/>
        <v>0</v>
      </c>
      <c r="F35" s="75">
        <f t="shared" si="18"/>
        <v>0</v>
      </c>
      <c r="G35" s="75">
        <f t="shared" si="18"/>
        <v>0</v>
      </c>
      <c r="H35" s="75">
        <f t="shared" si="18"/>
        <v>0</v>
      </c>
      <c r="I35" s="75">
        <f t="shared" si="18"/>
        <v>0</v>
      </c>
      <c r="J35" s="75">
        <f t="shared" si="18"/>
        <v>0</v>
      </c>
      <c r="K35" s="75">
        <f t="shared" si="18"/>
        <v>0</v>
      </c>
      <c r="L35" s="75">
        <f t="shared" si="18"/>
        <v>0</v>
      </c>
      <c r="M35" s="75">
        <f t="shared" si="18"/>
        <v>0</v>
      </c>
      <c r="N35" s="75">
        <f t="shared" si="18"/>
        <v>0</v>
      </c>
      <c r="O35" s="75">
        <f t="shared" si="18"/>
        <v>0</v>
      </c>
      <c r="P35" s="75">
        <f t="shared" si="18"/>
        <v>0</v>
      </c>
      <c r="Q35" s="75">
        <f t="shared" si="18"/>
        <v>0</v>
      </c>
      <c r="R35" s="75">
        <f t="shared" si="18"/>
        <v>0</v>
      </c>
      <c r="S35" s="75">
        <f t="shared" si="18"/>
        <v>0</v>
      </c>
      <c r="T35" s="75">
        <f t="shared" si="18"/>
        <v>0</v>
      </c>
      <c r="U35" s="75">
        <f t="shared" si="18"/>
        <v>0</v>
      </c>
      <c r="V35" s="75">
        <f t="shared" si="18"/>
        <v>0</v>
      </c>
      <c r="W35" s="75">
        <f t="shared" si="18"/>
        <v>0</v>
      </c>
      <c r="X35" s="75">
        <f t="shared" si="18"/>
        <v>0</v>
      </c>
      <c r="Y35" s="75">
        <f t="shared" si="18"/>
        <v>0</v>
      </c>
      <c r="Z35" s="75">
        <f t="shared" si="18"/>
        <v>0</v>
      </c>
      <c r="AA35" s="75">
        <f t="shared" si="18"/>
        <v>0</v>
      </c>
      <c r="AB35" s="75">
        <f t="shared" si="18"/>
        <v>0</v>
      </c>
      <c r="AC35" s="75">
        <f t="shared" si="18"/>
        <v>0</v>
      </c>
      <c r="AD35" s="75">
        <f t="shared" si="18"/>
        <v>0</v>
      </c>
      <c r="AE35" s="75">
        <f t="shared" si="18"/>
        <v>0</v>
      </c>
      <c r="AF35" s="75">
        <f t="shared" si="18"/>
        <v>0</v>
      </c>
      <c r="AG35" s="75">
        <f t="shared" si="18"/>
        <v>0</v>
      </c>
      <c r="AH35" s="75">
        <f t="shared" si="18"/>
        <v>0</v>
      </c>
      <c r="AI35" s="75">
        <f t="shared" si="18"/>
        <v>0</v>
      </c>
      <c r="AJ35" s="75">
        <f t="shared" si="18"/>
        <v>0</v>
      </c>
      <c r="AK35" s="75">
        <f t="shared" si="18"/>
        <v>0</v>
      </c>
      <c r="AL35" s="75">
        <f t="shared" si="18"/>
        <v>0</v>
      </c>
      <c r="AM35" s="75">
        <f t="shared" si="18"/>
        <v>0</v>
      </c>
      <c r="AN35" s="75">
        <f t="shared" si="18"/>
        <v>0</v>
      </c>
      <c r="AO35" s="75">
        <f t="shared" si="18"/>
        <v>0</v>
      </c>
      <c r="AP35" s="75">
        <f t="shared" si="18"/>
        <v>0</v>
      </c>
      <c r="AQ35" s="75">
        <f t="shared" si="18"/>
        <v>0</v>
      </c>
      <c r="AR35" s="75">
        <f t="shared" si="18"/>
        <v>0</v>
      </c>
      <c r="AS35" s="75">
        <f t="shared" si="18"/>
        <v>0</v>
      </c>
      <c r="AT35" s="75">
        <f t="shared" si="18"/>
        <v>0</v>
      </c>
      <c r="AU35" s="75">
        <f t="shared" si="18"/>
        <v>0</v>
      </c>
      <c r="AV35" s="75">
        <f t="shared" si="18"/>
        <v>0</v>
      </c>
      <c r="AW35" s="75">
        <f t="shared" si="18"/>
        <v>0</v>
      </c>
      <c r="AX35" s="75">
        <f t="shared" si="18"/>
        <v>0</v>
      </c>
      <c r="AY35" s="75">
        <f t="shared" si="18"/>
        <v>0</v>
      </c>
      <c r="AZ35" s="75">
        <f t="shared" si="18"/>
        <v>0</v>
      </c>
      <c r="BA35" s="75">
        <f t="shared" si="18"/>
        <v>0</v>
      </c>
      <c r="BB35" s="75">
        <f t="shared" si="18"/>
        <v>0</v>
      </c>
      <c r="BC35" s="75">
        <f t="shared" si="18"/>
        <v>0</v>
      </c>
      <c r="BD35" s="75">
        <f t="shared" si="18"/>
        <v>0</v>
      </c>
      <c r="BE35" s="75">
        <f t="shared" si="18"/>
        <v>0</v>
      </c>
      <c r="BF35" s="75">
        <f t="shared" si="18"/>
        <v>0</v>
      </c>
      <c r="BG35" s="75">
        <f t="shared" si="18"/>
        <v>0</v>
      </c>
      <c r="BH35" s="75">
        <f t="shared" si="18"/>
        <v>0</v>
      </c>
      <c r="BI35" s="75">
        <f t="shared" si="18"/>
        <v>0</v>
      </c>
      <c r="BJ35" s="75">
        <f t="shared" si="18"/>
        <v>0</v>
      </c>
      <c r="BK35" s="75">
        <f t="shared" si="18"/>
        <v>0</v>
      </c>
      <c r="BL35" s="75">
        <f t="shared" si="18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9">AVERAGE(B32,B35)</f>
        <v>0</v>
      </c>
      <c r="C36" s="69">
        <f t="shared" si="19"/>
        <v>0</v>
      </c>
      <c r="D36" s="69">
        <f t="shared" si="19"/>
        <v>0</v>
      </c>
      <c r="E36" s="69">
        <f t="shared" si="19"/>
        <v>0</v>
      </c>
      <c r="F36" s="69">
        <f t="shared" si="19"/>
        <v>0</v>
      </c>
      <c r="G36" s="69">
        <f t="shared" si="19"/>
        <v>0</v>
      </c>
      <c r="H36" s="69">
        <f t="shared" si="19"/>
        <v>0</v>
      </c>
      <c r="I36" s="69">
        <f t="shared" si="19"/>
        <v>0</v>
      </c>
      <c r="J36" s="69">
        <f t="shared" si="19"/>
        <v>0</v>
      </c>
      <c r="K36" s="69">
        <f t="shared" si="19"/>
        <v>0</v>
      </c>
      <c r="L36" s="69">
        <f t="shared" si="19"/>
        <v>0</v>
      </c>
      <c r="M36" s="69">
        <f t="shared" si="19"/>
        <v>0</v>
      </c>
      <c r="N36" s="69">
        <f t="shared" si="19"/>
        <v>0</v>
      </c>
      <c r="O36" s="69">
        <f t="shared" si="19"/>
        <v>0</v>
      </c>
      <c r="P36" s="69">
        <f t="shared" si="19"/>
        <v>0</v>
      </c>
      <c r="Q36" s="69">
        <f t="shared" si="19"/>
        <v>0</v>
      </c>
      <c r="R36" s="69">
        <f t="shared" si="19"/>
        <v>0</v>
      </c>
      <c r="S36" s="69">
        <f t="shared" si="19"/>
        <v>0</v>
      </c>
      <c r="T36" s="69">
        <f t="shared" si="19"/>
        <v>0</v>
      </c>
      <c r="U36" s="69">
        <f t="shared" si="19"/>
        <v>0</v>
      </c>
      <c r="V36" s="69">
        <f t="shared" si="19"/>
        <v>0</v>
      </c>
      <c r="W36" s="69">
        <f t="shared" si="19"/>
        <v>0</v>
      </c>
      <c r="X36" s="69">
        <f t="shared" si="19"/>
        <v>0</v>
      </c>
      <c r="Y36" s="69">
        <f t="shared" si="19"/>
        <v>0</v>
      </c>
      <c r="Z36" s="69">
        <f t="shared" si="19"/>
        <v>0</v>
      </c>
      <c r="AA36" s="69">
        <f t="shared" si="19"/>
        <v>0</v>
      </c>
      <c r="AB36" s="69">
        <f t="shared" si="19"/>
        <v>0</v>
      </c>
      <c r="AC36" s="69">
        <f t="shared" si="19"/>
        <v>0</v>
      </c>
      <c r="AD36" s="69">
        <f t="shared" si="19"/>
        <v>0</v>
      </c>
      <c r="AE36" s="69">
        <f t="shared" si="19"/>
        <v>0</v>
      </c>
      <c r="AF36" s="69">
        <f t="shared" si="19"/>
        <v>0</v>
      </c>
      <c r="AG36" s="69">
        <f t="shared" si="19"/>
        <v>0</v>
      </c>
      <c r="AH36" s="69">
        <f t="shared" si="19"/>
        <v>0</v>
      </c>
      <c r="AI36" s="69">
        <f t="shared" si="19"/>
        <v>0</v>
      </c>
      <c r="AJ36" s="69">
        <f t="shared" si="19"/>
        <v>0</v>
      </c>
      <c r="AK36" s="69">
        <f t="shared" si="19"/>
        <v>0</v>
      </c>
      <c r="AL36" s="69">
        <f t="shared" si="19"/>
        <v>0</v>
      </c>
      <c r="AM36" s="69">
        <f t="shared" si="19"/>
        <v>0</v>
      </c>
      <c r="AN36" s="69">
        <f t="shared" si="19"/>
        <v>0</v>
      </c>
      <c r="AO36" s="69">
        <f t="shared" si="19"/>
        <v>0</v>
      </c>
      <c r="AP36" s="69">
        <f t="shared" si="19"/>
        <v>0</v>
      </c>
      <c r="AQ36" s="69">
        <f t="shared" si="19"/>
        <v>0</v>
      </c>
      <c r="AR36" s="69">
        <f t="shared" si="19"/>
        <v>0</v>
      </c>
      <c r="AS36" s="69">
        <f t="shared" si="19"/>
        <v>0</v>
      </c>
      <c r="AT36" s="69">
        <f t="shared" si="19"/>
        <v>0</v>
      </c>
      <c r="AU36" s="69">
        <f t="shared" si="19"/>
        <v>0</v>
      </c>
      <c r="AV36" s="69">
        <f t="shared" si="19"/>
        <v>0</v>
      </c>
      <c r="AW36" s="69">
        <f t="shared" si="19"/>
        <v>0</v>
      </c>
      <c r="AX36" s="69">
        <f t="shared" si="19"/>
        <v>0</v>
      </c>
      <c r="AY36" s="69">
        <f t="shared" si="19"/>
        <v>0</v>
      </c>
      <c r="AZ36" s="69">
        <f t="shared" si="19"/>
        <v>0</v>
      </c>
      <c r="BA36" s="69">
        <f t="shared" si="19"/>
        <v>0</v>
      </c>
      <c r="BB36" s="69">
        <f t="shared" si="19"/>
        <v>0</v>
      </c>
      <c r="BC36" s="69">
        <f t="shared" si="19"/>
        <v>0</v>
      </c>
      <c r="BD36" s="69">
        <f t="shared" si="19"/>
        <v>0</v>
      </c>
      <c r="BE36" s="69">
        <f t="shared" si="19"/>
        <v>0</v>
      </c>
      <c r="BF36" s="69">
        <f t="shared" si="19"/>
        <v>0</v>
      </c>
      <c r="BG36" s="69">
        <f t="shared" si="19"/>
        <v>0</v>
      </c>
      <c r="BH36" s="69">
        <f t="shared" si="19"/>
        <v>0</v>
      </c>
      <c r="BI36" s="69">
        <f t="shared" si="19"/>
        <v>0</v>
      </c>
      <c r="BJ36" s="69">
        <f t="shared" si="19"/>
        <v>0</v>
      </c>
      <c r="BK36" s="69">
        <f t="shared" si="19"/>
        <v>0</v>
      </c>
      <c r="BL36" s="69">
        <f t="shared" si="19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20">B41</f>
        <v>0</v>
      </c>
      <c r="D39" s="75">
        <f t="shared" si="20"/>
        <v>0</v>
      </c>
      <c r="E39" s="75">
        <f t="shared" si="20"/>
        <v>0</v>
      </c>
      <c r="F39" s="75">
        <f t="shared" si="20"/>
        <v>0</v>
      </c>
      <c r="G39" s="75">
        <f t="shared" si="20"/>
        <v>0</v>
      </c>
      <c r="H39" s="75">
        <f t="shared" si="20"/>
        <v>0</v>
      </c>
      <c r="I39" s="75">
        <f t="shared" si="20"/>
        <v>0</v>
      </c>
      <c r="J39" s="75">
        <f t="shared" si="20"/>
        <v>0</v>
      </c>
      <c r="K39" s="75">
        <f t="shared" si="20"/>
        <v>0</v>
      </c>
      <c r="L39" s="75">
        <f t="shared" si="20"/>
        <v>0</v>
      </c>
      <c r="M39" s="75">
        <f t="shared" si="20"/>
        <v>0</v>
      </c>
      <c r="N39" s="75">
        <f t="shared" si="20"/>
        <v>0</v>
      </c>
      <c r="O39" s="75">
        <f t="shared" si="20"/>
        <v>0</v>
      </c>
      <c r="P39" s="75">
        <f t="shared" si="20"/>
        <v>0</v>
      </c>
      <c r="Q39" s="75">
        <f t="shared" si="20"/>
        <v>0</v>
      </c>
      <c r="R39" s="75">
        <f t="shared" si="20"/>
        <v>0</v>
      </c>
      <c r="S39" s="75">
        <f t="shared" si="20"/>
        <v>0</v>
      </c>
      <c r="T39" s="75">
        <f t="shared" si="20"/>
        <v>0</v>
      </c>
      <c r="U39" s="75">
        <f t="shared" si="20"/>
        <v>0</v>
      </c>
      <c r="V39" s="75">
        <f t="shared" si="20"/>
        <v>0</v>
      </c>
      <c r="W39" s="75">
        <f t="shared" si="20"/>
        <v>0</v>
      </c>
      <c r="X39" s="75">
        <f t="shared" si="20"/>
        <v>0</v>
      </c>
      <c r="Y39" s="75">
        <f t="shared" si="20"/>
        <v>0</v>
      </c>
      <c r="Z39" s="75">
        <f t="shared" si="20"/>
        <v>0</v>
      </c>
      <c r="AA39" s="75">
        <f t="shared" si="20"/>
        <v>0</v>
      </c>
      <c r="AB39" s="75">
        <f t="shared" si="20"/>
        <v>0</v>
      </c>
      <c r="AC39" s="75">
        <f t="shared" si="20"/>
        <v>0</v>
      </c>
      <c r="AD39" s="75">
        <f t="shared" si="20"/>
        <v>0</v>
      </c>
      <c r="AE39" s="75">
        <f t="shared" si="20"/>
        <v>0</v>
      </c>
      <c r="AF39" s="75">
        <f t="shared" si="20"/>
        <v>0</v>
      </c>
      <c r="AG39" s="75">
        <f t="shared" si="20"/>
        <v>0</v>
      </c>
      <c r="AH39" s="75">
        <f t="shared" si="20"/>
        <v>0</v>
      </c>
      <c r="AI39" s="75">
        <f t="shared" si="20"/>
        <v>0</v>
      </c>
      <c r="AJ39" s="75">
        <f t="shared" si="20"/>
        <v>0</v>
      </c>
      <c r="AK39" s="75">
        <f t="shared" si="20"/>
        <v>0</v>
      </c>
      <c r="AL39" s="75">
        <f t="shared" si="20"/>
        <v>0</v>
      </c>
      <c r="AM39" s="75">
        <f t="shared" si="20"/>
        <v>0</v>
      </c>
      <c r="AN39" s="75">
        <f t="shared" si="20"/>
        <v>0</v>
      </c>
      <c r="AO39" s="75">
        <f t="shared" si="20"/>
        <v>0</v>
      </c>
      <c r="AP39" s="75">
        <f t="shared" si="20"/>
        <v>0</v>
      </c>
      <c r="AQ39" s="75">
        <f t="shared" si="20"/>
        <v>0</v>
      </c>
      <c r="AR39" s="75">
        <f t="shared" si="20"/>
        <v>0</v>
      </c>
      <c r="AS39" s="75">
        <f t="shared" si="20"/>
        <v>0</v>
      </c>
      <c r="AT39" s="75">
        <f t="shared" si="20"/>
        <v>0</v>
      </c>
      <c r="AU39" s="75">
        <f t="shared" si="20"/>
        <v>0</v>
      </c>
      <c r="AV39" s="75">
        <f t="shared" si="20"/>
        <v>0</v>
      </c>
      <c r="AW39" s="75">
        <f t="shared" si="20"/>
        <v>0</v>
      </c>
      <c r="AX39" s="75">
        <f t="shared" si="20"/>
        <v>0</v>
      </c>
      <c r="AY39" s="75">
        <f t="shared" si="20"/>
        <v>0</v>
      </c>
      <c r="AZ39" s="75">
        <f t="shared" si="20"/>
        <v>0</v>
      </c>
      <c r="BA39" s="75">
        <f t="shared" si="20"/>
        <v>0</v>
      </c>
      <c r="BB39" s="75">
        <f t="shared" si="20"/>
        <v>0</v>
      </c>
      <c r="BC39" s="75">
        <f t="shared" si="20"/>
        <v>0</v>
      </c>
      <c r="BD39" s="75">
        <f t="shared" si="20"/>
        <v>0</v>
      </c>
      <c r="BE39" s="75">
        <f t="shared" si="20"/>
        <v>0</v>
      </c>
      <c r="BF39" s="75">
        <f t="shared" si="20"/>
        <v>0</v>
      </c>
      <c r="BG39" s="75">
        <f t="shared" si="20"/>
        <v>0</v>
      </c>
      <c r="BH39" s="75">
        <f t="shared" si="20"/>
        <v>0</v>
      </c>
      <c r="BI39" s="75">
        <f t="shared" si="20"/>
        <v>0</v>
      </c>
      <c r="BJ39" s="75">
        <f t="shared" si="20"/>
        <v>0</v>
      </c>
      <c r="BK39" s="75">
        <f t="shared" si="20"/>
        <v>0</v>
      </c>
      <c r="BL39" s="75">
        <f t="shared" si="20"/>
        <v>0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0</v>
      </c>
      <c r="E40" s="77">
        <f>(E26-E114)*'Assumptions (Inputs)'!$C$29</f>
        <v>0</v>
      </c>
      <c r="F40" s="77">
        <f>(F26-F114)*'Assumptions (Inputs)'!$C$29</f>
        <v>0</v>
      </c>
      <c r="G40" s="77">
        <f>(G26-G114)*'Assumptions (Inputs)'!$C$29</f>
        <v>0</v>
      </c>
      <c r="H40" s="77">
        <f>(H26-H114)*'Assumptions (Inputs)'!$C$29</f>
        <v>0</v>
      </c>
      <c r="I40" s="77">
        <f>(I26-I114)*'Assumptions (Inputs)'!$C$29</f>
        <v>0</v>
      </c>
      <c r="J40" s="77">
        <f>(J26-J114)*'Assumptions (Inputs)'!$C$29</f>
        <v>0</v>
      </c>
      <c r="K40" s="77">
        <f>(K26-K114)*'Assumptions (Inputs)'!$C$29</f>
        <v>0</v>
      </c>
      <c r="L40" s="77">
        <f>(L26-L114)*'Assumptions (Inputs)'!$C$29</f>
        <v>0</v>
      </c>
      <c r="M40" s="77">
        <f>(M26-M114)*'Assumptions (Inputs)'!$C$29</f>
        <v>0</v>
      </c>
      <c r="N40" s="77">
        <f>(N26-N114)*'Assumptions (Inputs)'!$C$29</f>
        <v>0</v>
      </c>
      <c r="O40" s="77">
        <f>(O26-O114)*'Assumptions (Inputs)'!$C$29</f>
        <v>0</v>
      </c>
      <c r="P40" s="77">
        <f>(P26-P114)*'Assumptions (Inputs)'!$C$29</f>
        <v>0</v>
      </c>
      <c r="Q40" s="77">
        <f>(Q26-Q114)*'Assumptions (Inputs)'!$C$29</f>
        <v>0</v>
      </c>
      <c r="R40" s="77">
        <f>(R26-R114)*'Assumptions (Inputs)'!$C$29</f>
        <v>0</v>
      </c>
      <c r="S40" s="77">
        <f>(S26-S114)*'Assumptions (Inputs)'!$C$29</f>
        <v>0</v>
      </c>
      <c r="T40" s="77">
        <f>(T26-T114)*'Assumptions (Inputs)'!$C$29</f>
        <v>0</v>
      </c>
      <c r="U40" s="77">
        <f>(U26-U114)*'Assumptions (Inputs)'!$C$29</f>
        <v>0</v>
      </c>
      <c r="V40" s="77">
        <f>(V26-V114)*'Assumptions (Inputs)'!$C$29</f>
        <v>0</v>
      </c>
      <c r="W40" s="77">
        <f>(W26-W114)*'Assumptions (Inputs)'!$C$29</f>
        <v>0</v>
      </c>
      <c r="X40" s="77">
        <f>(X26-X114)*'Assumptions (Inputs)'!$C$29</f>
        <v>0</v>
      </c>
      <c r="Y40" s="77">
        <f>(Y26-Y114)*'Assumptions (Inputs)'!$C$29</f>
        <v>0</v>
      </c>
      <c r="Z40" s="77">
        <f>(Z26-Z114)*'Assumptions (Inputs)'!$C$29</f>
        <v>0</v>
      </c>
      <c r="AA40" s="77">
        <f>(AA26-AA114)*'Assumptions (Inputs)'!$C$29</f>
        <v>0</v>
      </c>
      <c r="AB40" s="77">
        <f>(AB26-AB114)*'Assumptions (Inputs)'!$C$29</f>
        <v>0</v>
      </c>
      <c r="AC40" s="77">
        <f>(AC26-AC114)*'Assumptions (Inputs)'!$C$29</f>
        <v>0</v>
      </c>
      <c r="AD40" s="77">
        <f>(AD26-AD114)*'Assumptions (Inputs)'!$C$29</f>
        <v>0</v>
      </c>
      <c r="AE40" s="77">
        <f>(AE26-AE114)*'Assumptions (Inputs)'!$C$29</f>
        <v>0</v>
      </c>
      <c r="AF40" s="77">
        <f>(AF26-AF114)*'Assumptions (Inputs)'!$C$29</f>
        <v>0</v>
      </c>
      <c r="AG40" s="77">
        <f>(AG26-AG114)*'Assumptions (Inputs)'!$C$29</f>
        <v>0</v>
      </c>
      <c r="AH40" s="77">
        <f>(AH26-AH114)*'Assumptions (Inputs)'!$C$29</f>
        <v>0</v>
      </c>
      <c r="AI40" s="77">
        <f>(AI26-AI114)*'Assumptions (Inputs)'!$C$29</f>
        <v>0</v>
      </c>
      <c r="AJ40" s="77">
        <f>(AJ26-AJ114)*'Assumptions (Inputs)'!$C$29</f>
        <v>0</v>
      </c>
      <c r="AK40" s="77">
        <f>(AK26-AK114)*'Assumptions (Inputs)'!$C$29</f>
        <v>0</v>
      </c>
      <c r="AL40" s="77">
        <f>(AL26-AL114)*'Assumptions (Inputs)'!$C$29</f>
        <v>0</v>
      </c>
      <c r="AM40" s="77">
        <f>(AM26-AM114)*'Assumptions (Inputs)'!$C$29</f>
        <v>0</v>
      </c>
      <c r="AN40" s="77">
        <f>(AN26-AN114)*'Assumptions (Inputs)'!$C$29</f>
        <v>0</v>
      </c>
      <c r="AO40" s="77">
        <f>(AO26-AO114)*'Assumptions (Inputs)'!$C$29</f>
        <v>0</v>
      </c>
      <c r="AP40" s="77">
        <f>(AP26-AP114)*'Assumptions (Inputs)'!$C$29</f>
        <v>0</v>
      </c>
      <c r="AQ40" s="77">
        <f>(AQ26-AQ114)*'Assumptions (Inputs)'!$C$29</f>
        <v>0</v>
      </c>
      <c r="AR40" s="77">
        <f>(AR26-AR114)*'Assumptions (Inputs)'!$C$29</f>
        <v>0</v>
      </c>
      <c r="AS40" s="77">
        <f>(AS26-AS114)*'Assumptions (Inputs)'!$C$29</f>
        <v>0</v>
      </c>
      <c r="AT40" s="77">
        <f>(AT26-AT114)*'Assumptions (Inputs)'!$C$29</f>
        <v>0</v>
      </c>
      <c r="AU40" s="77">
        <f>(AU26-AU114)*'Assumptions (Inputs)'!$C$29</f>
        <v>0</v>
      </c>
      <c r="AV40" s="77">
        <f>(AV26-AV114)*'Assumptions (Inputs)'!$C$29</f>
        <v>0</v>
      </c>
      <c r="AW40" s="77">
        <f>(AW26-AW114)*'Assumptions (Inputs)'!$C$29</f>
        <v>0</v>
      </c>
      <c r="AX40" s="77">
        <f>(AX26-AX114)*'Assumptions (Inputs)'!$C$29</f>
        <v>0</v>
      </c>
      <c r="AY40" s="77">
        <f>(AY26-AY114)*'Assumptions (Inputs)'!$C$29</f>
        <v>0</v>
      </c>
      <c r="AZ40" s="77">
        <f>(AZ26-AZ114)*'Assumptions (Inputs)'!$C$29</f>
        <v>0</v>
      </c>
      <c r="BA40" s="77">
        <f>(BA26-BA114)*'Assumptions (Inputs)'!$C$29</f>
        <v>0</v>
      </c>
      <c r="BB40" s="77">
        <f>(BB26-BB114)*'Assumptions (Inputs)'!$C$29</f>
        <v>0</v>
      </c>
      <c r="BC40" s="77">
        <f>(BC26-BC114)*'Assumptions (Inputs)'!$C$29</f>
        <v>0</v>
      </c>
      <c r="BD40" s="77">
        <f>(BD26-BD114)*'Assumptions (Inputs)'!$C$29</f>
        <v>0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0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1">SUM(C39:C40)</f>
        <v>0</v>
      </c>
      <c r="D41" s="75">
        <f t="shared" si="21"/>
        <v>0</v>
      </c>
      <c r="E41" s="75">
        <f t="shared" si="21"/>
        <v>0</v>
      </c>
      <c r="F41" s="75">
        <f t="shared" si="21"/>
        <v>0</v>
      </c>
      <c r="G41" s="75">
        <f t="shared" si="21"/>
        <v>0</v>
      </c>
      <c r="H41" s="75">
        <f t="shared" si="21"/>
        <v>0</v>
      </c>
      <c r="I41" s="75">
        <f t="shared" si="21"/>
        <v>0</v>
      </c>
      <c r="J41" s="75">
        <f t="shared" si="21"/>
        <v>0</v>
      </c>
      <c r="K41" s="75">
        <f t="shared" si="21"/>
        <v>0</v>
      </c>
      <c r="L41" s="75">
        <f t="shared" si="21"/>
        <v>0</v>
      </c>
      <c r="M41" s="75">
        <f t="shared" si="21"/>
        <v>0</v>
      </c>
      <c r="N41" s="75">
        <f t="shared" si="21"/>
        <v>0</v>
      </c>
      <c r="O41" s="75">
        <f t="shared" si="21"/>
        <v>0</v>
      </c>
      <c r="P41" s="75">
        <f t="shared" si="21"/>
        <v>0</v>
      </c>
      <c r="Q41" s="75">
        <f t="shared" si="21"/>
        <v>0</v>
      </c>
      <c r="R41" s="75">
        <f t="shared" si="21"/>
        <v>0</v>
      </c>
      <c r="S41" s="75">
        <f t="shared" si="21"/>
        <v>0</v>
      </c>
      <c r="T41" s="75">
        <f t="shared" si="21"/>
        <v>0</v>
      </c>
      <c r="U41" s="75">
        <f t="shared" si="21"/>
        <v>0</v>
      </c>
      <c r="V41" s="75">
        <f t="shared" si="21"/>
        <v>0</v>
      </c>
      <c r="W41" s="75">
        <f t="shared" si="21"/>
        <v>0</v>
      </c>
      <c r="X41" s="75">
        <f t="shared" si="21"/>
        <v>0</v>
      </c>
      <c r="Y41" s="75">
        <f t="shared" si="21"/>
        <v>0</v>
      </c>
      <c r="Z41" s="75">
        <f t="shared" si="21"/>
        <v>0</v>
      </c>
      <c r="AA41" s="75">
        <f t="shared" si="21"/>
        <v>0</v>
      </c>
      <c r="AB41" s="75">
        <f t="shared" si="21"/>
        <v>0</v>
      </c>
      <c r="AC41" s="75">
        <f t="shared" si="21"/>
        <v>0</v>
      </c>
      <c r="AD41" s="75">
        <f t="shared" si="21"/>
        <v>0</v>
      </c>
      <c r="AE41" s="75">
        <f t="shared" si="21"/>
        <v>0</v>
      </c>
      <c r="AF41" s="75">
        <f t="shared" si="21"/>
        <v>0</v>
      </c>
      <c r="AG41" s="75">
        <f t="shared" si="21"/>
        <v>0</v>
      </c>
      <c r="AH41" s="75">
        <f t="shared" si="21"/>
        <v>0</v>
      </c>
      <c r="AI41" s="75">
        <f t="shared" si="21"/>
        <v>0</v>
      </c>
      <c r="AJ41" s="75">
        <f t="shared" si="21"/>
        <v>0</v>
      </c>
      <c r="AK41" s="75">
        <f t="shared" si="21"/>
        <v>0</v>
      </c>
      <c r="AL41" s="75">
        <f t="shared" si="21"/>
        <v>0</v>
      </c>
      <c r="AM41" s="75">
        <f t="shared" si="21"/>
        <v>0</v>
      </c>
      <c r="AN41" s="75">
        <f t="shared" si="21"/>
        <v>0</v>
      </c>
      <c r="AO41" s="75">
        <f t="shared" si="21"/>
        <v>0</v>
      </c>
      <c r="AP41" s="75">
        <f t="shared" si="21"/>
        <v>0</v>
      </c>
      <c r="AQ41" s="75">
        <f t="shared" si="21"/>
        <v>0</v>
      </c>
      <c r="AR41" s="75">
        <f t="shared" si="21"/>
        <v>0</v>
      </c>
      <c r="AS41" s="75">
        <f t="shared" si="21"/>
        <v>0</v>
      </c>
      <c r="AT41" s="75">
        <f t="shared" si="21"/>
        <v>0</v>
      </c>
      <c r="AU41" s="75">
        <f t="shared" si="21"/>
        <v>0</v>
      </c>
      <c r="AV41" s="75">
        <f t="shared" si="21"/>
        <v>0</v>
      </c>
      <c r="AW41" s="75">
        <f t="shared" si="21"/>
        <v>0</v>
      </c>
      <c r="AX41" s="75">
        <f t="shared" si="21"/>
        <v>0</v>
      </c>
      <c r="AY41" s="75">
        <f t="shared" si="21"/>
        <v>0</v>
      </c>
      <c r="AZ41" s="75">
        <f t="shared" si="21"/>
        <v>0</v>
      </c>
      <c r="BA41" s="75">
        <f t="shared" si="21"/>
        <v>0</v>
      </c>
      <c r="BB41" s="75">
        <f t="shared" si="21"/>
        <v>0</v>
      </c>
      <c r="BC41" s="75">
        <f t="shared" si="21"/>
        <v>0</v>
      </c>
      <c r="BD41" s="75">
        <f t="shared" si="21"/>
        <v>0</v>
      </c>
      <c r="BE41" s="75">
        <f t="shared" si="21"/>
        <v>0</v>
      </c>
      <c r="BF41" s="75">
        <f t="shared" si="21"/>
        <v>0</v>
      </c>
      <c r="BG41" s="75">
        <f t="shared" si="21"/>
        <v>0</v>
      </c>
      <c r="BH41" s="75">
        <f t="shared" si="21"/>
        <v>0</v>
      </c>
      <c r="BI41" s="75">
        <f t="shared" si="21"/>
        <v>0</v>
      </c>
      <c r="BJ41" s="75">
        <f t="shared" si="21"/>
        <v>0</v>
      </c>
      <c r="BK41" s="75">
        <f t="shared" si="21"/>
        <v>0</v>
      </c>
      <c r="BL41" s="75">
        <f t="shared" si="21"/>
        <v>0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2">AVERAGE(C39,C41)</f>
        <v>0</v>
      </c>
      <c r="D42" s="69">
        <f t="shared" si="22"/>
        <v>0</v>
      </c>
      <c r="E42" s="69">
        <f t="shared" si="22"/>
        <v>0</v>
      </c>
      <c r="F42" s="69">
        <f>AVERAGE(F39,F41)</f>
        <v>0</v>
      </c>
      <c r="G42" s="69">
        <f t="shared" si="22"/>
        <v>0</v>
      </c>
      <c r="H42" s="69">
        <f t="shared" si="22"/>
        <v>0</v>
      </c>
      <c r="I42" s="69">
        <f t="shared" si="22"/>
        <v>0</v>
      </c>
      <c r="J42" s="69">
        <f t="shared" si="22"/>
        <v>0</v>
      </c>
      <c r="K42" s="69">
        <f t="shared" si="22"/>
        <v>0</v>
      </c>
      <c r="L42" s="69">
        <f t="shared" si="22"/>
        <v>0</v>
      </c>
      <c r="M42" s="69">
        <f t="shared" si="22"/>
        <v>0</v>
      </c>
      <c r="N42" s="69">
        <f t="shared" si="22"/>
        <v>0</v>
      </c>
      <c r="O42" s="69">
        <f t="shared" si="22"/>
        <v>0</v>
      </c>
      <c r="P42" s="69">
        <f t="shared" si="22"/>
        <v>0</v>
      </c>
      <c r="Q42" s="69">
        <f t="shared" si="22"/>
        <v>0</v>
      </c>
      <c r="R42" s="69">
        <f t="shared" si="22"/>
        <v>0</v>
      </c>
      <c r="S42" s="69">
        <f t="shared" si="22"/>
        <v>0</v>
      </c>
      <c r="T42" s="69">
        <f t="shared" si="22"/>
        <v>0</v>
      </c>
      <c r="U42" s="69">
        <f t="shared" si="22"/>
        <v>0</v>
      </c>
      <c r="V42" s="69">
        <f t="shared" si="22"/>
        <v>0</v>
      </c>
      <c r="W42" s="69">
        <f t="shared" si="22"/>
        <v>0</v>
      </c>
      <c r="X42" s="69">
        <f t="shared" si="22"/>
        <v>0</v>
      </c>
      <c r="Y42" s="69">
        <f t="shared" si="22"/>
        <v>0</v>
      </c>
      <c r="Z42" s="69">
        <f t="shared" si="22"/>
        <v>0</v>
      </c>
      <c r="AA42" s="69">
        <f t="shared" si="22"/>
        <v>0</v>
      </c>
      <c r="AB42" s="69">
        <f t="shared" si="22"/>
        <v>0</v>
      </c>
      <c r="AC42" s="69">
        <f t="shared" si="22"/>
        <v>0</v>
      </c>
      <c r="AD42" s="69">
        <f t="shared" si="22"/>
        <v>0</v>
      </c>
      <c r="AE42" s="69">
        <f t="shared" si="22"/>
        <v>0</v>
      </c>
      <c r="AF42" s="69">
        <f t="shared" si="22"/>
        <v>0</v>
      </c>
      <c r="AG42" s="69">
        <f t="shared" si="22"/>
        <v>0</v>
      </c>
      <c r="AH42" s="69">
        <f t="shared" si="22"/>
        <v>0</v>
      </c>
      <c r="AI42" s="69">
        <f t="shared" si="22"/>
        <v>0</v>
      </c>
      <c r="AJ42" s="69">
        <f t="shared" si="22"/>
        <v>0</v>
      </c>
      <c r="AK42" s="69">
        <f t="shared" si="22"/>
        <v>0</v>
      </c>
      <c r="AL42" s="69">
        <f t="shared" si="22"/>
        <v>0</v>
      </c>
      <c r="AM42" s="69">
        <f t="shared" si="22"/>
        <v>0</v>
      </c>
      <c r="AN42" s="69">
        <f t="shared" si="22"/>
        <v>0</v>
      </c>
      <c r="AO42" s="69">
        <f t="shared" si="22"/>
        <v>0</v>
      </c>
      <c r="AP42" s="69">
        <f t="shared" si="22"/>
        <v>0</v>
      </c>
      <c r="AQ42" s="69">
        <f t="shared" si="22"/>
        <v>0</v>
      </c>
      <c r="AR42" s="69">
        <f t="shared" si="22"/>
        <v>0</v>
      </c>
      <c r="AS42" s="69">
        <f t="shared" si="22"/>
        <v>0</v>
      </c>
      <c r="AT42" s="69">
        <f t="shared" si="22"/>
        <v>0</v>
      </c>
      <c r="AU42" s="69">
        <f t="shared" si="22"/>
        <v>0</v>
      </c>
      <c r="AV42" s="69">
        <f t="shared" si="22"/>
        <v>0</v>
      </c>
      <c r="AW42" s="69">
        <f t="shared" si="22"/>
        <v>0</v>
      </c>
      <c r="AX42" s="69">
        <f t="shared" si="22"/>
        <v>0</v>
      </c>
      <c r="AY42" s="69">
        <f t="shared" si="22"/>
        <v>0</v>
      </c>
      <c r="AZ42" s="69">
        <f t="shared" si="22"/>
        <v>0</v>
      </c>
      <c r="BA42" s="69">
        <f t="shared" si="22"/>
        <v>0</v>
      </c>
      <c r="BB42" s="69">
        <f t="shared" si="22"/>
        <v>0</v>
      </c>
      <c r="BC42" s="69">
        <f t="shared" si="22"/>
        <v>0</v>
      </c>
      <c r="BD42" s="69">
        <f t="shared" si="22"/>
        <v>0</v>
      </c>
      <c r="BE42" s="69">
        <f t="shared" si="22"/>
        <v>0</v>
      </c>
      <c r="BF42" s="69">
        <f t="shared" si="22"/>
        <v>0</v>
      </c>
      <c r="BG42" s="69">
        <f t="shared" si="22"/>
        <v>0</v>
      </c>
      <c r="BH42" s="69">
        <f t="shared" si="22"/>
        <v>0</v>
      </c>
      <c r="BI42" s="69">
        <f t="shared" si="22"/>
        <v>0</v>
      </c>
      <c r="BJ42" s="69">
        <f t="shared" si="22"/>
        <v>0</v>
      </c>
      <c r="BK42" s="69">
        <f t="shared" si="22"/>
        <v>0</v>
      </c>
      <c r="BL42" s="69">
        <f t="shared" si="22"/>
        <v>0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3">B47</f>
        <v>0</v>
      </c>
      <c r="D45" s="56">
        <f t="shared" si="23"/>
        <v>0</v>
      </c>
      <c r="E45" s="56">
        <f t="shared" si="23"/>
        <v>0</v>
      </c>
      <c r="F45" s="56">
        <f t="shared" si="23"/>
        <v>0</v>
      </c>
      <c r="G45" s="56">
        <f t="shared" si="23"/>
        <v>0</v>
      </c>
      <c r="H45" s="56">
        <f t="shared" si="23"/>
        <v>0</v>
      </c>
      <c r="I45" s="56">
        <f t="shared" si="23"/>
        <v>0</v>
      </c>
      <c r="J45" s="56">
        <f t="shared" si="23"/>
        <v>0</v>
      </c>
      <c r="K45" s="56">
        <f t="shared" si="23"/>
        <v>0</v>
      </c>
      <c r="L45" s="56">
        <f t="shared" si="23"/>
        <v>0</v>
      </c>
      <c r="M45" s="56">
        <f t="shared" si="23"/>
        <v>0</v>
      </c>
      <c r="N45" s="56">
        <f t="shared" si="23"/>
        <v>0</v>
      </c>
      <c r="O45" s="56">
        <f t="shared" si="23"/>
        <v>0</v>
      </c>
      <c r="P45" s="56">
        <f t="shared" si="23"/>
        <v>0</v>
      </c>
      <c r="Q45" s="56">
        <f t="shared" si="23"/>
        <v>0</v>
      </c>
      <c r="R45" s="56">
        <f t="shared" si="23"/>
        <v>0</v>
      </c>
      <c r="S45" s="56">
        <f t="shared" si="23"/>
        <v>0</v>
      </c>
      <c r="T45" s="56">
        <f t="shared" si="23"/>
        <v>0</v>
      </c>
      <c r="U45" s="56">
        <f t="shared" si="23"/>
        <v>0</v>
      </c>
      <c r="V45" s="56">
        <f t="shared" si="23"/>
        <v>0</v>
      </c>
      <c r="W45" s="56">
        <f t="shared" si="23"/>
        <v>0</v>
      </c>
      <c r="X45" s="56">
        <f t="shared" si="23"/>
        <v>0</v>
      </c>
      <c r="Y45" s="56">
        <f t="shared" si="23"/>
        <v>0</v>
      </c>
      <c r="Z45" s="56">
        <f t="shared" si="23"/>
        <v>0</v>
      </c>
      <c r="AA45" s="56">
        <f t="shared" si="23"/>
        <v>0</v>
      </c>
      <c r="AB45" s="56">
        <f t="shared" si="23"/>
        <v>0</v>
      </c>
      <c r="AC45" s="56">
        <f t="shared" si="23"/>
        <v>0</v>
      </c>
      <c r="AD45" s="56">
        <f t="shared" si="23"/>
        <v>0</v>
      </c>
      <c r="AE45" s="56">
        <f t="shared" si="23"/>
        <v>0</v>
      </c>
      <c r="AF45" s="56">
        <f t="shared" si="23"/>
        <v>0</v>
      </c>
      <c r="AG45" s="56">
        <f t="shared" si="23"/>
        <v>0</v>
      </c>
      <c r="AH45" s="56">
        <f t="shared" si="23"/>
        <v>0</v>
      </c>
      <c r="AI45" s="56">
        <f t="shared" si="23"/>
        <v>0</v>
      </c>
      <c r="AJ45" s="56">
        <f t="shared" si="23"/>
        <v>0</v>
      </c>
      <c r="AK45" s="56">
        <f t="shared" si="23"/>
        <v>0</v>
      </c>
      <c r="AL45" s="56">
        <f t="shared" si="23"/>
        <v>0</v>
      </c>
      <c r="AM45" s="56">
        <f t="shared" si="23"/>
        <v>0</v>
      </c>
      <c r="AN45" s="56">
        <f t="shared" si="23"/>
        <v>0</v>
      </c>
      <c r="AO45" s="56">
        <f t="shared" si="23"/>
        <v>0</v>
      </c>
      <c r="AP45" s="56">
        <f t="shared" si="23"/>
        <v>0</v>
      </c>
      <c r="AQ45" s="56">
        <f t="shared" si="23"/>
        <v>0</v>
      </c>
      <c r="AR45" s="56">
        <f t="shared" si="23"/>
        <v>0</v>
      </c>
      <c r="AS45" s="56">
        <f t="shared" si="23"/>
        <v>0</v>
      </c>
      <c r="AT45" s="56">
        <f t="shared" si="23"/>
        <v>0</v>
      </c>
      <c r="AU45" s="56">
        <f t="shared" si="23"/>
        <v>0</v>
      </c>
      <c r="AV45" s="56">
        <f t="shared" si="23"/>
        <v>0</v>
      </c>
      <c r="AW45" s="56">
        <f t="shared" si="23"/>
        <v>0</v>
      </c>
      <c r="AX45" s="56">
        <f t="shared" si="23"/>
        <v>0</v>
      </c>
      <c r="AY45" s="56">
        <f t="shared" si="23"/>
        <v>0</v>
      </c>
      <c r="AZ45" s="56">
        <f t="shared" si="23"/>
        <v>0</v>
      </c>
      <c r="BA45" s="56">
        <f t="shared" si="23"/>
        <v>0</v>
      </c>
      <c r="BB45" s="56">
        <f t="shared" si="23"/>
        <v>0</v>
      </c>
      <c r="BC45" s="56">
        <f t="shared" si="23"/>
        <v>0</v>
      </c>
      <c r="BD45" s="56">
        <f t="shared" si="23"/>
        <v>0</v>
      </c>
      <c r="BE45" s="56">
        <f t="shared" si="23"/>
        <v>0</v>
      </c>
      <c r="BF45" s="56">
        <f t="shared" si="23"/>
        <v>0</v>
      </c>
      <c r="BG45" s="56">
        <f t="shared" si="23"/>
        <v>0</v>
      </c>
      <c r="BH45" s="56">
        <f t="shared" si="23"/>
        <v>0</v>
      </c>
      <c r="BI45" s="56">
        <f t="shared" si="23"/>
        <v>0</v>
      </c>
      <c r="BJ45" s="56">
        <f t="shared" si="23"/>
        <v>0</v>
      </c>
      <c r="BK45" s="56">
        <f t="shared" si="23"/>
        <v>0</v>
      </c>
      <c r="BL45" s="56">
        <f t="shared" si="23"/>
        <v>0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0</v>
      </c>
      <c r="E46" s="56">
        <f>(E27-E114)*'Assumptions (Inputs)'!$C$26</f>
        <v>0</v>
      </c>
      <c r="F46" s="56">
        <f>(F27-F114)*'Assumptions (Inputs)'!$C$26</f>
        <v>0</v>
      </c>
      <c r="G46" s="56">
        <f>(G27-G114)*'Assumptions (Inputs)'!$C$26</f>
        <v>0</v>
      </c>
      <c r="H46" s="56">
        <f>(H27-H114)*'Assumptions (Inputs)'!$C$26</f>
        <v>0</v>
      </c>
      <c r="I46" s="56">
        <f>(I27-I114)*'Assumptions (Inputs)'!$C$26</f>
        <v>0</v>
      </c>
      <c r="J46" s="56">
        <f>(J27-J114)*'Assumptions (Inputs)'!$C$26</f>
        <v>0</v>
      </c>
      <c r="K46" s="56">
        <f>(K27-K114)*'Assumptions (Inputs)'!$C$26</f>
        <v>0</v>
      </c>
      <c r="L46" s="56">
        <f>(L27-L114)*'Assumptions (Inputs)'!$C$26</f>
        <v>0</v>
      </c>
      <c r="M46" s="56">
        <f>(M27-M114)*'Assumptions (Inputs)'!$C$26</f>
        <v>0</v>
      </c>
      <c r="N46" s="56">
        <f>(N27-N114)*'Assumptions (Inputs)'!$C$26</f>
        <v>0</v>
      </c>
      <c r="O46" s="56">
        <f>(O27-O114)*'Assumptions (Inputs)'!$C$26</f>
        <v>0</v>
      </c>
      <c r="P46" s="56">
        <f>(P27-P114)*'Assumptions (Inputs)'!$C$26</f>
        <v>0</v>
      </c>
      <c r="Q46" s="56">
        <f>(Q27-Q114)*'Assumptions (Inputs)'!$C$26</f>
        <v>0</v>
      </c>
      <c r="R46" s="56">
        <f>(R27-R114)*'Assumptions (Inputs)'!$C$26</f>
        <v>0</v>
      </c>
      <c r="S46" s="56">
        <f>(S27-S114)*'Assumptions (Inputs)'!$C$26</f>
        <v>0</v>
      </c>
      <c r="T46" s="56">
        <f>(T27-T114)*'Assumptions (Inputs)'!$C$26</f>
        <v>0</v>
      </c>
      <c r="U46" s="56">
        <f>(U27-U114)*'Assumptions (Inputs)'!$C$26</f>
        <v>0</v>
      </c>
      <c r="V46" s="56">
        <f>(V27-V114)*'Assumptions (Inputs)'!$C$26</f>
        <v>0</v>
      </c>
      <c r="W46" s="56">
        <f>(W27-W114)*'Assumptions (Inputs)'!$C$26</f>
        <v>0</v>
      </c>
      <c r="X46" s="56">
        <f>(X27-X114)*'Assumptions (Inputs)'!$C$26</f>
        <v>0</v>
      </c>
      <c r="Y46" s="56">
        <f>(Y27-Y114)*'Assumptions (Inputs)'!$C$26</f>
        <v>0</v>
      </c>
      <c r="Z46" s="56">
        <f>(Z27-Z114)*'Assumptions (Inputs)'!$C$26</f>
        <v>0</v>
      </c>
      <c r="AA46" s="56">
        <f>(AA27-AA114)*'Assumptions (Inputs)'!$C$26</f>
        <v>0</v>
      </c>
      <c r="AB46" s="56">
        <f>(AB27-AB114)*'Assumptions (Inputs)'!$C$26</f>
        <v>0</v>
      </c>
      <c r="AC46" s="56">
        <f>(AC27-AC114)*'Assumptions (Inputs)'!$C$26</f>
        <v>0</v>
      </c>
      <c r="AD46" s="56">
        <f>(AD27-AD114)*'Assumptions (Inputs)'!$C$26</f>
        <v>0</v>
      </c>
      <c r="AE46" s="56">
        <f>(AE27-AE114)*'Assumptions (Inputs)'!$C$26</f>
        <v>0</v>
      </c>
      <c r="AF46" s="56">
        <f>(AF27-AF114)*'Assumptions (Inputs)'!$C$26</f>
        <v>0</v>
      </c>
      <c r="AG46" s="56">
        <f>(AG27-AG114)*'Assumptions (Inputs)'!$C$26</f>
        <v>0</v>
      </c>
      <c r="AH46" s="56">
        <f>(AH27-AH114)*'Assumptions (Inputs)'!$C$26</f>
        <v>0</v>
      </c>
      <c r="AI46" s="56">
        <f>(AI27-AI114)*'Assumptions (Inputs)'!$C$26</f>
        <v>0</v>
      </c>
      <c r="AJ46" s="56">
        <f>(AJ27-AJ114)*'Assumptions (Inputs)'!$C$26</f>
        <v>0</v>
      </c>
      <c r="AK46" s="56">
        <f>(AK27-AK114)*'Assumptions (Inputs)'!$C$26</f>
        <v>0</v>
      </c>
      <c r="AL46" s="56">
        <f>(AL27-AL114)*'Assumptions (Inputs)'!$C$26</f>
        <v>0</v>
      </c>
      <c r="AM46" s="56">
        <f>(AM27-AM114)*'Assumptions (Inputs)'!$C$26</f>
        <v>0</v>
      </c>
      <c r="AN46" s="56">
        <f>(AN27-AN114)*'Assumptions (Inputs)'!$C$26</f>
        <v>0</v>
      </c>
      <c r="AO46" s="56">
        <f>(AO27-AO114)*'Assumptions (Inputs)'!$C$26</f>
        <v>0</v>
      </c>
      <c r="AP46" s="56">
        <f>(AP27-AP114)*'Assumptions (Inputs)'!$C$26</f>
        <v>0</v>
      </c>
      <c r="AQ46" s="56">
        <f>(AQ27-AQ114)*'Assumptions (Inputs)'!$C$26</f>
        <v>0</v>
      </c>
      <c r="AR46" s="56">
        <f>(AR27-AR114)*'Assumptions (Inputs)'!$C$26</f>
        <v>0</v>
      </c>
      <c r="AS46" s="56">
        <f>(AS27-AS114)*'Assumptions (Inputs)'!$C$26</f>
        <v>0</v>
      </c>
      <c r="AT46" s="56">
        <f>(AT27-AT114)*'Assumptions (Inputs)'!$C$26</f>
        <v>0</v>
      </c>
      <c r="AU46" s="56">
        <f>(AU27-AU114)*'Assumptions (Inputs)'!$C$26</f>
        <v>0</v>
      </c>
      <c r="AV46" s="56">
        <f>(AV27-AV114)*'Assumptions (Inputs)'!$C$26</f>
        <v>0</v>
      </c>
      <c r="AW46" s="56">
        <f>(AW27-AW114)*'Assumptions (Inputs)'!$C$26</f>
        <v>0</v>
      </c>
      <c r="AX46" s="56">
        <f>(AX27-AX114)*'Assumptions (Inputs)'!$C$26</f>
        <v>0</v>
      </c>
      <c r="AY46" s="56">
        <f>(AY27-AY114)*'Assumptions (Inputs)'!$C$26</f>
        <v>0</v>
      </c>
      <c r="AZ46" s="56">
        <f>(AZ27-AZ114)*'Assumptions (Inputs)'!$C$26</f>
        <v>0</v>
      </c>
      <c r="BA46" s="56">
        <f>(BA27-BA114)*'Assumptions (Inputs)'!$C$26</f>
        <v>0</v>
      </c>
      <c r="BB46" s="56">
        <f>(BB27-BB114)*'Assumptions (Inputs)'!$C$26</f>
        <v>0</v>
      </c>
      <c r="BC46" s="56">
        <f>(BC27-BC114)*'Assumptions (Inputs)'!$C$26</f>
        <v>0</v>
      </c>
      <c r="BD46" s="56">
        <f>(BD27-BD114)*'Assumptions (Inputs)'!$C$26</f>
        <v>0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0</v>
      </c>
      <c r="BO46" s="337"/>
    </row>
    <row r="47" spans="1:107" s="79" customFormat="1" ht="15" customHeight="1">
      <c r="A47" s="36" t="s">
        <v>28</v>
      </c>
      <c r="B47" s="78">
        <f t="shared" ref="B47:BL47" si="24">SUM(B45:B46)</f>
        <v>0</v>
      </c>
      <c r="C47" s="78">
        <f t="shared" si="24"/>
        <v>0</v>
      </c>
      <c r="D47" s="78">
        <f>SUM(D45:D46)</f>
        <v>0</v>
      </c>
      <c r="E47" s="78">
        <f>SUM(E45:E46)</f>
        <v>0</v>
      </c>
      <c r="F47" s="78">
        <f t="shared" si="24"/>
        <v>0</v>
      </c>
      <c r="G47" s="78">
        <f t="shared" si="24"/>
        <v>0</v>
      </c>
      <c r="H47" s="78">
        <f t="shared" si="24"/>
        <v>0</v>
      </c>
      <c r="I47" s="78">
        <f t="shared" si="24"/>
        <v>0</v>
      </c>
      <c r="J47" s="78">
        <f t="shared" si="24"/>
        <v>0</v>
      </c>
      <c r="K47" s="78">
        <f t="shared" si="24"/>
        <v>0</v>
      </c>
      <c r="L47" s="78">
        <f t="shared" si="24"/>
        <v>0</v>
      </c>
      <c r="M47" s="78">
        <f t="shared" si="24"/>
        <v>0</v>
      </c>
      <c r="N47" s="78">
        <f t="shared" si="24"/>
        <v>0</v>
      </c>
      <c r="O47" s="78">
        <f t="shared" si="24"/>
        <v>0</v>
      </c>
      <c r="P47" s="78">
        <f t="shared" si="24"/>
        <v>0</v>
      </c>
      <c r="Q47" s="78">
        <f t="shared" si="24"/>
        <v>0</v>
      </c>
      <c r="R47" s="78">
        <f t="shared" si="24"/>
        <v>0</v>
      </c>
      <c r="S47" s="78">
        <f t="shared" si="24"/>
        <v>0</v>
      </c>
      <c r="T47" s="78">
        <f t="shared" si="24"/>
        <v>0</v>
      </c>
      <c r="U47" s="78">
        <f t="shared" si="24"/>
        <v>0</v>
      </c>
      <c r="V47" s="78">
        <f t="shared" si="24"/>
        <v>0</v>
      </c>
      <c r="W47" s="78">
        <f t="shared" si="24"/>
        <v>0</v>
      </c>
      <c r="X47" s="78">
        <f t="shared" si="24"/>
        <v>0</v>
      </c>
      <c r="Y47" s="78">
        <f t="shared" si="24"/>
        <v>0</v>
      </c>
      <c r="Z47" s="78">
        <f t="shared" si="24"/>
        <v>0</v>
      </c>
      <c r="AA47" s="78">
        <f t="shared" si="24"/>
        <v>0</v>
      </c>
      <c r="AB47" s="78">
        <f t="shared" si="24"/>
        <v>0</v>
      </c>
      <c r="AC47" s="78">
        <f t="shared" si="24"/>
        <v>0</v>
      </c>
      <c r="AD47" s="78">
        <f t="shared" si="24"/>
        <v>0</v>
      </c>
      <c r="AE47" s="78">
        <f t="shared" si="24"/>
        <v>0</v>
      </c>
      <c r="AF47" s="78">
        <f t="shared" si="24"/>
        <v>0</v>
      </c>
      <c r="AG47" s="78">
        <f t="shared" si="24"/>
        <v>0</v>
      </c>
      <c r="AH47" s="78">
        <f t="shared" si="24"/>
        <v>0</v>
      </c>
      <c r="AI47" s="78">
        <f t="shared" si="24"/>
        <v>0</v>
      </c>
      <c r="AJ47" s="78">
        <f t="shared" si="24"/>
        <v>0</v>
      </c>
      <c r="AK47" s="78">
        <f t="shared" si="24"/>
        <v>0</v>
      </c>
      <c r="AL47" s="78">
        <f t="shared" si="24"/>
        <v>0</v>
      </c>
      <c r="AM47" s="78">
        <f t="shared" si="24"/>
        <v>0</v>
      </c>
      <c r="AN47" s="78">
        <f t="shared" si="24"/>
        <v>0</v>
      </c>
      <c r="AO47" s="78">
        <f t="shared" si="24"/>
        <v>0</v>
      </c>
      <c r="AP47" s="78">
        <f t="shared" si="24"/>
        <v>0</v>
      </c>
      <c r="AQ47" s="78">
        <f t="shared" si="24"/>
        <v>0</v>
      </c>
      <c r="AR47" s="78">
        <f t="shared" si="24"/>
        <v>0</v>
      </c>
      <c r="AS47" s="78">
        <f t="shared" si="24"/>
        <v>0</v>
      </c>
      <c r="AT47" s="78">
        <f t="shared" si="24"/>
        <v>0</v>
      </c>
      <c r="AU47" s="78">
        <f t="shared" si="24"/>
        <v>0</v>
      </c>
      <c r="AV47" s="78">
        <f t="shared" si="24"/>
        <v>0</v>
      </c>
      <c r="AW47" s="78">
        <f t="shared" si="24"/>
        <v>0</v>
      </c>
      <c r="AX47" s="78">
        <f t="shared" si="24"/>
        <v>0</v>
      </c>
      <c r="AY47" s="78">
        <f t="shared" si="24"/>
        <v>0</v>
      </c>
      <c r="AZ47" s="78">
        <f t="shared" si="24"/>
        <v>0</v>
      </c>
      <c r="BA47" s="78">
        <f t="shared" si="24"/>
        <v>0</v>
      </c>
      <c r="BB47" s="78">
        <f t="shared" si="24"/>
        <v>0</v>
      </c>
      <c r="BC47" s="78">
        <f t="shared" si="24"/>
        <v>0</v>
      </c>
      <c r="BD47" s="78">
        <f t="shared" si="24"/>
        <v>0</v>
      </c>
      <c r="BE47" s="78">
        <f t="shared" si="24"/>
        <v>0</v>
      </c>
      <c r="BF47" s="78">
        <f t="shared" si="24"/>
        <v>0</v>
      </c>
      <c r="BG47" s="78">
        <f t="shared" si="24"/>
        <v>0</v>
      </c>
      <c r="BH47" s="78">
        <f t="shared" si="24"/>
        <v>0</v>
      </c>
      <c r="BI47" s="78">
        <f t="shared" si="24"/>
        <v>0</v>
      </c>
      <c r="BJ47" s="78">
        <f t="shared" si="24"/>
        <v>0</v>
      </c>
      <c r="BK47" s="78">
        <f t="shared" si="24"/>
        <v>0</v>
      </c>
      <c r="BL47" s="78">
        <f t="shared" si="24"/>
        <v>0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5">AVERAGE(B45,B47)</f>
        <v>0</v>
      </c>
      <c r="C48" s="69">
        <f t="shared" si="25"/>
        <v>0</v>
      </c>
      <c r="D48" s="69">
        <f t="shared" si="25"/>
        <v>0</v>
      </c>
      <c r="E48" s="69">
        <f>AVERAGE(E45,E47)</f>
        <v>0</v>
      </c>
      <c r="F48" s="69">
        <f t="shared" si="25"/>
        <v>0</v>
      </c>
      <c r="G48" s="69">
        <f>AVERAGE(G45,G47)</f>
        <v>0</v>
      </c>
      <c r="H48" s="69">
        <f t="shared" si="25"/>
        <v>0</v>
      </c>
      <c r="I48" s="69">
        <f t="shared" si="25"/>
        <v>0</v>
      </c>
      <c r="J48" s="69">
        <f t="shared" si="25"/>
        <v>0</v>
      </c>
      <c r="K48" s="69">
        <f t="shared" si="25"/>
        <v>0</v>
      </c>
      <c r="L48" s="69">
        <f>AVERAGE(L45,L47)</f>
        <v>0</v>
      </c>
      <c r="M48" s="69">
        <f>AVERAGE(M45,M47)</f>
        <v>0</v>
      </c>
      <c r="N48" s="69">
        <f>AVERAGE(N45,N47)</f>
        <v>0</v>
      </c>
      <c r="O48" s="69">
        <f t="shared" ref="O48:BL48" si="26">AVERAGE(O45,O47)</f>
        <v>0</v>
      </c>
      <c r="P48" s="69">
        <f t="shared" si="26"/>
        <v>0</v>
      </c>
      <c r="Q48" s="69">
        <f t="shared" si="26"/>
        <v>0</v>
      </c>
      <c r="R48" s="69">
        <f t="shared" si="26"/>
        <v>0</v>
      </c>
      <c r="S48" s="69">
        <f t="shared" si="26"/>
        <v>0</v>
      </c>
      <c r="T48" s="69">
        <f t="shared" si="26"/>
        <v>0</v>
      </c>
      <c r="U48" s="69">
        <f t="shared" si="26"/>
        <v>0</v>
      </c>
      <c r="V48" s="69">
        <f t="shared" si="26"/>
        <v>0</v>
      </c>
      <c r="W48" s="69">
        <f t="shared" si="26"/>
        <v>0</v>
      </c>
      <c r="X48" s="69">
        <f t="shared" si="26"/>
        <v>0</v>
      </c>
      <c r="Y48" s="69">
        <f t="shared" si="26"/>
        <v>0</v>
      </c>
      <c r="Z48" s="69">
        <f t="shared" si="26"/>
        <v>0</v>
      </c>
      <c r="AA48" s="69">
        <f t="shared" si="26"/>
        <v>0</v>
      </c>
      <c r="AB48" s="69">
        <f t="shared" si="26"/>
        <v>0</v>
      </c>
      <c r="AC48" s="69">
        <f t="shared" si="26"/>
        <v>0</v>
      </c>
      <c r="AD48" s="69">
        <f t="shared" si="26"/>
        <v>0</v>
      </c>
      <c r="AE48" s="69">
        <f t="shared" si="26"/>
        <v>0</v>
      </c>
      <c r="AF48" s="69">
        <f t="shared" si="26"/>
        <v>0</v>
      </c>
      <c r="AG48" s="69">
        <f t="shared" si="26"/>
        <v>0</v>
      </c>
      <c r="AH48" s="69">
        <f t="shared" si="26"/>
        <v>0</v>
      </c>
      <c r="AI48" s="69">
        <f t="shared" si="26"/>
        <v>0</v>
      </c>
      <c r="AJ48" s="69">
        <f t="shared" si="26"/>
        <v>0</v>
      </c>
      <c r="AK48" s="69">
        <f t="shared" si="26"/>
        <v>0</v>
      </c>
      <c r="AL48" s="69">
        <f t="shared" si="26"/>
        <v>0</v>
      </c>
      <c r="AM48" s="69">
        <f t="shared" si="26"/>
        <v>0</v>
      </c>
      <c r="AN48" s="69">
        <f t="shared" si="26"/>
        <v>0</v>
      </c>
      <c r="AO48" s="69">
        <f t="shared" si="26"/>
        <v>0</v>
      </c>
      <c r="AP48" s="69">
        <f t="shared" si="26"/>
        <v>0</v>
      </c>
      <c r="AQ48" s="69">
        <f t="shared" si="26"/>
        <v>0</v>
      </c>
      <c r="AR48" s="69">
        <f t="shared" si="26"/>
        <v>0</v>
      </c>
      <c r="AS48" s="69">
        <f t="shared" si="26"/>
        <v>0</v>
      </c>
      <c r="AT48" s="69">
        <f t="shared" si="26"/>
        <v>0</v>
      </c>
      <c r="AU48" s="69">
        <f t="shared" si="26"/>
        <v>0</v>
      </c>
      <c r="AV48" s="69">
        <f t="shared" si="26"/>
        <v>0</v>
      </c>
      <c r="AW48" s="69">
        <f t="shared" si="26"/>
        <v>0</v>
      </c>
      <c r="AX48" s="69">
        <f t="shared" si="26"/>
        <v>0</v>
      </c>
      <c r="AY48" s="69">
        <f t="shared" si="26"/>
        <v>0</v>
      </c>
      <c r="AZ48" s="69">
        <f t="shared" si="26"/>
        <v>0</v>
      </c>
      <c r="BA48" s="69">
        <f t="shared" si="26"/>
        <v>0</v>
      </c>
      <c r="BB48" s="69">
        <f t="shared" si="26"/>
        <v>0</v>
      </c>
      <c r="BC48" s="69">
        <f t="shared" si="26"/>
        <v>0</v>
      </c>
      <c r="BD48" s="69">
        <f t="shared" si="26"/>
        <v>0</v>
      </c>
      <c r="BE48" s="69">
        <f t="shared" si="26"/>
        <v>0</v>
      </c>
      <c r="BF48" s="69">
        <f t="shared" si="26"/>
        <v>0</v>
      </c>
      <c r="BG48" s="69">
        <f t="shared" si="26"/>
        <v>0</v>
      </c>
      <c r="BH48" s="69">
        <f t="shared" si="26"/>
        <v>0</v>
      </c>
      <c r="BI48" s="69">
        <f t="shared" si="26"/>
        <v>0</v>
      </c>
      <c r="BJ48" s="69">
        <f t="shared" si="26"/>
        <v>0</v>
      </c>
      <c r="BK48" s="69">
        <f t="shared" si="26"/>
        <v>0</v>
      </c>
      <c r="BL48" s="69">
        <f t="shared" si="26"/>
        <v>0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7">C22-C36-C42-C48</f>
        <v>0</v>
      </c>
      <c r="D50" s="72">
        <f t="shared" si="27"/>
        <v>0</v>
      </c>
      <c r="E50" s="72">
        <f t="shared" si="27"/>
        <v>0</v>
      </c>
      <c r="F50" s="72">
        <f t="shared" si="27"/>
        <v>0</v>
      </c>
      <c r="G50" s="72">
        <f t="shared" si="27"/>
        <v>0</v>
      </c>
      <c r="H50" s="72">
        <f t="shared" si="27"/>
        <v>0</v>
      </c>
      <c r="I50" s="72">
        <f t="shared" si="27"/>
        <v>0</v>
      </c>
      <c r="J50" s="72">
        <f t="shared" si="27"/>
        <v>0</v>
      </c>
      <c r="K50" s="72">
        <f t="shared" si="27"/>
        <v>0</v>
      </c>
      <c r="L50" s="72">
        <f t="shared" si="27"/>
        <v>0</v>
      </c>
      <c r="M50" s="72">
        <f t="shared" si="27"/>
        <v>0</v>
      </c>
      <c r="N50" s="72">
        <f t="shared" si="27"/>
        <v>0</v>
      </c>
      <c r="O50" s="72">
        <f t="shared" si="27"/>
        <v>0</v>
      </c>
      <c r="P50" s="72">
        <f t="shared" si="27"/>
        <v>0</v>
      </c>
      <c r="Q50" s="72">
        <f t="shared" si="27"/>
        <v>0</v>
      </c>
      <c r="R50" s="72">
        <f t="shared" si="27"/>
        <v>0</v>
      </c>
      <c r="S50" s="72">
        <f t="shared" si="27"/>
        <v>0</v>
      </c>
      <c r="T50" s="72">
        <f t="shared" si="27"/>
        <v>0</v>
      </c>
      <c r="U50" s="72">
        <f t="shared" si="27"/>
        <v>0</v>
      </c>
      <c r="V50" s="72">
        <f t="shared" si="27"/>
        <v>0</v>
      </c>
      <c r="W50" s="72">
        <f t="shared" si="27"/>
        <v>0</v>
      </c>
      <c r="X50" s="72">
        <f t="shared" si="27"/>
        <v>0</v>
      </c>
      <c r="Y50" s="72">
        <f t="shared" si="27"/>
        <v>0</v>
      </c>
      <c r="Z50" s="72">
        <f t="shared" si="27"/>
        <v>0</v>
      </c>
      <c r="AA50" s="72">
        <f t="shared" si="27"/>
        <v>0</v>
      </c>
      <c r="AB50" s="72">
        <f t="shared" si="27"/>
        <v>0</v>
      </c>
      <c r="AC50" s="72">
        <f t="shared" si="27"/>
        <v>0</v>
      </c>
      <c r="AD50" s="72">
        <f t="shared" si="27"/>
        <v>0</v>
      </c>
      <c r="AE50" s="72">
        <f t="shared" si="27"/>
        <v>0</v>
      </c>
      <c r="AF50" s="72">
        <f t="shared" si="27"/>
        <v>0</v>
      </c>
      <c r="AG50" s="72">
        <f t="shared" si="27"/>
        <v>0</v>
      </c>
      <c r="AH50" s="72">
        <f t="shared" si="27"/>
        <v>0</v>
      </c>
      <c r="AI50" s="72">
        <f t="shared" si="27"/>
        <v>0</v>
      </c>
      <c r="AJ50" s="72">
        <f t="shared" si="27"/>
        <v>0</v>
      </c>
      <c r="AK50" s="72">
        <f t="shared" si="27"/>
        <v>0</v>
      </c>
      <c r="AL50" s="72">
        <f t="shared" si="27"/>
        <v>0</v>
      </c>
      <c r="AM50" s="72">
        <f t="shared" si="27"/>
        <v>0</v>
      </c>
      <c r="AN50" s="72">
        <f t="shared" si="27"/>
        <v>0</v>
      </c>
      <c r="AO50" s="72">
        <f t="shared" si="27"/>
        <v>0</v>
      </c>
      <c r="AP50" s="72">
        <f t="shared" si="27"/>
        <v>0</v>
      </c>
      <c r="AQ50" s="72">
        <f t="shared" si="27"/>
        <v>0</v>
      </c>
      <c r="AR50" s="72">
        <f t="shared" si="27"/>
        <v>0</v>
      </c>
      <c r="AS50" s="72">
        <f t="shared" si="27"/>
        <v>0</v>
      </c>
      <c r="AT50" s="72">
        <f t="shared" si="27"/>
        <v>0</v>
      </c>
      <c r="AU50" s="72">
        <f t="shared" si="27"/>
        <v>0</v>
      </c>
      <c r="AV50" s="72">
        <f t="shared" si="27"/>
        <v>0</v>
      </c>
      <c r="AW50" s="72">
        <f t="shared" si="27"/>
        <v>0</v>
      </c>
      <c r="AX50" s="72">
        <f t="shared" si="27"/>
        <v>0</v>
      </c>
      <c r="AY50" s="72">
        <f t="shared" si="27"/>
        <v>0</v>
      </c>
      <c r="AZ50" s="72">
        <f t="shared" si="27"/>
        <v>0</v>
      </c>
      <c r="BA50" s="72">
        <f t="shared" si="27"/>
        <v>0</v>
      </c>
      <c r="BB50" s="72">
        <f t="shared" si="27"/>
        <v>0</v>
      </c>
      <c r="BC50" s="72">
        <f>BC22-BC36-BC42-BC48</f>
        <v>0</v>
      </c>
      <c r="BD50" s="72">
        <f>BD22-BD36-BD42-BD48</f>
        <v>0</v>
      </c>
      <c r="BE50" s="72">
        <f t="shared" si="27"/>
        <v>0</v>
      </c>
      <c r="BF50" s="72">
        <f t="shared" si="27"/>
        <v>0</v>
      </c>
      <c r="BG50" s="72">
        <f t="shared" si="27"/>
        <v>0</v>
      </c>
      <c r="BH50" s="72">
        <f t="shared" si="27"/>
        <v>0</v>
      </c>
      <c r="BI50" s="72">
        <f>BI22-BI36-BI42-BI48</f>
        <v>0</v>
      </c>
      <c r="BJ50" s="72">
        <f>BJ22-BJ36-BJ42-BJ48</f>
        <v>0</v>
      </c>
      <c r="BK50" s="72">
        <f>BK22-BK36-BK42-BK48</f>
        <v>0</v>
      </c>
      <c r="BL50" s="72">
        <f>BL22-BL36-BL42-BL48</f>
        <v>0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0</v>
      </c>
      <c r="E53" s="81">
        <f>(+E33-E114)*'Assumptions (Inputs)'!$D$31/'Assumptions (Inputs)'!$D$30</f>
        <v>0</v>
      </c>
      <c r="F53" s="81">
        <f>(+F33-F114)*'Assumptions (Inputs)'!$D$31/'Assumptions (Inputs)'!$D$30</f>
        <v>0</v>
      </c>
      <c r="G53" s="81">
        <f>(+G33-G114)*'Assumptions (Inputs)'!$D$31/'Assumptions (Inputs)'!$D$30</f>
        <v>0</v>
      </c>
      <c r="H53" s="81">
        <f>(+H33-H114)*'Assumptions (Inputs)'!$D$31/'Assumptions (Inputs)'!$D$30</f>
        <v>0</v>
      </c>
      <c r="I53" s="81">
        <f>(+I33-I114)*'Assumptions (Inputs)'!$D$31/'Assumptions (Inputs)'!$D$30</f>
        <v>0</v>
      </c>
      <c r="J53" s="81">
        <f>(+J33-J114)*'Assumptions (Inputs)'!$D$31/'Assumptions (Inputs)'!$D$30</f>
        <v>0</v>
      </c>
      <c r="K53" s="81">
        <f>(+K33-K114)*'Assumptions (Inputs)'!$D$31/'Assumptions (Inputs)'!$D$30</f>
        <v>0</v>
      </c>
      <c r="L53" s="81">
        <f>(+L33-L114)*'Assumptions (Inputs)'!$D$31/'Assumptions (Inputs)'!$D$30</f>
        <v>0</v>
      </c>
      <c r="M53" s="81">
        <f>(+M33-M114)*'Assumptions (Inputs)'!$D$31/'Assumptions (Inputs)'!$D$30</f>
        <v>0</v>
      </c>
      <c r="N53" s="81">
        <f>(+N33-N114)*'Assumptions (Inputs)'!$D$31/'Assumptions (Inputs)'!$D$30</f>
        <v>0</v>
      </c>
      <c r="O53" s="81">
        <f>(+O33-O114)*'Assumptions (Inputs)'!$D$31/'Assumptions (Inputs)'!$D$30</f>
        <v>0</v>
      </c>
      <c r="P53" s="81">
        <f>(+P33-P114)*'Assumptions (Inputs)'!$D$31/'Assumptions (Inputs)'!$D$30</f>
        <v>0</v>
      </c>
      <c r="Q53" s="81">
        <f>(+Q33-Q114)*'Assumptions (Inputs)'!$D$31/'Assumptions (Inputs)'!$D$30</f>
        <v>0</v>
      </c>
      <c r="R53" s="81">
        <f>(+R33-R114)*'Assumptions (Inputs)'!$D$31/'Assumptions (Inputs)'!$D$30</f>
        <v>0</v>
      </c>
      <c r="S53" s="81">
        <f>(+S33-S114)*'Assumptions (Inputs)'!$D$31/'Assumptions (Inputs)'!$D$30</f>
        <v>0</v>
      </c>
      <c r="T53" s="81">
        <f>(+T33-T114)*'Assumptions (Inputs)'!$D$31/'Assumptions (Inputs)'!$D$30</f>
        <v>0</v>
      </c>
      <c r="U53" s="81">
        <f>(+U33-U114)*'Assumptions (Inputs)'!$D$31/'Assumptions (Inputs)'!$D$30</f>
        <v>0</v>
      </c>
      <c r="V53" s="81">
        <f>(+V33-V114)*'Assumptions (Inputs)'!$D$31/'Assumptions (Inputs)'!$D$30</f>
        <v>0</v>
      </c>
      <c r="W53" s="81">
        <f>(+W33-W114)*'Assumptions (Inputs)'!$D$31/'Assumptions (Inputs)'!$D$30</f>
        <v>0</v>
      </c>
      <c r="X53" s="81">
        <f>(+X33-X114)*'Assumptions (Inputs)'!$D$31/'Assumptions (Inputs)'!$D$30</f>
        <v>0</v>
      </c>
      <c r="Y53" s="81">
        <f>(+Y33-Y114)*'Assumptions (Inputs)'!$D$31/'Assumptions (Inputs)'!$D$30</f>
        <v>0</v>
      </c>
      <c r="Z53" s="81">
        <f>(+Z33-Z114)*'Assumptions (Inputs)'!$D$31/'Assumptions (Inputs)'!$D$30</f>
        <v>0</v>
      </c>
      <c r="AA53" s="81">
        <f>(+AA33-AA114)*'Assumptions (Inputs)'!$D$31/'Assumptions (Inputs)'!$D$30</f>
        <v>0</v>
      </c>
      <c r="AB53" s="81">
        <f>(+AB33-AB114)*'Assumptions (Inputs)'!$D$31/'Assumptions (Inputs)'!$D$30</f>
        <v>0</v>
      </c>
      <c r="AC53" s="81">
        <f>(+AC33-AC114)*'Assumptions (Inputs)'!$D$31/'Assumptions (Inputs)'!$D$30</f>
        <v>0</v>
      </c>
      <c r="AD53" s="81">
        <f>(+AD33-AD114)*'Assumptions (Inputs)'!$D$31/'Assumptions (Inputs)'!$D$30</f>
        <v>0</v>
      </c>
      <c r="AE53" s="81">
        <f>(+AE33-AE114)*'Assumptions (Inputs)'!$D$31/'Assumptions (Inputs)'!$D$30</f>
        <v>0</v>
      </c>
      <c r="AF53" s="81">
        <f>(+AF33-AF114)*'Assumptions (Inputs)'!$D$31/'Assumptions (Inputs)'!$D$30</f>
        <v>0</v>
      </c>
      <c r="AG53" s="81">
        <f>(+AG33-AG114)*'Assumptions (Inputs)'!$D$31/'Assumptions (Inputs)'!$D$30</f>
        <v>0</v>
      </c>
      <c r="AH53" s="81">
        <f>(+AH33-AH114)*'Assumptions (Inputs)'!$D$31/'Assumptions (Inputs)'!$D$30</f>
        <v>0</v>
      </c>
      <c r="AI53" s="81">
        <f>(+AI33-AI114)*'Assumptions (Inputs)'!$D$31/'Assumptions (Inputs)'!$D$30</f>
        <v>0</v>
      </c>
      <c r="AJ53" s="81">
        <f>(+AJ33-AJ114)*'Assumptions (Inputs)'!$D$31/'Assumptions (Inputs)'!$D$30</f>
        <v>0</v>
      </c>
      <c r="AK53" s="81">
        <f>(+AK33-AK114)*'Assumptions (Inputs)'!$D$31/'Assumptions (Inputs)'!$D$30</f>
        <v>0</v>
      </c>
      <c r="AL53" s="81">
        <f>(+AL33-AL114)*'Assumptions (Inputs)'!$D$31/'Assumptions (Inputs)'!$D$30</f>
        <v>0</v>
      </c>
      <c r="AM53" s="81">
        <f>(+AM33-AM114)*'Assumptions (Inputs)'!$D$31/'Assumptions (Inputs)'!$D$30</f>
        <v>0</v>
      </c>
      <c r="AN53" s="81">
        <f>(+AN33-AN114)*'Assumptions (Inputs)'!$D$31/'Assumptions (Inputs)'!$D$30</f>
        <v>0</v>
      </c>
      <c r="AO53" s="81">
        <f>(+AO33-AO114)*'Assumptions (Inputs)'!$D$31/'Assumptions (Inputs)'!$D$30</f>
        <v>0</v>
      </c>
      <c r="AP53" s="81">
        <f>(+AP33-AP114)*'Assumptions (Inputs)'!$D$31/'Assumptions (Inputs)'!$D$30</f>
        <v>0</v>
      </c>
      <c r="AQ53" s="81">
        <f>(+AQ33-AQ114)*'Assumptions (Inputs)'!$D$31/'Assumptions (Inputs)'!$D$30</f>
        <v>0</v>
      </c>
      <c r="AR53" s="81">
        <f>(+AR33-AR114)*'Assumptions (Inputs)'!$D$31/'Assumptions (Inputs)'!$D$30</f>
        <v>0</v>
      </c>
      <c r="AS53" s="81">
        <f>(+AS33-AS114)*'Assumptions (Inputs)'!$D$31/'Assumptions (Inputs)'!$D$30</f>
        <v>0</v>
      </c>
      <c r="AT53" s="81">
        <f>(+AT33-AT114)*'Assumptions (Inputs)'!$D$31/'Assumptions (Inputs)'!$D$30</f>
        <v>0</v>
      </c>
      <c r="AU53" s="81">
        <f>(+AU33-AU114)*'Assumptions (Inputs)'!$D$31/'Assumptions (Inputs)'!$D$30</f>
        <v>0</v>
      </c>
      <c r="AV53" s="81">
        <f>(+AV33-AV114)*'Assumptions (Inputs)'!$D$31/'Assumptions (Inputs)'!$D$30</f>
        <v>0</v>
      </c>
      <c r="AW53" s="81">
        <f>(+AW33-AW114)*'Assumptions (Inputs)'!$D$31/'Assumptions (Inputs)'!$D$30</f>
        <v>0</v>
      </c>
      <c r="AX53" s="81">
        <f>(+AX33-AX114)*'Assumptions (Inputs)'!$D$31/'Assumptions (Inputs)'!$D$30</f>
        <v>0</v>
      </c>
      <c r="AY53" s="81">
        <f>(+AY33-AY114)*'Assumptions (Inputs)'!$D$31/'Assumptions (Inputs)'!$D$30</f>
        <v>0</v>
      </c>
      <c r="AZ53" s="81">
        <f>(+AZ33-AZ114)*'Assumptions (Inputs)'!$D$31/'Assumptions (Inputs)'!$D$30</f>
        <v>0</v>
      </c>
      <c r="BA53" s="81">
        <f>(+BA33-BA114)*'Assumptions (Inputs)'!$D$31/'Assumptions (Inputs)'!$D$30</f>
        <v>0</v>
      </c>
      <c r="BB53" s="81">
        <f>(+BB33-BB114)*'Assumptions (Inputs)'!$D$31/'Assumptions (Inputs)'!$D$30</f>
        <v>0</v>
      </c>
      <c r="BC53" s="81">
        <f>(+BC33-BC114)*'Assumptions (Inputs)'!$D$31/'Assumptions (Inputs)'!$D$30</f>
        <v>0</v>
      </c>
      <c r="BD53" s="81">
        <f>(+BD33-BD114)*'Assumptions (Inputs)'!$D$31/'Assumptions (Inputs)'!$D$30</f>
        <v>0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0</v>
      </c>
      <c r="BO53" s="343"/>
    </row>
    <row r="54" spans="1:107" s="38" customFormat="1" ht="15" customHeight="1">
      <c r="A54" s="36" t="s">
        <v>53</v>
      </c>
      <c r="B54" s="75">
        <f t="shared" ref="B54:BL54" si="28">B33</f>
        <v>0</v>
      </c>
      <c r="C54" s="75">
        <f t="shared" si="28"/>
        <v>0</v>
      </c>
      <c r="D54" s="75">
        <f t="shared" si="28"/>
        <v>0</v>
      </c>
      <c r="E54" s="75">
        <f t="shared" si="28"/>
        <v>0</v>
      </c>
      <c r="F54" s="75">
        <f t="shared" si="28"/>
        <v>0</v>
      </c>
      <c r="G54" s="75">
        <f t="shared" si="28"/>
        <v>0</v>
      </c>
      <c r="H54" s="75">
        <f t="shared" si="28"/>
        <v>0</v>
      </c>
      <c r="I54" s="75">
        <f t="shared" si="28"/>
        <v>0</v>
      </c>
      <c r="J54" s="75">
        <f t="shared" si="28"/>
        <v>0</v>
      </c>
      <c r="K54" s="75">
        <f t="shared" si="28"/>
        <v>0</v>
      </c>
      <c r="L54" s="75">
        <f t="shared" si="28"/>
        <v>0</v>
      </c>
      <c r="M54" s="75">
        <f t="shared" si="28"/>
        <v>0</v>
      </c>
      <c r="N54" s="75">
        <f t="shared" si="28"/>
        <v>0</v>
      </c>
      <c r="O54" s="75">
        <f t="shared" si="28"/>
        <v>0</v>
      </c>
      <c r="P54" s="75">
        <f t="shared" si="28"/>
        <v>0</v>
      </c>
      <c r="Q54" s="75">
        <f t="shared" si="28"/>
        <v>0</v>
      </c>
      <c r="R54" s="75">
        <f t="shared" si="28"/>
        <v>0</v>
      </c>
      <c r="S54" s="75">
        <f t="shared" si="28"/>
        <v>0</v>
      </c>
      <c r="T54" s="75">
        <f t="shared" si="28"/>
        <v>0</v>
      </c>
      <c r="U54" s="75">
        <f t="shared" si="28"/>
        <v>0</v>
      </c>
      <c r="V54" s="75">
        <f t="shared" si="28"/>
        <v>0</v>
      </c>
      <c r="W54" s="75">
        <f t="shared" si="28"/>
        <v>0</v>
      </c>
      <c r="X54" s="75">
        <f t="shared" si="28"/>
        <v>0</v>
      </c>
      <c r="Y54" s="75">
        <f t="shared" si="28"/>
        <v>0</v>
      </c>
      <c r="Z54" s="75">
        <f t="shared" si="28"/>
        <v>0</v>
      </c>
      <c r="AA54" s="75">
        <f t="shared" si="28"/>
        <v>0</v>
      </c>
      <c r="AB54" s="75">
        <f t="shared" si="28"/>
        <v>0</v>
      </c>
      <c r="AC54" s="75">
        <f t="shared" si="28"/>
        <v>0</v>
      </c>
      <c r="AD54" s="75">
        <f t="shared" si="28"/>
        <v>0</v>
      </c>
      <c r="AE54" s="75">
        <f t="shared" si="28"/>
        <v>0</v>
      </c>
      <c r="AF54" s="75">
        <f t="shared" si="28"/>
        <v>0</v>
      </c>
      <c r="AG54" s="75">
        <f t="shared" si="28"/>
        <v>0</v>
      </c>
      <c r="AH54" s="75">
        <f t="shared" si="28"/>
        <v>0</v>
      </c>
      <c r="AI54" s="75">
        <f t="shared" si="28"/>
        <v>0</v>
      </c>
      <c r="AJ54" s="75">
        <f t="shared" si="28"/>
        <v>0</v>
      </c>
      <c r="AK54" s="75">
        <f t="shared" si="28"/>
        <v>0</v>
      </c>
      <c r="AL54" s="75">
        <f t="shared" si="28"/>
        <v>0</v>
      </c>
      <c r="AM54" s="75">
        <f t="shared" si="28"/>
        <v>0</v>
      </c>
      <c r="AN54" s="75">
        <f t="shared" si="28"/>
        <v>0</v>
      </c>
      <c r="AO54" s="75">
        <f t="shared" si="28"/>
        <v>0</v>
      </c>
      <c r="AP54" s="75">
        <f t="shared" si="28"/>
        <v>0</v>
      </c>
      <c r="AQ54" s="75">
        <f t="shared" si="28"/>
        <v>0</v>
      </c>
      <c r="AR54" s="75">
        <f t="shared" si="28"/>
        <v>0</v>
      </c>
      <c r="AS54" s="75">
        <f t="shared" si="28"/>
        <v>0</v>
      </c>
      <c r="AT54" s="75">
        <f t="shared" si="28"/>
        <v>0</v>
      </c>
      <c r="AU54" s="75">
        <f t="shared" si="28"/>
        <v>0</v>
      </c>
      <c r="AV54" s="75">
        <f t="shared" si="28"/>
        <v>0</v>
      </c>
      <c r="AW54" s="75">
        <f t="shared" si="28"/>
        <v>0</v>
      </c>
      <c r="AX54" s="75">
        <f t="shared" si="28"/>
        <v>0</v>
      </c>
      <c r="AY54" s="75">
        <f t="shared" si="28"/>
        <v>0</v>
      </c>
      <c r="AZ54" s="75">
        <f t="shared" si="28"/>
        <v>0</v>
      </c>
      <c r="BA54" s="75">
        <f t="shared" si="28"/>
        <v>0</v>
      </c>
      <c r="BB54" s="75">
        <f t="shared" si="28"/>
        <v>0</v>
      </c>
      <c r="BC54" s="75">
        <f t="shared" si="28"/>
        <v>0</v>
      </c>
      <c r="BD54" s="75">
        <f t="shared" si="28"/>
        <v>0</v>
      </c>
      <c r="BE54" s="75">
        <f t="shared" si="28"/>
        <v>0</v>
      </c>
      <c r="BF54" s="75">
        <f t="shared" si="28"/>
        <v>0</v>
      </c>
      <c r="BG54" s="75">
        <f t="shared" si="28"/>
        <v>0</v>
      </c>
      <c r="BH54" s="75">
        <f t="shared" si="28"/>
        <v>0</v>
      </c>
      <c r="BI54" s="75">
        <f t="shared" si="28"/>
        <v>0</v>
      </c>
      <c r="BJ54" s="75">
        <f t="shared" si="28"/>
        <v>0</v>
      </c>
      <c r="BK54" s="75">
        <f t="shared" si="28"/>
        <v>0</v>
      </c>
      <c r="BL54" s="75">
        <f t="shared" si="28"/>
        <v>0</v>
      </c>
      <c r="BM54" s="37"/>
      <c r="BN54" s="75">
        <f>SUM(B54:BM54)</f>
        <v>0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</v>
      </c>
      <c r="E55" s="68">
        <f>E21*'Assumptions (Inputs)'!$C$42</f>
        <v>0</v>
      </c>
      <c r="F55" s="68">
        <f>F21*'Assumptions (Inputs)'!$C$42</f>
        <v>0</v>
      </c>
      <c r="G55" s="68">
        <f>G21*'Assumptions (Inputs)'!$C$42</f>
        <v>0</v>
      </c>
      <c r="H55" s="68">
        <f>H21*'Assumptions (Inputs)'!$C$42</f>
        <v>0</v>
      </c>
      <c r="I55" s="68">
        <f>I21*'Assumptions (Inputs)'!$C$42</f>
        <v>0</v>
      </c>
      <c r="J55" s="68">
        <f>J21*'Assumptions (Inputs)'!$C$42</f>
        <v>0</v>
      </c>
      <c r="K55" s="68">
        <f>K21*'Assumptions (Inputs)'!$C$42</f>
        <v>0</v>
      </c>
      <c r="L55" s="68">
        <f>L21*'Assumptions (Inputs)'!$C$42</f>
        <v>0</v>
      </c>
      <c r="M55" s="68">
        <f>M21*'Assumptions (Inputs)'!$C$42</f>
        <v>0</v>
      </c>
      <c r="N55" s="68">
        <f>N21*'Assumptions (Inputs)'!$C$42</f>
        <v>0</v>
      </c>
      <c r="O55" s="68">
        <f>O21*'Assumptions (Inputs)'!$C$42</f>
        <v>0</v>
      </c>
      <c r="P55" s="68">
        <f>P21*'Assumptions (Inputs)'!$C$42</f>
        <v>0</v>
      </c>
      <c r="Q55" s="68">
        <f>Q21*'Assumptions (Inputs)'!$C$42</f>
        <v>0</v>
      </c>
      <c r="R55" s="68">
        <f>R21*'Assumptions (Inputs)'!$C$42</f>
        <v>0</v>
      </c>
      <c r="S55" s="68">
        <f>S21*'Assumptions (Inputs)'!$C$42</f>
        <v>0</v>
      </c>
      <c r="T55" s="68">
        <f>T21*'Assumptions (Inputs)'!$C$42</f>
        <v>0</v>
      </c>
      <c r="U55" s="68">
        <f>U21*'Assumptions (Inputs)'!$C$42</f>
        <v>0</v>
      </c>
      <c r="V55" s="68">
        <f>V21*'Assumptions (Inputs)'!$C$42</f>
        <v>0</v>
      </c>
      <c r="W55" s="68">
        <f>W21*'Assumptions (Inputs)'!$C$42</f>
        <v>0</v>
      </c>
      <c r="X55" s="68">
        <f>X21*'Assumptions (Inputs)'!$C$42</f>
        <v>0</v>
      </c>
      <c r="Y55" s="68">
        <f>Y21*'Assumptions (Inputs)'!$C$42</f>
        <v>0</v>
      </c>
      <c r="Z55" s="68">
        <f>Z21*'Assumptions (Inputs)'!$C$42</f>
        <v>0</v>
      </c>
      <c r="AA55" s="68">
        <f>AA21*'Assumptions (Inputs)'!$C$42</f>
        <v>0</v>
      </c>
      <c r="AB55" s="68">
        <f>AB21*'Assumptions (Inputs)'!$C$42</f>
        <v>0</v>
      </c>
      <c r="AC55" s="68">
        <f>AC21*'Assumptions (Inputs)'!$C$42</f>
        <v>0</v>
      </c>
      <c r="AD55" s="68">
        <f>AD21*'Assumptions (Inputs)'!$C$42</f>
        <v>0</v>
      </c>
      <c r="AE55" s="68">
        <f>AE21*'Assumptions (Inputs)'!$C$42</f>
        <v>0</v>
      </c>
      <c r="AF55" s="68">
        <f>AF21*'Assumptions (Inputs)'!$C$42</f>
        <v>0</v>
      </c>
      <c r="AG55" s="68">
        <f>AG21*'Assumptions (Inputs)'!$C$42</f>
        <v>0</v>
      </c>
      <c r="AH55" s="68">
        <f>AH21*'Assumptions (Inputs)'!$C$42</f>
        <v>0</v>
      </c>
      <c r="AI55" s="68">
        <f>AI21*'Assumptions (Inputs)'!$C$42</f>
        <v>0</v>
      </c>
      <c r="AJ55" s="68">
        <f>AJ21*'Assumptions (Inputs)'!$C$42</f>
        <v>0</v>
      </c>
      <c r="AK55" s="68">
        <f>AK21*'Assumptions (Inputs)'!$C$42</f>
        <v>0</v>
      </c>
      <c r="AL55" s="68">
        <f>AL21*'Assumptions (Inputs)'!$C$42</f>
        <v>0</v>
      </c>
      <c r="AM55" s="68">
        <f>AM21*'Assumptions (Inputs)'!$C$42</f>
        <v>0</v>
      </c>
      <c r="AN55" s="68">
        <f>AN21*'Assumptions (Inputs)'!$C$42</f>
        <v>0</v>
      </c>
      <c r="AO55" s="68">
        <f>AO21*'Assumptions (Inputs)'!$C$42</f>
        <v>0</v>
      </c>
      <c r="AP55" s="68">
        <f>AP21*'Assumptions (Inputs)'!$C$42</f>
        <v>0</v>
      </c>
      <c r="AQ55" s="68">
        <f>AQ21*'Assumptions (Inputs)'!$C$42</f>
        <v>0</v>
      </c>
      <c r="AR55" s="68">
        <f>AR21*'Assumptions (Inputs)'!$C$42</f>
        <v>0</v>
      </c>
      <c r="AS55" s="68">
        <f>AS21*'Assumptions (Inputs)'!$C$42</f>
        <v>0</v>
      </c>
      <c r="AT55" s="68">
        <f>AT21*'Assumptions (Inputs)'!$C$42</f>
        <v>0</v>
      </c>
      <c r="AU55" s="68">
        <f>AU21*'Assumptions (Inputs)'!$C$42</f>
        <v>0</v>
      </c>
      <c r="AV55" s="68">
        <f>AV21*'Assumptions (Inputs)'!$C$42</f>
        <v>0</v>
      </c>
      <c r="AW55" s="68">
        <f>AW21*'Assumptions (Inputs)'!$C$42</f>
        <v>0</v>
      </c>
      <c r="AX55" s="68">
        <f>AX21*'Assumptions (Inputs)'!$C$42</f>
        <v>0</v>
      </c>
      <c r="AY55" s="68">
        <f>AY21*'Assumptions (Inputs)'!$C$42</f>
        <v>0</v>
      </c>
      <c r="AZ55" s="68">
        <f>AZ21*'Assumptions (Inputs)'!$C$42</f>
        <v>0</v>
      </c>
      <c r="BA55" s="68">
        <f>BA21*'Assumptions (Inputs)'!$C$42</f>
        <v>0</v>
      </c>
      <c r="BB55" s="68">
        <f>BB21*'Assumptions (Inputs)'!$C$42</f>
        <v>0</v>
      </c>
      <c r="BC55" s="68">
        <f>BC21*'Assumptions (Inputs)'!$C$42</f>
        <v>0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0</v>
      </c>
      <c r="BO55" s="337"/>
    </row>
    <row r="56" spans="1:107" s="38" customFormat="1" ht="15" customHeight="1" thickBot="1">
      <c r="A56" s="36" t="s">
        <v>100</v>
      </c>
      <c r="B56" s="69">
        <f t="shared" ref="B56:BL56" si="29">SUM(B53:B55)</f>
        <v>0</v>
      </c>
      <c r="C56" s="69">
        <f t="shared" si="29"/>
        <v>0</v>
      </c>
      <c r="D56" s="69">
        <f t="shared" si="29"/>
        <v>0</v>
      </c>
      <c r="E56" s="69">
        <f t="shared" si="29"/>
        <v>0</v>
      </c>
      <c r="F56" s="69">
        <f t="shared" si="29"/>
        <v>0</v>
      </c>
      <c r="G56" s="69">
        <f t="shared" si="29"/>
        <v>0</v>
      </c>
      <c r="H56" s="69">
        <f t="shared" si="29"/>
        <v>0</v>
      </c>
      <c r="I56" s="69">
        <f t="shared" si="29"/>
        <v>0</v>
      </c>
      <c r="J56" s="69">
        <f t="shared" si="29"/>
        <v>0</v>
      </c>
      <c r="K56" s="69">
        <f t="shared" si="29"/>
        <v>0</v>
      </c>
      <c r="L56" s="69">
        <f t="shared" si="29"/>
        <v>0</v>
      </c>
      <c r="M56" s="69">
        <f t="shared" si="29"/>
        <v>0</v>
      </c>
      <c r="N56" s="69">
        <f t="shared" si="29"/>
        <v>0</v>
      </c>
      <c r="O56" s="69">
        <f t="shared" si="29"/>
        <v>0</v>
      </c>
      <c r="P56" s="69">
        <f t="shared" si="29"/>
        <v>0</v>
      </c>
      <c r="Q56" s="69">
        <f t="shared" si="29"/>
        <v>0</v>
      </c>
      <c r="R56" s="69">
        <f t="shared" si="29"/>
        <v>0</v>
      </c>
      <c r="S56" s="69">
        <f t="shared" si="29"/>
        <v>0</v>
      </c>
      <c r="T56" s="69">
        <f t="shared" si="29"/>
        <v>0</v>
      </c>
      <c r="U56" s="69">
        <f t="shared" si="29"/>
        <v>0</v>
      </c>
      <c r="V56" s="69">
        <f t="shared" si="29"/>
        <v>0</v>
      </c>
      <c r="W56" s="69">
        <f t="shared" si="29"/>
        <v>0</v>
      </c>
      <c r="X56" s="69">
        <f t="shared" si="29"/>
        <v>0</v>
      </c>
      <c r="Y56" s="69">
        <f t="shared" si="29"/>
        <v>0</v>
      </c>
      <c r="Z56" s="69">
        <f t="shared" si="29"/>
        <v>0</v>
      </c>
      <c r="AA56" s="69">
        <f t="shared" si="29"/>
        <v>0</v>
      </c>
      <c r="AB56" s="69">
        <f t="shared" si="29"/>
        <v>0</v>
      </c>
      <c r="AC56" s="69">
        <f t="shared" si="29"/>
        <v>0</v>
      </c>
      <c r="AD56" s="69">
        <f t="shared" si="29"/>
        <v>0</v>
      </c>
      <c r="AE56" s="69">
        <f t="shared" si="29"/>
        <v>0</v>
      </c>
      <c r="AF56" s="69">
        <f t="shared" si="29"/>
        <v>0</v>
      </c>
      <c r="AG56" s="69">
        <f t="shared" si="29"/>
        <v>0</v>
      </c>
      <c r="AH56" s="69">
        <f t="shared" si="29"/>
        <v>0</v>
      </c>
      <c r="AI56" s="69">
        <f t="shared" si="29"/>
        <v>0</v>
      </c>
      <c r="AJ56" s="69">
        <f t="shared" si="29"/>
        <v>0</v>
      </c>
      <c r="AK56" s="69">
        <f t="shared" si="29"/>
        <v>0</v>
      </c>
      <c r="AL56" s="69">
        <f t="shared" si="29"/>
        <v>0</v>
      </c>
      <c r="AM56" s="69">
        <f t="shared" si="29"/>
        <v>0</v>
      </c>
      <c r="AN56" s="69">
        <f t="shared" si="29"/>
        <v>0</v>
      </c>
      <c r="AO56" s="69">
        <f t="shared" si="29"/>
        <v>0</v>
      </c>
      <c r="AP56" s="69">
        <f t="shared" si="29"/>
        <v>0</v>
      </c>
      <c r="AQ56" s="69">
        <f t="shared" si="29"/>
        <v>0</v>
      </c>
      <c r="AR56" s="69">
        <f t="shared" si="29"/>
        <v>0</v>
      </c>
      <c r="AS56" s="69">
        <f t="shared" si="29"/>
        <v>0</v>
      </c>
      <c r="AT56" s="69">
        <f t="shared" si="29"/>
        <v>0</v>
      </c>
      <c r="AU56" s="69">
        <f t="shared" si="29"/>
        <v>0</v>
      </c>
      <c r="AV56" s="69">
        <f t="shared" si="29"/>
        <v>0</v>
      </c>
      <c r="AW56" s="69">
        <f t="shared" si="29"/>
        <v>0</v>
      </c>
      <c r="AX56" s="69">
        <f t="shared" si="29"/>
        <v>0</v>
      </c>
      <c r="AY56" s="69">
        <f t="shared" si="29"/>
        <v>0</v>
      </c>
      <c r="AZ56" s="69">
        <f t="shared" si="29"/>
        <v>0</v>
      </c>
      <c r="BA56" s="69">
        <f t="shared" si="29"/>
        <v>0</v>
      </c>
      <c r="BB56" s="69">
        <f t="shared" si="29"/>
        <v>0</v>
      </c>
      <c r="BC56" s="69">
        <f t="shared" si="29"/>
        <v>0</v>
      </c>
      <c r="BD56" s="69">
        <f t="shared" si="29"/>
        <v>0</v>
      </c>
      <c r="BE56" s="69">
        <f t="shared" si="29"/>
        <v>0</v>
      </c>
      <c r="BF56" s="69">
        <f t="shared" si="29"/>
        <v>0</v>
      </c>
      <c r="BG56" s="69">
        <f t="shared" si="29"/>
        <v>0</v>
      </c>
      <c r="BH56" s="69">
        <f t="shared" si="29"/>
        <v>0</v>
      </c>
      <c r="BI56" s="69">
        <f t="shared" si="29"/>
        <v>0</v>
      </c>
      <c r="BJ56" s="69">
        <f t="shared" si="29"/>
        <v>0</v>
      </c>
      <c r="BK56" s="69">
        <f t="shared" si="29"/>
        <v>0</v>
      </c>
      <c r="BL56" s="69">
        <f t="shared" si="29"/>
        <v>0</v>
      </c>
      <c r="BM56" s="37"/>
      <c r="BN56" s="75">
        <f>SUM(B56:BM56)</f>
        <v>0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30">B50</f>
        <v>0</v>
      </c>
      <c r="C59" s="75">
        <f t="shared" si="30"/>
        <v>0</v>
      </c>
      <c r="D59" s="75">
        <f t="shared" si="30"/>
        <v>0</v>
      </c>
      <c r="E59" s="75">
        <f t="shared" si="30"/>
        <v>0</v>
      </c>
      <c r="F59" s="75">
        <f t="shared" si="30"/>
        <v>0</v>
      </c>
      <c r="G59" s="75">
        <f t="shared" si="30"/>
        <v>0</v>
      </c>
      <c r="H59" s="75">
        <f t="shared" si="30"/>
        <v>0</v>
      </c>
      <c r="I59" s="75">
        <f t="shared" si="30"/>
        <v>0</v>
      </c>
      <c r="J59" s="75">
        <f t="shared" si="30"/>
        <v>0</v>
      </c>
      <c r="K59" s="75">
        <f t="shared" si="30"/>
        <v>0</v>
      </c>
      <c r="L59" s="75">
        <f t="shared" si="30"/>
        <v>0</v>
      </c>
      <c r="M59" s="75">
        <f t="shared" si="30"/>
        <v>0</v>
      </c>
      <c r="N59" s="75">
        <f t="shared" si="30"/>
        <v>0</v>
      </c>
      <c r="O59" s="75">
        <f t="shared" si="30"/>
        <v>0</v>
      </c>
      <c r="P59" s="75">
        <f t="shared" si="30"/>
        <v>0</v>
      </c>
      <c r="Q59" s="75">
        <f t="shared" si="30"/>
        <v>0</v>
      </c>
      <c r="R59" s="75">
        <f t="shared" si="30"/>
        <v>0</v>
      </c>
      <c r="S59" s="75">
        <f t="shared" si="30"/>
        <v>0</v>
      </c>
      <c r="T59" s="75">
        <f t="shared" si="30"/>
        <v>0</v>
      </c>
      <c r="U59" s="75">
        <f t="shared" si="30"/>
        <v>0</v>
      </c>
      <c r="V59" s="75">
        <f t="shared" si="30"/>
        <v>0</v>
      </c>
      <c r="W59" s="75">
        <f t="shared" si="30"/>
        <v>0</v>
      </c>
      <c r="X59" s="75">
        <f t="shared" si="30"/>
        <v>0</v>
      </c>
      <c r="Y59" s="75">
        <f t="shared" si="30"/>
        <v>0</v>
      </c>
      <c r="Z59" s="75">
        <f t="shared" si="30"/>
        <v>0</v>
      </c>
      <c r="AA59" s="75">
        <f t="shared" si="30"/>
        <v>0</v>
      </c>
      <c r="AB59" s="75">
        <f t="shared" si="30"/>
        <v>0</v>
      </c>
      <c r="AC59" s="75">
        <f t="shared" si="30"/>
        <v>0</v>
      </c>
      <c r="AD59" s="75">
        <f t="shared" si="30"/>
        <v>0</v>
      </c>
      <c r="AE59" s="75">
        <f t="shared" si="30"/>
        <v>0</v>
      </c>
      <c r="AF59" s="75">
        <f t="shared" si="30"/>
        <v>0</v>
      </c>
      <c r="AG59" s="75">
        <f t="shared" si="30"/>
        <v>0</v>
      </c>
      <c r="AH59" s="75">
        <f t="shared" si="30"/>
        <v>0</v>
      </c>
      <c r="AI59" s="75">
        <f t="shared" si="30"/>
        <v>0</v>
      </c>
      <c r="AJ59" s="75">
        <f t="shared" si="30"/>
        <v>0</v>
      </c>
      <c r="AK59" s="75">
        <f t="shared" si="30"/>
        <v>0</v>
      </c>
      <c r="AL59" s="75">
        <f t="shared" si="30"/>
        <v>0</v>
      </c>
      <c r="AM59" s="75">
        <f t="shared" si="30"/>
        <v>0</v>
      </c>
      <c r="AN59" s="75">
        <f t="shared" si="30"/>
        <v>0</v>
      </c>
      <c r="AO59" s="75">
        <f t="shared" si="30"/>
        <v>0</v>
      </c>
      <c r="AP59" s="75">
        <f t="shared" si="30"/>
        <v>0</v>
      </c>
      <c r="AQ59" s="75">
        <f t="shared" si="30"/>
        <v>0</v>
      </c>
      <c r="AR59" s="75">
        <f t="shared" si="30"/>
        <v>0</v>
      </c>
      <c r="AS59" s="75">
        <f t="shared" si="30"/>
        <v>0</v>
      </c>
      <c r="AT59" s="75">
        <f t="shared" si="30"/>
        <v>0</v>
      </c>
      <c r="AU59" s="75">
        <f t="shared" si="30"/>
        <v>0</v>
      </c>
      <c r="AV59" s="75">
        <f t="shared" si="30"/>
        <v>0</v>
      </c>
      <c r="AW59" s="75">
        <f t="shared" si="30"/>
        <v>0</v>
      </c>
      <c r="AX59" s="75">
        <f t="shared" si="30"/>
        <v>0</v>
      </c>
      <c r="AY59" s="75">
        <f t="shared" si="30"/>
        <v>0</v>
      </c>
      <c r="AZ59" s="75">
        <f t="shared" si="30"/>
        <v>0</v>
      </c>
      <c r="BA59" s="75">
        <f t="shared" si="30"/>
        <v>0</v>
      </c>
      <c r="BB59" s="75">
        <f t="shared" si="30"/>
        <v>0</v>
      </c>
      <c r="BC59" s="75">
        <f t="shared" si="30"/>
        <v>0</v>
      </c>
      <c r="BD59" s="75">
        <f t="shared" si="30"/>
        <v>0</v>
      </c>
      <c r="BE59" s="75">
        <f t="shared" si="30"/>
        <v>0</v>
      </c>
      <c r="BF59" s="75">
        <f t="shared" si="30"/>
        <v>0</v>
      </c>
      <c r="BG59" s="75">
        <f t="shared" si="30"/>
        <v>0</v>
      </c>
      <c r="BH59" s="75">
        <f t="shared" si="30"/>
        <v>0</v>
      </c>
      <c r="BI59" s="75">
        <f t="shared" si="30"/>
        <v>0</v>
      </c>
      <c r="BJ59" s="75">
        <f t="shared" si="30"/>
        <v>0</v>
      </c>
      <c r="BK59" s="75">
        <f t="shared" si="30"/>
        <v>0</v>
      </c>
      <c r="BL59" s="75">
        <f t="shared" si="30"/>
        <v>0</v>
      </c>
      <c r="BM59" s="37"/>
      <c r="BN59" s="75">
        <f>SUM(B59:BM59)</f>
        <v>0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1">E60</f>
        <v>9.7000000000000003E-2</v>
      </c>
      <c r="G60" s="369">
        <f t="shared" si="31"/>
        <v>9.7000000000000003E-2</v>
      </c>
      <c r="H60" s="369">
        <f t="shared" si="31"/>
        <v>9.7000000000000003E-2</v>
      </c>
      <c r="I60" s="369">
        <f t="shared" si="31"/>
        <v>9.7000000000000003E-2</v>
      </c>
      <c r="J60" s="369">
        <f t="shared" si="31"/>
        <v>9.7000000000000003E-2</v>
      </c>
      <c r="K60" s="369">
        <f t="shared" si="31"/>
        <v>9.7000000000000003E-2</v>
      </c>
      <c r="L60" s="369">
        <f t="shared" si="31"/>
        <v>9.7000000000000003E-2</v>
      </c>
      <c r="M60" s="369">
        <f t="shared" si="31"/>
        <v>9.7000000000000003E-2</v>
      </c>
      <c r="N60" s="369">
        <f t="shared" si="31"/>
        <v>9.7000000000000003E-2</v>
      </c>
      <c r="O60" s="369">
        <f t="shared" si="31"/>
        <v>9.7000000000000003E-2</v>
      </c>
      <c r="P60" s="369">
        <f t="shared" si="31"/>
        <v>9.7000000000000003E-2</v>
      </c>
      <c r="Q60" s="369">
        <f t="shared" si="31"/>
        <v>9.7000000000000003E-2</v>
      </c>
      <c r="R60" s="369">
        <f t="shared" si="31"/>
        <v>9.7000000000000003E-2</v>
      </c>
      <c r="S60" s="369">
        <f t="shared" si="31"/>
        <v>9.7000000000000003E-2</v>
      </c>
      <c r="T60" s="369">
        <f t="shared" si="31"/>
        <v>9.7000000000000003E-2</v>
      </c>
      <c r="U60" s="369">
        <f t="shared" si="31"/>
        <v>9.7000000000000003E-2</v>
      </c>
      <c r="V60" s="369">
        <f t="shared" si="31"/>
        <v>9.7000000000000003E-2</v>
      </c>
      <c r="W60" s="369">
        <f t="shared" si="31"/>
        <v>9.7000000000000003E-2</v>
      </c>
      <c r="X60" s="369">
        <f t="shared" si="31"/>
        <v>9.7000000000000003E-2</v>
      </c>
      <c r="Y60" s="369">
        <f t="shared" si="31"/>
        <v>9.7000000000000003E-2</v>
      </c>
      <c r="Z60" s="369">
        <f t="shared" si="31"/>
        <v>9.7000000000000003E-2</v>
      </c>
      <c r="AA60" s="369">
        <f t="shared" si="31"/>
        <v>9.7000000000000003E-2</v>
      </c>
      <c r="AB60" s="369">
        <f t="shared" si="31"/>
        <v>9.7000000000000003E-2</v>
      </c>
      <c r="AC60" s="369">
        <f t="shared" si="31"/>
        <v>9.7000000000000003E-2</v>
      </c>
      <c r="AD60" s="369">
        <f t="shared" si="31"/>
        <v>9.7000000000000003E-2</v>
      </c>
      <c r="AE60" s="369">
        <f t="shared" si="31"/>
        <v>9.7000000000000003E-2</v>
      </c>
      <c r="AF60" s="369">
        <f t="shared" si="31"/>
        <v>9.7000000000000003E-2</v>
      </c>
      <c r="AG60" s="369">
        <f t="shared" si="31"/>
        <v>9.7000000000000003E-2</v>
      </c>
      <c r="AH60" s="369">
        <f t="shared" si="31"/>
        <v>9.7000000000000003E-2</v>
      </c>
      <c r="AI60" s="369">
        <f t="shared" si="31"/>
        <v>9.7000000000000003E-2</v>
      </c>
      <c r="AJ60" s="369">
        <f t="shared" si="31"/>
        <v>9.7000000000000003E-2</v>
      </c>
      <c r="AK60" s="369">
        <f t="shared" si="31"/>
        <v>9.7000000000000003E-2</v>
      </c>
      <c r="AL60" s="369">
        <f t="shared" si="31"/>
        <v>9.7000000000000003E-2</v>
      </c>
      <c r="AM60" s="369">
        <f t="shared" si="31"/>
        <v>9.7000000000000003E-2</v>
      </c>
      <c r="AN60" s="369">
        <f t="shared" si="31"/>
        <v>9.7000000000000003E-2</v>
      </c>
      <c r="AO60" s="369">
        <f t="shared" si="31"/>
        <v>9.7000000000000003E-2</v>
      </c>
      <c r="AP60" s="369">
        <f t="shared" si="31"/>
        <v>9.7000000000000003E-2</v>
      </c>
      <c r="AQ60" s="369">
        <f t="shared" si="31"/>
        <v>9.7000000000000003E-2</v>
      </c>
      <c r="AR60" s="369">
        <f t="shared" si="31"/>
        <v>9.7000000000000003E-2</v>
      </c>
      <c r="AS60" s="369">
        <f t="shared" si="31"/>
        <v>9.7000000000000003E-2</v>
      </c>
      <c r="AT60" s="369">
        <f t="shared" si="31"/>
        <v>9.7000000000000003E-2</v>
      </c>
      <c r="AU60" s="369">
        <f t="shared" si="31"/>
        <v>9.7000000000000003E-2</v>
      </c>
      <c r="AV60" s="369">
        <f t="shared" si="31"/>
        <v>9.7000000000000003E-2</v>
      </c>
      <c r="AW60" s="369">
        <f t="shared" si="31"/>
        <v>9.7000000000000003E-2</v>
      </c>
      <c r="AX60" s="369">
        <f t="shared" si="31"/>
        <v>9.7000000000000003E-2</v>
      </c>
      <c r="AY60" s="369">
        <f t="shared" si="31"/>
        <v>9.7000000000000003E-2</v>
      </c>
      <c r="AZ60" s="369">
        <f t="shared" si="31"/>
        <v>9.7000000000000003E-2</v>
      </c>
      <c r="BA60" s="369">
        <f t="shared" si="31"/>
        <v>9.7000000000000003E-2</v>
      </c>
      <c r="BB60" s="369">
        <f t="shared" si="31"/>
        <v>9.7000000000000003E-2</v>
      </c>
      <c r="BC60" s="369">
        <f t="shared" si="31"/>
        <v>9.7000000000000003E-2</v>
      </c>
      <c r="BD60" s="369">
        <f t="shared" si="31"/>
        <v>9.7000000000000003E-2</v>
      </c>
      <c r="BE60" s="369">
        <f t="shared" si="31"/>
        <v>9.7000000000000003E-2</v>
      </c>
      <c r="BF60" s="369">
        <f t="shared" si="31"/>
        <v>9.7000000000000003E-2</v>
      </c>
      <c r="BG60" s="369">
        <f t="shared" si="31"/>
        <v>9.7000000000000003E-2</v>
      </c>
      <c r="BH60" s="369">
        <f t="shared" si="31"/>
        <v>9.7000000000000003E-2</v>
      </c>
      <c r="BI60" s="369">
        <f t="shared" si="31"/>
        <v>9.7000000000000003E-2</v>
      </c>
      <c r="BJ60" s="369">
        <f t="shared" si="31"/>
        <v>9.7000000000000003E-2</v>
      </c>
      <c r="BK60" s="369">
        <f t="shared" si="31"/>
        <v>9.7000000000000003E-2</v>
      </c>
      <c r="BL60" s="369">
        <f t="shared" si="31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2">+B59*B60</f>
        <v>0</v>
      </c>
      <c r="C61" s="75">
        <f t="shared" si="32"/>
        <v>0</v>
      </c>
      <c r="D61" s="75">
        <f t="shared" si="32"/>
        <v>0</v>
      </c>
      <c r="E61" s="75">
        <f t="shared" si="32"/>
        <v>0</v>
      </c>
      <c r="F61" s="75">
        <f>+F59*F60</f>
        <v>0</v>
      </c>
      <c r="G61" s="75">
        <f t="shared" ref="G61:BL61" si="33">+G59*G60</f>
        <v>0</v>
      </c>
      <c r="H61" s="75">
        <f t="shared" si="33"/>
        <v>0</v>
      </c>
      <c r="I61" s="75">
        <f t="shared" si="33"/>
        <v>0</v>
      </c>
      <c r="J61" s="75">
        <f t="shared" si="33"/>
        <v>0</v>
      </c>
      <c r="K61" s="75">
        <f t="shared" si="33"/>
        <v>0</v>
      </c>
      <c r="L61" s="75">
        <f t="shared" si="33"/>
        <v>0</v>
      </c>
      <c r="M61" s="75">
        <f t="shared" si="33"/>
        <v>0</v>
      </c>
      <c r="N61" s="75">
        <f t="shared" si="33"/>
        <v>0</v>
      </c>
      <c r="O61" s="75">
        <f t="shared" si="33"/>
        <v>0</v>
      </c>
      <c r="P61" s="75">
        <f t="shared" si="33"/>
        <v>0</v>
      </c>
      <c r="Q61" s="75">
        <f t="shared" si="33"/>
        <v>0</v>
      </c>
      <c r="R61" s="75">
        <f t="shared" si="33"/>
        <v>0</v>
      </c>
      <c r="S61" s="75">
        <f t="shared" si="33"/>
        <v>0</v>
      </c>
      <c r="T61" s="75">
        <f t="shared" si="33"/>
        <v>0</v>
      </c>
      <c r="U61" s="75">
        <f t="shared" si="33"/>
        <v>0</v>
      </c>
      <c r="V61" s="75">
        <f t="shared" si="33"/>
        <v>0</v>
      </c>
      <c r="W61" s="75">
        <f t="shared" si="33"/>
        <v>0</v>
      </c>
      <c r="X61" s="75">
        <f t="shared" si="33"/>
        <v>0</v>
      </c>
      <c r="Y61" s="75">
        <f t="shared" si="33"/>
        <v>0</v>
      </c>
      <c r="Z61" s="75">
        <f t="shared" si="33"/>
        <v>0</v>
      </c>
      <c r="AA61" s="75">
        <f t="shared" si="33"/>
        <v>0</v>
      </c>
      <c r="AB61" s="75">
        <f t="shared" si="33"/>
        <v>0</v>
      </c>
      <c r="AC61" s="75">
        <f t="shared" si="33"/>
        <v>0</v>
      </c>
      <c r="AD61" s="75">
        <f t="shared" si="33"/>
        <v>0</v>
      </c>
      <c r="AE61" s="75">
        <f t="shared" si="33"/>
        <v>0</v>
      </c>
      <c r="AF61" s="75">
        <f t="shared" si="33"/>
        <v>0</v>
      </c>
      <c r="AG61" s="75">
        <f t="shared" si="33"/>
        <v>0</v>
      </c>
      <c r="AH61" s="75">
        <f t="shared" si="33"/>
        <v>0</v>
      </c>
      <c r="AI61" s="75">
        <f t="shared" si="33"/>
        <v>0</v>
      </c>
      <c r="AJ61" s="75">
        <f t="shared" si="33"/>
        <v>0</v>
      </c>
      <c r="AK61" s="75">
        <f t="shared" si="33"/>
        <v>0</v>
      </c>
      <c r="AL61" s="75">
        <f t="shared" si="33"/>
        <v>0</v>
      </c>
      <c r="AM61" s="75">
        <f t="shared" si="33"/>
        <v>0</v>
      </c>
      <c r="AN61" s="75">
        <f t="shared" si="33"/>
        <v>0</v>
      </c>
      <c r="AO61" s="75">
        <f t="shared" si="33"/>
        <v>0</v>
      </c>
      <c r="AP61" s="75">
        <f t="shared" si="33"/>
        <v>0</v>
      </c>
      <c r="AQ61" s="75">
        <f t="shared" si="33"/>
        <v>0</v>
      </c>
      <c r="AR61" s="75">
        <f t="shared" si="33"/>
        <v>0</v>
      </c>
      <c r="AS61" s="75">
        <f t="shared" si="33"/>
        <v>0</v>
      </c>
      <c r="AT61" s="75">
        <f t="shared" si="33"/>
        <v>0</v>
      </c>
      <c r="AU61" s="75">
        <f t="shared" si="33"/>
        <v>0</v>
      </c>
      <c r="AV61" s="75">
        <f t="shared" si="33"/>
        <v>0</v>
      </c>
      <c r="AW61" s="75">
        <f t="shared" si="33"/>
        <v>0</v>
      </c>
      <c r="AX61" s="75">
        <f t="shared" si="33"/>
        <v>0</v>
      </c>
      <c r="AY61" s="75">
        <f t="shared" si="33"/>
        <v>0</v>
      </c>
      <c r="AZ61" s="75">
        <f t="shared" si="33"/>
        <v>0</v>
      </c>
      <c r="BA61" s="75">
        <f t="shared" si="33"/>
        <v>0</v>
      </c>
      <c r="BB61" s="75">
        <f t="shared" si="33"/>
        <v>0</v>
      </c>
      <c r="BC61" s="75">
        <f t="shared" si="33"/>
        <v>0</v>
      </c>
      <c r="BD61" s="75">
        <f t="shared" si="33"/>
        <v>0</v>
      </c>
      <c r="BE61" s="75">
        <f t="shared" si="33"/>
        <v>0</v>
      </c>
      <c r="BF61" s="75">
        <f t="shared" si="33"/>
        <v>0</v>
      </c>
      <c r="BG61" s="75">
        <f t="shared" si="33"/>
        <v>0</v>
      </c>
      <c r="BH61" s="75">
        <f t="shared" si="33"/>
        <v>0</v>
      </c>
      <c r="BI61" s="75">
        <f t="shared" si="33"/>
        <v>0</v>
      </c>
      <c r="BJ61" s="75">
        <f t="shared" si="33"/>
        <v>0</v>
      </c>
      <c r="BK61" s="75">
        <f t="shared" si="33"/>
        <v>0</v>
      </c>
      <c r="BL61" s="75">
        <f t="shared" si="33"/>
        <v>0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4">B56</f>
        <v>0</v>
      </c>
      <c r="C62" s="68">
        <f t="shared" si="34"/>
        <v>0</v>
      </c>
      <c r="D62" s="68">
        <f t="shared" si="34"/>
        <v>0</v>
      </c>
      <c r="E62" s="68">
        <f t="shared" si="34"/>
        <v>0</v>
      </c>
      <c r="F62" s="68">
        <f t="shared" si="34"/>
        <v>0</v>
      </c>
      <c r="G62" s="68">
        <f t="shared" si="34"/>
        <v>0</v>
      </c>
      <c r="H62" s="68">
        <f t="shared" si="34"/>
        <v>0</v>
      </c>
      <c r="I62" s="68">
        <f t="shared" si="34"/>
        <v>0</v>
      </c>
      <c r="J62" s="68">
        <f t="shared" si="34"/>
        <v>0</v>
      </c>
      <c r="K62" s="68">
        <f t="shared" si="34"/>
        <v>0</v>
      </c>
      <c r="L62" s="68">
        <f t="shared" si="34"/>
        <v>0</v>
      </c>
      <c r="M62" s="68">
        <f t="shared" si="34"/>
        <v>0</v>
      </c>
      <c r="N62" s="68">
        <f t="shared" si="34"/>
        <v>0</v>
      </c>
      <c r="O62" s="68">
        <f t="shared" si="34"/>
        <v>0</v>
      </c>
      <c r="P62" s="68">
        <f t="shared" si="34"/>
        <v>0</v>
      </c>
      <c r="Q62" s="68">
        <f t="shared" si="34"/>
        <v>0</v>
      </c>
      <c r="R62" s="68">
        <f t="shared" si="34"/>
        <v>0</v>
      </c>
      <c r="S62" s="68">
        <f t="shared" si="34"/>
        <v>0</v>
      </c>
      <c r="T62" s="68">
        <f t="shared" si="34"/>
        <v>0</v>
      </c>
      <c r="U62" s="68">
        <f t="shared" si="34"/>
        <v>0</v>
      </c>
      <c r="V62" s="68">
        <f t="shared" si="34"/>
        <v>0</v>
      </c>
      <c r="W62" s="68">
        <f t="shared" si="34"/>
        <v>0</v>
      </c>
      <c r="X62" s="68">
        <f t="shared" si="34"/>
        <v>0</v>
      </c>
      <c r="Y62" s="68">
        <f t="shared" si="34"/>
        <v>0</v>
      </c>
      <c r="Z62" s="68">
        <f t="shared" si="34"/>
        <v>0</v>
      </c>
      <c r="AA62" s="68">
        <f t="shared" si="34"/>
        <v>0</v>
      </c>
      <c r="AB62" s="68">
        <f t="shared" si="34"/>
        <v>0</v>
      </c>
      <c r="AC62" s="68">
        <f t="shared" si="34"/>
        <v>0</v>
      </c>
      <c r="AD62" s="68">
        <f t="shared" si="34"/>
        <v>0</v>
      </c>
      <c r="AE62" s="68">
        <f t="shared" si="34"/>
        <v>0</v>
      </c>
      <c r="AF62" s="68">
        <f t="shared" si="34"/>
        <v>0</v>
      </c>
      <c r="AG62" s="68">
        <f t="shared" si="34"/>
        <v>0</v>
      </c>
      <c r="AH62" s="68">
        <f t="shared" si="34"/>
        <v>0</v>
      </c>
      <c r="AI62" s="68">
        <f t="shared" si="34"/>
        <v>0</v>
      </c>
      <c r="AJ62" s="68">
        <f t="shared" si="34"/>
        <v>0</v>
      </c>
      <c r="AK62" s="68">
        <f t="shared" si="34"/>
        <v>0</v>
      </c>
      <c r="AL62" s="68">
        <f t="shared" si="34"/>
        <v>0</v>
      </c>
      <c r="AM62" s="68">
        <f t="shared" si="34"/>
        <v>0</v>
      </c>
      <c r="AN62" s="68">
        <f t="shared" si="34"/>
        <v>0</v>
      </c>
      <c r="AO62" s="68">
        <f t="shared" si="34"/>
        <v>0</v>
      </c>
      <c r="AP62" s="68">
        <f t="shared" si="34"/>
        <v>0</v>
      </c>
      <c r="AQ62" s="68">
        <f t="shared" si="34"/>
        <v>0</v>
      </c>
      <c r="AR62" s="68">
        <f t="shared" si="34"/>
        <v>0</v>
      </c>
      <c r="AS62" s="68">
        <f t="shared" si="34"/>
        <v>0</v>
      </c>
      <c r="AT62" s="68">
        <f t="shared" si="34"/>
        <v>0</v>
      </c>
      <c r="AU62" s="68">
        <f t="shared" si="34"/>
        <v>0</v>
      </c>
      <c r="AV62" s="68">
        <f t="shared" si="34"/>
        <v>0</v>
      </c>
      <c r="AW62" s="68">
        <f t="shared" si="34"/>
        <v>0</v>
      </c>
      <c r="AX62" s="68">
        <f t="shared" si="34"/>
        <v>0</v>
      </c>
      <c r="AY62" s="68">
        <f t="shared" si="34"/>
        <v>0</v>
      </c>
      <c r="AZ62" s="68">
        <f t="shared" si="34"/>
        <v>0</v>
      </c>
      <c r="BA62" s="68">
        <f t="shared" si="34"/>
        <v>0</v>
      </c>
      <c r="BB62" s="68">
        <f t="shared" si="34"/>
        <v>0</v>
      </c>
      <c r="BC62" s="68">
        <f t="shared" si="34"/>
        <v>0</v>
      </c>
      <c r="BD62" s="68">
        <f t="shared" si="34"/>
        <v>0</v>
      </c>
      <c r="BE62" s="68">
        <f t="shared" si="34"/>
        <v>0</v>
      </c>
      <c r="BF62" s="68">
        <f t="shared" si="34"/>
        <v>0</v>
      </c>
      <c r="BG62" s="68">
        <f t="shared" si="34"/>
        <v>0</v>
      </c>
      <c r="BH62" s="68">
        <f t="shared" si="34"/>
        <v>0</v>
      </c>
      <c r="BI62" s="68">
        <f t="shared" si="34"/>
        <v>0</v>
      </c>
      <c r="BJ62" s="68">
        <f t="shared" si="34"/>
        <v>0</v>
      </c>
      <c r="BK62" s="68">
        <f t="shared" si="34"/>
        <v>0</v>
      </c>
      <c r="BL62" s="68">
        <f t="shared" si="34"/>
        <v>0</v>
      </c>
      <c r="BM62" s="37"/>
      <c r="BN62" s="75">
        <f>SUM(B62:BM62)</f>
        <v>0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5">SUM(C61:C62)</f>
        <v>0</v>
      </c>
      <c r="D63" s="75">
        <f t="shared" si="35"/>
        <v>0</v>
      </c>
      <c r="E63" s="75">
        <f t="shared" si="35"/>
        <v>0</v>
      </c>
      <c r="F63" s="75">
        <f t="shared" si="35"/>
        <v>0</v>
      </c>
      <c r="G63" s="75">
        <f t="shared" si="35"/>
        <v>0</v>
      </c>
      <c r="H63" s="75">
        <f t="shared" si="35"/>
        <v>0</v>
      </c>
      <c r="I63" s="75">
        <f t="shared" si="35"/>
        <v>0</v>
      </c>
      <c r="J63" s="75">
        <f t="shared" si="35"/>
        <v>0</v>
      </c>
      <c r="K63" s="75">
        <f t="shared" si="35"/>
        <v>0</v>
      </c>
      <c r="L63" s="75">
        <f t="shared" si="35"/>
        <v>0</v>
      </c>
      <c r="M63" s="75">
        <f t="shared" si="35"/>
        <v>0</v>
      </c>
      <c r="N63" s="75">
        <f t="shared" si="35"/>
        <v>0</v>
      </c>
      <c r="O63" s="75">
        <f t="shared" si="35"/>
        <v>0</v>
      </c>
      <c r="P63" s="75">
        <f t="shared" si="35"/>
        <v>0</v>
      </c>
      <c r="Q63" s="75">
        <f t="shared" si="35"/>
        <v>0</v>
      </c>
      <c r="R63" s="75">
        <f t="shared" si="35"/>
        <v>0</v>
      </c>
      <c r="S63" s="75">
        <f t="shared" si="35"/>
        <v>0</v>
      </c>
      <c r="T63" s="75">
        <f t="shared" si="35"/>
        <v>0</v>
      </c>
      <c r="U63" s="75">
        <f t="shared" si="35"/>
        <v>0</v>
      </c>
      <c r="V63" s="75">
        <f t="shared" si="35"/>
        <v>0</v>
      </c>
      <c r="W63" s="75">
        <f t="shared" si="35"/>
        <v>0</v>
      </c>
      <c r="X63" s="75">
        <f t="shared" si="35"/>
        <v>0</v>
      </c>
      <c r="Y63" s="75">
        <f t="shared" si="35"/>
        <v>0</v>
      </c>
      <c r="Z63" s="75">
        <f t="shared" si="35"/>
        <v>0</v>
      </c>
      <c r="AA63" s="75">
        <f t="shared" si="35"/>
        <v>0</v>
      </c>
      <c r="AB63" s="75">
        <f t="shared" si="35"/>
        <v>0</v>
      </c>
      <c r="AC63" s="75">
        <f t="shared" si="35"/>
        <v>0</v>
      </c>
      <c r="AD63" s="75">
        <f t="shared" si="35"/>
        <v>0</v>
      </c>
      <c r="AE63" s="75">
        <f t="shared" si="35"/>
        <v>0</v>
      </c>
      <c r="AF63" s="75">
        <f t="shared" si="35"/>
        <v>0</v>
      </c>
      <c r="AG63" s="75">
        <f t="shared" si="35"/>
        <v>0</v>
      </c>
      <c r="AH63" s="75">
        <f t="shared" si="35"/>
        <v>0</v>
      </c>
      <c r="AI63" s="75">
        <f t="shared" si="35"/>
        <v>0</v>
      </c>
      <c r="AJ63" s="75">
        <f t="shared" si="35"/>
        <v>0</v>
      </c>
      <c r="AK63" s="75">
        <f t="shared" si="35"/>
        <v>0</v>
      </c>
      <c r="AL63" s="75">
        <f t="shared" si="35"/>
        <v>0</v>
      </c>
      <c r="AM63" s="75">
        <f t="shared" si="35"/>
        <v>0</v>
      </c>
      <c r="AN63" s="75">
        <f t="shared" si="35"/>
        <v>0</v>
      </c>
      <c r="AO63" s="75">
        <f t="shared" si="35"/>
        <v>0</v>
      </c>
      <c r="AP63" s="75">
        <f t="shared" si="35"/>
        <v>0</v>
      </c>
      <c r="AQ63" s="75">
        <f t="shared" si="35"/>
        <v>0</v>
      </c>
      <c r="AR63" s="75">
        <f t="shared" si="35"/>
        <v>0</v>
      </c>
      <c r="AS63" s="75">
        <f t="shared" si="35"/>
        <v>0</v>
      </c>
      <c r="AT63" s="75">
        <f t="shared" si="35"/>
        <v>0</v>
      </c>
      <c r="AU63" s="75">
        <f t="shared" si="35"/>
        <v>0</v>
      </c>
      <c r="AV63" s="75">
        <f t="shared" si="35"/>
        <v>0</v>
      </c>
      <c r="AW63" s="75">
        <f t="shared" si="35"/>
        <v>0</v>
      </c>
      <c r="AX63" s="75">
        <f t="shared" si="35"/>
        <v>0</v>
      </c>
      <c r="AY63" s="75">
        <f t="shared" si="35"/>
        <v>0</v>
      </c>
      <c r="AZ63" s="75">
        <f t="shared" si="35"/>
        <v>0</v>
      </c>
      <c r="BA63" s="75">
        <f t="shared" si="35"/>
        <v>0</v>
      </c>
      <c r="BB63" s="75">
        <f t="shared" si="35"/>
        <v>0</v>
      </c>
      <c r="BC63" s="75">
        <f t="shared" si="35"/>
        <v>0</v>
      </c>
      <c r="BD63" s="75">
        <f t="shared" si="35"/>
        <v>0</v>
      </c>
      <c r="BE63" s="75">
        <f t="shared" si="35"/>
        <v>0</v>
      </c>
      <c r="BF63" s="75">
        <f t="shared" si="35"/>
        <v>0</v>
      </c>
      <c r="BG63" s="75">
        <f t="shared" si="35"/>
        <v>0</v>
      </c>
      <c r="BH63" s="75">
        <f t="shared" si="35"/>
        <v>0</v>
      </c>
      <c r="BI63" s="75">
        <f t="shared" si="35"/>
        <v>0</v>
      </c>
      <c r="BJ63" s="75">
        <f t="shared" si="35"/>
        <v>0</v>
      </c>
      <c r="BK63" s="75">
        <f t="shared" si="35"/>
        <v>0</v>
      </c>
      <c r="BL63" s="75">
        <f t="shared" si="35"/>
        <v>0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6">C63*C64</f>
        <v>0</v>
      </c>
      <c r="D65" s="119">
        <f t="shared" si="36"/>
        <v>0</v>
      </c>
      <c r="E65" s="119">
        <f t="shared" si="36"/>
        <v>0</v>
      </c>
      <c r="F65" s="119">
        <f t="shared" si="36"/>
        <v>0</v>
      </c>
      <c r="G65" s="119">
        <f t="shared" si="36"/>
        <v>0</v>
      </c>
      <c r="H65" s="119">
        <f t="shared" si="36"/>
        <v>0</v>
      </c>
      <c r="I65" s="119">
        <f t="shared" si="36"/>
        <v>0</v>
      </c>
      <c r="J65" s="119">
        <f t="shared" si="36"/>
        <v>0</v>
      </c>
      <c r="K65" s="119">
        <f t="shared" si="36"/>
        <v>0</v>
      </c>
      <c r="L65" s="119">
        <f t="shared" si="36"/>
        <v>0</v>
      </c>
      <c r="M65" s="119">
        <f t="shared" si="36"/>
        <v>0</v>
      </c>
      <c r="N65" s="119">
        <f t="shared" si="36"/>
        <v>0</v>
      </c>
      <c r="O65" s="119">
        <f t="shared" si="36"/>
        <v>0</v>
      </c>
      <c r="P65" s="119">
        <f t="shared" si="36"/>
        <v>0</v>
      </c>
      <c r="Q65" s="119">
        <f t="shared" si="36"/>
        <v>0</v>
      </c>
      <c r="R65" s="119">
        <f t="shared" si="36"/>
        <v>0</v>
      </c>
      <c r="S65" s="119">
        <f t="shared" si="36"/>
        <v>0</v>
      </c>
      <c r="T65" s="119">
        <f t="shared" si="36"/>
        <v>0</v>
      </c>
      <c r="U65" s="119">
        <f t="shared" si="36"/>
        <v>0</v>
      </c>
      <c r="V65" s="119">
        <f t="shared" si="36"/>
        <v>0</v>
      </c>
      <c r="W65" s="119">
        <f t="shared" si="36"/>
        <v>0</v>
      </c>
      <c r="X65" s="119">
        <f t="shared" si="36"/>
        <v>0</v>
      </c>
      <c r="Y65" s="119">
        <f t="shared" si="36"/>
        <v>0</v>
      </c>
      <c r="Z65" s="119">
        <f t="shared" si="36"/>
        <v>0</v>
      </c>
      <c r="AA65" s="119">
        <f t="shared" si="36"/>
        <v>0</v>
      </c>
      <c r="AB65" s="119">
        <f t="shared" si="36"/>
        <v>0</v>
      </c>
      <c r="AC65" s="119">
        <f t="shared" si="36"/>
        <v>0</v>
      </c>
      <c r="AD65" s="119">
        <f t="shared" si="36"/>
        <v>0</v>
      </c>
      <c r="AE65" s="119">
        <f t="shared" si="36"/>
        <v>0</v>
      </c>
      <c r="AF65" s="119">
        <f t="shared" si="36"/>
        <v>0</v>
      </c>
      <c r="AG65" s="119">
        <f t="shared" si="36"/>
        <v>0</v>
      </c>
      <c r="AH65" s="119">
        <f t="shared" si="36"/>
        <v>0</v>
      </c>
      <c r="AI65" s="119">
        <f t="shared" si="36"/>
        <v>0</v>
      </c>
      <c r="AJ65" s="119">
        <f t="shared" si="36"/>
        <v>0</v>
      </c>
      <c r="AK65" s="119">
        <f t="shared" si="36"/>
        <v>0</v>
      </c>
      <c r="AL65" s="119">
        <f t="shared" si="36"/>
        <v>0</v>
      </c>
      <c r="AM65" s="119">
        <f t="shared" si="36"/>
        <v>0</v>
      </c>
      <c r="AN65" s="119">
        <f t="shared" si="36"/>
        <v>0</v>
      </c>
      <c r="AO65" s="119">
        <f t="shared" si="36"/>
        <v>0</v>
      </c>
      <c r="AP65" s="119">
        <f t="shared" si="36"/>
        <v>0</v>
      </c>
      <c r="AQ65" s="119">
        <f t="shared" si="36"/>
        <v>0</v>
      </c>
      <c r="AR65" s="119">
        <f t="shared" si="36"/>
        <v>0</v>
      </c>
      <c r="AS65" s="119">
        <f t="shared" si="36"/>
        <v>0</v>
      </c>
      <c r="AT65" s="119">
        <f t="shared" si="36"/>
        <v>0</v>
      </c>
      <c r="AU65" s="119">
        <f t="shared" si="36"/>
        <v>0</v>
      </c>
      <c r="AV65" s="119">
        <f t="shared" si="36"/>
        <v>0</v>
      </c>
      <c r="AW65" s="119">
        <f t="shared" si="36"/>
        <v>0</v>
      </c>
      <c r="AX65" s="119">
        <f t="shared" si="36"/>
        <v>0</v>
      </c>
      <c r="AY65" s="119">
        <f t="shared" si="36"/>
        <v>0</v>
      </c>
      <c r="AZ65" s="119">
        <f t="shared" si="36"/>
        <v>0</v>
      </c>
      <c r="BA65" s="119">
        <f t="shared" si="36"/>
        <v>0</v>
      </c>
      <c r="BB65" s="119">
        <f t="shared" si="36"/>
        <v>0</v>
      </c>
      <c r="BC65" s="119">
        <f t="shared" si="36"/>
        <v>0</v>
      </c>
      <c r="BD65" s="119">
        <f t="shared" si="36"/>
        <v>0</v>
      </c>
      <c r="BE65" s="119">
        <f t="shared" si="36"/>
        <v>0</v>
      </c>
      <c r="BF65" s="119">
        <f t="shared" si="36"/>
        <v>0</v>
      </c>
      <c r="BG65" s="119">
        <f t="shared" si="36"/>
        <v>0</v>
      </c>
      <c r="BH65" s="119">
        <f t="shared" si="36"/>
        <v>0</v>
      </c>
      <c r="BI65" s="119">
        <f t="shared" si="36"/>
        <v>0</v>
      </c>
      <c r="BJ65" s="119">
        <f t="shared" si="36"/>
        <v>0</v>
      </c>
      <c r="BK65" s="119">
        <f t="shared" si="36"/>
        <v>0</v>
      </c>
      <c r="BL65" s="119">
        <f t="shared" si="36"/>
        <v>0</v>
      </c>
      <c r="BM65" s="113"/>
      <c r="BN65" s="316">
        <f>SUM(B65:BM65)</f>
        <v>0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7">B20</f>
        <v>0</v>
      </c>
      <c r="C71" s="87">
        <f t="shared" si="37"/>
        <v>0</v>
      </c>
      <c r="D71" s="87">
        <f t="shared" si="37"/>
        <v>0</v>
      </c>
      <c r="E71" s="87">
        <f t="shared" si="37"/>
        <v>0</v>
      </c>
      <c r="F71" s="87">
        <f t="shared" si="37"/>
        <v>0</v>
      </c>
      <c r="G71" s="87">
        <f t="shared" si="37"/>
        <v>0</v>
      </c>
      <c r="H71" s="87">
        <f t="shared" si="37"/>
        <v>0</v>
      </c>
      <c r="I71" s="87">
        <f t="shared" si="37"/>
        <v>0</v>
      </c>
      <c r="J71" s="87">
        <f t="shared" si="37"/>
        <v>0</v>
      </c>
      <c r="K71" s="87">
        <f t="shared" si="37"/>
        <v>0</v>
      </c>
      <c r="L71" s="87">
        <f t="shared" si="37"/>
        <v>0</v>
      </c>
      <c r="M71" s="87">
        <f t="shared" si="37"/>
        <v>0</v>
      </c>
      <c r="N71" s="87">
        <f t="shared" si="37"/>
        <v>0</v>
      </c>
      <c r="O71" s="87">
        <f t="shared" si="37"/>
        <v>0</v>
      </c>
      <c r="P71" s="87">
        <f t="shared" si="37"/>
        <v>0</v>
      </c>
      <c r="Q71" s="87">
        <f t="shared" si="37"/>
        <v>0</v>
      </c>
      <c r="R71" s="87">
        <f t="shared" si="37"/>
        <v>0</v>
      </c>
      <c r="S71" s="87">
        <f t="shared" si="37"/>
        <v>0</v>
      </c>
      <c r="T71" s="87">
        <f t="shared" si="37"/>
        <v>0</v>
      </c>
      <c r="U71" s="87">
        <f t="shared" si="37"/>
        <v>0</v>
      </c>
      <c r="V71" s="87">
        <f t="shared" si="37"/>
        <v>0</v>
      </c>
      <c r="W71" s="87">
        <f t="shared" si="37"/>
        <v>0</v>
      </c>
      <c r="X71" s="87">
        <f t="shared" si="37"/>
        <v>0</v>
      </c>
      <c r="Y71" s="87">
        <f t="shared" si="37"/>
        <v>0</v>
      </c>
      <c r="Z71" s="87">
        <f t="shared" si="37"/>
        <v>0</v>
      </c>
      <c r="AA71" s="87">
        <f t="shared" si="37"/>
        <v>0</v>
      </c>
      <c r="AB71" s="87">
        <f t="shared" si="37"/>
        <v>0</v>
      </c>
      <c r="AC71" s="87">
        <f t="shared" si="37"/>
        <v>0</v>
      </c>
      <c r="AD71" s="87">
        <f t="shared" si="37"/>
        <v>0</v>
      </c>
      <c r="AE71" s="87">
        <f t="shared" si="37"/>
        <v>0</v>
      </c>
      <c r="AF71" s="87">
        <f t="shared" si="37"/>
        <v>0</v>
      </c>
      <c r="AG71" s="87">
        <f t="shared" si="37"/>
        <v>0</v>
      </c>
      <c r="AH71" s="87">
        <f t="shared" si="37"/>
        <v>0</v>
      </c>
      <c r="AI71" s="87">
        <f t="shared" si="37"/>
        <v>0</v>
      </c>
      <c r="AJ71" s="87">
        <f t="shared" si="37"/>
        <v>0</v>
      </c>
      <c r="AK71" s="87">
        <f t="shared" si="37"/>
        <v>0</v>
      </c>
      <c r="AL71" s="87">
        <f t="shared" si="37"/>
        <v>0</v>
      </c>
      <c r="AM71" s="87">
        <f t="shared" si="37"/>
        <v>0</v>
      </c>
      <c r="AN71" s="87">
        <f t="shared" si="37"/>
        <v>0</v>
      </c>
      <c r="AO71" s="87">
        <f t="shared" si="37"/>
        <v>0</v>
      </c>
      <c r="AP71" s="87">
        <f t="shared" si="37"/>
        <v>0</v>
      </c>
      <c r="AQ71" s="87">
        <f t="shared" si="37"/>
        <v>0</v>
      </c>
      <c r="AR71" s="87">
        <f t="shared" si="37"/>
        <v>0</v>
      </c>
      <c r="AS71" s="87">
        <f t="shared" si="37"/>
        <v>0</v>
      </c>
      <c r="AT71" s="87">
        <f t="shared" si="37"/>
        <v>0</v>
      </c>
      <c r="AU71" s="87">
        <f t="shared" si="37"/>
        <v>0</v>
      </c>
      <c r="AV71" s="87">
        <f t="shared" si="37"/>
        <v>0</v>
      </c>
      <c r="AW71" s="87">
        <f t="shared" si="37"/>
        <v>0</v>
      </c>
      <c r="AX71" s="87">
        <f t="shared" si="37"/>
        <v>0</v>
      </c>
      <c r="AY71" s="87">
        <f t="shared" si="37"/>
        <v>0</v>
      </c>
      <c r="AZ71" s="87">
        <f t="shared" si="37"/>
        <v>0</v>
      </c>
      <c r="BA71" s="87">
        <f t="shared" si="37"/>
        <v>0</v>
      </c>
      <c r="BB71" s="87">
        <f t="shared" si="37"/>
        <v>0</v>
      </c>
      <c r="BC71" s="87">
        <f t="shared" si="37"/>
        <v>0</v>
      </c>
      <c r="BD71" s="87">
        <f t="shared" si="37"/>
        <v>0</v>
      </c>
      <c r="BE71" s="87">
        <f t="shared" si="37"/>
        <v>0</v>
      </c>
      <c r="BF71" s="87">
        <f t="shared" si="37"/>
        <v>0</v>
      </c>
      <c r="BG71" s="87">
        <f t="shared" si="37"/>
        <v>0</v>
      </c>
      <c r="BH71" s="87">
        <f t="shared" si="37"/>
        <v>0</v>
      </c>
      <c r="BI71" s="87">
        <f t="shared" si="37"/>
        <v>0</v>
      </c>
      <c r="BJ71" s="87">
        <f t="shared" si="37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0</v>
      </c>
      <c r="E73" s="87">
        <f>SUM($B$71:E71)-SUM($B$72:E72)</f>
        <v>0</v>
      </c>
      <c r="F73" s="87">
        <f>SUM($B$71:F71)-SUM($B$72:F72)</f>
        <v>0</v>
      </c>
      <c r="G73" s="87">
        <f>SUM($B$71:G71)-SUM($B$72:G72)</f>
        <v>0</v>
      </c>
      <c r="H73" s="87">
        <f>SUM($B$71:H71)-SUM($B$72:H72)</f>
        <v>0</v>
      </c>
      <c r="I73" s="87">
        <f>SUM($B$71:I71)-SUM($B$72:I72)</f>
        <v>0</v>
      </c>
      <c r="J73" s="87">
        <f>SUM($B$71:J71)-SUM($B$72:J72)</f>
        <v>0</v>
      </c>
      <c r="K73" s="87">
        <f>SUM($B$71:K71)-SUM($B$72:K72)</f>
        <v>0</v>
      </c>
      <c r="L73" s="87">
        <f>SUM($B$71:L71)-SUM($B$72:L72)</f>
        <v>0</v>
      </c>
      <c r="M73" s="87">
        <f>SUM($B$71:M71)-SUM($B$72:M72)</f>
        <v>0</v>
      </c>
      <c r="N73" s="87">
        <f>SUM($B$71:N71)-SUM($B$72:N72)</f>
        <v>0</v>
      </c>
      <c r="O73" s="87">
        <f>SUM($B$71:O71)-SUM($B$72:O72)</f>
        <v>0</v>
      </c>
      <c r="P73" s="87">
        <f>SUM($B$71:P71)-SUM($B$72:P72)</f>
        <v>0</v>
      </c>
      <c r="Q73" s="87">
        <f>SUM($B$71:Q71)-SUM($B$72:Q72)</f>
        <v>0</v>
      </c>
      <c r="R73" s="87">
        <f>SUM($B$71:R71)-SUM($B$72:R72)</f>
        <v>0</v>
      </c>
      <c r="S73" s="87">
        <f>SUM($B$71:S71)-SUM($B$72:S72)</f>
        <v>0</v>
      </c>
      <c r="T73" s="87">
        <f>SUM($B$71:T71)-SUM($B$72:T72)</f>
        <v>0</v>
      </c>
      <c r="U73" s="87">
        <f>SUM($B$71:U71)-SUM($B$72:U72)</f>
        <v>0</v>
      </c>
      <c r="V73" s="87">
        <f>SUM($B$71:V71)-SUM($B$72:V72)</f>
        <v>0</v>
      </c>
      <c r="W73" s="87">
        <f>SUM($B$71:W71)-SUM($B$72:W72)</f>
        <v>0</v>
      </c>
      <c r="X73" s="87">
        <f>SUM($B$71:X71)-SUM($B$72:X72)</f>
        <v>0</v>
      </c>
      <c r="Y73" s="87">
        <f>SUM($B$71:Y71)-SUM($B$72:Y72)</f>
        <v>0</v>
      </c>
      <c r="Z73" s="87">
        <f>SUM($B$71:Z71)-SUM($B$72:Z72)</f>
        <v>0</v>
      </c>
      <c r="AA73" s="87">
        <f>SUM($B$71:AA71)-SUM($B$72:AA72)</f>
        <v>0</v>
      </c>
      <c r="AB73" s="87">
        <f>SUM($B$71:AB71)-SUM($B$72:AB72)</f>
        <v>0</v>
      </c>
      <c r="AC73" s="87">
        <f>SUM($B$71:AC71)-SUM($B$72:AC72)</f>
        <v>0</v>
      </c>
      <c r="AD73" s="87">
        <f>SUM($B$71:AD71)-SUM($B$72:AD72)</f>
        <v>0</v>
      </c>
      <c r="AE73" s="87">
        <f>SUM($B$71:AE71)-SUM($B$72:AE72)</f>
        <v>0</v>
      </c>
      <c r="AF73" s="87">
        <f>SUM($B$71:AF71)-SUM($B$72:AF72)</f>
        <v>0</v>
      </c>
      <c r="AG73" s="87">
        <f>SUM($B$71:AG71)-SUM($B$72:AG72)</f>
        <v>0</v>
      </c>
      <c r="AH73" s="87">
        <f>SUM($B$71:AH71)-SUM($B$72:AH72)</f>
        <v>0</v>
      </c>
      <c r="AI73" s="87">
        <f>SUM($B$71:AI71)-SUM($B$72:AI72)</f>
        <v>0</v>
      </c>
      <c r="AJ73" s="87">
        <f>SUM($B$71:AJ71)-SUM($B$72:AJ72)</f>
        <v>0</v>
      </c>
      <c r="AK73" s="87">
        <f>SUM($B$71:AK71)-SUM($B$72:AK72)</f>
        <v>0</v>
      </c>
      <c r="AL73" s="87">
        <f>SUM($B$71:AL71)-SUM($B$72:AL72)</f>
        <v>0</v>
      </c>
      <c r="AM73" s="87">
        <f>SUM($B$71:AM71)-SUM($B$72:AM72)</f>
        <v>0</v>
      </c>
      <c r="AN73" s="87">
        <f>SUM($B$71:AN71)-SUM($B$72:AN72)</f>
        <v>0</v>
      </c>
      <c r="AO73" s="87">
        <f>SUM($B$71:AO71)-SUM($B$72:AO72)</f>
        <v>0</v>
      </c>
      <c r="AP73" s="87">
        <f>SUM($B$71:AP71)-SUM($B$72:AP72)</f>
        <v>0</v>
      </c>
      <c r="AQ73" s="87">
        <f>SUM($B$71:AQ71)-SUM($B$72:AQ72)</f>
        <v>0</v>
      </c>
      <c r="AR73" s="87">
        <f>SUM($B$71:AR71)-SUM($B$72:AR72)</f>
        <v>0</v>
      </c>
      <c r="AS73" s="87">
        <f>SUM($B$71:AS71)-SUM($B$72:AS72)</f>
        <v>0</v>
      </c>
      <c r="AT73" s="87">
        <f>SUM($B$71:AT71)-SUM($B$72:AT72)</f>
        <v>0</v>
      </c>
      <c r="AU73" s="87">
        <f>SUM($B$71:AU71)-SUM($B$72:AU72)</f>
        <v>0</v>
      </c>
      <c r="AV73" s="87">
        <f>SUM($B$71:AV71)-SUM($B$72:AV72)</f>
        <v>0</v>
      </c>
      <c r="AW73" s="87">
        <f>SUM($B$71:AW71)-SUM($B$72:AW72)</f>
        <v>0</v>
      </c>
      <c r="AX73" s="87">
        <f>SUM($B$71:AX71)-SUM($B$72:AX72)</f>
        <v>0</v>
      </c>
      <c r="AY73" s="87">
        <f>SUM($B$71:AY71)-SUM($B$72:AY72)</f>
        <v>0</v>
      </c>
      <c r="AZ73" s="87">
        <f>SUM($B$71:AZ71)-SUM($B$72:AZ72)</f>
        <v>0</v>
      </c>
      <c r="BA73" s="87">
        <f>SUM($B$71:BA71)-SUM($B$72:BA72)</f>
        <v>0</v>
      </c>
      <c r="BB73" s="87">
        <f>SUM($B$71:BB71)-SUM($B$72:BB72)</f>
        <v>0</v>
      </c>
      <c r="BC73" s="87">
        <f>SUM($B$71:BC71)-SUM($B$72:BC72)</f>
        <v>0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/>
      <c r="C74" s="128"/>
      <c r="D74" s="331"/>
      <c r="E74" s="331"/>
      <c r="F74" s="331">
        <f>($F$71*TaxDepr!B$33)</f>
        <v>0</v>
      </c>
      <c r="G74" s="331">
        <f>($F$71*TaxDepr!C$33)</f>
        <v>0</v>
      </c>
      <c r="H74" s="331">
        <f>($F$71*TaxDepr!D$33)</f>
        <v>0</v>
      </c>
      <c r="I74" s="331">
        <f>($F$71*TaxDepr!E$33)</f>
        <v>0</v>
      </c>
      <c r="J74" s="331">
        <f>($F$71*TaxDepr!F$33)</f>
        <v>0</v>
      </c>
      <c r="K74" s="331">
        <f>($F$71*TaxDepr!G$33)</f>
        <v>0</v>
      </c>
      <c r="L74" s="331">
        <f>($F$71*TaxDepr!H$33)</f>
        <v>0</v>
      </c>
      <c r="M74" s="331">
        <f>($F$71*TaxDepr!I$33)</f>
        <v>0</v>
      </c>
      <c r="N74" s="331">
        <f>($F$71*TaxDepr!J$33)</f>
        <v>0</v>
      </c>
      <c r="O74" s="331">
        <f>($F$71*TaxDepr!K$33)</f>
        <v>0</v>
      </c>
      <c r="P74" s="331">
        <f>($F$71*TaxDepr!L$33)</f>
        <v>0</v>
      </c>
      <c r="Q74" s="331">
        <f>($F$71*TaxDepr!M$33)</f>
        <v>0</v>
      </c>
      <c r="R74" s="331">
        <f>($F$71*TaxDepr!N$33)</f>
        <v>0</v>
      </c>
      <c r="S74" s="331">
        <f>($F$71*TaxDepr!O$33)</f>
        <v>0</v>
      </c>
      <c r="T74" s="331">
        <f>($F$71*TaxDepr!P$33)</f>
        <v>0</v>
      </c>
      <c r="U74" s="331">
        <f>($F$71*TaxDepr!Q$33)</f>
        <v>0</v>
      </c>
      <c r="V74" s="331">
        <f>($F$71*TaxDepr!R$33)</f>
        <v>0</v>
      </c>
      <c r="W74" s="331">
        <f>($F$71*TaxDepr!S$33)</f>
        <v>0</v>
      </c>
      <c r="X74" s="331">
        <f>($F$71*TaxDepr!T$33)</f>
        <v>0</v>
      </c>
      <c r="Y74" s="331">
        <f>($F$71*TaxDepr!U$33)</f>
        <v>0</v>
      </c>
      <c r="Z74" s="331">
        <f>($F$71*TaxDepr!V$33)</f>
        <v>0</v>
      </c>
      <c r="AA74" s="331"/>
      <c r="AB74" s="331">
        <f>($J$71*TaxDepr!T$33)</f>
        <v>0</v>
      </c>
      <c r="AC74" s="331">
        <f>($J$71*TaxDepr!U$33)</f>
        <v>0</v>
      </c>
      <c r="AD74" s="331">
        <f>($J$71*TaxDepr!V$33)</f>
        <v>0</v>
      </c>
      <c r="AE74" s="331"/>
      <c r="AF74" s="331">
        <f>($J$71*TaxDepr!X$33)</f>
        <v>0</v>
      </c>
      <c r="AG74" s="331">
        <f>($J$71*TaxDepr!Y$33)</f>
        <v>0</v>
      </c>
      <c r="AH74" s="331">
        <f>($J$71*TaxDepr!Z$33)</f>
        <v>0</v>
      </c>
      <c r="AI74" s="331">
        <f>($J$71*TaxDepr!AA$33)</f>
        <v>0</v>
      </c>
      <c r="AJ74" s="331">
        <f>($J$71*TaxDepr!AB$33)</f>
        <v>0</v>
      </c>
      <c r="AK74" s="331">
        <f>($J$71*TaxDepr!AC$33)</f>
        <v>0</v>
      </c>
      <c r="AL74" s="331">
        <f>($J$71*TaxDepr!AD$33)</f>
        <v>0</v>
      </c>
      <c r="AM74" s="331">
        <f>($J$71*TaxDepr!AE$33)</f>
        <v>0</v>
      </c>
      <c r="AN74" s="331">
        <f>($J$71*TaxDepr!AF$33)</f>
        <v>0</v>
      </c>
      <c r="AO74" s="331">
        <f>($J$71*TaxDepr!AG$33)</f>
        <v>0</v>
      </c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0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8">C72+C74</f>
        <v>0</v>
      </c>
      <c r="D75" s="95">
        <f t="shared" si="38"/>
        <v>0</v>
      </c>
      <c r="E75" s="95">
        <f t="shared" si="38"/>
        <v>0</v>
      </c>
      <c r="F75" s="95">
        <f t="shared" si="38"/>
        <v>0</v>
      </c>
      <c r="G75" s="95">
        <f t="shared" si="38"/>
        <v>0</v>
      </c>
      <c r="H75" s="95">
        <f t="shared" si="38"/>
        <v>0</v>
      </c>
      <c r="I75" s="95">
        <f t="shared" si="38"/>
        <v>0</v>
      </c>
      <c r="J75" s="95">
        <f t="shared" si="38"/>
        <v>0</v>
      </c>
      <c r="K75" s="95">
        <f t="shared" si="38"/>
        <v>0</v>
      </c>
      <c r="L75" s="95">
        <f t="shared" si="38"/>
        <v>0</v>
      </c>
      <c r="M75" s="95">
        <f t="shared" si="38"/>
        <v>0</v>
      </c>
      <c r="N75" s="95">
        <f t="shared" si="38"/>
        <v>0</v>
      </c>
      <c r="O75" s="95">
        <f t="shared" si="38"/>
        <v>0</v>
      </c>
      <c r="P75" s="95">
        <f t="shared" si="38"/>
        <v>0</v>
      </c>
      <c r="Q75" s="95">
        <f t="shared" si="38"/>
        <v>0</v>
      </c>
      <c r="R75" s="95">
        <f t="shared" si="38"/>
        <v>0</v>
      </c>
      <c r="S75" s="95">
        <f t="shared" si="38"/>
        <v>0</v>
      </c>
      <c r="T75" s="95">
        <f t="shared" si="38"/>
        <v>0</v>
      </c>
      <c r="U75" s="95">
        <f t="shared" si="38"/>
        <v>0</v>
      </c>
      <c r="V75" s="95">
        <f t="shared" si="38"/>
        <v>0</v>
      </c>
      <c r="W75" s="95">
        <f t="shared" si="38"/>
        <v>0</v>
      </c>
      <c r="X75" s="95">
        <f t="shared" si="38"/>
        <v>0</v>
      </c>
      <c r="Y75" s="95">
        <f t="shared" si="38"/>
        <v>0</v>
      </c>
      <c r="Z75" s="95">
        <f t="shared" si="38"/>
        <v>0</v>
      </c>
      <c r="AA75" s="95">
        <f t="shared" si="38"/>
        <v>0</v>
      </c>
      <c r="AB75" s="95">
        <f t="shared" si="38"/>
        <v>0</v>
      </c>
      <c r="AC75" s="95">
        <f t="shared" si="38"/>
        <v>0</v>
      </c>
      <c r="AD75" s="95">
        <f t="shared" si="38"/>
        <v>0</v>
      </c>
      <c r="AE75" s="95">
        <f t="shared" si="38"/>
        <v>0</v>
      </c>
      <c r="AF75" s="95">
        <f t="shared" si="38"/>
        <v>0</v>
      </c>
      <c r="AG75" s="95">
        <f t="shared" si="38"/>
        <v>0</v>
      </c>
      <c r="AH75" s="95">
        <f t="shared" si="38"/>
        <v>0</v>
      </c>
      <c r="AI75" s="95">
        <f t="shared" si="38"/>
        <v>0</v>
      </c>
      <c r="AJ75" s="95">
        <f t="shared" si="38"/>
        <v>0</v>
      </c>
      <c r="AK75" s="95">
        <f t="shared" si="38"/>
        <v>0</v>
      </c>
      <c r="AL75" s="95">
        <f t="shared" si="38"/>
        <v>0</v>
      </c>
      <c r="AM75" s="95">
        <f t="shared" si="38"/>
        <v>0</v>
      </c>
      <c r="AN75" s="95">
        <f t="shared" si="38"/>
        <v>0</v>
      </c>
      <c r="AO75" s="95">
        <f t="shared" si="38"/>
        <v>0</v>
      </c>
      <c r="AP75" s="95">
        <f t="shared" si="38"/>
        <v>0</v>
      </c>
      <c r="AQ75" s="95">
        <f t="shared" si="38"/>
        <v>0</v>
      </c>
      <c r="AR75" s="95">
        <f t="shared" si="38"/>
        <v>0</v>
      </c>
      <c r="AS75" s="95">
        <f t="shared" si="38"/>
        <v>0</v>
      </c>
      <c r="AT75" s="95">
        <f t="shared" si="38"/>
        <v>0</v>
      </c>
      <c r="AU75" s="95">
        <f t="shared" si="38"/>
        <v>0</v>
      </c>
      <c r="AV75" s="95">
        <f t="shared" si="38"/>
        <v>0</v>
      </c>
      <c r="AW75" s="95">
        <f t="shared" si="38"/>
        <v>0</v>
      </c>
      <c r="AX75" s="95">
        <f t="shared" si="38"/>
        <v>0</v>
      </c>
      <c r="AY75" s="95">
        <f t="shared" si="38"/>
        <v>0</v>
      </c>
      <c r="AZ75" s="95">
        <f t="shared" si="38"/>
        <v>0</v>
      </c>
      <c r="BA75" s="95">
        <f t="shared" si="38"/>
        <v>0</v>
      </c>
      <c r="BB75" s="95">
        <f t="shared" si="38"/>
        <v>0</v>
      </c>
      <c r="BC75" s="95">
        <f t="shared" si="38"/>
        <v>0</v>
      </c>
      <c r="BD75" s="95">
        <f t="shared" si="38"/>
        <v>0</v>
      </c>
      <c r="BE75" s="95">
        <f t="shared" si="38"/>
        <v>0</v>
      </c>
      <c r="BF75" s="95">
        <f t="shared" si="38"/>
        <v>0</v>
      </c>
      <c r="BG75" s="95">
        <f t="shared" si="38"/>
        <v>0</v>
      </c>
      <c r="BH75" s="95">
        <f t="shared" si="38"/>
        <v>0</v>
      </c>
      <c r="BI75" s="95">
        <f t="shared" si="38"/>
        <v>0</v>
      </c>
      <c r="BJ75" s="95">
        <f t="shared" si="38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9">B20</f>
        <v>0</v>
      </c>
      <c r="C78" s="87">
        <f t="shared" si="39"/>
        <v>0</v>
      </c>
      <c r="D78" s="87">
        <f t="shared" si="39"/>
        <v>0</v>
      </c>
      <c r="E78" s="87">
        <f t="shared" si="39"/>
        <v>0</v>
      </c>
      <c r="F78" s="87">
        <f t="shared" si="39"/>
        <v>0</v>
      </c>
      <c r="G78" s="87">
        <f t="shared" si="39"/>
        <v>0</v>
      </c>
      <c r="H78" s="87">
        <f t="shared" si="39"/>
        <v>0</v>
      </c>
      <c r="I78" s="87">
        <f t="shared" si="39"/>
        <v>0</v>
      </c>
      <c r="J78" s="87">
        <f t="shared" si="39"/>
        <v>0</v>
      </c>
      <c r="K78" s="87">
        <f t="shared" si="39"/>
        <v>0</v>
      </c>
      <c r="L78" s="87">
        <f t="shared" si="39"/>
        <v>0</v>
      </c>
      <c r="M78" s="87">
        <f t="shared" si="39"/>
        <v>0</v>
      </c>
      <c r="N78" s="87">
        <f t="shared" si="39"/>
        <v>0</v>
      </c>
      <c r="O78" s="87">
        <f t="shared" si="39"/>
        <v>0</v>
      </c>
      <c r="P78" s="87">
        <f t="shared" si="39"/>
        <v>0</v>
      </c>
      <c r="Q78" s="87">
        <f t="shared" si="39"/>
        <v>0</v>
      </c>
      <c r="R78" s="87">
        <f t="shared" si="39"/>
        <v>0</v>
      </c>
      <c r="S78" s="87">
        <f t="shared" si="39"/>
        <v>0</v>
      </c>
      <c r="T78" s="87">
        <f t="shared" si="39"/>
        <v>0</v>
      </c>
      <c r="U78" s="87">
        <f t="shared" si="39"/>
        <v>0</v>
      </c>
      <c r="V78" s="87">
        <f t="shared" si="39"/>
        <v>0</v>
      </c>
      <c r="W78" s="87">
        <f t="shared" si="39"/>
        <v>0</v>
      </c>
      <c r="X78" s="87">
        <f t="shared" si="39"/>
        <v>0</v>
      </c>
      <c r="Y78" s="87">
        <f t="shared" si="39"/>
        <v>0</v>
      </c>
      <c r="Z78" s="87">
        <f t="shared" si="39"/>
        <v>0</v>
      </c>
      <c r="AA78" s="87">
        <f t="shared" si="39"/>
        <v>0</v>
      </c>
      <c r="AB78" s="87">
        <f t="shared" si="39"/>
        <v>0</v>
      </c>
      <c r="AC78" s="87">
        <f t="shared" si="39"/>
        <v>0</v>
      </c>
      <c r="AD78" s="87">
        <f t="shared" si="39"/>
        <v>0</v>
      </c>
      <c r="AE78" s="87">
        <f t="shared" si="39"/>
        <v>0</v>
      </c>
      <c r="AF78" s="87">
        <f t="shared" si="39"/>
        <v>0</v>
      </c>
      <c r="AG78" s="87">
        <f t="shared" si="39"/>
        <v>0</v>
      </c>
      <c r="AH78" s="87">
        <f t="shared" si="39"/>
        <v>0</v>
      </c>
      <c r="AI78" s="87">
        <f t="shared" si="39"/>
        <v>0</v>
      </c>
      <c r="AJ78" s="87">
        <f t="shared" si="39"/>
        <v>0</v>
      </c>
      <c r="AK78" s="87">
        <f t="shared" si="39"/>
        <v>0</v>
      </c>
      <c r="AL78" s="87">
        <f t="shared" si="39"/>
        <v>0</v>
      </c>
      <c r="AM78" s="87">
        <f t="shared" si="39"/>
        <v>0</v>
      </c>
      <c r="AN78" s="87">
        <f t="shared" si="39"/>
        <v>0</v>
      </c>
      <c r="AO78" s="87">
        <f t="shared" si="39"/>
        <v>0</v>
      </c>
      <c r="AP78" s="87">
        <f t="shared" si="39"/>
        <v>0</v>
      </c>
      <c r="AQ78" s="87">
        <f t="shared" si="39"/>
        <v>0</v>
      </c>
      <c r="AR78" s="87">
        <f t="shared" si="39"/>
        <v>0</v>
      </c>
      <c r="AS78" s="87">
        <f t="shared" si="39"/>
        <v>0</v>
      </c>
      <c r="AT78" s="87">
        <f t="shared" si="39"/>
        <v>0</v>
      </c>
      <c r="AU78" s="87">
        <f t="shared" si="39"/>
        <v>0</v>
      </c>
      <c r="AV78" s="87">
        <f t="shared" si="39"/>
        <v>0</v>
      </c>
      <c r="AW78" s="87">
        <f t="shared" si="39"/>
        <v>0</v>
      </c>
      <c r="AX78" s="87">
        <f t="shared" si="39"/>
        <v>0</v>
      </c>
      <c r="AY78" s="87">
        <f t="shared" si="39"/>
        <v>0</v>
      </c>
      <c r="AZ78" s="87">
        <f t="shared" si="39"/>
        <v>0</v>
      </c>
      <c r="BA78" s="87">
        <f t="shared" si="39"/>
        <v>0</v>
      </c>
      <c r="BB78" s="87">
        <f t="shared" si="39"/>
        <v>0</v>
      </c>
      <c r="BC78" s="87">
        <f t="shared" si="39"/>
        <v>0</v>
      </c>
      <c r="BD78" s="87">
        <f t="shared" si="39"/>
        <v>0</v>
      </c>
      <c r="BE78" s="87">
        <f t="shared" si="39"/>
        <v>0</v>
      </c>
      <c r="BF78" s="87">
        <f t="shared" si="39"/>
        <v>0</v>
      </c>
      <c r="BG78" s="87">
        <f t="shared" si="39"/>
        <v>0</v>
      </c>
      <c r="BH78" s="87">
        <f t="shared" si="39"/>
        <v>0</v>
      </c>
      <c r="BI78" s="87">
        <f t="shared" si="39"/>
        <v>0</v>
      </c>
      <c r="BJ78" s="87">
        <f t="shared" si="39"/>
        <v>0</v>
      </c>
      <c r="BK78" s="87">
        <f t="shared" si="39"/>
        <v>0</v>
      </c>
      <c r="BL78" s="87">
        <f t="shared" si="39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0</v>
      </c>
      <c r="E80" s="87">
        <f>SUM($B$78:E78)</f>
        <v>0</v>
      </c>
      <c r="F80" s="87">
        <f>SUM($B$78:F78)</f>
        <v>0</v>
      </c>
      <c r="G80" s="87">
        <f>SUM($B$78:G78)</f>
        <v>0</v>
      </c>
      <c r="H80" s="87">
        <f>SUM($B$78:H78)</f>
        <v>0</v>
      </c>
      <c r="I80" s="87">
        <f>SUM($B$78:I78)</f>
        <v>0</v>
      </c>
      <c r="J80" s="87">
        <f>SUM($B$78:J78)</f>
        <v>0</v>
      </c>
      <c r="K80" s="87">
        <f>SUM($B$78:K78)</f>
        <v>0</v>
      </c>
      <c r="L80" s="87">
        <f>SUM($B$78:L78)</f>
        <v>0</v>
      </c>
      <c r="M80" s="87">
        <f>SUM($B$78:M78)</f>
        <v>0</v>
      </c>
      <c r="N80" s="87">
        <f>SUM($B$78:N78)</f>
        <v>0</v>
      </c>
      <c r="O80" s="87">
        <f>SUM($B$78:O78)</f>
        <v>0</v>
      </c>
      <c r="P80" s="87">
        <f>SUM($B$78:P78)</f>
        <v>0</v>
      </c>
      <c r="Q80" s="87">
        <f>SUM($B$78:Q78)</f>
        <v>0</v>
      </c>
      <c r="R80" s="87">
        <f>SUM($B$78:R78)</f>
        <v>0</v>
      </c>
      <c r="S80" s="87">
        <f>SUM($B$78:S78)</f>
        <v>0</v>
      </c>
      <c r="T80" s="87">
        <f>SUM($B$78:T78)</f>
        <v>0</v>
      </c>
      <c r="U80" s="87">
        <f>SUM($B$78:U78)</f>
        <v>0</v>
      </c>
      <c r="V80" s="87">
        <f>SUM($B$78:V78)</f>
        <v>0</v>
      </c>
      <c r="W80" s="87">
        <f>SUM($B$78:W78)</f>
        <v>0</v>
      </c>
      <c r="X80" s="87">
        <f>SUM($B$78:X78)</f>
        <v>0</v>
      </c>
      <c r="Y80" s="87">
        <f>SUM($B$78:Y78)</f>
        <v>0</v>
      </c>
      <c r="Z80" s="87">
        <f>SUM($B$78:Z78)</f>
        <v>0</v>
      </c>
      <c r="AA80" s="87">
        <f>SUM($B$78:AA78)</f>
        <v>0</v>
      </c>
      <c r="AB80" s="87">
        <f>SUM($B$78:AB78)</f>
        <v>0</v>
      </c>
      <c r="AC80" s="87">
        <f>SUM($B$78:AC78)</f>
        <v>0</v>
      </c>
      <c r="AD80" s="87">
        <f>SUM($B$78:AD78)</f>
        <v>0</v>
      </c>
      <c r="AE80" s="87">
        <f>SUM($B$78:AE78)</f>
        <v>0</v>
      </c>
      <c r="AF80" s="87">
        <f>SUM($B$78:AF78)</f>
        <v>0</v>
      </c>
      <c r="AG80" s="87">
        <f>SUM($B$78:AG78)</f>
        <v>0</v>
      </c>
      <c r="AH80" s="87">
        <f>SUM($B$78:AH78)</f>
        <v>0</v>
      </c>
      <c r="AI80" s="87">
        <f>SUM($B$78:AI78)</f>
        <v>0</v>
      </c>
      <c r="AJ80" s="87">
        <f>SUM($B$78:AJ78)</f>
        <v>0</v>
      </c>
      <c r="AK80" s="87">
        <f>SUM($B$78:AK78)</f>
        <v>0</v>
      </c>
      <c r="AL80" s="87">
        <f>SUM($B$78:AL78)</f>
        <v>0</v>
      </c>
      <c r="AM80" s="87">
        <f>SUM($B$78:AM78)</f>
        <v>0</v>
      </c>
      <c r="AN80" s="87">
        <f>SUM($B$78:AN78)</f>
        <v>0</v>
      </c>
      <c r="AO80" s="87">
        <f>SUM($B$78:AO78)</f>
        <v>0</v>
      </c>
      <c r="AP80" s="87">
        <f>SUM($B$78:AP78)</f>
        <v>0</v>
      </c>
      <c r="AQ80" s="87">
        <f>SUM($B$78:AQ78)</f>
        <v>0</v>
      </c>
      <c r="AR80" s="87">
        <f>SUM($B$78:AR78)</f>
        <v>0</v>
      </c>
      <c r="AS80" s="87">
        <f>SUM($B$78:AS78)</f>
        <v>0</v>
      </c>
      <c r="AT80" s="87">
        <f>SUM($B$78:AT78)</f>
        <v>0</v>
      </c>
      <c r="AU80" s="87">
        <f>SUM($B$78:AU78)</f>
        <v>0</v>
      </c>
      <c r="AV80" s="87">
        <f>SUM($B$78:AV78)</f>
        <v>0</v>
      </c>
      <c r="AW80" s="87">
        <f>SUM($B$78:AW78)</f>
        <v>0</v>
      </c>
      <c r="AX80" s="87">
        <f>SUM($B$78:AX78)</f>
        <v>0</v>
      </c>
      <c r="AY80" s="87">
        <f>SUM($B$78:AY78)</f>
        <v>0</v>
      </c>
      <c r="AZ80" s="87">
        <f>SUM($B$78:AZ78)</f>
        <v>0</v>
      </c>
      <c r="BA80" s="87">
        <f>SUM($B$78:BA78)</f>
        <v>0</v>
      </c>
      <c r="BB80" s="87">
        <f>SUM($B$78:BB78)</f>
        <v>0</v>
      </c>
      <c r="BC80" s="87">
        <f>SUM($B$78:BC78)</f>
        <v>0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0</v>
      </c>
      <c r="E81" s="330">
        <f t="shared" ref="E81:BL81" si="40">E74</f>
        <v>0</v>
      </c>
      <c r="F81" s="330">
        <f t="shared" si="40"/>
        <v>0</v>
      </c>
      <c r="G81" s="330">
        <f t="shared" si="40"/>
        <v>0</v>
      </c>
      <c r="H81" s="330">
        <f t="shared" si="40"/>
        <v>0</v>
      </c>
      <c r="I81" s="330">
        <f t="shared" si="40"/>
        <v>0</v>
      </c>
      <c r="J81" s="330">
        <f t="shared" si="40"/>
        <v>0</v>
      </c>
      <c r="K81" s="330">
        <f t="shared" si="40"/>
        <v>0</v>
      </c>
      <c r="L81" s="330">
        <f t="shared" si="40"/>
        <v>0</v>
      </c>
      <c r="M81" s="330">
        <f t="shared" si="40"/>
        <v>0</v>
      </c>
      <c r="N81" s="330">
        <f t="shared" si="40"/>
        <v>0</v>
      </c>
      <c r="O81" s="330">
        <f t="shared" si="40"/>
        <v>0</v>
      </c>
      <c r="P81" s="330">
        <f t="shared" si="40"/>
        <v>0</v>
      </c>
      <c r="Q81" s="330">
        <f t="shared" si="40"/>
        <v>0</v>
      </c>
      <c r="R81" s="330">
        <f t="shared" si="40"/>
        <v>0</v>
      </c>
      <c r="S81" s="330">
        <f t="shared" si="40"/>
        <v>0</v>
      </c>
      <c r="T81" s="330">
        <f t="shared" si="40"/>
        <v>0</v>
      </c>
      <c r="U81" s="330">
        <f t="shared" si="40"/>
        <v>0</v>
      </c>
      <c r="V81" s="330">
        <f t="shared" si="40"/>
        <v>0</v>
      </c>
      <c r="W81" s="330">
        <f t="shared" si="40"/>
        <v>0</v>
      </c>
      <c r="X81" s="330">
        <f t="shared" si="40"/>
        <v>0</v>
      </c>
      <c r="Y81" s="330">
        <f t="shared" si="40"/>
        <v>0</v>
      </c>
      <c r="Z81" s="330">
        <f t="shared" si="40"/>
        <v>0</v>
      </c>
      <c r="AA81" s="330">
        <f t="shared" si="40"/>
        <v>0</v>
      </c>
      <c r="AB81" s="330">
        <f t="shared" si="40"/>
        <v>0</v>
      </c>
      <c r="AC81" s="330">
        <f t="shared" si="40"/>
        <v>0</v>
      </c>
      <c r="AD81" s="330">
        <f t="shared" si="40"/>
        <v>0</v>
      </c>
      <c r="AE81" s="330">
        <f t="shared" si="40"/>
        <v>0</v>
      </c>
      <c r="AF81" s="330">
        <f t="shared" si="40"/>
        <v>0</v>
      </c>
      <c r="AG81" s="330">
        <f t="shared" si="40"/>
        <v>0</v>
      </c>
      <c r="AH81" s="330">
        <f t="shared" si="40"/>
        <v>0</v>
      </c>
      <c r="AI81" s="330">
        <f t="shared" si="40"/>
        <v>0</v>
      </c>
      <c r="AJ81" s="330">
        <f t="shared" si="40"/>
        <v>0</v>
      </c>
      <c r="AK81" s="330">
        <f t="shared" si="40"/>
        <v>0</v>
      </c>
      <c r="AL81" s="330">
        <f t="shared" si="40"/>
        <v>0</v>
      </c>
      <c r="AM81" s="330">
        <f t="shared" si="40"/>
        <v>0</v>
      </c>
      <c r="AN81" s="330">
        <f t="shared" si="40"/>
        <v>0</v>
      </c>
      <c r="AO81" s="330">
        <f t="shared" si="40"/>
        <v>0</v>
      </c>
      <c r="AP81" s="330">
        <f t="shared" si="40"/>
        <v>0</v>
      </c>
      <c r="AQ81" s="330">
        <f t="shared" si="40"/>
        <v>0</v>
      </c>
      <c r="AR81" s="330">
        <f t="shared" si="40"/>
        <v>0</v>
      </c>
      <c r="AS81" s="330">
        <f t="shared" si="40"/>
        <v>0</v>
      </c>
      <c r="AT81" s="330">
        <f t="shared" si="40"/>
        <v>0</v>
      </c>
      <c r="AU81" s="330">
        <f t="shared" si="40"/>
        <v>0</v>
      </c>
      <c r="AV81" s="330">
        <f t="shared" si="40"/>
        <v>0</v>
      </c>
      <c r="AW81" s="330">
        <f t="shared" si="40"/>
        <v>0</v>
      </c>
      <c r="AX81" s="330">
        <f t="shared" si="40"/>
        <v>0</v>
      </c>
      <c r="AY81" s="330">
        <f t="shared" si="40"/>
        <v>0</v>
      </c>
      <c r="AZ81" s="330">
        <f t="shared" si="40"/>
        <v>0</v>
      </c>
      <c r="BA81" s="330">
        <f t="shared" si="40"/>
        <v>0</v>
      </c>
      <c r="BB81" s="330">
        <f t="shared" si="40"/>
        <v>0</v>
      </c>
      <c r="BC81" s="330">
        <f t="shared" si="40"/>
        <v>0</v>
      </c>
      <c r="BD81" s="330">
        <f t="shared" si="40"/>
        <v>0</v>
      </c>
      <c r="BE81" s="330">
        <f t="shared" si="40"/>
        <v>0</v>
      </c>
      <c r="BF81" s="330">
        <f t="shared" si="40"/>
        <v>0</v>
      </c>
      <c r="BG81" s="330">
        <f t="shared" si="40"/>
        <v>0</v>
      </c>
      <c r="BH81" s="330">
        <f t="shared" si="40"/>
        <v>0</v>
      </c>
      <c r="BI81" s="330">
        <f t="shared" si="40"/>
        <v>0</v>
      </c>
      <c r="BJ81" s="330">
        <f t="shared" si="40"/>
        <v>0</v>
      </c>
      <c r="BK81" s="330">
        <f t="shared" si="40"/>
        <v>0</v>
      </c>
      <c r="BL81" s="330">
        <f t="shared" si="40"/>
        <v>0</v>
      </c>
      <c r="BM81" s="37"/>
      <c r="BN81" s="75">
        <f>SUM(B81:BM81)</f>
        <v>0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1">C79+C81</f>
        <v>0</v>
      </c>
      <c r="D82" s="95">
        <f t="shared" si="41"/>
        <v>0</v>
      </c>
      <c r="E82" s="95">
        <f t="shared" si="41"/>
        <v>0</v>
      </c>
      <c r="F82" s="95">
        <f t="shared" si="41"/>
        <v>0</v>
      </c>
      <c r="G82" s="95">
        <f t="shared" si="41"/>
        <v>0</v>
      </c>
      <c r="H82" s="95">
        <f t="shared" si="41"/>
        <v>0</v>
      </c>
      <c r="I82" s="95">
        <f t="shared" si="41"/>
        <v>0</v>
      </c>
      <c r="J82" s="95">
        <f t="shared" si="41"/>
        <v>0</v>
      </c>
      <c r="K82" s="95">
        <f t="shared" si="41"/>
        <v>0</v>
      </c>
      <c r="L82" s="95">
        <f t="shared" si="41"/>
        <v>0</v>
      </c>
      <c r="M82" s="95">
        <f t="shared" si="41"/>
        <v>0</v>
      </c>
      <c r="N82" s="95">
        <f t="shared" si="41"/>
        <v>0</v>
      </c>
      <c r="O82" s="95">
        <f t="shared" si="41"/>
        <v>0</v>
      </c>
      <c r="P82" s="95">
        <f t="shared" si="41"/>
        <v>0</v>
      </c>
      <c r="Q82" s="95">
        <f t="shared" si="41"/>
        <v>0</v>
      </c>
      <c r="R82" s="95">
        <f t="shared" si="41"/>
        <v>0</v>
      </c>
      <c r="S82" s="95">
        <f t="shared" si="41"/>
        <v>0</v>
      </c>
      <c r="T82" s="95">
        <f t="shared" si="41"/>
        <v>0</v>
      </c>
      <c r="U82" s="95">
        <f t="shared" si="41"/>
        <v>0</v>
      </c>
      <c r="V82" s="95">
        <f t="shared" si="41"/>
        <v>0</v>
      </c>
      <c r="W82" s="95">
        <f t="shared" si="41"/>
        <v>0</v>
      </c>
      <c r="X82" s="95">
        <f t="shared" si="41"/>
        <v>0</v>
      </c>
      <c r="Y82" s="95">
        <f t="shared" si="41"/>
        <v>0</v>
      </c>
      <c r="Z82" s="95">
        <f t="shared" si="41"/>
        <v>0</v>
      </c>
      <c r="AA82" s="95">
        <f t="shared" si="41"/>
        <v>0</v>
      </c>
      <c r="AB82" s="95">
        <f t="shared" si="41"/>
        <v>0</v>
      </c>
      <c r="AC82" s="95">
        <f t="shared" si="41"/>
        <v>0</v>
      </c>
      <c r="AD82" s="95">
        <f t="shared" si="41"/>
        <v>0</v>
      </c>
      <c r="AE82" s="95">
        <f t="shared" si="41"/>
        <v>0</v>
      </c>
      <c r="AF82" s="95">
        <f t="shared" si="41"/>
        <v>0</v>
      </c>
      <c r="AG82" s="95">
        <f t="shared" si="41"/>
        <v>0</v>
      </c>
      <c r="AH82" s="95">
        <f t="shared" si="41"/>
        <v>0</v>
      </c>
      <c r="AI82" s="95">
        <f t="shared" si="41"/>
        <v>0</v>
      </c>
      <c r="AJ82" s="95">
        <f t="shared" si="41"/>
        <v>0</v>
      </c>
      <c r="AK82" s="95">
        <f t="shared" si="41"/>
        <v>0</v>
      </c>
      <c r="AL82" s="95">
        <f t="shared" si="41"/>
        <v>0</v>
      </c>
      <c r="AM82" s="95">
        <f t="shared" si="41"/>
        <v>0</v>
      </c>
      <c r="AN82" s="95">
        <f t="shared" si="41"/>
        <v>0</v>
      </c>
      <c r="AO82" s="95">
        <f t="shared" si="41"/>
        <v>0</v>
      </c>
      <c r="AP82" s="95">
        <f t="shared" si="41"/>
        <v>0</v>
      </c>
      <c r="AQ82" s="95">
        <f t="shared" si="41"/>
        <v>0</v>
      </c>
      <c r="AR82" s="95">
        <f t="shared" si="41"/>
        <v>0</v>
      </c>
      <c r="AS82" s="95">
        <f t="shared" si="41"/>
        <v>0</v>
      </c>
      <c r="AT82" s="95">
        <f t="shared" si="41"/>
        <v>0</v>
      </c>
      <c r="AU82" s="95">
        <f t="shared" si="41"/>
        <v>0</v>
      </c>
      <c r="AV82" s="95">
        <f t="shared" si="41"/>
        <v>0</v>
      </c>
      <c r="AW82" s="95">
        <f t="shared" si="41"/>
        <v>0</v>
      </c>
      <c r="AX82" s="95">
        <f t="shared" si="41"/>
        <v>0</v>
      </c>
      <c r="AY82" s="95">
        <f t="shared" si="41"/>
        <v>0</v>
      </c>
      <c r="AZ82" s="95">
        <f t="shared" si="41"/>
        <v>0</v>
      </c>
      <c r="BA82" s="95">
        <f t="shared" si="41"/>
        <v>0</v>
      </c>
      <c r="BB82" s="95">
        <f t="shared" si="41"/>
        <v>0</v>
      </c>
      <c r="BC82" s="95">
        <f t="shared" si="41"/>
        <v>0</v>
      </c>
      <c r="BD82" s="95">
        <f t="shared" si="41"/>
        <v>0</v>
      </c>
      <c r="BE82" s="95">
        <f t="shared" si="41"/>
        <v>0</v>
      </c>
      <c r="BF82" s="95">
        <f t="shared" si="41"/>
        <v>0</v>
      </c>
      <c r="BG82" s="95">
        <f t="shared" si="41"/>
        <v>0</v>
      </c>
      <c r="BH82" s="95">
        <f t="shared" si="41"/>
        <v>0</v>
      </c>
      <c r="BI82" s="95">
        <f t="shared" si="41"/>
        <v>0</v>
      </c>
      <c r="BJ82" s="95">
        <f t="shared" si="41"/>
        <v>0</v>
      </c>
      <c r="BK82" s="95">
        <f t="shared" si="41"/>
        <v>0</v>
      </c>
      <c r="BL82" s="95">
        <f t="shared" si="41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AY85" si="42">$B$20*(1-$B$5)/$B$3</f>
        <v>0</v>
      </c>
      <c r="C85" s="75">
        <f t="shared" si="42"/>
        <v>0</v>
      </c>
      <c r="D85" s="75">
        <f t="shared" si="42"/>
        <v>0</v>
      </c>
      <c r="E85" s="75">
        <f t="shared" si="42"/>
        <v>0</v>
      </c>
      <c r="F85" s="75">
        <f t="shared" si="42"/>
        <v>0</v>
      </c>
      <c r="G85" s="75">
        <f t="shared" si="42"/>
        <v>0</v>
      </c>
      <c r="H85" s="75">
        <f t="shared" si="42"/>
        <v>0</v>
      </c>
      <c r="I85" s="75">
        <f t="shared" si="42"/>
        <v>0</v>
      </c>
      <c r="J85" s="75">
        <f t="shared" si="42"/>
        <v>0</v>
      </c>
      <c r="K85" s="75">
        <f t="shared" si="42"/>
        <v>0</v>
      </c>
      <c r="L85" s="75">
        <f t="shared" si="42"/>
        <v>0</v>
      </c>
      <c r="M85" s="75">
        <f t="shared" si="42"/>
        <v>0</v>
      </c>
      <c r="N85" s="75">
        <f t="shared" si="42"/>
        <v>0</v>
      </c>
      <c r="O85" s="75">
        <f t="shared" si="42"/>
        <v>0</v>
      </c>
      <c r="P85" s="75">
        <f t="shared" si="42"/>
        <v>0</v>
      </c>
      <c r="Q85" s="75">
        <f t="shared" si="42"/>
        <v>0</v>
      </c>
      <c r="R85" s="75">
        <f t="shared" si="42"/>
        <v>0</v>
      </c>
      <c r="S85" s="75">
        <f t="shared" si="42"/>
        <v>0</v>
      </c>
      <c r="T85" s="75">
        <f t="shared" si="42"/>
        <v>0</v>
      </c>
      <c r="U85" s="75">
        <f t="shared" si="42"/>
        <v>0</v>
      </c>
      <c r="V85" s="75">
        <f t="shared" si="42"/>
        <v>0</v>
      </c>
      <c r="W85" s="75">
        <f t="shared" si="42"/>
        <v>0</v>
      </c>
      <c r="X85" s="75">
        <f t="shared" si="42"/>
        <v>0</v>
      </c>
      <c r="Y85" s="75">
        <f t="shared" si="42"/>
        <v>0</v>
      </c>
      <c r="Z85" s="75">
        <f t="shared" si="42"/>
        <v>0</v>
      </c>
      <c r="AA85" s="75">
        <f t="shared" si="42"/>
        <v>0</v>
      </c>
      <c r="AB85" s="75">
        <f t="shared" si="42"/>
        <v>0</v>
      </c>
      <c r="AC85" s="75">
        <f t="shared" si="42"/>
        <v>0</v>
      </c>
      <c r="AD85" s="75">
        <f t="shared" si="42"/>
        <v>0</v>
      </c>
      <c r="AE85" s="75">
        <f t="shared" si="42"/>
        <v>0</v>
      </c>
      <c r="AF85" s="75">
        <f t="shared" si="42"/>
        <v>0</v>
      </c>
      <c r="AG85" s="75">
        <f t="shared" si="42"/>
        <v>0</v>
      </c>
      <c r="AH85" s="75">
        <f t="shared" si="42"/>
        <v>0</v>
      </c>
      <c r="AI85" s="75">
        <f t="shared" si="42"/>
        <v>0</v>
      </c>
      <c r="AJ85" s="75">
        <f t="shared" si="42"/>
        <v>0</v>
      </c>
      <c r="AK85" s="75">
        <f t="shared" si="42"/>
        <v>0</v>
      </c>
      <c r="AL85" s="75">
        <f t="shared" si="42"/>
        <v>0</v>
      </c>
      <c r="AM85" s="75">
        <f t="shared" si="42"/>
        <v>0</v>
      </c>
      <c r="AN85" s="75">
        <f t="shared" si="42"/>
        <v>0</v>
      </c>
      <c r="AO85" s="75">
        <f t="shared" si="42"/>
        <v>0</v>
      </c>
      <c r="AP85" s="75">
        <f t="shared" si="42"/>
        <v>0</v>
      </c>
      <c r="AQ85" s="75">
        <f t="shared" si="42"/>
        <v>0</v>
      </c>
      <c r="AR85" s="75">
        <f t="shared" si="42"/>
        <v>0</v>
      </c>
      <c r="AS85" s="75">
        <f t="shared" si="42"/>
        <v>0</v>
      </c>
      <c r="AT85" s="75">
        <f t="shared" si="42"/>
        <v>0</v>
      </c>
      <c r="AU85" s="75">
        <f t="shared" si="42"/>
        <v>0</v>
      </c>
      <c r="AV85" s="75">
        <f t="shared" si="42"/>
        <v>0</v>
      </c>
      <c r="AW85" s="75">
        <f t="shared" si="42"/>
        <v>0</v>
      </c>
      <c r="AX85" s="75">
        <f t="shared" si="42"/>
        <v>0</v>
      </c>
      <c r="AY85" s="75">
        <f t="shared" si="42"/>
        <v>0</v>
      </c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37"/>
      <c r="BN85" s="75">
        <f t="shared" ref="BN85:BN97" si="43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AZ86" si="44">$C$20*(1-$B$5)/$B$3</f>
        <v>0</v>
      </c>
      <c r="D86" s="75">
        <f t="shared" si="44"/>
        <v>0</v>
      </c>
      <c r="E86" s="75">
        <f t="shared" si="44"/>
        <v>0</v>
      </c>
      <c r="F86" s="75">
        <f t="shared" si="44"/>
        <v>0</v>
      </c>
      <c r="G86" s="75">
        <f t="shared" si="44"/>
        <v>0</v>
      </c>
      <c r="H86" s="75">
        <f t="shared" si="44"/>
        <v>0</v>
      </c>
      <c r="I86" s="75">
        <f t="shared" si="44"/>
        <v>0</v>
      </c>
      <c r="J86" s="75">
        <f t="shared" si="44"/>
        <v>0</v>
      </c>
      <c r="K86" s="75">
        <f t="shared" si="44"/>
        <v>0</v>
      </c>
      <c r="L86" s="75">
        <f t="shared" si="44"/>
        <v>0</v>
      </c>
      <c r="M86" s="75">
        <f t="shared" si="44"/>
        <v>0</v>
      </c>
      <c r="N86" s="75">
        <f t="shared" si="44"/>
        <v>0</v>
      </c>
      <c r="O86" s="75">
        <f t="shared" si="44"/>
        <v>0</v>
      </c>
      <c r="P86" s="75">
        <f t="shared" si="44"/>
        <v>0</v>
      </c>
      <c r="Q86" s="75">
        <f t="shared" si="44"/>
        <v>0</v>
      </c>
      <c r="R86" s="75">
        <f t="shared" si="44"/>
        <v>0</v>
      </c>
      <c r="S86" s="75">
        <f t="shared" si="44"/>
        <v>0</v>
      </c>
      <c r="T86" s="75">
        <f t="shared" si="44"/>
        <v>0</v>
      </c>
      <c r="U86" s="75">
        <f t="shared" si="44"/>
        <v>0</v>
      </c>
      <c r="V86" s="75">
        <f t="shared" si="44"/>
        <v>0</v>
      </c>
      <c r="W86" s="75">
        <f t="shared" si="44"/>
        <v>0</v>
      </c>
      <c r="X86" s="75">
        <f t="shared" si="44"/>
        <v>0</v>
      </c>
      <c r="Y86" s="75">
        <f t="shared" si="44"/>
        <v>0</v>
      </c>
      <c r="Z86" s="75">
        <f t="shared" si="44"/>
        <v>0</v>
      </c>
      <c r="AA86" s="75">
        <f t="shared" si="44"/>
        <v>0</v>
      </c>
      <c r="AB86" s="75">
        <f t="shared" si="44"/>
        <v>0</v>
      </c>
      <c r="AC86" s="75">
        <f t="shared" si="44"/>
        <v>0</v>
      </c>
      <c r="AD86" s="75">
        <f t="shared" si="44"/>
        <v>0</v>
      </c>
      <c r="AE86" s="75">
        <f t="shared" si="44"/>
        <v>0</v>
      </c>
      <c r="AF86" s="75">
        <f t="shared" si="44"/>
        <v>0</v>
      </c>
      <c r="AG86" s="75">
        <f t="shared" si="44"/>
        <v>0</v>
      </c>
      <c r="AH86" s="75">
        <f t="shared" si="44"/>
        <v>0</v>
      </c>
      <c r="AI86" s="75">
        <f t="shared" si="44"/>
        <v>0</v>
      </c>
      <c r="AJ86" s="75">
        <f t="shared" si="44"/>
        <v>0</v>
      </c>
      <c r="AK86" s="75">
        <f t="shared" si="44"/>
        <v>0</v>
      </c>
      <c r="AL86" s="75">
        <f t="shared" si="44"/>
        <v>0</v>
      </c>
      <c r="AM86" s="75">
        <f t="shared" si="44"/>
        <v>0</v>
      </c>
      <c r="AN86" s="75">
        <f t="shared" si="44"/>
        <v>0</v>
      </c>
      <c r="AO86" s="75">
        <f t="shared" si="44"/>
        <v>0</v>
      </c>
      <c r="AP86" s="75">
        <f t="shared" si="44"/>
        <v>0</v>
      </c>
      <c r="AQ86" s="75">
        <f t="shared" si="44"/>
        <v>0</v>
      </c>
      <c r="AR86" s="75">
        <f t="shared" si="44"/>
        <v>0</v>
      </c>
      <c r="AS86" s="75">
        <f t="shared" si="44"/>
        <v>0</v>
      </c>
      <c r="AT86" s="75">
        <f t="shared" si="44"/>
        <v>0</v>
      </c>
      <c r="AU86" s="75">
        <f t="shared" si="44"/>
        <v>0</v>
      </c>
      <c r="AV86" s="75">
        <f t="shared" si="44"/>
        <v>0</v>
      </c>
      <c r="AW86" s="75">
        <f t="shared" si="44"/>
        <v>0</v>
      </c>
      <c r="AX86" s="75">
        <f t="shared" si="44"/>
        <v>0</v>
      </c>
      <c r="AY86" s="75">
        <f t="shared" si="44"/>
        <v>0</v>
      </c>
      <c r="AZ86" s="75">
        <f t="shared" si="44"/>
        <v>0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3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0</v>
      </c>
      <c r="E87" s="75">
        <f t="shared" ref="E87:BA87" si="45">$D$20*(1-$B$5)/$B$3</f>
        <v>0</v>
      </c>
      <c r="F87" s="75">
        <f t="shared" si="45"/>
        <v>0</v>
      </c>
      <c r="G87" s="75">
        <f t="shared" si="45"/>
        <v>0</v>
      </c>
      <c r="H87" s="75">
        <f t="shared" si="45"/>
        <v>0</v>
      </c>
      <c r="I87" s="75">
        <f t="shared" si="45"/>
        <v>0</v>
      </c>
      <c r="J87" s="75">
        <f t="shared" si="45"/>
        <v>0</v>
      </c>
      <c r="K87" s="75">
        <f t="shared" si="45"/>
        <v>0</v>
      </c>
      <c r="L87" s="75">
        <f t="shared" si="45"/>
        <v>0</v>
      </c>
      <c r="M87" s="75">
        <f t="shared" si="45"/>
        <v>0</v>
      </c>
      <c r="N87" s="75">
        <f t="shared" si="45"/>
        <v>0</v>
      </c>
      <c r="O87" s="75">
        <f t="shared" si="45"/>
        <v>0</v>
      </c>
      <c r="P87" s="75">
        <f t="shared" si="45"/>
        <v>0</v>
      </c>
      <c r="Q87" s="75">
        <f t="shared" si="45"/>
        <v>0</v>
      </c>
      <c r="R87" s="75">
        <f t="shared" si="45"/>
        <v>0</v>
      </c>
      <c r="S87" s="75">
        <f t="shared" si="45"/>
        <v>0</v>
      </c>
      <c r="T87" s="75">
        <f t="shared" si="45"/>
        <v>0</v>
      </c>
      <c r="U87" s="75">
        <f t="shared" si="45"/>
        <v>0</v>
      </c>
      <c r="V87" s="75">
        <f t="shared" si="45"/>
        <v>0</v>
      </c>
      <c r="W87" s="75">
        <f t="shared" si="45"/>
        <v>0</v>
      </c>
      <c r="X87" s="75">
        <f t="shared" si="45"/>
        <v>0</v>
      </c>
      <c r="Y87" s="75">
        <f t="shared" si="45"/>
        <v>0</v>
      </c>
      <c r="Z87" s="75">
        <f t="shared" si="45"/>
        <v>0</v>
      </c>
      <c r="AA87" s="75">
        <f t="shared" si="45"/>
        <v>0</v>
      </c>
      <c r="AB87" s="75">
        <f t="shared" si="45"/>
        <v>0</v>
      </c>
      <c r="AC87" s="75">
        <f t="shared" si="45"/>
        <v>0</v>
      </c>
      <c r="AD87" s="75">
        <f t="shared" si="45"/>
        <v>0</v>
      </c>
      <c r="AE87" s="75">
        <f t="shared" si="45"/>
        <v>0</v>
      </c>
      <c r="AF87" s="75">
        <f t="shared" si="45"/>
        <v>0</v>
      </c>
      <c r="AG87" s="75">
        <f t="shared" si="45"/>
        <v>0</v>
      </c>
      <c r="AH87" s="75">
        <f t="shared" si="45"/>
        <v>0</v>
      </c>
      <c r="AI87" s="75">
        <f t="shared" si="45"/>
        <v>0</v>
      </c>
      <c r="AJ87" s="75">
        <f t="shared" si="45"/>
        <v>0</v>
      </c>
      <c r="AK87" s="75">
        <f t="shared" si="45"/>
        <v>0</v>
      </c>
      <c r="AL87" s="75">
        <f t="shared" si="45"/>
        <v>0</v>
      </c>
      <c r="AM87" s="75">
        <f t="shared" si="45"/>
        <v>0</v>
      </c>
      <c r="AN87" s="75">
        <f t="shared" si="45"/>
        <v>0</v>
      </c>
      <c r="AO87" s="75">
        <f t="shared" si="45"/>
        <v>0</v>
      </c>
      <c r="AP87" s="75">
        <f t="shared" si="45"/>
        <v>0</v>
      </c>
      <c r="AQ87" s="75">
        <f t="shared" si="45"/>
        <v>0</v>
      </c>
      <c r="AR87" s="75">
        <f t="shared" si="45"/>
        <v>0</v>
      </c>
      <c r="AS87" s="75">
        <f t="shared" si="45"/>
        <v>0</v>
      </c>
      <c r="AT87" s="75">
        <f t="shared" si="45"/>
        <v>0</v>
      </c>
      <c r="AU87" s="75">
        <f t="shared" si="45"/>
        <v>0</v>
      </c>
      <c r="AV87" s="75">
        <f t="shared" si="45"/>
        <v>0</v>
      </c>
      <c r="AW87" s="75">
        <f t="shared" si="45"/>
        <v>0</v>
      </c>
      <c r="AX87" s="75">
        <f t="shared" si="45"/>
        <v>0</v>
      </c>
      <c r="AY87" s="75">
        <f t="shared" si="45"/>
        <v>0</v>
      </c>
      <c r="AZ87" s="75">
        <f t="shared" si="45"/>
        <v>0</v>
      </c>
      <c r="BA87" s="75">
        <f t="shared" si="45"/>
        <v>0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3"/>
        <v>0</v>
      </c>
      <c r="BO87" s="335">
        <f>BN103*(1-0)</f>
        <v>0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6">$E$20*(1-$B$5)/$B$3</f>
        <v>0</v>
      </c>
      <c r="F88" s="75">
        <f t="shared" si="46"/>
        <v>0</v>
      </c>
      <c r="G88" s="75">
        <f t="shared" si="46"/>
        <v>0</v>
      </c>
      <c r="H88" s="75">
        <f t="shared" si="46"/>
        <v>0</v>
      </c>
      <c r="I88" s="75">
        <f t="shared" si="46"/>
        <v>0</v>
      </c>
      <c r="J88" s="75">
        <f t="shared" si="46"/>
        <v>0</v>
      </c>
      <c r="K88" s="75">
        <f t="shared" si="46"/>
        <v>0</v>
      </c>
      <c r="L88" s="75">
        <f t="shared" si="46"/>
        <v>0</v>
      </c>
      <c r="M88" s="75">
        <f t="shared" si="46"/>
        <v>0</v>
      </c>
      <c r="N88" s="75">
        <f t="shared" si="46"/>
        <v>0</v>
      </c>
      <c r="O88" s="75">
        <f t="shared" si="46"/>
        <v>0</v>
      </c>
      <c r="P88" s="75">
        <f t="shared" si="46"/>
        <v>0</v>
      </c>
      <c r="Q88" s="75">
        <f t="shared" si="46"/>
        <v>0</v>
      </c>
      <c r="R88" s="75">
        <f t="shared" si="46"/>
        <v>0</v>
      </c>
      <c r="S88" s="75">
        <f t="shared" si="46"/>
        <v>0</v>
      </c>
      <c r="T88" s="75">
        <f t="shared" si="46"/>
        <v>0</v>
      </c>
      <c r="U88" s="75">
        <f t="shared" si="46"/>
        <v>0</v>
      </c>
      <c r="V88" s="75">
        <f t="shared" si="46"/>
        <v>0</v>
      </c>
      <c r="W88" s="75">
        <f t="shared" si="46"/>
        <v>0</v>
      </c>
      <c r="X88" s="75">
        <f t="shared" si="46"/>
        <v>0</v>
      </c>
      <c r="Y88" s="75">
        <f t="shared" si="46"/>
        <v>0</v>
      </c>
      <c r="Z88" s="75">
        <f t="shared" si="46"/>
        <v>0</v>
      </c>
      <c r="AA88" s="75">
        <f t="shared" si="46"/>
        <v>0</v>
      </c>
      <c r="AB88" s="75">
        <f t="shared" si="46"/>
        <v>0</v>
      </c>
      <c r="AC88" s="75">
        <f t="shared" si="46"/>
        <v>0</v>
      </c>
      <c r="AD88" s="75">
        <f t="shared" si="46"/>
        <v>0</v>
      </c>
      <c r="AE88" s="75">
        <f t="shared" si="46"/>
        <v>0</v>
      </c>
      <c r="AF88" s="75">
        <f t="shared" si="46"/>
        <v>0</v>
      </c>
      <c r="AG88" s="75">
        <f t="shared" si="46"/>
        <v>0</v>
      </c>
      <c r="AH88" s="75">
        <f t="shared" si="46"/>
        <v>0</v>
      </c>
      <c r="AI88" s="75">
        <f t="shared" si="46"/>
        <v>0</v>
      </c>
      <c r="AJ88" s="75">
        <f t="shared" si="46"/>
        <v>0</v>
      </c>
      <c r="AK88" s="75">
        <f t="shared" si="46"/>
        <v>0</v>
      </c>
      <c r="AL88" s="75">
        <f t="shared" si="46"/>
        <v>0</v>
      </c>
      <c r="AM88" s="75">
        <f t="shared" si="46"/>
        <v>0</v>
      </c>
      <c r="AN88" s="75">
        <f t="shared" si="46"/>
        <v>0</v>
      </c>
      <c r="AO88" s="75">
        <f t="shared" si="46"/>
        <v>0</v>
      </c>
      <c r="AP88" s="75">
        <f t="shared" si="46"/>
        <v>0</v>
      </c>
      <c r="AQ88" s="75">
        <f t="shared" si="46"/>
        <v>0</v>
      </c>
      <c r="AR88" s="75">
        <f t="shared" si="46"/>
        <v>0</v>
      </c>
      <c r="AS88" s="75">
        <f t="shared" si="46"/>
        <v>0</v>
      </c>
      <c r="AT88" s="75">
        <f t="shared" si="46"/>
        <v>0</v>
      </c>
      <c r="AU88" s="75">
        <f t="shared" si="46"/>
        <v>0</v>
      </c>
      <c r="AV88" s="75">
        <f t="shared" si="46"/>
        <v>0</v>
      </c>
      <c r="AW88" s="75">
        <f t="shared" si="46"/>
        <v>0</v>
      </c>
      <c r="AX88" s="75">
        <f t="shared" si="46"/>
        <v>0</v>
      </c>
      <c r="AY88" s="75">
        <f t="shared" si="46"/>
        <v>0</v>
      </c>
      <c r="AZ88" s="75">
        <f t="shared" si="46"/>
        <v>0</v>
      </c>
      <c r="BA88" s="75">
        <f t="shared" si="46"/>
        <v>0</v>
      </c>
      <c r="BB88" s="75">
        <f t="shared" si="46"/>
        <v>0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3"/>
        <v>0</v>
      </c>
      <c r="BO88" s="335">
        <f>BN104*(1-0.025)</f>
        <v>0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C89" si="47">$F$20*(1-$B$5)/$B$3</f>
        <v>0</v>
      </c>
      <c r="G89" s="75">
        <f t="shared" si="47"/>
        <v>0</v>
      </c>
      <c r="H89" s="75">
        <f t="shared" si="47"/>
        <v>0</v>
      </c>
      <c r="I89" s="75">
        <f t="shared" si="47"/>
        <v>0</v>
      </c>
      <c r="J89" s="75">
        <f t="shared" si="47"/>
        <v>0</v>
      </c>
      <c r="K89" s="75">
        <f t="shared" si="47"/>
        <v>0</v>
      </c>
      <c r="L89" s="75">
        <f t="shared" si="47"/>
        <v>0</v>
      </c>
      <c r="M89" s="75">
        <f t="shared" si="47"/>
        <v>0</v>
      </c>
      <c r="N89" s="75">
        <f t="shared" si="47"/>
        <v>0</v>
      </c>
      <c r="O89" s="75">
        <f t="shared" si="47"/>
        <v>0</v>
      </c>
      <c r="P89" s="75">
        <f t="shared" si="47"/>
        <v>0</v>
      </c>
      <c r="Q89" s="75">
        <f t="shared" si="47"/>
        <v>0</v>
      </c>
      <c r="R89" s="75">
        <f t="shared" si="47"/>
        <v>0</v>
      </c>
      <c r="S89" s="75">
        <f t="shared" si="47"/>
        <v>0</v>
      </c>
      <c r="T89" s="75">
        <f t="shared" si="47"/>
        <v>0</v>
      </c>
      <c r="U89" s="75">
        <f t="shared" si="47"/>
        <v>0</v>
      </c>
      <c r="V89" s="75">
        <f t="shared" si="47"/>
        <v>0</v>
      </c>
      <c r="W89" s="75">
        <f t="shared" si="47"/>
        <v>0</v>
      </c>
      <c r="X89" s="75">
        <f t="shared" si="47"/>
        <v>0</v>
      </c>
      <c r="Y89" s="75">
        <f t="shared" si="47"/>
        <v>0</v>
      </c>
      <c r="Z89" s="75">
        <f t="shared" si="47"/>
        <v>0</v>
      </c>
      <c r="AA89" s="75">
        <f t="shared" si="47"/>
        <v>0</v>
      </c>
      <c r="AB89" s="75">
        <f t="shared" si="47"/>
        <v>0</v>
      </c>
      <c r="AC89" s="75">
        <f t="shared" si="47"/>
        <v>0</v>
      </c>
      <c r="AD89" s="75">
        <f t="shared" si="47"/>
        <v>0</v>
      </c>
      <c r="AE89" s="75">
        <f t="shared" si="47"/>
        <v>0</v>
      </c>
      <c r="AF89" s="75">
        <f t="shared" si="47"/>
        <v>0</v>
      </c>
      <c r="AG89" s="75">
        <f t="shared" si="47"/>
        <v>0</v>
      </c>
      <c r="AH89" s="75">
        <f t="shared" si="47"/>
        <v>0</v>
      </c>
      <c r="AI89" s="75">
        <f t="shared" si="47"/>
        <v>0</v>
      </c>
      <c r="AJ89" s="75">
        <f t="shared" si="47"/>
        <v>0</v>
      </c>
      <c r="AK89" s="75">
        <f t="shared" si="47"/>
        <v>0</v>
      </c>
      <c r="AL89" s="75">
        <f t="shared" si="47"/>
        <v>0</v>
      </c>
      <c r="AM89" s="75">
        <f t="shared" si="47"/>
        <v>0</v>
      </c>
      <c r="AN89" s="75">
        <f t="shared" si="47"/>
        <v>0</v>
      </c>
      <c r="AO89" s="75">
        <f t="shared" si="47"/>
        <v>0</v>
      </c>
      <c r="AP89" s="75">
        <f t="shared" si="47"/>
        <v>0</v>
      </c>
      <c r="AQ89" s="75">
        <f t="shared" si="47"/>
        <v>0</v>
      </c>
      <c r="AR89" s="75">
        <f t="shared" si="47"/>
        <v>0</v>
      </c>
      <c r="AS89" s="75">
        <f t="shared" si="47"/>
        <v>0</v>
      </c>
      <c r="AT89" s="75">
        <f t="shared" si="47"/>
        <v>0</v>
      </c>
      <c r="AU89" s="75">
        <f t="shared" si="47"/>
        <v>0</v>
      </c>
      <c r="AV89" s="75">
        <f t="shared" si="47"/>
        <v>0</v>
      </c>
      <c r="AW89" s="75">
        <f t="shared" si="47"/>
        <v>0</v>
      </c>
      <c r="AX89" s="75">
        <f t="shared" si="47"/>
        <v>0</v>
      </c>
      <c r="AY89" s="75">
        <f t="shared" si="47"/>
        <v>0</v>
      </c>
      <c r="AZ89" s="75">
        <f t="shared" si="47"/>
        <v>0</v>
      </c>
      <c r="BA89" s="75">
        <f t="shared" si="47"/>
        <v>0</v>
      </c>
      <c r="BB89" s="75">
        <f t="shared" si="47"/>
        <v>0</v>
      </c>
      <c r="BC89" s="75">
        <f t="shared" si="47"/>
        <v>0</v>
      </c>
      <c r="BD89" s="75"/>
      <c r="BE89" s="75"/>
      <c r="BF89" s="75"/>
      <c r="BG89" s="75"/>
      <c r="BH89" s="75"/>
      <c r="BI89" s="75"/>
      <c r="BJ89" s="75"/>
      <c r="BK89" s="75"/>
      <c r="BL89" s="75"/>
      <c r="BM89" s="37"/>
      <c r="BN89" s="75">
        <f t="shared" si="43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8">$G$20*(1-$B$5)/$B$3</f>
        <v>0</v>
      </c>
      <c r="H90" s="75">
        <f t="shared" si="48"/>
        <v>0</v>
      </c>
      <c r="I90" s="75">
        <f t="shared" si="48"/>
        <v>0</v>
      </c>
      <c r="J90" s="75">
        <f t="shared" si="48"/>
        <v>0</v>
      </c>
      <c r="K90" s="75">
        <f t="shared" si="48"/>
        <v>0</v>
      </c>
      <c r="L90" s="75">
        <f t="shared" si="48"/>
        <v>0</v>
      </c>
      <c r="M90" s="75">
        <f t="shared" si="48"/>
        <v>0</v>
      </c>
      <c r="N90" s="75">
        <f t="shared" si="48"/>
        <v>0</v>
      </c>
      <c r="O90" s="75">
        <f t="shared" si="48"/>
        <v>0</v>
      </c>
      <c r="P90" s="75">
        <f t="shared" si="48"/>
        <v>0</v>
      </c>
      <c r="Q90" s="75">
        <f t="shared" si="48"/>
        <v>0</v>
      </c>
      <c r="R90" s="75">
        <f t="shared" si="48"/>
        <v>0</v>
      </c>
      <c r="S90" s="75">
        <f t="shared" si="48"/>
        <v>0</v>
      </c>
      <c r="T90" s="75">
        <f t="shared" si="48"/>
        <v>0</v>
      </c>
      <c r="U90" s="75">
        <f t="shared" si="48"/>
        <v>0</v>
      </c>
      <c r="V90" s="75">
        <f t="shared" si="48"/>
        <v>0</v>
      </c>
      <c r="W90" s="75">
        <f t="shared" si="48"/>
        <v>0</v>
      </c>
      <c r="X90" s="75">
        <f t="shared" si="48"/>
        <v>0</v>
      </c>
      <c r="Y90" s="75">
        <f t="shared" si="48"/>
        <v>0</v>
      </c>
      <c r="Z90" s="75">
        <f t="shared" si="48"/>
        <v>0</v>
      </c>
      <c r="AA90" s="75">
        <f t="shared" si="48"/>
        <v>0</v>
      </c>
      <c r="AB90" s="75">
        <f t="shared" si="48"/>
        <v>0</v>
      </c>
      <c r="AC90" s="75">
        <f t="shared" si="48"/>
        <v>0</v>
      </c>
      <c r="AD90" s="75">
        <f t="shared" si="48"/>
        <v>0</v>
      </c>
      <c r="AE90" s="75">
        <f t="shared" si="48"/>
        <v>0</v>
      </c>
      <c r="AF90" s="75">
        <f t="shared" si="48"/>
        <v>0</v>
      </c>
      <c r="AG90" s="75">
        <f t="shared" si="48"/>
        <v>0</v>
      </c>
      <c r="AH90" s="75">
        <f t="shared" si="48"/>
        <v>0</v>
      </c>
      <c r="AI90" s="75">
        <f t="shared" si="48"/>
        <v>0</v>
      </c>
      <c r="AJ90" s="75">
        <f t="shared" si="48"/>
        <v>0</v>
      </c>
      <c r="AK90" s="75">
        <f t="shared" si="48"/>
        <v>0</v>
      </c>
      <c r="AL90" s="75">
        <f t="shared" si="48"/>
        <v>0</v>
      </c>
      <c r="AM90" s="75">
        <f t="shared" si="48"/>
        <v>0</v>
      </c>
      <c r="AN90" s="75">
        <f t="shared" si="48"/>
        <v>0</v>
      </c>
      <c r="AO90" s="75">
        <f t="shared" si="48"/>
        <v>0</v>
      </c>
      <c r="AP90" s="75">
        <f t="shared" si="48"/>
        <v>0</v>
      </c>
      <c r="AQ90" s="75">
        <f t="shared" si="48"/>
        <v>0</v>
      </c>
      <c r="AR90" s="75">
        <f t="shared" si="48"/>
        <v>0</v>
      </c>
      <c r="AS90" s="75">
        <f t="shared" si="48"/>
        <v>0</v>
      </c>
      <c r="AT90" s="75">
        <f t="shared" si="48"/>
        <v>0</v>
      </c>
      <c r="AU90" s="75">
        <f t="shared" si="48"/>
        <v>0</v>
      </c>
      <c r="AV90" s="75">
        <f t="shared" si="48"/>
        <v>0</v>
      </c>
      <c r="AW90" s="75">
        <f t="shared" si="48"/>
        <v>0</v>
      </c>
      <c r="AX90" s="75">
        <f t="shared" si="48"/>
        <v>0</v>
      </c>
      <c r="AY90" s="75">
        <f t="shared" si="48"/>
        <v>0</v>
      </c>
      <c r="AZ90" s="75">
        <f t="shared" si="48"/>
        <v>0</v>
      </c>
      <c r="BA90" s="75">
        <f t="shared" si="48"/>
        <v>0</v>
      </c>
      <c r="BB90" s="75">
        <f t="shared" si="48"/>
        <v>0</v>
      </c>
      <c r="BC90" s="75">
        <f t="shared" si="48"/>
        <v>0</v>
      </c>
      <c r="BD90" s="75">
        <f t="shared" si="48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3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E91" si="49">$H$20*(1-$B$5)/$B$3</f>
        <v>0</v>
      </c>
      <c r="I91" s="75">
        <f t="shared" si="49"/>
        <v>0</v>
      </c>
      <c r="J91" s="75">
        <f t="shared" si="49"/>
        <v>0</v>
      </c>
      <c r="K91" s="75">
        <f t="shared" si="49"/>
        <v>0</v>
      </c>
      <c r="L91" s="75">
        <f t="shared" si="49"/>
        <v>0</v>
      </c>
      <c r="M91" s="75">
        <f t="shared" si="49"/>
        <v>0</v>
      </c>
      <c r="N91" s="75">
        <f t="shared" si="49"/>
        <v>0</v>
      </c>
      <c r="O91" s="75">
        <f t="shared" si="49"/>
        <v>0</v>
      </c>
      <c r="P91" s="75">
        <f t="shared" si="49"/>
        <v>0</v>
      </c>
      <c r="Q91" s="75">
        <f t="shared" si="49"/>
        <v>0</v>
      </c>
      <c r="R91" s="75">
        <f t="shared" si="49"/>
        <v>0</v>
      </c>
      <c r="S91" s="75">
        <f t="shared" si="49"/>
        <v>0</v>
      </c>
      <c r="T91" s="75">
        <f t="shared" si="49"/>
        <v>0</v>
      </c>
      <c r="U91" s="75">
        <f t="shared" si="49"/>
        <v>0</v>
      </c>
      <c r="V91" s="75">
        <f t="shared" si="49"/>
        <v>0</v>
      </c>
      <c r="W91" s="75">
        <f t="shared" si="49"/>
        <v>0</v>
      </c>
      <c r="X91" s="75">
        <f t="shared" si="49"/>
        <v>0</v>
      </c>
      <c r="Y91" s="75">
        <f t="shared" si="49"/>
        <v>0</v>
      </c>
      <c r="Z91" s="75">
        <f t="shared" si="49"/>
        <v>0</v>
      </c>
      <c r="AA91" s="75">
        <f t="shared" si="49"/>
        <v>0</v>
      </c>
      <c r="AB91" s="75">
        <f t="shared" si="49"/>
        <v>0</v>
      </c>
      <c r="AC91" s="75">
        <f t="shared" si="49"/>
        <v>0</v>
      </c>
      <c r="AD91" s="75">
        <f t="shared" si="49"/>
        <v>0</v>
      </c>
      <c r="AE91" s="75">
        <f t="shared" si="49"/>
        <v>0</v>
      </c>
      <c r="AF91" s="75">
        <f t="shared" si="49"/>
        <v>0</v>
      </c>
      <c r="AG91" s="75">
        <f t="shared" si="49"/>
        <v>0</v>
      </c>
      <c r="AH91" s="75">
        <f t="shared" si="49"/>
        <v>0</v>
      </c>
      <c r="AI91" s="75">
        <f t="shared" si="49"/>
        <v>0</v>
      </c>
      <c r="AJ91" s="75">
        <f t="shared" si="49"/>
        <v>0</v>
      </c>
      <c r="AK91" s="75">
        <f t="shared" si="49"/>
        <v>0</v>
      </c>
      <c r="AL91" s="75">
        <f t="shared" si="49"/>
        <v>0</v>
      </c>
      <c r="AM91" s="75">
        <f t="shared" si="49"/>
        <v>0</v>
      </c>
      <c r="AN91" s="75">
        <f t="shared" si="49"/>
        <v>0</v>
      </c>
      <c r="AO91" s="75">
        <f t="shared" si="49"/>
        <v>0</v>
      </c>
      <c r="AP91" s="75">
        <f t="shared" si="49"/>
        <v>0</v>
      </c>
      <c r="AQ91" s="75">
        <f t="shared" si="49"/>
        <v>0</v>
      </c>
      <c r="AR91" s="75">
        <f t="shared" si="49"/>
        <v>0</v>
      </c>
      <c r="AS91" s="75">
        <f t="shared" si="49"/>
        <v>0</v>
      </c>
      <c r="AT91" s="75">
        <f t="shared" si="49"/>
        <v>0</v>
      </c>
      <c r="AU91" s="75">
        <f t="shared" si="49"/>
        <v>0</v>
      </c>
      <c r="AV91" s="75">
        <f t="shared" si="49"/>
        <v>0</v>
      </c>
      <c r="AW91" s="75">
        <f t="shared" si="49"/>
        <v>0</v>
      </c>
      <c r="AX91" s="75">
        <f t="shared" si="49"/>
        <v>0</v>
      </c>
      <c r="AY91" s="75">
        <f t="shared" si="49"/>
        <v>0</v>
      </c>
      <c r="AZ91" s="75">
        <f t="shared" si="49"/>
        <v>0</v>
      </c>
      <c r="BA91" s="75">
        <f t="shared" si="49"/>
        <v>0</v>
      </c>
      <c r="BB91" s="75">
        <f t="shared" si="49"/>
        <v>0</v>
      </c>
      <c r="BC91" s="75">
        <f t="shared" si="49"/>
        <v>0</v>
      </c>
      <c r="BD91" s="75">
        <f t="shared" si="49"/>
        <v>0</v>
      </c>
      <c r="BE91" s="75">
        <f t="shared" si="49"/>
        <v>0</v>
      </c>
      <c r="BF91" s="75"/>
      <c r="BG91" s="75"/>
      <c r="BH91" s="75"/>
      <c r="BI91" s="75"/>
      <c r="BJ91" s="75"/>
      <c r="BK91" s="75"/>
      <c r="BL91" s="75"/>
      <c r="BM91" s="37"/>
      <c r="BN91" s="75">
        <f t="shared" si="43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F92" si="50">$I$20*(1-$B$5)/$B$3</f>
        <v>0</v>
      </c>
      <c r="J92" s="75">
        <f t="shared" si="50"/>
        <v>0</v>
      </c>
      <c r="K92" s="75">
        <f t="shared" si="50"/>
        <v>0</v>
      </c>
      <c r="L92" s="75">
        <f t="shared" si="50"/>
        <v>0</v>
      </c>
      <c r="M92" s="75">
        <f t="shared" si="50"/>
        <v>0</v>
      </c>
      <c r="N92" s="75">
        <f t="shared" si="50"/>
        <v>0</v>
      </c>
      <c r="O92" s="75">
        <f t="shared" si="50"/>
        <v>0</v>
      </c>
      <c r="P92" s="75">
        <f t="shared" si="50"/>
        <v>0</v>
      </c>
      <c r="Q92" s="75">
        <f t="shared" si="50"/>
        <v>0</v>
      </c>
      <c r="R92" s="75">
        <f t="shared" si="50"/>
        <v>0</v>
      </c>
      <c r="S92" s="75">
        <f t="shared" si="50"/>
        <v>0</v>
      </c>
      <c r="T92" s="75">
        <f t="shared" si="50"/>
        <v>0</v>
      </c>
      <c r="U92" s="75">
        <f t="shared" si="50"/>
        <v>0</v>
      </c>
      <c r="V92" s="75">
        <f t="shared" si="50"/>
        <v>0</v>
      </c>
      <c r="W92" s="75">
        <f t="shared" si="50"/>
        <v>0</v>
      </c>
      <c r="X92" s="75">
        <f t="shared" si="50"/>
        <v>0</v>
      </c>
      <c r="Y92" s="75">
        <f t="shared" si="50"/>
        <v>0</v>
      </c>
      <c r="Z92" s="75">
        <f t="shared" si="50"/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</v>
      </c>
      <c r="AJ92" s="75">
        <f t="shared" si="50"/>
        <v>0</v>
      </c>
      <c r="AK92" s="75">
        <f t="shared" si="50"/>
        <v>0</v>
      </c>
      <c r="AL92" s="75">
        <f t="shared" si="50"/>
        <v>0</v>
      </c>
      <c r="AM92" s="75">
        <f t="shared" si="50"/>
        <v>0</v>
      </c>
      <c r="AN92" s="75">
        <f t="shared" si="50"/>
        <v>0</v>
      </c>
      <c r="AO92" s="75">
        <f t="shared" si="50"/>
        <v>0</v>
      </c>
      <c r="AP92" s="75">
        <f t="shared" si="50"/>
        <v>0</v>
      </c>
      <c r="AQ92" s="75">
        <f t="shared" si="50"/>
        <v>0</v>
      </c>
      <c r="AR92" s="75">
        <f t="shared" si="50"/>
        <v>0</v>
      </c>
      <c r="AS92" s="75">
        <f t="shared" si="50"/>
        <v>0</v>
      </c>
      <c r="AT92" s="75">
        <f t="shared" si="50"/>
        <v>0</v>
      </c>
      <c r="AU92" s="75">
        <f t="shared" si="50"/>
        <v>0</v>
      </c>
      <c r="AV92" s="75">
        <f t="shared" si="50"/>
        <v>0</v>
      </c>
      <c r="AW92" s="75">
        <f t="shared" si="50"/>
        <v>0</v>
      </c>
      <c r="AX92" s="75">
        <f t="shared" si="50"/>
        <v>0</v>
      </c>
      <c r="AY92" s="75">
        <f t="shared" si="50"/>
        <v>0</v>
      </c>
      <c r="AZ92" s="75">
        <f t="shared" si="50"/>
        <v>0</v>
      </c>
      <c r="BA92" s="75">
        <f t="shared" si="50"/>
        <v>0</v>
      </c>
      <c r="BB92" s="75">
        <f t="shared" si="50"/>
        <v>0</v>
      </c>
      <c r="BC92" s="75">
        <f t="shared" si="50"/>
        <v>0</v>
      </c>
      <c r="BD92" s="75">
        <f t="shared" si="50"/>
        <v>0</v>
      </c>
      <c r="BE92" s="75">
        <f t="shared" si="50"/>
        <v>0</v>
      </c>
      <c r="BF92" s="75">
        <f t="shared" si="50"/>
        <v>0</v>
      </c>
      <c r="BG92" s="75"/>
      <c r="BH92" s="75"/>
      <c r="BI92" s="75"/>
      <c r="BJ92" s="75"/>
      <c r="BK92" s="75"/>
      <c r="BL92" s="75"/>
      <c r="BM92" s="37"/>
      <c r="BN92" s="75">
        <f t="shared" si="43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G93" si="51">$J$20*(1-$B$5)/$B$3</f>
        <v>0</v>
      </c>
      <c r="P93" s="75">
        <f t="shared" si="51"/>
        <v>0</v>
      </c>
      <c r="Q93" s="75">
        <f t="shared" si="51"/>
        <v>0</v>
      </c>
      <c r="R93" s="75">
        <f t="shared" si="51"/>
        <v>0</v>
      </c>
      <c r="S93" s="75">
        <f t="shared" si="51"/>
        <v>0</v>
      </c>
      <c r="T93" s="75">
        <f t="shared" si="51"/>
        <v>0</v>
      </c>
      <c r="U93" s="75">
        <f t="shared" si="51"/>
        <v>0</v>
      </c>
      <c r="V93" s="75">
        <f t="shared" si="51"/>
        <v>0</v>
      </c>
      <c r="W93" s="75">
        <f t="shared" si="51"/>
        <v>0</v>
      </c>
      <c r="X93" s="75">
        <f t="shared" si="51"/>
        <v>0</v>
      </c>
      <c r="Y93" s="75">
        <f t="shared" si="51"/>
        <v>0</v>
      </c>
      <c r="Z93" s="75">
        <f t="shared" si="51"/>
        <v>0</v>
      </c>
      <c r="AA93" s="75">
        <f t="shared" si="51"/>
        <v>0</v>
      </c>
      <c r="AB93" s="75">
        <f t="shared" si="51"/>
        <v>0</v>
      </c>
      <c r="AC93" s="75">
        <f t="shared" si="51"/>
        <v>0</v>
      </c>
      <c r="AD93" s="75">
        <f t="shared" si="51"/>
        <v>0</v>
      </c>
      <c r="AE93" s="75">
        <f t="shared" si="51"/>
        <v>0</v>
      </c>
      <c r="AF93" s="75">
        <f t="shared" si="51"/>
        <v>0</v>
      </c>
      <c r="AG93" s="75">
        <f t="shared" si="51"/>
        <v>0</v>
      </c>
      <c r="AH93" s="75">
        <f t="shared" si="51"/>
        <v>0</v>
      </c>
      <c r="AI93" s="75">
        <f t="shared" si="51"/>
        <v>0</v>
      </c>
      <c r="AJ93" s="75">
        <f t="shared" si="51"/>
        <v>0</v>
      </c>
      <c r="AK93" s="75">
        <f t="shared" si="51"/>
        <v>0</v>
      </c>
      <c r="AL93" s="75">
        <f t="shared" si="51"/>
        <v>0</v>
      </c>
      <c r="AM93" s="75">
        <f t="shared" si="51"/>
        <v>0</v>
      </c>
      <c r="AN93" s="75">
        <f t="shared" si="51"/>
        <v>0</v>
      </c>
      <c r="AO93" s="75">
        <f t="shared" si="51"/>
        <v>0</v>
      </c>
      <c r="AP93" s="75">
        <f t="shared" si="51"/>
        <v>0</v>
      </c>
      <c r="AQ93" s="75">
        <f t="shared" si="51"/>
        <v>0</v>
      </c>
      <c r="AR93" s="75">
        <f t="shared" si="51"/>
        <v>0</v>
      </c>
      <c r="AS93" s="75">
        <f t="shared" si="51"/>
        <v>0</v>
      </c>
      <c r="AT93" s="75">
        <f t="shared" si="51"/>
        <v>0</v>
      </c>
      <c r="AU93" s="75">
        <f t="shared" si="51"/>
        <v>0</v>
      </c>
      <c r="AV93" s="75">
        <f t="shared" si="51"/>
        <v>0</v>
      </c>
      <c r="AW93" s="75">
        <f t="shared" si="51"/>
        <v>0</v>
      </c>
      <c r="AX93" s="75">
        <f t="shared" si="51"/>
        <v>0</v>
      </c>
      <c r="AY93" s="75">
        <f t="shared" si="51"/>
        <v>0</v>
      </c>
      <c r="AZ93" s="75">
        <f t="shared" si="51"/>
        <v>0</v>
      </c>
      <c r="BA93" s="75">
        <f t="shared" si="51"/>
        <v>0</v>
      </c>
      <c r="BB93" s="75">
        <f t="shared" si="51"/>
        <v>0</v>
      </c>
      <c r="BC93" s="75">
        <f t="shared" si="51"/>
        <v>0</v>
      </c>
      <c r="BD93" s="75">
        <f t="shared" si="51"/>
        <v>0</v>
      </c>
      <c r="BE93" s="75">
        <f t="shared" si="51"/>
        <v>0</v>
      </c>
      <c r="BF93" s="75">
        <f t="shared" si="51"/>
        <v>0</v>
      </c>
      <c r="BG93" s="75">
        <f t="shared" si="51"/>
        <v>0</v>
      </c>
      <c r="BH93" s="75"/>
      <c r="BI93" s="75"/>
      <c r="BJ93" s="75"/>
      <c r="BK93" s="75"/>
      <c r="BL93" s="75"/>
      <c r="BM93" s="37"/>
      <c r="BN93" s="75">
        <f t="shared" si="43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H94" si="52">$K$20*(1-$B$5)/$B$3</f>
        <v>0</v>
      </c>
      <c r="P94" s="75">
        <f t="shared" si="52"/>
        <v>0</v>
      </c>
      <c r="Q94" s="75">
        <f t="shared" si="52"/>
        <v>0</v>
      </c>
      <c r="R94" s="75">
        <f t="shared" si="52"/>
        <v>0</v>
      </c>
      <c r="S94" s="75">
        <f t="shared" si="52"/>
        <v>0</v>
      </c>
      <c r="T94" s="75">
        <f t="shared" si="52"/>
        <v>0</v>
      </c>
      <c r="U94" s="75">
        <f t="shared" si="52"/>
        <v>0</v>
      </c>
      <c r="V94" s="75">
        <f t="shared" si="52"/>
        <v>0</v>
      </c>
      <c r="W94" s="75">
        <f t="shared" si="52"/>
        <v>0</v>
      </c>
      <c r="X94" s="75">
        <f t="shared" si="52"/>
        <v>0</v>
      </c>
      <c r="Y94" s="75">
        <f t="shared" si="52"/>
        <v>0</v>
      </c>
      <c r="Z94" s="75">
        <f t="shared" si="52"/>
        <v>0</v>
      </c>
      <c r="AA94" s="75">
        <f t="shared" si="52"/>
        <v>0</v>
      </c>
      <c r="AB94" s="75">
        <f t="shared" si="52"/>
        <v>0</v>
      </c>
      <c r="AC94" s="75">
        <f t="shared" si="52"/>
        <v>0</v>
      </c>
      <c r="AD94" s="75">
        <f t="shared" si="52"/>
        <v>0</v>
      </c>
      <c r="AE94" s="75">
        <f t="shared" si="52"/>
        <v>0</v>
      </c>
      <c r="AF94" s="75">
        <f t="shared" si="52"/>
        <v>0</v>
      </c>
      <c r="AG94" s="75">
        <f t="shared" si="52"/>
        <v>0</v>
      </c>
      <c r="AH94" s="75">
        <f t="shared" si="52"/>
        <v>0</v>
      </c>
      <c r="AI94" s="75">
        <f t="shared" si="52"/>
        <v>0</v>
      </c>
      <c r="AJ94" s="75">
        <f t="shared" si="52"/>
        <v>0</v>
      </c>
      <c r="AK94" s="75">
        <f t="shared" si="52"/>
        <v>0</v>
      </c>
      <c r="AL94" s="75">
        <f t="shared" si="52"/>
        <v>0</v>
      </c>
      <c r="AM94" s="75">
        <f t="shared" si="52"/>
        <v>0</v>
      </c>
      <c r="AN94" s="75">
        <f t="shared" si="52"/>
        <v>0</v>
      </c>
      <c r="AO94" s="75">
        <f t="shared" si="52"/>
        <v>0</v>
      </c>
      <c r="AP94" s="75">
        <f t="shared" si="52"/>
        <v>0</v>
      </c>
      <c r="AQ94" s="75">
        <f t="shared" si="52"/>
        <v>0</v>
      </c>
      <c r="AR94" s="75">
        <f t="shared" si="52"/>
        <v>0</v>
      </c>
      <c r="AS94" s="75">
        <f t="shared" si="52"/>
        <v>0</v>
      </c>
      <c r="AT94" s="75">
        <f t="shared" si="52"/>
        <v>0</v>
      </c>
      <c r="AU94" s="75">
        <f t="shared" si="52"/>
        <v>0</v>
      </c>
      <c r="AV94" s="75">
        <f t="shared" si="52"/>
        <v>0</v>
      </c>
      <c r="AW94" s="75">
        <f t="shared" si="52"/>
        <v>0</v>
      </c>
      <c r="AX94" s="75">
        <f t="shared" si="52"/>
        <v>0</v>
      </c>
      <c r="AY94" s="75">
        <f t="shared" si="52"/>
        <v>0</v>
      </c>
      <c r="AZ94" s="75">
        <f t="shared" si="52"/>
        <v>0</v>
      </c>
      <c r="BA94" s="75">
        <f t="shared" si="52"/>
        <v>0</v>
      </c>
      <c r="BB94" s="75">
        <f t="shared" si="52"/>
        <v>0</v>
      </c>
      <c r="BC94" s="75">
        <f t="shared" si="52"/>
        <v>0</v>
      </c>
      <c r="BD94" s="75">
        <f t="shared" si="52"/>
        <v>0</v>
      </c>
      <c r="BE94" s="75">
        <f t="shared" si="52"/>
        <v>0</v>
      </c>
      <c r="BF94" s="75">
        <f t="shared" si="52"/>
        <v>0</v>
      </c>
      <c r="BG94" s="75">
        <f t="shared" si="52"/>
        <v>0</v>
      </c>
      <c r="BH94" s="75">
        <f t="shared" si="52"/>
        <v>0</v>
      </c>
      <c r="BI94" s="75"/>
      <c r="BJ94" s="75"/>
      <c r="BK94" s="75"/>
      <c r="BL94" s="75"/>
      <c r="BM94" s="37"/>
      <c r="BN94" s="75">
        <f t="shared" si="43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3">$L$20*(1-$B$5)/$B$3</f>
        <v>0</v>
      </c>
      <c r="P95" s="75">
        <f t="shared" si="53"/>
        <v>0</v>
      </c>
      <c r="Q95" s="75">
        <f t="shared" si="53"/>
        <v>0</v>
      </c>
      <c r="R95" s="75">
        <f t="shared" si="53"/>
        <v>0</v>
      </c>
      <c r="S95" s="75">
        <f t="shared" si="53"/>
        <v>0</v>
      </c>
      <c r="T95" s="75">
        <f t="shared" si="53"/>
        <v>0</v>
      </c>
      <c r="U95" s="75">
        <f t="shared" si="53"/>
        <v>0</v>
      </c>
      <c r="V95" s="75">
        <f t="shared" si="53"/>
        <v>0</v>
      </c>
      <c r="W95" s="75">
        <f t="shared" si="53"/>
        <v>0</v>
      </c>
      <c r="X95" s="75">
        <f t="shared" si="53"/>
        <v>0</v>
      </c>
      <c r="Y95" s="75">
        <f t="shared" si="53"/>
        <v>0</v>
      </c>
      <c r="Z95" s="75">
        <f t="shared" si="53"/>
        <v>0</v>
      </c>
      <c r="AA95" s="75">
        <f t="shared" si="53"/>
        <v>0</v>
      </c>
      <c r="AB95" s="75">
        <f t="shared" si="53"/>
        <v>0</v>
      </c>
      <c r="AC95" s="75">
        <f t="shared" si="53"/>
        <v>0</v>
      </c>
      <c r="AD95" s="75">
        <f t="shared" si="53"/>
        <v>0</v>
      </c>
      <c r="AE95" s="75">
        <f t="shared" si="53"/>
        <v>0</v>
      </c>
      <c r="AF95" s="75">
        <f t="shared" si="53"/>
        <v>0</v>
      </c>
      <c r="AG95" s="75">
        <f t="shared" si="53"/>
        <v>0</v>
      </c>
      <c r="AH95" s="75">
        <f t="shared" si="53"/>
        <v>0</v>
      </c>
      <c r="AI95" s="75">
        <f t="shared" si="53"/>
        <v>0</v>
      </c>
      <c r="AJ95" s="75">
        <f t="shared" si="53"/>
        <v>0</v>
      </c>
      <c r="AK95" s="75">
        <f t="shared" si="53"/>
        <v>0</v>
      </c>
      <c r="AL95" s="75">
        <f t="shared" si="53"/>
        <v>0</v>
      </c>
      <c r="AM95" s="75">
        <f t="shared" si="53"/>
        <v>0</v>
      </c>
      <c r="AN95" s="75">
        <f t="shared" si="53"/>
        <v>0</v>
      </c>
      <c r="AO95" s="75">
        <f t="shared" si="53"/>
        <v>0</v>
      </c>
      <c r="AP95" s="75">
        <f t="shared" si="53"/>
        <v>0</v>
      </c>
      <c r="AQ95" s="75">
        <f t="shared" si="53"/>
        <v>0</v>
      </c>
      <c r="AR95" s="75">
        <f t="shared" si="53"/>
        <v>0</v>
      </c>
      <c r="AS95" s="75">
        <f t="shared" si="53"/>
        <v>0</v>
      </c>
      <c r="AT95" s="75">
        <f t="shared" si="53"/>
        <v>0</v>
      </c>
      <c r="AU95" s="75">
        <f t="shared" si="53"/>
        <v>0</v>
      </c>
      <c r="AV95" s="75">
        <f t="shared" si="53"/>
        <v>0</v>
      </c>
      <c r="AW95" s="75">
        <f t="shared" si="53"/>
        <v>0</v>
      </c>
      <c r="AX95" s="75">
        <f t="shared" si="53"/>
        <v>0</v>
      </c>
      <c r="AY95" s="75">
        <f t="shared" si="53"/>
        <v>0</v>
      </c>
      <c r="AZ95" s="75">
        <f t="shared" si="53"/>
        <v>0</v>
      </c>
      <c r="BA95" s="75">
        <f t="shared" si="53"/>
        <v>0</v>
      </c>
      <c r="BB95" s="75">
        <f t="shared" si="53"/>
        <v>0</v>
      </c>
      <c r="BC95" s="75">
        <f t="shared" si="53"/>
        <v>0</v>
      </c>
      <c r="BD95" s="75">
        <f t="shared" si="53"/>
        <v>0</v>
      </c>
      <c r="BE95" s="75">
        <f t="shared" si="53"/>
        <v>0</v>
      </c>
      <c r="BF95" s="75">
        <f t="shared" si="53"/>
        <v>0</v>
      </c>
      <c r="BG95" s="75">
        <f t="shared" si="53"/>
        <v>0</v>
      </c>
      <c r="BH95" s="75">
        <f t="shared" si="53"/>
        <v>0</v>
      </c>
      <c r="BI95" s="75">
        <f t="shared" si="53"/>
        <v>0</v>
      </c>
      <c r="BJ95" s="75"/>
      <c r="BK95" s="75"/>
      <c r="BL95" s="75"/>
      <c r="BM95" s="37"/>
      <c r="BN95" s="75">
        <f t="shared" si="43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 t="shared" ref="N96:BJ96" si="54">$M$20*(1-$B$5)/$B$3</f>
        <v>0</v>
      </c>
      <c r="O96" s="75">
        <f t="shared" si="54"/>
        <v>0</v>
      </c>
      <c r="P96" s="75">
        <f t="shared" si="54"/>
        <v>0</v>
      </c>
      <c r="Q96" s="75">
        <f t="shared" si="54"/>
        <v>0</v>
      </c>
      <c r="R96" s="75">
        <f t="shared" si="54"/>
        <v>0</v>
      </c>
      <c r="S96" s="75">
        <f t="shared" si="54"/>
        <v>0</v>
      </c>
      <c r="T96" s="75">
        <f t="shared" si="54"/>
        <v>0</v>
      </c>
      <c r="U96" s="75">
        <f t="shared" si="54"/>
        <v>0</v>
      </c>
      <c r="V96" s="75">
        <f t="shared" si="54"/>
        <v>0</v>
      </c>
      <c r="W96" s="75">
        <f t="shared" si="54"/>
        <v>0</v>
      </c>
      <c r="X96" s="75">
        <f t="shared" si="54"/>
        <v>0</v>
      </c>
      <c r="Y96" s="75">
        <f t="shared" si="54"/>
        <v>0</v>
      </c>
      <c r="Z96" s="75">
        <f t="shared" si="54"/>
        <v>0</v>
      </c>
      <c r="AA96" s="75">
        <f t="shared" si="54"/>
        <v>0</v>
      </c>
      <c r="AB96" s="75">
        <f t="shared" si="54"/>
        <v>0</v>
      </c>
      <c r="AC96" s="75">
        <f t="shared" si="54"/>
        <v>0</v>
      </c>
      <c r="AD96" s="75">
        <f t="shared" si="54"/>
        <v>0</v>
      </c>
      <c r="AE96" s="75">
        <f t="shared" si="54"/>
        <v>0</v>
      </c>
      <c r="AF96" s="75">
        <f t="shared" si="54"/>
        <v>0</v>
      </c>
      <c r="AG96" s="75">
        <f t="shared" si="54"/>
        <v>0</v>
      </c>
      <c r="AH96" s="75">
        <f t="shared" si="54"/>
        <v>0</v>
      </c>
      <c r="AI96" s="75">
        <f t="shared" si="54"/>
        <v>0</v>
      </c>
      <c r="AJ96" s="75">
        <f t="shared" si="54"/>
        <v>0</v>
      </c>
      <c r="AK96" s="75">
        <f t="shared" si="54"/>
        <v>0</v>
      </c>
      <c r="AL96" s="75">
        <f t="shared" si="54"/>
        <v>0</v>
      </c>
      <c r="AM96" s="75">
        <f t="shared" si="54"/>
        <v>0</v>
      </c>
      <c r="AN96" s="75">
        <f t="shared" si="54"/>
        <v>0</v>
      </c>
      <c r="AO96" s="75">
        <f t="shared" si="54"/>
        <v>0</v>
      </c>
      <c r="AP96" s="75">
        <f t="shared" si="54"/>
        <v>0</v>
      </c>
      <c r="AQ96" s="75">
        <f t="shared" si="54"/>
        <v>0</v>
      </c>
      <c r="AR96" s="75">
        <f t="shared" si="54"/>
        <v>0</v>
      </c>
      <c r="AS96" s="75">
        <f t="shared" si="54"/>
        <v>0</v>
      </c>
      <c r="AT96" s="75">
        <f t="shared" si="54"/>
        <v>0</v>
      </c>
      <c r="AU96" s="75">
        <f t="shared" si="54"/>
        <v>0</v>
      </c>
      <c r="AV96" s="75">
        <f t="shared" si="54"/>
        <v>0</v>
      </c>
      <c r="AW96" s="75">
        <f t="shared" si="54"/>
        <v>0</v>
      </c>
      <c r="AX96" s="75">
        <f t="shared" si="54"/>
        <v>0</v>
      </c>
      <c r="AY96" s="75">
        <f t="shared" si="54"/>
        <v>0</v>
      </c>
      <c r="AZ96" s="75">
        <f t="shared" si="54"/>
        <v>0</v>
      </c>
      <c r="BA96" s="75">
        <f t="shared" si="54"/>
        <v>0</v>
      </c>
      <c r="BB96" s="75">
        <f t="shared" si="54"/>
        <v>0</v>
      </c>
      <c r="BC96" s="75">
        <f t="shared" si="54"/>
        <v>0</v>
      </c>
      <c r="BD96" s="75">
        <f t="shared" si="54"/>
        <v>0</v>
      </c>
      <c r="BE96" s="75">
        <f t="shared" si="54"/>
        <v>0</v>
      </c>
      <c r="BF96" s="75">
        <f t="shared" si="54"/>
        <v>0</v>
      </c>
      <c r="BG96" s="75">
        <f t="shared" si="54"/>
        <v>0</v>
      </c>
      <c r="BH96" s="75">
        <f t="shared" si="54"/>
        <v>0</v>
      </c>
      <c r="BI96" s="75">
        <f t="shared" si="54"/>
        <v>0</v>
      </c>
      <c r="BJ96" s="75">
        <f t="shared" si="54"/>
        <v>0</v>
      </c>
      <c r="BK96" s="75"/>
      <c r="BL96" s="75"/>
      <c r="BM96" s="37"/>
      <c r="BN96" s="75">
        <f t="shared" si="43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0</v>
      </c>
      <c r="O97" s="75">
        <f t="shared" ref="O97:BK97" si="55">$N$20*(1-$B$5)/$B$3</f>
        <v>0</v>
      </c>
      <c r="P97" s="75">
        <f t="shared" si="55"/>
        <v>0</v>
      </c>
      <c r="Q97" s="75">
        <f t="shared" si="55"/>
        <v>0</v>
      </c>
      <c r="R97" s="75">
        <f t="shared" si="55"/>
        <v>0</v>
      </c>
      <c r="S97" s="75">
        <f t="shared" si="55"/>
        <v>0</v>
      </c>
      <c r="T97" s="75">
        <f t="shared" si="55"/>
        <v>0</v>
      </c>
      <c r="U97" s="75">
        <f t="shared" si="55"/>
        <v>0</v>
      </c>
      <c r="V97" s="75">
        <f t="shared" si="55"/>
        <v>0</v>
      </c>
      <c r="W97" s="75">
        <f t="shared" si="55"/>
        <v>0</v>
      </c>
      <c r="X97" s="75">
        <f t="shared" si="55"/>
        <v>0</v>
      </c>
      <c r="Y97" s="75">
        <f t="shared" si="55"/>
        <v>0</v>
      </c>
      <c r="Z97" s="75">
        <f t="shared" si="55"/>
        <v>0</v>
      </c>
      <c r="AA97" s="75">
        <f t="shared" si="55"/>
        <v>0</v>
      </c>
      <c r="AB97" s="75">
        <f t="shared" si="55"/>
        <v>0</v>
      </c>
      <c r="AC97" s="75">
        <f t="shared" si="55"/>
        <v>0</v>
      </c>
      <c r="AD97" s="75">
        <f t="shared" si="55"/>
        <v>0</v>
      </c>
      <c r="AE97" s="75">
        <f t="shared" si="55"/>
        <v>0</v>
      </c>
      <c r="AF97" s="75">
        <f t="shared" si="55"/>
        <v>0</v>
      </c>
      <c r="AG97" s="75">
        <f t="shared" si="55"/>
        <v>0</v>
      </c>
      <c r="AH97" s="75">
        <f t="shared" si="55"/>
        <v>0</v>
      </c>
      <c r="AI97" s="75">
        <f t="shared" si="55"/>
        <v>0</v>
      </c>
      <c r="AJ97" s="75">
        <f t="shared" si="55"/>
        <v>0</v>
      </c>
      <c r="AK97" s="75">
        <f t="shared" si="55"/>
        <v>0</v>
      </c>
      <c r="AL97" s="75">
        <f t="shared" si="55"/>
        <v>0</v>
      </c>
      <c r="AM97" s="75">
        <f t="shared" si="55"/>
        <v>0</v>
      </c>
      <c r="AN97" s="75">
        <f t="shared" si="55"/>
        <v>0</v>
      </c>
      <c r="AO97" s="75">
        <f t="shared" si="55"/>
        <v>0</v>
      </c>
      <c r="AP97" s="75">
        <f t="shared" si="55"/>
        <v>0</v>
      </c>
      <c r="AQ97" s="75">
        <f t="shared" si="55"/>
        <v>0</v>
      </c>
      <c r="AR97" s="75">
        <f t="shared" si="55"/>
        <v>0</v>
      </c>
      <c r="AS97" s="75">
        <f t="shared" si="55"/>
        <v>0</v>
      </c>
      <c r="AT97" s="75">
        <f t="shared" si="55"/>
        <v>0</v>
      </c>
      <c r="AU97" s="75">
        <f t="shared" si="55"/>
        <v>0</v>
      </c>
      <c r="AV97" s="75">
        <f t="shared" si="55"/>
        <v>0</v>
      </c>
      <c r="AW97" s="75">
        <f t="shared" si="55"/>
        <v>0</v>
      </c>
      <c r="AX97" s="75">
        <f t="shared" si="55"/>
        <v>0</v>
      </c>
      <c r="AY97" s="75">
        <f t="shared" si="55"/>
        <v>0</v>
      </c>
      <c r="AZ97" s="75">
        <f t="shared" si="55"/>
        <v>0</v>
      </c>
      <c r="BA97" s="75">
        <f t="shared" si="55"/>
        <v>0</v>
      </c>
      <c r="BB97" s="75">
        <f t="shared" si="55"/>
        <v>0</v>
      </c>
      <c r="BC97" s="75">
        <f t="shared" si="55"/>
        <v>0</v>
      </c>
      <c r="BD97" s="75">
        <f t="shared" si="55"/>
        <v>0</v>
      </c>
      <c r="BE97" s="75">
        <f t="shared" si="55"/>
        <v>0</v>
      </c>
      <c r="BF97" s="75">
        <f t="shared" si="55"/>
        <v>0</v>
      </c>
      <c r="BG97" s="75">
        <f t="shared" si="55"/>
        <v>0</v>
      </c>
      <c r="BH97" s="75">
        <f t="shared" si="55"/>
        <v>0</v>
      </c>
      <c r="BI97" s="75">
        <f t="shared" si="55"/>
        <v>0</v>
      </c>
      <c r="BJ97" s="75">
        <f t="shared" si="55"/>
        <v>0</v>
      </c>
      <c r="BK97" s="75">
        <f t="shared" si="55"/>
        <v>0</v>
      </c>
      <c r="BL97" s="75"/>
      <c r="BM97" s="37"/>
      <c r="BN97" s="75">
        <f t="shared" si="43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6">SUM(C85:C97)</f>
        <v>0</v>
      </c>
      <c r="D98" s="104">
        <f t="shared" si="56"/>
        <v>0</v>
      </c>
      <c r="E98" s="104">
        <f t="shared" si="56"/>
        <v>0</v>
      </c>
      <c r="F98" s="104">
        <f t="shared" si="56"/>
        <v>0</v>
      </c>
      <c r="G98" s="104">
        <f t="shared" si="56"/>
        <v>0</v>
      </c>
      <c r="H98" s="104">
        <f t="shared" si="56"/>
        <v>0</v>
      </c>
      <c r="I98" s="104">
        <f t="shared" si="56"/>
        <v>0</v>
      </c>
      <c r="J98" s="104">
        <f t="shared" si="56"/>
        <v>0</v>
      </c>
      <c r="K98" s="104">
        <f t="shared" si="56"/>
        <v>0</v>
      </c>
      <c r="L98" s="104">
        <f t="shared" si="56"/>
        <v>0</v>
      </c>
      <c r="M98" s="104">
        <f t="shared" si="56"/>
        <v>0</v>
      </c>
      <c r="N98" s="104">
        <f t="shared" si="56"/>
        <v>0</v>
      </c>
      <c r="O98" s="104">
        <f t="shared" si="56"/>
        <v>0</v>
      </c>
      <c r="P98" s="104">
        <f t="shared" si="56"/>
        <v>0</v>
      </c>
      <c r="Q98" s="104">
        <f t="shared" si="56"/>
        <v>0</v>
      </c>
      <c r="R98" s="104">
        <f t="shared" si="56"/>
        <v>0</v>
      </c>
      <c r="S98" s="104">
        <f t="shared" si="56"/>
        <v>0</v>
      </c>
      <c r="T98" s="104">
        <f t="shared" si="56"/>
        <v>0</v>
      </c>
      <c r="U98" s="104">
        <f t="shared" si="56"/>
        <v>0</v>
      </c>
      <c r="V98" s="104">
        <f t="shared" si="56"/>
        <v>0</v>
      </c>
      <c r="W98" s="104">
        <f t="shared" si="56"/>
        <v>0</v>
      </c>
      <c r="X98" s="104">
        <f t="shared" si="56"/>
        <v>0</v>
      </c>
      <c r="Y98" s="104">
        <f t="shared" si="56"/>
        <v>0</v>
      </c>
      <c r="Z98" s="104">
        <f t="shared" si="56"/>
        <v>0</v>
      </c>
      <c r="AA98" s="104">
        <f t="shared" si="56"/>
        <v>0</v>
      </c>
      <c r="AB98" s="104">
        <f t="shared" si="56"/>
        <v>0</v>
      </c>
      <c r="AC98" s="104">
        <f t="shared" si="56"/>
        <v>0</v>
      </c>
      <c r="AD98" s="104">
        <f t="shared" si="56"/>
        <v>0</v>
      </c>
      <c r="AE98" s="104">
        <f t="shared" si="56"/>
        <v>0</v>
      </c>
      <c r="AF98" s="104">
        <f t="shared" si="56"/>
        <v>0</v>
      </c>
      <c r="AG98" s="104">
        <f t="shared" si="56"/>
        <v>0</v>
      </c>
      <c r="AH98" s="104">
        <f t="shared" si="56"/>
        <v>0</v>
      </c>
      <c r="AI98" s="104">
        <f t="shared" si="56"/>
        <v>0</v>
      </c>
      <c r="AJ98" s="104">
        <f t="shared" si="56"/>
        <v>0</v>
      </c>
      <c r="AK98" s="104">
        <f t="shared" si="56"/>
        <v>0</v>
      </c>
      <c r="AL98" s="104">
        <f t="shared" si="56"/>
        <v>0</v>
      </c>
      <c r="AM98" s="104">
        <f t="shared" si="56"/>
        <v>0</v>
      </c>
      <c r="AN98" s="104">
        <f t="shared" si="56"/>
        <v>0</v>
      </c>
      <c r="AO98" s="104">
        <f t="shared" si="56"/>
        <v>0</v>
      </c>
      <c r="AP98" s="104">
        <f t="shared" si="56"/>
        <v>0</v>
      </c>
      <c r="AQ98" s="104">
        <f t="shared" si="56"/>
        <v>0</v>
      </c>
      <c r="AR98" s="104">
        <f t="shared" si="56"/>
        <v>0</v>
      </c>
      <c r="AS98" s="104">
        <f t="shared" si="56"/>
        <v>0</v>
      </c>
      <c r="AT98" s="104">
        <f t="shared" si="56"/>
        <v>0</v>
      </c>
      <c r="AU98" s="104">
        <f t="shared" si="56"/>
        <v>0</v>
      </c>
      <c r="AV98" s="104">
        <f t="shared" si="56"/>
        <v>0</v>
      </c>
      <c r="AW98" s="104">
        <f t="shared" si="56"/>
        <v>0</v>
      </c>
      <c r="AX98" s="104">
        <f t="shared" si="56"/>
        <v>0</v>
      </c>
      <c r="AY98" s="104">
        <f t="shared" si="56"/>
        <v>0</v>
      </c>
      <c r="AZ98" s="104">
        <f t="shared" si="56"/>
        <v>0</v>
      </c>
      <c r="BA98" s="104">
        <f t="shared" si="56"/>
        <v>0</v>
      </c>
      <c r="BB98" s="104">
        <f t="shared" si="56"/>
        <v>0</v>
      </c>
      <c r="BC98" s="104">
        <f t="shared" si="56"/>
        <v>0</v>
      </c>
      <c r="BD98" s="104">
        <f t="shared" si="56"/>
        <v>0</v>
      </c>
      <c r="BE98" s="104">
        <f t="shared" si="56"/>
        <v>0</v>
      </c>
      <c r="BF98" s="104">
        <f t="shared" si="56"/>
        <v>0</v>
      </c>
      <c r="BG98" s="104">
        <f t="shared" si="56"/>
        <v>0</v>
      </c>
      <c r="BH98" s="104">
        <f t="shared" si="56"/>
        <v>0</v>
      </c>
      <c r="BI98" s="104">
        <f t="shared" si="56"/>
        <v>0</v>
      </c>
      <c r="BJ98" s="104">
        <f t="shared" si="56"/>
        <v>0</v>
      </c>
      <c r="BK98" s="104">
        <f t="shared" si="56"/>
        <v>0</v>
      </c>
      <c r="BL98" s="104">
        <f t="shared" si="56"/>
        <v>0</v>
      </c>
      <c r="BM98" s="402"/>
      <c r="BN98" s="58">
        <f>SUM(BN85:BN97)</f>
        <v>0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A101" si="57">$B$20/$B$3</f>
        <v>0</v>
      </c>
      <c r="C101" s="75">
        <f t="shared" si="57"/>
        <v>0</v>
      </c>
      <c r="D101" s="75">
        <f t="shared" si="57"/>
        <v>0</v>
      </c>
      <c r="E101" s="75">
        <f t="shared" si="57"/>
        <v>0</v>
      </c>
      <c r="F101" s="75">
        <f t="shared" si="57"/>
        <v>0</v>
      </c>
      <c r="G101" s="75">
        <f t="shared" si="57"/>
        <v>0</v>
      </c>
      <c r="H101" s="75">
        <f t="shared" si="57"/>
        <v>0</v>
      </c>
      <c r="I101" s="75">
        <f t="shared" si="57"/>
        <v>0</v>
      </c>
      <c r="J101" s="75">
        <f t="shared" si="57"/>
        <v>0</v>
      </c>
      <c r="K101" s="75">
        <f t="shared" si="57"/>
        <v>0</v>
      </c>
      <c r="L101" s="75">
        <f t="shared" si="57"/>
        <v>0</v>
      </c>
      <c r="M101" s="75">
        <f t="shared" si="57"/>
        <v>0</v>
      </c>
      <c r="N101" s="75">
        <f t="shared" si="57"/>
        <v>0</v>
      </c>
      <c r="O101" s="75">
        <f t="shared" si="57"/>
        <v>0</v>
      </c>
      <c r="P101" s="75">
        <f t="shared" si="57"/>
        <v>0</v>
      </c>
      <c r="Q101" s="75">
        <f t="shared" si="57"/>
        <v>0</v>
      </c>
      <c r="R101" s="75">
        <f t="shared" si="57"/>
        <v>0</v>
      </c>
      <c r="S101" s="75">
        <f t="shared" si="57"/>
        <v>0</v>
      </c>
      <c r="T101" s="75">
        <f t="shared" si="57"/>
        <v>0</v>
      </c>
      <c r="U101" s="75">
        <f t="shared" si="57"/>
        <v>0</v>
      </c>
      <c r="V101" s="75">
        <f t="shared" si="57"/>
        <v>0</v>
      </c>
      <c r="W101" s="75">
        <f t="shared" si="57"/>
        <v>0</v>
      </c>
      <c r="X101" s="75">
        <f t="shared" si="57"/>
        <v>0</v>
      </c>
      <c r="Y101" s="75">
        <f t="shared" si="57"/>
        <v>0</v>
      </c>
      <c r="Z101" s="75">
        <f t="shared" si="57"/>
        <v>0</v>
      </c>
      <c r="AA101" s="75"/>
      <c r="AB101" s="75"/>
      <c r="AC101" s="75">
        <f t="shared" si="57"/>
        <v>0</v>
      </c>
      <c r="AD101" s="75">
        <f t="shared" si="57"/>
        <v>0</v>
      </c>
      <c r="AE101" s="75">
        <f t="shared" si="57"/>
        <v>0</v>
      </c>
      <c r="AF101" s="75">
        <f t="shared" si="57"/>
        <v>0</v>
      </c>
      <c r="AG101" s="75">
        <f t="shared" si="57"/>
        <v>0</v>
      </c>
      <c r="AH101" s="75">
        <f t="shared" si="57"/>
        <v>0</v>
      </c>
      <c r="AI101" s="75">
        <f t="shared" si="57"/>
        <v>0</v>
      </c>
      <c r="AJ101" s="75">
        <f t="shared" si="57"/>
        <v>0</v>
      </c>
      <c r="AK101" s="75">
        <f t="shared" si="57"/>
        <v>0</v>
      </c>
      <c r="AL101" s="75">
        <f t="shared" si="57"/>
        <v>0</v>
      </c>
      <c r="AM101" s="75">
        <f t="shared" si="57"/>
        <v>0</v>
      </c>
      <c r="AN101" s="75">
        <f t="shared" si="57"/>
        <v>0</v>
      </c>
      <c r="AO101" s="75">
        <f t="shared" si="57"/>
        <v>0</v>
      </c>
      <c r="AP101" s="75">
        <f t="shared" si="57"/>
        <v>0</v>
      </c>
      <c r="AQ101" s="75">
        <f t="shared" si="57"/>
        <v>0</v>
      </c>
      <c r="AR101" s="75">
        <f t="shared" si="57"/>
        <v>0</v>
      </c>
      <c r="AS101" s="75">
        <f t="shared" si="57"/>
        <v>0</v>
      </c>
      <c r="AT101" s="75">
        <f t="shared" si="57"/>
        <v>0</v>
      </c>
      <c r="AU101" s="75">
        <f t="shared" si="57"/>
        <v>0</v>
      </c>
      <c r="AV101" s="75">
        <f t="shared" si="57"/>
        <v>0</v>
      </c>
      <c r="AW101" s="75">
        <f t="shared" si="57"/>
        <v>0</v>
      </c>
      <c r="AX101" s="75">
        <f t="shared" si="57"/>
        <v>0</v>
      </c>
      <c r="AY101" s="75">
        <f t="shared" si="57"/>
        <v>0</v>
      </c>
      <c r="AZ101" s="75">
        <f t="shared" si="57"/>
        <v>0</v>
      </c>
      <c r="BA101" s="75">
        <f t="shared" si="57"/>
        <v>0</v>
      </c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37"/>
      <c r="BN101" s="75">
        <f t="shared" ref="BN101:BN113" si="58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A102" si="59">$C$20/$B$3</f>
        <v>0</v>
      </c>
      <c r="D102" s="75">
        <f t="shared" si="59"/>
        <v>0</v>
      </c>
      <c r="E102" s="75">
        <f t="shared" si="59"/>
        <v>0</v>
      </c>
      <c r="F102" s="75">
        <f t="shared" si="59"/>
        <v>0</v>
      </c>
      <c r="G102" s="75">
        <f t="shared" si="59"/>
        <v>0</v>
      </c>
      <c r="H102" s="75">
        <f t="shared" si="59"/>
        <v>0</v>
      </c>
      <c r="I102" s="75">
        <f t="shared" si="59"/>
        <v>0</v>
      </c>
      <c r="J102" s="75">
        <f t="shared" si="59"/>
        <v>0</v>
      </c>
      <c r="K102" s="75">
        <f t="shared" si="59"/>
        <v>0</v>
      </c>
      <c r="L102" s="75">
        <f t="shared" si="59"/>
        <v>0</v>
      </c>
      <c r="M102" s="75">
        <f t="shared" si="59"/>
        <v>0</v>
      </c>
      <c r="N102" s="75">
        <f t="shared" si="59"/>
        <v>0</v>
      </c>
      <c r="O102" s="75">
        <f t="shared" si="59"/>
        <v>0</v>
      </c>
      <c r="P102" s="75">
        <f t="shared" si="59"/>
        <v>0</v>
      </c>
      <c r="Q102" s="75">
        <f t="shared" si="59"/>
        <v>0</v>
      </c>
      <c r="R102" s="75">
        <f t="shared" si="59"/>
        <v>0</v>
      </c>
      <c r="S102" s="75">
        <f t="shared" si="59"/>
        <v>0</v>
      </c>
      <c r="T102" s="75">
        <f t="shared" si="59"/>
        <v>0</v>
      </c>
      <c r="U102" s="75">
        <f t="shared" si="59"/>
        <v>0</v>
      </c>
      <c r="V102" s="75">
        <f t="shared" si="59"/>
        <v>0</v>
      </c>
      <c r="W102" s="75">
        <f t="shared" si="59"/>
        <v>0</v>
      </c>
      <c r="X102" s="75">
        <f t="shared" si="59"/>
        <v>0</v>
      </c>
      <c r="Y102" s="75">
        <f t="shared" si="59"/>
        <v>0</v>
      </c>
      <c r="Z102" s="75">
        <f t="shared" si="59"/>
        <v>0</v>
      </c>
      <c r="AA102" s="75">
        <f t="shared" si="59"/>
        <v>0</v>
      </c>
      <c r="AB102" s="75"/>
      <c r="AC102" s="75">
        <f t="shared" si="59"/>
        <v>0</v>
      </c>
      <c r="AD102" s="75">
        <f t="shared" si="59"/>
        <v>0</v>
      </c>
      <c r="AE102" s="75">
        <f t="shared" si="59"/>
        <v>0</v>
      </c>
      <c r="AF102" s="75">
        <f t="shared" si="59"/>
        <v>0</v>
      </c>
      <c r="AG102" s="75">
        <f t="shared" si="59"/>
        <v>0</v>
      </c>
      <c r="AH102" s="75">
        <f t="shared" si="59"/>
        <v>0</v>
      </c>
      <c r="AI102" s="75">
        <f t="shared" si="59"/>
        <v>0</v>
      </c>
      <c r="AJ102" s="75">
        <f t="shared" si="59"/>
        <v>0</v>
      </c>
      <c r="AK102" s="75">
        <f t="shared" si="59"/>
        <v>0</v>
      </c>
      <c r="AL102" s="75">
        <f t="shared" si="59"/>
        <v>0</v>
      </c>
      <c r="AM102" s="75">
        <f t="shared" si="59"/>
        <v>0</v>
      </c>
      <c r="AN102" s="75">
        <f t="shared" si="59"/>
        <v>0</v>
      </c>
      <c r="AO102" s="75">
        <f t="shared" si="59"/>
        <v>0</v>
      </c>
      <c r="AP102" s="75">
        <f t="shared" si="59"/>
        <v>0</v>
      </c>
      <c r="AQ102" s="75">
        <f t="shared" si="59"/>
        <v>0</v>
      </c>
      <c r="AR102" s="75">
        <f t="shared" si="59"/>
        <v>0</v>
      </c>
      <c r="AS102" s="75">
        <f t="shared" si="59"/>
        <v>0</v>
      </c>
      <c r="AT102" s="75">
        <f t="shared" si="59"/>
        <v>0</v>
      </c>
      <c r="AU102" s="75">
        <f t="shared" si="59"/>
        <v>0</v>
      </c>
      <c r="AV102" s="75">
        <f t="shared" si="59"/>
        <v>0</v>
      </c>
      <c r="AW102" s="75">
        <f t="shared" si="59"/>
        <v>0</v>
      </c>
      <c r="AX102" s="75">
        <f t="shared" si="59"/>
        <v>0</v>
      </c>
      <c r="AY102" s="75">
        <f t="shared" si="59"/>
        <v>0</v>
      </c>
      <c r="AZ102" s="75">
        <f t="shared" si="59"/>
        <v>0</v>
      </c>
      <c r="BA102" s="75">
        <f t="shared" si="59"/>
        <v>0</v>
      </c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8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60">$D$20/$B$3</f>
        <v>0</v>
      </c>
      <c r="E103" s="75">
        <f t="shared" si="60"/>
        <v>0</v>
      </c>
      <c r="F103" s="75">
        <f t="shared" si="60"/>
        <v>0</v>
      </c>
      <c r="G103" s="75">
        <f t="shared" si="60"/>
        <v>0</v>
      </c>
      <c r="H103" s="75">
        <f t="shared" si="60"/>
        <v>0</v>
      </c>
      <c r="I103" s="75">
        <f t="shared" si="60"/>
        <v>0</v>
      </c>
      <c r="J103" s="75">
        <f t="shared" si="60"/>
        <v>0</v>
      </c>
      <c r="K103" s="75">
        <f t="shared" si="60"/>
        <v>0</v>
      </c>
      <c r="L103" s="75">
        <f t="shared" si="60"/>
        <v>0</v>
      </c>
      <c r="M103" s="75">
        <f t="shared" si="60"/>
        <v>0</v>
      </c>
      <c r="N103" s="75">
        <f t="shared" si="60"/>
        <v>0</v>
      </c>
      <c r="O103" s="75">
        <f t="shared" si="60"/>
        <v>0</v>
      </c>
      <c r="P103" s="75">
        <f t="shared" si="60"/>
        <v>0</v>
      </c>
      <c r="Q103" s="75">
        <f t="shared" si="60"/>
        <v>0</v>
      </c>
      <c r="R103" s="75">
        <f t="shared" si="60"/>
        <v>0</v>
      </c>
      <c r="S103" s="75">
        <f t="shared" si="60"/>
        <v>0</v>
      </c>
      <c r="T103" s="75">
        <f t="shared" si="60"/>
        <v>0</v>
      </c>
      <c r="U103" s="75">
        <f t="shared" si="60"/>
        <v>0</v>
      </c>
      <c r="V103" s="75">
        <f t="shared" si="60"/>
        <v>0</v>
      </c>
      <c r="W103" s="75">
        <f t="shared" si="60"/>
        <v>0</v>
      </c>
      <c r="X103" s="75">
        <f t="shared" si="60"/>
        <v>0</v>
      </c>
      <c r="Y103" s="75">
        <f t="shared" si="60"/>
        <v>0</v>
      </c>
      <c r="Z103" s="75">
        <f t="shared" si="60"/>
        <v>0</v>
      </c>
      <c r="AA103" s="75">
        <f t="shared" si="60"/>
        <v>0</v>
      </c>
      <c r="AB103" s="75">
        <f t="shared" si="60"/>
        <v>0</v>
      </c>
      <c r="AC103" s="75">
        <f t="shared" si="60"/>
        <v>0</v>
      </c>
      <c r="AD103" s="75">
        <f t="shared" si="60"/>
        <v>0</v>
      </c>
      <c r="AE103" s="75">
        <f t="shared" si="60"/>
        <v>0</v>
      </c>
      <c r="AF103" s="75">
        <f t="shared" si="60"/>
        <v>0</v>
      </c>
      <c r="AG103" s="75">
        <f t="shared" si="60"/>
        <v>0</v>
      </c>
      <c r="AH103" s="75">
        <f t="shared" si="60"/>
        <v>0</v>
      </c>
      <c r="AI103" s="75">
        <f t="shared" si="60"/>
        <v>0</v>
      </c>
      <c r="AJ103" s="75">
        <f t="shared" si="60"/>
        <v>0</v>
      </c>
      <c r="AK103" s="75">
        <f t="shared" si="60"/>
        <v>0</v>
      </c>
      <c r="AL103" s="75">
        <f t="shared" si="60"/>
        <v>0</v>
      </c>
      <c r="AM103" s="75">
        <f t="shared" si="60"/>
        <v>0</v>
      </c>
      <c r="AN103" s="75">
        <f t="shared" si="60"/>
        <v>0</v>
      </c>
      <c r="AO103" s="75">
        <f t="shared" si="60"/>
        <v>0</v>
      </c>
      <c r="AP103" s="75">
        <f t="shared" si="60"/>
        <v>0</v>
      </c>
      <c r="AQ103" s="75">
        <f t="shared" si="60"/>
        <v>0</v>
      </c>
      <c r="AR103" s="75">
        <f t="shared" si="60"/>
        <v>0</v>
      </c>
      <c r="AS103" s="75">
        <f t="shared" si="60"/>
        <v>0</v>
      </c>
      <c r="AT103" s="75">
        <f t="shared" si="60"/>
        <v>0</v>
      </c>
      <c r="AU103" s="75">
        <f t="shared" si="60"/>
        <v>0</v>
      </c>
      <c r="AV103" s="75">
        <f t="shared" si="60"/>
        <v>0</v>
      </c>
      <c r="AW103" s="75">
        <f t="shared" si="60"/>
        <v>0</v>
      </c>
      <c r="AX103" s="75">
        <f t="shared" si="60"/>
        <v>0</v>
      </c>
      <c r="AY103" s="75">
        <f t="shared" si="60"/>
        <v>0</v>
      </c>
      <c r="AZ103" s="75">
        <f t="shared" si="60"/>
        <v>0</v>
      </c>
      <c r="BA103" s="75">
        <f t="shared" si="60"/>
        <v>0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8"/>
        <v>0</v>
      </c>
      <c r="BO103" s="335">
        <f>D20</f>
        <v>0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61">$E$20/$B$3</f>
        <v>0</v>
      </c>
      <c r="F104" s="75">
        <f t="shared" si="61"/>
        <v>0</v>
      </c>
      <c r="G104" s="75">
        <f t="shared" si="61"/>
        <v>0</v>
      </c>
      <c r="H104" s="75">
        <f t="shared" si="61"/>
        <v>0</v>
      </c>
      <c r="I104" s="75">
        <f t="shared" si="61"/>
        <v>0</v>
      </c>
      <c r="J104" s="75">
        <f t="shared" si="61"/>
        <v>0</v>
      </c>
      <c r="K104" s="75">
        <f t="shared" si="61"/>
        <v>0</v>
      </c>
      <c r="L104" s="75">
        <f t="shared" si="61"/>
        <v>0</v>
      </c>
      <c r="M104" s="75">
        <f t="shared" si="61"/>
        <v>0</v>
      </c>
      <c r="N104" s="75">
        <f t="shared" si="61"/>
        <v>0</v>
      </c>
      <c r="O104" s="75">
        <f t="shared" si="61"/>
        <v>0</v>
      </c>
      <c r="P104" s="75">
        <f t="shared" si="61"/>
        <v>0</v>
      </c>
      <c r="Q104" s="75">
        <f t="shared" si="61"/>
        <v>0</v>
      </c>
      <c r="R104" s="75">
        <f t="shared" si="61"/>
        <v>0</v>
      </c>
      <c r="S104" s="75">
        <f t="shared" si="61"/>
        <v>0</v>
      </c>
      <c r="T104" s="75">
        <f t="shared" si="61"/>
        <v>0</v>
      </c>
      <c r="U104" s="75">
        <f t="shared" si="61"/>
        <v>0</v>
      </c>
      <c r="V104" s="75">
        <f t="shared" si="61"/>
        <v>0</v>
      </c>
      <c r="W104" s="75">
        <f t="shared" si="61"/>
        <v>0</v>
      </c>
      <c r="X104" s="75">
        <f t="shared" si="61"/>
        <v>0</v>
      </c>
      <c r="Y104" s="75">
        <f t="shared" si="61"/>
        <v>0</v>
      </c>
      <c r="Z104" s="75">
        <f t="shared" si="61"/>
        <v>0</v>
      </c>
      <c r="AA104" s="75">
        <f t="shared" si="61"/>
        <v>0</v>
      </c>
      <c r="AB104" s="75">
        <f t="shared" si="61"/>
        <v>0</v>
      </c>
      <c r="AC104" s="75">
        <f t="shared" si="61"/>
        <v>0</v>
      </c>
      <c r="AD104" s="75">
        <f t="shared" si="61"/>
        <v>0</v>
      </c>
      <c r="AE104" s="75">
        <f t="shared" si="61"/>
        <v>0</v>
      </c>
      <c r="AF104" s="75">
        <f t="shared" si="61"/>
        <v>0</v>
      </c>
      <c r="AG104" s="75">
        <f t="shared" si="61"/>
        <v>0</v>
      </c>
      <c r="AH104" s="75">
        <f t="shared" si="61"/>
        <v>0</v>
      </c>
      <c r="AI104" s="75">
        <f t="shared" si="61"/>
        <v>0</v>
      </c>
      <c r="AJ104" s="75">
        <f t="shared" si="61"/>
        <v>0</v>
      </c>
      <c r="AK104" s="75">
        <f t="shared" si="61"/>
        <v>0</v>
      </c>
      <c r="AL104" s="75">
        <f t="shared" si="61"/>
        <v>0</v>
      </c>
      <c r="AM104" s="75">
        <f t="shared" si="61"/>
        <v>0</v>
      </c>
      <c r="AN104" s="75">
        <f t="shared" si="61"/>
        <v>0</v>
      </c>
      <c r="AO104" s="75">
        <f t="shared" si="61"/>
        <v>0</v>
      </c>
      <c r="AP104" s="75">
        <f t="shared" si="61"/>
        <v>0</v>
      </c>
      <c r="AQ104" s="75">
        <f t="shared" si="61"/>
        <v>0</v>
      </c>
      <c r="AR104" s="75">
        <f t="shared" si="61"/>
        <v>0</v>
      </c>
      <c r="AS104" s="75">
        <f t="shared" si="61"/>
        <v>0</v>
      </c>
      <c r="AT104" s="75">
        <f t="shared" si="61"/>
        <v>0</v>
      </c>
      <c r="AU104" s="75">
        <f t="shared" si="61"/>
        <v>0</v>
      </c>
      <c r="AV104" s="75">
        <f t="shared" si="61"/>
        <v>0</v>
      </c>
      <c r="AW104" s="75">
        <f t="shared" si="61"/>
        <v>0</v>
      </c>
      <c r="AX104" s="75">
        <f t="shared" si="61"/>
        <v>0</v>
      </c>
      <c r="AY104" s="75">
        <f t="shared" si="61"/>
        <v>0</v>
      </c>
      <c r="AZ104" s="75">
        <f t="shared" si="61"/>
        <v>0</v>
      </c>
      <c r="BA104" s="75">
        <f t="shared" si="61"/>
        <v>0</v>
      </c>
      <c r="BB104" s="75">
        <f t="shared" si="61"/>
        <v>0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8"/>
        <v>0</v>
      </c>
      <c r="BO104" s="335">
        <f>-E14</f>
        <v>0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C105" si="62">$F$20/$B$3</f>
        <v>0</v>
      </c>
      <c r="G105" s="75">
        <f t="shared" si="62"/>
        <v>0</v>
      </c>
      <c r="H105" s="75">
        <f t="shared" si="62"/>
        <v>0</v>
      </c>
      <c r="I105" s="75">
        <f t="shared" si="62"/>
        <v>0</v>
      </c>
      <c r="J105" s="75">
        <f t="shared" si="62"/>
        <v>0</v>
      </c>
      <c r="K105" s="75">
        <f t="shared" si="62"/>
        <v>0</v>
      </c>
      <c r="L105" s="75">
        <f t="shared" si="62"/>
        <v>0</v>
      </c>
      <c r="M105" s="75">
        <f t="shared" si="62"/>
        <v>0</v>
      </c>
      <c r="N105" s="75">
        <f t="shared" si="62"/>
        <v>0</v>
      </c>
      <c r="O105" s="75">
        <f t="shared" si="62"/>
        <v>0</v>
      </c>
      <c r="P105" s="75">
        <f t="shared" si="62"/>
        <v>0</v>
      </c>
      <c r="Q105" s="75">
        <f t="shared" si="62"/>
        <v>0</v>
      </c>
      <c r="R105" s="75">
        <f t="shared" si="62"/>
        <v>0</v>
      </c>
      <c r="S105" s="75">
        <f t="shared" si="62"/>
        <v>0</v>
      </c>
      <c r="T105" s="75">
        <f t="shared" si="62"/>
        <v>0</v>
      </c>
      <c r="U105" s="75">
        <f t="shared" si="62"/>
        <v>0</v>
      </c>
      <c r="V105" s="75">
        <f t="shared" si="62"/>
        <v>0</v>
      </c>
      <c r="W105" s="75">
        <f t="shared" si="62"/>
        <v>0</v>
      </c>
      <c r="X105" s="75">
        <f t="shared" si="62"/>
        <v>0</v>
      </c>
      <c r="Y105" s="75">
        <f t="shared" si="62"/>
        <v>0</v>
      </c>
      <c r="Z105" s="75">
        <f t="shared" si="62"/>
        <v>0</v>
      </c>
      <c r="AA105" s="75">
        <f t="shared" si="62"/>
        <v>0</v>
      </c>
      <c r="AB105" s="75">
        <f t="shared" si="62"/>
        <v>0</v>
      </c>
      <c r="AC105" s="75">
        <f t="shared" si="62"/>
        <v>0</v>
      </c>
      <c r="AD105" s="75">
        <f t="shared" si="62"/>
        <v>0</v>
      </c>
      <c r="AE105" s="75">
        <f t="shared" si="62"/>
        <v>0</v>
      </c>
      <c r="AF105" s="75">
        <f t="shared" si="62"/>
        <v>0</v>
      </c>
      <c r="AG105" s="75">
        <f t="shared" si="62"/>
        <v>0</v>
      </c>
      <c r="AH105" s="75">
        <f t="shared" si="62"/>
        <v>0</v>
      </c>
      <c r="AI105" s="75">
        <f t="shared" si="62"/>
        <v>0</v>
      </c>
      <c r="AJ105" s="75">
        <f t="shared" si="62"/>
        <v>0</v>
      </c>
      <c r="AK105" s="75">
        <f t="shared" si="62"/>
        <v>0</v>
      </c>
      <c r="AL105" s="75">
        <f t="shared" si="62"/>
        <v>0</v>
      </c>
      <c r="AM105" s="75">
        <f t="shared" si="62"/>
        <v>0</v>
      </c>
      <c r="AN105" s="75">
        <f t="shared" si="62"/>
        <v>0</v>
      </c>
      <c r="AO105" s="75">
        <f t="shared" si="62"/>
        <v>0</v>
      </c>
      <c r="AP105" s="75">
        <f t="shared" si="62"/>
        <v>0</v>
      </c>
      <c r="AQ105" s="75">
        <f t="shared" si="62"/>
        <v>0</v>
      </c>
      <c r="AR105" s="75">
        <f t="shared" si="62"/>
        <v>0</v>
      </c>
      <c r="AS105" s="75">
        <f t="shared" si="62"/>
        <v>0</v>
      </c>
      <c r="AT105" s="75">
        <f t="shared" si="62"/>
        <v>0</v>
      </c>
      <c r="AU105" s="75">
        <f t="shared" si="62"/>
        <v>0</v>
      </c>
      <c r="AV105" s="75">
        <f t="shared" si="62"/>
        <v>0</v>
      </c>
      <c r="AW105" s="75">
        <f t="shared" si="62"/>
        <v>0</v>
      </c>
      <c r="AX105" s="75">
        <f t="shared" si="62"/>
        <v>0</v>
      </c>
      <c r="AY105" s="75">
        <f t="shared" si="62"/>
        <v>0</v>
      </c>
      <c r="AZ105" s="75">
        <f t="shared" si="62"/>
        <v>0</v>
      </c>
      <c r="BA105" s="75">
        <f t="shared" si="62"/>
        <v>0</v>
      </c>
      <c r="BB105" s="75">
        <f t="shared" si="62"/>
        <v>0</v>
      </c>
      <c r="BC105" s="75">
        <f t="shared" si="62"/>
        <v>0</v>
      </c>
      <c r="BD105" s="75"/>
      <c r="BE105" s="75"/>
      <c r="BF105" s="75"/>
      <c r="BG105" s="75"/>
      <c r="BH105" s="75"/>
      <c r="BI105" s="75"/>
      <c r="BJ105" s="75"/>
      <c r="BK105" s="75"/>
      <c r="BL105" s="75"/>
      <c r="BM105" s="37"/>
      <c r="BN105" s="75">
        <f t="shared" si="58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3">$G$20/$B$3</f>
        <v>0</v>
      </c>
      <c r="H106" s="75">
        <f t="shared" si="63"/>
        <v>0</v>
      </c>
      <c r="I106" s="75">
        <f t="shared" si="63"/>
        <v>0</v>
      </c>
      <c r="J106" s="75">
        <f t="shared" si="63"/>
        <v>0</v>
      </c>
      <c r="K106" s="75">
        <f t="shared" si="63"/>
        <v>0</v>
      </c>
      <c r="L106" s="75">
        <f t="shared" si="63"/>
        <v>0</v>
      </c>
      <c r="M106" s="75">
        <f t="shared" si="63"/>
        <v>0</v>
      </c>
      <c r="N106" s="75">
        <f t="shared" si="63"/>
        <v>0</v>
      </c>
      <c r="O106" s="75">
        <f t="shared" si="63"/>
        <v>0</v>
      </c>
      <c r="P106" s="75">
        <f t="shared" si="63"/>
        <v>0</v>
      </c>
      <c r="Q106" s="75">
        <f t="shared" si="63"/>
        <v>0</v>
      </c>
      <c r="R106" s="75">
        <f t="shared" si="63"/>
        <v>0</v>
      </c>
      <c r="S106" s="75">
        <f t="shared" si="63"/>
        <v>0</v>
      </c>
      <c r="T106" s="75">
        <f t="shared" si="63"/>
        <v>0</v>
      </c>
      <c r="U106" s="75">
        <f t="shared" si="63"/>
        <v>0</v>
      </c>
      <c r="V106" s="75">
        <f t="shared" si="63"/>
        <v>0</v>
      </c>
      <c r="W106" s="75">
        <f t="shared" si="63"/>
        <v>0</v>
      </c>
      <c r="X106" s="75">
        <f t="shared" si="63"/>
        <v>0</v>
      </c>
      <c r="Y106" s="75">
        <f t="shared" si="63"/>
        <v>0</v>
      </c>
      <c r="Z106" s="75">
        <f t="shared" si="63"/>
        <v>0</v>
      </c>
      <c r="AA106" s="75">
        <f t="shared" si="63"/>
        <v>0</v>
      </c>
      <c r="AB106" s="75">
        <f t="shared" si="63"/>
        <v>0</v>
      </c>
      <c r="AC106" s="75">
        <f t="shared" si="63"/>
        <v>0</v>
      </c>
      <c r="AD106" s="75">
        <f t="shared" si="63"/>
        <v>0</v>
      </c>
      <c r="AE106" s="75">
        <f t="shared" si="63"/>
        <v>0</v>
      </c>
      <c r="AF106" s="75">
        <f t="shared" si="63"/>
        <v>0</v>
      </c>
      <c r="AG106" s="75">
        <f t="shared" si="63"/>
        <v>0</v>
      </c>
      <c r="AH106" s="75">
        <f t="shared" si="63"/>
        <v>0</v>
      </c>
      <c r="AI106" s="75">
        <f t="shared" si="63"/>
        <v>0</v>
      </c>
      <c r="AJ106" s="75">
        <f t="shared" si="63"/>
        <v>0</v>
      </c>
      <c r="AK106" s="75">
        <f t="shared" si="63"/>
        <v>0</v>
      </c>
      <c r="AL106" s="75">
        <f t="shared" si="63"/>
        <v>0</v>
      </c>
      <c r="AM106" s="75">
        <f t="shared" si="63"/>
        <v>0</v>
      </c>
      <c r="AN106" s="75">
        <f t="shared" si="63"/>
        <v>0</v>
      </c>
      <c r="AO106" s="75">
        <f t="shared" si="63"/>
        <v>0</v>
      </c>
      <c r="AP106" s="75">
        <f t="shared" si="63"/>
        <v>0</v>
      </c>
      <c r="AQ106" s="75">
        <f t="shared" si="63"/>
        <v>0</v>
      </c>
      <c r="AR106" s="75">
        <f t="shared" si="63"/>
        <v>0</v>
      </c>
      <c r="AS106" s="75">
        <f t="shared" si="63"/>
        <v>0</v>
      </c>
      <c r="AT106" s="75">
        <f t="shared" si="63"/>
        <v>0</v>
      </c>
      <c r="AU106" s="75">
        <f t="shared" si="63"/>
        <v>0</v>
      </c>
      <c r="AV106" s="75">
        <f t="shared" si="63"/>
        <v>0</v>
      </c>
      <c r="AW106" s="75">
        <f t="shared" si="63"/>
        <v>0</v>
      </c>
      <c r="AX106" s="75">
        <f t="shared" si="63"/>
        <v>0</v>
      </c>
      <c r="AY106" s="75">
        <f t="shared" si="63"/>
        <v>0</v>
      </c>
      <c r="AZ106" s="75">
        <f t="shared" si="63"/>
        <v>0</v>
      </c>
      <c r="BA106" s="75">
        <f t="shared" si="63"/>
        <v>0</v>
      </c>
      <c r="BB106" s="75">
        <f t="shared" si="63"/>
        <v>0</v>
      </c>
      <c r="BC106" s="75">
        <f t="shared" si="63"/>
        <v>0</v>
      </c>
      <c r="BD106" s="75">
        <f t="shared" si="63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8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E107" si="64">$H$20/$B$3</f>
        <v>0</v>
      </c>
      <c r="I107" s="75">
        <f t="shared" si="64"/>
        <v>0</v>
      </c>
      <c r="J107" s="75">
        <f t="shared" si="64"/>
        <v>0</v>
      </c>
      <c r="K107" s="75">
        <f t="shared" si="64"/>
        <v>0</v>
      </c>
      <c r="L107" s="75">
        <f t="shared" si="64"/>
        <v>0</v>
      </c>
      <c r="M107" s="75">
        <f t="shared" si="64"/>
        <v>0</v>
      </c>
      <c r="N107" s="75">
        <f t="shared" si="64"/>
        <v>0</v>
      </c>
      <c r="O107" s="75">
        <f t="shared" si="64"/>
        <v>0</v>
      </c>
      <c r="P107" s="75">
        <f t="shared" si="64"/>
        <v>0</v>
      </c>
      <c r="Q107" s="75">
        <f t="shared" si="64"/>
        <v>0</v>
      </c>
      <c r="R107" s="75">
        <f t="shared" si="64"/>
        <v>0</v>
      </c>
      <c r="S107" s="75">
        <f t="shared" si="64"/>
        <v>0</v>
      </c>
      <c r="T107" s="75">
        <f t="shared" si="64"/>
        <v>0</v>
      </c>
      <c r="U107" s="75">
        <f t="shared" si="64"/>
        <v>0</v>
      </c>
      <c r="V107" s="75">
        <f t="shared" si="64"/>
        <v>0</v>
      </c>
      <c r="W107" s="75">
        <f t="shared" si="64"/>
        <v>0</v>
      </c>
      <c r="X107" s="75">
        <f t="shared" si="64"/>
        <v>0</v>
      </c>
      <c r="Y107" s="75">
        <f t="shared" si="64"/>
        <v>0</v>
      </c>
      <c r="Z107" s="75">
        <f t="shared" si="64"/>
        <v>0</v>
      </c>
      <c r="AA107" s="75">
        <f t="shared" si="64"/>
        <v>0</v>
      </c>
      <c r="AB107" s="75">
        <f t="shared" si="64"/>
        <v>0</v>
      </c>
      <c r="AC107" s="75">
        <f t="shared" si="64"/>
        <v>0</v>
      </c>
      <c r="AD107" s="75">
        <f t="shared" si="64"/>
        <v>0</v>
      </c>
      <c r="AE107" s="75">
        <f t="shared" si="64"/>
        <v>0</v>
      </c>
      <c r="AF107" s="75">
        <f t="shared" si="64"/>
        <v>0</v>
      </c>
      <c r="AG107" s="75">
        <f t="shared" si="64"/>
        <v>0</v>
      </c>
      <c r="AH107" s="75">
        <f t="shared" si="64"/>
        <v>0</v>
      </c>
      <c r="AI107" s="75">
        <f t="shared" si="64"/>
        <v>0</v>
      </c>
      <c r="AJ107" s="75">
        <f t="shared" si="64"/>
        <v>0</v>
      </c>
      <c r="AK107" s="75">
        <f t="shared" si="64"/>
        <v>0</v>
      </c>
      <c r="AL107" s="75">
        <f t="shared" si="64"/>
        <v>0</v>
      </c>
      <c r="AM107" s="75">
        <f t="shared" si="64"/>
        <v>0</v>
      </c>
      <c r="AN107" s="75">
        <f t="shared" si="64"/>
        <v>0</v>
      </c>
      <c r="AO107" s="75">
        <f t="shared" si="64"/>
        <v>0</v>
      </c>
      <c r="AP107" s="75">
        <f t="shared" si="64"/>
        <v>0</v>
      </c>
      <c r="AQ107" s="75">
        <f t="shared" si="64"/>
        <v>0</v>
      </c>
      <c r="AR107" s="75">
        <f t="shared" si="64"/>
        <v>0</v>
      </c>
      <c r="AS107" s="75">
        <f t="shared" si="64"/>
        <v>0</v>
      </c>
      <c r="AT107" s="75">
        <f t="shared" si="64"/>
        <v>0</v>
      </c>
      <c r="AU107" s="75">
        <f t="shared" si="64"/>
        <v>0</v>
      </c>
      <c r="AV107" s="75">
        <f t="shared" si="64"/>
        <v>0</v>
      </c>
      <c r="AW107" s="75">
        <f t="shared" si="64"/>
        <v>0</v>
      </c>
      <c r="AX107" s="75">
        <f t="shared" si="64"/>
        <v>0</v>
      </c>
      <c r="AY107" s="75">
        <f t="shared" si="64"/>
        <v>0</v>
      </c>
      <c r="AZ107" s="75">
        <f t="shared" si="64"/>
        <v>0</v>
      </c>
      <c r="BA107" s="75">
        <f t="shared" si="64"/>
        <v>0</v>
      </c>
      <c r="BB107" s="75">
        <f t="shared" si="64"/>
        <v>0</v>
      </c>
      <c r="BC107" s="75">
        <f t="shared" si="64"/>
        <v>0</v>
      </c>
      <c r="BD107" s="75">
        <f t="shared" si="64"/>
        <v>0</v>
      </c>
      <c r="BE107" s="75">
        <f t="shared" si="64"/>
        <v>0</v>
      </c>
      <c r="BF107" s="75"/>
      <c r="BG107" s="75"/>
      <c r="BH107" s="75"/>
      <c r="BI107" s="75"/>
      <c r="BJ107" s="75"/>
      <c r="BK107" s="75"/>
      <c r="BL107" s="75"/>
      <c r="BM107" s="37"/>
      <c r="BN107" s="75">
        <f t="shared" si="58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F108" si="65">$I$20/$B$3</f>
        <v>0</v>
      </c>
      <c r="J108" s="75">
        <f t="shared" si="65"/>
        <v>0</v>
      </c>
      <c r="K108" s="75">
        <f t="shared" si="65"/>
        <v>0</v>
      </c>
      <c r="L108" s="75">
        <f t="shared" si="65"/>
        <v>0</v>
      </c>
      <c r="M108" s="75">
        <f t="shared" si="65"/>
        <v>0</v>
      </c>
      <c r="N108" s="75">
        <f t="shared" si="65"/>
        <v>0</v>
      </c>
      <c r="O108" s="75">
        <f t="shared" si="65"/>
        <v>0</v>
      </c>
      <c r="P108" s="75">
        <f t="shared" si="65"/>
        <v>0</v>
      </c>
      <c r="Q108" s="75">
        <f t="shared" si="65"/>
        <v>0</v>
      </c>
      <c r="R108" s="75">
        <f t="shared" si="65"/>
        <v>0</v>
      </c>
      <c r="S108" s="75">
        <f t="shared" si="65"/>
        <v>0</v>
      </c>
      <c r="T108" s="75">
        <f t="shared" si="65"/>
        <v>0</v>
      </c>
      <c r="U108" s="75">
        <f t="shared" si="65"/>
        <v>0</v>
      </c>
      <c r="V108" s="75">
        <f t="shared" si="65"/>
        <v>0</v>
      </c>
      <c r="W108" s="75">
        <f t="shared" si="65"/>
        <v>0</v>
      </c>
      <c r="X108" s="75">
        <f t="shared" si="65"/>
        <v>0</v>
      </c>
      <c r="Y108" s="75">
        <f t="shared" si="65"/>
        <v>0</v>
      </c>
      <c r="Z108" s="75">
        <f t="shared" si="65"/>
        <v>0</v>
      </c>
      <c r="AA108" s="75">
        <f t="shared" si="65"/>
        <v>0</v>
      </c>
      <c r="AB108" s="75">
        <f t="shared" si="65"/>
        <v>0</v>
      </c>
      <c r="AC108" s="75">
        <f t="shared" si="65"/>
        <v>0</v>
      </c>
      <c r="AD108" s="75">
        <f t="shared" si="65"/>
        <v>0</v>
      </c>
      <c r="AE108" s="75">
        <f t="shared" si="65"/>
        <v>0</v>
      </c>
      <c r="AF108" s="75">
        <f t="shared" si="65"/>
        <v>0</v>
      </c>
      <c r="AG108" s="75">
        <f t="shared" si="65"/>
        <v>0</v>
      </c>
      <c r="AH108" s="75">
        <f t="shared" si="65"/>
        <v>0</v>
      </c>
      <c r="AI108" s="75">
        <f t="shared" si="65"/>
        <v>0</v>
      </c>
      <c r="AJ108" s="75">
        <f t="shared" si="65"/>
        <v>0</v>
      </c>
      <c r="AK108" s="75">
        <f t="shared" si="65"/>
        <v>0</v>
      </c>
      <c r="AL108" s="75">
        <f t="shared" si="65"/>
        <v>0</v>
      </c>
      <c r="AM108" s="75">
        <f t="shared" si="65"/>
        <v>0</v>
      </c>
      <c r="AN108" s="75">
        <f t="shared" si="65"/>
        <v>0</v>
      </c>
      <c r="AO108" s="75">
        <f t="shared" si="65"/>
        <v>0</v>
      </c>
      <c r="AP108" s="75">
        <f t="shared" si="65"/>
        <v>0</v>
      </c>
      <c r="AQ108" s="75">
        <f t="shared" si="65"/>
        <v>0</v>
      </c>
      <c r="AR108" s="75">
        <f t="shared" si="65"/>
        <v>0</v>
      </c>
      <c r="AS108" s="75">
        <f t="shared" si="65"/>
        <v>0</v>
      </c>
      <c r="AT108" s="75">
        <f t="shared" si="65"/>
        <v>0</v>
      </c>
      <c r="AU108" s="75">
        <f t="shared" si="65"/>
        <v>0</v>
      </c>
      <c r="AV108" s="75">
        <f t="shared" si="65"/>
        <v>0</v>
      </c>
      <c r="AW108" s="75">
        <f t="shared" si="65"/>
        <v>0</v>
      </c>
      <c r="AX108" s="75">
        <f t="shared" si="65"/>
        <v>0</v>
      </c>
      <c r="AY108" s="75">
        <f t="shared" si="65"/>
        <v>0</v>
      </c>
      <c r="AZ108" s="75">
        <f t="shared" si="65"/>
        <v>0</v>
      </c>
      <c r="BA108" s="75">
        <f t="shared" si="65"/>
        <v>0</v>
      </c>
      <c r="BB108" s="75">
        <f t="shared" si="65"/>
        <v>0</v>
      </c>
      <c r="BC108" s="75">
        <f t="shared" si="65"/>
        <v>0</v>
      </c>
      <c r="BD108" s="75">
        <f t="shared" si="65"/>
        <v>0</v>
      </c>
      <c r="BE108" s="75">
        <f t="shared" si="65"/>
        <v>0</v>
      </c>
      <c r="BF108" s="75">
        <f t="shared" si="65"/>
        <v>0</v>
      </c>
      <c r="BG108" s="75"/>
      <c r="BH108" s="75"/>
      <c r="BI108" s="75"/>
      <c r="BJ108" s="75"/>
      <c r="BK108" s="75"/>
      <c r="BL108" s="75"/>
      <c r="BM108" s="37"/>
      <c r="BN108" s="75">
        <f t="shared" si="58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G109" si="66">$J$20/$B$3</f>
        <v>0</v>
      </c>
      <c r="P109" s="75">
        <f t="shared" si="66"/>
        <v>0</v>
      </c>
      <c r="Q109" s="75">
        <f t="shared" si="66"/>
        <v>0</v>
      </c>
      <c r="R109" s="75">
        <f t="shared" si="66"/>
        <v>0</v>
      </c>
      <c r="S109" s="75">
        <f t="shared" si="66"/>
        <v>0</v>
      </c>
      <c r="T109" s="75">
        <f t="shared" si="66"/>
        <v>0</v>
      </c>
      <c r="U109" s="75">
        <f t="shared" si="66"/>
        <v>0</v>
      </c>
      <c r="V109" s="75">
        <f t="shared" si="66"/>
        <v>0</v>
      </c>
      <c r="W109" s="75">
        <f t="shared" si="66"/>
        <v>0</v>
      </c>
      <c r="X109" s="75">
        <f t="shared" si="66"/>
        <v>0</v>
      </c>
      <c r="Y109" s="75">
        <f t="shared" si="66"/>
        <v>0</v>
      </c>
      <c r="Z109" s="75">
        <f t="shared" si="66"/>
        <v>0</v>
      </c>
      <c r="AA109" s="75">
        <f t="shared" si="66"/>
        <v>0</v>
      </c>
      <c r="AB109" s="75">
        <f t="shared" si="66"/>
        <v>0</v>
      </c>
      <c r="AC109" s="75">
        <f t="shared" si="66"/>
        <v>0</v>
      </c>
      <c r="AD109" s="75">
        <f t="shared" si="66"/>
        <v>0</v>
      </c>
      <c r="AE109" s="75">
        <f t="shared" si="66"/>
        <v>0</v>
      </c>
      <c r="AF109" s="75">
        <f t="shared" si="66"/>
        <v>0</v>
      </c>
      <c r="AG109" s="75">
        <f t="shared" si="66"/>
        <v>0</v>
      </c>
      <c r="AH109" s="75">
        <f t="shared" si="66"/>
        <v>0</v>
      </c>
      <c r="AI109" s="75">
        <f t="shared" si="66"/>
        <v>0</v>
      </c>
      <c r="AJ109" s="75">
        <f t="shared" si="66"/>
        <v>0</v>
      </c>
      <c r="AK109" s="75">
        <f t="shared" si="66"/>
        <v>0</v>
      </c>
      <c r="AL109" s="75">
        <f t="shared" si="66"/>
        <v>0</v>
      </c>
      <c r="AM109" s="75">
        <f t="shared" si="66"/>
        <v>0</v>
      </c>
      <c r="AN109" s="75">
        <f t="shared" si="66"/>
        <v>0</v>
      </c>
      <c r="AO109" s="75">
        <f t="shared" si="66"/>
        <v>0</v>
      </c>
      <c r="AP109" s="75">
        <f t="shared" si="66"/>
        <v>0</v>
      </c>
      <c r="AQ109" s="75">
        <f t="shared" si="66"/>
        <v>0</v>
      </c>
      <c r="AR109" s="75">
        <f t="shared" si="66"/>
        <v>0</v>
      </c>
      <c r="AS109" s="75">
        <f t="shared" si="66"/>
        <v>0</v>
      </c>
      <c r="AT109" s="75">
        <f t="shared" si="66"/>
        <v>0</v>
      </c>
      <c r="AU109" s="75">
        <f t="shared" si="66"/>
        <v>0</v>
      </c>
      <c r="AV109" s="75">
        <f t="shared" si="66"/>
        <v>0</v>
      </c>
      <c r="AW109" s="75">
        <f t="shared" si="66"/>
        <v>0</v>
      </c>
      <c r="AX109" s="75">
        <f t="shared" si="66"/>
        <v>0</v>
      </c>
      <c r="AY109" s="75">
        <f t="shared" si="66"/>
        <v>0</v>
      </c>
      <c r="AZ109" s="75">
        <f t="shared" si="66"/>
        <v>0</v>
      </c>
      <c r="BA109" s="75">
        <f t="shared" si="66"/>
        <v>0</v>
      </c>
      <c r="BB109" s="75">
        <f t="shared" si="66"/>
        <v>0</v>
      </c>
      <c r="BC109" s="75">
        <f t="shared" si="66"/>
        <v>0</v>
      </c>
      <c r="BD109" s="75">
        <f t="shared" si="66"/>
        <v>0</v>
      </c>
      <c r="BE109" s="75">
        <f t="shared" si="66"/>
        <v>0</v>
      </c>
      <c r="BF109" s="75">
        <f t="shared" si="66"/>
        <v>0</v>
      </c>
      <c r="BG109" s="75">
        <f t="shared" si="66"/>
        <v>0</v>
      </c>
      <c r="BH109" s="75"/>
      <c r="BI109" s="75"/>
      <c r="BJ109" s="75"/>
      <c r="BK109" s="75"/>
      <c r="BL109" s="75"/>
      <c r="BM109" s="37"/>
      <c r="BN109" s="75">
        <f t="shared" si="58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H110" si="67">$K$20/$B$3</f>
        <v>0</v>
      </c>
      <c r="P110" s="75">
        <f t="shared" si="67"/>
        <v>0</v>
      </c>
      <c r="Q110" s="75">
        <f t="shared" si="67"/>
        <v>0</v>
      </c>
      <c r="R110" s="75">
        <f t="shared" si="67"/>
        <v>0</v>
      </c>
      <c r="S110" s="75">
        <f t="shared" si="67"/>
        <v>0</v>
      </c>
      <c r="T110" s="75">
        <f t="shared" si="67"/>
        <v>0</v>
      </c>
      <c r="U110" s="75">
        <f t="shared" si="67"/>
        <v>0</v>
      </c>
      <c r="V110" s="75">
        <f t="shared" si="67"/>
        <v>0</v>
      </c>
      <c r="W110" s="75">
        <f t="shared" si="67"/>
        <v>0</v>
      </c>
      <c r="X110" s="75">
        <f t="shared" si="67"/>
        <v>0</v>
      </c>
      <c r="Y110" s="75">
        <f t="shared" si="67"/>
        <v>0</v>
      </c>
      <c r="Z110" s="75">
        <f t="shared" si="67"/>
        <v>0</v>
      </c>
      <c r="AA110" s="75">
        <f t="shared" si="67"/>
        <v>0</v>
      </c>
      <c r="AB110" s="75">
        <f t="shared" si="67"/>
        <v>0</v>
      </c>
      <c r="AC110" s="75">
        <f t="shared" si="67"/>
        <v>0</v>
      </c>
      <c r="AD110" s="75">
        <f t="shared" si="67"/>
        <v>0</v>
      </c>
      <c r="AE110" s="75">
        <f t="shared" si="67"/>
        <v>0</v>
      </c>
      <c r="AF110" s="75">
        <f t="shared" si="67"/>
        <v>0</v>
      </c>
      <c r="AG110" s="75">
        <f t="shared" si="67"/>
        <v>0</v>
      </c>
      <c r="AH110" s="75">
        <f t="shared" si="67"/>
        <v>0</v>
      </c>
      <c r="AI110" s="75">
        <f t="shared" si="67"/>
        <v>0</v>
      </c>
      <c r="AJ110" s="75">
        <f t="shared" si="67"/>
        <v>0</v>
      </c>
      <c r="AK110" s="75">
        <f t="shared" si="67"/>
        <v>0</v>
      </c>
      <c r="AL110" s="75">
        <f t="shared" si="67"/>
        <v>0</v>
      </c>
      <c r="AM110" s="75">
        <f t="shared" si="67"/>
        <v>0</v>
      </c>
      <c r="AN110" s="75">
        <f t="shared" si="67"/>
        <v>0</v>
      </c>
      <c r="AO110" s="75">
        <f t="shared" si="67"/>
        <v>0</v>
      </c>
      <c r="AP110" s="75">
        <f t="shared" si="67"/>
        <v>0</v>
      </c>
      <c r="AQ110" s="75">
        <f t="shared" si="67"/>
        <v>0</v>
      </c>
      <c r="AR110" s="75">
        <f t="shared" si="67"/>
        <v>0</v>
      </c>
      <c r="AS110" s="75">
        <f t="shared" si="67"/>
        <v>0</v>
      </c>
      <c r="AT110" s="75">
        <f t="shared" si="67"/>
        <v>0</v>
      </c>
      <c r="AU110" s="75">
        <f t="shared" si="67"/>
        <v>0</v>
      </c>
      <c r="AV110" s="75">
        <f t="shared" si="67"/>
        <v>0</v>
      </c>
      <c r="AW110" s="75">
        <f t="shared" si="67"/>
        <v>0</v>
      </c>
      <c r="AX110" s="75">
        <f t="shared" si="67"/>
        <v>0</v>
      </c>
      <c r="AY110" s="75">
        <f t="shared" si="67"/>
        <v>0</v>
      </c>
      <c r="AZ110" s="75">
        <f t="shared" si="67"/>
        <v>0</v>
      </c>
      <c r="BA110" s="75">
        <f t="shared" si="67"/>
        <v>0</v>
      </c>
      <c r="BB110" s="75">
        <f t="shared" si="67"/>
        <v>0</v>
      </c>
      <c r="BC110" s="75">
        <f t="shared" si="67"/>
        <v>0</v>
      </c>
      <c r="BD110" s="75">
        <f t="shared" si="67"/>
        <v>0</v>
      </c>
      <c r="BE110" s="75">
        <f t="shared" si="67"/>
        <v>0</v>
      </c>
      <c r="BF110" s="75">
        <f t="shared" si="67"/>
        <v>0</v>
      </c>
      <c r="BG110" s="75">
        <f t="shared" si="67"/>
        <v>0</v>
      </c>
      <c r="BH110" s="75">
        <f t="shared" si="67"/>
        <v>0</v>
      </c>
      <c r="BI110" s="75"/>
      <c r="BJ110" s="75"/>
      <c r="BK110" s="75"/>
      <c r="BL110" s="75"/>
      <c r="BM110" s="37"/>
      <c r="BN110" s="75">
        <f t="shared" si="58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8">$L$20/$B$3</f>
        <v>0</v>
      </c>
      <c r="P111" s="75">
        <f t="shared" si="68"/>
        <v>0</v>
      </c>
      <c r="Q111" s="75">
        <f t="shared" si="68"/>
        <v>0</v>
      </c>
      <c r="R111" s="75">
        <f t="shared" si="68"/>
        <v>0</v>
      </c>
      <c r="S111" s="75">
        <f t="shared" si="68"/>
        <v>0</v>
      </c>
      <c r="T111" s="75">
        <f t="shared" si="68"/>
        <v>0</v>
      </c>
      <c r="U111" s="75">
        <f t="shared" si="68"/>
        <v>0</v>
      </c>
      <c r="V111" s="75">
        <f t="shared" si="68"/>
        <v>0</v>
      </c>
      <c r="W111" s="75">
        <f t="shared" si="68"/>
        <v>0</v>
      </c>
      <c r="X111" s="75">
        <f t="shared" si="68"/>
        <v>0</v>
      </c>
      <c r="Y111" s="75">
        <f t="shared" si="68"/>
        <v>0</v>
      </c>
      <c r="Z111" s="75">
        <f t="shared" si="68"/>
        <v>0</v>
      </c>
      <c r="AA111" s="75">
        <f t="shared" si="68"/>
        <v>0</v>
      </c>
      <c r="AB111" s="75">
        <f t="shared" si="68"/>
        <v>0</v>
      </c>
      <c r="AC111" s="75">
        <f t="shared" si="68"/>
        <v>0</v>
      </c>
      <c r="AD111" s="75">
        <f t="shared" si="68"/>
        <v>0</v>
      </c>
      <c r="AE111" s="75">
        <f t="shared" si="68"/>
        <v>0</v>
      </c>
      <c r="AF111" s="75">
        <f t="shared" si="68"/>
        <v>0</v>
      </c>
      <c r="AG111" s="75">
        <f t="shared" si="68"/>
        <v>0</v>
      </c>
      <c r="AH111" s="75">
        <f t="shared" si="68"/>
        <v>0</v>
      </c>
      <c r="AI111" s="75">
        <f t="shared" si="68"/>
        <v>0</v>
      </c>
      <c r="AJ111" s="75">
        <f t="shared" si="68"/>
        <v>0</v>
      </c>
      <c r="AK111" s="75">
        <f t="shared" si="68"/>
        <v>0</v>
      </c>
      <c r="AL111" s="75">
        <f t="shared" si="68"/>
        <v>0</v>
      </c>
      <c r="AM111" s="75">
        <f t="shared" si="68"/>
        <v>0</v>
      </c>
      <c r="AN111" s="75">
        <f t="shared" si="68"/>
        <v>0</v>
      </c>
      <c r="AO111" s="75">
        <f t="shared" si="68"/>
        <v>0</v>
      </c>
      <c r="AP111" s="75">
        <f t="shared" si="68"/>
        <v>0</v>
      </c>
      <c r="AQ111" s="75">
        <f t="shared" si="68"/>
        <v>0</v>
      </c>
      <c r="AR111" s="75">
        <f t="shared" si="68"/>
        <v>0</v>
      </c>
      <c r="AS111" s="75">
        <f t="shared" si="68"/>
        <v>0</v>
      </c>
      <c r="AT111" s="75">
        <f t="shared" si="68"/>
        <v>0</v>
      </c>
      <c r="AU111" s="75">
        <f t="shared" si="68"/>
        <v>0</v>
      </c>
      <c r="AV111" s="75">
        <f t="shared" si="68"/>
        <v>0</v>
      </c>
      <c r="AW111" s="75">
        <f t="shared" si="68"/>
        <v>0</v>
      </c>
      <c r="AX111" s="75">
        <f t="shared" si="68"/>
        <v>0</v>
      </c>
      <c r="AY111" s="75">
        <f t="shared" si="68"/>
        <v>0</v>
      </c>
      <c r="AZ111" s="75">
        <f t="shared" si="68"/>
        <v>0</v>
      </c>
      <c r="BA111" s="75">
        <f t="shared" si="68"/>
        <v>0</v>
      </c>
      <c r="BB111" s="75">
        <f t="shared" si="68"/>
        <v>0</v>
      </c>
      <c r="BC111" s="75">
        <f t="shared" si="68"/>
        <v>0</v>
      </c>
      <c r="BD111" s="75">
        <f t="shared" si="68"/>
        <v>0</v>
      </c>
      <c r="BE111" s="75">
        <f t="shared" si="68"/>
        <v>0</v>
      </c>
      <c r="BF111" s="75">
        <f t="shared" si="68"/>
        <v>0</v>
      </c>
      <c r="BG111" s="75">
        <f t="shared" si="68"/>
        <v>0</v>
      </c>
      <c r="BH111" s="75">
        <f t="shared" si="68"/>
        <v>0</v>
      </c>
      <c r="BI111" s="75">
        <f t="shared" si="68"/>
        <v>0</v>
      </c>
      <c r="BJ111" s="75"/>
      <c r="BK111" s="75"/>
      <c r="BL111" s="75"/>
      <c r="BM111" s="37"/>
      <c r="BN111" s="75">
        <f t="shared" si="58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>$M$20/$B$3</f>
        <v>0</v>
      </c>
      <c r="N112" s="75">
        <f>$M$20/$B$3</f>
        <v>0</v>
      </c>
      <c r="O112" s="75">
        <f t="shared" ref="O112:BJ112" si="69">$M$20/$B$3</f>
        <v>0</v>
      </c>
      <c r="P112" s="75">
        <f t="shared" si="69"/>
        <v>0</v>
      </c>
      <c r="Q112" s="75">
        <f t="shared" si="69"/>
        <v>0</v>
      </c>
      <c r="R112" s="75">
        <f t="shared" si="69"/>
        <v>0</v>
      </c>
      <c r="S112" s="75">
        <f t="shared" si="69"/>
        <v>0</v>
      </c>
      <c r="T112" s="75">
        <f t="shared" si="69"/>
        <v>0</v>
      </c>
      <c r="U112" s="75">
        <f t="shared" si="69"/>
        <v>0</v>
      </c>
      <c r="V112" s="75">
        <f t="shared" si="69"/>
        <v>0</v>
      </c>
      <c r="W112" s="75">
        <f t="shared" si="69"/>
        <v>0</v>
      </c>
      <c r="X112" s="75">
        <f t="shared" si="69"/>
        <v>0</v>
      </c>
      <c r="Y112" s="75">
        <f t="shared" si="69"/>
        <v>0</v>
      </c>
      <c r="Z112" s="75">
        <f t="shared" si="69"/>
        <v>0</v>
      </c>
      <c r="AA112" s="75">
        <f t="shared" si="69"/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/>
      <c r="BL112" s="75"/>
      <c r="BM112" s="37"/>
      <c r="BN112" s="75">
        <f t="shared" si="58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>$N$20/$B$3</f>
        <v>0</v>
      </c>
      <c r="O113" s="75">
        <f t="shared" ref="O113:BK113" si="70">$N$20/$B$3</f>
        <v>0</v>
      </c>
      <c r="P113" s="75">
        <f t="shared" si="70"/>
        <v>0</v>
      </c>
      <c r="Q113" s="75">
        <f t="shared" si="70"/>
        <v>0</v>
      </c>
      <c r="R113" s="75">
        <f t="shared" si="70"/>
        <v>0</v>
      </c>
      <c r="S113" s="75">
        <f t="shared" si="70"/>
        <v>0</v>
      </c>
      <c r="T113" s="75">
        <f t="shared" si="70"/>
        <v>0</v>
      </c>
      <c r="U113" s="75">
        <f t="shared" si="70"/>
        <v>0</v>
      </c>
      <c r="V113" s="75">
        <f t="shared" si="70"/>
        <v>0</v>
      </c>
      <c r="W113" s="75">
        <f t="shared" si="70"/>
        <v>0</v>
      </c>
      <c r="X113" s="75">
        <f t="shared" si="70"/>
        <v>0</v>
      </c>
      <c r="Y113" s="75">
        <f t="shared" si="70"/>
        <v>0</v>
      </c>
      <c r="Z113" s="75">
        <f t="shared" si="70"/>
        <v>0</v>
      </c>
      <c r="AA113" s="75">
        <f t="shared" si="70"/>
        <v>0</v>
      </c>
      <c r="AB113" s="75">
        <f t="shared" si="70"/>
        <v>0</v>
      </c>
      <c r="AC113" s="75">
        <f t="shared" si="70"/>
        <v>0</v>
      </c>
      <c r="AD113" s="75">
        <f t="shared" si="70"/>
        <v>0</v>
      </c>
      <c r="AE113" s="75">
        <f t="shared" si="70"/>
        <v>0</v>
      </c>
      <c r="AF113" s="75">
        <f t="shared" si="70"/>
        <v>0</v>
      </c>
      <c r="AG113" s="75">
        <f t="shared" si="70"/>
        <v>0</v>
      </c>
      <c r="AH113" s="75">
        <f t="shared" si="70"/>
        <v>0</v>
      </c>
      <c r="AI113" s="75">
        <f t="shared" si="70"/>
        <v>0</v>
      </c>
      <c r="AJ113" s="75">
        <f t="shared" si="70"/>
        <v>0</v>
      </c>
      <c r="AK113" s="75">
        <f t="shared" si="70"/>
        <v>0</v>
      </c>
      <c r="AL113" s="75">
        <f t="shared" si="70"/>
        <v>0</v>
      </c>
      <c r="AM113" s="75">
        <f t="shared" si="70"/>
        <v>0</v>
      </c>
      <c r="AN113" s="75">
        <f t="shared" si="70"/>
        <v>0</v>
      </c>
      <c r="AO113" s="75">
        <f t="shared" si="70"/>
        <v>0</v>
      </c>
      <c r="AP113" s="75">
        <f t="shared" si="70"/>
        <v>0</v>
      </c>
      <c r="AQ113" s="75">
        <f t="shared" si="70"/>
        <v>0</v>
      </c>
      <c r="AR113" s="75">
        <f t="shared" si="70"/>
        <v>0</v>
      </c>
      <c r="AS113" s="75">
        <f t="shared" si="70"/>
        <v>0</v>
      </c>
      <c r="AT113" s="75">
        <f t="shared" si="70"/>
        <v>0</v>
      </c>
      <c r="AU113" s="75">
        <f t="shared" si="70"/>
        <v>0</v>
      </c>
      <c r="AV113" s="75">
        <f t="shared" si="70"/>
        <v>0</v>
      </c>
      <c r="AW113" s="75">
        <f t="shared" si="70"/>
        <v>0</v>
      </c>
      <c r="AX113" s="75">
        <f t="shared" si="70"/>
        <v>0</v>
      </c>
      <c r="AY113" s="75">
        <f t="shared" si="70"/>
        <v>0</v>
      </c>
      <c r="AZ113" s="75">
        <f t="shared" si="70"/>
        <v>0</v>
      </c>
      <c r="BA113" s="75">
        <f t="shared" si="70"/>
        <v>0</v>
      </c>
      <c r="BB113" s="75">
        <f t="shared" si="70"/>
        <v>0</v>
      </c>
      <c r="BC113" s="75">
        <f t="shared" si="70"/>
        <v>0</v>
      </c>
      <c r="BD113" s="75">
        <f t="shared" si="70"/>
        <v>0</v>
      </c>
      <c r="BE113" s="75">
        <f t="shared" si="70"/>
        <v>0</v>
      </c>
      <c r="BF113" s="75">
        <f t="shared" si="70"/>
        <v>0</v>
      </c>
      <c r="BG113" s="75">
        <f t="shared" si="70"/>
        <v>0</v>
      </c>
      <c r="BH113" s="75">
        <f t="shared" si="70"/>
        <v>0</v>
      </c>
      <c r="BI113" s="75">
        <f t="shared" si="70"/>
        <v>0</v>
      </c>
      <c r="BJ113" s="75">
        <f t="shared" si="70"/>
        <v>0</v>
      </c>
      <c r="BK113" s="75">
        <f t="shared" si="70"/>
        <v>0</v>
      </c>
      <c r="BL113" s="75"/>
      <c r="BM113" s="37"/>
      <c r="BN113" s="75">
        <f t="shared" si="58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1">SUM(C101:C113)</f>
        <v>0</v>
      </c>
      <c r="D114" s="69">
        <f t="shared" si="71"/>
        <v>0</v>
      </c>
      <c r="E114" s="69">
        <f t="shared" si="71"/>
        <v>0</v>
      </c>
      <c r="F114" s="69">
        <f t="shared" si="71"/>
        <v>0</v>
      </c>
      <c r="G114" s="69">
        <f t="shared" si="71"/>
        <v>0</v>
      </c>
      <c r="H114" s="69">
        <f t="shared" si="71"/>
        <v>0</v>
      </c>
      <c r="I114" s="69">
        <f t="shared" si="71"/>
        <v>0</v>
      </c>
      <c r="J114" s="69">
        <f t="shared" si="71"/>
        <v>0</v>
      </c>
      <c r="K114" s="69">
        <f t="shared" si="71"/>
        <v>0</v>
      </c>
      <c r="L114" s="69">
        <f t="shared" si="71"/>
        <v>0</v>
      </c>
      <c r="M114" s="69">
        <f t="shared" si="71"/>
        <v>0</v>
      </c>
      <c r="N114" s="69">
        <f t="shared" si="71"/>
        <v>0</v>
      </c>
      <c r="O114" s="69">
        <f t="shared" si="71"/>
        <v>0</v>
      </c>
      <c r="P114" s="69">
        <f t="shared" si="71"/>
        <v>0</v>
      </c>
      <c r="Q114" s="69">
        <f t="shared" si="71"/>
        <v>0</v>
      </c>
      <c r="R114" s="69">
        <f t="shared" si="71"/>
        <v>0</v>
      </c>
      <c r="S114" s="69">
        <f t="shared" si="71"/>
        <v>0</v>
      </c>
      <c r="T114" s="69">
        <f t="shared" si="71"/>
        <v>0</v>
      </c>
      <c r="U114" s="69">
        <f t="shared" si="71"/>
        <v>0</v>
      </c>
      <c r="V114" s="69">
        <f t="shared" si="71"/>
        <v>0</v>
      </c>
      <c r="W114" s="69">
        <f t="shared" si="71"/>
        <v>0</v>
      </c>
      <c r="X114" s="69">
        <f t="shared" si="71"/>
        <v>0</v>
      </c>
      <c r="Y114" s="69">
        <f t="shared" si="71"/>
        <v>0</v>
      </c>
      <c r="Z114" s="69">
        <f t="shared" si="71"/>
        <v>0</v>
      </c>
      <c r="AA114" s="69">
        <f t="shared" si="71"/>
        <v>0</v>
      </c>
      <c r="AB114" s="69">
        <f t="shared" si="71"/>
        <v>0</v>
      </c>
      <c r="AC114" s="69">
        <f t="shared" si="71"/>
        <v>0</v>
      </c>
      <c r="AD114" s="69">
        <f t="shared" si="71"/>
        <v>0</v>
      </c>
      <c r="AE114" s="69">
        <f t="shared" si="71"/>
        <v>0</v>
      </c>
      <c r="AF114" s="69">
        <f t="shared" si="71"/>
        <v>0</v>
      </c>
      <c r="AG114" s="69">
        <f t="shared" si="71"/>
        <v>0</v>
      </c>
      <c r="AH114" s="69">
        <f t="shared" si="71"/>
        <v>0</v>
      </c>
      <c r="AI114" s="69">
        <f t="shared" si="71"/>
        <v>0</v>
      </c>
      <c r="AJ114" s="69">
        <f t="shared" si="71"/>
        <v>0</v>
      </c>
      <c r="AK114" s="69">
        <f t="shared" si="71"/>
        <v>0</v>
      </c>
      <c r="AL114" s="69">
        <f t="shared" si="71"/>
        <v>0</v>
      </c>
      <c r="AM114" s="69">
        <f t="shared" si="71"/>
        <v>0</v>
      </c>
      <c r="AN114" s="69">
        <f t="shared" si="71"/>
        <v>0</v>
      </c>
      <c r="AO114" s="69">
        <f t="shared" si="71"/>
        <v>0</v>
      </c>
      <c r="AP114" s="69">
        <f t="shared" si="71"/>
        <v>0</v>
      </c>
      <c r="AQ114" s="69">
        <f t="shared" si="71"/>
        <v>0</v>
      </c>
      <c r="AR114" s="69">
        <f t="shared" si="71"/>
        <v>0</v>
      </c>
      <c r="AS114" s="69">
        <f t="shared" si="71"/>
        <v>0</v>
      </c>
      <c r="AT114" s="69">
        <f t="shared" si="71"/>
        <v>0</v>
      </c>
      <c r="AU114" s="69">
        <f t="shared" si="71"/>
        <v>0</v>
      </c>
      <c r="AV114" s="69">
        <f t="shared" si="71"/>
        <v>0</v>
      </c>
      <c r="AW114" s="69">
        <f t="shared" si="71"/>
        <v>0</v>
      </c>
      <c r="AX114" s="69">
        <f t="shared" si="71"/>
        <v>0</v>
      </c>
      <c r="AY114" s="69">
        <f t="shared" si="71"/>
        <v>0</v>
      </c>
      <c r="AZ114" s="69">
        <f t="shared" si="71"/>
        <v>0</v>
      </c>
      <c r="BA114" s="69">
        <f t="shared" si="71"/>
        <v>0</v>
      </c>
      <c r="BB114" s="69">
        <f t="shared" si="71"/>
        <v>0</v>
      </c>
      <c r="BC114" s="69">
        <f t="shared" si="71"/>
        <v>0</v>
      </c>
      <c r="BD114" s="69">
        <f t="shared" si="71"/>
        <v>0</v>
      </c>
      <c r="BE114" s="69">
        <f t="shared" si="71"/>
        <v>0</v>
      </c>
      <c r="BF114" s="69">
        <f t="shared" si="71"/>
        <v>0</v>
      </c>
      <c r="BG114" s="69">
        <f t="shared" si="71"/>
        <v>0</v>
      </c>
      <c r="BH114" s="69">
        <f t="shared" si="71"/>
        <v>0</v>
      </c>
      <c r="BI114" s="69">
        <f t="shared" si="71"/>
        <v>0</v>
      </c>
      <c r="BJ114" s="69">
        <f t="shared" si="71"/>
        <v>0</v>
      </c>
      <c r="BK114" s="69">
        <f t="shared" si="71"/>
        <v>0</v>
      </c>
      <c r="BL114" s="69">
        <f t="shared" si="71"/>
        <v>0</v>
      </c>
      <c r="BM114" s="37"/>
      <c r="BN114" s="58">
        <f>SUM(BN101:BN113)</f>
        <v>0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 enableFormatConditionsCalculation="0">
    <pageSetUpPr fitToPage="1"/>
  </sheetPr>
  <dimension ref="A1:K45"/>
  <sheetViews>
    <sheetView topLeftCell="A2" workbookViewId="0">
      <selection activeCell="B15" sqref="B15"/>
    </sheetView>
  </sheetViews>
  <sheetFormatPr defaultRowHeight="17.100000000000001" customHeight="1"/>
  <cols>
    <col min="1" max="1" width="9.140625" style="4" customWidth="1"/>
    <col min="2" max="2" width="55.42578125" customWidth="1"/>
    <col min="3" max="3" width="36" customWidth="1"/>
    <col min="4" max="4" width="8.7109375" bestFit="1" customWidth="1"/>
    <col min="5" max="5" width="12.42578125" bestFit="1" customWidth="1"/>
    <col min="6" max="6" width="9" bestFit="1" customWidth="1"/>
    <col min="7" max="7" width="5.28515625" bestFit="1" customWidth="1"/>
    <col min="8" max="8" width="7.42578125" bestFit="1" customWidth="1"/>
    <col min="9" max="9" width="12" bestFit="1" customWidth="1"/>
    <col min="10" max="10" width="7.42578125" bestFit="1" customWidth="1"/>
  </cols>
  <sheetData>
    <row r="1" spans="1:11" ht="18">
      <c r="A1" s="123" t="s">
        <v>262</v>
      </c>
    </row>
    <row r="2" spans="1:11" ht="18">
      <c r="A2" s="123"/>
    </row>
    <row r="3" spans="1:11" ht="17.100000000000001" customHeight="1">
      <c r="A3" s="33"/>
    </row>
    <row r="5" spans="1:11" ht="17.100000000000001" customHeight="1">
      <c r="D5" s="4" t="s">
        <v>61</v>
      </c>
      <c r="E5" s="4"/>
      <c r="G5" s="4" t="s">
        <v>56</v>
      </c>
      <c r="H5" s="4" t="s">
        <v>57</v>
      </c>
      <c r="I5" s="4" t="s">
        <v>59</v>
      </c>
      <c r="J5" s="52"/>
      <c r="K5" s="4"/>
    </row>
    <row r="6" spans="1:11" ht="17.100000000000001" customHeight="1">
      <c r="A6" s="9" t="s">
        <v>23</v>
      </c>
      <c r="B6" s="6" t="s">
        <v>22</v>
      </c>
      <c r="C6" s="6"/>
      <c r="D6" s="9" t="s">
        <v>0</v>
      </c>
      <c r="E6" s="9" t="s">
        <v>1</v>
      </c>
      <c r="F6" s="9" t="s">
        <v>3</v>
      </c>
      <c r="G6" s="9" t="s">
        <v>0</v>
      </c>
      <c r="H6" s="9" t="s">
        <v>58</v>
      </c>
      <c r="I6" s="9" t="s">
        <v>60</v>
      </c>
      <c r="J6" s="9"/>
      <c r="K6" s="9"/>
    </row>
    <row r="7" spans="1:11" ht="17.100000000000001" customHeight="1">
      <c r="A7" s="4">
        <v>1</v>
      </c>
      <c r="B7" s="33" t="s">
        <v>80</v>
      </c>
      <c r="C7" s="17" t="s">
        <v>286</v>
      </c>
      <c r="D7" s="30">
        <v>10</v>
      </c>
      <c r="E7" s="5">
        <v>1</v>
      </c>
      <c r="F7" s="21" t="s">
        <v>108</v>
      </c>
      <c r="G7" s="30"/>
      <c r="H7" s="29"/>
      <c r="I7" s="22"/>
      <c r="J7" s="5"/>
      <c r="K7" s="5"/>
    </row>
    <row r="8" spans="1:11" ht="17.100000000000001" customHeight="1">
      <c r="A8" s="4" t="s">
        <v>324</v>
      </c>
      <c r="B8" s="33" t="s">
        <v>282</v>
      </c>
      <c r="C8" s="17" t="s">
        <v>323</v>
      </c>
      <c r="D8" s="30">
        <v>10</v>
      </c>
      <c r="E8" s="5" t="s">
        <v>14</v>
      </c>
      <c r="F8" s="21" t="s">
        <v>337</v>
      </c>
      <c r="G8" s="30">
        <v>10</v>
      </c>
      <c r="H8" s="29">
        <v>0</v>
      </c>
      <c r="I8" s="22">
        <v>0</v>
      </c>
      <c r="J8" s="5"/>
      <c r="K8" s="5"/>
    </row>
    <row r="9" spans="1:11" ht="17.100000000000001" customHeight="1">
      <c r="A9" s="4" t="s">
        <v>325</v>
      </c>
      <c r="B9" s="39" t="s">
        <v>358</v>
      </c>
      <c r="C9" s="420" t="s">
        <v>359</v>
      </c>
      <c r="D9" s="421">
        <v>10</v>
      </c>
      <c r="E9" s="422" t="s">
        <v>14</v>
      </c>
      <c r="F9" s="423" t="s">
        <v>337</v>
      </c>
      <c r="G9" s="421">
        <v>10</v>
      </c>
      <c r="H9" s="424">
        <v>0</v>
      </c>
      <c r="I9" s="425">
        <v>0</v>
      </c>
      <c r="J9" s="5"/>
      <c r="K9" s="5"/>
    </row>
    <row r="10" spans="1:11" ht="17.100000000000001" customHeight="1">
      <c r="A10" s="407" t="s">
        <v>356</v>
      </c>
      <c r="B10" s="39" t="s">
        <v>357</v>
      </c>
      <c r="C10" s="420" t="s">
        <v>283</v>
      </c>
      <c r="D10" s="421">
        <v>50</v>
      </c>
      <c r="E10" s="422" t="s">
        <v>4</v>
      </c>
      <c r="F10" s="423" t="s">
        <v>337</v>
      </c>
      <c r="G10" s="421">
        <f>'Book Depreciation Rate'!$D$44</f>
        <v>50</v>
      </c>
      <c r="H10" s="424">
        <v>0</v>
      </c>
      <c r="I10" s="425">
        <v>0</v>
      </c>
      <c r="J10" s="5"/>
      <c r="K10" s="5"/>
    </row>
    <row r="11" spans="1:11" ht="17.100000000000001" customHeight="1">
      <c r="A11" s="4" t="s">
        <v>326</v>
      </c>
      <c r="B11" s="33" t="s">
        <v>83</v>
      </c>
      <c r="C11" s="17" t="s">
        <v>283</v>
      </c>
      <c r="D11" s="30">
        <f>'Book Depreciation Rate'!$D$44</f>
        <v>50</v>
      </c>
      <c r="E11" s="5" t="s">
        <v>4</v>
      </c>
      <c r="F11" s="21" t="s">
        <v>108</v>
      </c>
      <c r="G11" s="30">
        <f>'Book Depreciation Rate'!$D$44</f>
        <v>50</v>
      </c>
      <c r="H11" s="29">
        <f>'Book Depreciation Rate'!$E$44/100</f>
        <v>-0.25</v>
      </c>
      <c r="I11" s="22">
        <f t="shared" ref="I11" si="0">(1-H11)/G11</f>
        <v>2.5000000000000001E-2</v>
      </c>
      <c r="J11" s="5"/>
      <c r="K11" s="5"/>
    </row>
    <row r="12" spans="1:11" ht="17.100000000000001" customHeight="1">
      <c r="A12" s="345" t="s">
        <v>327</v>
      </c>
      <c r="B12" s="33" t="s">
        <v>354</v>
      </c>
      <c r="C12" s="17" t="s">
        <v>283</v>
      </c>
      <c r="D12" s="30">
        <f>'Book Depreciation Rate'!$D$44</f>
        <v>50</v>
      </c>
      <c r="E12" s="5" t="s">
        <v>4</v>
      </c>
      <c r="F12" s="373">
        <v>2016</v>
      </c>
      <c r="G12" s="30">
        <f>'Book Depreciation Rate'!$D$44</f>
        <v>50</v>
      </c>
      <c r="H12" s="29">
        <f>'Book Depreciation Rate'!$E$44/100</f>
        <v>-0.25</v>
      </c>
      <c r="I12" s="22">
        <f t="shared" ref="I12:I19" si="1">(1-H12)/G12</f>
        <v>2.5000000000000001E-2</v>
      </c>
      <c r="J12" s="5"/>
      <c r="K12" s="5"/>
    </row>
    <row r="13" spans="1:11" ht="17.100000000000001" customHeight="1">
      <c r="A13" s="345" t="s">
        <v>328</v>
      </c>
      <c r="B13" s="33" t="s">
        <v>82</v>
      </c>
      <c r="C13" s="17" t="s">
        <v>283</v>
      </c>
      <c r="D13" s="30">
        <f>'Book Depreciation Rate'!$D$44</f>
        <v>50</v>
      </c>
      <c r="E13" s="5" t="s">
        <v>4</v>
      </c>
      <c r="F13" s="373">
        <v>2016</v>
      </c>
      <c r="G13" s="30">
        <f>'Book Depreciation Rate'!$D$44</f>
        <v>50</v>
      </c>
      <c r="H13" s="29">
        <f>'Book Depreciation Rate'!$E$44/100</f>
        <v>-0.25</v>
      </c>
      <c r="I13" s="22">
        <f t="shared" si="1"/>
        <v>2.5000000000000001E-2</v>
      </c>
      <c r="J13" s="5"/>
      <c r="K13" s="5"/>
    </row>
    <row r="14" spans="1:11" ht="17.100000000000001" customHeight="1">
      <c r="A14" s="345" t="s">
        <v>329</v>
      </c>
      <c r="B14" s="33" t="s">
        <v>361</v>
      </c>
      <c r="C14" s="17" t="s">
        <v>283</v>
      </c>
      <c r="D14" s="30">
        <f>'Book Depreciation Rate'!$D$44</f>
        <v>50</v>
      </c>
      <c r="E14" s="5" t="s">
        <v>4</v>
      </c>
      <c r="F14" s="373">
        <v>2019</v>
      </c>
      <c r="G14" s="30">
        <f>'Book Depreciation Rate'!$D$44</f>
        <v>50</v>
      </c>
      <c r="H14" s="29">
        <f>'Book Depreciation Rate'!$E$44/100</f>
        <v>-0.25</v>
      </c>
      <c r="I14" s="22">
        <f t="shared" si="1"/>
        <v>2.5000000000000001E-2</v>
      </c>
      <c r="J14" s="5"/>
      <c r="K14" s="5"/>
    </row>
    <row r="15" spans="1:11" ht="17.100000000000001" customHeight="1">
      <c r="A15" s="345" t="s">
        <v>330</v>
      </c>
      <c r="B15" s="33" t="s">
        <v>85</v>
      </c>
      <c r="C15" s="17" t="s">
        <v>283</v>
      </c>
      <c r="D15" s="30">
        <f>'Book Depreciation Rate'!$D$44</f>
        <v>50</v>
      </c>
      <c r="E15" s="5" t="s">
        <v>4</v>
      </c>
      <c r="F15" s="373">
        <v>2016</v>
      </c>
      <c r="G15" s="30">
        <f>'Book Depreciation Rate'!$D$44</f>
        <v>50</v>
      </c>
      <c r="H15" s="29">
        <f>'Book Depreciation Rate'!$E$44/100</f>
        <v>-0.25</v>
      </c>
      <c r="I15" s="22">
        <f t="shared" si="1"/>
        <v>2.5000000000000001E-2</v>
      </c>
      <c r="J15" s="5"/>
      <c r="K15" s="5"/>
    </row>
    <row r="16" spans="1:11" ht="17.100000000000001" customHeight="1">
      <c r="A16" s="345" t="s">
        <v>331</v>
      </c>
      <c r="B16" s="33" t="s">
        <v>87</v>
      </c>
      <c r="C16" s="17" t="s">
        <v>283</v>
      </c>
      <c r="D16" s="30">
        <f>'Book Depreciation Rate'!$D$44</f>
        <v>50</v>
      </c>
      <c r="E16" s="5" t="s">
        <v>4</v>
      </c>
      <c r="F16" s="373">
        <v>2019</v>
      </c>
      <c r="G16" s="30">
        <f>'Book Depreciation Rate'!$D$44</f>
        <v>50</v>
      </c>
      <c r="H16" s="29">
        <f>'Book Depreciation Rate'!$E$44/100</f>
        <v>-0.25</v>
      </c>
      <c r="I16" s="22">
        <f t="shared" si="1"/>
        <v>2.5000000000000001E-2</v>
      </c>
      <c r="J16" s="5"/>
      <c r="K16" s="5"/>
    </row>
    <row r="17" spans="1:11" ht="17.100000000000001" customHeight="1">
      <c r="A17" s="345" t="s">
        <v>332</v>
      </c>
      <c r="B17" s="33" t="s">
        <v>89</v>
      </c>
      <c r="C17" s="17" t="s">
        <v>283</v>
      </c>
      <c r="D17" s="30">
        <f>'Book Depreciation Rate'!$D$44</f>
        <v>50</v>
      </c>
      <c r="E17" s="5" t="s">
        <v>4</v>
      </c>
      <c r="F17" s="373" t="s">
        <v>108</v>
      </c>
      <c r="G17" s="30">
        <f>'Book Depreciation Rate'!$D$44</f>
        <v>50</v>
      </c>
      <c r="H17" s="29">
        <f>'Book Depreciation Rate'!$E$44/100</f>
        <v>-0.25</v>
      </c>
      <c r="I17" s="22">
        <f t="shared" si="1"/>
        <v>2.5000000000000001E-2</v>
      </c>
      <c r="J17" s="5"/>
      <c r="K17" s="5"/>
    </row>
    <row r="18" spans="1:11" ht="17.100000000000001" customHeight="1">
      <c r="A18" s="345" t="s">
        <v>333</v>
      </c>
      <c r="B18" s="33" t="s">
        <v>88</v>
      </c>
      <c r="C18" s="17" t="s">
        <v>283</v>
      </c>
      <c r="D18" s="30">
        <f>'Book Depreciation Rate'!$D$44</f>
        <v>50</v>
      </c>
      <c r="E18" s="5" t="s">
        <v>4</v>
      </c>
      <c r="F18" s="373" t="s">
        <v>108</v>
      </c>
      <c r="G18" s="30">
        <f>'Book Depreciation Rate'!$D$44</f>
        <v>50</v>
      </c>
      <c r="H18" s="29">
        <f>'Book Depreciation Rate'!$E$44/100</f>
        <v>-0.25</v>
      </c>
      <c r="I18" s="22">
        <f t="shared" si="1"/>
        <v>2.5000000000000001E-2</v>
      </c>
      <c r="J18" s="5"/>
      <c r="K18" s="5"/>
    </row>
    <row r="19" spans="1:11" ht="17.100000000000001" customHeight="1">
      <c r="A19" s="345" t="s">
        <v>334</v>
      </c>
      <c r="B19" s="33" t="s">
        <v>86</v>
      </c>
      <c r="C19" s="17" t="s">
        <v>283</v>
      </c>
      <c r="D19" s="30">
        <f>'Book Depreciation Rate'!$D$44</f>
        <v>50</v>
      </c>
      <c r="E19" s="5" t="s">
        <v>4</v>
      </c>
      <c r="F19" s="373" t="s">
        <v>108</v>
      </c>
      <c r="G19" s="30">
        <f>'Book Depreciation Rate'!$D$44</f>
        <v>50</v>
      </c>
      <c r="H19" s="29">
        <f>'Book Depreciation Rate'!$E$44/100</f>
        <v>-0.25</v>
      </c>
      <c r="I19" s="22">
        <f t="shared" si="1"/>
        <v>2.5000000000000001E-2</v>
      </c>
      <c r="J19" s="5"/>
      <c r="K19" s="5"/>
    </row>
    <row r="20" spans="1:11" ht="17.100000000000001" customHeight="1">
      <c r="A20" s="345" t="s">
        <v>350</v>
      </c>
      <c r="B20" s="33" t="s">
        <v>351</v>
      </c>
      <c r="C20" s="17" t="s">
        <v>283</v>
      </c>
      <c r="D20" s="30">
        <f>'Book Depreciation Rate'!$D$44</f>
        <v>50</v>
      </c>
      <c r="E20" s="5" t="s">
        <v>4</v>
      </c>
      <c r="F20" s="373" t="s">
        <v>108</v>
      </c>
      <c r="G20" s="30">
        <f>'Book Depreciation Rate'!$D$44</f>
        <v>50</v>
      </c>
      <c r="H20" s="29">
        <f>'Book Depreciation Rate'!$E$44/100</f>
        <v>-0.25</v>
      </c>
      <c r="I20" s="22">
        <f t="shared" ref="I20:I21" si="2">(1-H20)/G20</f>
        <v>2.5000000000000001E-2</v>
      </c>
      <c r="J20" s="5"/>
      <c r="K20" s="5"/>
    </row>
    <row r="21" spans="1:11" ht="17.100000000000001" customHeight="1">
      <c r="A21" s="403" t="s">
        <v>352</v>
      </c>
      <c r="B21" s="33" t="s">
        <v>353</v>
      </c>
      <c r="C21" s="17" t="s">
        <v>283</v>
      </c>
      <c r="D21" s="30">
        <f>'Book Depreciation Rate'!$D$44</f>
        <v>50</v>
      </c>
      <c r="E21" s="5" t="s">
        <v>4</v>
      </c>
      <c r="F21" s="373" t="s">
        <v>108</v>
      </c>
      <c r="G21" s="30">
        <f>'Book Depreciation Rate'!$D$44</f>
        <v>50</v>
      </c>
      <c r="H21" s="29">
        <f>'Book Depreciation Rate'!$E$44/100</f>
        <v>-0.25</v>
      </c>
      <c r="I21" s="22">
        <f t="shared" si="2"/>
        <v>2.5000000000000001E-2</v>
      </c>
      <c r="J21" s="5"/>
      <c r="K21" s="5"/>
    </row>
    <row r="22" spans="1:11" ht="17.100000000000001" customHeight="1">
      <c r="A22" s="403"/>
      <c r="B22" s="33"/>
      <c r="C22" s="17"/>
      <c r="D22" s="30"/>
      <c r="E22" s="5"/>
      <c r="F22" s="373"/>
      <c r="G22" s="30"/>
      <c r="H22" s="29"/>
      <c r="I22" s="22"/>
      <c r="J22" s="5"/>
      <c r="K22" s="5"/>
    </row>
    <row r="23" spans="1:11" ht="17.100000000000001" customHeight="1">
      <c r="A23" s="403"/>
      <c r="B23" s="33"/>
      <c r="C23" s="17"/>
      <c r="D23" s="30"/>
      <c r="E23" s="5"/>
      <c r="F23" s="373"/>
      <c r="G23" s="30"/>
      <c r="H23" s="29"/>
      <c r="I23" s="22"/>
      <c r="J23" s="5"/>
      <c r="K23" s="5"/>
    </row>
    <row r="24" spans="1:11" ht="17.100000000000001" customHeight="1">
      <c r="A24" s="50"/>
      <c r="B24" s="33"/>
      <c r="C24" s="3"/>
      <c r="D24" s="30"/>
      <c r="E24" s="5"/>
      <c r="F24" s="5"/>
      <c r="G24" s="31"/>
      <c r="H24" s="32"/>
      <c r="I24" s="22"/>
      <c r="J24" s="5"/>
      <c r="K24" s="5"/>
    </row>
    <row r="25" spans="1:11" ht="17.100000000000001" customHeight="1">
      <c r="B25" t="s">
        <v>33</v>
      </c>
      <c r="C25" s="10"/>
      <c r="D25" s="11">
        <v>1</v>
      </c>
    </row>
    <row r="26" spans="1:11" ht="17.100000000000001" customHeight="1">
      <c r="B26" t="s">
        <v>34</v>
      </c>
      <c r="C26" s="10">
        <f>'Tax Rates'!F14</f>
        <v>6.5000000000000002E-2</v>
      </c>
      <c r="D26" s="196">
        <f>ROUND(C26*D25,4)</f>
        <v>6.5000000000000002E-2</v>
      </c>
      <c r="E26" s="16">
        <f>0.071*0.65</f>
        <v>4.6149999999999997E-2</v>
      </c>
    </row>
    <row r="27" spans="1:11" ht="17.100000000000001" customHeight="1">
      <c r="A27" s="126"/>
      <c r="B27" s="33" t="s">
        <v>264</v>
      </c>
      <c r="C27" s="10">
        <f>C26*25.6%</f>
        <v>1.6640000000000002E-2</v>
      </c>
      <c r="D27" s="214">
        <f>ROUND(C27*D25,4)</f>
        <v>1.66E-2</v>
      </c>
      <c r="E27" s="16"/>
    </row>
    <row r="28" spans="1:11" ht="17.100000000000001" customHeight="1">
      <c r="C28" s="10"/>
      <c r="D28" s="11">
        <f>D25-D26-D27</f>
        <v>0.91840000000000011</v>
      </c>
    </row>
    <row r="29" spans="1:11" ht="17.100000000000001" customHeight="1">
      <c r="B29" t="s">
        <v>35</v>
      </c>
      <c r="C29" s="10">
        <v>0.35</v>
      </c>
      <c r="D29" s="121">
        <f>ROUND(C29*D28,4)</f>
        <v>0.32140000000000002</v>
      </c>
    </row>
    <row r="30" spans="1:11" ht="17.100000000000001" customHeight="1" thickBot="1">
      <c r="B30" t="s">
        <v>52</v>
      </c>
      <c r="D30" s="122">
        <f>D28-D29</f>
        <v>0.59700000000000009</v>
      </c>
    </row>
    <row r="31" spans="1:11" ht="17.100000000000001" customHeight="1" thickTop="1">
      <c r="B31" t="s">
        <v>55</v>
      </c>
      <c r="D31" s="216">
        <f>D25-D30</f>
        <v>0.40299999999999991</v>
      </c>
      <c r="E31" s="44"/>
    </row>
    <row r="33" spans="1:4" ht="17.100000000000001" customHeight="1">
      <c r="A33" s="50"/>
      <c r="B33" s="117" t="s">
        <v>94</v>
      </c>
    </row>
    <row r="34" spans="1:4" ht="17.100000000000001" customHeight="1">
      <c r="B34" s="43" t="s">
        <v>95</v>
      </c>
      <c r="C34" s="26">
        <v>2.9000000000000001E-2</v>
      </c>
      <c r="D34" s="11">
        <f>1/(1-C34)</f>
        <v>1.0298661174047374</v>
      </c>
    </row>
    <row r="35" spans="1:4" ht="17.100000000000001" customHeight="1">
      <c r="B35" t="s">
        <v>96</v>
      </c>
      <c r="C35" s="26">
        <v>-3.8500000000000001E-3</v>
      </c>
      <c r="D35" s="11">
        <f>1/(1-C35)</f>
        <v>0.99616476565223899</v>
      </c>
    </row>
    <row r="36" spans="1:4" ht="17.100000000000001" customHeight="1">
      <c r="B36" t="s">
        <v>97</v>
      </c>
      <c r="C36" s="26">
        <v>8.2000000000000007E-3</v>
      </c>
      <c r="D36" s="11">
        <f>1/(1-C36)</f>
        <v>1.008267795926598</v>
      </c>
    </row>
    <row r="37" spans="1:4" ht="17.100000000000001" customHeight="1">
      <c r="A37" s="50"/>
      <c r="B37" s="33" t="s">
        <v>98</v>
      </c>
      <c r="C37" s="26">
        <v>8.0000000000000004E-4</v>
      </c>
      <c r="D37" s="11">
        <f>1/(1-C37)</f>
        <v>1.0008006405124099</v>
      </c>
    </row>
    <row r="38" spans="1:4" ht="17.100000000000001" customHeight="1" thickBot="1">
      <c r="B38" s="118" t="s">
        <v>64</v>
      </c>
      <c r="C38" s="27">
        <f>SUM(C34:C37)</f>
        <v>3.4150000000000007E-2</v>
      </c>
      <c r="D38" s="25">
        <f>1/(1-C38)</f>
        <v>1.0353574571620852</v>
      </c>
    </row>
    <row r="41" spans="1:4" ht="17.100000000000001" customHeight="1">
      <c r="C41" s="2"/>
    </row>
    <row r="42" spans="1:4" ht="17.100000000000001" customHeight="1" thickBot="1">
      <c r="B42" s="33" t="s">
        <v>257</v>
      </c>
      <c r="C42" s="212">
        <v>0.05</v>
      </c>
    </row>
    <row r="45" spans="1:4" ht="17.100000000000001" customHeight="1" thickBot="1">
      <c r="B45" s="33" t="s">
        <v>258</v>
      </c>
      <c r="C45" s="212">
        <v>3.6600000000000001E-2</v>
      </c>
    </row>
  </sheetData>
  <phoneticPr fontId="11" type="noConversion"/>
  <printOptions horizontalCentered="1"/>
  <pageMargins left="0.75" right="0.75" top="1" bottom="1" header="0.5" footer="0.5"/>
  <pageSetup scale="68" orientation="landscape" horizontalDpi="1200" verticalDpi="1200" r:id="rId1"/>
  <headerFooter alignWithMargins="0">
    <oddHeader>&amp;LConsolidated Edison Company of New York, Inc.
Project Depreciation and Revenue Requirement Factors</oddHead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FF"/>
    <pageSetUpPr fitToPage="1"/>
  </sheetPr>
  <dimension ref="A1:DC166"/>
  <sheetViews>
    <sheetView zoomScaleNormal="100" workbookViewId="0">
      <pane xSplit="1" ySplit="8" topLeftCell="AZ54" activePane="bottomRight" state="frozen"/>
      <selection activeCell="A113" sqref="A113"/>
      <selection pane="topRight" activeCell="A113" sqref="A113"/>
      <selection pane="bottomLeft" activeCell="A113" sqref="A113"/>
      <selection pane="bottomRight" activeCell="BO38" sqref="BO38"/>
    </sheetView>
  </sheetViews>
  <sheetFormatPr defaultRowHeight="15" customHeight="1"/>
  <cols>
    <col min="1" max="1" width="31.140625" style="33" customWidth="1"/>
    <col min="2" max="64" width="10.7109375" style="33" customWidth="1"/>
    <col min="65" max="65" width="1.7109375" style="40" customWidth="1"/>
    <col min="66" max="66" width="10.7109375" style="35" customWidth="1"/>
    <col min="67" max="67" width="15.140625" style="336" customWidth="1"/>
    <col min="68" max="69" width="13.42578125" style="39" bestFit="1" customWidth="1"/>
    <col min="70" max="16384" width="9.140625" style="39"/>
  </cols>
  <sheetData>
    <row r="1" spans="1:67" ht="15" customHeight="1">
      <c r="A1" s="60" t="s">
        <v>20</v>
      </c>
      <c r="B1" s="61" t="s">
        <v>352</v>
      </c>
    </row>
    <row r="2" spans="1:67" ht="15" customHeight="1">
      <c r="A2" s="60" t="s">
        <v>21</v>
      </c>
      <c r="B2" s="108" t="str">
        <f>VLOOKUP($B$1,'Assumptions (Inputs)'!$A$7:$F$24,2,FALSE)</f>
        <v>Upgrade 2 Sections plus risers on Feeder 38Q04 (NEW to the 2015 LRP)</v>
      </c>
      <c r="C2" s="108"/>
      <c r="D2" s="108"/>
      <c r="E2" s="108"/>
    </row>
    <row r="3" spans="1:67" ht="15" customHeight="1">
      <c r="A3" s="60" t="s">
        <v>263</v>
      </c>
      <c r="B3" s="62">
        <f>VLOOKUP($B$1,'Assumptions (Inputs)'!$A$7:$F$24,4,FALSE)</f>
        <v>50</v>
      </c>
    </row>
    <row r="4" spans="1:67" ht="15" customHeight="1">
      <c r="A4" s="60" t="s">
        <v>1</v>
      </c>
      <c r="B4" s="62" t="str">
        <f>VLOOKUP($B$1,'Assumptions (Inputs)'!$A$7:$F$24,5,FALSE)</f>
        <v>20N</v>
      </c>
      <c r="C4" s="62"/>
    </row>
    <row r="5" spans="1:67" ht="15" customHeight="1">
      <c r="A5" s="60" t="s">
        <v>67</v>
      </c>
      <c r="B5" s="211">
        <f>VLOOKUP($B$1,'Assumptions (Inputs)'!$A$7:$I$24,9,FALSE)</f>
        <v>2.5000000000000001E-2</v>
      </c>
    </row>
    <row r="6" spans="1:67" ht="15" customHeight="1">
      <c r="A6" s="60"/>
      <c r="B6" s="367"/>
    </row>
    <row r="7" spans="1:67" ht="15" customHeight="1">
      <c r="B7" s="53" t="s">
        <v>90</v>
      </c>
      <c r="C7" s="54">
        <v>2015</v>
      </c>
      <c r="D7" s="54">
        <v>2016</v>
      </c>
      <c r="E7" s="54">
        <v>2017</v>
      </c>
      <c r="F7" s="54">
        <v>2018</v>
      </c>
      <c r="G7" s="54">
        <v>2019</v>
      </c>
      <c r="H7" s="54">
        <v>2020</v>
      </c>
      <c r="I7" s="54">
        <v>2021</v>
      </c>
      <c r="J7" s="54">
        <v>2022</v>
      </c>
      <c r="K7" s="54">
        <v>2023</v>
      </c>
      <c r="L7" s="54">
        <v>2024</v>
      </c>
      <c r="M7" s="54">
        <v>2025</v>
      </c>
      <c r="N7" s="54">
        <v>2026</v>
      </c>
      <c r="O7" s="54">
        <v>2027</v>
      </c>
      <c r="P7" s="54">
        <v>2028</v>
      </c>
      <c r="Q7" s="54">
        <v>2029</v>
      </c>
      <c r="R7" s="54">
        <v>2030</v>
      </c>
      <c r="S7" s="54">
        <v>2031</v>
      </c>
      <c r="T7" s="54">
        <v>2032</v>
      </c>
      <c r="U7" s="54">
        <v>2033</v>
      </c>
      <c r="V7" s="54">
        <v>2034</v>
      </c>
      <c r="W7" s="54">
        <v>2035</v>
      </c>
      <c r="X7" s="54">
        <v>2036</v>
      </c>
      <c r="Y7" s="54">
        <v>2037</v>
      </c>
      <c r="Z7" s="54">
        <v>2038</v>
      </c>
      <c r="AA7" s="54">
        <v>2039</v>
      </c>
      <c r="AB7" s="54">
        <v>2040</v>
      </c>
      <c r="AC7" s="54">
        <v>2041</v>
      </c>
      <c r="AD7" s="54">
        <v>2042</v>
      </c>
      <c r="AE7" s="54">
        <v>2043</v>
      </c>
      <c r="AF7" s="54">
        <v>2044</v>
      </c>
      <c r="AG7" s="54">
        <v>2045</v>
      </c>
      <c r="AH7" s="54">
        <v>2046</v>
      </c>
      <c r="AI7" s="54">
        <v>2047</v>
      </c>
      <c r="AJ7" s="54">
        <v>2048</v>
      </c>
      <c r="AK7" s="54">
        <v>2049</v>
      </c>
      <c r="AL7" s="54">
        <v>2050</v>
      </c>
      <c r="AM7" s="54">
        <v>2051</v>
      </c>
      <c r="AN7" s="54">
        <v>2052</v>
      </c>
      <c r="AO7" s="54">
        <v>2053</v>
      </c>
      <c r="AP7" s="54">
        <v>2054</v>
      </c>
      <c r="AQ7" s="54">
        <v>2055</v>
      </c>
      <c r="AR7" s="54">
        <v>2056</v>
      </c>
      <c r="AS7" s="54">
        <v>2057</v>
      </c>
      <c r="AT7" s="54">
        <v>2058</v>
      </c>
      <c r="AU7" s="54">
        <v>2059</v>
      </c>
      <c r="AV7" s="54">
        <v>2060</v>
      </c>
      <c r="AW7" s="54">
        <v>2061</v>
      </c>
      <c r="AX7" s="54">
        <v>2062</v>
      </c>
      <c r="AY7" s="54">
        <v>2063</v>
      </c>
      <c r="AZ7" s="54">
        <v>2064</v>
      </c>
      <c r="BA7" s="54">
        <v>2065</v>
      </c>
      <c r="BB7" s="54">
        <v>2066</v>
      </c>
      <c r="BC7" s="54">
        <v>2067</v>
      </c>
      <c r="BD7" s="54">
        <v>2068</v>
      </c>
      <c r="BE7" s="54">
        <v>2069</v>
      </c>
      <c r="BF7" s="54">
        <v>2070</v>
      </c>
      <c r="BG7" s="54">
        <v>2071</v>
      </c>
      <c r="BH7" s="54">
        <v>2072</v>
      </c>
      <c r="BI7" s="54">
        <v>2073</v>
      </c>
      <c r="BJ7" s="54">
        <v>2074</v>
      </c>
      <c r="BK7" s="54">
        <v>2075</v>
      </c>
      <c r="BL7" s="54">
        <v>2076</v>
      </c>
      <c r="BM7" s="63"/>
      <c r="BN7" s="286"/>
    </row>
    <row r="8" spans="1:67" ht="15" customHeight="1" thickBot="1">
      <c r="A8" s="60" t="s">
        <v>51</v>
      </c>
      <c r="B8" s="64" t="str">
        <f>IF(VLOOKUP($B$1,'Assumptions (Inputs)'!$A$7:$F$24,6,FALSE)="Monthly","Y",IF(VLOOKUP($B$1,'Assumptions (Inputs)'!$A$7:$F$24,6,FALSE)=B7,"Y","N"))</f>
        <v>N</v>
      </c>
      <c r="C8" s="64" t="str">
        <f>IF(VLOOKUP($B$1,'Assumptions (Inputs)'!$A$7:$F$24,6,FALSE)="Monthly","Y",IF(VLOOKUP($B$1,'Assumptions (Inputs)'!$A$7:$F$24,6,FALSE)=C7,"Y","N"))</f>
        <v>N</v>
      </c>
      <c r="D8" s="64" t="str">
        <f>IF(VLOOKUP($B$1,'Assumptions (Inputs)'!$A$7:$F$24,6,FALSE)="Monthly","Y",IF(VLOOKUP($B$1,'Assumptions (Inputs)'!$A$7:$F$24,6,FALSE)=D7,"Y","N"))</f>
        <v>N</v>
      </c>
      <c r="E8" s="64" t="str">
        <f>IF(VLOOKUP($B$1,'Assumptions (Inputs)'!$A$7:$F$24,6,FALSE)="Monthly","Y",IF(VLOOKUP($B$1,'Assumptions (Inputs)'!$A$7:$F$24,6,FALSE)=E7,"Y","N"))</f>
        <v>N</v>
      </c>
      <c r="F8" s="64" t="str">
        <f>IF(VLOOKUP($B$1,'Assumptions (Inputs)'!$A$7:$F$24,6,FALSE)="Monthly","Y",IF(VLOOKUP($B$1,'Assumptions (Inputs)'!$A$7:$F$24,6,FALSE)=F7,"Y","N"))</f>
        <v>N</v>
      </c>
      <c r="G8" s="64" t="str">
        <f>IF(VLOOKUP($B$1,'Assumptions (Inputs)'!$A$7:$F$24,6,FALSE)="Monthly","Y",IF(VLOOKUP($B$1,'Assumptions (Inputs)'!$A$7:$F$24,6,FALSE)=G7,"Y","N"))</f>
        <v>N</v>
      </c>
      <c r="H8" s="64" t="str">
        <f>IF(VLOOKUP($B$1,'Assumptions (Inputs)'!$A$7:$F$24,6,FALSE)="Monthly","Y",IF(VLOOKUP($B$1,'Assumptions (Inputs)'!$A$7:$F$24,6,FALSE)=H7,"Y","N"))</f>
        <v>N</v>
      </c>
      <c r="I8" s="64" t="str">
        <f>IF(VLOOKUP($B$1,'Assumptions (Inputs)'!$A$7:$F$24,6,FALSE)="Monthly","Y",IF(VLOOKUP($B$1,'Assumptions (Inputs)'!$A$7:$F$24,6,FALSE)=I7,"Y","N"))</f>
        <v>N</v>
      </c>
      <c r="J8" s="64" t="str">
        <f>IF(VLOOKUP($B$1,'Assumptions (Inputs)'!$A$7:$F$24,6,FALSE)="Monthly","Y",IF(VLOOKUP($B$1,'Assumptions (Inputs)'!$A$7:$F$24,6,FALSE)=J7,"Y","N"))</f>
        <v>N</v>
      </c>
      <c r="K8" s="64" t="s">
        <v>293</v>
      </c>
      <c r="L8" s="64" t="str">
        <f>IF(VLOOKUP($B$1,'Assumptions (Inputs)'!$A$7:$F$24,6,FALSE)="Monthly","Y",IF(VLOOKUP($B$1,'Assumptions (Inputs)'!$A$7:$F$24,6,FALSE)=L7,"Y","N"))</f>
        <v>N</v>
      </c>
      <c r="M8" s="64" t="s">
        <v>293</v>
      </c>
      <c r="N8" s="64" t="s">
        <v>293</v>
      </c>
      <c r="O8" s="64" t="s">
        <v>293</v>
      </c>
      <c r="P8" s="64" t="s">
        <v>293</v>
      </c>
      <c r="Q8" s="64" t="s">
        <v>293</v>
      </c>
      <c r="R8" s="64" t="s">
        <v>293</v>
      </c>
      <c r="S8" s="64" t="s">
        <v>293</v>
      </c>
      <c r="T8" s="64" t="s">
        <v>293</v>
      </c>
      <c r="U8" s="64" t="s">
        <v>293</v>
      </c>
      <c r="V8" s="64" t="s">
        <v>293</v>
      </c>
      <c r="W8" s="64" t="s">
        <v>293</v>
      </c>
      <c r="X8" s="64" t="s">
        <v>293</v>
      </c>
      <c r="Y8" s="64" t="s">
        <v>293</v>
      </c>
      <c r="Z8" s="64" t="s">
        <v>293</v>
      </c>
      <c r="AA8" s="64" t="s">
        <v>293</v>
      </c>
      <c r="AB8" s="64" t="s">
        <v>293</v>
      </c>
      <c r="AC8" s="64" t="s">
        <v>293</v>
      </c>
      <c r="AD8" s="64" t="s">
        <v>293</v>
      </c>
      <c r="AE8" s="64" t="s">
        <v>293</v>
      </c>
      <c r="AF8" s="64" t="s">
        <v>293</v>
      </c>
      <c r="AG8" s="64" t="s">
        <v>293</v>
      </c>
      <c r="AH8" s="64" t="s">
        <v>293</v>
      </c>
      <c r="AI8" s="64" t="s">
        <v>293</v>
      </c>
      <c r="AJ8" s="64" t="s">
        <v>293</v>
      </c>
      <c r="AK8" s="64" t="s">
        <v>293</v>
      </c>
      <c r="AL8" s="64" t="s">
        <v>293</v>
      </c>
      <c r="AM8" s="64" t="s">
        <v>293</v>
      </c>
      <c r="AN8" s="64" t="s">
        <v>293</v>
      </c>
      <c r="AO8" s="64" t="s">
        <v>293</v>
      </c>
      <c r="AP8" s="64" t="s">
        <v>293</v>
      </c>
      <c r="AQ8" s="64" t="s">
        <v>293</v>
      </c>
      <c r="AR8" s="64" t="s">
        <v>293</v>
      </c>
      <c r="AS8" s="64" t="s">
        <v>293</v>
      </c>
      <c r="AT8" s="64" t="s">
        <v>293</v>
      </c>
      <c r="AU8" s="64" t="s">
        <v>293</v>
      </c>
      <c r="AV8" s="64" t="s">
        <v>293</v>
      </c>
      <c r="AW8" s="64" t="s">
        <v>293</v>
      </c>
      <c r="AX8" s="64" t="s">
        <v>293</v>
      </c>
      <c r="AY8" s="64" t="s">
        <v>293</v>
      </c>
      <c r="AZ8" s="64" t="s">
        <v>293</v>
      </c>
      <c r="BA8" s="64" t="s">
        <v>293</v>
      </c>
      <c r="BB8" s="64" t="s">
        <v>293</v>
      </c>
      <c r="BC8" s="64" t="s">
        <v>293</v>
      </c>
      <c r="BD8" s="64" t="s">
        <v>293</v>
      </c>
      <c r="BE8" s="64" t="s">
        <v>293</v>
      </c>
      <c r="BF8" s="64" t="s">
        <v>293</v>
      </c>
      <c r="BG8" s="64" t="s">
        <v>293</v>
      </c>
      <c r="BH8" s="64" t="s">
        <v>293</v>
      </c>
      <c r="BI8" s="64" t="s">
        <v>293</v>
      </c>
      <c r="BJ8" s="64" t="s">
        <v>293</v>
      </c>
      <c r="BK8" s="64" t="s">
        <v>293</v>
      </c>
      <c r="BL8" s="64" t="s">
        <v>293</v>
      </c>
      <c r="BM8" s="111"/>
      <c r="BN8" s="110" t="s">
        <v>6</v>
      </c>
    </row>
    <row r="9" spans="1:67" ht="15" customHeight="1">
      <c r="A9" s="60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1"/>
      <c r="BN9" s="115"/>
    </row>
    <row r="10" spans="1:67" s="38" customFormat="1" ht="15" customHeight="1">
      <c r="A10" s="65" t="s">
        <v>30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37"/>
      <c r="BN10" s="75"/>
      <c r="BO10" s="337"/>
    </row>
    <row r="11" spans="1:67" s="38" customFormat="1" ht="15" customHeight="1">
      <c r="A11" s="116" t="s">
        <v>24</v>
      </c>
      <c r="B11" s="57">
        <v>0</v>
      </c>
      <c r="C11" s="57">
        <f t="shared" ref="C11:N11" si="0">B15</f>
        <v>0</v>
      </c>
      <c r="D11" s="57">
        <f t="shared" si="0"/>
        <v>0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v>0</v>
      </c>
      <c r="P11" s="57">
        <f t="shared" ref="P11:BL11" si="1">O15</f>
        <v>0</v>
      </c>
      <c r="Q11" s="57">
        <f t="shared" si="1"/>
        <v>0</v>
      </c>
      <c r="R11" s="57">
        <f t="shared" si="1"/>
        <v>0</v>
      </c>
      <c r="S11" s="57">
        <f t="shared" si="1"/>
        <v>0</v>
      </c>
      <c r="T11" s="57">
        <f t="shared" si="1"/>
        <v>0</v>
      </c>
      <c r="U11" s="57">
        <f t="shared" si="1"/>
        <v>0</v>
      </c>
      <c r="V11" s="57">
        <f t="shared" si="1"/>
        <v>0</v>
      </c>
      <c r="W11" s="57">
        <f t="shared" si="1"/>
        <v>0</v>
      </c>
      <c r="X11" s="57">
        <f t="shared" si="1"/>
        <v>0</v>
      </c>
      <c r="Y11" s="57">
        <f t="shared" si="1"/>
        <v>0</v>
      </c>
      <c r="Z11" s="57">
        <f t="shared" si="1"/>
        <v>0</v>
      </c>
      <c r="AA11" s="57">
        <f t="shared" si="1"/>
        <v>0</v>
      </c>
      <c r="AB11" s="57">
        <f t="shared" si="1"/>
        <v>0</v>
      </c>
      <c r="AC11" s="57">
        <f t="shared" si="1"/>
        <v>0</v>
      </c>
      <c r="AD11" s="57">
        <f t="shared" si="1"/>
        <v>0</v>
      </c>
      <c r="AE11" s="57">
        <f t="shared" si="1"/>
        <v>0</v>
      </c>
      <c r="AF11" s="57">
        <f t="shared" si="1"/>
        <v>0</v>
      </c>
      <c r="AG11" s="57">
        <f t="shared" si="1"/>
        <v>0</v>
      </c>
      <c r="AH11" s="57">
        <f t="shared" si="1"/>
        <v>0</v>
      </c>
      <c r="AI11" s="57">
        <f t="shared" si="1"/>
        <v>0</v>
      </c>
      <c r="AJ11" s="57">
        <f t="shared" si="1"/>
        <v>0</v>
      </c>
      <c r="AK11" s="57">
        <f t="shared" si="1"/>
        <v>0</v>
      </c>
      <c r="AL11" s="57">
        <f t="shared" si="1"/>
        <v>0</v>
      </c>
      <c r="AM11" s="57">
        <f t="shared" si="1"/>
        <v>0</v>
      </c>
      <c r="AN11" s="57">
        <f t="shared" si="1"/>
        <v>0</v>
      </c>
      <c r="AO11" s="57">
        <f t="shared" si="1"/>
        <v>0</v>
      </c>
      <c r="AP11" s="57">
        <f t="shared" si="1"/>
        <v>0</v>
      </c>
      <c r="AQ11" s="57">
        <f t="shared" si="1"/>
        <v>0</v>
      </c>
      <c r="AR11" s="57">
        <f t="shared" si="1"/>
        <v>0</v>
      </c>
      <c r="AS11" s="57">
        <f t="shared" si="1"/>
        <v>0</v>
      </c>
      <c r="AT11" s="57">
        <f t="shared" si="1"/>
        <v>0</v>
      </c>
      <c r="AU11" s="57">
        <f t="shared" si="1"/>
        <v>0</v>
      </c>
      <c r="AV11" s="57">
        <f t="shared" si="1"/>
        <v>0</v>
      </c>
      <c r="AW11" s="57">
        <f t="shared" si="1"/>
        <v>0</v>
      </c>
      <c r="AX11" s="57">
        <f t="shared" si="1"/>
        <v>0</v>
      </c>
      <c r="AY11" s="57">
        <f t="shared" si="1"/>
        <v>0</v>
      </c>
      <c r="AZ11" s="57">
        <f t="shared" si="1"/>
        <v>0</v>
      </c>
      <c r="BA11" s="57">
        <f t="shared" si="1"/>
        <v>0</v>
      </c>
      <c r="BB11" s="57">
        <f t="shared" si="1"/>
        <v>0</v>
      </c>
      <c r="BC11" s="57">
        <f t="shared" si="1"/>
        <v>0</v>
      </c>
      <c r="BD11" s="57">
        <f t="shared" si="1"/>
        <v>0</v>
      </c>
      <c r="BE11" s="57">
        <f t="shared" si="1"/>
        <v>0</v>
      </c>
      <c r="BF11" s="57">
        <f t="shared" si="1"/>
        <v>0</v>
      </c>
      <c r="BG11" s="57">
        <f t="shared" si="1"/>
        <v>0</v>
      </c>
      <c r="BH11" s="57">
        <f t="shared" si="1"/>
        <v>0</v>
      </c>
      <c r="BI11" s="57">
        <f t="shared" si="1"/>
        <v>0</v>
      </c>
      <c r="BJ11" s="57">
        <f t="shared" si="1"/>
        <v>0</v>
      </c>
      <c r="BK11" s="57">
        <f t="shared" si="1"/>
        <v>0</v>
      </c>
      <c r="BL11" s="57">
        <f t="shared" si="1"/>
        <v>0</v>
      </c>
      <c r="BM11" s="37"/>
      <c r="BN11" s="75"/>
      <c r="BO11" s="337"/>
    </row>
    <row r="12" spans="1:67" s="38" customFormat="1" ht="15" customHeight="1">
      <c r="A12" s="116" t="s">
        <v>25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37"/>
      <c r="BN12" s="75"/>
      <c r="BO12" s="337"/>
    </row>
    <row r="13" spans="1:67" s="38" customFormat="1" ht="15" customHeight="1">
      <c r="A13" s="66" t="s">
        <v>26</v>
      </c>
      <c r="B13" s="129">
        <f>'CapEx (Escalated)'!E46</f>
        <v>0</v>
      </c>
      <c r="C13" s="129">
        <f>'CapEx (Escalated)'!F46</f>
        <v>0</v>
      </c>
      <c r="D13" s="129">
        <f>'CapEx (Escalated)'!G46</f>
        <v>0</v>
      </c>
      <c r="E13" s="129">
        <f>'CapEx (Escalated)'!H46</f>
        <v>0</v>
      </c>
      <c r="F13" s="129">
        <f>'CapEx (Escalated)'!I46</f>
        <v>0</v>
      </c>
      <c r="G13" s="129">
        <f>'CapEx (Escalated)'!J46</f>
        <v>0</v>
      </c>
      <c r="H13" s="129">
        <f>'CapEx (Escalated)'!K46</f>
        <v>0</v>
      </c>
      <c r="I13" s="129">
        <f>'CapEx (Escalated)'!L46</f>
        <v>0</v>
      </c>
      <c r="J13" s="129">
        <f>'CapEx (Escalated)'!M46</f>
        <v>0</v>
      </c>
      <c r="K13" s="129">
        <f>'CapEx (Escalated)'!N46</f>
        <v>0</v>
      </c>
      <c r="L13" s="129">
        <f>'CapEx (Escalated)'!O46</f>
        <v>0</v>
      </c>
      <c r="M13" s="129">
        <f>'CapEx (Escalated)'!P46</f>
        <v>0</v>
      </c>
      <c r="N13" s="129">
        <f>'CapEx (Escalated)'!Q46</f>
        <v>0</v>
      </c>
      <c r="O13" s="129">
        <f>'CapEx (Escalated)'!R46</f>
        <v>0</v>
      </c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12"/>
      <c r="BN13" s="75">
        <f>SUM(B13:BM13)</f>
        <v>0</v>
      </c>
      <c r="BO13" s="337"/>
    </row>
    <row r="14" spans="1:67" s="38" customFormat="1" ht="15" customHeight="1">
      <c r="A14" s="67" t="s">
        <v>27</v>
      </c>
      <c r="B14" s="129"/>
      <c r="C14" s="129"/>
      <c r="D14" s="129"/>
      <c r="E14" s="129"/>
      <c r="F14" s="129">
        <f>-SUM(E13:F13)</f>
        <v>0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37"/>
      <c r="BN14" s="75">
        <f>SUM(B14:BM14)</f>
        <v>0</v>
      </c>
      <c r="BO14" s="337"/>
    </row>
    <row r="15" spans="1:67" s="38" customFormat="1" ht="15" customHeight="1">
      <c r="A15" s="36" t="s">
        <v>28</v>
      </c>
      <c r="B15" s="68">
        <f>SUM(B11:B14)</f>
        <v>0</v>
      </c>
      <c r="C15" s="68">
        <f t="shared" ref="C15:J15" si="2">SUM(C11:C14)</f>
        <v>0</v>
      </c>
      <c r="D15" s="68">
        <f t="shared" si="2"/>
        <v>0</v>
      </c>
      <c r="E15" s="68">
        <f>SUM(E11:E14)</f>
        <v>0</v>
      </c>
      <c r="F15" s="68">
        <f t="shared" si="2"/>
        <v>0</v>
      </c>
      <c r="G15" s="68">
        <f t="shared" si="2"/>
        <v>0</v>
      </c>
      <c r="H15" s="68">
        <f t="shared" si="2"/>
        <v>0</v>
      </c>
      <c r="I15" s="68">
        <f t="shared" si="2"/>
        <v>0</v>
      </c>
      <c r="J15" s="68">
        <f t="shared" si="2"/>
        <v>0</v>
      </c>
      <c r="K15" s="68">
        <f>SUM(K11:K14)</f>
        <v>0</v>
      </c>
      <c r="L15" s="68">
        <f>SUM(L11:L14)</f>
        <v>0</v>
      </c>
      <c r="M15" s="68">
        <f>SUM(M11:M14)</f>
        <v>0</v>
      </c>
      <c r="N15" s="68">
        <f>SUM(N11:N14)</f>
        <v>0</v>
      </c>
      <c r="O15" s="68">
        <f t="shared" ref="O15:BL15" si="3">SUM(O11:O14)</f>
        <v>0</v>
      </c>
      <c r="P15" s="68">
        <f t="shared" si="3"/>
        <v>0</v>
      </c>
      <c r="Q15" s="68">
        <f t="shared" si="3"/>
        <v>0</v>
      </c>
      <c r="R15" s="68">
        <f t="shared" si="3"/>
        <v>0</v>
      </c>
      <c r="S15" s="68">
        <f t="shared" si="3"/>
        <v>0</v>
      </c>
      <c r="T15" s="68">
        <f t="shared" si="3"/>
        <v>0</v>
      </c>
      <c r="U15" s="68">
        <f t="shared" si="3"/>
        <v>0</v>
      </c>
      <c r="V15" s="68">
        <f t="shared" si="3"/>
        <v>0</v>
      </c>
      <c r="W15" s="68">
        <f t="shared" si="3"/>
        <v>0</v>
      </c>
      <c r="X15" s="68">
        <f t="shared" si="3"/>
        <v>0</v>
      </c>
      <c r="Y15" s="68">
        <f t="shared" si="3"/>
        <v>0</v>
      </c>
      <c r="Z15" s="68">
        <f t="shared" si="3"/>
        <v>0</v>
      </c>
      <c r="AA15" s="68">
        <f t="shared" si="3"/>
        <v>0</v>
      </c>
      <c r="AB15" s="68">
        <f t="shared" si="3"/>
        <v>0</v>
      </c>
      <c r="AC15" s="68">
        <f t="shared" si="3"/>
        <v>0</v>
      </c>
      <c r="AD15" s="68">
        <f t="shared" si="3"/>
        <v>0</v>
      </c>
      <c r="AE15" s="68">
        <f t="shared" si="3"/>
        <v>0</v>
      </c>
      <c r="AF15" s="68">
        <f t="shared" si="3"/>
        <v>0</v>
      </c>
      <c r="AG15" s="68">
        <f t="shared" si="3"/>
        <v>0</v>
      </c>
      <c r="AH15" s="68">
        <f t="shared" si="3"/>
        <v>0</v>
      </c>
      <c r="AI15" s="68">
        <f t="shared" si="3"/>
        <v>0</v>
      </c>
      <c r="AJ15" s="68">
        <f t="shared" si="3"/>
        <v>0</v>
      </c>
      <c r="AK15" s="68">
        <f t="shared" si="3"/>
        <v>0</v>
      </c>
      <c r="AL15" s="68">
        <f t="shared" si="3"/>
        <v>0</v>
      </c>
      <c r="AM15" s="68">
        <f t="shared" si="3"/>
        <v>0</v>
      </c>
      <c r="AN15" s="68">
        <f t="shared" si="3"/>
        <v>0</v>
      </c>
      <c r="AO15" s="68">
        <f t="shared" si="3"/>
        <v>0</v>
      </c>
      <c r="AP15" s="68">
        <f t="shared" si="3"/>
        <v>0</v>
      </c>
      <c r="AQ15" s="68">
        <f t="shared" si="3"/>
        <v>0</v>
      </c>
      <c r="AR15" s="68">
        <f t="shared" si="3"/>
        <v>0</v>
      </c>
      <c r="AS15" s="68">
        <f t="shared" si="3"/>
        <v>0</v>
      </c>
      <c r="AT15" s="68">
        <f t="shared" si="3"/>
        <v>0</v>
      </c>
      <c r="AU15" s="68">
        <f t="shared" si="3"/>
        <v>0</v>
      </c>
      <c r="AV15" s="68">
        <f t="shared" si="3"/>
        <v>0</v>
      </c>
      <c r="AW15" s="68">
        <f t="shared" si="3"/>
        <v>0</v>
      </c>
      <c r="AX15" s="68">
        <f t="shared" si="3"/>
        <v>0</v>
      </c>
      <c r="AY15" s="68">
        <f t="shared" si="3"/>
        <v>0</v>
      </c>
      <c r="AZ15" s="68">
        <f t="shared" si="3"/>
        <v>0</v>
      </c>
      <c r="BA15" s="68">
        <f t="shared" si="3"/>
        <v>0</v>
      </c>
      <c r="BB15" s="68">
        <f t="shared" si="3"/>
        <v>0</v>
      </c>
      <c r="BC15" s="68">
        <f t="shared" si="3"/>
        <v>0</v>
      </c>
      <c r="BD15" s="68">
        <f t="shared" si="3"/>
        <v>0</v>
      </c>
      <c r="BE15" s="68">
        <f t="shared" si="3"/>
        <v>0</v>
      </c>
      <c r="BF15" s="68">
        <f t="shared" si="3"/>
        <v>0</v>
      </c>
      <c r="BG15" s="68">
        <f t="shared" si="3"/>
        <v>0</v>
      </c>
      <c r="BH15" s="68">
        <f t="shared" si="3"/>
        <v>0</v>
      </c>
      <c r="BI15" s="68">
        <f t="shared" si="3"/>
        <v>0</v>
      </c>
      <c r="BJ15" s="68">
        <f t="shared" si="3"/>
        <v>0</v>
      </c>
      <c r="BK15" s="68">
        <f t="shared" si="3"/>
        <v>0</v>
      </c>
      <c r="BL15" s="68">
        <f t="shared" si="3"/>
        <v>0</v>
      </c>
      <c r="BM15" s="37"/>
      <c r="BN15" s="75"/>
      <c r="BO15" s="337"/>
    </row>
    <row r="16" spans="1:67" s="38" customFormat="1" ht="15" customHeight="1" thickBot="1">
      <c r="A16" s="36" t="s">
        <v>29</v>
      </c>
      <c r="B16" s="69">
        <f t="shared" ref="B16:BL16" si="4">AVERAGE(B11,B15)</f>
        <v>0</v>
      </c>
      <c r="C16" s="69">
        <f t="shared" si="4"/>
        <v>0</v>
      </c>
      <c r="D16" s="69">
        <f t="shared" si="4"/>
        <v>0</v>
      </c>
      <c r="E16" s="69">
        <f t="shared" si="4"/>
        <v>0</v>
      </c>
      <c r="F16" s="69">
        <f t="shared" si="4"/>
        <v>0</v>
      </c>
      <c r="G16" s="69">
        <f t="shared" si="4"/>
        <v>0</v>
      </c>
      <c r="H16" s="69">
        <f t="shared" si="4"/>
        <v>0</v>
      </c>
      <c r="I16" s="69">
        <f t="shared" si="4"/>
        <v>0</v>
      </c>
      <c r="J16" s="69">
        <f t="shared" si="4"/>
        <v>0</v>
      </c>
      <c r="K16" s="69">
        <f t="shared" si="4"/>
        <v>0</v>
      </c>
      <c r="L16" s="69">
        <f t="shared" si="4"/>
        <v>0</v>
      </c>
      <c r="M16" s="69">
        <f t="shared" si="4"/>
        <v>0</v>
      </c>
      <c r="N16" s="69">
        <f t="shared" si="4"/>
        <v>0</v>
      </c>
      <c r="O16" s="69">
        <f t="shared" si="4"/>
        <v>0</v>
      </c>
      <c r="P16" s="69">
        <f t="shared" si="4"/>
        <v>0</v>
      </c>
      <c r="Q16" s="69">
        <f t="shared" si="4"/>
        <v>0</v>
      </c>
      <c r="R16" s="69">
        <f t="shared" si="4"/>
        <v>0</v>
      </c>
      <c r="S16" s="69">
        <f t="shared" si="4"/>
        <v>0</v>
      </c>
      <c r="T16" s="69">
        <f t="shared" si="4"/>
        <v>0</v>
      </c>
      <c r="U16" s="69">
        <f t="shared" si="4"/>
        <v>0</v>
      </c>
      <c r="V16" s="69">
        <f t="shared" si="4"/>
        <v>0</v>
      </c>
      <c r="W16" s="69">
        <f t="shared" si="4"/>
        <v>0</v>
      </c>
      <c r="X16" s="69">
        <f t="shared" si="4"/>
        <v>0</v>
      </c>
      <c r="Y16" s="69">
        <f t="shared" si="4"/>
        <v>0</v>
      </c>
      <c r="Z16" s="69">
        <f t="shared" si="4"/>
        <v>0</v>
      </c>
      <c r="AA16" s="69">
        <f t="shared" si="4"/>
        <v>0</v>
      </c>
      <c r="AB16" s="69">
        <f t="shared" si="4"/>
        <v>0</v>
      </c>
      <c r="AC16" s="69">
        <f t="shared" si="4"/>
        <v>0</v>
      </c>
      <c r="AD16" s="69">
        <f t="shared" si="4"/>
        <v>0</v>
      </c>
      <c r="AE16" s="69">
        <f t="shared" si="4"/>
        <v>0</v>
      </c>
      <c r="AF16" s="69">
        <f t="shared" si="4"/>
        <v>0</v>
      </c>
      <c r="AG16" s="69">
        <f t="shared" si="4"/>
        <v>0</v>
      </c>
      <c r="AH16" s="69">
        <f t="shared" si="4"/>
        <v>0</v>
      </c>
      <c r="AI16" s="69">
        <f t="shared" si="4"/>
        <v>0</v>
      </c>
      <c r="AJ16" s="69">
        <f t="shared" si="4"/>
        <v>0</v>
      </c>
      <c r="AK16" s="69">
        <f t="shared" si="4"/>
        <v>0</v>
      </c>
      <c r="AL16" s="69">
        <f t="shared" si="4"/>
        <v>0</v>
      </c>
      <c r="AM16" s="69">
        <f t="shared" si="4"/>
        <v>0</v>
      </c>
      <c r="AN16" s="69">
        <f t="shared" si="4"/>
        <v>0</v>
      </c>
      <c r="AO16" s="69">
        <f t="shared" si="4"/>
        <v>0</v>
      </c>
      <c r="AP16" s="69">
        <f t="shared" si="4"/>
        <v>0</v>
      </c>
      <c r="AQ16" s="69">
        <f t="shared" si="4"/>
        <v>0</v>
      </c>
      <c r="AR16" s="69">
        <f t="shared" si="4"/>
        <v>0</v>
      </c>
      <c r="AS16" s="69">
        <f t="shared" si="4"/>
        <v>0</v>
      </c>
      <c r="AT16" s="69">
        <f t="shared" si="4"/>
        <v>0</v>
      </c>
      <c r="AU16" s="69">
        <f t="shared" si="4"/>
        <v>0</v>
      </c>
      <c r="AV16" s="69">
        <f t="shared" si="4"/>
        <v>0</v>
      </c>
      <c r="AW16" s="69">
        <f t="shared" si="4"/>
        <v>0</v>
      </c>
      <c r="AX16" s="69">
        <f t="shared" si="4"/>
        <v>0</v>
      </c>
      <c r="AY16" s="69">
        <f t="shared" si="4"/>
        <v>0</v>
      </c>
      <c r="AZ16" s="69">
        <f t="shared" si="4"/>
        <v>0</v>
      </c>
      <c r="BA16" s="69">
        <f t="shared" si="4"/>
        <v>0</v>
      </c>
      <c r="BB16" s="69">
        <f t="shared" si="4"/>
        <v>0</v>
      </c>
      <c r="BC16" s="69">
        <f t="shared" si="4"/>
        <v>0</v>
      </c>
      <c r="BD16" s="69">
        <f t="shared" si="4"/>
        <v>0</v>
      </c>
      <c r="BE16" s="69">
        <f t="shared" si="4"/>
        <v>0</v>
      </c>
      <c r="BF16" s="69">
        <f t="shared" si="4"/>
        <v>0</v>
      </c>
      <c r="BG16" s="69">
        <f t="shared" si="4"/>
        <v>0</v>
      </c>
      <c r="BH16" s="69">
        <f t="shared" si="4"/>
        <v>0</v>
      </c>
      <c r="BI16" s="69">
        <f t="shared" si="4"/>
        <v>0</v>
      </c>
      <c r="BJ16" s="69">
        <f t="shared" si="4"/>
        <v>0</v>
      </c>
      <c r="BK16" s="69">
        <f t="shared" si="4"/>
        <v>0</v>
      </c>
      <c r="BL16" s="69">
        <f t="shared" si="4"/>
        <v>0</v>
      </c>
      <c r="BM16" s="37"/>
      <c r="BN16" s="75"/>
      <c r="BO16" s="337"/>
    </row>
    <row r="17" spans="1:67" s="38" customFormat="1" ht="15" customHeight="1" thickTop="1">
      <c r="A17" s="70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37"/>
      <c r="BN17" s="55"/>
      <c r="BO17" s="337"/>
    </row>
    <row r="18" spans="1:67" s="74" customFormat="1" ht="15" customHeight="1">
      <c r="A18" s="71" t="s">
        <v>31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113"/>
      <c r="BN18" s="73"/>
      <c r="BO18" s="338"/>
    </row>
    <row r="19" spans="1:67" s="38" customFormat="1" ht="15" customHeight="1">
      <c r="A19" s="36" t="s">
        <v>24</v>
      </c>
      <c r="B19" s="75">
        <v>0</v>
      </c>
      <c r="C19" s="75">
        <f t="shared" ref="C19:BL19" si="5">B21</f>
        <v>0</v>
      </c>
      <c r="D19" s="75">
        <f t="shared" si="5"/>
        <v>0</v>
      </c>
      <c r="E19" s="75">
        <f t="shared" si="5"/>
        <v>0</v>
      </c>
      <c r="F19" s="75">
        <f t="shared" si="5"/>
        <v>0</v>
      </c>
      <c r="G19" s="75">
        <f t="shared" si="5"/>
        <v>0</v>
      </c>
      <c r="H19" s="75">
        <f t="shared" si="5"/>
        <v>0</v>
      </c>
      <c r="I19" s="75">
        <f t="shared" si="5"/>
        <v>0</v>
      </c>
      <c r="J19" s="75">
        <f t="shared" si="5"/>
        <v>0</v>
      </c>
      <c r="K19" s="75">
        <f t="shared" si="5"/>
        <v>0</v>
      </c>
      <c r="L19" s="75">
        <f t="shared" si="5"/>
        <v>0</v>
      </c>
      <c r="M19" s="75">
        <f t="shared" si="5"/>
        <v>0</v>
      </c>
      <c r="N19" s="75">
        <f t="shared" si="5"/>
        <v>0</v>
      </c>
      <c r="O19" s="75">
        <f t="shared" si="5"/>
        <v>0</v>
      </c>
      <c r="P19" s="75">
        <f t="shared" si="5"/>
        <v>0</v>
      </c>
      <c r="Q19" s="75">
        <f t="shared" si="5"/>
        <v>0</v>
      </c>
      <c r="R19" s="75">
        <f t="shared" si="5"/>
        <v>0</v>
      </c>
      <c r="S19" s="75">
        <f t="shared" si="5"/>
        <v>0</v>
      </c>
      <c r="T19" s="75">
        <f t="shared" si="5"/>
        <v>0</v>
      </c>
      <c r="U19" s="75">
        <f t="shared" si="5"/>
        <v>0</v>
      </c>
      <c r="V19" s="75">
        <f t="shared" si="5"/>
        <v>0</v>
      </c>
      <c r="W19" s="75">
        <f t="shared" si="5"/>
        <v>0</v>
      </c>
      <c r="X19" s="75">
        <f t="shared" si="5"/>
        <v>0</v>
      </c>
      <c r="Y19" s="75">
        <f t="shared" si="5"/>
        <v>0</v>
      </c>
      <c r="Z19" s="75">
        <f t="shared" si="5"/>
        <v>0</v>
      </c>
      <c r="AA19" s="75">
        <f t="shared" si="5"/>
        <v>0</v>
      </c>
      <c r="AB19" s="75">
        <f t="shared" si="5"/>
        <v>0</v>
      </c>
      <c r="AC19" s="75">
        <f t="shared" si="5"/>
        <v>0</v>
      </c>
      <c r="AD19" s="75">
        <f t="shared" si="5"/>
        <v>0</v>
      </c>
      <c r="AE19" s="75">
        <f t="shared" si="5"/>
        <v>0</v>
      </c>
      <c r="AF19" s="75">
        <f t="shared" si="5"/>
        <v>0</v>
      </c>
      <c r="AG19" s="75">
        <f t="shared" si="5"/>
        <v>0</v>
      </c>
      <c r="AH19" s="75">
        <f t="shared" si="5"/>
        <v>0</v>
      </c>
      <c r="AI19" s="75">
        <f t="shared" si="5"/>
        <v>0</v>
      </c>
      <c r="AJ19" s="75">
        <f t="shared" si="5"/>
        <v>0</v>
      </c>
      <c r="AK19" s="75">
        <f t="shared" si="5"/>
        <v>0</v>
      </c>
      <c r="AL19" s="75">
        <f t="shared" si="5"/>
        <v>0</v>
      </c>
      <c r="AM19" s="75">
        <f t="shared" si="5"/>
        <v>0</v>
      </c>
      <c r="AN19" s="75">
        <f t="shared" si="5"/>
        <v>0</v>
      </c>
      <c r="AO19" s="75">
        <f t="shared" si="5"/>
        <v>0</v>
      </c>
      <c r="AP19" s="75">
        <f t="shared" si="5"/>
        <v>0</v>
      </c>
      <c r="AQ19" s="75">
        <f t="shared" si="5"/>
        <v>0</v>
      </c>
      <c r="AR19" s="75">
        <f t="shared" si="5"/>
        <v>0</v>
      </c>
      <c r="AS19" s="75">
        <f t="shared" si="5"/>
        <v>0</v>
      </c>
      <c r="AT19" s="75">
        <f t="shared" si="5"/>
        <v>0</v>
      </c>
      <c r="AU19" s="75">
        <f t="shared" si="5"/>
        <v>0</v>
      </c>
      <c r="AV19" s="75">
        <f t="shared" si="5"/>
        <v>0</v>
      </c>
      <c r="AW19" s="75">
        <f t="shared" si="5"/>
        <v>0</v>
      </c>
      <c r="AX19" s="75">
        <f t="shared" si="5"/>
        <v>0</v>
      </c>
      <c r="AY19" s="75">
        <f t="shared" si="5"/>
        <v>0</v>
      </c>
      <c r="AZ19" s="75">
        <f t="shared" si="5"/>
        <v>0</v>
      </c>
      <c r="BA19" s="75">
        <f t="shared" si="5"/>
        <v>0</v>
      </c>
      <c r="BB19" s="75">
        <f t="shared" si="5"/>
        <v>0</v>
      </c>
      <c r="BC19" s="75">
        <f t="shared" si="5"/>
        <v>0</v>
      </c>
      <c r="BD19" s="75">
        <f t="shared" si="5"/>
        <v>0</v>
      </c>
      <c r="BE19" s="75">
        <f t="shared" si="5"/>
        <v>0</v>
      </c>
      <c r="BF19" s="75">
        <f t="shared" si="5"/>
        <v>0</v>
      </c>
      <c r="BG19" s="75">
        <f t="shared" si="5"/>
        <v>0</v>
      </c>
      <c r="BH19" s="75">
        <f t="shared" si="5"/>
        <v>0</v>
      </c>
      <c r="BI19" s="75">
        <f t="shared" si="5"/>
        <v>0</v>
      </c>
      <c r="BJ19" s="75">
        <f t="shared" si="5"/>
        <v>0</v>
      </c>
      <c r="BK19" s="75">
        <f t="shared" si="5"/>
        <v>0</v>
      </c>
      <c r="BL19" s="75">
        <f t="shared" si="5"/>
        <v>0</v>
      </c>
      <c r="BM19" s="37"/>
      <c r="BN19" s="75"/>
      <c r="BO19" s="337"/>
    </row>
    <row r="20" spans="1:67" s="67" customFormat="1" ht="15" customHeight="1">
      <c r="A20" s="362" t="s">
        <v>25</v>
      </c>
      <c r="B20" s="290">
        <f>-B14</f>
        <v>0</v>
      </c>
      <c r="C20" s="290">
        <f t="shared" ref="C20:D20" si="6">-C14</f>
        <v>0</v>
      </c>
      <c r="D20" s="290">
        <f t="shared" si="6"/>
        <v>0</v>
      </c>
      <c r="E20" s="290">
        <f>-E14</f>
        <v>0</v>
      </c>
      <c r="F20" s="290">
        <f t="shared" ref="F20:AX20" si="7">-F14</f>
        <v>0</v>
      </c>
      <c r="G20" s="290">
        <f t="shared" si="7"/>
        <v>0</v>
      </c>
      <c r="H20" s="290">
        <f t="shared" si="7"/>
        <v>0</v>
      </c>
      <c r="I20" s="290">
        <f t="shared" si="7"/>
        <v>0</v>
      </c>
      <c r="J20" s="290">
        <f t="shared" si="7"/>
        <v>0</v>
      </c>
      <c r="K20" s="290">
        <f t="shared" si="7"/>
        <v>0</v>
      </c>
      <c r="L20" s="290">
        <f t="shared" si="7"/>
        <v>0</v>
      </c>
      <c r="M20" s="290">
        <f t="shared" si="7"/>
        <v>0</v>
      </c>
      <c r="N20" s="290">
        <f t="shared" si="7"/>
        <v>0</v>
      </c>
      <c r="O20" s="290">
        <f t="shared" si="7"/>
        <v>0</v>
      </c>
      <c r="P20" s="290">
        <f t="shared" si="7"/>
        <v>0</v>
      </c>
      <c r="Q20" s="290">
        <f t="shared" si="7"/>
        <v>0</v>
      </c>
      <c r="R20" s="290">
        <f t="shared" si="7"/>
        <v>0</v>
      </c>
      <c r="S20" s="290">
        <f t="shared" si="7"/>
        <v>0</v>
      </c>
      <c r="T20" s="290">
        <f t="shared" si="7"/>
        <v>0</v>
      </c>
      <c r="U20" s="290">
        <f t="shared" si="7"/>
        <v>0</v>
      </c>
      <c r="V20" s="290">
        <f t="shared" si="7"/>
        <v>0</v>
      </c>
      <c r="W20" s="290">
        <f t="shared" si="7"/>
        <v>0</v>
      </c>
      <c r="X20" s="290">
        <f t="shared" si="7"/>
        <v>0</v>
      </c>
      <c r="Y20" s="290">
        <f t="shared" si="7"/>
        <v>0</v>
      </c>
      <c r="Z20" s="290">
        <f t="shared" si="7"/>
        <v>0</v>
      </c>
      <c r="AA20" s="290">
        <f t="shared" si="7"/>
        <v>0</v>
      </c>
      <c r="AB20" s="290">
        <f t="shared" si="7"/>
        <v>0</v>
      </c>
      <c r="AC20" s="290">
        <f t="shared" si="7"/>
        <v>0</v>
      </c>
      <c r="AD20" s="290">
        <f t="shared" si="7"/>
        <v>0</v>
      </c>
      <c r="AE20" s="290">
        <f t="shared" si="7"/>
        <v>0</v>
      </c>
      <c r="AF20" s="290">
        <f t="shared" si="7"/>
        <v>0</v>
      </c>
      <c r="AG20" s="290">
        <f t="shared" si="7"/>
        <v>0</v>
      </c>
      <c r="AH20" s="290">
        <f t="shared" si="7"/>
        <v>0</v>
      </c>
      <c r="AI20" s="290">
        <f t="shared" si="7"/>
        <v>0</v>
      </c>
      <c r="AJ20" s="290">
        <f t="shared" si="7"/>
        <v>0</v>
      </c>
      <c r="AK20" s="290">
        <f t="shared" si="7"/>
        <v>0</v>
      </c>
      <c r="AL20" s="290">
        <f t="shared" si="7"/>
        <v>0</v>
      </c>
      <c r="AM20" s="290">
        <f t="shared" si="7"/>
        <v>0</v>
      </c>
      <c r="AN20" s="290">
        <f t="shared" si="7"/>
        <v>0</v>
      </c>
      <c r="AO20" s="290">
        <f t="shared" si="7"/>
        <v>0</v>
      </c>
      <c r="AP20" s="290">
        <f t="shared" si="7"/>
        <v>0</v>
      </c>
      <c r="AQ20" s="290">
        <f t="shared" si="7"/>
        <v>0</v>
      </c>
      <c r="AR20" s="290">
        <f t="shared" si="7"/>
        <v>0</v>
      </c>
      <c r="AS20" s="290">
        <f t="shared" si="7"/>
        <v>0</v>
      </c>
      <c r="AT20" s="290">
        <f t="shared" si="7"/>
        <v>0</v>
      </c>
      <c r="AU20" s="290">
        <f t="shared" si="7"/>
        <v>0</v>
      </c>
      <c r="AV20" s="290">
        <f t="shared" si="7"/>
        <v>0</v>
      </c>
      <c r="AW20" s="290">
        <f t="shared" si="7"/>
        <v>0</v>
      </c>
      <c r="AX20" s="290">
        <f t="shared" si="7"/>
        <v>0</v>
      </c>
      <c r="AY20" s="290">
        <f t="shared" ref="AY20:BL20" si="8">-B20</f>
        <v>0</v>
      </c>
      <c r="AZ20" s="290">
        <f t="shared" si="8"/>
        <v>0</v>
      </c>
      <c r="BA20" s="290">
        <f t="shared" si="8"/>
        <v>0</v>
      </c>
      <c r="BB20" s="290">
        <f t="shared" si="8"/>
        <v>0</v>
      </c>
      <c r="BC20" s="290">
        <f t="shared" si="8"/>
        <v>0</v>
      </c>
      <c r="BD20" s="290">
        <f t="shared" si="8"/>
        <v>0</v>
      </c>
      <c r="BE20" s="290">
        <f t="shared" si="8"/>
        <v>0</v>
      </c>
      <c r="BF20" s="290">
        <f t="shared" si="8"/>
        <v>0</v>
      </c>
      <c r="BG20" s="290">
        <f t="shared" si="8"/>
        <v>0</v>
      </c>
      <c r="BH20" s="290">
        <f t="shared" si="8"/>
        <v>0</v>
      </c>
      <c r="BI20" s="290">
        <f t="shared" si="8"/>
        <v>0</v>
      </c>
      <c r="BJ20" s="290">
        <f t="shared" si="8"/>
        <v>0</v>
      </c>
      <c r="BK20" s="290">
        <f t="shared" si="8"/>
        <v>0</v>
      </c>
      <c r="BL20" s="290">
        <f t="shared" si="8"/>
        <v>0</v>
      </c>
      <c r="BM20" s="292"/>
      <c r="BN20" s="290">
        <f>SUM(B20:BM20)</f>
        <v>0</v>
      </c>
      <c r="BO20" s="368"/>
    </row>
    <row r="21" spans="1:67" s="38" customFormat="1" ht="15" customHeight="1">
      <c r="A21" s="36" t="s">
        <v>28</v>
      </c>
      <c r="B21" s="75">
        <f t="shared" ref="B21:BL21" si="9">SUM(B19:B20)</f>
        <v>0</v>
      </c>
      <c r="C21" s="75">
        <f t="shared" si="9"/>
        <v>0</v>
      </c>
      <c r="D21" s="75">
        <f t="shared" si="9"/>
        <v>0</v>
      </c>
      <c r="E21" s="75">
        <f t="shared" si="9"/>
        <v>0</v>
      </c>
      <c r="F21" s="75">
        <f t="shared" si="9"/>
        <v>0</v>
      </c>
      <c r="G21" s="75">
        <f t="shared" si="9"/>
        <v>0</v>
      </c>
      <c r="H21" s="75">
        <f t="shared" si="9"/>
        <v>0</v>
      </c>
      <c r="I21" s="75">
        <f t="shared" si="9"/>
        <v>0</v>
      </c>
      <c r="J21" s="75">
        <f t="shared" si="9"/>
        <v>0</v>
      </c>
      <c r="K21" s="75">
        <f t="shared" si="9"/>
        <v>0</v>
      </c>
      <c r="L21" s="75">
        <f t="shared" si="9"/>
        <v>0</v>
      </c>
      <c r="M21" s="75">
        <f t="shared" si="9"/>
        <v>0</v>
      </c>
      <c r="N21" s="75">
        <f t="shared" si="9"/>
        <v>0</v>
      </c>
      <c r="O21" s="75">
        <f t="shared" si="9"/>
        <v>0</v>
      </c>
      <c r="P21" s="75">
        <f t="shared" si="9"/>
        <v>0</v>
      </c>
      <c r="Q21" s="75">
        <f t="shared" si="9"/>
        <v>0</v>
      </c>
      <c r="R21" s="75">
        <f t="shared" si="9"/>
        <v>0</v>
      </c>
      <c r="S21" s="75">
        <f t="shared" si="9"/>
        <v>0</v>
      </c>
      <c r="T21" s="75">
        <f t="shared" si="9"/>
        <v>0</v>
      </c>
      <c r="U21" s="75">
        <f t="shared" si="9"/>
        <v>0</v>
      </c>
      <c r="V21" s="75">
        <f t="shared" si="9"/>
        <v>0</v>
      </c>
      <c r="W21" s="75">
        <f t="shared" si="9"/>
        <v>0</v>
      </c>
      <c r="X21" s="75">
        <f t="shared" si="9"/>
        <v>0</v>
      </c>
      <c r="Y21" s="75">
        <f t="shared" si="9"/>
        <v>0</v>
      </c>
      <c r="Z21" s="75">
        <f t="shared" si="9"/>
        <v>0</v>
      </c>
      <c r="AA21" s="75">
        <f t="shared" si="9"/>
        <v>0</v>
      </c>
      <c r="AB21" s="75">
        <f t="shared" si="9"/>
        <v>0</v>
      </c>
      <c r="AC21" s="75">
        <f t="shared" si="9"/>
        <v>0</v>
      </c>
      <c r="AD21" s="75">
        <f t="shared" si="9"/>
        <v>0</v>
      </c>
      <c r="AE21" s="75">
        <f t="shared" si="9"/>
        <v>0</v>
      </c>
      <c r="AF21" s="75">
        <f t="shared" si="9"/>
        <v>0</v>
      </c>
      <c r="AG21" s="75">
        <f t="shared" si="9"/>
        <v>0</v>
      </c>
      <c r="AH21" s="75">
        <f t="shared" si="9"/>
        <v>0</v>
      </c>
      <c r="AI21" s="75">
        <f t="shared" si="9"/>
        <v>0</v>
      </c>
      <c r="AJ21" s="75">
        <f t="shared" si="9"/>
        <v>0</v>
      </c>
      <c r="AK21" s="75">
        <f t="shared" si="9"/>
        <v>0</v>
      </c>
      <c r="AL21" s="75">
        <f t="shared" si="9"/>
        <v>0</v>
      </c>
      <c r="AM21" s="75">
        <f t="shared" si="9"/>
        <v>0</v>
      </c>
      <c r="AN21" s="75">
        <f t="shared" si="9"/>
        <v>0</v>
      </c>
      <c r="AO21" s="75">
        <f t="shared" si="9"/>
        <v>0</v>
      </c>
      <c r="AP21" s="75">
        <f t="shared" si="9"/>
        <v>0</v>
      </c>
      <c r="AQ21" s="75">
        <f t="shared" si="9"/>
        <v>0</v>
      </c>
      <c r="AR21" s="75">
        <f t="shared" si="9"/>
        <v>0</v>
      </c>
      <c r="AS21" s="75">
        <f t="shared" si="9"/>
        <v>0</v>
      </c>
      <c r="AT21" s="75">
        <f t="shared" si="9"/>
        <v>0</v>
      </c>
      <c r="AU21" s="75">
        <f t="shared" si="9"/>
        <v>0</v>
      </c>
      <c r="AV21" s="75">
        <f t="shared" si="9"/>
        <v>0</v>
      </c>
      <c r="AW21" s="75">
        <f t="shared" si="9"/>
        <v>0</v>
      </c>
      <c r="AX21" s="75">
        <f t="shared" si="9"/>
        <v>0</v>
      </c>
      <c r="AY21" s="75">
        <f t="shared" si="9"/>
        <v>0</v>
      </c>
      <c r="AZ21" s="75">
        <f t="shared" si="9"/>
        <v>0</v>
      </c>
      <c r="BA21" s="75">
        <f t="shared" si="9"/>
        <v>0</v>
      </c>
      <c r="BB21" s="75">
        <f t="shared" si="9"/>
        <v>0</v>
      </c>
      <c r="BC21" s="75">
        <f t="shared" si="9"/>
        <v>0</v>
      </c>
      <c r="BD21" s="75">
        <f t="shared" si="9"/>
        <v>0</v>
      </c>
      <c r="BE21" s="75">
        <f t="shared" si="9"/>
        <v>0</v>
      </c>
      <c r="BF21" s="75">
        <f t="shared" si="9"/>
        <v>0</v>
      </c>
      <c r="BG21" s="75">
        <f t="shared" si="9"/>
        <v>0</v>
      </c>
      <c r="BH21" s="75">
        <f t="shared" si="9"/>
        <v>0</v>
      </c>
      <c r="BI21" s="75">
        <f t="shared" si="9"/>
        <v>0</v>
      </c>
      <c r="BJ21" s="75">
        <f t="shared" si="9"/>
        <v>0</v>
      </c>
      <c r="BK21" s="75">
        <f t="shared" si="9"/>
        <v>0</v>
      </c>
      <c r="BL21" s="75">
        <f t="shared" si="9"/>
        <v>0</v>
      </c>
      <c r="BM21" s="37"/>
      <c r="BN21" s="75"/>
      <c r="BO21" s="337"/>
    </row>
    <row r="22" spans="1:67" s="38" customFormat="1" ht="15" customHeight="1" thickBot="1">
      <c r="A22" s="36" t="s">
        <v>29</v>
      </c>
      <c r="B22" s="69">
        <f t="shared" ref="B22:BL22" si="10">AVERAGE(B19,B21)</f>
        <v>0</v>
      </c>
      <c r="C22" s="69">
        <f t="shared" si="10"/>
        <v>0</v>
      </c>
      <c r="D22" s="69">
        <f t="shared" si="10"/>
        <v>0</v>
      </c>
      <c r="E22" s="69">
        <f t="shared" si="10"/>
        <v>0</v>
      </c>
      <c r="F22" s="69">
        <f t="shared" si="10"/>
        <v>0</v>
      </c>
      <c r="G22" s="69">
        <f t="shared" si="10"/>
        <v>0</v>
      </c>
      <c r="H22" s="69">
        <f t="shared" si="10"/>
        <v>0</v>
      </c>
      <c r="I22" s="69">
        <f t="shared" si="10"/>
        <v>0</v>
      </c>
      <c r="J22" s="69">
        <f t="shared" si="10"/>
        <v>0</v>
      </c>
      <c r="K22" s="69">
        <f t="shared" si="10"/>
        <v>0</v>
      </c>
      <c r="L22" s="69">
        <f t="shared" si="10"/>
        <v>0</v>
      </c>
      <c r="M22" s="69">
        <f t="shared" si="10"/>
        <v>0</v>
      </c>
      <c r="N22" s="69">
        <f t="shared" si="10"/>
        <v>0</v>
      </c>
      <c r="O22" s="69">
        <f t="shared" si="10"/>
        <v>0</v>
      </c>
      <c r="P22" s="69">
        <f t="shared" si="10"/>
        <v>0</v>
      </c>
      <c r="Q22" s="69">
        <f t="shared" si="10"/>
        <v>0</v>
      </c>
      <c r="R22" s="69">
        <f t="shared" si="10"/>
        <v>0</v>
      </c>
      <c r="S22" s="69">
        <f t="shared" si="10"/>
        <v>0</v>
      </c>
      <c r="T22" s="69">
        <f t="shared" si="10"/>
        <v>0</v>
      </c>
      <c r="U22" s="69">
        <f t="shared" si="10"/>
        <v>0</v>
      </c>
      <c r="V22" s="69">
        <f t="shared" si="10"/>
        <v>0</v>
      </c>
      <c r="W22" s="69">
        <f t="shared" si="10"/>
        <v>0</v>
      </c>
      <c r="X22" s="69">
        <f t="shared" si="10"/>
        <v>0</v>
      </c>
      <c r="Y22" s="69">
        <f t="shared" si="10"/>
        <v>0</v>
      </c>
      <c r="Z22" s="69">
        <f t="shared" si="10"/>
        <v>0</v>
      </c>
      <c r="AA22" s="69">
        <f t="shared" si="10"/>
        <v>0</v>
      </c>
      <c r="AB22" s="69">
        <f t="shared" si="10"/>
        <v>0</v>
      </c>
      <c r="AC22" s="69">
        <f t="shared" si="10"/>
        <v>0</v>
      </c>
      <c r="AD22" s="69">
        <f t="shared" si="10"/>
        <v>0</v>
      </c>
      <c r="AE22" s="69">
        <f t="shared" si="10"/>
        <v>0</v>
      </c>
      <c r="AF22" s="69">
        <f t="shared" si="10"/>
        <v>0</v>
      </c>
      <c r="AG22" s="69">
        <f t="shared" si="10"/>
        <v>0</v>
      </c>
      <c r="AH22" s="69">
        <f t="shared" si="10"/>
        <v>0</v>
      </c>
      <c r="AI22" s="69">
        <f t="shared" si="10"/>
        <v>0</v>
      </c>
      <c r="AJ22" s="69">
        <f t="shared" si="10"/>
        <v>0</v>
      </c>
      <c r="AK22" s="69">
        <f t="shared" si="10"/>
        <v>0</v>
      </c>
      <c r="AL22" s="69">
        <f t="shared" si="10"/>
        <v>0</v>
      </c>
      <c r="AM22" s="69">
        <f t="shared" si="10"/>
        <v>0</v>
      </c>
      <c r="AN22" s="69">
        <f t="shared" si="10"/>
        <v>0</v>
      </c>
      <c r="AO22" s="69">
        <f t="shared" si="10"/>
        <v>0</v>
      </c>
      <c r="AP22" s="69">
        <f t="shared" si="10"/>
        <v>0</v>
      </c>
      <c r="AQ22" s="69">
        <f t="shared" si="10"/>
        <v>0</v>
      </c>
      <c r="AR22" s="69">
        <f t="shared" si="10"/>
        <v>0</v>
      </c>
      <c r="AS22" s="69">
        <f t="shared" si="10"/>
        <v>0</v>
      </c>
      <c r="AT22" s="69">
        <f t="shared" si="10"/>
        <v>0</v>
      </c>
      <c r="AU22" s="69">
        <f t="shared" si="10"/>
        <v>0</v>
      </c>
      <c r="AV22" s="69">
        <f t="shared" si="10"/>
        <v>0</v>
      </c>
      <c r="AW22" s="69">
        <f t="shared" si="10"/>
        <v>0</v>
      </c>
      <c r="AX22" s="69">
        <f t="shared" si="10"/>
        <v>0</v>
      </c>
      <c r="AY22" s="69">
        <f t="shared" si="10"/>
        <v>0</v>
      </c>
      <c r="AZ22" s="69">
        <f t="shared" si="10"/>
        <v>0</v>
      </c>
      <c r="BA22" s="69">
        <f t="shared" si="10"/>
        <v>0</v>
      </c>
      <c r="BB22" s="69">
        <f t="shared" si="10"/>
        <v>0</v>
      </c>
      <c r="BC22" s="69">
        <f t="shared" si="10"/>
        <v>0</v>
      </c>
      <c r="BD22" s="69">
        <f t="shared" si="10"/>
        <v>0</v>
      </c>
      <c r="BE22" s="69">
        <f t="shared" si="10"/>
        <v>0</v>
      </c>
      <c r="BF22" s="69">
        <f t="shared" si="10"/>
        <v>0</v>
      </c>
      <c r="BG22" s="69">
        <f t="shared" si="10"/>
        <v>0</v>
      </c>
      <c r="BH22" s="69">
        <f t="shared" si="10"/>
        <v>0</v>
      </c>
      <c r="BI22" s="69">
        <f t="shared" si="10"/>
        <v>0</v>
      </c>
      <c r="BJ22" s="69">
        <f t="shared" si="10"/>
        <v>0</v>
      </c>
      <c r="BK22" s="69">
        <f t="shared" si="10"/>
        <v>0</v>
      </c>
      <c r="BL22" s="69">
        <f t="shared" si="10"/>
        <v>0</v>
      </c>
      <c r="BM22" s="37"/>
      <c r="BN22" s="55"/>
      <c r="BO22" s="337"/>
    </row>
    <row r="23" spans="1:67" s="38" customFormat="1" ht="15" customHeight="1" thickTop="1">
      <c r="A23" s="70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37"/>
      <c r="BN23" s="55"/>
      <c r="BO23" s="337"/>
    </row>
    <row r="24" spans="1:67" s="74" customFormat="1" ht="15" customHeight="1">
      <c r="A24" s="71" t="s">
        <v>32</v>
      </c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113"/>
      <c r="BN24" s="73"/>
      <c r="BO24" s="338"/>
    </row>
    <row r="25" spans="1:67" s="38" customFormat="1" ht="15" customHeight="1">
      <c r="A25" s="36" t="s">
        <v>24</v>
      </c>
      <c r="B25" s="75">
        <v>0</v>
      </c>
      <c r="C25" s="75">
        <f t="shared" ref="C25:BL25" si="11">B28</f>
        <v>0</v>
      </c>
      <c r="D25" s="75">
        <f t="shared" si="11"/>
        <v>0</v>
      </c>
      <c r="E25" s="75">
        <f t="shared" si="11"/>
        <v>0</v>
      </c>
      <c r="F25" s="75">
        <f t="shared" si="11"/>
        <v>0</v>
      </c>
      <c r="G25" s="75">
        <f t="shared" si="11"/>
        <v>0</v>
      </c>
      <c r="H25" s="75">
        <f t="shared" si="11"/>
        <v>0</v>
      </c>
      <c r="I25" s="75">
        <f t="shared" si="11"/>
        <v>0</v>
      </c>
      <c r="J25" s="75">
        <f t="shared" si="11"/>
        <v>0</v>
      </c>
      <c r="K25" s="75">
        <f t="shared" si="11"/>
        <v>0</v>
      </c>
      <c r="L25" s="75">
        <f t="shared" si="11"/>
        <v>0</v>
      </c>
      <c r="M25" s="75">
        <f t="shared" si="11"/>
        <v>0</v>
      </c>
      <c r="N25" s="75">
        <f t="shared" si="11"/>
        <v>0</v>
      </c>
      <c r="O25" s="75">
        <f t="shared" si="11"/>
        <v>0</v>
      </c>
      <c r="P25" s="75">
        <f t="shared" si="11"/>
        <v>0</v>
      </c>
      <c r="Q25" s="75">
        <f t="shared" si="11"/>
        <v>0</v>
      </c>
      <c r="R25" s="75">
        <f t="shared" si="11"/>
        <v>0</v>
      </c>
      <c r="S25" s="75">
        <f t="shared" si="11"/>
        <v>0</v>
      </c>
      <c r="T25" s="75">
        <f t="shared" si="11"/>
        <v>0</v>
      </c>
      <c r="U25" s="75">
        <f t="shared" si="11"/>
        <v>0</v>
      </c>
      <c r="V25" s="75">
        <f t="shared" si="11"/>
        <v>0</v>
      </c>
      <c r="W25" s="75">
        <f t="shared" si="11"/>
        <v>0</v>
      </c>
      <c r="X25" s="75">
        <f t="shared" si="11"/>
        <v>0</v>
      </c>
      <c r="Y25" s="75">
        <f t="shared" si="11"/>
        <v>0</v>
      </c>
      <c r="Z25" s="75">
        <f t="shared" si="11"/>
        <v>0</v>
      </c>
      <c r="AA25" s="75">
        <f t="shared" si="11"/>
        <v>0</v>
      </c>
      <c r="AB25" s="75">
        <f t="shared" si="11"/>
        <v>0</v>
      </c>
      <c r="AC25" s="75">
        <f t="shared" si="11"/>
        <v>0</v>
      </c>
      <c r="AD25" s="75">
        <f t="shared" si="11"/>
        <v>0</v>
      </c>
      <c r="AE25" s="75">
        <f t="shared" si="11"/>
        <v>0</v>
      </c>
      <c r="AF25" s="75">
        <f t="shared" si="11"/>
        <v>0</v>
      </c>
      <c r="AG25" s="75">
        <f t="shared" si="11"/>
        <v>0</v>
      </c>
      <c r="AH25" s="75">
        <f t="shared" si="11"/>
        <v>0</v>
      </c>
      <c r="AI25" s="75">
        <f t="shared" si="11"/>
        <v>0</v>
      </c>
      <c r="AJ25" s="75">
        <f t="shared" si="11"/>
        <v>0</v>
      </c>
      <c r="AK25" s="75">
        <f t="shared" si="11"/>
        <v>0</v>
      </c>
      <c r="AL25" s="75">
        <f t="shared" si="11"/>
        <v>0</v>
      </c>
      <c r="AM25" s="75">
        <f t="shared" si="11"/>
        <v>0</v>
      </c>
      <c r="AN25" s="75">
        <f t="shared" si="11"/>
        <v>0</v>
      </c>
      <c r="AO25" s="75">
        <f t="shared" si="11"/>
        <v>0</v>
      </c>
      <c r="AP25" s="75">
        <f t="shared" si="11"/>
        <v>0</v>
      </c>
      <c r="AQ25" s="75">
        <f t="shared" si="11"/>
        <v>0</v>
      </c>
      <c r="AR25" s="75">
        <f t="shared" si="11"/>
        <v>0</v>
      </c>
      <c r="AS25" s="75">
        <f t="shared" si="11"/>
        <v>0</v>
      </c>
      <c r="AT25" s="75">
        <f t="shared" si="11"/>
        <v>0</v>
      </c>
      <c r="AU25" s="75">
        <f t="shared" si="11"/>
        <v>0</v>
      </c>
      <c r="AV25" s="75">
        <f t="shared" si="11"/>
        <v>0</v>
      </c>
      <c r="AW25" s="75">
        <f t="shared" si="11"/>
        <v>0</v>
      </c>
      <c r="AX25" s="75">
        <f t="shared" si="11"/>
        <v>0</v>
      </c>
      <c r="AY25" s="75">
        <f t="shared" si="11"/>
        <v>0</v>
      </c>
      <c r="AZ25" s="75">
        <f t="shared" si="11"/>
        <v>0</v>
      </c>
      <c r="BA25" s="75">
        <f t="shared" si="11"/>
        <v>0</v>
      </c>
      <c r="BB25" s="75">
        <f t="shared" si="11"/>
        <v>0</v>
      </c>
      <c r="BC25" s="75">
        <f t="shared" si="11"/>
        <v>0</v>
      </c>
      <c r="BD25" s="75">
        <f t="shared" si="11"/>
        <v>0</v>
      </c>
      <c r="BE25" s="75">
        <f t="shared" si="11"/>
        <v>0</v>
      </c>
      <c r="BF25" s="75">
        <f t="shared" si="11"/>
        <v>0</v>
      </c>
      <c r="BG25" s="75">
        <f t="shared" si="11"/>
        <v>0</v>
      </c>
      <c r="BH25" s="75">
        <f t="shared" si="11"/>
        <v>0</v>
      </c>
      <c r="BI25" s="75">
        <f t="shared" si="11"/>
        <v>0</v>
      </c>
      <c r="BJ25" s="75">
        <f t="shared" si="11"/>
        <v>0</v>
      </c>
      <c r="BK25" s="75">
        <f t="shared" si="11"/>
        <v>0</v>
      </c>
      <c r="BL25" s="75">
        <f t="shared" si="11"/>
        <v>0</v>
      </c>
      <c r="BM25" s="37"/>
      <c r="BN25" s="75"/>
      <c r="BO25" s="337"/>
    </row>
    <row r="26" spans="1:67" s="38" customFormat="1" ht="15" customHeight="1">
      <c r="A26" s="38" t="s">
        <v>78</v>
      </c>
      <c r="B26" s="75">
        <f>B75</f>
        <v>0</v>
      </c>
      <c r="C26" s="75">
        <f t="shared" ref="C26:BL26" si="12">C75</f>
        <v>0</v>
      </c>
      <c r="D26" s="75">
        <f t="shared" si="12"/>
        <v>0</v>
      </c>
      <c r="E26" s="75">
        <f t="shared" si="12"/>
        <v>0</v>
      </c>
      <c r="F26" s="75">
        <f t="shared" si="12"/>
        <v>0</v>
      </c>
      <c r="G26" s="75">
        <f t="shared" si="12"/>
        <v>0</v>
      </c>
      <c r="H26" s="75">
        <f t="shared" si="12"/>
        <v>0</v>
      </c>
      <c r="I26" s="75">
        <f t="shared" si="12"/>
        <v>0</v>
      </c>
      <c r="J26" s="75">
        <f t="shared" si="12"/>
        <v>0</v>
      </c>
      <c r="K26" s="75">
        <f t="shared" si="12"/>
        <v>0</v>
      </c>
      <c r="L26" s="75">
        <f t="shared" si="12"/>
        <v>0</v>
      </c>
      <c r="M26" s="75">
        <f t="shared" si="12"/>
        <v>0</v>
      </c>
      <c r="N26" s="75">
        <f t="shared" si="12"/>
        <v>0</v>
      </c>
      <c r="O26" s="75">
        <f t="shared" si="12"/>
        <v>0</v>
      </c>
      <c r="P26" s="75">
        <f t="shared" si="12"/>
        <v>0</v>
      </c>
      <c r="Q26" s="75">
        <f t="shared" si="12"/>
        <v>0</v>
      </c>
      <c r="R26" s="75">
        <f t="shared" si="12"/>
        <v>0</v>
      </c>
      <c r="S26" s="75">
        <f t="shared" si="12"/>
        <v>0</v>
      </c>
      <c r="T26" s="75">
        <f t="shared" si="12"/>
        <v>0</v>
      </c>
      <c r="U26" s="75">
        <f t="shared" si="12"/>
        <v>0</v>
      </c>
      <c r="V26" s="75">
        <f t="shared" si="12"/>
        <v>0</v>
      </c>
      <c r="W26" s="75">
        <f t="shared" si="12"/>
        <v>0</v>
      </c>
      <c r="X26" s="75">
        <f t="shared" si="12"/>
        <v>0</v>
      </c>
      <c r="Y26" s="75">
        <f t="shared" si="12"/>
        <v>0</v>
      </c>
      <c r="Z26" s="75">
        <f t="shared" si="12"/>
        <v>0</v>
      </c>
      <c r="AA26" s="75">
        <f t="shared" si="12"/>
        <v>0</v>
      </c>
      <c r="AB26" s="75">
        <f t="shared" si="12"/>
        <v>0</v>
      </c>
      <c r="AC26" s="75">
        <f t="shared" si="12"/>
        <v>0</v>
      </c>
      <c r="AD26" s="75">
        <f t="shared" si="12"/>
        <v>0</v>
      </c>
      <c r="AE26" s="75">
        <f t="shared" si="12"/>
        <v>0</v>
      </c>
      <c r="AF26" s="75">
        <f t="shared" si="12"/>
        <v>0</v>
      </c>
      <c r="AG26" s="75">
        <f t="shared" si="12"/>
        <v>0</v>
      </c>
      <c r="AH26" s="75">
        <f t="shared" si="12"/>
        <v>0</v>
      </c>
      <c r="AI26" s="75">
        <f t="shared" si="12"/>
        <v>0</v>
      </c>
      <c r="AJ26" s="75">
        <f t="shared" si="12"/>
        <v>0</v>
      </c>
      <c r="AK26" s="75">
        <f t="shared" si="12"/>
        <v>0</v>
      </c>
      <c r="AL26" s="75">
        <f t="shared" si="12"/>
        <v>0</v>
      </c>
      <c r="AM26" s="75">
        <f t="shared" si="12"/>
        <v>0</v>
      </c>
      <c r="AN26" s="75">
        <f t="shared" si="12"/>
        <v>0</v>
      </c>
      <c r="AO26" s="75">
        <f t="shared" si="12"/>
        <v>0</v>
      </c>
      <c r="AP26" s="75">
        <f t="shared" si="12"/>
        <v>0</v>
      </c>
      <c r="AQ26" s="75">
        <f t="shared" si="12"/>
        <v>0</v>
      </c>
      <c r="AR26" s="75">
        <f t="shared" si="12"/>
        <v>0</v>
      </c>
      <c r="AS26" s="75">
        <f t="shared" si="12"/>
        <v>0</v>
      </c>
      <c r="AT26" s="75">
        <f t="shared" si="12"/>
        <v>0</v>
      </c>
      <c r="AU26" s="75">
        <f t="shared" si="12"/>
        <v>0</v>
      </c>
      <c r="AV26" s="75">
        <f t="shared" si="12"/>
        <v>0</v>
      </c>
      <c r="AW26" s="75">
        <f t="shared" si="12"/>
        <v>0</v>
      </c>
      <c r="AX26" s="75">
        <f t="shared" si="12"/>
        <v>0</v>
      </c>
      <c r="AY26" s="75">
        <f t="shared" si="12"/>
        <v>0</v>
      </c>
      <c r="AZ26" s="75">
        <f t="shared" si="12"/>
        <v>0</v>
      </c>
      <c r="BA26" s="75">
        <f t="shared" si="12"/>
        <v>0</v>
      </c>
      <c r="BB26" s="75">
        <f t="shared" si="12"/>
        <v>0</v>
      </c>
      <c r="BC26" s="75">
        <f t="shared" si="12"/>
        <v>0</v>
      </c>
      <c r="BD26" s="75">
        <f t="shared" si="12"/>
        <v>0</v>
      </c>
      <c r="BE26" s="75">
        <f t="shared" si="12"/>
        <v>0</v>
      </c>
      <c r="BF26" s="75">
        <f t="shared" si="12"/>
        <v>0</v>
      </c>
      <c r="BG26" s="75">
        <f t="shared" si="12"/>
        <v>0</v>
      </c>
      <c r="BH26" s="75">
        <f t="shared" si="12"/>
        <v>0</v>
      </c>
      <c r="BI26" s="75">
        <f t="shared" si="12"/>
        <v>0</v>
      </c>
      <c r="BJ26" s="75">
        <f t="shared" si="12"/>
        <v>0</v>
      </c>
      <c r="BK26" s="75">
        <f t="shared" si="12"/>
        <v>0</v>
      </c>
      <c r="BL26" s="75">
        <f t="shared" si="12"/>
        <v>0</v>
      </c>
      <c r="BM26" s="37"/>
      <c r="BN26" s="75">
        <f>SUM(B26:BM26)</f>
        <v>0</v>
      </c>
      <c r="BO26" s="337"/>
    </row>
    <row r="27" spans="1:67" s="38" customFormat="1" ht="15" customHeight="1">
      <c r="A27" s="36" t="s">
        <v>79</v>
      </c>
      <c r="B27" s="75">
        <f t="shared" ref="B27:BL27" si="13">B82</f>
        <v>0</v>
      </c>
      <c r="C27" s="75">
        <f t="shared" si="13"/>
        <v>0</v>
      </c>
      <c r="D27" s="75">
        <f t="shared" si="13"/>
        <v>0</v>
      </c>
      <c r="E27" s="75">
        <f t="shared" si="13"/>
        <v>0</v>
      </c>
      <c r="F27" s="75">
        <f t="shared" si="13"/>
        <v>0</v>
      </c>
      <c r="G27" s="75">
        <f t="shared" si="13"/>
        <v>0</v>
      </c>
      <c r="H27" s="75">
        <f t="shared" si="13"/>
        <v>0</v>
      </c>
      <c r="I27" s="75">
        <f t="shared" si="13"/>
        <v>0</v>
      </c>
      <c r="J27" s="75">
        <f t="shared" si="13"/>
        <v>0</v>
      </c>
      <c r="K27" s="75">
        <f t="shared" si="13"/>
        <v>0</v>
      </c>
      <c r="L27" s="75">
        <f t="shared" si="13"/>
        <v>0</v>
      </c>
      <c r="M27" s="75">
        <f t="shared" si="13"/>
        <v>0</v>
      </c>
      <c r="N27" s="75">
        <f t="shared" si="13"/>
        <v>0</v>
      </c>
      <c r="O27" s="75">
        <f t="shared" si="13"/>
        <v>0</v>
      </c>
      <c r="P27" s="75">
        <f t="shared" si="13"/>
        <v>0</v>
      </c>
      <c r="Q27" s="75">
        <f t="shared" si="13"/>
        <v>0</v>
      </c>
      <c r="R27" s="75">
        <f t="shared" si="13"/>
        <v>0</v>
      </c>
      <c r="S27" s="75">
        <f t="shared" si="13"/>
        <v>0</v>
      </c>
      <c r="T27" s="75">
        <f t="shared" si="13"/>
        <v>0</v>
      </c>
      <c r="U27" s="75">
        <f t="shared" si="13"/>
        <v>0</v>
      </c>
      <c r="V27" s="75">
        <f t="shared" si="13"/>
        <v>0</v>
      </c>
      <c r="W27" s="75">
        <f t="shared" si="13"/>
        <v>0</v>
      </c>
      <c r="X27" s="75">
        <f t="shared" si="13"/>
        <v>0</v>
      </c>
      <c r="Y27" s="75">
        <f t="shared" si="13"/>
        <v>0</v>
      </c>
      <c r="Z27" s="75">
        <f t="shared" si="13"/>
        <v>0</v>
      </c>
      <c r="AA27" s="75">
        <f t="shared" si="13"/>
        <v>0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75">
        <f t="shared" si="13"/>
        <v>0</v>
      </c>
      <c r="AK27" s="75">
        <f t="shared" si="13"/>
        <v>0</v>
      </c>
      <c r="AL27" s="75">
        <f t="shared" si="13"/>
        <v>0</v>
      </c>
      <c r="AM27" s="75">
        <f t="shared" si="13"/>
        <v>0</v>
      </c>
      <c r="AN27" s="75">
        <f t="shared" si="13"/>
        <v>0</v>
      </c>
      <c r="AO27" s="75">
        <f t="shared" si="13"/>
        <v>0</v>
      </c>
      <c r="AP27" s="75">
        <f t="shared" si="13"/>
        <v>0</v>
      </c>
      <c r="AQ27" s="75">
        <f t="shared" si="13"/>
        <v>0</v>
      </c>
      <c r="AR27" s="75">
        <f t="shared" si="13"/>
        <v>0</v>
      </c>
      <c r="AS27" s="75">
        <f t="shared" si="13"/>
        <v>0</v>
      </c>
      <c r="AT27" s="75">
        <f t="shared" si="13"/>
        <v>0</v>
      </c>
      <c r="AU27" s="75">
        <f t="shared" si="13"/>
        <v>0</v>
      </c>
      <c r="AV27" s="75">
        <f t="shared" si="13"/>
        <v>0</v>
      </c>
      <c r="AW27" s="75">
        <f t="shared" si="13"/>
        <v>0</v>
      </c>
      <c r="AX27" s="75">
        <f t="shared" si="13"/>
        <v>0</v>
      </c>
      <c r="AY27" s="75">
        <f t="shared" si="13"/>
        <v>0</v>
      </c>
      <c r="AZ27" s="75">
        <f t="shared" si="13"/>
        <v>0</v>
      </c>
      <c r="BA27" s="75">
        <f t="shared" si="13"/>
        <v>0</v>
      </c>
      <c r="BB27" s="75">
        <f t="shared" si="13"/>
        <v>0</v>
      </c>
      <c r="BC27" s="75">
        <f t="shared" si="13"/>
        <v>0</v>
      </c>
      <c r="BD27" s="75">
        <f t="shared" si="13"/>
        <v>0</v>
      </c>
      <c r="BE27" s="75">
        <f t="shared" si="13"/>
        <v>0</v>
      </c>
      <c r="BF27" s="75">
        <f t="shared" si="13"/>
        <v>0</v>
      </c>
      <c r="BG27" s="75">
        <f t="shared" si="13"/>
        <v>0</v>
      </c>
      <c r="BH27" s="75">
        <f t="shared" si="13"/>
        <v>0</v>
      </c>
      <c r="BI27" s="75">
        <f t="shared" si="13"/>
        <v>0</v>
      </c>
      <c r="BJ27" s="75">
        <f t="shared" si="13"/>
        <v>0</v>
      </c>
      <c r="BK27" s="75">
        <f t="shared" si="13"/>
        <v>0</v>
      </c>
      <c r="BL27" s="75">
        <f t="shared" si="13"/>
        <v>0</v>
      </c>
      <c r="BM27" s="37"/>
      <c r="BN27" s="75">
        <f>SUM(B27:BM27)</f>
        <v>0</v>
      </c>
      <c r="BO27" s="337"/>
    </row>
    <row r="28" spans="1:67" s="38" customFormat="1" ht="15" customHeight="1">
      <c r="A28" s="36" t="s">
        <v>28</v>
      </c>
      <c r="B28" s="75">
        <f t="shared" ref="B28:BL28" si="14">SUM(B25:B27)</f>
        <v>0</v>
      </c>
      <c r="C28" s="75">
        <f t="shared" si="14"/>
        <v>0</v>
      </c>
      <c r="D28" s="75">
        <f t="shared" si="14"/>
        <v>0</v>
      </c>
      <c r="E28" s="75">
        <f t="shared" si="14"/>
        <v>0</v>
      </c>
      <c r="F28" s="75">
        <f t="shared" si="14"/>
        <v>0</v>
      </c>
      <c r="G28" s="75">
        <f t="shared" si="14"/>
        <v>0</v>
      </c>
      <c r="H28" s="75">
        <f t="shared" si="14"/>
        <v>0</v>
      </c>
      <c r="I28" s="75">
        <f t="shared" si="14"/>
        <v>0</v>
      </c>
      <c r="J28" s="75">
        <f t="shared" si="14"/>
        <v>0</v>
      </c>
      <c r="K28" s="75">
        <f t="shared" si="14"/>
        <v>0</v>
      </c>
      <c r="L28" s="75">
        <f t="shared" si="14"/>
        <v>0</v>
      </c>
      <c r="M28" s="75">
        <f t="shared" si="14"/>
        <v>0</v>
      </c>
      <c r="N28" s="75">
        <f t="shared" si="14"/>
        <v>0</v>
      </c>
      <c r="O28" s="75">
        <f t="shared" si="14"/>
        <v>0</v>
      </c>
      <c r="P28" s="75">
        <f t="shared" si="14"/>
        <v>0</v>
      </c>
      <c r="Q28" s="75">
        <f t="shared" si="14"/>
        <v>0</v>
      </c>
      <c r="R28" s="75">
        <f t="shared" si="14"/>
        <v>0</v>
      </c>
      <c r="S28" s="75">
        <f t="shared" si="14"/>
        <v>0</v>
      </c>
      <c r="T28" s="75">
        <f t="shared" si="14"/>
        <v>0</v>
      </c>
      <c r="U28" s="75">
        <f t="shared" si="14"/>
        <v>0</v>
      </c>
      <c r="V28" s="75">
        <f t="shared" si="14"/>
        <v>0</v>
      </c>
      <c r="W28" s="75">
        <f t="shared" si="14"/>
        <v>0</v>
      </c>
      <c r="X28" s="75">
        <f t="shared" si="14"/>
        <v>0</v>
      </c>
      <c r="Y28" s="75">
        <f t="shared" si="14"/>
        <v>0</v>
      </c>
      <c r="Z28" s="75">
        <f t="shared" si="14"/>
        <v>0</v>
      </c>
      <c r="AA28" s="75">
        <f t="shared" si="14"/>
        <v>0</v>
      </c>
      <c r="AB28" s="75">
        <f t="shared" si="14"/>
        <v>0</v>
      </c>
      <c r="AC28" s="75">
        <f t="shared" si="14"/>
        <v>0</v>
      </c>
      <c r="AD28" s="75">
        <f t="shared" si="14"/>
        <v>0</v>
      </c>
      <c r="AE28" s="75">
        <f t="shared" si="14"/>
        <v>0</v>
      </c>
      <c r="AF28" s="75">
        <f t="shared" si="14"/>
        <v>0</v>
      </c>
      <c r="AG28" s="75">
        <f t="shared" si="14"/>
        <v>0</v>
      </c>
      <c r="AH28" s="75">
        <f t="shared" si="14"/>
        <v>0</v>
      </c>
      <c r="AI28" s="75">
        <f t="shared" si="14"/>
        <v>0</v>
      </c>
      <c r="AJ28" s="75">
        <f t="shared" si="14"/>
        <v>0</v>
      </c>
      <c r="AK28" s="75">
        <f t="shared" si="14"/>
        <v>0</v>
      </c>
      <c r="AL28" s="75">
        <f t="shared" si="14"/>
        <v>0</v>
      </c>
      <c r="AM28" s="75">
        <f t="shared" si="14"/>
        <v>0</v>
      </c>
      <c r="AN28" s="75">
        <f t="shared" si="14"/>
        <v>0</v>
      </c>
      <c r="AO28" s="75">
        <f t="shared" si="14"/>
        <v>0</v>
      </c>
      <c r="AP28" s="75">
        <f t="shared" si="14"/>
        <v>0</v>
      </c>
      <c r="AQ28" s="75">
        <f t="shared" si="14"/>
        <v>0</v>
      </c>
      <c r="AR28" s="75">
        <f t="shared" si="14"/>
        <v>0</v>
      </c>
      <c r="AS28" s="75">
        <f t="shared" si="14"/>
        <v>0</v>
      </c>
      <c r="AT28" s="75">
        <f t="shared" si="14"/>
        <v>0</v>
      </c>
      <c r="AU28" s="75">
        <f t="shared" si="14"/>
        <v>0</v>
      </c>
      <c r="AV28" s="75">
        <f t="shared" si="14"/>
        <v>0</v>
      </c>
      <c r="AW28" s="75">
        <f t="shared" si="14"/>
        <v>0</v>
      </c>
      <c r="AX28" s="75">
        <f t="shared" si="14"/>
        <v>0</v>
      </c>
      <c r="AY28" s="75">
        <f t="shared" si="14"/>
        <v>0</v>
      </c>
      <c r="AZ28" s="75">
        <f t="shared" si="14"/>
        <v>0</v>
      </c>
      <c r="BA28" s="75">
        <f t="shared" si="14"/>
        <v>0</v>
      </c>
      <c r="BB28" s="75">
        <f t="shared" si="14"/>
        <v>0</v>
      </c>
      <c r="BC28" s="75">
        <f t="shared" si="14"/>
        <v>0</v>
      </c>
      <c r="BD28" s="75">
        <f t="shared" si="14"/>
        <v>0</v>
      </c>
      <c r="BE28" s="75">
        <f t="shared" si="14"/>
        <v>0</v>
      </c>
      <c r="BF28" s="75">
        <f t="shared" si="14"/>
        <v>0</v>
      </c>
      <c r="BG28" s="75">
        <f t="shared" si="14"/>
        <v>0</v>
      </c>
      <c r="BH28" s="75">
        <f t="shared" si="14"/>
        <v>0</v>
      </c>
      <c r="BI28" s="75">
        <f t="shared" si="14"/>
        <v>0</v>
      </c>
      <c r="BJ28" s="75">
        <f t="shared" si="14"/>
        <v>0</v>
      </c>
      <c r="BK28" s="75">
        <f t="shared" si="14"/>
        <v>0</v>
      </c>
      <c r="BL28" s="75">
        <f t="shared" si="14"/>
        <v>0</v>
      </c>
      <c r="BM28" s="37"/>
      <c r="BN28" s="75"/>
      <c r="BO28" s="337"/>
    </row>
    <row r="29" spans="1:67" s="38" customFormat="1" ht="15" customHeight="1" thickBot="1">
      <c r="A29" s="36" t="s">
        <v>29</v>
      </c>
      <c r="B29" s="69">
        <f t="shared" ref="B29:BL29" si="15">AVERAGE(B25,B28)</f>
        <v>0</v>
      </c>
      <c r="C29" s="69">
        <f t="shared" si="15"/>
        <v>0</v>
      </c>
      <c r="D29" s="69">
        <f t="shared" si="15"/>
        <v>0</v>
      </c>
      <c r="E29" s="69">
        <f t="shared" si="15"/>
        <v>0</v>
      </c>
      <c r="F29" s="69">
        <f t="shared" si="15"/>
        <v>0</v>
      </c>
      <c r="G29" s="69">
        <f>AVERAGE(G25,G28)</f>
        <v>0</v>
      </c>
      <c r="H29" s="69">
        <f t="shared" si="15"/>
        <v>0</v>
      </c>
      <c r="I29" s="69">
        <f t="shared" si="15"/>
        <v>0</v>
      </c>
      <c r="J29" s="69">
        <f t="shared" si="15"/>
        <v>0</v>
      </c>
      <c r="K29" s="69">
        <f t="shared" si="15"/>
        <v>0</v>
      </c>
      <c r="L29" s="69">
        <f t="shared" si="15"/>
        <v>0</v>
      </c>
      <c r="M29" s="69">
        <f t="shared" si="15"/>
        <v>0</v>
      </c>
      <c r="N29" s="69">
        <f t="shared" si="15"/>
        <v>0</v>
      </c>
      <c r="O29" s="69">
        <f t="shared" si="15"/>
        <v>0</v>
      </c>
      <c r="P29" s="69">
        <f t="shared" si="15"/>
        <v>0</v>
      </c>
      <c r="Q29" s="69">
        <f t="shared" si="15"/>
        <v>0</v>
      </c>
      <c r="R29" s="69">
        <f t="shared" si="15"/>
        <v>0</v>
      </c>
      <c r="S29" s="69">
        <f t="shared" si="15"/>
        <v>0</v>
      </c>
      <c r="T29" s="69">
        <f t="shared" si="15"/>
        <v>0</v>
      </c>
      <c r="U29" s="69">
        <f t="shared" si="15"/>
        <v>0</v>
      </c>
      <c r="V29" s="69">
        <f t="shared" si="15"/>
        <v>0</v>
      </c>
      <c r="W29" s="69">
        <f t="shared" si="15"/>
        <v>0</v>
      </c>
      <c r="X29" s="69">
        <f t="shared" si="15"/>
        <v>0</v>
      </c>
      <c r="Y29" s="69">
        <f t="shared" si="15"/>
        <v>0</v>
      </c>
      <c r="Z29" s="69">
        <f t="shared" si="15"/>
        <v>0</v>
      </c>
      <c r="AA29" s="69">
        <f t="shared" si="15"/>
        <v>0</v>
      </c>
      <c r="AB29" s="69">
        <f t="shared" si="15"/>
        <v>0</v>
      </c>
      <c r="AC29" s="69">
        <f t="shared" si="15"/>
        <v>0</v>
      </c>
      <c r="AD29" s="69">
        <f t="shared" si="15"/>
        <v>0</v>
      </c>
      <c r="AE29" s="69">
        <f t="shared" si="15"/>
        <v>0</v>
      </c>
      <c r="AF29" s="69">
        <f t="shared" si="15"/>
        <v>0</v>
      </c>
      <c r="AG29" s="69">
        <f t="shared" si="15"/>
        <v>0</v>
      </c>
      <c r="AH29" s="69">
        <f t="shared" si="15"/>
        <v>0</v>
      </c>
      <c r="AI29" s="69">
        <f t="shared" si="15"/>
        <v>0</v>
      </c>
      <c r="AJ29" s="69">
        <f t="shared" si="15"/>
        <v>0</v>
      </c>
      <c r="AK29" s="69">
        <f t="shared" si="15"/>
        <v>0</v>
      </c>
      <c r="AL29" s="69">
        <f t="shared" si="15"/>
        <v>0</v>
      </c>
      <c r="AM29" s="69">
        <f t="shared" si="15"/>
        <v>0</v>
      </c>
      <c r="AN29" s="69">
        <f t="shared" si="15"/>
        <v>0</v>
      </c>
      <c r="AO29" s="69">
        <f t="shared" si="15"/>
        <v>0</v>
      </c>
      <c r="AP29" s="69">
        <f t="shared" si="15"/>
        <v>0</v>
      </c>
      <c r="AQ29" s="69">
        <f t="shared" si="15"/>
        <v>0</v>
      </c>
      <c r="AR29" s="69">
        <f t="shared" si="15"/>
        <v>0</v>
      </c>
      <c r="AS29" s="69">
        <f t="shared" si="15"/>
        <v>0</v>
      </c>
      <c r="AT29" s="69">
        <f t="shared" si="15"/>
        <v>0</v>
      </c>
      <c r="AU29" s="69">
        <f t="shared" si="15"/>
        <v>0</v>
      </c>
      <c r="AV29" s="69">
        <f t="shared" si="15"/>
        <v>0</v>
      </c>
      <c r="AW29" s="69">
        <f t="shared" si="15"/>
        <v>0</v>
      </c>
      <c r="AX29" s="69">
        <f t="shared" si="15"/>
        <v>0</v>
      </c>
      <c r="AY29" s="69">
        <f t="shared" si="15"/>
        <v>0</v>
      </c>
      <c r="AZ29" s="69">
        <f t="shared" si="15"/>
        <v>0</v>
      </c>
      <c r="BA29" s="69">
        <f t="shared" si="15"/>
        <v>0</v>
      </c>
      <c r="BB29" s="69">
        <f t="shared" si="15"/>
        <v>0</v>
      </c>
      <c r="BC29" s="69">
        <f t="shared" si="15"/>
        <v>0</v>
      </c>
      <c r="BD29" s="69">
        <f t="shared" si="15"/>
        <v>0</v>
      </c>
      <c r="BE29" s="69">
        <f t="shared" si="15"/>
        <v>0</v>
      </c>
      <c r="BF29" s="69">
        <f t="shared" si="15"/>
        <v>0</v>
      </c>
      <c r="BG29" s="69">
        <f t="shared" si="15"/>
        <v>0</v>
      </c>
      <c r="BH29" s="69">
        <f t="shared" si="15"/>
        <v>0</v>
      </c>
      <c r="BI29" s="69">
        <f t="shared" si="15"/>
        <v>0</v>
      </c>
      <c r="BJ29" s="69">
        <f t="shared" si="15"/>
        <v>0</v>
      </c>
      <c r="BK29" s="69">
        <f t="shared" si="15"/>
        <v>0</v>
      </c>
      <c r="BL29" s="69">
        <f t="shared" si="15"/>
        <v>0</v>
      </c>
      <c r="BM29" s="37"/>
      <c r="BN29" s="75"/>
      <c r="BO29" s="337"/>
    </row>
    <row r="30" spans="1:67" s="38" customFormat="1" ht="15" customHeight="1" thickTop="1">
      <c r="A30" s="70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37"/>
      <c r="BN30" s="55"/>
      <c r="BO30" s="337"/>
    </row>
    <row r="31" spans="1:67" s="74" customFormat="1" ht="15" customHeight="1">
      <c r="A31" s="71" t="s">
        <v>68</v>
      </c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113"/>
      <c r="BN31" s="73"/>
      <c r="BO31" s="338"/>
    </row>
    <row r="32" spans="1:67" s="38" customFormat="1" ht="15" customHeight="1">
      <c r="A32" s="36" t="s">
        <v>24</v>
      </c>
      <c r="B32" s="75">
        <v>0</v>
      </c>
      <c r="C32" s="75">
        <f t="shared" ref="C32:BL32" si="16">B35</f>
        <v>0</v>
      </c>
      <c r="D32" s="75">
        <f t="shared" si="16"/>
        <v>0</v>
      </c>
      <c r="E32" s="75">
        <f t="shared" si="16"/>
        <v>0</v>
      </c>
      <c r="F32" s="75">
        <f t="shared" si="16"/>
        <v>0</v>
      </c>
      <c r="G32" s="75">
        <f t="shared" si="16"/>
        <v>0</v>
      </c>
      <c r="H32" s="75">
        <f t="shared" si="16"/>
        <v>0</v>
      </c>
      <c r="I32" s="75">
        <f t="shared" si="16"/>
        <v>0</v>
      </c>
      <c r="J32" s="75">
        <f t="shared" si="16"/>
        <v>0</v>
      </c>
      <c r="K32" s="75">
        <f t="shared" si="16"/>
        <v>0</v>
      </c>
      <c r="L32" s="75">
        <f t="shared" si="16"/>
        <v>0</v>
      </c>
      <c r="M32" s="75">
        <f t="shared" si="16"/>
        <v>0</v>
      </c>
      <c r="N32" s="75">
        <f t="shared" si="16"/>
        <v>0</v>
      </c>
      <c r="O32" s="75">
        <f t="shared" si="16"/>
        <v>0</v>
      </c>
      <c r="P32" s="75">
        <f t="shared" si="16"/>
        <v>0</v>
      </c>
      <c r="Q32" s="75">
        <f t="shared" si="16"/>
        <v>0</v>
      </c>
      <c r="R32" s="75">
        <f t="shared" si="16"/>
        <v>0</v>
      </c>
      <c r="S32" s="75">
        <f t="shared" si="16"/>
        <v>0</v>
      </c>
      <c r="T32" s="75">
        <f t="shared" si="16"/>
        <v>0</v>
      </c>
      <c r="U32" s="75">
        <f t="shared" si="16"/>
        <v>0</v>
      </c>
      <c r="V32" s="75">
        <f t="shared" si="16"/>
        <v>0</v>
      </c>
      <c r="W32" s="75">
        <f t="shared" si="16"/>
        <v>0</v>
      </c>
      <c r="X32" s="75">
        <f t="shared" si="16"/>
        <v>0</v>
      </c>
      <c r="Y32" s="75">
        <f t="shared" si="16"/>
        <v>0</v>
      </c>
      <c r="Z32" s="75">
        <f t="shared" si="16"/>
        <v>0</v>
      </c>
      <c r="AA32" s="75">
        <f t="shared" si="16"/>
        <v>0</v>
      </c>
      <c r="AB32" s="75">
        <f t="shared" si="16"/>
        <v>0</v>
      </c>
      <c r="AC32" s="75">
        <f t="shared" si="16"/>
        <v>0</v>
      </c>
      <c r="AD32" s="75">
        <f t="shared" si="16"/>
        <v>0</v>
      </c>
      <c r="AE32" s="75">
        <f t="shared" si="16"/>
        <v>0</v>
      </c>
      <c r="AF32" s="75">
        <f t="shared" si="16"/>
        <v>0</v>
      </c>
      <c r="AG32" s="75">
        <f t="shared" si="16"/>
        <v>0</v>
      </c>
      <c r="AH32" s="75">
        <f t="shared" si="16"/>
        <v>0</v>
      </c>
      <c r="AI32" s="75">
        <f t="shared" si="16"/>
        <v>0</v>
      </c>
      <c r="AJ32" s="75">
        <f t="shared" si="16"/>
        <v>0</v>
      </c>
      <c r="AK32" s="75">
        <f t="shared" si="16"/>
        <v>0</v>
      </c>
      <c r="AL32" s="75">
        <f t="shared" si="16"/>
        <v>0</v>
      </c>
      <c r="AM32" s="75">
        <f t="shared" si="16"/>
        <v>0</v>
      </c>
      <c r="AN32" s="75">
        <f t="shared" si="16"/>
        <v>0</v>
      </c>
      <c r="AO32" s="75">
        <f t="shared" si="16"/>
        <v>0</v>
      </c>
      <c r="AP32" s="75">
        <f t="shared" si="16"/>
        <v>0</v>
      </c>
      <c r="AQ32" s="75">
        <f t="shared" si="16"/>
        <v>0</v>
      </c>
      <c r="AR32" s="75">
        <f t="shared" si="16"/>
        <v>0</v>
      </c>
      <c r="AS32" s="75">
        <f t="shared" si="16"/>
        <v>0</v>
      </c>
      <c r="AT32" s="75">
        <f t="shared" si="16"/>
        <v>0</v>
      </c>
      <c r="AU32" s="75">
        <f t="shared" si="16"/>
        <v>0</v>
      </c>
      <c r="AV32" s="75">
        <f t="shared" si="16"/>
        <v>0</v>
      </c>
      <c r="AW32" s="75">
        <f t="shared" si="16"/>
        <v>0</v>
      </c>
      <c r="AX32" s="75">
        <f t="shared" si="16"/>
        <v>0</v>
      </c>
      <c r="AY32" s="75">
        <f t="shared" si="16"/>
        <v>0</v>
      </c>
      <c r="AZ32" s="75">
        <f t="shared" si="16"/>
        <v>0</v>
      </c>
      <c r="BA32" s="75">
        <f t="shared" si="16"/>
        <v>0</v>
      </c>
      <c r="BB32" s="75">
        <f t="shared" si="16"/>
        <v>0</v>
      </c>
      <c r="BC32" s="75">
        <f t="shared" si="16"/>
        <v>0</v>
      </c>
      <c r="BD32" s="75">
        <f t="shared" si="16"/>
        <v>0</v>
      </c>
      <c r="BE32" s="75">
        <f t="shared" si="16"/>
        <v>0</v>
      </c>
      <c r="BF32" s="75">
        <f t="shared" si="16"/>
        <v>0</v>
      </c>
      <c r="BG32" s="75">
        <f t="shared" si="16"/>
        <v>0</v>
      </c>
      <c r="BH32" s="75">
        <f t="shared" si="16"/>
        <v>0</v>
      </c>
      <c r="BI32" s="75">
        <f t="shared" si="16"/>
        <v>0</v>
      </c>
      <c r="BJ32" s="75">
        <f t="shared" si="16"/>
        <v>0</v>
      </c>
      <c r="BK32" s="75">
        <f t="shared" si="16"/>
        <v>0</v>
      </c>
      <c r="BL32" s="75">
        <f t="shared" si="16"/>
        <v>0</v>
      </c>
      <c r="BM32" s="37"/>
      <c r="BN32" s="75"/>
      <c r="BO32" s="337"/>
    </row>
    <row r="33" spans="1:107" s="38" customFormat="1" ht="15" customHeight="1">
      <c r="A33" s="36" t="s">
        <v>25</v>
      </c>
      <c r="B33" s="75">
        <f t="shared" ref="B33:BL33" si="17">B98</f>
        <v>0</v>
      </c>
      <c r="C33" s="75">
        <f t="shared" si="17"/>
        <v>0</v>
      </c>
      <c r="D33" s="75">
        <f t="shared" si="17"/>
        <v>0</v>
      </c>
      <c r="E33" s="75">
        <f t="shared" si="17"/>
        <v>0</v>
      </c>
      <c r="F33" s="75">
        <f t="shared" si="17"/>
        <v>0</v>
      </c>
      <c r="G33" s="75">
        <f t="shared" si="17"/>
        <v>0</v>
      </c>
      <c r="H33" s="75">
        <f t="shared" si="17"/>
        <v>0</v>
      </c>
      <c r="I33" s="75">
        <f t="shared" si="17"/>
        <v>0</v>
      </c>
      <c r="J33" s="75">
        <f t="shared" si="17"/>
        <v>0</v>
      </c>
      <c r="K33" s="75">
        <f t="shared" si="17"/>
        <v>0</v>
      </c>
      <c r="L33" s="75">
        <f t="shared" si="17"/>
        <v>0</v>
      </c>
      <c r="M33" s="75">
        <f t="shared" si="17"/>
        <v>0</v>
      </c>
      <c r="N33" s="75">
        <f t="shared" si="17"/>
        <v>0</v>
      </c>
      <c r="O33" s="75">
        <f t="shared" si="17"/>
        <v>0</v>
      </c>
      <c r="P33" s="75">
        <f t="shared" si="17"/>
        <v>0</v>
      </c>
      <c r="Q33" s="75">
        <f t="shared" si="17"/>
        <v>0</v>
      </c>
      <c r="R33" s="75">
        <f t="shared" si="17"/>
        <v>0</v>
      </c>
      <c r="S33" s="75">
        <f t="shared" si="17"/>
        <v>0</v>
      </c>
      <c r="T33" s="75">
        <f t="shared" si="17"/>
        <v>0</v>
      </c>
      <c r="U33" s="75">
        <f t="shared" si="17"/>
        <v>0</v>
      </c>
      <c r="V33" s="75">
        <f t="shared" si="17"/>
        <v>0</v>
      </c>
      <c r="W33" s="75">
        <f t="shared" si="17"/>
        <v>0</v>
      </c>
      <c r="X33" s="75">
        <f t="shared" si="17"/>
        <v>0</v>
      </c>
      <c r="Y33" s="75">
        <f t="shared" si="17"/>
        <v>0</v>
      </c>
      <c r="Z33" s="75">
        <f t="shared" si="17"/>
        <v>0</v>
      </c>
      <c r="AA33" s="75">
        <f t="shared" si="17"/>
        <v>0</v>
      </c>
      <c r="AB33" s="75">
        <f t="shared" si="17"/>
        <v>0</v>
      </c>
      <c r="AC33" s="75">
        <f t="shared" si="17"/>
        <v>0</v>
      </c>
      <c r="AD33" s="75">
        <f t="shared" si="17"/>
        <v>0</v>
      </c>
      <c r="AE33" s="75">
        <f t="shared" si="17"/>
        <v>0</v>
      </c>
      <c r="AF33" s="75">
        <f t="shared" si="17"/>
        <v>0</v>
      </c>
      <c r="AG33" s="75">
        <f t="shared" si="17"/>
        <v>0</v>
      </c>
      <c r="AH33" s="75">
        <f t="shared" si="17"/>
        <v>0</v>
      </c>
      <c r="AI33" s="75">
        <f t="shared" si="17"/>
        <v>0</v>
      </c>
      <c r="AJ33" s="75">
        <f t="shared" si="17"/>
        <v>0</v>
      </c>
      <c r="AK33" s="75">
        <f t="shared" si="17"/>
        <v>0</v>
      </c>
      <c r="AL33" s="75">
        <f t="shared" si="17"/>
        <v>0</v>
      </c>
      <c r="AM33" s="75">
        <f t="shared" si="17"/>
        <v>0</v>
      </c>
      <c r="AN33" s="75">
        <f t="shared" si="17"/>
        <v>0</v>
      </c>
      <c r="AO33" s="75">
        <f t="shared" si="17"/>
        <v>0</v>
      </c>
      <c r="AP33" s="75">
        <f t="shared" si="17"/>
        <v>0</v>
      </c>
      <c r="AQ33" s="75">
        <f t="shared" si="17"/>
        <v>0</v>
      </c>
      <c r="AR33" s="75">
        <f t="shared" si="17"/>
        <v>0</v>
      </c>
      <c r="AS33" s="75">
        <f t="shared" si="17"/>
        <v>0</v>
      </c>
      <c r="AT33" s="75">
        <f t="shared" si="17"/>
        <v>0</v>
      </c>
      <c r="AU33" s="75">
        <f t="shared" si="17"/>
        <v>0</v>
      </c>
      <c r="AV33" s="75">
        <f t="shared" si="17"/>
        <v>0</v>
      </c>
      <c r="AW33" s="75">
        <f t="shared" si="17"/>
        <v>0</v>
      </c>
      <c r="AX33" s="75">
        <f t="shared" si="17"/>
        <v>0</v>
      </c>
      <c r="AY33" s="75">
        <f t="shared" si="17"/>
        <v>0</v>
      </c>
      <c r="AZ33" s="75">
        <f t="shared" si="17"/>
        <v>0</v>
      </c>
      <c r="BA33" s="75">
        <f t="shared" si="17"/>
        <v>0</v>
      </c>
      <c r="BB33" s="75">
        <f t="shared" si="17"/>
        <v>0</v>
      </c>
      <c r="BC33" s="75">
        <f t="shared" si="17"/>
        <v>0</v>
      </c>
      <c r="BD33" s="75">
        <f t="shared" si="17"/>
        <v>0</v>
      </c>
      <c r="BE33" s="75">
        <f t="shared" si="17"/>
        <v>0</v>
      </c>
      <c r="BF33" s="75">
        <f t="shared" si="17"/>
        <v>0</v>
      </c>
      <c r="BG33" s="75">
        <f t="shared" si="17"/>
        <v>0</v>
      </c>
      <c r="BH33" s="75">
        <f t="shared" si="17"/>
        <v>0</v>
      </c>
      <c r="BI33" s="75">
        <f t="shared" si="17"/>
        <v>0</v>
      </c>
      <c r="BJ33" s="75">
        <f t="shared" si="17"/>
        <v>0</v>
      </c>
      <c r="BK33" s="75">
        <f t="shared" si="17"/>
        <v>0</v>
      </c>
      <c r="BL33" s="75">
        <f t="shared" si="17"/>
        <v>0</v>
      </c>
      <c r="BM33" s="37"/>
      <c r="BN33" s="75">
        <f>SUM(B33:BM33)</f>
        <v>0</v>
      </c>
      <c r="BO33" s="337"/>
    </row>
    <row r="34" spans="1:107" s="67" customFormat="1" ht="15" customHeight="1">
      <c r="A34" s="362" t="s">
        <v>302</v>
      </c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3"/>
      <c r="N34" s="293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>
        <f>-BN85</f>
        <v>0</v>
      </c>
      <c r="AZ34" s="290">
        <f>-BN86</f>
        <v>0</v>
      </c>
      <c r="BA34" s="290">
        <f>-BN87</f>
        <v>0</v>
      </c>
      <c r="BB34" s="290">
        <f>-BN88</f>
        <v>0</v>
      </c>
      <c r="BC34" s="290">
        <f>-BN89</f>
        <v>0</v>
      </c>
      <c r="BD34" s="293">
        <f>-BN90</f>
        <v>0</v>
      </c>
      <c r="BE34" s="290">
        <f>-BN91</f>
        <v>0</v>
      </c>
      <c r="BF34" s="290">
        <f>-BN92</f>
        <v>0</v>
      </c>
      <c r="BG34" s="290">
        <f>-BN93</f>
        <v>0</v>
      </c>
      <c r="BH34" s="290">
        <f>-BN94</f>
        <v>0</v>
      </c>
      <c r="BI34" s="290">
        <f>-BN95</f>
        <v>0</v>
      </c>
      <c r="BJ34" s="290">
        <f>-BN96</f>
        <v>0</v>
      </c>
      <c r="BK34" s="293">
        <f>-BN97</f>
        <v>0</v>
      </c>
      <c r="BL34" s="290"/>
      <c r="BM34" s="292"/>
      <c r="BN34" s="290">
        <f>SUM(B34:BM34)</f>
        <v>0</v>
      </c>
      <c r="BO34" s="368"/>
    </row>
    <row r="35" spans="1:107" s="38" customFormat="1" ht="15" customHeight="1">
      <c r="A35" s="36" t="s">
        <v>28</v>
      </c>
      <c r="B35" s="75">
        <f>SUM(B32:B34)</f>
        <v>0</v>
      </c>
      <c r="C35" s="75">
        <f t="shared" ref="C35:BL35" si="18">SUM(C32:C34)</f>
        <v>0</v>
      </c>
      <c r="D35" s="75">
        <f t="shared" si="18"/>
        <v>0</v>
      </c>
      <c r="E35" s="75">
        <f t="shared" si="18"/>
        <v>0</v>
      </c>
      <c r="F35" s="75">
        <f t="shared" si="18"/>
        <v>0</v>
      </c>
      <c r="G35" s="75">
        <f t="shared" si="18"/>
        <v>0</v>
      </c>
      <c r="H35" s="75">
        <f t="shared" si="18"/>
        <v>0</v>
      </c>
      <c r="I35" s="75">
        <f t="shared" si="18"/>
        <v>0</v>
      </c>
      <c r="J35" s="75">
        <f t="shared" si="18"/>
        <v>0</v>
      </c>
      <c r="K35" s="75">
        <f t="shared" si="18"/>
        <v>0</v>
      </c>
      <c r="L35" s="75">
        <f t="shared" si="18"/>
        <v>0</v>
      </c>
      <c r="M35" s="75">
        <f t="shared" si="18"/>
        <v>0</v>
      </c>
      <c r="N35" s="75">
        <f t="shared" si="18"/>
        <v>0</v>
      </c>
      <c r="O35" s="75">
        <f t="shared" si="18"/>
        <v>0</v>
      </c>
      <c r="P35" s="75">
        <f t="shared" si="18"/>
        <v>0</v>
      </c>
      <c r="Q35" s="75">
        <f t="shared" si="18"/>
        <v>0</v>
      </c>
      <c r="R35" s="75">
        <f t="shared" si="18"/>
        <v>0</v>
      </c>
      <c r="S35" s="75">
        <f t="shared" si="18"/>
        <v>0</v>
      </c>
      <c r="T35" s="75">
        <f t="shared" si="18"/>
        <v>0</v>
      </c>
      <c r="U35" s="75">
        <f t="shared" si="18"/>
        <v>0</v>
      </c>
      <c r="V35" s="75">
        <f t="shared" si="18"/>
        <v>0</v>
      </c>
      <c r="W35" s="75">
        <f t="shared" si="18"/>
        <v>0</v>
      </c>
      <c r="X35" s="75">
        <f t="shared" si="18"/>
        <v>0</v>
      </c>
      <c r="Y35" s="75">
        <f t="shared" si="18"/>
        <v>0</v>
      </c>
      <c r="Z35" s="75">
        <f t="shared" si="18"/>
        <v>0</v>
      </c>
      <c r="AA35" s="75">
        <f t="shared" si="18"/>
        <v>0</v>
      </c>
      <c r="AB35" s="75">
        <f t="shared" si="18"/>
        <v>0</v>
      </c>
      <c r="AC35" s="75">
        <f t="shared" si="18"/>
        <v>0</v>
      </c>
      <c r="AD35" s="75">
        <f t="shared" si="18"/>
        <v>0</v>
      </c>
      <c r="AE35" s="75">
        <f t="shared" si="18"/>
        <v>0</v>
      </c>
      <c r="AF35" s="75">
        <f t="shared" si="18"/>
        <v>0</v>
      </c>
      <c r="AG35" s="75">
        <f t="shared" si="18"/>
        <v>0</v>
      </c>
      <c r="AH35" s="75">
        <f t="shared" si="18"/>
        <v>0</v>
      </c>
      <c r="AI35" s="75">
        <f t="shared" si="18"/>
        <v>0</v>
      </c>
      <c r="AJ35" s="75">
        <f t="shared" si="18"/>
        <v>0</v>
      </c>
      <c r="AK35" s="75">
        <f t="shared" si="18"/>
        <v>0</v>
      </c>
      <c r="AL35" s="75">
        <f t="shared" si="18"/>
        <v>0</v>
      </c>
      <c r="AM35" s="75">
        <f t="shared" si="18"/>
        <v>0</v>
      </c>
      <c r="AN35" s="75">
        <f t="shared" si="18"/>
        <v>0</v>
      </c>
      <c r="AO35" s="75">
        <f t="shared" si="18"/>
        <v>0</v>
      </c>
      <c r="AP35" s="75">
        <f t="shared" si="18"/>
        <v>0</v>
      </c>
      <c r="AQ35" s="75">
        <f t="shared" si="18"/>
        <v>0</v>
      </c>
      <c r="AR35" s="75">
        <f t="shared" si="18"/>
        <v>0</v>
      </c>
      <c r="AS35" s="75">
        <f t="shared" si="18"/>
        <v>0</v>
      </c>
      <c r="AT35" s="75">
        <f t="shared" si="18"/>
        <v>0</v>
      </c>
      <c r="AU35" s="75">
        <f t="shared" si="18"/>
        <v>0</v>
      </c>
      <c r="AV35" s="75">
        <f t="shared" si="18"/>
        <v>0</v>
      </c>
      <c r="AW35" s="75">
        <f t="shared" si="18"/>
        <v>0</v>
      </c>
      <c r="AX35" s="75">
        <f t="shared" si="18"/>
        <v>0</v>
      </c>
      <c r="AY35" s="75">
        <f t="shared" si="18"/>
        <v>0</v>
      </c>
      <c r="AZ35" s="75">
        <f t="shared" si="18"/>
        <v>0</v>
      </c>
      <c r="BA35" s="75">
        <f t="shared" si="18"/>
        <v>0</v>
      </c>
      <c r="BB35" s="75">
        <f t="shared" si="18"/>
        <v>0</v>
      </c>
      <c r="BC35" s="75">
        <f t="shared" si="18"/>
        <v>0</v>
      </c>
      <c r="BD35" s="75">
        <f t="shared" si="18"/>
        <v>0</v>
      </c>
      <c r="BE35" s="75">
        <f t="shared" si="18"/>
        <v>0</v>
      </c>
      <c r="BF35" s="75">
        <f t="shared" si="18"/>
        <v>0</v>
      </c>
      <c r="BG35" s="75">
        <f t="shared" si="18"/>
        <v>0</v>
      </c>
      <c r="BH35" s="75">
        <f t="shared" si="18"/>
        <v>0</v>
      </c>
      <c r="BI35" s="75">
        <f t="shared" si="18"/>
        <v>0</v>
      </c>
      <c r="BJ35" s="75">
        <f t="shared" si="18"/>
        <v>0</v>
      </c>
      <c r="BK35" s="75">
        <f t="shared" si="18"/>
        <v>0</v>
      </c>
      <c r="BL35" s="75">
        <f t="shared" si="18"/>
        <v>0</v>
      </c>
      <c r="BM35" s="37"/>
      <c r="BN35" s="75"/>
      <c r="BO35" s="337"/>
    </row>
    <row r="36" spans="1:107" s="38" customFormat="1" ht="15" customHeight="1" thickBot="1">
      <c r="A36" s="36" t="s">
        <v>29</v>
      </c>
      <c r="B36" s="69">
        <f t="shared" ref="B36:BL36" si="19">AVERAGE(B32,B35)</f>
        <v>0</v>
      </c>
      <c r="C36" s="69">
        <f t="shared" si="19"/>
        <v>0</v>
      </c>
      <c r="D36" s="69">
        <f t="shared" si="19"/>
        <v>0</v>
      </c>
      <c r="E36" s="69">
        <f t="shared" si="19"/>
        <v>0</v>
      </c>
      <c r="F36" s="69">
        <f t="shared" si="19"/>
        <v>0</v>
      </c>
      <c r="G36" s="69">
        <f t="shared" si="19"/>
        <v>0</v>
      </c>
      <c r="H36" s="69">
        <f t="shared" si="19"/>
        <v>0</v>
      </c>
      <c r="I36" s="69">
        <f t="shared" si="19"/>
        <v>0</v>
      </c>
      <c r="J36" s="69">
        <f t="shared" si="19"/>
        <v>0</v>
      </c>
      <c r="K36" s="69">
        <f t="shared" si="19"/>
        <v>0</v>
      </c>
      <c r="L36" s="69">
        <f t="shared" si="19"/>
        <v>0</v>
      </c>
      <c r="M36" s="69">
        <f t="shared" si="19"/>
        <v>0</v>
      </c>
      <c r="N36" s="69">
        <f t="shared" si="19"/>
        <v>0</v>
      </c>
      <c r="O36" s="69">
        <f t="shared" si="19"/>
        <v>0</v>
      </c>
      <c r="P36" s="69">
        <f t="shared" si="19"/>
        <v>0</v>
      </c>
      <c r="Q36" s="69">
        <f t="shared" si="19"/>
        <v>0</v>
      </c>
      <c r="R36" s="69">
        <f t="shared" si="19"/>
        <v>0</v>
      </c>
      <c r="S36" s="69">
        <f t="shared" si="19"/>
        <v>0</v>
      </c>
      <c r="T36" s="69">
        <f t="shared" si="19"/>
        <v>0</v>
      </c>
      <c r="U36" s="69">
        <f t="shared" si="19"/>
        <v>0</v>
      </c>
      <c r="V36" s="69">
        <f t="shared" si="19"/>
        <v>0</v>
      </c>
      <c r="W36" s="69">
        <f t="shared" si="19"/>
        <v>0</v>
      </c>
      <c r="X36" s="69">
        <f t="shared" si="19"/>
        <v>0</v>
      </c>
      <c r="Y36" s="69">
        <f t="shared" si="19"/>
        <v>0</v>
      </c>
      <c r="Z36" s="69">
        <f t="shared" si="19"/>
        <v>0</v>
      </c>
      <c r="AA36" s="69">
        <f t="shared" si="19"/>
        <v>0</v>
      </c>
      <c r="AB36" s="69">
        <f t="shared" si="19"/>
        <v>0</v>
      </c>
      <c r="AC36" s="69">
        <f t="shared" si="19"/>
        <v>0</v>
      </c>
      <c r="AD36" s="69">
        <f t="shared" si="19"/>
        <v>0</v>
      </c>
      <c r="AE36" s="69">
        <f t="shared" si="19"/>
        <v>0</v>
      </c>
      <c r="AF36" s="69">
        <f t="shared" si="19"/>
        <v>0</v>
      </c>
      <c r="AG36" s="69">
        <f t="shared" si="19"/>
        <v>0</v>
      </c>
      <c r="AH36" s="69">
        <f t="shared" si="19"/>
        <v>0</v>
      </c>
      <c r="AI36" s="69">
        <f t="shared" si="19"/>
        <v>0</v>
      </c>
      <c r="AJ36" s="69">
        <f t="shared" si="19"/>
        <v>0</v>
      </c>
      <c r="AK36" s="69">
        <f t="shared" si="19"/>
        <v>0</v>
      </c>
      <c r="AL36" s="69">
        <f t="shared" si="19"/>
        <v>0</v>
      </c>
      <c r="AM36" s="69">
        <f t="shared" si="19"/>
        <v>0</v>
      </c>
      <c r="AN36" s="69">
        <f t="shared" si="19"/>
        <v>0</v>
      </c>
      <c r="AO36" s="69">
        <f t="shared" si="19"/>
        <v>0</v>
      </c>
      <c r="AP36" s="69">
        <f t="shared" si="19"/>
        <v>0</v>
      </c>
      <c r="AQ36" s="69">
        <f t="shared" si="19"/>
        <v>0</v>
      </c>
      <c r="AR36" s="69">
        <f t="shared" si="19"/>
        <v>0</v>
      </c>
      <c r="AS36" s="69">
        <f t="shared" si="19"/>
        <v>0</v>
      </c>
      <c r="AT36" s="69">
        <f t="shared" si="19"/>
        <v>0</v>
      </c>
      <c r="AU36" s="69">
        <f t="shared" si="19"/>
        <v>0</v>
      </c>
      <c r="AV36" s="69">
        <f t="shared" si="19"/>
        <v>0</v>
      </c>
      <c r="AW36" s="69">
        <f t="shared" si="19"/>
        <v>0</v>
      </c>
      <c r="AX36" s="69">
        <f t="shared" si="19"/>
        <v>0</v>
      </c>
      <c r="AY36" s="69">
        <f t="shared" si="19"/>
        <v>0</v>
      </c>
      <c r="AZ36" s="69">
        <f t="shared" si="19"/>
        <v>0</v>
      </c>
      <c r="BA36" s="69">
        <f t="shared" si="19"/>
        <v>0</v>
      </c>
      <c r="BB36" s="69">
        <f t="shared" si="19"/>
        <v>0</v>
      </c>
      <c r="BC36" s="69">
        <f t="shared" si="19"/>
        <v>0</v>
      </c>
      <c r="BD36" s="69">
        <f t="shared" si="19"/>
        <v>0</v>
      </c>
      <c r="BE36" s="69">
        <f t="shared" si="19"/>
        <v>0</v>
      </c>
      <c r="BF36" s="69">
        <f t="shared" si="19"/>
        <v>0</v>
      </c>
      <c r="BG36" s="69">
        <f t="shared" si="19"/>
        <v>0</v>
      </c>
      <c r="BH36" s="69">
        <f t="shared" si="19"/>
        <v>0</v>
      </c>
      <c r="BI36" s="69">
        <f t="shared" si="19"/>
        <v>0</v>
      </c>
      <c r="BJ36" s="69">
        <f t="shared" si="19"/>
        <v>0</v>
      </c>
      <c r="BK36" s="69">
        <f t="shared" si="19"/>
        <v>0</v>
      </c>
      <c r="BL36" s="69">
        <f t="shared" si="19"/>
        <v>0</v>
      </c>
      <c r="BM36" s="37"/>
      <c r="BN36" s="75"/>
      <c r="BO36" s="337"/>
    </row>
    <row r="37" spans="1:107" s="38" customFormat="1" ht="15" customHeight="1" thickTop="1">
      <c r="A37" s="82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37"/>
      <c r="BN37" s="55"/>
      <c r="BO37" s="337"/>
    </row>
    <row r="38" spans="1:107" s="74" customFormat="1" ht="15" customHeight="1">
      <c r="A38" s="107" t="s">
        <v>103</v>
      </c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113"/>
      <c r="BN38" s="73"/>
      <c r="BO38" s="338"/>
    </row>
    <row r="39" spans="1:107" s="38" customFormat="1" ht="15" customHeight="1">
      <c r="A39" s="36" t="s">
        <v>24</v>
      </c>
      <c r="B39" s="75">
        <v>0</v>
      </c>
      <c r="C39" s="75">
        <f t="shared" ref="C39:BL39" si="20">B41</f>
        <v>0</v>
      </c>
      <c r="D39" s="75">
        <f t="shared" si="20"/>
        <v>0</v>
      </c>
      <c r="E39" s="75">
        <f t="shared" si="20"/>
        <v>0</v>
      </c>
      <c r="F39" s="75">
        <f t="shared" si="20"/>
        <v>0</v>
      </c>
      <c r="G39" s="75">
        <f t="shared" si="20"/>
        <v>0</v>
      </c>
      <c r="H39" s="75">
        <f t="shared" si="20"/>
        <v>0</v>
      </c>
      <c r="I39" s="75">
        <f t="shared" si="20"/>
        <v>0</v>
      </c>
      <c r="J39" s="75">
        <f t="shared" si="20"/>
        <v>0</v>
      </c>
      <c r="K39" s="75">
        <f t="shared" si="20"/>
        <v>0</v>
      </c>
      <c r="L39" s="75">
        <f t="shared" si="20"/>
        <v>0</v>
      </c>
      <c r="M39" s="75">
        <f t="shared" si="20"/>
        <v>0</v>
      </c>
      <c r="N39" s="75">
        <f t="shared" si="20"/>
        <v>0</v>
      </c>
      <c r="O39" s="75">
        <f t="shared" si="20"/>
        <v>0</v>
      </c>
      <c r="P39" s="75">
        <f t="shared" si="20"/>
        <v>0</v>
      </c>
      <c r="Q39" s="75">
        <f t="shared" si="20"/>
        <v>0</v>
      </c>
      <c r="R39" s="75">
        <f t="shared" si="20"/>
        <v>0</v>
      </c>
      <c r="S39" s="75">
        <f t="shared" si="20"/>
        <v>0</v>
      </c>
      <c r="T39" s="75">
        <f t="shared" si="20"/>
        <v>0</v>
      </c>
      <c r="U39" s="75">
        <f t="shared" si="20"/>
        <v>0</v>
      </c>
      <c r="V39" s="75">
        <f t="shared" si="20"/>
        <v>0</v>
      </c>
      <c r="W39" s="75">
        <f t="shared" si="20"/>
        <v>0</v>
      </c>
      <c r="X39" s="75">
        <f t="shared" si="20"/>
        <v>0</v>
      </c>
      <c r="Y39" s="75">
        <f t="shared" si="20"/>
        <v>0</v>
      </c>
      <c r="Z39" s="75">
        <f t="shared" si="20"/>
        <v>0</v>
      </c>
      <c r="AA39" s="75">
        <f t="shared" si="20"/>
        <v>0</v>
      </c>
      <c r="AB39" s="75">
        <f t="shared" si="20"/>
        <v>0</v>
      </c>
      <c r="AC39" s="75">
        <f t="shared" si="20"/>
        <v>0</v>
      </c>
      <c r="AD39" s="75">
        <f t="shared" si="20"/>
        <v>0</v>
      </c>
      <c r="AE39" s="75">
        <f t="shared" si="20"/>
        <v>0</v>
      </c>
      <c r="AF39" s="75">
        <f t="shared" si="20"/>
        <v>0</v>
      </c>
      <c r="AG39" s="75">
        <f t="shared" si="20"/>
        <v>0</v>
      </c>
      <c r="AH39" s="75">
        <f t="shared" si="20"/>
        <v>0</v>
      </c>
      <c r="AI39" s="75">
        <f t="shared" si="20"/>
        <v>0</v>
      </c>
      <c r="AJ39" s="75">
        <f t="shared" si="20"/>
        <v>0</v>
      </c>
      <c r="AK39" s="75">
        <f t="shared" si="20"/>
        <v>0</v>
      </c>
      <c r="AL39" s="75">
        <f t="shared" si="20"/>
        <v>0</v>
      </c>
      <c r="AM39" s="75">
        <f t="shared" si="20"/>
        <v>0</v>
      </c>
      <c r="AN39" s="75">
        <f t="shared" si="20"/>
        <v>0</v>
      </c>
      <c r="AO39" s="75">
        <f t="shared" si="20"/>
        <v>0</v>
      </c>
      <c r="AP39" s="75">
        <f t="shared" si="20"/>
        <v>0</v>
      </c>
      <c r="AQ39" s="75">
        <f t="shared" si="20"/>
        <v>0</v>
      </c>
      <c r="AR39" s="75">
        <f t="shared" si="20"/>
        <v>0</v>
      </c>
      <c r="AS39" s="75">
        <f t="shared" si="20"/>
        <v>0</v>
      </c>
      <c r="AT39" s="75">
        <f t="shared" si="20"/>
        <v>0</v>
      </c>
      <c r="AU39" s="75">
        <f t="shared" si="20"/>
        <v>0</v>
      </c>
      <c r="AV39" s="75">
        <f t="shared" si="20"/>
        <v>0</v>
      </c>
      <c r="AW39" s="75">
        <f t="shared" si="20"/>
        <v>0</v>
      </c>
      <c r="AX39" s="75">
        <f t="shared" si="20"/>
        <v>0</v>
      </c>
      <c r="AY39" s="75">
        <f t="shared" si="20"/>
        <v>0</v>
      </c>
      <c r="AZ39" s="75">
        <f t="shared" si="20"/>
        <v>0</v>
      </c>
      <c r="BA39" s="75">
        <f t="shared" si="20"/>
        <v>0</v>
      </c>
      <c r="BB39" s="75">
        <f t="shared" si="20"/>
        <v>0</v>
      </c>
      <c r="BC39" s="75">
        <f t="shared" si="20"/>
        <v>0</v>
      </c>
      <c r="BD39" s="75">
        <f t="shared" si="20"/>
        <v>0</v>
      </c>
      <c r="BE39" s="75">
        <f t="shared" si="20"/>
        <v>0</v>
      </c>
      <c r="BF39" s="75">
        <f t="shared" si="20"/>
        <v>0</v>
      </c>
      <c r="BG39" s="75">
        <f t="shared" si="20"/>
        <v>0</v>
      </c>
      <c r="BH39" s="75">
        <f t="shared" si="20"/>
        <v>0</v>
      </c>
      <c r="BI39" s="75">
        <f t="shared" si="20"/>
        <v>0</v>
      </c>
      <c r="BJ39" s="75">
        <f t="shared" si="20"/>
        <v>0</v>
      </c>
      <c r="BK39" s="75">
        <f t="shared" si="20"/>
        <v>0</v>
      </c>
      <c r="BL39" s="75">
        <f t="shared" si="20"/>
        <v>0</v>
      </c>
      <c r="BM39" s="37"/>
      <c r="BN39" s="75"/>
      <c r="BO39" s="337"/>
    </row>
    <row r="40" spans="1:107" s="38" customFormat="1" ht="15" customHeight="1">
      <c r="A40" s="76" t="s">
        <v>25</v>
      </c>
      <c r="B40" s="77">
        <f>(B26-B114)*'Assumptions (Inputs)'!$C$29</f>
        <v>0</v>
      </c>
      <c r="C40" s="77">
        <f>(C26-C114)*'Assumptions (Inputs)'!$C$29</f>
        <v>0</v>
      </c>
      <c r="D40" s="77">
        <f>(D26-D114)*'Assumptions (Inputs)'!$C$29</f>
        <v>0</v>
      </c>
      <c r="E40" s="77">
        <f>(E26-E114)*'Assumptions (Inputs)'!$C$29</f>
        <v>0</v>
      </c>
      <c r="F40" s="77">
        <f>(F26-F114)*'Assumptions (Inputs)'!$C$29</f>
        <v>0</v>
      </c>
      <c r="G40" s="77">
        <f>(G26-G114)*'Assumptions (Inputs)'!$C$29</f>
        <v>0</v>
      </c>
      <c r="H40" s="77">
        <f>(H26-H114)*'Assumptions (Inputs)'!$C$29</f>
        <v>0</v>
      </c>
      <c r="I40" s="77">
        <f>(I26-I114)*'Assumptions (Inputs)'!$C$29</f>
        <v>0</v>
      </c>
      <c r="J40" s="77">
        <f>(J26-J114)*'Assumptions (Inputs)'!$C$29</f>
        <v>0</v>
      </c>
      <c r="K40" s="77">
        <f>(K26-K114)*'Assumptions (Inputs)'!$C$29</f>
        <v>0</v>
      </c>
      <c r="L40" s="77">
        <f>(L26-L114)*'Assumptions (Inputs)'!$C$29</f>
        <v>0</v>
      </c>
      <c r="M40" s="77">
        <f>(M26-M114)*'Assumptions (Inputs)'!$C$29</f>
        <v>0</v>
      </c>
      <c r="N40" s="77">
        <f>(N26-N114)*'Assumptions (Inputs)'!$C$29</f>
        <v>0</v>
      </c>
      <c r="O40" s="77">
        <f>(O26-O114)*'Assumptions (Inputs)'!$C$29</f>
        <v>0</v>
      </c>
      <c r="P40" s="77">
        <f>(P26-P114)*'Assumptions (Inputs)'!$C$29</f>
        <v>0</v>
      </c>
      <c r="Q40" s="77">
        <f>(Q26-Q114)*'Assumptions (Inputs)'!$C$29</f>
        <v>0</v>
      </c>
      <c r="R40" s="77">
        <f>(R26-R114)*'Assumptions (Inputs)'!$C$29</f>
        <v>0</v>
      </c>
      <c r="S40" s="77">
        <f>(S26-S114)*'Assumptions (Inputs)'!$C$29</f>
        <v>0</v>
      </c>
      <c r="T40" s="77">
        <f>(T26-T114)*'Assumptions (Inputs)'!$C$29</f>
        <v>0</v>
      </c>
      <c r="U40" s="77">
        <f>(U26-U114)*'Assumptions (Inputs)'!$C$29</f>
        <v>0</v>
      </c>
      <c r="V40" s="77">
        <f>(V26-V114)*'Assumptions (Inputs)'!$C$29</f>
        <v>0</v>
      </c>
      <c r="W40" s="77">
        <f>(W26-W114)*'Assumptions (Inputs)'!$C$29</f>
        <v>0</v>
      </c>
      <c r="X40" s="77">
        <f>(X26-X114)*'Assumptions (Inputs)'!$C$29</f>
        <v>0</v>
      </c>
      <c r="Y40" s="77">
        <f>(Y26-Y114)*'Assumptions (Inputs)'!$C$29</f>
        <v>0</v>
      </c>
      <c r="Z40" s="77">
        <f>(Z26-Z114)*'Assumptions (Inputs)'!$C$29</f>
        <v>0</v>
      </c>
      <c r="AA40" s="77">
        <f>(AA26-AA114)*'Assumptions (Inputs)'!$C$29</f>
        <v>0</v>
      </c>
      <c r="AB40" s="77">
        <f>(AB26-AB114)*'Assumptions (Inputs)'!$C$29</f>
        <v>0</v>
      </c>
      <c r="AC40" s="77">
        <f>(AC26-AC114)*'Assumptions (Inputs)'!$C$29</f>
        <v>0</v>
      </c>
      <c r="AD40" s="77">
        <f>(AD26-AD114)*'Assumptions (Inputs)'!$C$29</f>
        <v>0</v>
      </c>
      <c r="AE40" s="77">
        <f>(AE26-AE114)*'Assumptions (Inputs)'!$C$29</f>
        <v>0</v>
      </c>
      <c r="AF40" s="77">
        <f>(AF26-AF114)*'Assumptions (Inputs)'!$C$29</f>
        <v>0</v>
      </c>
      <c r="AG40" s="77">
        <f>(AG26-AG114)*'Assumptions (Inputs)'!$C$29</f>
        <v>0</v>
      </c>
      <c r="AH40" s="77">
        <f>(AH26-AH114)*'Assumptions (Inputs)'!$C$29</f>
        <v>0</v>
      </c>
      <c r="AI40" s="77">
        <f>(AI26-AI114)*'Assumptions (Inputs)'!$C$29</f>
        <v>0</v>
      </c>
      <c r="AJ40" s="77">
        <f>(AJ26-AJ114)*'Assumptions (Inputs)'!$C$29</f>
        <v>0</v>
      </c>
      <c r="AK40" s="77">
        <f>(AK26-AK114)*'Assumptions (Inputs)'!$C$29</f>
        <v>0</v>
      </c>
      <c r="AL40" s="77">
        <f>(AL26-AL114)*'Assumptions (Inputs)'!$C$29</f>
        <v>0</v>
      </c>
      <c r="AM40" s="77">
        <f>(AM26-AM114)*'Assumptions (Inputs)'!$C$29</f>
        <v>0</v>
      </c>
      <c r="AN40" s="77">
        <f>(AN26-AN114)*'Assumptions (Inputs)'!$C$29</f>
        <v>0</v>
      </c>
      <c r="AO40" s="77">
        <f>(AO26-AO114)*'Assumptions (Inputs)'!$C$29</f>
        <v>0</v>
      </c>
      <c r="AP40" s="77">
        <f>(AP26-AP114)*'Assumptions (Inputs)'!$C$29</f>
        <v>0</v>
      </c>
      <c r="AQ40" s="77">
        <f>(AQ26-AQ114)*'Assumptions (Inputs)'!$C$29</f>
        <v>0</v>
      </c>
      <c r="AR40" s="77">
        <f>(AR26-AR114)*'Assumptions (Inputs)'!$C$29</f>
        <v>0</v>
      </c>
      <c r="AS40" s="77">
        <f>(AS26-AS114)*'Assumptions (Inputs)'!$C$29</f>
        <v>0</v>
      </c>
      <c r="AT40" s="77">
        <f>(AT26-AT114)*'Assumptions (Inputs)'!$C$29</f>
        <v>0</v>
      </c>
      <c r="AU40" s="77">
        <f>(AU26-AU114)*'Assumptions (Inputs)'!$C$29</f>
        <v>0</v>
      </c>
      <c r="AV40" s="77">
        <f>(AV26-AV114)*'Assumptions (Inputs)'!$C$29</f>
        <v>0</v>
      </c>
      <c r="AW40" s="77">
        <f>(AW26-AW114)*'Assumptions (Inputs)'!$C$29</f>
        <v>0</v>
      </c>
      <c r="AX40" s="77">
        <f>(AX26-AX114)*'Assumptions (Inputs)'!$C$29</f>
        <v>0</v>
      </c>
      <c r="AY40" s="77">
        <f>(AY26-AY114)*'Assumptions (Inputs)'!$C$29</f>
        <v>0</v>
      </c>
      <c r="AZ40" s="77">
        <f>(AZ26-AZ114)*'Assumptions (Inputs)'!$C$29</f>
        <v>0</v>
      </c>
      <c r="BA40" s="77">
        <f>(BA26-BA114)*'Assumptions (Inputs)'!$C$29</f>
        <v>0</v>
      </c>
      <c r="BB40" s="77">
        <f>(BB26-BB114)*'Assumptions (Inputs)'!$C$29</f>
        <v>0</v>
      </c>
      <c r="BC40" s="77">
        <f>(BC26-BC114)*'Assumptions (Inputs)'!$C$29</f>
        <v>0</v>
      </c>
      <c r="BD40" s="77">
        <f>(BD26-BD114)*'Assumptions (Inputs)'!$C$29</f>
        <v>0</v>
      </c>
      <c r="BE40" s="77">
        <f>(BE26-BE114)*'Assumptions (Inputs)'!$C$29</f>
        <v>0</v>
      </c>
      <c r="BF40" s="77">
        <f>(BF26-BF114)*'Assumptions (Inputs)'!$C$29</f>
        <v>0</v>
      </c>
      <c r="BG40" s="77">
        <f>(BG26-BG114)*'Assumptions (Inputs)'!$C$29</f>
        <v>0</v>
      </c>
      <c r="BH40" s="77">
        <f>(BH26-BH114)*'Assumptions (Inputs)'!$C$29</f>
        <v>0</v>
      </c>
      <c r="BI40" s="77">
        <f>(BI26-BI114)*'Assumptions (Inputs)'!$C$29</f>
        <v>0</v>
      </c>
      <c r="BJ40" s="77">
        <f>(BJ26-BJ114)*'Assumptions (Inputs)'!$C$29</f>
        <v>0</v>
      </c>
      <c r="BK40" s="77">
        <f>(BK26-BK114)*'Assumptions (Inputs)'!$C$29</f>
        <v>0</v>
      </c>
      <c r="BL40" s="77">
        <f>(BL26-BL114)*'Assumptions (Inputs)'!$C$29</f>
        <v>0</v>
      </c>
      <c r="BM40" s="37"/>
      <c r="BN40" s="75">
        <f>SUM(B40:BM40)</f>
        <v>0</v>
      </c>
      <c r="BO40" s="337"/>
    </row>
    <row r="41" spans="1:107" s="38" customFormat="1" ht="15" customHeight="1">
      <c r="A41" s="36" t="s">
        <v>28</v>
      </c>
      <c r="B41" s="75">
        <f>SUM(B39:B40)</f>
        <v>0</v>
      </c>
      <c r="C41" s="75">
        <f t="shared" ref="C41:BL41" si="21">SUM(C39:C40)</f>
        <v>0</v>
      </c>
      <c r="D41" s="75">
        <f t="shared" si="21"/>
        <v>0</v>
      </c>
      <c r="E41" s="75">
        <f t="shared" si="21"/>
        <v>0</v>
      </c>
      <c r="F41" s="75">
        <f t="shared" si="21"/>
        <v>0</v>
      </c>
      <c r="G41" s="75">
        <f t="shared" si="21"/>
        <v>0</v>
      </c>
      <c r="H41" s="75">
        <f t="shared" si="21"/>
        <v>0</v>
      </c>
      <c r="I41" s="75">
        <f t="shared" si="21"/>
        <v>0</v>
      </c>
      <c r="J41" s="75">
        <f t="shared" si="21"/>
        <v>0</v>
      </c>
      <c r="K41" s="75">
        <f t="shared" si="21"/>
        <v>0</v>
      </c>
      <c r="L41" s="75">
        <f t="shared" si="21"/>
        <v>0</v>
      </c>
      <c r="M41" s="75">
        <f t="shared" si="21"/>
        <v>0</v>
      </c>
      <c r="N41" s="75">
        <f t="shared" si="21"/>
        <v>0</v>
      </c>
      <c r="O41" s="75">
        <f t="shared" si="21"/>
        <v>0</v>
      </c>
      <c r="P41" s="75">
        <f t="shared" si="21"/>
        <v>0</v>
      </c>
      <c r="Q41" s="75">
        <f t="shared" si="21"/>
        <v>0</v>
      </c>
      <c r="R41" s="75">
        <f t="shared" si="21"/>
        <v>0</v>
      </c>
      <c r="S41" s="75">
        <f t="shared" si="21"/>
        <v>0</v>
      </c>
      <c r="T41" s="75">
        <f t="shared" si="21"/>
        <v>0</v>
      </c>
      <c r="U41" s="75">
        <f t="shared" si="21"/>
        <v>0</v>
      </c>
      <c r="V41" s="75">
        <f t="shared" si="21"/>
        <v>0</v>
      </c>
      <c r="W41" s="75">
        <f t="shared" si="21"/>
        <v>0</v>
      </c>
      <c r="X41" s="75">
        <f t="shared" si="21"/>
        <v>0</v>
      </c>
      <c r="Y41" s="75">
        <f t="shared" si="21"/>
        <v>0</v>
      </c>
      <c r="Z41" s="75">
        <f t="shared" si="21"/>
        <v>0</v>
      </c>
      <c r="AA41" s="75">
        <f t="shared" si="21"/>
        <v>0</v>
      </c>
      <c r="AB41" s="75">
        <f t="shared" si="21"/>
        <v>0</v>
      </c>
      <c r="AC41" s="75">
        <f t="shared" si="21"/>
        <v>0</v>
      </c>
      <c r="AD41" s="75">
        <f t="shared" si="21"/>
        <v>0</v>
      </c>
      <c r="AE41" s="75">
        <f t="shared" si="21"/>
        <v>0</v>
      </c>
      <c r="AF41" s="75">
        <f t="shared" si="21"/>
        <v>0</v>
      </c>
      <c r="AG41" s="75">
        <f t="shared" si="21"/>
        <v>0</v>
      </c>
      <c r="AH41" s="75">
        <f t="shared" si="21"/>
        <v>0</v>
      </c>
      <c r="AI41" s="75">
        <f t="shared" si="21"/>
        <v>0</v>
      </c>
      <c r="AJ41" s="75">
        <f t="shared" si="21"/>
        <v>0</v>
      </c>
      <c r="AK41" s="75">
        <f t="shared" si="21"/>
        <v>0</v>
      </c>
      <c r="AL41" s="75">
        <f t="shared" si="21"/>
        <v>0</v>
      </c>
      <c r="AM41" s="75">
        <f t="shared" si="21"/>
        <v>0</v>
      </c>
      <c r="AN41" s="75">
        <f t="shared" si="21"/>
        <v>0</v>
      </c>
      <c r="AO41" s="75">
        <f t="shared" si="21"/>
        <v>0</v>
      </c>
      <c r="AP41" s="75">
        <f t="shared" si="21"/>
        <v>0</v>
      </c>
      <c r="AQ41" s="75">
        <f t="shared" si="21"/>
        <v>0</v>
      </c>
      <c r="AR41" s="75">
        <f t="shared" si="21"/>
        <v>0</v>
      </c>
      <c r="AS41" s="75">
        <f t="shared" si="21"/>
        <v>0</v>
      </c>
      <c r="AT41" s="75">
        <f t="shared" si="21"/>
        <v>0</v>
      </c>
      <c r="AU41" s="75">
        <f t="shared" si="21"/>
        <v>0</v>
      </c>
      <c r="AV41" s="75">
        <f t="shared" si="21"/>
        <v>0</v>
      </c>
      <c r="AW41" s="75">
        <f t="shared" si="21"/>
        <v>0</v>
      </c>
      <c r="AX41" s="75">
        <f t="shared" si="21"/>
        <v>0</v>
      </c>
      <c r="AY41" s="75">
        <f t="shared" si="21"/>
        <v>0</v>
      </c>
      <c r="AZ41" s="75">
        <f t="shared" si="21"/>
        <v>0</v>
      </c>
      <c r="BA41" s="75">
        <f t="shared" si="21"/>
        <v>0</v>
      </c>
      <c r="BB41" s="75">
        <f t="shared" si="21"/>
        <v>0</v>
      </c>
      <c r="BC41" s="75">
        <f t="shared" si="21"/>
        <v>0</v>
      </c>
      <c r="BD41" s="75">
        <f t="shared" si="21"/>
        <v>0</v>
      </c>
      <c r="BE41" s="75">
        <f t="shared" si="21"/>
        <v>0</v>
      </c>
      <c r="BF41" s="75">
        <f t="shared" si="21"/>
        <v>0</v>
      </c>
      <c r="BG41" s="75">
        <f t="shared" si="21"/>
        <v>0</v>
      </c>
      <c r="BH41" s="75">
        <f t="shared" si="21"/>
        <v>0</v>
      </c>
      <c r="BI41" s="75">
        <f t="shared" si="21"/>
        <v>0</v>
      </c>
      <c r="BJ41" s="75">
        <f t="shared" si="21"/>
        <v>0</v>
      </c>
      <c r="BK41" s="75">
        <f t="shared" si="21"/>
        <v>0</v>
      </c>
      <c r="BL41" s="75">
        <f t="shared" si="21"/>
        <v>0</v>
      </c>
      <c r="BM41" s="37"/>
      <c r="BN41" s="75"/>
      <c r="BO41" s="337"/>
    </row>
    <row r="42" spans="1:107" s="38" customFormat="1" ht="15" customHeight="1" thickBot="1">
      <c r="A42" s="36" t="s">
        <v>29</v>
      </c>
      <c r="B42" s="69">
        <f>AVERAGE(B39,B41)</f>
        <v>0</v>
      </c>
      <c r="C42" s="69">
        <f t="shared" ref="C42:BL42" si="22">AVERAGE(C39,C41)</f>
        <v>0</v>
      </c>
      <c r="D42" s="69">
        <f t="shared" si="22"/>
        <v>0</v>
      </c>
      <c r="E42" s="69">
        <f t="shared" si="22"/>
        <v>0</v>
      </c>
      <c r="F42" s="69">
        <f>AVERAGE(F39,F41)</f>
        <v>0</v>
      </c>
      <c r="G42" s="69">
        <f t="shared" si="22"/>
        <v>0</v>
      </c>
      <c r="H42" s="69">
        <f t="shared" si="22"/>
        <v>0</v>
      </c>
      <c r="I42" s="69">
        <f t="shared" si="22"/>
        <v>0</v>
      </c>
      <c r="J42" s="69">
        <f t="shared" si="22"/>
        <v>0</v>
      </c>
      <c r="K42" s="69">
        <f t="shared" si="22"/>
        <v>0</v>
      </c>
      <c r="L42" s="69">
        <f t="shared" si="22"/>
        <v>0</v>
      </c>
      <c r="M42" s="69">
        <f t="shared" si="22"/>
        <v>0</v>
      </c>
      <c r="N42" s="69">
        <f t="shared" si="22"/>
        <v>0</v>
      </c>
      <c r="O42" s="69">
        <f t="shared" si="22"/>
        <v>0</v>
      </c>
      <c r="P42" s="69">
        <f t="shared" si="22"/>
        <v>0</v>
      </c>
      <c r="Q42" s="69">
        <f t="shared" si="22"/>
        <v>0</v>
      </c>
      <c r="R42" s="69">
        <f t="shared" si="22"/>
        <v>0</v>
      </c>
      <c r="S42" s="69">
        <f t="shared" si="22"/>
        <v>0</v>
      </c>
      <c r="T42" s="69">
        <f t="shared" si="22"/>
        <v>0</v>
      </c>
      <c r="U42" s="69">
        <f t="shared" si="22"/>
        <v>0</v>
      </c>
      <c r="V42" s="69">
        <f t="shared" si="22"/>
        <v>0</v>
      </c>
      <c r="W42" s="69">
        <f t="shared" si="22"/>
        <v>0</v>
      </c>
      <c r="X42" s="69">
        <f t="shared" si="22"/>
        <v>0</v>
      </c>
      <c r="Y42" s="69">
        <f t="shared" si="22"/>
        <v>0</v>
      </c>
      <c r="Z42" s="69">
        <f t="shared" si="22"/>
        <v>0</v>
      </c>
      <c r="AA42" s="69">
        <f t="shared" si="22"/>
        <v>0</v>
      </c>
      <c r="AB42" s="69">
        <f t="shared" si="22"/>
        <v>0</v>
      </c>
      <c r="AC42" s="69">
        <f t="shared" si="22"/>
        <v>0</v>
      </c>
      <c r="AD42" s="69">
        <f t="shared" si="22"/>
        <v>0</v>
      </c>
      <c r="AE42" s="69">
        <f t="shared" si="22"/>
        <v>0</v>
      </c>
      <c r="AF42" s="69">
        <f t="shared" si="22"/>
        <v>0</v>
      </c>
      <c r="AG42" s="69">
        <f t="shared" si="22"/>
        <v>0</v>
      </c>
      <c r="AH42" s="69">
        <f t="shared" si="22"/>
        <v>0</v>
      </c>
      <c r="AI42" s="69">
        <f t="shared" si="22"/>
        <v>0</v>
      </c>
      <c r="AJ42" s="69">
        <f t="shared" si="22"/>
        <v>0</v>
      </c>
      <c r="AK42" s="69">
        <f t="shared" si="22"/>
        <v>0</v>
      </c>
      <c r="AL42" s="69">
        <f t="shared" si="22"/>
        <v>0</v>
      </c>
      <c r="AM42" s="69">
        <f t="shared" si="22"/>
        <v>0</v>
      </c>
      <c r="AN42" s="69">
        <f t="shared" si="22"/>
        <v>0</v>
      </c>
      <c r="AO42" s="69">
        <f t="shared" si="22"/>
        <v>0</v>
      </c>
      <c r="AP42" s="69">
        <f t="shared" si="22"/>
        <v>0</v>
      </c>
      <c r="AQ42" s="69">
        <f t="shared" si="22"/>
        <v>0</v>
      </c>
      <c r="AR42" s="69">
        <f t="shared" si="22"/>
        <v>0</v>
      </c>
      <c r="AS42" s="69">
        <f t="shared" si="22"/>
        <v>0</v>
      </c>
      <c r="AT42" s="69">
        <f t="shared" si="22"/>
        <v>0</v>
      </c>
      <c r="AU42" s="69">
        <f t="shared" si="22"/>
        <v>0</v>
      </c>
      <c r="AV42" s="69">
        <f t="shared" si="22"/>
        <v>0</v>
      </c>
      <c r="AW42" s="69">
        <f t="shared" si="22"/>
        <v>0</v>
      </c>
      <c r="AX42" s="69">
        <f t="shared" si="22"/>
        <v>0</v>
      </c>
      <c r="AY42" s="69">
        <f t="shared" si="22"/>
        <v>0</v>
      </c>
      <c r="AZ42" s="69">
        <f t="shared" si="22"/>
        <v>0</v>
      </c>
      <c r="BA42" s="69">
        <f t="shared" si="22"/>
        <v>0</v>
      </c>
      <c r="BB42" s="69">
        <f t="shared" si="22"/>
        <v>0</v>
      </c>
      <c r="BC42" s="69">
        <f t="shared" si="22"/>
        <v>0</v>
      </c>
      <c r="BD42" s="69">
        <f t="shared" si="22"/>
        <v>0</v>
      </c>
      <c r="BE42" s="69">
        <f t="shared" si="22"/>
        <v>0</v>
      </c>
      <c r="BF42" s="69">
        <f t="shared" si="22"/>
        <v>0</v>
      </c>
      <c r="BG42" s="69">
        <f t="shared" si="22"/>
        <v>0</v>
      </c>
      <c r="BH42" s="69">
        <f t="shared" si="22"/>
        <v>0</v>
      </c>
      <c r="BI42" s="69">
        <f t="shared" si="22"/>
        <v>0</v>
      </c>
      <c r="BJ42" s="69">
        <f t="shared" si="22"/>
        <v>0</v>
      </c>
      <c r="BK42" s="69">
        <f t="shared" si="22"/>
        <v>0</v>
      </c>
      <c r="BL42" s="69">
        <f t="shared" si="22"/>
        <v>0</v>
      </c>
      <c r="BM42" s="37"/>
      <c r="BN42" s="75"/>
      <c r="BO42" s="337"/>
    </row>
    <row r="43" spans="1:107" s="38" customFormat="1" ht="15" customHeight="1" thickTop="1">
      <c r="A43" s="70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37"/>
      <c r="BN43" s="55"/>
      <c r="BO43" s="337"/>
    </row>
    <row r="44" spans="1:107" s="38" customFormat="1" ht="15" customHeight="1">
      <c r="A44" s="71" t="s">
        <v>77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37"/>
      <c r="BN44" s="55"/>
      <c r="BO44" s="337"/>
    </row>
    <row r="45" spans="1:107" s="38" customFormat="1" ht="15" customHeight="1">
      <c r="A45" s="36" t="s">
        <v>24</v>
      </c>
      <c r="B45" s="56">
        <v>0</v>
      </c>
      <c r="C45" s="56">
        <f t="shared" ref="C45:BL45" si="23">B47</f>
        <v>0</v>
      </c>
      <c r="D45" s="56">
        <f t="shared" si="23"/>
        <v>0</v>
      </c>
      <c r="E45" s="56">
        <f t="shared" si="23"/>
        <v>0</v>
      </c>
      <c r="F45" s="56">
        <f t="shared" si="23"/>
        <v>0</v>
      </c>
      <c r="G45" s="56">
        <f t="shared" si="23"/>
        <v>0</v>
      </c>
      <c r="H45" s="56">
        <f t="shared" si="23"/>
        <v>0</v>
      </c>
      <c r="I45" s="56">
        <f t="shared" si="23"/>
        <v>0</v>
      </c>
      <c r="J45" s="56">
        <f t="shared" si="23"/>
        <v>0</v>
      </c>
      <c r="K45" s="56">
        <f t="shared" si="23"/>
        <v>0</v>
      </c>
      <c r="L45" s="56">
        <f t="shared" si="23"/>
        <v>0</v>
      </c>
      <c r="M45" s="56">
        <f t="shared" si="23"/>
        <v>0</v>
      </c>
      <c r="N45" s="56">
        <f t="shared" si="23"/>
        <v>0</v>
      </c>
      <c r="O45" s="56">
        <f t="shared" si="23"/>
        <v>0</v>
      </c>
      <c r="P45" s="56">
        <f t="shared" si="23"/>
        <v>0</v>
      </c>
      <c r="Q45" s="56">
        <f t="shared" si="23"/>
        <v>0</v>
      </c>
      <c r="R45" s="56">
        <f t="shared" si="23"/>
        <v>0</v>
      </c>
      <c r="S45" s="56">
        <f t="shared" si="23"/>
        <v>0</v>
      </c>
      <c r="T45" s="56">
        <f t="shared" si="23"/>
        <v>0</v>
      </c>
      <c r="U45" s="56">
        <f t="shared" si="23"/>
        <v>0</v>
      </c>
      <c r="V45" s="56">
        <f t="shared" si="23"/>
        <v>0</v>
      </c>
      <c r="W45" s="56">
        <f t="shared" si="23"/>
        <v>0</v>
      </c>
      <c r="X45" s="56">
        <f t="shared" si="23"/>
        <v>0</v>
      </c>
      <c r="Y45" s="56">
        <f t="shared" si="23"/>
        <v>0</v>
      </c>
      <c r="Z45" s="56">
        <f t="shared" si="23"/>
        <v>0</v>
      </c>
      <c r="AA45" s="56">
        <f t="shared" si="23"/>
        <v>0</v>
      </c>
      <c r="AB45" s="56">
        <f t="shared" si="23"/>
        <v>0</v>
      </c>
      <c r="AC45" s="56">
        <f t="shared" si="23"/>
        <v>0</v>
      </c>
      <c r="AD45" s="56">
        <f t="shared" si="23"/>
        <v>0</v>
      </c>
      <c r="AE45" s="56">
        <f t="shared" si="23"/>
        <v>0</v>
      </c>
      <c r="AF45" s="56">
        <f t="shared" si="23"/>
        <v>0</v>
      </c>
      <c r="AG45" s="56">
        <f t="shared" si="23"/>
        <v>0</v>
      </c>
      <c r="AH45" s="56">
        <f t="shared" si="23"/>
        <v>0</v>
      </c>
      <c r="AI45" s="56">
        <f t="shared" si="23"/>
        <v>0</v>
      </c>
      <c r="AJ45" s="56">
        <f t="shared" si="23"/>
        <v>0</v>
      </c>
      <c r="AK45" s="56">
        <f t="shared" si="23"/>
        <v>0</v>
      </c>
      <c r="AL45" s="56">
        <f t="shared" si="23"/>
        <v>0</v>
      </c>
      <c r="AM45" s="56">
        <f t="shared" si="23"/>
        <v>0</v>
      </c>
      <c r="AN45" s="56">
        <f t="shared" si="23"/>
        <v>0</v>
      </c>
      <c r="AO45" s="56">
        <f t="shared" si="23"/>
        <v>0</v>
      </c>
      <c r="AP45" s="56">
        <f t="shared" si="23"/>
        <v>0</v>
      </c>
      <c r="AQ45" s="56">
        <f t="shared" si="23"/>
        <v>0</v>
      </c>
      <c r="AR45" s="56">
        <f t="shared" si="23"/>
        <v>0</v>
      </c>
      <c r="AS45" s="56">
        <f t="shared" si="23"/>
        <v>0</v>
      </c>
      <c r="AT45" s="56">
        <f t="shared" si="23"/>
        <v>0</v>
      </c>
      <c r="AU45" s="56">
        <f t="shared" si="23"/>
        <v>0</v>
      </c>
      <c r="AV45" s="56">
        <f t="shared" si="23"/>
        <v>0</v>
      </c>
      <c r="AW45" s="56">
        <f t="shared" si="23"/>
        <v>0</v>
      </c>
      <c r="AX45" s="56">
        <f t="shared" si="23"/>
        <v>0</v>
      </c>
      <c r="AY45" s="56">
        <f t="shared" si="23"/>
        <v>0</v>
      </c>
      <c r="AZ45" s="56">
        <f t="shared" si="23"/>
        <v>0</v>
      </c>
      <c r="BA45" s="56">
        <f t="shared" si="23"/>
        <v>0</v>
      </c>
      <c r="BB45" s="56">
        <f t="shared" si="23"/>
        <v>0</v>
      </c>
      <c r="BC45" s="56">
        <f t="shared" si="23"/>
        <v>0</v>
      </c>
      <c r="BD45" s="56">
        <f t="shared" si="23"/>
        <v>0</v>
      </c>
      <c r="BE45" s="56">
        <f t="shared" si="23"/>
        <v>0</v>
      </c>
      <c r="BF45" s="56">
        <f t="shared" si="23"/>
        <v>0</v>
      </c>
      <c r="BG45" s="56">
        <f t="shared" si="23"/>
        <v>0</v>
      </c>
      <c r="BH45" s="56">
        <f t="shared" si="23"/>
        <v>0</v>
      </c>
      <c r="BI45" s="56">
        <f t="shared" si="23"/>
        <v>0</v>
      </c>
      <c r="BJ45" s="56">
        <f t="shared" si="23"/>
        <v>0</v>
      </c>
      <c r="BK45" s="56">
        <f t="shared" si="23"/>
        <v>0</v>
      </c>
      <c r="BL45" s="56">
        <f t="shared" si="23"/>
        <v>0</v>
      </c>
      <c r="BM45" s="37"/>
      <c r="BN45" s="55"/>
      <c r="BO45" s="337"/>
    </row>
    <row r="46" spans="1:107" s="38" customFormat="1" ht="15" customHeight="1">
      <c r="A46" s="36" t="s">
        <v>25</v>
      </c>
      <c r="B46" s="56">
        <f>(B27-B114)*'Assumptions (Inputs)'!$C$26</f>
        <v>0</v>
      </c>
      <c r="C46" s="56">
        <f>(C27-C114)*'Assumptions (Inputs)'!$C$26</f>
        <v>0</v>
      </c>
      <c r="D46" s="56">
        <f>(D27-D114)*'Assumptions (Inputs)'!$C$26</f>
        <v>0</v>
      </c>
      <c r="E46" s="56">
        <f>(E27-E114)*'Assumptions (Inputs)'!$C$26</f>
        <v>0</v>
      </c>
      <c r="F46" s="56">
        <f>(F27-F114)*'Assumptions (Inputs)'!$C$26</f>
        <v>0</v>
      </c>
      <c r="G46" s="56">
        <f>(G27-G114)*'Assumptions (Inputs)'!$C$26</f>
        <v>0</v>
      </c>
      <c r="H46" s="56">
        <f>(H27-H114)*'Assumptions (Inputs)'!$C$26</f>
        <v>0</v>
      </c>
      <c r="I46" s="56">
        <f>(I27-I114)*'Assumptions (Inputs)'!$C$26</f>
        <v>0</v>
      </c>
      <c r="J46" s="56">
        <f>(J27-J114)*'Assumptions (Inputs)'!$C$26</f>
        <v>0</v>
      </c>
      <c r="K46" s="56">
        <f>(K27-K114)*'Assumptions (Inputs)'!$C$26</f>
        <v>0</v>
      </c>
      <c r="L46" s="56">
        <f>(L27-L114)*'Assumptions (Inputs)'!$C$26</f>
        <v>0</v>
      </c>
      <c r="M46" s="56">
        <f>(M27-M114)*'Assumptions (Inputs)'!$C$26</f>
        <v>0</v>
      </c>
      <c r="N46" s="56">
        <f>(N27-N114)*'Assumptions (Inputs)'!$C$26</f>
        <v>0</v>
      </c>
      <c r="O46" s="56">
        <f>(O27-O114)*'Assumptions (Inputs)'!$C$26</f>
        <v>0</v>
      </c>
      <c r="P46" s="56">
        <f>(P27-P114)*'Assumptions (Inputs)'!$C$26</f>
        <v>0</v>
      </c>
      <c r="Q46" s="56">
        <f>(Q27-Q114)*'Assumptions (Inputs)'!$C$26</f>
        <v>0</v>
      </c>
      <c r="R46" s="56">
        <f>(R27-R114)*'Assumptions (Inputs)'!$C$26</f>
        <v>0</v>
      </c>
      <c r="S46" s="56">
        <f>(S27-S114)*'Assumptions (Inputs)'!$C$26</f>
        <v>0</v>
      </c>
      <c r="T46" s="56">
        <f>(T27-T114)*'Assumptions (Inputs)'!$C$26</f>
        <v>0</v>
      </c>
      <c r="U46" s="56">
        <f>(U27-U114)*'Assumptions (Inputs)'!$C$26</f>
        <v>0</v>
      </c>
      <c r="V46" s="56">
        <f>(V27-V114)*'Assumptions (Inputs)'!$C$26</f>
        <v>0</v>
      </c>
      <c r="W46" s="56">
        <f>(W27-W114)*'Assumptions (Inputs)'!$C$26</f>
        <v>0</v>
      </c>
      <c r="X46" s="56">
        <f>(X27-X114)*'Assumptions (Inputs)'!$C$26</f>
        <v>0</v>
      </c>
      <c r="Y46" s="56">
        <f>(Y27-Y114)*'Assumptions (Inputs)'!$C$26</f>
        <v>0</v>
      </c>
      <c r="Z46" s="56">
        <f>(Z27-Z114)*'Assumptions (Inputs)'!$C$26</f>
        <v>0</v>
      </c>
      <c r="AA46" s="56">
        <f>(AA27-AA114)*'Assumptions (Inputs)'!$C$26</f>
        <v>0</v>
      </c>
      <c r="AB46" s="56">
        <f>(AB27-AB114)*'Assumptions (Inputs)'!$C$26</f>
        <v>0</v>
      </c>
      <c r="AC46" s="56">
        <f>(AC27-AC114)*'Assumptions (Inputs)'!$C$26</f>
        <v>0</v>
      </c>
      <c r="AD46" s="56">
        <f>(AD27-AD114)*'Assumptions (Inputs)'!$C$26</f>
        <v>0</v>
      </c>
      <c r="AE46" s="56">
        <f>(AE27-AE114)*'Assumptions (Inputs)'!$C$26</f>
        <v>0</v>
      </c>
      <c r="AF46" s="56">
        <f>(AF27-AF114)*'Assumptions (Inputs)'!$C$26</f>
        <v>0</v>
      </c>
      <c r="AG46" s="56">
        <f>(AG27-AG114)*'Assumptions (Inputs)'!$C$26</f>
        <v>0</v>
      </c>
      <c r="AH46" s="56">
        <f>(AH27-AH114)*'Assumptions (Inputs)'!$C$26</f>
        <v>0</v>
      </c>
      <c r="AI46" s="56">
        <f>(AI27-AI114)*'Assumptions (Inputs)'!$C$26</f>
        <v>0</v>
      </c>
      <c r="AJ46" s="56">
        <f>(AJ27-AJ114)*'Assumptions (Inputs)'!$C$26</f>
        <v>0</v>
      </c>
      <c r="AK46" s="56">
        <f>(AK27-AK114)*'Assumptions (Inputs)'!$C$26</f>
        <v>0</v>
      </c>
      <c r="AL46" s="56">
        <f>(AL27-AL114)*'Assumptions (Inputs)'!$C$26</f>
        <v>0</v>
      </c>
      <c r="AM46" s="56">
        <f>(AM27-AM114)*'Assumptions (Inputs)'!$C$26</f>
        <v>0</v>
      </c>
      <c r="AN46" s="56">
        <f>(AN27-AN114)*'Assumptions (Inputs)'!$C$26</f>
        <v>0</v>
      </c>
      <c r="AO46" s="56">
        <f>(AO27-AO114)*'Assumptions (Inputs)'!$C$26</f>
        <v>0</v>
      </c>
      <c r="AP46" s="56">
        <f>(AP27-AP114)*'Assumptions (Inputs)'!$C$26</f>
        <v>0</v>
      </c>
      <c r="AQ46" s="56">
        <f>(AQ27-AQ114)*'Assumptions (Inputs)'!$C$26</f>
        <v>0</v>
      </c>
      <c r="AR46" s="56">
        <f>(AR27-AR114)*'Assumptions (Inputs)'!$C$26</f>
        <v>0</v>
      </c>
      <c r="AS46" s="56">
        <f>(AS27-AS114)*'Assumptions (Inputs)'!$C$26</f>
        <v>0</v>
      </c>
      <c r="AT46" s="56">
        <f>(AT27-AT114)*'Assumptions (Inputs)'!$C$26</f>
        <v>0</v>
      </c>
      <c r="AU46" s="56">
        <f>(AU27-AU114)*'Assumptions (Inputs)'!$C$26</f>
        <v>0</v>
      </c>
      <c r="AV46" s="56">
        <f>(AV27-AV114)*'Assumptions (Inputs)'!$C$26</f>
        <v>0</v>
      </c>
      <c r="AW46" s="56">
        <f>(AW27-AW114)*'Assumptions (Inputs)'!$C$26</f>
        <v>0</v>
      </c>
      <c r="AX46" s="56">
        <f>(AX27-AX114)*'Assumptions (Inputs)'!$C$26</f>
        <v>0</v>
      </c>
      <c r="AY46" s="56">
        <f>(AY27-AY114)*'Assumptions (Inputs)'!$C$26</f>
        <v>0</v>
      </c>
      <c r="AZ46" s="56">
        <f>(AZ27-AZ114)*'Assumptions (Inputs)'!$C$26</f>
        <v>0</v>
      </c>
      <c r="BA46" s="56">
        <f>(BA27-BA114)*'Assumptions (Inputs)'!$C$26</f>
        <v>0</v>
      </c>
      <c r="BB46" s="56">
        <f>(BB27-BB114)*'Assumptions (Inputs)'!$C$26</f>
        <v>0</v>
      </c>
      <c r="BC46" s="56">
        <f>(BC27-BC114)*'Assumptions (Inputs)'!$C$26</f>
        <v>0</v>
      </c>
      <c r="BD46" s="56">
        <f>(BD27-BD114)*'Assumptions (Inputs)'!$C$26</f>
        <v>0</v>
      </c>
      <c r="BE46" s="56">
        <f>(BE27-BE114)*'Assumptions (Inputs)'!$C$26</f>
        <v>0</v>
      </c>
      <c r="BF46" s="56">
        <f>(BF27-BF114)*'Assumptions (Inputs)'!$C$26</f>
        <v>0</v>
      </c>
      <c r="BG46" s="56">
        <f>(BG27-BG114)*'Assumptions (Inputs)'!$C$26</f>
        <v>0</v>
      </c>
      <c r="BH46" s="56">
        <f>(BH27-BH114)*'Assumptions (Inputs)'!$C$26</f>
        <v>0</v>
      </c>
      <c r="BI46" s="56">
        <f>(BI27-BI114)*'Assumptions (Inputs)'!$C$26</f>
        <v>0</v>
      </c>
      <c r="BJ46" s="56">
        <f>(BJ27-BJ114)*'Assumptions (Inputs)'!$C$26</f>
        <v>0</v>
      </c>
      <c r="BK46" s="56">
        <f>(BK27-BK114)*'Assumptions (Inputs)'!$C$26</f>
        <v>0</v>
      </c>
      <c r="BL46" s="56">
        <f>(BL27-BL114)*'Assumptions (Inputs)'!$C$26</f>
        <v>0</v>
      </c>
      <c r="BM46" s="37"/>
      <c r="BN46" s="75">
        <f>SUM(B46:BM46)</f>
        <v>0</v>
      </c>
      <c r="BO46" s="337"/>
    </row>
    <row r="47" spans="1:107" s="79" customFormat="1" ht="15" customHeight="1">
      <c r="A47" s="36" t="s">
        <v>28</v>
      </c>
      <c r="B47" s="78">
        <f t="shared" ref="B47:BL47" si="24">SUM(B45:B46)</f>
        <v>0</v>
      </c>
      <c r="C47" s="78">
        <f t="shared" si="24"/>
        <v>0</v>
      </c>
      <c r="D47" s="78">
        <f>SUM(D45:D46)</f>
        <v>0</v>
      </c>
      <c r="E47" s="78">
        <f>SUM(E45:E46)</f>
        <v>0</v>
      </c>
      <c r="F47" s="78">
        <f t="shared" si="24"/>
        <v>0</v>
      </c>
      <c r="G47" s="78">
        <f t="shared" si="24"/>
        <v>0</v>
      </c>
      <c r="H47" s="78">
        <f t="shared" si="24"/>
        <v>0</v>
      </c>
      <c r="I47" s="78">
        <f t="shared" si="24"/>
        <v>0</v>
      </c>
      <c r="J47" s="78">
        <f t="shared" si="24"/>
        <v>0</v>
      </c>
      <c r="K47" s="78">
        <f t="shared" si="24"/>
        <v>0</v>
      </c>
      <c r="L47" s="78">
        <f t="shared" si="24"/>
        <v>0</v>
      </c>
      <c r="M47" s="78">
        <f t="shared" si="24"/>
        <v>0</v>
      </c>
      <c r="N47" s="78">
        <f t="shared" si="24"/>
        <v>0</v>
      </c>
      <c r="O47" s="78">
        <f t="shared" si="24"/>
        <v>0</v>
      </c>
      <c r="P47" s="78">
        <f t="shared" si="24"/>
        <v>0</v>
      </c>
      <c r="Q47" s="78">
        <f t="shared" si="24"/>
        <v>0</v>
      </c>
      <c r="R47" s="78">
        <f t="shared" si="24"/>
        <v>0</v>
      </c>
      <c r="S47" s="78">
        <f t="shared" si="24"/>
        <v>0</v>
      </c>
      <c r="T47" s="78">
        <f t="shared" si="24"/>
        <v>0</v>
      </c>
      <c r="U47" s="78">
        <f t="shared" si="24"/>
        <v>0</v>
      </c>
      <c r="V47" s="78">
        <f t="shared" si="24"/>
        <v>0</v>
      </c>
      <c r="W47" s="78">
        <f t="shared" si="24"/>
        <v>0</v>
      </c>
      <c r="X47" s="78">
        <f t="shared" si="24"/>
        <v>0</v>
      </c>
      <c r="Y47" s="78">
        <f t="shared" si="24"/>
        <v>0</v>
      </c>
      <c r="Z47" s="78">
        <f t="shared" si="24"/>
        <v>0</v>
      </c>
      <c r="AA47" s="78">
        <f t="shared" si="24"/>
        <v>0</v>
      </c>
      <c r="AB47" s="78">
        <f t="shared" si="24"/>
        <v>0</v>
      </c>
      <c r="AC47" s="78">
        <f t="shared" si="24"/>
        <v>0</v>
      </c>
      <c r="AD47" s="78">
        <f t="shared" si="24"/>
        <v>0</v>
      </c>
      <c r="AE47" s="78">
        <f t="shared" si="24"/>
        <v>0</v>
      </c>
      <c r="AF47" s="78">
        <f t="shared" si="24"/>
        <v>0</v>
      </c>
      <c r="AG47" s="78">
        <f t="shared" si="24"/>
        <v>0</v>
      </c>
      <c r="AH47" s="78">
        <f t="shared" si="24"/>
        <v>0</v>
      </c>
      <c r="AI47" s="78">
        <f t="shared" si="24"/>
        <v>0</v>
      </c>
      <c r="AJ47" s="78">
        <f t="shared" si="24"/>
        <v>0</v>
      </c>
      <c r="AK47" s="78">
        <f t="shared" si="24"/>
        <v>0</v>
      </c>
      <c r="AL47" s="78">
        <f t="shared" si="24"/>
        <v>0</v>
      </c>
      <c r="AM47" s="78">
        <f t="shared" si="24"/>
        <v>0</v>
      </c>
      <c r="AN47" s="78">
        <f t="shared" si="24"/>
        <v>0</v>
      </c>
      <c r="AO47" s="78">
        <f t="shared" si="24"/>
        <v>0</v>
      </c>
      <c r="AP47" s="78">
        <f t="shared" si="24"/>
        <v>0</v>
      </c>
      <c r="AQ47" s="78">
        <f t="shared" si="24"/>
        <v>0</v>
      </c>
      <c r="AR47" s="78">
        <f t="shared" si="24"/>
        <v>0</v>
      </c>
      <c r="AS47" s="78">
        <f t="shared" si="24"/>
        <v>0</v>
      </c>
      <c r="AT47" s="78">
        <f t="shared" si="24"/>
        <v>0</v>
      </c>
      <c r="AU47" s="78">
        <f t="shared" si="24"/>
        <v>0</v>
      </c>
      <c r="AV47" s="78">
        <f t="shared" si="24"/>
        <v>0</v>
      </c>
      <c r="AW47" s="78">
        <f t="shared" si="24"/>
        <v>0</v>
      </c>
      <c r="AX47" s="78">
        <f t="shared" si="24"/>
        <v>0</v>
      </c>
      <c r="AY47" s="78">
        <f t="shared" si="24"/>
        <v>0</v>
      </c>
      <c r="AZ47" s="78">
        <f t="shared" si="24"/>
        <v>0</v>
      </c>
      <c r="BA47" s="78">
        <f t="shared" si="24"/>
        <v>0</v>
      </c>
      <c r="BB47" s="78">
        <f t="shared" si="24"/>
        <v>0</v>
      </c>
      <c r="BC47" s="78">
        <f t="shared" si="24"/>
        <v>0</v>
      </c>
      <c r="BD47" s="78">
        <f t="shared" si="24"/>
        <v>0</v>
      </c>
      <c r="BE47" s="78">
        <f t="shared" si="24"/>
        <v>0</v>
      </c>
      <c r="BF47" s="78">
        <f t="shared" si="24"/>
        <v>0</v>
      </c>
      <c r="BG47" s="78">
        <f t="shared" si="24"/>
        <v>0</v>
      </c>
      <c r="BH47" s="78">
        <f t="shared" si="24"/>
        <v>0</v>
      </c>
      <c r="BI47" s="78">
        <f t="shared" si="24"/>
        <v>0</v>
      </c>
      <c r="BJ47" s="78">
        <f t="shared" si="24"/>
        <v>0</v>
      </c>
      <c r="BK47" s="78">
        <f t="shared" si="24"/>
        <v>0</v>
      </c>
      <c r="BL47" s="78">
        <f t="shared" si="24"/>
        <v>0</v>
      </c>
      <c r="BM47" s="37"/>
      <c r="BN47" s="55"/>
      <c r="BO47" s="3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</row>
    <row r="48" spans="1:107" s="38" customFormat="1" ht="15" customHeight="1" thickBot="1">
      <c r="A48" s="36" t="s">
        <v>29</v>
      </c>
      <c r="B48" s="69">
        <f t="shared" ref="B48:K48" si="25">AVERAGE(B45,B47)</f>
        <v>0</v>
      </c>
      <c r="C48" s="69">
        <f t="shared" si="25"/>
        <v>0</v>
      </c>
      <c r="D48" s="69">
        <f t="shared" si="25"/>
        <v>0</v>
      </c>
      <c r="E48" s="69">
        <f>AVERAGE(E45,E47)</f>
        <v>0</v>
      </c>
      <c r="F48" s="69">
        <f t="shared" si="25"/>
        <v>0</v>
      </c>
      <c r="G48" s="69">
        <f>AVERAGE(G45,G47)</f>
        <v>0</v>
      </c>
      <c r="H48" s="69">
        <f t="shared" si="25"/>
        <v>0</v>
      </c>
      <c r="I48" s="69">
        <f t="shared" si="25"/>
        <v>0</v>
      </c>
      <c r="J48" s="69">
        <f t="shared" si="25"/>
        <v>0</v>
      </c>
      <c r="K48" s="69">
        <f t="shared" si="25"/>
        <v>0</v>
      </c>
      <c r="L48" s="69">
        <f>AVERAGE(L45,L47)</f>
        <v>0</v>
      </c>
      <c r="M48" s="69">
        <f>AVERAGE(M45,M47)</f>
        <v>0</v>
      </c>
      <c r="N48" s="69">
        <f>AVERAGE(N45,N47)</f>
        <v>0</v>
      </c>
      <c r="O48" s="69">
        <f t="shared" ref="O48:BL48" si="26">AVERAGE(O45,O47)</f>
        <v>0</v>
      </c>
      <c r="P48" s="69">
        <f t="shared" si="26"/>
        <v>0</v>
      </c>
      <c r="Q48" s="69">
        <f t="shared" si="26"/>
        <v>0</v>
      </c>
      <c r="R48" s="69">
        <f t="shared" si="26"/>
        <v>0</v>
      </c>
      <c r="S48" s="69">
        <f t="shared" si="26"/>
        <v>0</v>
      </c>
      <c r="T48" s="69">
        <f t="shared" si="26"/>
        <v>0</v>
      </c>
      <c r="U48" s="69">
        <f t="shared" si="26"/>
        <v>0</v>
      </c>
      <c r="V48" s="69">
        <f t="shared" si="26"/>
        <v>0</v>
      </c>
      <c r="W48" s="69">
        <f t="shared" si="26"/>
        <v>0</v>
      </c>
      <c r="X48" s="69">
        <f t="shared" si="26"/>
        <v>0</v>
      </c>
      <c r="Y48" s="69">
        <f t="shared" si="26"/>
        <v>0</v>
      </c>
      <c r="Z48" s="69">
        <f t="shared" si="26"/>
        <v>0</v>
      </c>
      <c r="AA48" s="69">
        <f t="shared" si="26"/>
        <v>0</v>
      </c>
      <c r="AB48" s="69">
        <f t="shared" si="26"/>
        <v>0</v>
      </c>
      <c r="AC48" s="69">
        <f t="shared" si="26"/>
        <v>0</v>
      </c>
      <c r="AD48" s="69">
        <f t="shared" si="26"/>
        <v>0</v>
      </c>
      <c r="AE48" s="69">
        <f t="shared" si="26"/>
        <v>0</v>
      </c>
      <c r="AF48" s="69">
        <f t="shared" si="26"/>
        <v>0</v>
      </c>
      <c r="AG48" s="69">
        <f t="shared" si="26"/>
        <v>0</v>
      </c>
      <c r="AH48" s="69">
        <f t="shared" si="26"/>
        <v>0</v>
      </c>
      <c r="AI48" s="69">
        <f t="shared" si="26"/>
        <v>0</v>
      </c>
      <c r="AJ48" s="69">
        <f t="shared" si="26"/>
        <v>0</v>
      </c>
      <c r="AK48" s="69">
        <f t="shared" si="26"/>
        <v>0</v>
      </c>
      <c r="AL48" s="69">
        <f t="shared" si="26"/>
        <v>0</v>
      </c>
      <c r="AM48" s="69">
        <f t="shared" si="26"/>
        <v>0</v>
      </c>
      <c r="AN48" s="69">
        <f t="shared" si="26"/>
        <v>0</v>
      </c>
      <c r="AO48" s="69">
        <f t="shared" si="26"/>
        <v>0</v>
      </c>
      <c r="AP48" s="69">
        <f t="shared" si="26"/>
        <v>0</v>
      </c>
      <c r="AQ48" s="69">
        <f t="shared" si="26"/>
        <v>0</v>
      </c>
      <c r="AR48" s="69">
        <f t="shared" si="26"/>
        <v>0</v>
      </c>
      <c r="AS48" s="69">
        <f t="shared" si="26"/>
        <v>0</v>
      </c>
      <c r="AT48" s="69">
        <f t="shared" si="26"/>
        <v>0</v>
      </c>
      <c r="AU48" s="69">
        <f t="shared" si="26"/>
        <v>0</v>
      </c>
      <c r="AV48" s="69">
        <f t="shared" si="26"/>
        <v>0</v>
      </c>
      <c r="AW48" s="69">
        <f t="shared" si="26"/>
        <v>0</v>
      </c>
      <c r="AX48" s="69">
        <f t="shared" si="26"/>
        <v>0</v>
      </c>
      <c r="AY48" s="69">
        <f t="shared" si="26"/>
        <v>0</v>
      </c>
      <c r="AZ48" s="69">
        <f t="shared" si="26"/>
        <v>0</v>
      </c>
      <c r="BA48" s="69">
        <f t="shared" si="26"/>
        <v>0</v>
      </c>
      <c r="BB48" s="69">
        <f t="shared" si="26"/>
        <v>0</v>
      </c>
      <c r="BC48" s="69">
        <f t="shared" si="26"/>
        <v>0</v>
      </c>
      <c r="BD48" s="69">
        <f t="shared" si="26"/>
        <v>0</v>
      </c>
      <c r="BE48" s="69">
        <f t="shared" si="26"/>
        <v>0</v>
      </c>
      <c r="BF48" s="69">
        <f t="shared" si="26"/>
        <v>0</v>
      </c>
      <c r="BG48" s="69">
        <f t="shared" si="26"/>
        <v>0</v>
      </c>
      <c r="BH48" s="69">
        <f t="shared" si="26"/>
        <v>0</v>
      </c>
      <c r="BI48" s="69">
        <f t="shared" si="26"/>
        <v>0</v>
      </c>
      <c r="BJ48" s="69">
        <f t="shared" si="26"/>
        <v>0</v>
      </c>
      <c r="BK48" s="69">
        <f t="shared" si="26"/>
        <v>0</v>
      </c>
      <c r="BL48" s="69">
        <f t="shared" si="26"/>
        <v>0</v>
      </c>
      <c r="BM48" s="37"/>
      <c r="BN48" s="55"/>
      <c r="BO48" s="3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</row>
    <row r="49" spans="1:107" s="38" customFormat="1" ht="15" customHeight="1" thickTop="1">
      <c r="A49" s="82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37"/>
      <c r="BN49" s="55"/>
      <c r="BO49" s="3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</row>
    <row r="50" spans="1:107" s="74" customFormat="1" ht="15" customHeight="1">
      <c r="A50" s="332" t="s">
        <v>73</v>
      </c>
      <c r="B50" s="72">
        <f>B22-B36-B42-B48</f>
        <v>0</v>
      </c>
      <c r="C50" s="72">
        <f t="shared" ref="C50:BH50" si="27">C22-C36-C42-C48</f>
        <v>0</v>
      </c>
      <c r="D50" s="72">
        <f t="shared" si="27"/>
        <v>0</v>
      </c>
      <c r="E50" s="72">
        <f t="shared" si="27"/>
        <v>0</v>
      </c>
      <c r="F50" s="72">
        <f t="shared" si="27"/>
        <v>0</v>
      </c>
      <c r="G50" s="72">
        <f t="shared" si="27"/>
        <v>0</v>
      </c>
      <c r="H50" s="72">
        <f t="shared" si="27"/>
        <v>0</v>
      </c>
      <c r="I50" s="72">
        <f t="shared" si="27"/>
        <v>0</v>
      </c>
      <c r="J50" s="72">
        <f t="shared" si="27"/>
        <v>0</v>
      </c>
      <c r="K50" s="72">
        <f t="shared" si="27"/>
        <v>0</v>
      </c>
      <c r="L50" s="72">
        <f t="shared" si="27"/>
        <v>0</v>
      </c>
      <c r="M50" s="72">
        <f t="shared" si="27"/>
        <v>0</v>
      </c>
      <c r="N50" s="72">
        <f t="shared" si="27"/>
        <v>0</v>
      </c>
      <c r="O50" s="72">
        <f t="shared" si="27"/>
        <v>0</v>
      </c>
      <c r="P50" s="72">
        <f t="shared" si="27"/>
        <v>0</v>
      </c>
      <c r="Q50" s="72">
        <f t="shared" si="27"/>
        <v>0</v>
      </c>
      <c r="R50" s="72">
        <f t="shared" si="27"/>
        <v>0</v>
      </c>
      <c r="S50" s="72">
        <f t="shared" si="27"/>
        <v>0</v>
      </c>
      <c r="T50" s="72">
        <f t="shared" si="27"/>
        <v>0</v>
      </c>
      <c r="U50" s="72">
        <f t="shared" si="27"/>
        <v>0</v>
      </c>
      <c r="V50" s="72">
        <f t="shared" si="27"/>
        <v>0</v>
      </c>
      <c r="W50" s="72">
        <f t="shared" si="27"/>
        <v>0</v>
      </c>
      <c r="X50" s="72">
        <f t="shared" si="27"/>
        <v>0</v>
      </c>
      <c r="Y50" s="72">
        <f t="shared" si="27"/>
        <v>0</v>
      </c>
      <c r="Z50" s="72">
        <f t="shared" si="27"/>
        <v>0</v>
      </c>
      <c r="AA50" s="72">
        <f t="shared" si="27"/>
        <v>0</v>
      </c>
      <c r="AB50" s="72">
        <f t="shared" si="27"/>
        <v>0</v>
      </c>
      <c r="AC50" s="72">
        <f t="shared" si="27"/>
        <v>0</v>
      </c>
      <c r="AD50" s="72">
        <f t="shared" si="27"/>
        <v>0</v>
      </c>
      <c r="AE50" s="72">
        <f t="shared" si="27"/>
        <v>0</v>
      </c>
      <c r="AF50" s="72">
        <f t="shared" si="27"/>
        <v>0</v>
      </c>
      <c r="AG50" s="72">
        <f t="shared" si="27"/>
        <v>0</v>
      </c>
      <c r="AH50" s="72">
        <f t="shared" si="27"/>
        <v>0</v>
      </c>
      <c r="AI50" s="72">
        <f t="shared" si="27"/>
        <v>0</v>
      </c>
      <c r="AJ50" s="72">
        <f t="shared" si="27"/>
        <v>0</v>
      </c>
      <c r="AK50" s="72">
        <f t="shared" si="27"/>
        <v>0</v>
      </c>
      <c r="AL50" s="72">
        <f t="shared" si="27"/>
        <v>0</v>
      </c>
      <c r="AM50" s="72">
        <f t="shared" si="27"/>
        <v>0</v>
      </c>
      <c r="AN50" s="72">
        <f t="shared" si="27"/>
        <v>0</v>
      </c>
      <c r="AO50" s="72">
        <f t="shared" si="27"/>
        <v>0</v>
      </c>
      <c r="AP50" s="72">
        <f t="shared" si="27"/>
        <v>0</v>
      </c>
      <c r="AQ50" s="72">
        <f t="shared" si="27"/>
        <v>0</v>
      </c>
      <c r="AR50" s="72">
        <f t="shared" si="27"/>
        <v>0</v>
      </c>
      <c r="AS50" s="72">
        <f t="shared" si="27"/>
        <v>0</v>
      </c>
      <c r="AT50" s="72">
        <f t="shared" si="27"/>
        <v>0</v>
      </c>
      <c r="AU50" s="72">
        <f t="shared" si="27"/>
        <v>0</v>
      </c>
      <c r="AV50" s="72">
        <f t="shared" si="27"/>
        <v>0</v>
      </c>
      <c r="AW50" s="72">
        <f t="shared" si="27"/>
        <v>0</v>
      </c>
      <c r="AX50" s="72">
        <f t="shared" si="27"/>
        <v>0</v>
      </c>
      <c r="AY50" s="72">
        <f t="shared" si="27"/>
        <v>0</v>
      </c>
      <c r="AZ50" s="72">
        <f t="shared" si="27"/>
        <v>0</v>
      </c>
      <c r="BA50" s="72">
        <f t="shared" si="27"/>
        <v>0</v>
      </c>
      <c r="BB50" s="72">
        <f t="shared" si="27"/>
        <v>0</v>
      </c>
      <c r="BC50" s="72">
        <f>BC22-BC36-BC42-BC48</f>
        <v>0</v>
      </c>
      <c r="BD50" s="72">
        <f>BD22-BD36-BD42-BD48</f>
        <v>0</v>
      </c>
      <c r="BE50" s="72">
        <f t="shared" si="27"/>
        <v>0</v>
      </c>
      <c r="BF50" s="72">
        <f t="shared" si="27"/>
        <v>0</v>
      </c>
      <c r="BG50" s="72">
        <f t="shared" si="27"/>
        <v>0</v>
      </c>
      <c r="BH50" s="72">
        <f t="shared" si="27"/>
        <v>0</v>
      </c>
      <c r="BI50" s="72">
        <f>BI22-BI36-BI42-BI48</f>
        <v>0</v>
      </c>
      <c r="BJ50" s="72">
        <f>BJ22-BJ36-BJ42-BJ48</f>
        <v>0</v>
      </c>
      <c r="BK50" s="72">
        <f>BK22-BK36-BK42-BK48</f>
        <v>0</v>
      </c>
      <c r="BL50" s="72">
        <f>BL22-BL36-BL42-BL48</f>
        <v>0</v>
      </c>
      <c r="BM50" s="113"/>
      <c r="BN50" s="75"/>
      <c r="BO50" s="338"/>
    </row>
    <row r="51" spans="1:107" s="38" customFormat="1" ht="15" customHeight="1">
      <c r="A51" s="70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37"/>
      <c r="BN51" s="55"/>
      <c r="BO51" s="337"/>
    </row>
    <row r="52" spans="1:107" s="74" customFormat="1" ht="15" customHeight="1">
      <c r="A52" s="80" t="s">
        <v>54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113"/>
      <c r="BN52" s="72"/>
      <c r="BO52" s="338"/>
    </row>
    <row r="53" spans="1:107" s="38" customFormat="1" ht="15" customHeight="1">
      <c r="A53" s="37" t="s">
        <v>70</v>
      </c>
      <c r="B53" s="81">
        <f>(+B33-B114)*'Assumptions (Inputs)'!$D$31/'Assumptions (Inputs)'!$D$30</f>
        <v>0</v>
      </c>
      <c r="C53" s="81">
        <f>(+C33-C114)*'Assumptions (Inputs)'!$D$31/'Assumptions (Inputs)'!$D$30</f>
        <v>0</v>
      </c>
      <c r="D53" s="81">
        <f>(+D33-D114)*'Assumptions (Inputs)'!$D$31/'Assumptions (Inputs)'!$D$30</f>
        <v>0</v>
      </c>
      <c r="E53" s="81">
        <f>(+E33-E114)*'Assumptions (Inputs)'!$D$31/'Assumptions (Inputs)'!$D$30</f>
        <v>0</v>
      </c>
      <c r="F53" s="81">
        <f>(+F33-F114)*'Assumptions (Inputs)'!$D$31/'Assumptions (Inputs)'!$D$30</f>
        <v>0</v>
      </c>
      <c r="G53" s="81">
        <f>(+G33-G114)*'Assumptions (Inputs)'!$D$31/'Assumptions (Inputs)'!$D$30</f>
        <v>0</v>
      </c>
      <c r="H53" s="81">
        <f>(+H33-H114)*'Assumptions (Inputs)'!$D$31/'Assumptions (Inputs)'!$D$30</f>
        <v>0</v>
      </c>
      <c r="I53" s="81">
        <f>(+I33-I114)*'Assumptions (Inputs)'!$D$31/'Assumptions (Inputs)'!$D$30</f>
        <v>0</v>
      </c>
      <c r="J53" s="81">
        <f>(+J33-J114)*'Assumptions (Inputs)'!$D$31/'Assumptions (Inputs)'!$D$30</f>
        <v>0</v>
      </c>
      <c r="K53" s="81">
        <f>(+K33-K114)*'Assumptions (Inputs)'!$D$31/'Assumptions (Inputs)'!$D$30</f>
        <v>0</v>
      </c>
      <c r="L53" s="81">
        <f>(+L33-L114)*'Assumptions (Inputs)'!$D$31/'Assumptions (Inputs)'!$D$30</f>
        <v>0</v>
      </c>
      <c r="M53" s="81">
        <f>(+M33-M114)*'Assumptions (Inputs)'!$D$31/'Assumptions (Inputs)'!$D$30</f>
        <v>0</v>
      </c>
      <c r="N53" s="81">
        <f>(+N33-N114)*'Assumptions (Inputs)'!$D$31/'Assumptions (Inputs)'!$D$30</f>
        <v>0</v>
      </c>
      <c r="O53" s="81">
        <f>(+O33-O114)*'Assumptions (Inputs)'!$D$31/'Assumptions (Inputs)'!$D$30</f>
        <v>0</v>
      </c>
      <c r="P53" s="81">
        <f>(+P33-P114)*'Assumptions (Inputs)'!$D$31/'Assumptions (Inputs)'!$D$30</f>
        <v>0</v>
      </c>
      <c r="Q53" s="81">
        <f>(+Q33-Q114)*'Assumptions (Inputs)'!$D$31/'Assumptions (Inputs)'!$D$30</f>
        <v>0</v>
      </c>
      <c r="R53" s="81">
        <f>(+R33-R114)*'Assumptions (Inputs)'!$D$31/'Assumptions (Inputs)'!$D$30</f>
        <v>0</v>
      </c>
      <c r="S53" s="81">
        <f>(+S33-S114)*'Assumptions (Inputs)'!$D$31/'Assumptions (Inputs)'!$D$30</f>
        <v>0</v>
      </c>
      <c r="T53" s="81">
        <f>(+T33-T114)*'Assumptions (Inputs)'!$D$31/'Assumptions (Inputs)'!$D$30</f>
        <v>0</v>
      </c>
      <c r="U53" s="81">
        <f>(+U33-U114)*'Assumptions (Inputs)'!$D$31/'Assumptions (Inputs)'!$D$30</f>
        <v>0</v>
      </c>
      <c r="V53" s="81">
        <f>(+V33-V114)*'Assumptions (Inputs)'!$D$31/'Assumptions (Inputs)'!$D$30</f>
        <v>0</v>
      </c>
      <c r="W53" s="81">
        <f>(+W33-W114)*'Assumptions (Inputs)'!$D$31/'Assumptions (Inputs)'!$D$30</f>
        <v>0</v>
      </c>
      <c r="X53" s="81">
        <f>(+X33-X114)*'Assumptions (Inputs)'!$D$31/'Assumptions (Inputs)'!$D$30</f>
        <v>0</v>
      </c>
      <c r="Y53" s="81">
        <f>(+Y33-Y114)*'Assumptions (Inputs)'!$D$31/'Assumptions (Inputs)'!$D$30</f>
        <v>0</v>
      </c>
      <c r="Z53" s="81">
        <f>(+Z33-Z114)*'Assumptions (Inputs)'!$D$31/'Assumptions (Inputs)'!$D$30</f>
        <v>0</v>
      </c>
      <c r="AA53" s="81">
        <f>(+AA33-AA114)*'Assumptions (Inputs)'!$D$31/'Assumptions (Inputs)'!$D$30</f>
        <v>0</v>
      </c>
      <c r="AB53" s="81">
        <f>(+AB33-AB114)*'Assumptions (Inputs)'!$D$31/'Assumptions (Inputs)'!$D$30</f>
        <v>0</v>
      </c>
      <c r="AC53" s="81">
        <f>(+AC33-AC114)*'Assumptions (Inputs)'!$D$31/'Assumptions (Inputs)'!$D$30</f>
        <v>0</v>
      </c>
      <c r="AD53" s="81">
        <f>(+AD33-AD114)*'Assumptions (Inputs)'!$D$31/'Assumptions (Inputs)'!$D$30</f>
        <v>0</v>
      </c>
      <c r="AE53" s="81">
        <f>(+AE33-AE114)*'Assumptions (Inputs)'!$D$31/'Assumptions (Inputs)'!$D$30</f>
        <v>0</v>
      </c>
      <c r="AF53" s="81">
        <f>(+AF33-AF114)*'Assumptions (Inputs)'!$D$31/'Assumptions (Inputs)'!$D$30</f>
        <v>0</v>
      </c>
      <c r="AG53" s="81">
        <f>(+AG33-AG114)*'Assumptions (Inputs)'!$D$31/'Assumptions (Inputs)'!$D$30</f>
        <v>0</v>
      </c>
      <c r="AH53" s="81">
        <f>(+AH33-AH114)*'Assumptions (Inputs)'!$D$31/'Assumptions (Inputs)'!$D$30</f>
        <v>0</v>
      </c>
      <c r="AI53" s="81">
        <f>(+AI33-AI114)*'Assumptions (Inputs)'!$D$31/'Assumptions (Inputs)'!$D$30</f>
        <v>0</v>
      </c>
      <c r="AJ53" s="81">
        <f>(+AJ33-AJ114)*'Assumptions (Inputs)'!$D$31/'Assumptions (Inputs)'!$D$30</f>
        <v>0</v>
      </c>
      <c r="AK53" s="81">
        <f>(+AK33-AK114)*'Assumptions (Inputs)'!$D$31/'Assumptions (Inputs)'!$D$30</f>
        <v>0</v>
      </c>
      <c r="AL53" s="81">
        <f>(+AL33-AL114)*'Assumptions (Inputs)'!$D$31/'Assumptions (Inputs)'!$D$30</f>
        <v>0</v>
      </c>
      <c r="AM53" s="81">
        <f>(+AM33-AM114)*'Assumptions (Inputs)'!$D$31/'Assumptions (Inputs)'!$D$30</f>
        <v>0</v>
      </c>
      <c r="AN53" s="81">
        <f>(+AN33-AN114)*'Assumptions (Inputs)'!$D$31/'Assumptions (Inputs)'!$D$30</f>
        <v>0</v>
      </c>
      <c r="AO53" s="81">
        <f>(+AO33-AO114)*'Assumptions (Inputs)'!$D$31/'Assumptions (Inputs)'!$D$30</f>
        <v>0</v>
      </c>
      <c r="AP53" s="81">
        <f>(+AP33-AP114)*'Assumptions (Inputs)'!$D$31/'Assumptions (Inputs)'!$D$30</f>
        <v>0</v>
      </c>
      <c r="AQ53" s="81">
        <f>(+AQ33-AQ114)*'Assumptions (Inputs)'!$D$31/'Assumptions (Inputs)'!$D$30</f>
        <v>0</v>
      </c>
      <c r="AR53" s="81">
        <f>(+AR33-AR114)*'Assumptions (Inputs)'!$D$31/'Assumptions (Inputs)'!$D$30</f>
        <v>0</v>
      </c>
      <c r="AS53" s="81">
        <f>(+AS33-AS114)*'Assumptions (Inputs)'!$D$31/'Assumptions (Inputs)'!$D$30</f>
        <v>0</v>
      </c>
      <c r="AT53" s="81">
        <f>(+AT33-AT114)*'Assumptions (Inputs)'!$D$31/'Assumptions (Inputs)'!$D$30</f>
        <v>0</v>
      </c>
      <c r="AU53" s="81">
        <f>(+AU33-AU114)*'Assumptions (Inputs)'!$D$31/'Assumptions (Inputs)'!$D$30</f>
        <v>0</v>
      </c>
      <c r="AV53" s="81">
        <f>(+AV33-AV114)*'Assumptions (Inputs)'!$D$31/'Assumptions (Inputs)'!$D$30</f>
        <v>0</v>
      </c>
      <c r="AW53" s="81">
        <f>(+AW33-AW114)*'Assumptions (Inputs)'!$D$31/'Assumptions (Inputs)'!$D$30</f>
        <v>0</v>
      </c>
      <c r="AX53" s="81">
        <f>(+AX33-AX114)*'Assumptions (Inputs)'!$D$31/'Assumptions (Inputs)'!$D$30</f>
        <v>0</v>
      </c>
      <c r="AY53" s="81">
        <f>(+AY33-AY114)*'Assumptions (Inputs)'!$D$31/'Assumptions (Inputs)'!$D$30</f>
        <v>0</v>
      </c>
      <c r="AZ53" s="81">
        <f>(+AZ33-AZ114)*'Assumptions (Inputs)'!$D$31/'Assumptions (Inputs)'!$D$30</f>
        <v>0</v>
      </c>
      <c r="BA53" s="81">
        <f>(+BA33-BA114)*'Assumptions (Inputs)'!$D$31/'Assumptions (Inputs)'!$D$30</f>
        <v>0</v>
      </c>
      <c r="BB53" s="81">
        <f>(+BB33-BB114)*'Assumptions (Inputs)'!$D$31/'Assumptions (Inputs)'!$D$30</f>
        <v>0</v>
      </c>
      <c r="BC53" s="81">
        <f>(+BC33-BC114)*'Assumptions (Inputs)'!$D$31/'Assumptions (Inputs)'!$D$30</f>
        <v>0</v>
      </c>
      <c r="BD53" s="81">
        <f>(+BD33-BD114)*'Assumptions (Inputs)'!$D$31/'Assumptions (Inputs)'!$D$30</f>
        <v>0</v>
      </c>
      <c r="BE53" s="81">
        <f>(+BE33-BE114)*'Assumptions (Inputs)'!$D$31/'Assumptions (Inputs)'!$D$30</f>
        <v>0</v>
      </c>
      <c r="BF53" s="81">
        <f>(+BF33-BF114)*'Assumptions (Inputs)'!$D$31/'Assumptions (Inputs)'!$D$30</f>
        <v>0</v>
      </c>
      <c r="BG53" s="81">
        <f>(+BG33-BG114)*'Assumptions (Inputs)'!$D$31/'Assumptions (Inputs)'!$D$30</f>
        <v>0</v>
      </c>
      <c r="BH53" s="81">
        <f>(+BH33-BH114)*'Assumptions (Inputs)'!$D$31/'Assumptions (Inputs)'!$D$30</f>
        <v>0</v>
      </c>
      <c r="BI53" s="81">
        <f>(+BI33-BI114)*'Assumptions (Inputs)'!$D$31/'Assumptions (Inputs)'!$D$30</f>
        <v>0</v>
      </c>
      <c r="BJ53" s="81">
        <f>(+BJ33-BJ114)*'Assumptions (Inputs)'!$D$31/'Assumptions (Inputs)'!$D$30</f>
        <v>0</v>
      </c>
      <c r="BK53" s="81">
        <f>(+BK33-BK114)*'Assumptions (Inputs)'!$D$31/'Assumptions (Inputs)'!$D$30</f>
        <v>0</v>
      </c>
      <c r="BL53" s="81">
        <f>(+BL33-BL114)*'Assumptions (Inputs)'!$D$31/'Assumptions (Inputs)'!$D$30</f>
        <v>0</v>
      </c>
      <c r="BM53" s="99"/>
      <c r="BN53" s="75">
        <f>SUM(B53:BM53)</f>
        <v>0</v>
      </c>
      <c r="BO53" s="343"/>
    </row>
    <row r="54" spans="1:107" s="38" customFormat="1" ht="15" customHeight="1">
      <c r="A54" s="36" t="s">
        <v>53</v>
      </c>
      <c r="B54" s="75">
        <f t="shared" ref="B54:BL54" si="28">B33</f>
        <v>0</v>
      </c>
      <c r="C54" s="75">
        <f t="shared" si="28"/>
        <v>0</v>
      </c>
      <c r="D54" s="75">
        <f t="shared" si="28"/>
        <v>0</v>
      </c>
      <c r="E54" s="75">
        <f t="shared" si="28"/>
        <v>0</v>
      </c>
      <c r="F54" s="75">
        <f t="shared" si="28"/>
        <v>0</v>
      </c>
      <c r="G54" s="75">
        <f t="shared" si="28"/>
        <v>0</v>
      </c>
      <c r="H54" s="75">
        <f t="shared" si="28"/>
        <v>0</v>
      </c>
      <c r="I54" s="75">
        <f t="shared" si="28"/>
        <v>0</v>
      </c>
      <c r="J54" s="75">
        <f t="shared" si="28"/>
        <v>0</v>
      </c>
      <c r="K54" s="75">
        <f t="shared" si="28"/>
        <v>0</v>
      </c>
      <c r="L54" s="75">
        <f t="shared" si="28"/>
        <v>0</v>
      </c>
      <c r="M54" s="75">
        <f t="shared" si="28"/>
        <v>0</v>
      </c>
      <c r="N54" s="75">
        <f t="shared" si="28"/>
        <v>0</v>
      </c>
      <c r="O54" s="75">
        <f t="shared" si="28"/>
        <v>0</v>
      </c>
      <c r="P54" s="75">
        <f t="shared" si="28"/>
        <v>0</v>
      </c>
      <c r="Q54" s="75">
        <f t="shared" si="28"/>
        <v>0</v>
      </c>
      <c r="R54" s="75">
        <f t="shared" si="28"/>
        <v>0</v>
      </c>
      <c r="S54" s="75">
        <f t="shared" si="28"/>
        <v>0</v>
      </c>
      <c r="T54" s="75">
        <f t="shared" si="28"/>
        <v>0</v>
      </c>
      <c r="U54" s="75">
        <f t="shared" si="28"/>
        <v>0</v>
      </c>
      <c r="V54" s="75">
        <f t="shared" si="28"/>
        <v>0</v>
      </c>
      <c r="W54" s="75">
        <f t="shared" si="28"/>
        <v>0</v>
      </c>
      <c r="X54" s="75">
        <f t="shared" si="28"/>
        <v>0</v>
      </c>
      <c r="Y54" s="75">
        <f t="shared" si="28"/>
        <v>0</v>
      </c>
      <c r="Z54" s="75">
        <f t="shared" si="28"/>
        <v>0</v>
      </c>
      <c r="AA54" s="75">
        <f t="shared" si="28"/>
        <v>0</v>
      </c>
      <c r="AB54" s="75">
        <f t="shared" si="28"/>
        <v>0</v>
      </c>
      <c r="AC54" s="75">
        <f t="shared" si="28"/>
        <v>0</v>
      </c>
      <c r="AD54" s="75">
        <f t="shared" si="28"/>
        <v>0</v>
      </c>
      <c r="AE54" s="75">
        <f t="shared" si="28"/>
        <v>0</v>
      </c>
      <c r="AF54" s="75">
        <f t="shared" si="28"/>
        <v>0</v>
      </c>
      <c r="AG54" s="75">
        <f t="shared" si="28"/>
        <v>0</v>
      </c>
      <c r="AH54" s="75">
        <f t="shared" si="28"/>
        <v>0</v>
      </c>
      <c r="AI54" s="75">
        <f t="shared" si="28"/>
        <v>0</v>
      </c>
      <c r="AJ54" s="75">
        <f t="shared" si="28"/>
        <v>0</v>
      </c>
      <c r="AK54" s="75">
        <f t="shared" si="28"/>
        <v>0</v>
      </c>
      <c r="AL54" s="75">
        <f t="shared" si="28"/>
        <v>0</v>
      </c>
      <c r="AM54" s="75">
        <f t="shared" si="28"/>
        <v>0</v>
      </c>
      <c r="AN54" s="75">
        <f t="shared" si="28"/>
        <v>0</v>
      </c>
      <c r="AO54" s="75">
        <f t="shared" si="28"/>
        <v>0</v>
      </c>
      <c r="AP54" s="75">
        <f t="shared" si="28"/>
        <v>0</v>
      </c>
      <c r="AQ54" s="75">
        <f t="shared" si="28"/>
        <v>0</v>
      </c>
      <c r="AR54" s="75">
        <f t="shared" si="28"/>
        <v>0</v>
      </c>
      <c r="AS54" s="75">
        <f t="shared" si="28"/>
        <v>0</v>
      </c>
      <c r="AT54" s="75">
        <f t="shared" si="28"/>
        <v>0</v>
      </c>
      <c r="AU54" s="75">
        <f t="shared" si="28"/>
        <v>0</v>
      </c>
      <c r="AV54" s="75">
        <f t="shared" si="28"/>
        <v>0</v>
      </c>
      <c r="AW54" s="75">
        <f t="shared" si="28"/>
        <v>0</v>
      </c>
      <c r="AX54" s="75">
        <f t="shared" si="28"/>
        <v>0</v>
      </c>
      <c r="AY54" s="75">
        <f t="shared" si="28"/>
        <v>0</v>
      </c>
      <c r="AZ54" s="75">
        <f t="shared" si="28"/>
        <v>0</v>
      </c>
      <c r="BA54" s="75">
        <f t="shared" si="28"/>
        <v>0</v>
      </c>
      <c r="BB54" s="75">
        <f t="shared" si="28"/>
        <v>0</v>
      </c>
      <c r="BC54" s="75">
        <f t="shared" si="28"/>
        <v>0</v>
      </c>
      <c r="BD54" s="75">
        <f t="shared" si="28"/>
        <v>0</v>
      </c>
      <c r="BE54" s="75">
        <f t="shared" si="28"/>
        <v>0</v>
      </c>
      <c r="BF54" s="75">
        <f t="shared" si="28"/>
        <v>0</v>
      </c>
      <c r="BG54" s="75">
        <f t="shared" si="28"/>
        <v>0</v>
      </c>
      <c r="BH54" s="75">
        <f t="shared" si="28"/>
        <v>0</v>
      </c>
      <c r="BI54" s="75">
        <f t="shared" si="28"/>
        <v>0</v>
      </c>
      <c r="BJ54" s="75">
        <f t="shared" si="28"/>
        <v>0</v>
      </c>
      <c r="BK54" s="75">
        <f t="shared" si="28"/>
        <v>0</v>
      </c>
      <c r="BL54" s="75">
        <f t="shared" si="28"/>
        <v>0</v>
      </c>
      <c r="BM54" s="37"/>
      <c r="BN54" s="75">
        <f>SUM(B54:BM54)</f>
        <v>0</v>
      </c>
      <c r="BO54" s="337"/>
    </row>
    <row r="55" spans="1:107" s="38" customFormat="1" ht="15" customHeight="1">
      <c r="A55" s="36" t="s">
        <v>65</v>
      </c>
      <c r="B55" s="68">
        <f>B21*'Assumptions (Inputs)'!$C$42</f>
        <v>0</v>
      </c>
      <c r="C55" s="68">
        <f>C21*'Assumptions (Inputs)'!$C$42</f>
        <v>0</v>
      </c>
      <c r="D55" s="68">
        <f>D21*'Assumptions (Inputs)'!$C$42</f>
        <v>0</v>
      </c>
      <c r="E55" s="68">
        <f>E21*'Assumptions (Inputs)'!$C$42</f>
        <v>0</v>
      </c>
      <c r="F55" s="68">
        <f>F21*'Assumptions (Inputs)'!$C$42</f>
        <v>0</v>
      </c>
      <c r="G55" s="68">
        <f>G21*'Assumptions (Inputs)'!$C$42</f>
        <v>0</v>
      </c>
      <c r="H55" s="68">
        <f>H21*'Assumptions (Inputs)'!$C$42</f>
        <v>0</v>
      </c>
      <c r="I55" s="68">
        <f>I21*'Assumptions (Inputs)'!$C$42</f>
        <v>0</v>
      </c>
      <c r="J55" s="68">
        <f>J21*'Assumptions (Inputs)'!$C$42</f>
        <v>0</v>
      </c>
      <c r="K55" s="68">
        <f>K21*'Assumptions (Inputs)'!$C$42</f>
        <v>0</v>
      </c>
      <c r="L55" s="68">
        <f>L21*'Assumptions (Inputs)'!$C$42</f>
        <v>0</v>
      </c>
      <c r="M55" s="68">
        <f>M21*'Assumptions (Inputs)'!$C$42</f>
        <v>0</v>
      </c>
      <c r="N55" s="68">
        <f>N21*'Assumptions (Inputs)'!$C$42</f>
        <v>0</v>
      </c>
      <c r="O55" s="68">
        <f>O21*'Assumptions (Inputs)'!$C$42</f>
        <v>0</v>
      </c>
      <c r="P55" s="68">
        <f>P21*'Assumptions (Inputs)'!$C$42</f>
        <v>0</v>
      </c>
      <c r="Q55" s="68">
        <f>Q21*'Assumptions (Inputs)'!$C$42</f>
        <v>0</v>
      </c>
      <c r="R55" s="68">
        <f>R21*'Assumptions (Inputs)'!$C$42</f>
        <v>0</v>
      </c>
      <c r="S55" s="68">
        <f>S21*'Assumptions (Inputs)'!$C$42</f>
        <v>0</v>
      </c>
      <c r="T55" s="68">
        <f>T21*'Assumptions (Inputs)'!$C$42</f>
        <v>0</v>
      </c>
      <c r="U55" s="68">
        <f>U21*'Assumptions (Inputs)'!$C$42</f>
        <v>0</v>
      </c>
      <c r="V55" s="68">
        <f>V21*'Assumptions (Inputs)'!$C$42</f>
        <v>0</v>
      </c>
      <c r="W55" s="68">
        <f>W21*'Assumptions (Inputs)'!$C$42</f>
        <v>0</v>
      </c>
      <c r="X55" s="68">
        <f>X21*'Assumptions (Inputs)'!$C$42</f>
        <v>0</v>
      </c>
      <c r="Y55" s="68">
        <f>Y21*'Assumptions (Inputs)'!$C$42</f>
        <v>0</v>
      </c>
      <c r="Z55" s="68">
        <f>Z21*'Assumptions (Inputs)'!$C$42</f>
        <v>0</v>
      </c>
      <c r="AA55" s="68">
        <f>AA21*'Assumptions (Inputs)'!$C$42</f>
        <v>0</v>
      </c>
      <c r="AB55" s="68">
        <f>AB21*'Assumptions (Inputs)'!$C$42</f>
        <v>0</v>
      </c>
      <c r="AC55" s="68">
        <f>AC21*'Assumptions (Inputs)'!$C$42</f>
        <v>0</v>
      </c>
      <c r="AD55" s="68">
        <f>AD21*'Assumptions (Inputs)'!$C$42</f>
        <v>0</v>
      </c>
      <c r="AE55" s="68">
        <f>AE21*'Assumptions (Inputs)'!$C$42</f>
        <v>0</v>
      </c>
      <c r="AF55" s="68">
        <f>AF21*'Assumptions (Inputs)'!$C$42</f>
        <v>0</v>
      </c>
      <c r="AG55" s="68">
        <f>AG21*'Assumptions (Inputs)'!$C$42</f>
        <v>0</v>
      </c>
      <c r="AH55" s="68">
        <f>AH21*'Assumptions (Inputs)'!$C$42</f>
        <v>0</v>
      </c>
      <c r="AI55" s="68">
        <f>AI21*'Assumptions (Inputs)'!$C$42</f>
        <v>0</v>
      </c>
      <c r="AJ55" s="68">
        <f>AJ21*'Assumptions (Inputs)'!$C$42</f>
        <v>0</v>
      </c>
      <c r="AK55" s="68">
        <f>AK21*'Assumptions (Inputs)'!$C$42</f>
        <v>0</v>
      </c>
      <c r="AL55" s="68">
        <f>AL21*'Assumptions (Inputs)'!$C$42</f>
        <v>0</v>
      </c>
      <c r="AM55" s="68">
        <f>AM21*'Assumptions (Inputs)'!$C$42</f>
        <v>0</v>
      </c>
      <c r="AN55" s="68">
        <f>AN21*'Assumptions (Inputs)'!$C$42</f>
        <v>0</v>
      </c>
      <c r="AO55" s="68">
        <f>AO21*'Assumptions (Inputs)'!$C$42</f>
        <v>0</v>
      </c>
      <c r="AP55" s="68">
        <f>AP21*'Assumptions (Inputs)'!$C$42</f>
        <v>0</v>
      </c>
      <c r="AQ55" s="68">
        <f>AQ21*'Assumptions (Inputs)'!$C$42</f>
        <v>0</v>
      </c>
      <c r="AR55" s="68">
        <f>AR21*'Assumptions (Inputs)'!$C$42</f>
        <v>0</v>
      </c>
      <c r="AS55" s="68">
        <f>AS21*'Assumptions (Inputs)'!$C$42</f>
        <v>0</v>
      </c>
      <c r="AT55" s="68">
        <f>AT21*'Assumptions (Inputs)'!$C$42</f>
        <v>0</v>
      </c>
      <c r="AU55" s="68">
        <f>AU21*'Assumptions (Inputs)'!$C$42</f>
        <v>0</v>
      </c>
      <c r="AV55" s="68">
        <f>AV21*'Assumptions (Inputs)'!$C$42</f>
        <v>0</v>
      </c>
      <c r="AW55" s="68">
        <f>AW21*'Assumptions (Inputs)'!$C$42</f>
        <v>0</v>
      </c>
      <c r="AX55" s="68">
        <f>AX21*'Assumptions (Inputs)'!$C$42</f>
        <v>0</v>
      </c>
      <c r="AY55" s="68">
        <f>AY21*'Assumptions (Inputs)'!$C$42</f>
        <v>0</v>
      </c>
      <c r="AZ55" s="68">
        <f>AZ21*'Assumptions (Inputs)'!$C$42</f>
        <v>0</v>
      </c>
      <c r="BA55" s="68">
        <f>BA21*'Assumptions (Inputs)'!$C$42</f>
        <v>0</v>
      </c>
      <c r="BB55" s="68">
        <f>BB21*'Assumptions (Inputs)'!$C$42</f>
        <v>0</v>
      </c>
      <c r="BC55" s="68">
        <f>BC21*'Assumptions (Inputs)'!$C$42</f>
        <v>0</v>
      </c>
      <c r="BD55" s="68">
        <f>BD21*'Assumptions (Inputs)'!$C$42</f>
        <v>0</v>
      </c>
      <c r="BE55" s="68">
        <f>BE21*'Assumptions (Inputs)'!$C$42</f>
        <v>0</v>
      </c>
      <c r="BF55" s="68">
        <f>BF21*'Assumptions (Inputs)'!$C$42</f>
        <v>0</v>
      </c>
      <c r="BG55" s="68">
        <f>BG21*'Assumptions (Inputs)'!$C$42</f>
        <v>0</v>
      </c>
      <c r="BH55" s="68">
        <f>BH21*'Assumptions (Inputs)'!$C$42</f>
        <v>0</v>
      </c>
      <c r="BI55" s="68">
        <f>BI21*'Assumptions (Inputs)'!$C$42</f>
        <v>0</v>
      </c>
      <c r="BJ55" s="68">
        <f>BJ21*'Assumptions (Inputs)'!$C$42</f>
        <v>0</v>
      </c>
      <c r="BK55" s="68">
        <f>BK21*'Assumptions (Inputs)'!$C$42</f>
        <v>0</v>
      </c>
      <c r="BL55" s="68">
        <f>BL21*'Assumptions (Inputs)'!$C$42</f>
        <v>0</v>
      </c>
      <c r="BM55" s="82"/>
      <c r="BN55" s="75">
        <f>SUM(B55:BM55)</f>
        <v>0</v>
      </c>
      <c r="BO55" s="337"/>
    </row>
    <row r="56" spans="1:107" s="38" customFormat="1" ht="15" customHeight="1" thickBot="1">
      <c r="A56" s="36" t="s">
        <v>100</v>
      </c>
      <c r="B56" s="69">
        <f t="shared" ref="B56:BL56" si="29">SUM(B53:B55)</f>
        <v>0</v>
      </c>
      <c r="C56" s="69">
        <f t="shared" si="29"/>
        <v>0</v>
      </c>
      <c r="D56" s="69">
        <f t="shared" si="29"/>
        <v>0</v>
      </c>
      <c r="E56" s="69">
        <f t="shared" si="29"/>
        <v>0</v>
      </c>
      <c r="F56" s="69">
        <f t="shared" si="29"/>
        <v>0</v>
      </c>
      <c r="G56" s="69">
        <f t="shared" si="29"/>
        <v>0</v>
      </c>
      <c r="H56" s="69">
        <f t="shared" si="29"/>
        <v>0</v>
      </c>
      <c r="I56" s="69">
        <f t="shared" si="29"/>
        <v>0</v>
      </c>
      <c r="J56" s="69">
        <f t="shared" si="29"/>
        <v>0</v>
      </c>
      <c r="K56" s="69">
        <f t="shared" si="29"/>
        <v>0</v>
      </c>
      <c r="L56" s="69">
        <f t="shared" si="29"/>
        <v>0</v>
      </c>
      <c r="M56" s="69">
        <f t="shared" si="29"/>
        <v>0</v>
      </c>
      <c r="N56" s="69">
        <f t="shared" si="29"/>
        <v>0</v>
      </c>
      <c r="O56" s="69">
        <f t="shared" si="29"/>
        <v>0</v>
      </c>
      <c r="P56" s="69">
        <f t="shared" si="29"/>
        <v>0</v>
      </c>
      <c r="Q56" s="69">
        <f t="shared" si="29"/>
        <v>0</v>
      </c>
      <c r="R56" s="69">
        <f t="shared" si="29"/>
        <v>0</v>
      </c>
      <c r="S56" s="69">
        <f t="shared" si="29"/>
        <v>0</v>
      </c>
      <c r="T56" s="69">
        <f t="shared" si="29"/>
        <v>0</v>
      </c>
      <c r="U56" s="69">
        <f t="shared" si="29"/>
        <v>0</v>
      </c>
      <c r="V56" s="69">
        <f t="shared" si="29"/>
        <v>0</v>
      </c>
      <c r="W56" s="69">
        <f t="shared" si="29"/>
        <v>0</v>
      </c>
      <c r="X56" s="69">
        <f t="shared" si="29"/>
        <v>0</v>
      </c>
      <c r="Y56" s="69">
        <f t="shared" si="29"/>
        <v>0</v>
      </c>
      <c r="Z56" s="69">
        <f t="shared" si="29"/>
        <v>0</v>
      </c>
      <c r="AA56" s="69">
        <f t="shared" si="29"/>
        <v>0</v>
      </c>
      <c r="AB56" s="69">
        <f t="shared" si="29"/>
        <v>0</v>
      </c>
      <c r="AC56" s="69">
        <f t="shared" si="29"/>
        <v>0</v>
      </c>
      <c r="AD56" s="69">
        <f t="shared" si="29"/>
        <v>0</v>
      </c>
      <c r="AE56" s="69">
        <f t="shared" si="29"/>
        <v>0</v>
      </c>
      <c r="AF56" s="69">
        <f t="shared" si="29"/>
        <v>0</v>
      </c>
      <c r="AG56" s="69">
        <f t="shared" si="29"/>
        <v>0</v>
      </c>
      <c r="AH56" s="69">
        <f t="shared" si="29"/>
        <v>0</v>
      </c>
      <c r="AI56" s="69">
        <f t="shared" si="29"/>
        <v>0</v>
      </c>
      <c r="AJ56" s="69">
        <f t="shared" si="29"/>
        <v>0</v>
      </c>
      <c r="AK56" s="69">
        <f t="shared" si="29"/>
        <v>0</v>
      </c>
      <c r="AL56" s="69">
        <f t="shared" si="29"/>
        <v>0</v>
      </c>
      <c r="AM56" s="69">
        <f t="shared" si="29"/>
        <v>0</v>
      </c>
      <c r="AN56" s="69">
        <f t="shared" si="29"/>
        <v>0</v>
      </c>
      <c r="AO56" s="69">
        <f t="shared" si="29"/>
        <v>0</v>
      </c>
      <c r="AP56" s="69">
        <f t="shared" si="29"/>
        <v>0</v>
      </c>
      <c r="AQ56" s="69">
        <f t="shared" si="29"/>
        <v>0</v>
      </c>
      <c r="AR56" s="69">
        <f t="shared" si="29"/>
        <v>0</v>
      </c>
      <c r="AS56" s="69">
        <f t="shared" si="29"/>
        <v>0</v>
      </c>
      <c r="AT56" s="69">
        <f t="shared" si="29"/>
        <v>0</v>
      </c>
      <c r="AU56" s="69">
        <f t="shared" si="29"/>
        <v>0</v>
      </c>
      <c r="AV56" s="69">
        <f t="shared" si="29"/>
        <v>0</v>
      </c>
      <c r="AW56" s="69">
        <f t="shared" si="29"/>
        <v>0</v>
      </c>
      <c r="AX56" s="69">
        <f t="shared" si="29"/>
        <v>0</v>
      </c>
      <c r="AY56" s="69">
        <f t="shared" si="29"/>
        <v>0</v>
      </c>
      <c r="AZ56" s="69">
        <f t="shared" si="29"/>
        <v>0</v>
      </c>
      <c r="BA56" s="69">
        <f t="shared" si="29"/>
        <v>0</v>
      </c>
      <c r="BB56" s="69">
        <f t="shared" si="29"/>
        <v>0</v>
      </c>
      <c r="BC56" s="69">
        <f t="shared" si="29"/>
        <v>0</v>
      </c>
      <c r="BD56" s="69">
        <f t="shared" si="29"/>
        <v>0</v>
      </c>
      <c r="BE56" s="69">
        <f t="shared" si="29"/>
        <v>0</v>
      </c>
      <c r="BF56" s="69">
        <f t="shared" si="29"/>
        <v>0</v>
      </c>
      <c r="BG56" s="69">
        <f t="shared" si="29"/>
        <v>0</v>
      </c>
      <c r="BH56" s="69">
        <f t="shared" si="29"/>
        <v>0</v>
      </c>
      <c r="BI56" s="69">
        <f t="shared" si="29"/>
        <v>0</v>
      </c>
      <c r="BJ56" s="69">
        <f t="shared" si="29"/>
        <v>0</v>
      </c>
      <c r="BK56" s="69">
        <f t="shared" si="29"/>
        <v>0</v>
      </c>
      <c r="BL56" s="69">
        <f t="shared" si="29"/>
        <v>0</v>
      </c>
      <c r="BM56" s="37"/>
      <c r="BN56" s="75">
        <f>SUM(B56:BM56)</f>
        <v>0</v>
      </c>
      <c r="BO56" s="337"/>
    </row>
    <row r="57" spans="1:107" s="38" customFormat="1" ht="15" customHeight="1" thickTop="1">
      <c r="A57" s="82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37"/>
      <c r="BN57" s="75"/>
      <c r="BO57" s="337"/>
    </row>
    <row r="58" spans="1:107" s="38" customFormat="1" ht="15" customHeight="1">
      <c r="A58" s="71" t="s">
        <v>45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37"/>
      <c r="BN58" s="75"/>
      <c r="BO58" s="337"/>
    </row>
    <row r="59" spans="1:107" s="38" customFormat="1" ht="15" customHeight="1">
      <c r="A59" s="36" t="s">
        <v>72</v>
      </c>
      <c r="B59" s="75">
        <f t="shared" ref="B59:BL59" si="30">B50</f>
        <v>0</v>
      </c>
      <c r="C59" s="75">
        <f t="shared" si="30"/>
        <v>0</v>
      </c>
      <c r="D59" s="75">
        <f t="shared" si="30"/>
        <v>0</v>
      </c>
      <c r="E59" s="75">
        <f t="shared" si="30"/>
        <v>0</v>
      </c>
      <c r="F59" s="75">
        <f t="shared" si="30"/>
        <v>0</v>
      </c>
      <c r="G59" s="75">
        <f t="shared" si="30"/>
        <v>0</v>
      </c>
      <c r="H59" s="75">
        <f t="shared" si="30"/>
        <v>0</v>
      </c>
      <c r="I59" s="75">
        <f t="shared" si="30"/>
        <v>0</v>
      </c>
      <c r="J59" s="75">
        <f t="shared" si="30"/>
        <v>0</v>
      </c>
      <c r="K59" s="75">
        <f t="shared" si="30"/>
        <v>0</v>
      </c>
      <c r="L59" s="75">
        <f t="shared" si="30"/>
        <v>0</v>
      </c>
      <c r="M59" s="75">
        <f t="shared" si="30"/>
        <v>0</v>
      </c>
      <c r="N59" s="75">
        <f t="shared" si="30"/>
        <v>0</v>
      </c>
      <c r="O59" s="75">
        <f t="shared" si="30"/>
        <v>0</v>
      </c>
      <c r="P59" s="75">
        <f t="shared" si="30"/>
        <v>0</v>
      </c>
      <c r="Q59" s="75">
        <f t="shared" si="30"/>
        <v>0</v>
      </c>
      <c r="R59" s="75">
        <f t="shared" si="30"/>
        <v>0</v>
      </c>
      <c r="S59" s="75">
        <f t="shared" si="30"/>
        <v>0</v>
      </c>
      <c r="T59" s="75">
        <f t="shared" si="30"/>
        <v>0</v>
      </c>
      <c r="U59" s="75">
        <f t="shared" si="30"/>
        <v>0</v>
      </c>
      <c r="V59" s="75">
        <f t="shared" si="30"/>
        <v>0</v>
      </c>
      <c r="W59" s="75">
        <f t="shared" si="30"/>
        <v>0</v>
      </c>
      <c r="X59" s="75">
        <f t="shared" si="30"/>
        <v>0</v>
      </c>
      <c r="Y59" s="75">
        <f t="shared" si="30"/>
        <v>0</v>
      </c>
      <c r="Z59" s="75">
        <f t="shared" si="30"/>
        <v>0</v>
      </c>
      <c r="AA59" s="75">
        <f t="shared" si="30"/>
        <v>0</v>
      </c>
      <c r="AB59" s="75">
        <f t="shared" si="30"/>
        <v>0</v>
      </c>
      <c r="AC59" s="75">
        <f t="shared" si="30"/>
        <v>0</v>
      </c>
      <c r="AD59" s="75">
        <f t="shared" si="30"/>
        <v>0</v>
      </c>
      <c r="AE59" s="75">
        <f t="shared" si="30"/>
        <v>0</v>
      </c>
      <c r="AF59" s="75">
        <f t="shared" si="30"/>
        <v>0</v>
      </c>
      <c r="AG59" s="75">
        <f t="shared" si="30"/>
        <v>0</v>
      </c>
      <c r="AH59" s="75">
        <f t="shared" si="30"/>
        <v>0</v>
      </c>
      <c r="AI59" s="75">
        <f t="shared" si="30"/>
        <v>0</v>
      </c>
      <c r="AJ59" s="75">
        <f t="shared" si="30"/>
        <v>0</v>
      </c>
      <c r="AK59" s="75">
        <f t="shared" si="30"/>
        <v>0</v>
      </c>
      <c r="AL59" s="75">
        <f t="shared" si="30"/>
        <v>0</v>
      </c>
      <c r="AM59" s="75">
        <f t="shared" si="30"/>
        <v>0</v>
      </c>
      <c r="AN59" s="75">
        <f t="shared" si="30"/>
        <v>0</v>
      </c>
      <c r="AO59" s="75">
        <f t="shared" si="30"/>
        <v>0</v>
      </c>
      <c r="AP59" s="75">
        <f t="shared" si="30"/>
        <v>0</v>
      </c>
      <c r="AQ59" s="75">
        <f t="shared" si="30"/>
        <v>0</v>
      </c>
      <c r="AR59" s="75">
        <f t="shared" si="30"/>
        <v>0</v>
      </c>
      <c r="AS59" s="75">
        <f t="shared" si="30"/>
        <v>0</v>
      </c>
      <c r="AT59" s="75">
        <f t="shared" si="30"/>
        <v>0</v>
      </c>
      <c r="AU59" s="75">
        <f t="shared" si="30"/>
        <v>0</v>
      </c>
      <c r="AV59" s="75">
        <f t="shared" si="30"/>
        <v>0</v>
      </c>
      <c r="AW59" s="75">
        <f t="shared" si="30"/>
        <v>0</v>
      </c>
      <c r="AX59" s="75">
        <f t="shared" si="30"/>
        <v>0</v>
      </c>
      <c r="AY59" s="75">
        <f t="shared" si="30"/>
        <v>0</v>
      </c>
      <c r="AZ59" s="75">
        <f t="shared" si="30"/>
        <v>0</v>
      </c>
      <c r="BA59" s="75">
        <f t="shared" si="30"/>
        <v>0</v>
      </c>
      <c r="BB59" s="75">
        <f t="shared" si="30"/>
        <v>0</v>
      </c>
      <c r="BC59" s="75">
        <f t="shared" si="30"/>
        <v>0</v>
      </c>
      <c r="BD59" s="75">
        <f t="shared" si="30"/>
        <v>0</v>
      </c>
      <c r="BE59" s="75">
        <f t="shared" si="30"/>
        <v>0</v>
      </c>
      <c r="BF59" s="75">
        <f t="shared" si="30"/>
        <v>0</v>
      </c>
      <c r="BG59" s="75">
        <f t="shared" si="30"/>
        <v>0</v>
      </c>
      <c r="BH59" s="75">
        <f t="shared" si="30"/>
        <v>0</v>
      </c>
      <c r="BI59" s="75">
        <f t="shared" si="30"/>
        <v>0</v>
      </c>
      <c r="BJ59" s="75">
        <f t="shared" si="30"/>
        <v>0</v>
      </c>
      <c r="BK59" s="75">
        <f t="shared" si="30"/>
        <v>0</v>
      </c>
      <c r="BL59" s="75">
        <f t="shared" si="30"/>
        <v>0</v>
      </c>
      <c r="BM59" s="37"/>
      <c r="BN59" s="75">
        <f>SUM(B59:BM59)</f>
        <v>0</v>
      </c>
      <c r="BO59" s="337"/>
    </row>
    <row r="60" spans="1:107" ht="15" customHeight="1">
      <c r="A60" s="36" t="s">
        <v>46</v>
      </c>
      <c r="B60" s="369">
        <f>'Capital Structure'!$E$16</f>
        <v>9.98E-2</v>
      </c>
      <c r="C60" s="369">
        <f>'Capital Structure'!$E$16</f>
        <v>9.98E-2</v>
      </c>
      <c r="D60" s="369">
        <f>'Capital Structure'!K16</f>
        <v>9.7000000000000003E-2</v>
      </c>
      <c r="E60" s="369">
        <f>D60</f>
        <v>9.7000000000000003E-2</v>
      </c>
      <c r="F60" s="369">
        <f t="shared" ref="F60:BL60" si="31">E60</f>
        <v>9.7000000000000003E-2</v>
      </c>
      <c r="G60" s="369">
        <f t="shared" si="31"/>
        <v>9.7000000000000003E-2</v>
      </c>
      <c r="H60" s="369">
        <f t="shared" si="31"/>
        <v>9.7000000000000003E-2</v>
      </c>
      <c r="I60" s="369">
        <f t="shared" si="31"/>
        <v>9.7000000000000003E-2</v>
      </c>
      <c r="J60" s="369">
        <f t="shared" si="31"/>
        <v>9.7000000000000003E-2</v>
      </c>
      <c r="K60" s="369">
        <f t="shared" si="31"/>
        <v>9.7000000000000003E-2</v>
      </c>
      <c r="L60" s="369">
        <f t="shared" si="31"/>
        <v>9.7000000000000003E-2</v>
      </c>
      <c r="M60" s="369">
        <f t="shared" si="31"/>
        <v>9.7000000000000003E-2</v>
      </c>
      <c r="N60" s="369">
        <f t="shared" si="31"/>
        <v>9.7000000000000003E-2</v>
      </c>
      <c r="O60" s="369">
        <f t="shared" si="31"/>
        <v>9.7000000000000003E-2</v>
      </c>
      <c r="P60" s="369">
        <f t="shared" si="31"/>
        <v>9.7000000000000003E-2</v>
      </c>
      <c r="Q60" s="369">
        <f t="shared" si="31"/>
        <v>9.7000000000000003E-2</v>
      </c>
      <c r="R60" s="369">
        <f t="shared" si="31"/>
        <v>9.7000000000000003E-2</v>
      </c>
      <c r="S60" s="369">
        <f t="shared" si="31"/>
        <v>9.7000000000000003E-2</v>
      </c>
      <c r="T60" s="369">
        <f t="shared" si="31"/>
        <v>9.7000000000000003E-2</v>
      </c>
      <c r="U60" s="369">
        <f t="shared" si="31"/>
        <v>9.7000000000000003E-2</v>
      </c>
      <c r="V60" s="369">
        <f t="shared" si="31"/>
        <v>9.7000000000000003E-2</v>
      </c>
      <c r="W60" s="369">
        <f t="shared" si="31"/>
        <v>9.7000000000000003E-2</v>
      </c>
      <c r="X60" s="369">
        <f t="shared" si="31"/>
        <v>9.7000000000000003E-2</v>
      </c>
      <c r="Y60" s="369">
        <f t="shared" si="31"/>
        <v>9.7000000000000003E-2</v>
      </c>
      <c r="Z60" s="369">
        <f t="shared" si="31"/>
        <v>9.7000000000000003E-2</v>
      </c>
      <c r="AA60" s="369">
        <f t="shared" si="31"/>
        <v>9.7000000000000003E-2</v>
      </c>
      <c r="AB60" s="369">
        <f t="shared" si="31"/>
        <v>9.7000000000000003E-2</v>
      </c>
      <c r="AC60" s="369">
        <f t="shared" si="31"/>
        <v>9.7000000000000003E-2</v>
      </c>
      <c r="AD60" s="369">
        <f t="shared" si="31"/>
        <v>9.7000000000000003E-2</v>
      </c>
      <c r="AE60" s="369">
        <f t="shared" si="31"/>
        <v>9.7000000000000003E-2</v>
      </c>
      <c r="AF60" s="369">
        <f t="shared" si="31"/>
        <v>9.7000000000000003E-2</v>
      </c>
      <c r="AG60" s="369">
        <f t="shared" si="31"/>
        <v>9.7000000000000003E-2</v>
      </c>
      <c r="AH60" s="369">
        <f t="shared" si="31"/>
        <v>9.7000000000000003E-2</v>
      </c>
      <c r="AI60" s="369">
        <f t="shared" si="31"/>
        <v>9.7000000000000003E-2</v>
      </c>
      <c r="AJ60" s="369">
        <f t="shared" si="31"/>
        <v>9.7000000000000003E-2</v>
      </c>
      <c r="AK60" s="369">
        <f t="shared" si="31"/>
        <v>9.7000000000000003E-2</v>
      </c>
      <c r="AL60" s="369">
        <f t="shared" si="31"/>
        <v>9.7000000000000003E-2</v>
      </c>
      <c r="AM60" s="369">
        <f t="shared" si="31"/>
        <v>9.7000000000000003E-2</v>
      </c>
      <c r="AN60" s="369">
        <f t="shared" si="31"/>
        <v>9.7000000000000003E-2</v>
      </c>
      <c r="AO60" s="369">
        <f t="shared" si="31"/>
        <v>9.7000000000000003E-2</v>
      </c>
      <c r="AP60" s="369">
        <f t="shared" si="31"/>
        <v>9.7000000000000003E-2</v>
      </c>
      <c r="AQ60" s="369">
        <f t="shared" si="31"/>
        <v>9.7000000000000003E-2</v>
      </c>
      <c r="AR60" s="369">
        <f t="shared" si="31"/>
        <v>9.7000000000000003E-2</v>
      </c>
      <c r="AS60" s="369">
        <f t="shared" si="31"/>
        <v>9.7000000000000003E-2</v>
      </c>
      <c r="AT60" s="369">
        <f t="shared" si="31"/>
        <v>9.7000000000000003E-2</v>
      </c>
      <c r="AU60" s="369">
        <f t="shared" si="31"/>
        <v>9.7000000000000003E-2</v>
      </c>
      <c r="AV60" s="369">
        <f t="shared" si="31"/>
        <v>9.7000000000000003E-2</v>
      </c>
      <c r="AW60" s="369">
        <f t="shared" si="31"/>
        <v>9.7000000000000003E-2</v>
      </c>
      <c r="AX60" s="369">
        <f t="shared" si="31"/>
        <v>9.7000000000000003E-2</v>
      </c>
      <c r="AY60" s="369">
        <f t="shared" si="31"/>
        <v>9.7000000000000003E-2</v>
      </c>
      <c r="AZ60" s="369">
        <f t="shared" si="31"/>
        <v>9.7000000000000003E-2</v>
      </c>
      <c r="BA60" s="369">
        <f t="shared" si="31"/>
        <v>9.7000000000000003E-2</v>
      </c>
      <c r="BB60" s="369">
        <f t="shared" si="31"/>
        <v>9.7000000000000003E-2</v>
      </c>
      <c r="BC60" s="369">
        <f t="shared" si="31"/>
        <v>9.7000000000000003E-2</v>
      </c>
      <c r="BD60" s="369">
        <f t="shared" si="31"/>
        <v>9.7000000000000003E-2</v>
      </c>
      <c r="BE60" s="369">
        <f t="shared" si="31"/>
        <v>9.7000000000000003E-2</v>
      </c>
      <c r="BF60" s="369">
        <f t="shared" si="31"/>
        <v>9.7000000000000003E-2</v>
      </c>
      <c r="BG60" s="369">
        <f t="shared" si="31"/>
        <v>9.7000000000000003E-2</v>
      </c>
      <c r="BH60" s="369">
        <f t="shared" si="31"/>
        <v>9.7000000000000003E-2</v>
      </c>
      <c r="BI60" s="369">
        <f t="shared" si="31"/>
        <v>9.7000000000000003E-2</v>
      </c>
      <c r="BJ60" s="369">
        <f t="shared" si="31"/>
        <v>9.7000000000000003E-2</v>
      </c>
      <c r="BK60" s="369">
        <f t="shared" si="31"/>
        <v>9.7000000000000003E-2</v>
      </c>
      <c r="BL60" s="369">
        <f t="shared" si="31"/>
        <v>9.7000000000000003E-2</v>
      </c>
      <c r="BM60" s="83"/>
      <c r="BN60" s="75"/>
    </row>
    <row r="61" spans="1:107" s="38" customFormat="1" ht="15" customHeight="1">
      <c r="A61" s="36" t="s">
        <v>47</v>
      </c>
      <c r="B61" s="75">
        <f t="shared" ref="B61:E61" si="32">+B59*B60</f>
        <v>0</v>
      </c>
      <c r="C61" s="75">
        <f t="shared" si="32"/>
        <v>0</v>
      </c>
      <c r="D61" s="75">
        <f t="shared" si="32"/>
        <v>0</v>
      </c>
      <c r="E61" s="75">
        <f t="shared" si="32"/>
        <v>0</v>
      </c>
      <c r="F61" s="75">
        <f>+F59*F60</f>
        <v>0</v>
      </c>
      <c r="G61" s="75">
        <f t="shared" ref="G61:BL61" si="33">+G59*G60</f>
        <v>0</v>
      </c>
      <c r="H61" s="75">
        <f t="shared" si="33"/>
        <v>0</v>
      </c>
      <c r="I61" s="75">
        <f t="shared" si="33"/>
        <v>0</v>
      </c>
      <c r="J61" s="75">
        <f t="shared" si="33"/>
        <v>0</v>
      </c>
      <c r="K61" s="75">
        <f t="shared" si="33"/>
        <v>0</v>
      </c>
      <c r="L61" s="75">
        <f t="shared" si="33"/>
        <v>0</v>
      </c>
      <c r="M61" s="75">
        <f t="shared" si="33"/>
        <v>0</v>
      </c>
      <c r="N61" s="75">
        <f t="shared" si="33"/>
        <v>0</v>
      </c>
      <c r="O61" s="75">
        <f t="shared" si="33"/>
        <v>0</v>
      </c>
      <c r="P61" s="75">
        <f t="shared" si="33"/>
        <v>0</v>
      </c>
      <c r="Q61" s="75">
        <f t="shared" si="33"/>
        <v>0</v>
      </c>
      <c r="R61" s="75">
        <f t="shared" si="33"/>
        <v>0</v>
      </c>
      <c r="S61" s="75">
        <f t="shared" si="33"/>
        <v>0</v>
      </c>
      <c r="T61" s="75">
        <f t="shared" si="33"/>
        <v>0</v>
      </c>
      <c r="U61" s="75">
        <f t="shared" si="33"/>
        <v>0</v>
      </c>
      <c r="V61" s="75">
        <f t="shared" si="33"/>
        <v>0</v>
      </c>
      <c r="W61" s="75">
        <f t="shared" si="33"/>
        <v>0</v>
      </c>
      <c r="X61" s="75">
        <f t="shared" si="33"/>
        <v>0</v>
      </c>
      <c r="Y61" s="75">
        <f t="shared" si="33"/>
        <v>0</v>
      </c>
      <c r="Z61" s="75">
        <f t="shared" si="33"/>
        <v>0</v>
      </c>
      <c r="AA61" s="75">
        <f t="shared" si="33"/>
        <v>0</v>
      </c>
      <c r="AB61" s="75">
        <f t="shared" si="33"/>
        <v>0</v>
      </c>
      <c r="AC61" s="75">
        <f t="shared" si="33"/>
        <v>0</v>
      </c>
      <c r="AD61" s="75">
        <f t="shared" si="33"/>
        <v>0</v>
      </c>
      <c r="AE61" s="75">
        <f t="shared" si="33"/>
        <v>0</v>
      </c>
      <c r="AF61" s="75">
        <f t="shared" si="33"/>
        <v>0</v>
      </c>
      <c r="AG61" s="75">
        <f t="shared" si="33"/>
        <v>0</v>
      </c>
      <c r="AH61" s="75">
        <f t="shared" si="33"/>
        <v>0</v>
      </c>
      <c r="AI61" s="75">
        <f t="shared" si="33"/>
        <v>0</v>
      </c>
      <c r="AJ61" s="75">
        <f t="shared" si="33"/>
        <v>0</v>
      </c>
      <c r="AK61" s="75">
        <f t="shared" si="33"/>
        <v>0</v>
      </c>
      <c r="AL61" s="75">
        <f t="shared" si="33"/>
        <v>0</v>
      </c>
      <c r="AM61" s="75">
        <f t="shared" si="33"/>
        <v>0</v>
      </c>
      <c r="AN61" s="75">
        <f t="shared" si="33"/>
        <v>0</v>
      </c>
      <c r="AO61" s="75">
        <f t="shared" si="33"/>
        <v>0</v>
      </c>
      <c r="AP61" s="75">
        <f t="shared" si="33"/>
        <v>0</v>
      </c>
      <c r="AQ61" s="75">
        <f t="shared" si="33"/>
        <v>0</v>
      </c>
      <c r="AR61" s="75">
        <f t="shared" si="33"/>
        <v>0</v>
      </c>
      <c r="AS61" s="75">
        <f t="shared" si="33"/>
        <v>0</v>
      </c>
      <c r="AT61" s="75">
        <f t="shared" si="33"/>
        <v>0</v>
      </c>
      <c r="AU61" s="75">
        <f t="shared" si="33"/>
        <v>0</v>
      </c>
      <c r="AV61" s="75">
        <f t="shared" si="33"/>
        <v>0</v>
      </c>
      <c r="AW61" s="75">
        <f t="shared" si="33"/>
        <v>0</v>
      </c>
      <c r="AX61" s="75">
        <f t="shared" si="33"/>
        <v>0</v>
      </c>
      <c r="AY61" s="75">
        <f t="shared" si="33"/>
        <v>0</v>
      </c>
      <c r="AZ61" s="75">
        <f t="shared" si="33"/>
        <v>0</v>
      </c>
      <c r="BA61" s="75">
        <f t="shared" si="33"/>
        <v>0</v>
      </c>
      <c r="BB61" s="75">
        <f t="shared" si="33"/>
        <v>0</v>
      </c>
      <c r="BC61" s="75">
        <f t="shared" si="33"/>
        <v>0</v>
      </c>
      <c r="BD61" s="75">
        <f t="shared" si="33"/>
        <v>0</v>
      </c>
      <c r="BE61" s="75">
        <f t="shared" si="33"/>
        <v>0</v>
      </c>
      <c r="BF61" s="75">
        <f t="shared" si="33"/>
        <v>0</v>
      </c>
      <c r="BG61" s="75">
        <f t="shared" si="33"/>
        <v>0</v>
      </c>
      <c r="BH61" s="75">
        <f t="shared" si="33"/>
        <v>0</v>
      </c>
      <c r="BI61" s="75">
        <f t="shared" si="33"/>
        <v>0</v>
      </c>
      <c r="BJ61" s="75">
        <f t="shared" si="33"/>
        <v>0</v>
      </c>
      <c r="BK61" s="75">
        <f t="shared" si="33"/>
        <v>0</v>
      </c>
      <c r="BL61" s="75">
        <f t="shared" si="33"/>
        <v>0</v>
      </c>
      <c r="BM61" s="37"/>
      <c r="BN61" s="75"/>
      <c r="BO61" s="337"/>
    </row>
    <row r="62" spans="1:107" s="38" customFormat="1" ht="15" customHeight="1">
      <c r="A62" s="36" t="s">
        <v>48</v>
      </c>
      <c r="B62" s="68">
        <f t="shared" ref="B62:BL62" si="34">B56</f>
        <v>0</v>
      </c>
      <c r="C62" s="68">
        <f t="shared" si="34"/>
        <v>0</v>
      </c>
      <c r="D62" s="68">
        <f t="shared" si="34"/>
        <v>0</v>
      </c>
      <c r="E62" s="68">
        <f t="shared" si="34"/>
        <v>0</v>
      </c>
      <c r="F62" s="68">
        <f t="shared" si="34"/>
        <v>0</v>
      </c>
      <c r="G62" s="68">
        <f t="shared" si="34"/>
        <v>0</v>
      </c>
      <c r="H62" s="68">
        <f t="shared" si="34"/>
        <v>0</v>
      </c>
      <c r="I62" s="68">
        <f t="shared" si="34"/>
        <v>0</v>
      </c>
      <c r="J62" s="68">
        <f t="shared" si="34"/>
        <v>0</v>
      </c>
      <c r="K62" s="68">
        <f t="shared" si="34"/>
        <v>0</v>
      </c>
      <c r="L62" s="68">
        <f t="shared" si="34"/>
        <v>0</v>
      </c>
      <c r="M62" s="68">
        <f t="shared" si="34"/>
        <v>0</v>
      </c>
      <c r="N62" s="68">
        <f t="shared" si="34"/>
        <v>0</v>
      </c>
      <c r="O62" s="68">
        <f t="shared" si="34"/>
        <v>0</v>
      </c>
      <c r="P62" s="68">
        <f t="shared" si="34"/>
        <v>0</v>
      </c>
      <c r="Q62" s="68">
        <f t="shared" si="34"/>
        <v>0</v>
      </c>
      <c r="R62" s="68">
        <f t="shared" si="34"/>
        <v>0</v>
      </c>
      <c r="S62" s="68">
        <f t="shared" si="34"/>
        <v>0</v>
      </c>
      <c r="T62" s="68">
        <f t="shared" si="34"/>
        <v>0</v>
      </c>
      <c r="U62" s="68">
        <f t="shared" si="34"/>
        <v>0</v>
      </c>
      <c r="V62" s="68">
        <f t="shared" si="34"/>
        <v>0</v>
      </c>
      <c r="W62" s="68">
        <f t="shared" si="34"/>
        <v>0</v>
      </c>
      <c r="X62" s="68">
        <f t="shared" si="34"/>
        <v>0</v>
      </c>
      <c r="Y62" s="68">
        <f t="shared" si="34"/>
        <v>0</v>
      </c>
      <c r="Z62" s="68">
        <f t="shared" si="34"/>
        <v>0</v>
      </c>
      <c r="AA62" s="68">
        <f t="shared" si="34"/>
        <v>0</v>
      </c>
      <c r="AB62" s="68">
        <f t="shared" si="34"/>
        <v>0</v>
      </c>
      <c r="AC62" s="68">
        <f t="shared" si="34"/>
        <v>0</v>
      </c>
      <c r="AD62" s="68">
        <f t="shared" si="34"/>
        <v>0</v>
      </c>
      <c r="AE62" s="68">
        <f t="shared" si="34"/>
        <v>0</v>
      </c>
      <c r="AF62" s="68">
        <f t="shared" si="34"/>
        <v>0</v>
      </c>
      <c r="AG62" s="68">
        <f t="shared" si="34"/>
        <v>0</v>
      </c>
      <c r="AH62" s="68">
        <f t="shared" si="34"/>
        <v>0</v>
      </c>
      <c r="AI62" s="68">
        <f t="shared" si="34"/>
        <v>0</v>
      </c>
      <c r="AJ62" s="68">
        <f t="shared" si="34"/>
        <v>0</v>
      </c>
      <c r="AK62" s="68">
        <f t="shared" si="34"/>
        <v>0</v>
      </c>
      <c r="AL62" s="68">
        <f t="shared" si="34"/>
        <v>0</v>
      </c>
      <c r="AM62" s="68">
        <f t="shared" si="34"/>
        <v>0</v>
      </c>
      <c r="AN62" s="68">
        <f t="shared" si="34"/>
        <v>0</v>
      </c>
      <c r="AO62" s="68">
        <f t="shared" si="34"/>
        <v>0</v>
      </c>
      <c r="AP62" s="68">
        <f t="shared" si="34"/>
        <v>0</v>
      </c>
      <c r="AQ62" s="68">
        <f t="shared" si="34"/>
        <v>0</v>
      </c>
      <c r="AR62" s="68">
        <f t="shared" si="34"/>
        <v>0</v>
      </c>
      <c r="AS62" s="68">
        <f t="shared" si="34"/>
        <v>0</v>
      </c>
      <c r="AT62" s="68">
        <f t="shared" si="34"/>
        <v>0</v>
      </c>
      <c r="AU62" s="68">
        <f t="shared" si="34"/>
        <v>0</v>
      </c>
      <c r="AV62" s="68">
        <f t="shared" si="34"/>
        <v>0</v>
      </c>
      <c r="AW62" s="68">
        <f t="shared" si="34"/>
        <v>0</v>
      </c>
      <c r="AX62" s="68">
        <f t="shared" si="34"/>
        <v>0</v>
      </c>
      <c r="AY62" s="68">
        <f t="shared" si="34"/>
        <v>0</v>
      </c>
      <c r="AZ62" s="68">
        <f t="shared" si="34"/>
        <v>0</v>
      </c>
      <c r="BA62" s="68">
        <f t="shared" si="34"/>
        <v>0</v>
      </c>
      <c r="BB62" s="68">
        <f t="shared" si="34"/>
        <v>0</v>
      </c>
      <c r="BC62" s="68">
        <f t="shared" si="34"/>
        <v>0</v>
      </c>
      <c r="BD62" s="68">
        <f t="shared" si="34"/>
        <v>0</v>
      </c>
      <c r="BE62" s="68">
        <f t="shared" si="34"/>
        <v>0</v>
      </c>
      <c r="BF62" s="68">
        <f t="shared" si="34"/>
        <v>0</v>
      </c>
      <c r="BG62" s="68">
        <f t="shared" si="34"/>
        <v>0</v>
      </c>
      <c r="BH62" s="68">
        <f t="shared" si="34"/>
        <v>0</v>
      </c>
      <c r="BI62" s="68">
        <f t="shared" si="34"/>
        <v>0</v>
      </c>
      <c r="BJ62" s="68">
        <f t="shared" si="34"/>
        <v>0</v>
      </c>
      <c r="BK62" s="68">
        <f t="shared" si="34"/>
        <v>0</v>
      </c>
      <c r="BL62" s="68">
        <f t="shared" si="34"/>
        <v>0</v>
      </c>
      <c r="BM62" s="37"/>
      <c r="BN62" s="75">
        <f>SUM(B62:BM62)</f>
        <v>0</v>
      </c>
      <c r="BO62" s="337"/>
    </row>
    <row r="63" spans="1:107" s="38" customFormat="1" ht="15" customHeight="1">
      <c r="A63" s="36" t="s">
        <v>49</v>
      </c>
      <c r="B63" s="75">
        <f>SUM(B61:B62)</f>
        <v>0</v>
      </c>
      <c r="C63" s="75">
        <f t="shared" ref="C63:BL63" si="35">SUM(C61:C62)</f>
        <v>0</v>
      </c>
      <c r="D63" s="75">
        <f t="shared" si="35"/>
        <v>0</v>
      </c>
      <c r="E63" s="75">
        <f t="shared" si="35"/>
        <v>0</v>
      </c>
      <c r="F63" s="75">
        <f t="shared" si="35"/>
        <v>0</v>
      </c>
      <c r="G63" s="75">
        <f t="shared" si="35"/>
        <v>0</v>
      </c>
      <c r="H63" s="75">
        <f t="shared" si="35"/>
        <v>0</v>
      </c>
      <c r="I63" s="75">
        <f t="shared" si="35"/>
        <v>0</v>
      </c>
      <c r="J63" s="75">
        <f t="shared" si="35"/>
        <v>0</v>
      </c>
      <c r="K63" s="75">
        <f t="shared" si="35"/>
        <v>0</v>
      </c>
      <c r="L63" s="75">
        <f t="shared" si="35"/>
        <v>0</v>
      </c>
      <c r="M63" s="75">
        <f t="shared" si="35"/>
        <v>0</v>
      </c>
      <c r="N63" s="75">
        <f t="shared" si="35"/>
        <v>0</v>
      </c>
      <c r="O63" s="75">
        <f t="shared" si="35"/>
        <v>0</v>
      </c>
      <c r="P63" s="75">
        <f t="shared" si="35"/>
        <v>0</v>
      </c>
      <c r="Q63" s="75">
        <f t="shared" si="35"/>
        <v>0</v>
      </c>
      <c r="R63" s="75">
        <f t="shared" si="35"/>
        <v>0</v>
      </c>
      <c r="S63" s="75">
        <f t="shared" si="35"/>
        <v>0</v>
      </c>
      <c r="T63" s="75">
        <f t="shared" si="35"/>
        <v>0</v>
      </c>
      <c r="U63" s="75">
        <f t="shared" si="35"/>
        <v>0</v>
      </c>
      <c r="V63" s="75">
        <f t="shared" si="35"/>
        <v>0</v>
      </c>
      <c r="W63" s="75">
        <f t="shared" si="35"/>
        <v>0</v>
      </c>
      <c r="X63" s="75">
        <f t="shared" si="35"/>
        <v>0</v>
      </c>
      <c r="Y63" s="75">
        <f t="shared" si="35"/>
        <v>0</v>
      </c>
      <c r="Z63" s="75">
        <f t="shared" si="35"/>
        <v>0</v>
      </c>
      <c r="AA63" s="75">
        <f t="shared" si="35"/>
        <v>0</v>
      </c>
      <c r="AB63" s="75">
        <f t="shared" si="35"/>
        <v>0</v>
      </c>
      <c r="AC63" s="75">
        <f t="shared" si="35"/>
        <v>0</v>
      </c>
      <c r="AD63" s="75">
        <f t="shared" si="35"/>
        <v>0</v>
      </c>
      <c r="AE63" s="75">
        <f t="shared" si="35"/>
        <v>0</v>
      </c>
      <c r="AF63" s="75">
        <f t="shared" si="35"/>
        <v>0</v>
      </c>
      <c r="AG63" s="75">
        <f t="shared" si="35"/>
        <v>0</v>
      </c>
      <c r="AH63" s="75">
        <f t="shared" si="35"/>
        <v>0</v>
      </c>
      <c r="AI63" s="75">
        <f t="shared" si="35"/>
        <v>0</v>
      </c>
      <c r="AJ63" s="75">
        <f t="shared" si="35"/>
        <v>0</v>
      </c>
      <c r="AK63" s="75">
        <f t="shared" si="35"/>
        <v>0</v>
      </c>
      <c r="AL63" s="75">
        <f t="shared" si="35"/>
        <v>0</v>
      </c>
      <c r="AM63" s="75">
        <f t="shared" si="35"/>
        <v>0</v>
      </c>
      <c r="AN63" s="75">
        <f t="shared" si="35"/>
        <v>0</v>
      </c>
      <c r="AO63" s="75">
        <f t="shared" si="35"/>
        <v>0</v>
      </c>
      <c r="AP63" s="75">
        <f t="shared" si="35"/>
        <v>0</v>
      </c>
      <c r="AQ63" s="75">
        <f t="shared" si="35"/>
        <v>0</v>
      </c>
      <c r="AR63" s="75">
        <f t="shared" si="35"/>
        <v>0</v>
      </c>
      <c r="AS63" s="75">
        <f t="shared" si="35"/>
        <v>0</v>
      </c>
      <c r="AT63" s="75">
        <f t="shared" si="35"/>
        <v>0</v>
      </c>
      <c r="AU63" s="75">
        <f t="shared" si="35"/>
        <v>0</v>
      </c>
      <c r="AV63" s="75">
        <f t="shared" si="35"/>
        <v>0</v>
      </c>
      <c r="AW63" s="75">
        <f t="shared" si="35"/>
        <v>0</v>
      </c>
      <c r="AX63" s="75">
        <f t="shared" si="35"/>
        <v>0</v>
      </c>
      <c r="AY63" s="75">
        <f t="shared" si="35"/>
        <v>0</v>
      </c>
      <c r="AZ63" s="75">
        <f t="shared" si="35"/>
        <v>0</v>
      </c>
      <c r="BA63" s="75">
        <f t="shared" si="35"/>
        <v>0</v>
      </c>
      <c r="BB63" s="75">
        <f t="shared" si="35"/>
        <v>0</v>
      </c>
      <c r="BC63" s="75">
        <f t="shared" si="35"/>
        <v>0</v>
      </c>
      <c r="BD63" s="75">
        <f t="shared" si="35"/>
        <v>0</v>
      </c>
      <c r="BE63" s="75">
        <f t="shared" si="35"/>
        <v>0</v>
      </c>
      <c r="BF63" s="75">
        <f t="shared" si="35"/>
        <v>0</v>
      </c>
      <c r="BG63" s="75">
        <f t="shared" si="35"/>
        <v>0</v>
      </c>
      <c r="BH63" s="75">
        <f t="shared" si="35"/>
        <v>0</v>
      </c>
      <c r="BI63" s="75">
        <f t="shared" si="35"/>
        <v>0</v>
      </c>
      <c r="BJ63" s="75">
        <f t="shared" si="35"/>
        <v>0</v>
      </c>
      <c r="BK63" s="75">
        <f t="shared" si="35"/>
        <v>0</v>
      </c>
      <c r="BL63" s="75">
        <f t="shared" si="35"/>
        <v>0</v>
      </c>
      <c r="BM63" s="37"/>
      <c r="BN63" s="75"/>
      <c r="BO63" s="337"/>
    </row>
    <row r="64" spans="1:107" s="85" customFormat="1" ht="15" customHeight="1">
      <c r="A64" s="84" t="s">
        <v>99</v>
      </c>
      <c r="B64" s="215">
        <f>'Assumptions (Inputs)'!$D$38</f>
        <v>1.0353574571620852</v>
      </c>
      <c r="C64" s="215">
        <f>'Assumptions (Inputs)'!$D$38</f>
        <v>1.0353574571620852</v>
      </c>
      <c r="D64" s="215">
        <f>'Assumptions (Inputs)'!$D$38</f>
        <v>1.0353574571620852</v>
      </c>
      <c r="E64" s="215">
        <f>'Assumptions (Inputs)'!$D$38</f>
        <v>1.0353574571620852</v>
      </c>
      <c r="F64" s="215">
        <f>'Assumptions (Inputs)'!$D$38</f>
        <v>1.0353574571620852</v>
      </c>
      <c r="G64" s="215">
        <f>'Assumptions (Inputs)'!$D$38</f>
        <v>1.0353574571620852</v>
      </c>
      <c r="H64" s="215">
        <f>'Assumptions (Inputs)'!$D$38</f>
        <v>1.0353574571620852</v>
      </c>
      <c r="I64" s="215">
        <f>'Assumptions (Inputs)'!$D$38</f>
        <v>1.0353574571620852</v>
      </c>
      <c r="J64" s="215">
        <f>'Assumptions (Inputs)'!$D$38</f>
        <v>1.0353574571620852</v>
      </c>
      <c r="K64" s="215">
        <f>'Assumptions (Inputs)'!$D$38</f>
        <v>1.0353574571620852</v>
      </c>
      <c r="L64" s="215">
        <f>'Assumptions (Inputs)'!$D$38</f>
        <v>1.0353574571620852</v>
      </c>
      <c r="M64" s="215">
        <f>'Assumptions (Inputs)'!$D$38</f>
        <v>1.0353574571620852</v>
      </c>
      <c r="N64" s="215">
        <f>'Assumptions (Inputs)'!$D$38</f>
        <v>1.0353574571620852</v>
      </c>
      <c r="O64" s="215">
        <f>'Assumptions (Inputs)'!$D$38</f>
        <v>1.0353574571620852</v>
      </c>
      <c r="P64" s="215">
        <f>'Assumptions (Inputs)'!$D$38</f>
        <v>1.0353574571620852</v>
      </c>
      <c r="Q64" s="215">
        <f>'Assumptions (Inputs)'!$D$38</f>
        <v>1.0353574571620852</v>
      </c>
      <c r="R64" s="215">
        <f>'Assumptions (Inputs)'!$D$38</f>
        <v>1.0353574571620852</v>
      </c>
      <c r="S64" s="215">
        <f>'Assumptions (Inputs)'!$D$38</f>
        <v>1.0353574571620852</v>
      </c>
      <c r="T64" s="215">
        <f>'Assumptions (Inputs)'!$D$38</f>
        <v>1.0353574571620852</v>
      </c>
      <c r="U64" s="215">
        <f>'Assumptions (Inputs)'!$D$38</f>
        <v>1.0353574571620852</v>
      </c>
      <c r="V64" s="215">
        <f>'Assumptions (Inputs)'!$D$38</f>
        <v>1.0353574571620852</v>
      </c>
      <c r="W64" s="215">
        <f>'Assumptions (Inputs)'!$D$38</f>
        <v>1.0353574571620852</v>
      </c>
      <c r="X64" s="215">
        <f>'Assumptions (Inputs)'!$D$38</f>
        <v>1.0353574571620852</v>
      </c>
      <c r="Y64" s="215">
        <f>'Assumptions (Inputs)'!$D$38</f>
        <v>1.0353574571620852</v>
      </c>
      <c r="Z64" s="215">
        <f>'Assumptions (Inputs)'!$D$38</f>
        <v>1.0353574571620852</v>
      </c>
      <c r="AA64" s="215">
        <f>'Assumptions (Inputs)'!$D$38</f>
        <v>1.0353574571620852</v>
      </c>
      <c r="AB64" s="215">
        <f>'Assumptions (Inputs)'!$D$38</f>
        <v>1.0353574571620852</v>
      </c>
      <c r="AC64" s="215">
        <f>'Assumptions (Inputs)'!$D$38</f>
        <v>1.0353574571620852</v>
      </c>
      <c r="AD64" s="215">
        <f>'Assumptions (Inputs)'!$D$38</f>
        <v>1.0353574571620852</v>
      </c>
      <c r="AE64" s="215">
        <f>'Assumptions (Inputs)'!$D$38</f>
        <v>1.0353574571620852</v>
      </c>
      <c r="AF64" s="215">
        <f>'Assumptions (Inputs)'!$D$38</f>
        <v>1.0353574571620852</v>
      </c>
      <c r="AG64" s="215">
        <f>'Assumptions (Inputs)'!$D$38</f>
        <v>1.0353574571620852</v>
      </c>
      <c r="AH64" s="215">
        <f>'Assumptions (Inputs)'!$D$38</f>
        <v>1.0353574571620852</v>
      </c>
      <c r="AI64" s="215">
        <f>'Assumptions (Inputs)'!$D$38</f>
        <v>1.0353574571620852</v>
      </c>
      <c r="AJ64" s="215">
        <f>'Assumptions (Inputs)'!$D$38</f>
        <v>1.0353574571620852</v>
      </c>
      <c r="AK64" s="215">
        <f>'Assumptions (Inputs)'!$D$38</f>
        <v>1.0353574571620852</v>
      </c>
      <c r="AL64" s="215">
        <f>'Assumptions (Inputs)'!$D$38</f>
        <v>1.0353574571620852</v>
      </c>
      <c r="AM64" s="215">
        <f>'Assumptions (Inputs)'!$D$38</f>
        <v>1.0353574571620852</v>
      </c>
      <c r="AN64" s="215">
        <f>'Assumptions (Inputs)'!$D$38</f>
        <v>1.0353574571620852</v>
      </c>
      <c r="AO64" s="215">
        <f>'Assumptions (Inputs)'!$D$38</f>
        <v>1.0353574571620852</v>
      </c>
      <c r="AP64" s="215">
        <f>'Assumptions (Inputs)'!$D$38</f>
        <v>1.0353574571620852</v>
      </c>
      <c r="AQ64" s="215">
        <f>'Assumptions (Inputs)'!$D$38</f>
        <v>1.0353574571620852</v>
      </c>
      <c r="AR64" s="215">
        <f>'Assumptions (Inputs)'!$D$38</f>
        <v>1.0353574571620852</v>
      </c>
      <c r="AS64" s="215">
        <f>'Assumptions (Inputs)'!$D$38</f>
        <v>1.0353574571620852</v>
      </c>
      <c r="AT64" s="215">
        <f>'Assumptions (Inputs)'!$D$38</f>
        <v>1.0353574571620852</v>
      </c>
      <c r="AU64" s="215">
        <f>'Assumptions (Inputs)'!$D$38</f>
        <v>1.0353574571620852</v>
      </c>
      <c r="AV64" s="215">
        <f>'Assumptions (Inputs)'!$D$38</f>
        <v>1.0353574571620852</v>
      </c>
      <c r="AW64" s="215">
        <f>'Assumptions (Inputs)'!$D$38</f>
        <v>1.0353574571620852</v>
      </c>
      <c r="AX64" s="215">
        <f>'Assumptions (Inputs)'!$D$38</f>
        <v>1.0353574571620852</v>
      </c>
      <c r="AY64" s="215">
        <f>'Assumptions (Inputs)'!$D$38</f>
        <v>1.0353574571620852</v>
      </c>
      <c r="AZ64" s="215">
        <f>'Assumptions (Inputs)'!$D$38</f>
        <v>1.0353574571620852</v>
      </c>
      <c r="BA64" s="215">
        <f>'Assumptions (Inputs)'!$D$38</f>
        <v>1.0353574571620852</v>
      </c>
      <c r="BB64" s="215">
        <f>'Assumptions (Inputs)'!$D$38</f>
        <v>1.0353574571620852</v>
      </c>
      <c r="BC64" s="215">
        <f>'Assumptions (Inputs)'!$D$38</f>
        <v>1.0353574571620852</v>
      </c>
      <c r="BD64" s="215">
        <f>'Assumptions (Inputs)'!$D$38</f>
        <v>1.0353574571620852</v>
      </c>
      <c r="BE64" s="215">
        <f>'Assumptions (Inputs)'!$D$38</f>
        <v>1.0353574571620852</v>
      </c>
      <c r="BF64" s="215">
        <f>'Assumptions (Inputs)'!$D$38</f>
        <v>1.0353574571620852</v>
      </c>
      <c r="BG64" s="215">
        <f>'Assumptions (Inputs)'!$D$38</f>
        <v>1.0353574571620852</v>
      </c>
      <c r="BH64" s="215">
        <f>'Assumptions (Inputs)'!$D$38</f>
        <v>1.0353574571620852</v>
      </c>
      <c r="BI64" s="215">
        <f>'Assumptions (Inputs)'!$D$38</f>
        <v>1.0353574571620852</v>
      </c>
      <c r="BJ64" s="215">
        <f>'Assumptions (Inputs)'!$D$38</f>
        <v>1.0353574571620852</v>
      </c>
      <c r="BK64" s="215">
        <f>'Assumptions (Inputs)'!$D$38</f>
        <v>1.0353574571620852</v>
      </c>
      <c r="BL64" s="215">
        <f>'Assumptions (Inputs)'!$D$38</f>
        <v>1.0353574571620852</v>
      </c>
      <c r="BM64" s="97"/>
      <c r="BN64" s="75"/>
      <c r="BO64" s="339"/>
    </row>
    <row r="65" spans="1:75" s="74" customFormat="1" ht="15" customHeight="1" thickBot="1">
      <c r="A65" s="46" t="s">
        <v>50</v>
      </c>
      <c r="B65" s="119">
        <f>B63*B64</f>
        <v>0</v>
      </c>
      <c r="C65" s="119">
        <f t="shared" ref="C65:BL65" si="36">C63*C64</f>
        <v>0</v>
      </c>
      <c r="D65" s="119">
        <f t="shared" si="36"/>
        <v>0</v>
      </c>
      <c r="E65" s="119">
        <f t="shared" si="36"/>
        <v>0</v>
      </c>
      <c r="F65" s="119">
        <f t="shared" si="36"/>
        <v>0</v>
      </c>
      <c r="G65" s="119">
        <f t="shared" si="36"/>
        <v>0</v>
      </c>
      <c r="H65" s="119">
        <f t="shared" si="36"/>
        <v>0</v>
      </c>
      <c r="I65" s="119">
        <f t="shared" si="36"/>
        <v>0</v>
      </c>
      <c r="J65" s="119">
        <f t="shared" si="36"/>
        <v>0</v>
      </c>
      <c r="K65" s="119">
        <f t="shared" si="36"/>
        <v>0</v>
      </c>
      <c r="L65" s="119">
        <f t="shared" si="36"/>
        <v>0</v>
      </c>
      <c r="M65" s="119">
        <f t="shared" si="36"/>
        <v>0</v>
      </c>
      <c r="N65" s="119">
        <f t="shared" si="36"/>
        <v>0</v>
      </c>
      <c r="O65" s="119">
        <f t="shared" si="36"/>
        <v>0</v>
      </c>
      <c r="P65" s="119">
        <f t="shared" si="36"/>
        <v>0</v>
      </c>
      <c r="Q65" s="119">
        <f t="shared" si="36"/>
        <v>0</v>
      </c>
      <c r="R65" s="119">
        <f t="shared" si="36"/>
        <v>0</v>
      </c>
      <c r="S65" s="119">
        <f t="shared" si="36"/>
        <v>0</v>
      </c>
      <c r="T65" s="119">
        <f t="shared" si="36"/>
        <v>0</v>
      </c>
      <c r="U65" s="119">
        <f t="shared" si="36"/>
        <v>0</v>
      </c>
      <c r="V65" s="119">
        <f t="shared" si="36"/>
        <v>0</v>
      </c>
      <c r="W65" s="119">
        <f t="shared" si="36"/>
        <v>0</v>
      </c>
      <c r="X65" s="119">
        <f t="shared" si="36"/>
        <v>0</v>
      </c>
      <c r="Y65" s="119">
        <f t="shared" si="36"/>
        <v>0</v>
      </c>
      <c r="Z65" s="119">
        <f t="shared" si="36"/>
        <v>0</v>
      </c>
      <c r="AA65" s="119">
        <f t="shared" si="36"/>
        <v>0</v>
      </c>
      <c r="AB65" s="119">
        <f t="shared" si="36"/>
        <v>0</v>
      </c>
      <c r="AC65" s="119">
        <f t="shared" si="36"/>
        <v>0</v>
      </c>
      <c r="AD65" s="119">
        <f t="shared" si="36"/>
        <v>0</v>
      </c>
      <c r="AE65" s="119">
        <f t="shared" si="36"/>
        <v>0</v>
      </c>
      <c r="AF65" s="119">
        <f t="shared" si="36"/>
        <v>0</v>
      </c>
      <c r="AG65" s="119">
        <f t="shared" si="36"/>
        <v>0</v>
      </c>
      <c r="AH65" s="119">
        <f t="shared" si="36"/>
        <v>0</v>
      </c>
      <c r="AI65" s="119">
        <f t="shared" si="36"/>
        <v>0</v>
      </c>
      <c r="AJ65" s="119">
        <f t="shared" si="36"/>
        <v>0</v>
      </c>
      <c r="AK65" s="119">
        <f t="shared" si="36"/>
        <v>0</v>
      </c>
      <c r="AL65" s="119">
        <f t="shared" si="36"/>
        <v>0</v>
      </c>
      <c r="AM65" s="119">
        <f t="shared" si="36"/>
        <v>0</v>
      </c>
      <c r="AN65" s="119">
        <f t="shared" si="36"/>
        <v>0</v>
      </c>
      <c r="AO65" s="119">
        <f t="shared" si="36"/>
        <v>0</v>
      </c>
      <c r="AP65" s="119">
        <f t="shared" si="36"/>
        <v>0</v>
      </c>
      <c r="AQ65" s="119">
        <f t="shared" si="36"/>
        <v>0</v>
      </c>
      <c r="AR65" s="119">
        <f t="shared" si="36"/>
        <v>0</v>
      </c>
      <c r="AS65" s="119">
        <f t="shared" si="36"/>
        <v>0</v>
      </c>
      <c r="AT65" s="119">
        <f t="shared" si="36"/>
        <v>0</v>
      </c>
      <c r="AU65" s="119">
        <f t="shared" si="36"/>
        <v>0</v>
      </c>
      <c r="AV65" s="119">
        <f t="shared" si="36"/>
        <v>0</v>
      </c>
      <c r="AW65" s="119">
        <f t="shared" si="36"/>
        <v>0</v>
      </c>
      <c r="AX65" s="119">
        <f t="shared" si="36"/>
        <v>0</v>
      </c>
      <c r="AY65" s="119">
        <f t="shared" si="36"/>
        <v>0</v>
      </c>
      <c r="AZ65" s="119">
        <f t="shared" si="36"/>
        <v>0</v>
      </c>
      <c r="BA65" s="119">
        <f t="shared" si="36"/>
        <v>0</v>
      </c>
      <c r="BB65" s="119">
        <f t="shared" si="36"/>
        <v>0</v>
      </c>
      <c r="BC65" s="119">
        <f t="shared" si="36"/>
        <v>0</v>
      </c>
      <c r="BD65" s="119">
        <f t="shared" si="36"/>
        <v>0</v>
      </c>
      <c r="BE65" s="119">
        <f t="shared" si="36"/>
        <v>0</v>
      </c>
      <c r="BF65" s="119">
        <f t="shared" si="36"/>
        <v>0</v>
      </c>
      <c r="BG65" s="119">
        <f t="shared" si="36"/>
        <v>0</v>
      </c>
      <c r="BH65" s="119">
        <f t="shared" si="36"/>
        <v>0</v>
      </c>
      <c r="BI65" s="119">
        <f t="shared" si="36"/>
        <v>0</v>
      </c>
      <c r="BJ65" s="119">
        <f t="shared" si="36"/>
        <v>0</v>
      </c>
      <c r="BK65" s="119">
        <f t="shared" si="36"/>
        <v>0</v>
      </c>
      <c r="BL65" s="119">
        <f t="shared" si="36"/>
        <v>0</v>
      </c>
      <c r="BM65" s="113"/>
      <c r="BN65" s="316">
        <f>SUM(B65:BM65)</f>
        <v>0</v>
      </c>
      <c r="BO65" s="338"/>
    </row>
    <row r="66" spans="1:75" s="38" customFormat="1" ht="15" customHeight="1" thickTop="1">
      <c r="A66" s="70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37"/>
      <c r="BN66" s="56"/>
      <c r="BO66" s="337"/>
    </row>
    <row r="67" spans="1:75" s="38" customFormat="1" ht="15" customHeight="1">
      <c r="A67" s="70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37"/>
      <c r="BN67" s="56"/>
      <c r="BO67" s="337"/>
    </row>
    <row r="68" spans="1:75" s="38" customFormat="1" ht="15" customHeight="1">
      <c r="A68" s="120" t="s">
        <v>36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37"/>
      <c r="BN68" s="57"/>
      <c r="BO68" s="337"/>
    </row>
    <row r="69" spans="1:75" s="38" customFormat="1" ht="15" customHeight="1">
      <c r="A69" s="86"/>
      <c r="B69" s="87"/>
      <c r="C69" s="87"/>
      <c r="D69" s="87"/>
      <c r="E69" s="87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37"/>
      <c r="BN69" s="75"/>
      <c r="BO69" s="337"/>
    </row>
    <row r="70" spans="1:75" s="38" customFormat="1" ht="15" customHeight="1">
      <c r="A70" s="88" t="s">
        <v>101</v>
      </c>
      <c r="B70" s="87"/>
      <c r="C70" s="87"/>
      <c r="D70" s="87"/>
      <c r="E70" s="87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37"/>
      <c r="BN70" s="75"/>
      <c r="BO70" s="337"/>
      <c r="BP70" s="37"/>
      <c r="BQ70" s="37"/>
      <c r="BR70" s="37"/>
      <c r="BS70" s="37"/>
      <c r="BT70" s="37"/>
    </row>
    <row r="71" spans="1:75" s="38" customFormat="1" ht="25.5">
      <c r="A71" s="89" t="s">
        <v>105</v>
      </c>
      <c r="B71" s="87">
        <f t="shared" ref="B71:BJ71" si="37">B20</f>
        <v>0</v>
      </c>
      <c r="C71" s="87">
        <f t="shared" si="37"/>
        <v>0</v>
      </c>
      <c r="D71" s="87">
        <f t="shared" si="37"/>
        <v>0</v>
      </c>
      <c r="E71" s="87">
        <f t="shared" si="37"/>
        <v>0</v>
      </c>
      <c r="F71" s="87">
        <f t="shared" si="37"/>
        <v>0</v>
      </c>
      <c r="G71" s="87">
        <f t="shared" si="37"/>
        <v>0</v>
      </c>
      <c r="H71" s="87">
        <f t="shared" si="37"/>
        <v>0</v>
      </c>
      <c r="I71" s="87">
        <f t="shared" si="37"/>
        <v>0</v>
      </c>
      <c r="J71" s="87">
        <f t="shared" si="37"/>
        <v>0</v>
      </c>
      <c r="K71" s="87">
        <f t="shared" si="37"/>
        <v>0</v>
      </c>
      <c r="L71" s="87">
        <f t="shared" si="37"/>
        <v>0</v>
      </c>
      <c r="M71" s="87">
        <f t="shared" si="37"/>
        <v>0</v>
      </c>
      <c r="N71" s="87">
        <f t="shared" si="37"/>
        <v>0</v>
      </c>
      <c r="O71" s="87">
        <f t="shared" si="37"/>
        <v>0</v>
      </c>
      <c r="P71" s="87">
        <f t="shared" si="37"/>
        <v>0</v>
      </c>
      <c r="Q71" s="87">
        <f t="shared" si="37"/>
        <v>0</v>
      </c>
      <c r="R71" s="87">
        <f t="shared" si="37"/>
        <v>0</v>
      </c>
      <c r="S71" s="87">
        <f t="shared" si="37"/>
        <v>0</v>
      </c>
      <c r="T71" s="87">
        <f t="shared" si="37"/>
        <v>0</v>
      </c>
      <c r="U71" s="87">
        <f t="shared" si="37"/>
        <v>0</v>
      </c>
      <c r="V71" s="87">
        <f t="shared" si="37"/>
        <v>0</v>
      </c>
      <c r="W71" s="87">
        <f t="shared" si="37"/>
        <v>0</v>
      </c>
      <c r="X71" s="87">
        <f t="shared" si="37"/>
        <v>0</v>
      </c>
      <c r="Y71" s="87">
        <f t="shared" si="37"/>
        <v>0</v>
      </c>
      <c r="Z71" s="87">
        <f t="shared" si="37"/>
        <v>0</v>
      </c>
      <c r="AA71" s="87">
        <f t="shared" si="37"/>
        <v>0</v>
      </c>
      <c r="AB71" s="87">
        <f t="shared" si="37"/>
        <v>0</v>
      </c>
      <c r="AC71" s="87">
        <f t="shared" si="37"/>
        <v>0</v>
      </c>
      <c r="AD71" s="87">
        <f t="shared" si="37"/>
        <v>0</v>
      </c>
      <c r="AE71" s="87">
        <f t="shared" si="37"/>
        <v>0</v>
      </c>
      <c r="AF71" s="87">
        <f t="shared" si="37"/>
        <v>0</v>
      </c>
      <c r="AG71" s="87">
        <f t="shared" si="37"/>
        <v>0</v>
      </c>
      <c r="AH71" s="87">
        <f t="shared" si="37"/>
        <v>0</v>
      </c>
      <c r="AI71" s="87">
        <f t="shared" si="37"/>
        <v>0</v>
      </c>
      <c r="AJ71" s="87">
        <f t="shared" si="37"/>
        <v>0</v>
      </c>
      <c r="AK71" s="87">
        <f t="shared" si="37"/>
        <v>0</v>
      </c>
      <c r="AL71" s="87">
        <f t="shared" si="37"/>
        <v>0</v>
      </c>
      <c r="AM71" s="87">
        <f t="shared" si="37"/>
        <v>0</v>
      </c>
      <c r="AN71" s="87">
        <f t="shared" si="37"/>
        <v>0</v>
      </c>
      <c r="AO71" s="87">
        <f t="shared" si="37"/>
        <v>0</v>
      </c>
      <c r="AP71" s="87">
        <f t="shared" si="37"/>
        <v>0</v>
      </c>
      <c r="AQ71" s="87">
        <f t="shared" si="37"/>
        <v>0</v>
      </c>
      <c r="AR71" s="87">
        <f t="shared" si="37"/>
        <v>0</v>
      </c>
      <c r="AS71" s="87">
        <f t="shared" si="37"/>
        <v>0</v>
      </c>
      <c r="AT71" s="87">
        <f t="shared" si="37"/>
        <v>0</v>
      </c>
      <c r="AU71" s="87">
        <f t="shared" si="37"/>
        <v>0</v>
      </c>
      <c r="AV71" s="87">
        <f t="shared" si="37"/>
        <v>0</v>
      </c>
      <c r="AW71" s="87">
        <f t="shared" si="37"/>
        <v>0</v>
      </c>
      <c r="AX71" s="87">
        <f t="shared" si="37"/>
        <v>0</v>
      </c>
      <c r="AY71" s="87">
        <f t="shared" si="37"/>
        <v>0</v>
      </c>
      <c r="AZ71" s="87">
        <f t="shared" si="37"/>
        <v>0</v>
      </c>
      <c r="BA71" s="87">
        <f t="shared" si="37"/>
        <v>0</v>
      </c>
      <c r="BB71" s="87">
        <f t="shared" si="37"/>
        <v>0</v>
      </c>
      <c r="BC71" s="87">
        <f t="shared" si="37"/>
        <v>0</v>
      </c>
      <c r="BD71" s="87">
        <f t="shared" si="37"/>
        <v>0</v>
      </c>
      <c r="BE71" s="87">
        <f t="shared" si="37"/>
        <v>0</v>
      </c>
      <c r="BF71" s="87">
        <f t="shared" si="37"/>
        <v>0</v>
      </c>
      <c r="BG71" s="87">
        <f t="shared" si="37"/>
        <v>0</v>
      </c>
      <c r="BH71" s="87">
        <f t="shared" si="37"/>
        <v>0</v>
      </c>
      <c r="BI71" s="87">
        <f t="shared" si="37"/>
        <v>0</v>
      </c>
      <c r="BJ71" s="87">
        <f t="shared" si="37"/>
        <v>0</v>
      </c>
      <c r="BK71" s="87"/>
      <c r="BL71" s="87"/>
      <c r="BM71" s="37"/>
      <c r="BN71" s="75"/>
      <c r="BO71" s="462"/>
      <c r="BP71" s="462"/>
      <c r="BQ71" s="462"/>
      <c r="BR71" s="462"/>
      <c r="BS71" s="37"/>
      <c r="BT71" s="37"/>
      <c r="BV71" s="90"/>
      <c r="BW71" s="90"/>
    </row>
    <row r="72" spans="1:75" s="38" customFormat="1" ht="15" customHeight="1">
      <c r="A72" s="89" t="s">
        <v>104</v>
      </c>
      <c r="B72" s="87">
        <v>0</v>
      </c>
      <c r="C72" s="87">
        <v>0</v>
      </c>
      <c r="D72" s="87">
        <v>0</v>
      </c>
      <c r="E72" s="87">
        <v>0</v>
      </c>
      <c r="F72" s="87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7">
        <v>0</v>
      </c>
      <c r="BC72" s="87">
        <v>0</v>
      </c>
      <c r="BD72" s="87">
        <v>0</v>
      </c>
      <c r="BE72" s="87">
        <v>0</v>
      </c>
      <c r="BF72" s="87">
        <v>0</v>
      </c>
      <c r="BG72" s="87">
        <v>0</v>
      </c>
      <c r="BH72" s="87">
        <v>0</v>
      </c>
      <c r="BI72" s="87">
        <v>0</v>
      </c>
      <c r="BJ72" s="87">
        <v>0</v>
      </c>
      <c r="BK72" s="87"/>
      <c r="BL72" s="87"/>
      <c r="BM72" s="37"/>
      <c r="BN72" s="55"/>
      <c r="BO72" s="340"/>
      <c r="BP72" s="37"/>
      <c r="BQ72" s="37"/>
      <c r="BR72" s="93"/>
      <c r="BS72" s="37"/>
      <c r="BT72" s="37"/>
      <c r="BU72" s="94"/>
      <c r="BV72" s="92"/>
      <c r="BW72" s="92"/>
    </row>
    <row r="73" spans="1:75" s="38" customFormat="1" ht="25.5">
      <c r="A73" s="89" t="s">
        <v>92</v>
      </c>
      <c r="B73" s="87">
        <f>$B$71-B72</f>
        <v>0</v>
      </c>
      <c r="C73" s="87">
        <f>SUM($B$71:C71)-SUM($B$72:C72)</f>
        <v>0</v>
      </c>
      <c r="D73" s="87">
        <f>SUM($B$71:D71)-SUM($B$72:D72)</f>
        <v>0</v>
      </c>
      <c r="E73" s="87">
        <f>SUM($B$71:E71)-SUM($B$72:E72)</f>
        <v>0</v>
      </c>
      <c r="F73" s="87">
        <f>SUM($B$71:F71)-SUM($B$72:F72)</f>
        <v>0</v>
      </c>
      <c r="G73" s="87">
        <f>SUM($B$71:G71)-SUM($B$72:G72)</f>
        <v>0</v>
      </c>
      <c r="H73" s="87">
        <f>SUM($B$71:H71)-SUM($B$72:H72)</f>
        <v>0</v>
      </c>
      <c r="I73" s="87">
        <f>SUM($B$71:I71)-SUM($B$72:I72)</f>
        <v>0</v>
      </c>
      <c r="J73" s="87">
        <f>SUM($B$71:J71)-SUM($B$72:J72)</f>
        <v>0</v>
      </c>
      <c r="K73" s="87">
        <f>SUM($B$71:K71)-SUM($B$72:K72)</f>
        <v>0</v>
      </c>
      <c r="L73" s="87">
        <f>SUM($B$71:L71)-SUM($B$72:L72)</f>
        <v>0</v>
      </c>
      <c r="M73" s="87">
        <f>SUM($B$71:M71)-SUM($B$72:M72)</f>
        <v>0</v>
      </c>
      <c r="N73" s="87">
        <f>SUM($B$71:N71)-SUM($B$72:N72)</f>
        <v>0</v>
      </c>
      <c r="O73" s="87">
        <f>SUM($B$71:O71)-SUM($B$72:O72)</f>
        <v>0</v>
      </c>
      <c r="P73" s="87">
        <f>SUM($B$71:P71)-SUM($B$72:P72)</f>
        <v>0</v>
      </c>
      <c r="Q73" s="87">
        <f>SUM($B$71:Q71)-SUM($B$72:Q72)</f>
        <v>0</v>
      </c>
      <c r="R73" s="87">
        <f>SUM($B$71:R71)-SUM($B$72:R72)</f>
        <v>0</v>
      </c>
      <c r="S73" s="87">
        <f>SUM($B$71:S71)-SUM($B$72:S72)</f>
        <v>0</v>
      </c>
      <c r="T73" s="87">
        <f>SUM($B$71:T71)-SUM($B$72:T72)</f>
        <v>0</v>
      </c>
      <c r="U73" s="87">
        <f>SUM($B$71:U71)-SUM($B$72:U72)</f>
        <v>0</v>
      </c>
      <c r="V73" s="87">
        <f>SUM($B$71:V71)-SUM($B$72:V72)</f>
        <v>0</v>
      </c>
      <c r="W73" s="87">
        <f>SUM($B$71:W71)-SUM($B$72:W72)</f>
        <v>0</v>
      </c>
      <c r="X73" s="87">
        <f>SUM($B$71:X71)-SUM($B$72:X72)</f>
        <v>0</v>
      </c>
      <c r="Y73" s="87">
        <f>SUM($B$71:Y71)-SUM($B$72:Y72)</f>
        <v>0</v>
      </c>
      <c r="Z73" s="87">
        <f>SUM($B$71:Z71)-SUM($B$72:Z72)</f>
        <v>0</v>
      </c>
      <c r="AA73" s="87">
        <f>SUM($B$71:AA71)-SUM($B$72:AA72)</f>
        <v>0</v>
      </c>
      <c r="AB73" s="87">
        <f>SUM($B$71:AB71)-SUM($B$72:AB72)</f>
        <v>0</v>
      </c>
      <c r="AC73" s="87">
        <f>SUM($B$71:AC71)-SUM($B$72:AC72)</f>
        <v>0</v>
      </c>
      <c r="AD73" s="87">
        <f>SUM($B$71:AD71)-SUM($B$72:AD72)</f>
        <v>0</v>
      </c>
      <c r="AE73" s="87">
        <f>SUM($B$71:AE71)-SUM($B$72:AE72)</f>
        <v>0</v>
      </c>
      <c r="AF73" s="87">
        <f>SUM($B$71:AF71)-SUM($B$72:AF72)</f>
        <v>0</v>
      </c>
      <c r="AG73" s="87">
        <f>SUM($B$71:AG71)-SUM($B$72:AG72)</f>
        <v>0</v>
      </c>
      <c r="AH73" s="87">
        <f>SUM($B$71:AH71)-SUM($B$72:AH72)</f>
        <v>0</v>
      </c>
      <c r="AI73" s="87">
        <f>SUM($B$71:AI71)-SUM($B$72:AI72)</f>
        <v>0</v>
      </c>
      <c r="AJ73" s="87">
        <f>SUM($B$71:AJ71)-SUM($B$72:AJ72)</f>
        <v>0</v>
      </c>
      <c r="AK73" s="87">
        <f>SUM($B$71:AK71)-SUM($B$72:AK72)</f>
        <v>0</v>
      </c>
      <c r="AL73" s="87">
        <f>SUM($B$71:AL71)-SUM($B$72:AL72)</f>
        <v>0</v>
      </c>
      <c r="AM73" s="87">
        <f>SUM($B$71:AM71)-SUM($B$72:AM72)</f>
        <v>0</v>
      </c>
      <c r="AN73" s="87">
        <f>SUM($B$71:AN71)-SUM($B$72:AN72)</f>
        <v>0</v>
      </c>
      <c r="AO73" s="87">
        <f>SUM($B$71:AO71)-SUM($B$72:AO72)</f>
        <v>0</v>
      </c>
      <c r="AP73" s="87">
        <f>SUM($B$71:AP71)-SUM($B$72:AP72)</f>
        <v>0</v>
      </c>
      <c r="AQ73" s="87">
        <f>SUM($B$71:AQ71)-SUM($B$72:AQ72)</f>
        <v>0</v>
      </c>
      <c r="AR73" s="87">
        <f>SUM($B$71:AR71)-SUM($B$72:AR72)</f>
        <v>0</v>
      </c>
      <c r="AS73" s="87">
        <f>SUM($B$71:AS71)-SUM($B$72:AS72)</f>
        <v>0</v>
      </c>
      <c r="AT73" s="87">
        <f>SUM($B$71:AT71)-SUM($B$72:AT72)</f>
        <v>0</v>
      </c>
      <c r="AU73" s="87">
        <f>SUM($B$71:AU71)-SUM($B$72:AU72)</f>
        <v>0</v>
      </c>
      <c r="AV73" s="87">
        <f>SUM($B$71:AV71)-SUM($B$72:AV72)</f>
        <v>0</v>
      </c>
      <c r="AW73" s="87">
        <f>SUM($B$71:AW71)-SUM($B$72:AW72)</f>
        <v>0</v>
      </c>
      <c r="AX73" s="87">
        <f>SUM($B$71:AX71)-SUM($B$72:AX72)</f>
        <v>0</v>
      </c>
      <c r="AY73" s="87">
        <f>SUM($B$71:AY71)-SUM($B$72:AY72)</f>
        <v>0</v>
      </c>
      <c r="AZ73" s="87">
        <f>SUM($B$71:AZ71)-SUM($B$72:AZ72)</f>
        <v>0</v>
      </c>
      <c r="BA73" s="87">
        <f>SUM($B$71:BA71)-SUM($B$72:BA72)</f>
        <v>0</v>
      </c>
      <c r="BB73" s="87">
        <f>SUM($B$71:BB71)-SUM($B$72:BB72)</f>
        <v>0</v>
      </c>
      <c r="BC73" s="87">
        <f>SUM($B$71:BC71)-SUM($B$72:BC72)</f>
        <v>0</v>
      </c>
      <c r="BD73" s="87">
        <f>SUM($B$71:BD71)-SUM($B$72:BD72)</f>
        <v>0</v>
      </c>
      <c r="BE73" s="87">
        <f>SUM($B$71:BE71)-SUM($B$72:BE72)</f>
        <v>0</v>
      </c>
      <c r="BF73" s="87">
        <f>SUM($B$71:BF71)-SUM($B$72:BF72)</f>
        <v>0</v>
      </c>
      <c r="BG73" s="87">
        <f>SUM($B$71:BG71)-SUM($B$72:BG72)</f>
        <v>0</v>
      </c>
      <c r="BH73" s="87">
        <f>SUM($B$71:BH71)-SUM($B$72:BH72)</f>
        <v>0</v>
      </c>
      <c r="BI73" s="87">
        <f>SUM($B$71:BI71)-SUM($B$72:BI72)</f>
        <v>0</v>
      </c>
      <c r="BJ73" s="87">
        <f>SUM($B$71:BJ71)-SUM($B$72:BJ72)</f>
        <v>0</v>
      </c>
      <c r="BK73" s="87">
        <f>SUM($B$71:BK71)-SUM($B$72:BK72)</f>
        <v>0</v>
      </c>
      <c r="BL73" s="87">
        <f>SUM($B$71:BL71)-SUM($B$72:BL72)</f>
        <v>0</v>
      </c>
      <c r="BM73" s="37"/>
      <c r="BN73" s="55"/>
      <c r="BO73" s="340"/>
      <c r="BP73" s="37"/>
      <c r="BQ73" s="37"/>
      <c r="BR73" s="93"/>
      <c r="BS73" s="37"/>
      <c r="BT73" s="37"/>
      <c r="BU73" s="94"/>
      <c r="BV73" s="92"/>
      <c r="BW73" s="92"/>
    </row>
    <row r="74" spans="1:75" s="38" customFormat="1" ht="15" customHeight="1">
      <c r="A74" s="89" t="s">
        <v>74</v>
      </c>
      <c r="B74" s="128"/>
      <c r="C74" s="128"/>
      <c r="D74" s="331"/>
      <c r="E74" s="331"/>
      <c r="F74" s="331">
        <f>($F$71*TaxDepr!B$33)</f>
        <v>0</v>
      </c>
      <c r="G74" s="331">
        <f>($F$71*TaxDepr!C$33)</f>
        <v>0</v>
      </c>
      <c r="H74" s="331">
        <f>($F$71*TaxDepr!D$33)</f>
        <v>0</v>
      </c>
      <c r="I74" s="331">
        <f>($F$71*TaxDepr!E$33)</f>
        <v>0</v>
      </c>
      <c r="J74" s="331">
        <f>($F$71*TaxDepr!F$33)</f>
        <v>0</v>
      </c>
      <c r="K74" s="331">
        <f>($F$71*TaxDepr!G$33)</f>
        <v>0</v>
      </c>
      <c r="L74" s="331">
        <f>($F$71*TaxDepr!H$33)</f>
        <v>0</v>
      </c>
      <c r="M74" s="331">
        <f>($F$71*TaxDepr!I$33)</f>
        <v>0</v>
      </c>
      <c r="N74" s="331">
        <f>($F$71*TaxDepr!J$33)</f>
        <v>0</v>
      </c>
      <c r="O74" s="331">
        <f>($F$71*TaxDepr!K$33)</f>
        <v>0</v>
      </c>
      <c r="P74" s="331">
        <f>($F$71*TaxDepr!L$33)</f>
        <v>0</v>
      </c>
      <c r="Q74" s="331">
        <f>($F$71*TaxDepr!M$33)</f>
        <v>0</v>
      </c>
      <c r="R74" s="331">
        <f>($F$71*TaxDepr!N$33)</f>
        <v>0</v>
      </c>
      <c r="S74" s="331">
        <f>($F$71*TaxDepr!O$33)</f>
        <v>0</v>
      </c>
      <c r="T74" s="331">
        <f>($F$71*TaxDepr!P$33)</f>
        <v>0</v>
      </c>
      <c r="U74" s="331">
        <f>($F$71*TaxDepr!Q$33)</f>
        <v>0</v>
      </c>
      <c r="V74" s="331">
        <f>($F$71*TaxDepr!R$33)</f>
        <v>0</v>
      </c>
      <c r="W74" s="331">
        <f>($F$71*TaxDepr!S$33)</f>
        <v>0</v>
      </c>
      <c r="X74" s="331">
        <f>($F$71*TaxDepr!T$33)</f>
        <v>0</v>
      </c>
      <c r="Y74" s="331">
        <f>($F$71*TaxDepr!U$33)</f>
        <v>0</v>
      </c>
      <c r="Z74" s="331">
        <f>($F$71*TaxDepr!V$33)</f>
        <v>0</v>
      </c>
      <c r="AA74" s="331"/>
      <c r="AB74" s="331">
        <f>($J$71*TaxDepr!T$33)</f>
        <v>0</v>
      </c>
      <c r="AC74" s="331">
        <f>($J$71*TaxDepr!U$33)</f>
        <v>0</v>
      </c>
      <c r="AD74" s="331">
        <f>($J$71*TaxDepr!V$33)</f>
        <v>0</v>
      </c>
      <c r="AE74" s="331"/>
      <c r="AF74" s="331">
        <f>($J$71*TaxDepr!X$33)</f>
        <v>0</v>
      </c>
      <c r="AG74" s="331">
        <f>($J$71*TaxDepr!Y$33)</f>
        <v>0</v>
      </c>
      <c r="AH74" s="331">
        <f>($J$71*TaxDepr!Z$33)</f>
        <v>0</v>
      </c>
      <c r="AI74" s="331">
        <f>($J$71*TaxDepr!AA$33)</f>
        <v>0</v>
      </c>
      <c r="AJ74" s="331">
        <f>($J$71*TaxDepr!AB$33)</f>
        <v>0</v>
      </c>
      <c r="AK74" s="331">
        <f>($J$71*TaxDepr!AC$33)</f>
        <v>0</v>
      </c>
      <c r="AL74" s="331">
        <f>($J$71*TaxDepr!AD$33)</f>
        <v>0</v>
      </c>
      <c r="AM74" s="331">
        <f>($J$71*TaxDepr!AE$33)</f>
        <v>0</v>
      </c>
      <c r="AN74" s="331">
        <f>($J$71*TaxDepr!AF$33)</f>
        <v>0</v>
      </c>
      <c r="AO74" s="331">
        <f>($J$71*TaxDepr!AG$33)</f>
        <v>0</v>
      </c>
      <c r="AP74" s="331"/>
      <c r="AQ74" s="331"/>
      <c r="AR74" s="331"/>
      <c r="AS74" s="331"/>
      <c r="AT74" s="331"/>
      <c r="AU74" s="331"/>
      <c r="AV74" s="331"/>
      <c r="AW74" s="331"/>
      <c r="AX74" s="331"/>
      <c r="AY74" s="331"/>
      <c r="AZ74" s="331"/>
      <c r="BA74" s="331"/>
      <c r="BB74" s="331"/>
      <c r="BC74" s="331"/>
      <c r="BD74" s="331"/>
      <c r="BE74" s="331"/>
      <c r="BF74" s="331"/>
      <c r="BG74" s="331"/>
      <c r="BH74" s="331"/>
      <c r="BI74" s="331"/>
      <c r="BJ74" s="331"/>
      <c r="BK74" s="331"/>
      <c r="BL74" s="331"/>
      <c r="BM74" s="37"/>
      <c r="BN74" s="75">
        <f>SUM(B74:BM74)</f>
        <v>0</v>
      </c>
      <c r="BO74" s="337"/>
      <c r="BP74" s="37"/>
      <c r="BQ74" s="37"/>
      <c r="BR74" s="37"/>
      <c r="BS74" s="37"/>
      <c r="BT74" s="37"/>
      <c r="BU74" s="94"/>
      <c r="BV74" s="92"/>
      <c r="BW74" s="92"/>
    </row>
    <row r="75" spans="1:75" s="38" customFormat="1" ht="15" customHeight="1" thickBot="1">
      <c r="A75" s="89" t="s">
        <v>75</v>
      </c>
      <c r="B75" s="95">
        <f>B72+B74</f>
        <v>0</v>
      </c>
      <c r="C75" s="95">
        <f t="shared" ref="C75:BJ75" si="38">C72+C74</f>
        <v>0</v>
      </c>
      <c r="D75" s="95">
        <f t="shared" si="38"/>
        <v>0</v>
      </c>
      <c r="E75" s="95">
        <f t="shared" si="38"/>
        <v>0</v>
      </c>
      <c r="F75" s="95">
        <f t="shared" si="38"/>
        <v>0</v>
      </c>
      <c r="G75" s="95">
        <f t="shared" si="38"/>
        <v>0</v>
      </c>
      <c r="H75" s="95">
        <f t="shared" si="38"/>
        <v>0</v>
      </c>
      <c r="I75" s="95">
        <f t="shared" si="38"/>
        <v>0</v>
      </c>
      <c r="J75" s="95">
        <f t="shared" si="38"/>
        <v>0</v>
      </c>
      <c r="K75" s="95">
        <f t="shared" si="38"/>
        <v>0</v>
      </c>
      <c r="L75" s="95">
        <f t="shared" si="38"/>
        <v>0</v>
      </c>
      <c r="M75" s="95">
        <f t="shared" si="38"/>
        <v>0</v>
      </c>
      <c r="N75" s="95">
        <f t="shared" si="38"/>
        <v>0</v>
      </c>
      <c r="O75" s="95">
        <f t="shared" si="38"/>
        <v>0</v>
      </c>
      <c r="P75" s="95">
        <f t="shared" si="38"/>
        <v>0</v>
      </c>
      <c r="Q75" s="95">
        <f t="shared" si="38"/>
        <v>0</v>
      </c>
      <c r="R75" s="95">
        <f t="shared" si="38"/>
        <v>0</v>
      </c>
      <c r="S75" s="95">
        <f t="shared" si="38"/>
        <v>0</v>
      </c>
      <c r="T75" s="95">
        <f t="shared" si="38"/>
        <v>0</v>
      </c>
      <c r="U75" s="95">
        <f t="shared" si="38"/>
        <v>0</v>
      </c>
      <c r="V75" s="95">
        <f t="shared" si="38"/>
        <v>0</v>
      </c>
      <c r="W75" s="95">
        <f t="shared" si="38"/>
        <v>0</v>
      </c>
      <c r="X75" s="95">
        <f t="shared" si="38"/>
        <v>0</v>
      </c>
      <c r="Y75" s="95">
        <f t="shared" si="38"/>
        <v>0</v>
      </c>
      <c r="Z75" s="95">
        <f t="shared" si="38"/>
        <v>0</v>
      </c>
      <c r="AA75" s="95">
        <f t="shared" si="38"/>
        <v>0</v>
      </c>
      <c r="AB75" s="95">
        <f t="shared" si="38"/>
        <v>0</v>
      </c>
      <c r="AC75" s="95">
        <f t="shared" si="38"/>
        <v>0</v>
      </c>
      <c r="AD75" s="95">
        <f t="shared" si="38"/>
        <v>0</v>
      </c>
      <c r="AE75" s="95">
        <f t="shared" si="38"/>
        <v>0</v>
      </c>
      <c r="AF75" s="95">
        <f t="shared" si="38"/>
        <v>0</v>
      </c>
      <c r="AG75" s="95">
        <f t="shared" si="38"/>
        <v>0</v>
      </c>
      <c r="AH75" s="95">
        <f t="shared" si="38"/>
        <v>0</v>
      </c>
      <c r="AI75" s="95">
        <f t="shared" si="38"/>
        <v>0</v>
      </c>
      <c r="AJ75" s="95">
        <f t="shared" si="38"/>
        <v>0</v>
      </c>
      <c r="AK75" s="95">
        <f t="shared" si="38"/>
        <v>0</v>
      </c>
      <c r="AL75" s="95">
        <f t="shared" si="38"/>
        <v>0</v>
      </c>
      <c r="AM75" s="95">
        <f t="shared" si="38"/>
        <v>0</v>
      </c>
      <c r="AN75" s="95">
        <f t="shared" si="38"/>
        <v>0</v>
      </c>
      <c r="AO75" s="95">
        <f t="shared" si="38"/>
        <v>0</v>
      </c>
      <c r="AP75" s="95">
        <f t="shared" si="38"/>
        <v>0</v>
      </c>
      <c r="AQ75" s="95">
        <f t="shared" si="38"/>
        <v>0</v>
      </c>
      <c r="AR75" s="95">
        <f t="shared" si="38"/>
        <v>0</v>
      </c>
      <c r="AS75" s="95">
        <f t="shared" si="38"/>
        <v>0</v>
      </c>
      <c r="AT75" s="95">
        <f t="shared" si="38"/>
        <v>0</v>
      </c>
      <c r="AU75" s="95">
        <f t="shared" si="38"/>
        <v>0</v>
      </c>
      <c r="AV75" s="95">
        <f t="shared" si="38"/>
        <v>0</v>
      </c>
      <c r="AW75" s="95">
        <f t="shared" si="38"/>
        <v>0</v>
      </c>
      <c r="AX75" s="95">
        <f t="shared" si="38"/>
        <v>0</v>
      </c>
      <c r="AY75" s="95">
        <f t="shared" si="38"/>
        <v>0</v>
      </c>
      <c r="AZ75" s="95">
        <f t="shared" si="38"/>
        <v>0</v>
      </c>
      <c r="BA75" s="95">
        <f t="shared" si="38"/>
        <v>0</v>
      </c>
      <c r="BB75" s="95">
        <f t="shared" si="38"/>
        <v>0</v>
      </c>
      <c r="BC75" s="95">
        <f t="shared" si="38"/>
        <v>0</v>
      </c>
      <c r="BD75" s="95">
        <f t="shared" si="38"/>
        <v>0</v>
      </c>
      <c r="BE75" s="95">
        <f t="shared" si="38"/>
        <v>0</v>
      </c>
      <c r="BF75" s="95">
        <f t="shared" si="38"/>
        <v>0</v>
      </c>
      <c r="BG75" s="95">
        <f t="shared" si="38"/>
        <v>0</v>
      </c>
      <c r="BH75" s="95">
        <f t="shared" si="38"/>
        <v>0</v>
      </c>
      <c r="BI75" s="95">
        <f t="shared" si="38"/>
        <v>0</v>
      </c>
      <c r="BJ75" s="95">
        <f t="shared" si="38"/>
        <v>0</v>
      </c>
      <c r="BK75" s="95"/>
      <c r="BL75" s="95"/>
      <c r="BM75" s="37"/>
      <c r="BN75" s="55"/>
      <c r="BO75" s="337"/>
      <c r="BP75" s="37"/>
      <c r="BQ75" s="37"/>
      <c r="BR75" s="37"/>
      <c r="BS75" s="37"/>
      <c r="BT75" s="37"/>
      <c r="BU75" s="94"/>
      <c r="BV75" s="92"/>
      <c r="BW75" s="92"/>
    </row>
    <row r="76" spans="1:75" s="38" customFormat="1" ht="15" customHeight="1" thickTop="1">
      <c r="A76" s="96"/>
      <c r="B76" s="87"/>
      <c r="C76" s="87"/>
      <c r="D76" s="87"/>
      <c r="E76" s="87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37"/>
      <c r="BN76" s="55"/>
      <c r="BO76" s="337"/>
      <c r="BP76" s="37"/>
      <c r="BQ76" s="37"/>
      <c r="BR76" s="37"/>
      <c r="BS76" s="37"/>
      <c r="BT76" s="37"/>
      <c r="BU76" s="94"/>
      <c r="BV76" s="92"/>
      <c r="BW76" s="92"/>
    </row>
    <row r="77" spans="1:75" s="38" customFormat="1" ht="15" customHeight="1">
      <c r="A77" s="88" t="s">
        <v>102</v>
      </c>
      <c r="B77" s="87"/>
      <c r="C77" s="87"/>
      <c r="D77" s="87"/>
      <c r="E77" s="87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37"/>
      <c r="BN77" s="55"/>
      <c r="BO77" s="337"/>
      <c r="BP77" s="37"/>
      <c r="BQ77" s="37"/>
      <c r="BR77" s="37"/>
      <c r="BS77" s="37"/>
      <c r="BT77" s="37"/>
      <c r="BU77" s="94"/>
      <c r="BV77" s="92"/>
      <c r="BW77" s="92"/>
    </row>
    <row r="78" spans="1:75" s="38" customFormat="1" ht="25.5">
      <c r="A78" s="89" t="s">
        <v>105</v>
      </c>
      <c r="B78" s="87">
        <f t="shared" ref="B78:BL78" si="39">B20</f>
        <v>0</v>
      </c>
      <c r="C78" s="87">
        <f t="shared" si="39"/>
        <v>0</v>
      </c>
      <c r="D78" s="87">
        <f t="shared" si="39"/>
        <v>0</v>
      </c>
      <c r="E78" s="87">
        <f t="shared" si="39"/>
        <v>0</v>
      </c>
      <c r="F78" s="87">
        <f t="shared" si="39"/>
        <v>0</v>
      </c>
      <c r="G78" s="87">
        <f t="shared" si="39"/>
        <v>0</v>
      </c>
      <c r="H78" s="87">
        <f t="shared" si="39"/>
        <v>0</v>
      </c>
      <c r="I78" s="87">
        <f t="shared" si="39"/>
        <v>0</v>
      </c>
      <c r="J78" s="87">
        <f t="shared" si="39"/>
        <v>0</v>
      </c>
      <c r="K78" s="87">
        <f t="shared" si="39"/>
        <v>0</v>
      </c>
      <c r="L78" s="87">
        <f t="shared" si="39"/>
        <v>0</v>
      </c>
      <c r="M78" s="87">
        <f t="shared" si="39"/>
        <v>0</v>
      </c>
      <c r="N78" s="87">
        <f t="shared" si="39"/>
        <v>0</v>
      </c>
      <c r="O78" s="87">
        <f t="shared" si="39"/>
        <v>0</v>
      </c>
      <c r="P78" s="87">
        <f t="shared" si="39"/>
        <v>0</v>
      </c>
      <c r="Q78" s="87">
        <f t="shared" si="39"/>
        <v>0</v>
      </c>
      <c r="R78" s="87">
        <f t="shared" si="39"/>
        <v>0</v>
      </c>
      <c r="S78" s="87">
        <f t="shared" si="39"/>
        <v>0</v>
      </c>
      <c r="T78" s="87">
        <f t="shared" si="39"/>
        <v>0</v>
      </c>
      <c r="U78" s="87">
        <f t="shared" si="39"/>
        <v>0</v>
      </c>
      <c r="V78" s="87">
        <f t="shared" si="39"/>
        <v>0</v>
      </c>
      <c r="W78" s="87">
        <f t="shared" si="39"/>
        <v>0</v>
      </c>
      <c r="X78" s="87">
        <f t="shared" si="39"/>
        <v>0</v>
      </c>
      <c r="Y78" s="87">
        <f t="shared" si="39"/>
        <v>0</v>
      </c>
      <c r="Z78" s="87">
        <f t="shared" si="39"/>
        <v>0</v>
      </c>
      <c r="AA78" s="87">
        <f t="shared" si="39"/>
        <v>0</v>
      </c>
      <c r="AB78" s="87">
        <f t="shared" si="39"/>
        <v>0</v>
      </c>
      <c r="AC78" s="87">
        <f t="shared" si="39"/>
        <v>0</v>
      </c>
      <c r="AD78" s="87">
        <f t="shared" si="39"/>
        <v>0</v>
      </c>
      <c r="AE78" s="87">
        <f t="shared" si="39"/>
        <v>0</v>
      </c>
      <c r="AF78" s="87">
        <f t="shared" si="39"/>
        <v>0</v>
      </c>
      <c r="AG78" s="87">
        <f t="shared" si="39"/>
        <v>0</v>
      </c>
      <c r="AH78" s="87">
        <f t="shared" si="39"/>
        <v>0</v>
      </c>
      <c r="AI78" s="87">
        <f t="shared" si="39"/>
        <v>0</v>
      </c>
      <c r="AJ78" s="87">
        <f t="shared" si="39"/>
        <v>0</v>
      </c>
      <c r="AK78" s="87">
        <f t="shared" si="39"/>
        <v>0</v>
      </c>
      <c r="AL78" s="87">
        <f t="shared" si="39"/>
        <v>0</v>
      </c>
      <c r="AM78" s="87">
        <f t="shared" si="39"/>
        <v>0</v>
      </c>
      <c r="AN78" s="87">
        <f t="shared" si="39"/>
        <v>0</v>
      </c>
      <c r="AO78" s="87">
        <f t="shared" si="39"/>
        <v>0</v>
      </c>
      <c r="AP78" s="87">
        <f t="shared" si="39"/>
        <v>0</v>
      </c>
      <c r="AQ78" s="87">
        <f t="shared" si="39"/>
        <v>0</v>
      </c>
      <c r="AR78" s="87">
        <f t="shared" si="39"/>
        <v>0</v>
      </c>
      <c r="AS78" s="87">
        <f t="shared" si="39"/>
        <v>0</v>
      </c>
      <c r="AT78" s="87">
        <f t="shared" si="39"/>
        <v>0</v>
      </c>
      <c r="AU78" s="87">
        <f t="shared" si="39"/>
        <v>0</v>
      </c>
      <c r="AV78" s="87">
        <f t="shared" si="39"/>
        <v>0</v>
      </c>
      <c r="AW78" s="87">
        <f t="shared" si="39"/>
        <v>0</v>
      </c>
      <c r="AX78" s="87">
        <f t="shared" si="39"/>
        <v>0</v>
      </c>
      <c r="AY78" s="87">
        <f t="shared" si="39"/>
        <v>0</v>
      </c>
      <c r="AZ78" s="87">
        <f t="shared" si="39"/>
        <v>0</v>
      </c>
      <c r="BA78" s="87">
        <f t="shared" si="39"/>
        <v>0</v>
      </c>
      <c r="BB78" s="87">
        <f t="shared" si="39"/>
        <v>0</v>
      </c>
      <c r="BC78" s="87">
        <f t="shared" si="39"/>
        <v>0</v>
      </c>
      <c r="BD78" s="87">
        <f t="shared" si="39"/>
        <v>0</v>
      </c>
      <c r="BE78" s="87">
        <f t="shared" si="39"/>
        <v>0</v>
      </c>
      <c r="BF78" s="87">
        <f t="shared" si="39"/>
        <v>0</v>
      </c>
      <c r="BG78" s="87">
        <f t="shared" si="39"/>
        <v>0</v>
      </c>
      <c r="BH78" s="87">
        <f t="shared" si="39"/>
        <v>0</v>
      </c>
      <c r="BI78" s="87">
        <f t="shared" si="39"/>
        <v>0</v>
      </c>
      <c r="BJ78" s="87">
        <f t="shared" si="39"/>
        <v>0</v>
      </c>
      <c r="BK78" s="87">
        <f t="shared" si="39"/>
        <v>0</v>
      </c>
      <c r="BL78" s="87">
        <f t="shared" si="39"/>
        <v>0</v>
      </c>
      <c r="BM78" s="37"/>
      <c r="BN78" s="55"/>
      <c r="BO78" s="337"/>
      <c r="BP78" s="91"/>
      <c r="BQ78" s="37"/>
      <c r="BR78" s="97"/>
      <c r="BS78" s="37"/>
      <c r="BT78" s="37"/>
      <c r="BU78" s="94"/>
      <c r="BV78" s="92"/>
      <c r="BW78" s="92"/>
    </row>
    <row r="79" spans="1:75" s="38" customFormat="1" ht="15" customHeight="1">
      <c r="A79" s="89" t="s">
        <v>104</v>
      </c>
      <c r="B79" s="87">
        <v>0</v>
      </c>
      <c r="C79" s="87">
        <v>0</v>
      </c>
      <c r="D79" s="87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0</v>
      </c>
      <c r="S79" s="87">
        <v>0</v>
      </c>
      <c r="T79" s="87">
        <v>0</v>
      </c>
      <c r="U79" s="87">
        <v>0</v>
      </c>
      <c r="V79" s="87">
        <v>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0</v>
      </c>
      <c r="AX79" s="87">
        <v>0</v>
      </c>
      <c r="AY79" s="87">
        <v>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87">
        <v>0</v>
      </c>
      <c r="BG79" s="87">
        <v>0</v>
      </c>
      <c r="BH79" s="87">
        <v>0</v>
      </c>
      <c r="BI79" s="87">
        <v>0</v>
      </c>
      <c r="BJ79" s="87">
        <v>0</v>
      </c>
      <c r="BK79" s="87">
        <v>0</v>
      </c>
      <c r="BL79" s="87">
        <v>0</v>
      </c>
      <c r="BM79" s="37"/>
      <c r="BN79" s="55"/>
      <c r="BO79" s="337"/>
      <c r="BP79" s="91"/>
      <c r="BQ79" s="37"/>
      <c r="BR79" s="97"/>
      <c r="BS79" s="37"/>
      <c r="BT79" s="37"/>
      <c r="BU79" s="94"/>
      <c r="BV79" s="92"/>
      <c r="BW79" s="92"/>
    </row>
    <row r="80" spans="1:75" s="38" customFormat="1" ht="24.75" customHeight="1">
      <c r="A80" s="89" t="s">
        <v>92</v>
      </c>
      <c r="B80" s="87">
        <f>SUM($B$78:B78)</f>
        <v>0</v>
      </c>
      <c r="C80" s="87">
        <f>SUM($B$78:C78)</f>
        <v>0</v>
      </c>
      <c r="D80" s="87">
        <f>SUM($B$78:D78)</f>
        <v>0</v>
      </c>
      <c r="E80" s="87">
        <f>SUM($B$78:E78)</f>
        <v>0</v>
      </c>
      <c r="F80" s="87">
        <f>SUM($B$78:F78)</f>
        <v>0</v>
      </c>
      <c r="G80" s="87">
        <f>SUM($B$78:G78)</f>
        <v>0</v>
      </c>
      <c r="H80" s="87">
        <f>SUM($B$78:H78)</f>
        <v>0</v>
      </c>
      <c r="I80" s="87">
        <f>SUM($B$78:I78)</f>
        <v>0</v>
      </c>
      <c r="J80" s="87">
        <f>SUM($B$78:J78)</f>
        <v>0</v>
      </c>
      <c r="K80" s="87">
        <f>SUM($B$78:K78)</f>
        <v>0</v>
      </c>
      <c r="L80" s="87">
        <f>SUM($B$78:L78)</f>
        <v>0</v>
      </c>
      <c r="M80" s="87">
        <f>SUM($B$78:M78)</f>
        <v>0</v>
      </c>
      <c r="N80" s="87">
        <f>SUM($B$78:N78)</f>
        <v>0</v>
      </c>
      <c r="O80" s="87">
        <f>SUM($B$78:O78)</f>
        <v>0</v>
      </c>
      <c r="P80" s="87">
        <f>SUM($B$78:P78)</f>
        <v>0</v>
      </c>
      <c r="Q80" s="87">
        <f>SUM($B$78:Q78)</f>
        <v>0</v>
      </c>
      <c r="R80" s="87">
        <f>SUM($B$78:R78)</f>
        <v>0</v>
      </c>
      <c r="S80" s="87">
        <f>SUM($B$78:S78)</f>
        <v>0</v>
      </c>
      <c r="T80" s="87">
        <f>SUM($B$78:T78)</f>
        <v>0</v>
      </c>
      <c r="U80" s="87">
        <f>SUM($B$78:U78)</f>
        <v>0</v>
      </c>
      <c r="V80" s="87">
        <f>SUM($B$78:V78)</f>
        <v>0</v>
      </c>
      <c r="W80" s="87">
        <f>SUM($B$78:W78)</f>
        <v>0</v>
      </c>
      <c r="X80" s="87">
        <f>SUM($B$78:X78)</f>
        <v>0</v>
      </c>
      <c r="Y80" s="87">
        <f>SUM($B$78:Y78)</f>
        <v>0</v>
      </c>
      <c r="Z80" s="87">
        <f>SUM($B$78:Z78)</f>
        <v>0</v>
      </c>
      <c r="AA80" s="87">
        <f>SUM($B$78:AA78)</f>
        <v>0</v>
      </c>
      <c r="AB80" s="87">
        <f>SUM($B$78:AB78)</f>
        <v>0</v>
      </c>
      <c r="AC80" s="87">
        <f>SUM($B$78:AC78)</f>
        <v>0</v>
      </c>
      <c r="AD80" s="87">
        <f>SUM($B$78:AD78)</f>
        <v>0</v>
      </c>
      <c r="AE80" s="87">
        <f>SUM($B$78:AE78)</f>
        <v>0</v>
      </c>
      <c r="AF80" s="87">
        <f>SUM($B$78:AF78)</f>
        <v>0</v>
      </c>
      <c r="AG80" s="87">
        <f>SUM($B$78:AG78)</f>
        <v>0</v>
      </c>
      <c r="AH80" s="87">
        <f>SUM($B$78:AH78)</f>
        <v>0</v>
      </c>
      <c r="AI80" s="87">
        <f>SUM($B$78:AI78)</f>
        <v>0</v>
      </c>
      <c r="AJ80" s="87">
        <f>SUM($B$78:AJ78)</f>
        <v>0</v>
      </c>
      <c r="AK80" s="87">
        <f>SUM($B$78:AK78)</f>
        <v>0</v>
      </c>
      <c r="AL80" s="87">
        <f>SUM($B$78:AL78)</f>
        <v>0</v>
      </c>
      <c r="AM80" s="87">
        <f>SUM($B$78:AM78)</f>
        <v>0</v>
      </c>
      <c r="AN80" s="87">
        <f>SUM($B$78:AN78)</f>
        <v>0</v>
      </c>
      <c r="AO80" s="87">
        <f>SUM($B$78:AO78)</f>
        <v>0</v>
      </c>
      <c r="AP80" s="87">
        <f>SUM($B$78:AP78)</f>
        <v>0</v>
      </c>
      <c r="AQ80" s="87">
        <f>SUM($B$78:AQ78)</f>
        <v>0</v>
      </c>
      <c r="AR80" s="87">
        <f>SUM($B$78:AR78)</f>
        <v>0</v>
      </c>
      <c r="AS80" s="87">
        <f>SUM($B$78:AS78)</f>
        <v>0</v>
      </c>
      <c r="AT80" s="87">
        <f>SUM($B$78:AT78)</f>
        <v>0</v>
      </c>
      <c r="AU80" s="87">
        <f>SUM($B$78:AU78)</f>
        <v>0</v>
      </c>
      <c r="AV80" s="87">
        <f>SUM($B$78:AV78)</f>
        <v>0</v>
      </c>
      <c r="AW80" s="87">
        <f>SUM($B$78:AW78)</f>
        <v>0</v>
      </c>
      <c r="AX80" s="87">
        <f>SUM($B$78:AX78)</f>
        <v>0</v>
      </c>
      <c r="AY80" s="87">
        <f>SUM($B$78:AY78)</f>
        <v>0</v>
      </c>
      <c r="AZ80" s="87">
        <f>SUM($B$78:AZ78)</f>
        <v>0</v>
      </c>
      <c r="BA80" s="87">
        <f>SUM($B$78:BA78)</f>
        <v>0</v>
      </c>
      <c r="BB80" s="87">
        <f>SUM($B$78:BB78)</f>
        <v>0</v>
      </c>
      <c r="BC80" s="87">
        <f>SUM($B$78:BC78)</f>
        <v>0</v>
      </c>
      <c r="BD80" s="87">
        <f>SUM($B$78:BD78)</f>
        <v>0</v>
      </c>
      <c r="BE80" s="87">
        <f>SUM($B$78:BE78)</f>
        <v>0</v>
      </c>
      <c r="BF80" s="87">
        <f>SUM($B$78:BF78)</f>
        <v>0</v>
      </c>
      <c r="BG80" s="87">
        <f>SUM($B$78:BG78)</f>
        <v>0</v>
      </c>
      <c r="BH80" s="87">
        <f>SUM($B$78:BH78)</f>
        <v>0</v>
      </c>
      <c r="BI80" s="87">
        <f>SUM($B$78:BI78)</f>
        <v>0</v>
      </c>
      <c r="BJ80" s="87">
        <f>SUM($B$78:BJ78)</f>
        <v>0</v>
      </c>
      <c r="BK80" s="87">
        <f>SUM($B$78:BK78)</f>
        <v>0</v>
      </c>
      <c r="BL80" s="87">
        <f>SUM($B$78:BL78)</f>
        <v>0</v>
      </c>
      <c r="BM80" s="37"/>
      <c r="BN80" s="55"/>
      <c r="BO80" s="337"/>
      <c r="BP80" s="91"/>
      <c r="BQ80" s="37"/>
      <c r="BR80" s="97"/>
      <c r="BS80" s="37"/>
      <c r="BT80" s="37"/>
      <c r="BU80" s="94"/>
      <c r="BV80" s="92"/>
      <c r="BW80" s="92"/>
    </row>
    <row r="81" spans="1:75" s="38" customFormat="1" ht="15" customHeight="1">
      <c r="A81" s="89" t="s">
        <v>74</v>
      </c>
      <c r="B81" s="330">
        <v>0</v>
      </c>
      <c r="C81" s="330">
        <v>0</v>
      </c>
      <c r="D81" s="330">
        <f>D74</f>
        <v>0</v>
      </c>
      <c r="E81" s="330">
        <f t="shared" ref="E81:BL81" si="40">E74</f>
        <v>0</v>
      </c>
      <c r="F81" s="330">
        <f t="shared" si="40"/>
        <v>0</v>
      </c>
      <c r="G81" s="330">
        <f t="shared" si="40"/>
        <v>0</v>
      </c>
      <c r="H81" s="330">
        <f t="shared" si="40"/>
        <v>0</v>
      </c>
      <c r="I81" s="330">
        <f t="shared" si="40"/>
        <v>0</v>
      </c>
      <c r="J81" s="330">
        <f t="shared" si="40"/>
        <v>0</v>
      </c>
      <c r="K81" s="330">
        <f t="shared" si="40"/>
        <v>0</v>
      </c>
      <c r="L81" s="330">
        <f t="shared" si="40"/>
        <v>0</v>
      </c>
      <c r="M81" s="330">
        <f t="shared" si="40"/>
        <v>0</v>
      </c>
      <c r="N81" s="330">
        <f t="shared" si="40"/>
        <v>0</v>
      </c>
      <c r="O81" s="330">
        <f t="shared" si="40"/>
        <v>0</v>
      </c>
      <c r="P81" s="330">
        <f t="shared" si="40"/>
        <v>0</v>
      </c>
      <c r="Q81" s="330">
        <f t="shared" si="40"/>
        <v>0</v>
      </c>
      <c r="R81" s="330">
        <f t="shared" si="40"/>
        <v>0</v>
      </c>
      <c r="S81" s="330">
        <f t="shared" si="40"/>
        <v>0</v>
      </c>
      <c r="T81" s="330">
        <f t="shared" si="40"/>
        <v>0</v>
      </c>
      <c r="U81" s="330">
        <f t="shared" si="40"/>
        <v>0</v>
      </c>
      <c r="V81" s="330">
        <f t="shared" si="40"/>
        <v>0</v>
      </c>
      <c r="W81" s="330">
        <f t="shared" si="40"/>
        <v>0</v>
      </c>
      <c r="X81" s="330">
        <f t="shared" si="40"/>
        <v>0</v>
      </c>
      <c r="Y81" s="330">
        <f t="shared" si="40"/>
        <v>0</v>
      </c>
      <c r="Z81" s="330">
        <f t="shared" si="40"/>
        <v>0</v>
      </c>
      <c r="AA81" s="330">
        <f t="shared" si="40"/>
        <v>0</v>
      </c>
      <c r="AB81" s="330">
        <f t="shared" si="40"/>
        <v>0</v>
      </c>
      <c r="AC81" s="330">
        <f t="shared" si="40"/>
        <v>0</v>
      </c>
      <c r="AD81" s="330">
        <f t="shared" si="40"/>
        <v>0</v>
      </c>
      <c r="AE81" s="330">
        <f t="shared" si="40"/>
        <v>0</v>
      </c>
      <c r="AF81" s="330">
        <f t="shared" si="40"/>
        <v>0</v>
      </c>
      <c r="AG81" s="330">
        <f t="shared" si="40"/>
        <v>0</v>
      </c>
      <c r="AH81" s="330">
        <f t="shared" si="40"/>
        <v>0</v>
      </c>
      <c r="AI81" s="330">
        <f t="shared" si="40"/>
        <v>0</v>
      </c>
      <c r="AJ81" s="330">
        <f t="shared" si="40"/>
        <v>0</v>
      </c>
      <c r="AK81" s="330">
        <f t="shared" si="40"/>
        <v>0</v>
      </c>
      <c r="AL81" s="330">
        <f t="shared" si="40"/>
        <v>0</v>
      </c>
      <c r="AM81" s="330">
        <f t="shared" si="40"/>
        <v>0</v>
      </c>
      <c r="AN81" s="330">
        <f t="shared" si="40"/>
        <v>0</v>
      </c>
      <c r="AO81" s="330">
        <f t="shared" si="40"/>
        <v>0</v>
      </c>
      <c r="AP81" s="330">
        <f t="shared" si="40"/>
        <v>0</v>
      </c>
      <c r="AQ81" s="330">
        <f t="shared" si="40"/>
        <v>0</v>
      </c>
      <c r="AR81" s="330">
        <f t="shared" si="40"/>
        <v>0</v>
      </c>
      <c r="AS81" s="330">
        <f t="shared" si="40"/>
        <v>0</v>
      </c>
      <c r="AT81" s="330">
        <f t="shared" si="40"/>
        <v>0</v>
      </c>
      <c r="AU81" s="330">
        <f t="shared" si="40"/>
        <v>0</v>
      </c>
      <c r="AV81" s="330">
        <f t="shared" si="40"/>
        <v>0</v>
      </c>
      <c r="AW81" s="330">
        <f t="shared" si="40"/>
        <v>0</v>
      </c>
      <c r="AX81" s="330">
        <f t="shared" si="40"/>
        <v>0</v>
      </c>
      <c r="AY81" s="330">
        <f t="shared" si="40"/>
        <v>0</v>
      </c>
      <c r="AZ81" s="330">
        <f t="shared" si="40"/>
        <v>0</v>
      </c>
      <c r="BA81" s="330">
        <f t="shared" si="40"/>
        <v>0</v>
      </c>
      <c r="BB81" s="330">
        <f t="shared" si="40"/>
        <v>0</v>
      </c>
      <c r="BC81" s="330">
        <f t="shared" si="40"/>
        <v>0</v>
      </c>
      <c r="BD81" s="330">
        <f t="shared" si="40"/>
        <v>0</v>
      </c>
      <c r="BE81" s="330">
        <f t="shared" si="40"/>
        <v>0</v>
      </c>
      <c r="BF81" s="330">
        <f t="shared" si="40"/>
        <v>0</v>
      </c>
      <c r="BG81" s="330">
        <f t="shared" si="40"/>
        <v>0</v>
      </c>
      <c r="BH81" s="330">
        <f t="shared" si="40"/>
        <v>0</v>
      </c>
      <c r="BI81" s="330">
        <f t="shared" si="40"/>
        <v>0</v>
      </c>
      <c r="BJ81" s="330">
        <f t="shared" si="40"/>
        <v>0</v>
      </c>
      <c r="BK81" s="330">
        <f t="shared" si="40"/>
        <v>0</v>
      </c>
      <c r="BL81" s="330">
        <f t="shared" si="40"/>
        <v>0</v>
      </c>
      <c r="BM81" s="37"/>
      <c r="BN81" s="75">
        <f>SUM(B81:BM81)</f>
        <v>0</v>
      </c>
      <c r="BO81" s="337"/>
      <c r="BP81" s="91"/>
      <c r="BQ81" s="37"/>
      <c r="BR81" s="97"/>
      <c r="BS81" s="37"/>
      <c r="BT81" s="37"/>
      <c r="BU81" s="94"/>
      <c r="BV81" s="92"/>
      <c r="BW81" s="92"/>
    </row>
    <row r="82" spans="1:75" s="38" customFormat="1" ht="15" customHeight="1" thickBot="1">
      <c r="A82" s="89" t="s">
        <v>75</v>
      </c>
      <c r="B82" s="95">
        <f>B79+B81</f>
        <v>0</v>
      </c>
      <c r="C82" s="95">
        <f t="shared" ref="C82:BL82" si="41">C79+C81</f>
        <v>0</v>
      </c>
      <c r="D82" s="95">
        <f t="shared" si="41"/>
        <v>0</v>
      </c>
      <c r="E82" s="95">
        <f t="shared" si="41"/>
        <v>0</v>
      </c>
      <c r="F82" s="95">
        <f t="shared" si="41"/>
        <v>0</v>
      </c>
      <c r="G82" s="95">
        <f t="shared" si="41"/>
        <v>0</v>
      </c>
      <c r="H82" s="95">
        <f t="shared" si="41"/>
        <v>0</v>
      </c>
      <c r="I82" s="95">
        <f t="shared" si="41"/>
        <v>0</v>
      </c>
      <c r="J82" s="95">
        <f t="shared" si="41"/>
        <v>0</v>
      </c>
      <c r="K82" s="95">
        <f t="shared" si="41"/>
        <v>0</v>
      </c>
      <c r="L82" s="95">
        <f t="shared" si="41"/>
        <v>0</v>
      </c>
      <c r="M82" s="95">
        <f t="shared" si="41"/>
        <v>0</v>
      </c>
      <c r="N82" s="95">
        <f t="shared" si="41"/>
        <v>0</v>
      </c>
      <c r="O82" s="95">
        <f t="shared" si="41"/>
        <v>0</v>
      </c>
      <c r="P82" s="95">
        <f t="shared" si="41"/>
        <v>0</v>
      </c>
      <c r="Q82" s="95">
        <f t="shared" si="41"/>
        <v>0</v>
      </c>
      <c r="R82" s="95">
        <f t="shared" si="41"/>
        <v>0</v>
      </c>
      <c r="S82" s="95">
        <f t="shared" si="41"/>
        <v>0</v>
      </c>
      <c r="T82" s="95">
        <f t="shared" si="41"/>
        <v>0</v>
      </c>
      <c r="U82" s="95">
        <f t="shared" si="41"/>
        <v>0</v>
      </c>
      <c r="V82" s="95">
        <f t="shared" si="41"/>
        <v>0</v>
      </c>
      <c r="W82" s="95">
        <f t="shared" si="41"/>
        <v>0</v>
      </c>
      <c r="X82" s="95">
        <f t="shared" si="41"/>
        <v>0</v>
      </c>
      <c r="Y82" s="95">
        <f t="shared" si="41"/>
        <v>0</v>
      </c>
      <c r="Z82" s="95">
        <f t="shared" si="41"/>
        <v>0</v>
      </c>
      <c r="AA82" s="95">
        <f t="shared" si="41"/>
        <v>0</v>
      </c>
      <c r="AB82" s="95">
        <f t="shared" si="41"/>
        <v>0</v>
      </c>
      <c r="AC82" s="95">
        <f t="shared" si="41"/>
        <v>0</v>
      </c>
      <c r="AD82" s="95">
        <f t="shared" si="41"/>
        <v>0</v>
      </c>
      <c r="AE82" s="95">
        <f t="shared" si="41"/>
        <v>0</v>
      </c>
      <c r="AF82" s="95">
        <f t="shared" si="41"/>
        <v>0</v>
      </c>
      <c r="AG82" s="95">
        <f t="shared" si="41"/>
        <v>0</v>
      </c>
      <c r="AH82" s="95">
        <f t="shared" si="41"/>
        <v>0</v>
      </c>
      <c r="AI82" s="95">
        <f t="shared" si="41"/>
        <v>0</v>
      </c>
      <c r="AJ82" s="95">
        <f t="shared" si="41"/>
        <v>0</v>
      </c>
      <c r="AK82" s="95">
        <f t="shared" si="41"/>
        <v>0</v>
      </c>
      <c r="AL82" s="95">
        <f t="shared" si="41"/>
        <v>0</v>
      </c>
      <c r="AM82" s="95">
        <f t="shared" si="41"/>
        <v>0</v>
      </c>
      <c r="AN82" s="95">
        <f t="shared" si="41"/>
        <v>0</v>
      </c>
      <c r="AO82" s="95">
        <f t="shared" si="41"/>
        <v>0</v>
      </c>
      <c r="AP82" s="95">
        <f t="shared" si="41"/>
        <v>0</v>
      </c>
      <c r="AQ82" s="95">
        <f t="shared" si="41"/>
        <v>0</v>
      </c>
      <c r="AR82" s="95">
        <f t="shared" si="41"/>
        <v>0</v>
      </c>
      <c r="AS82" s="95">
        <f t="shared" si="41"/>
        <v>0</v>
      </c>
      <c r="AT82" s="95">
        <f t="shared" si="41"/>
        <v>0</v>
      </c>
      <c r="AU82" s="95">
        <f t="shared" si="41"/>
        <v>0</v>
      </c>
      <c r="AV82" s="95">
        <f t="shared" si="41"/>
        <v>0</v>
      </c>
      <c r="AW82" s="95">
        <f t="shared" si="41"/>
        <v>0</v>
      </c>
      <c r="AX82" s="95">
        <f t="shared" si="41"/>
        <v>0</v>
      </c>
      <c r="AY82" s="95">
        <f t="shared" si="41"/>
        <v>0</v>
      </c>
      <c r="AZ82" s="95">
        <f t="shared" si="41"/>
        <v>0</v>
      </c>
      <c r="BA82" s="95">
        <f t="shared" si="41"/>
        <v>0</v>
      </c>
      <c r="BB82" s="95">
        <f t="shared" si="41"/>
        <v>0</v>
      </c>
      <c r="BC82" s="95">
        <f t="shared" si="41"/>
        <v>0</v>
      </c>
      <c r="BD82" s="95">
        <f t="shared" si="41"/>
        <v>0</v>
      </c>
      <c r="BE82" s="95">
        <f t="shared" si="41"/>
        <v>0</v>
      </c>
      <c r="BF82" s="95">
        <f t="shared" si="41"/>
        <v>0</v>
      </c>
      <c r="BG82" s="95">
        <f t="shared" si="41"/>
        <v>0</v>
      </c>
      <c r="BH82" s="95">
        <f t="shared" si="41"/>
        <v>0</v>
      </c>
      <c r="BI82" s="95">
        <f t="shared" si="41"/>
        <v>0</v>
      </c>
      <c r="BJ82" s="95">
        <f t="shared" si="41"/>
        <v>0</v>
      </c>
      <c r="BK82" s="95">
        <f t="shared" si="41"/>
        <v>0</v>
      </c>
      <c r="BL82" s="95">
        <f t="shared" si="41"/>
        <v>0</v>
      </c>
      <c r="BM82" s="37"/>
      <c r="BN82" s="55"/>
      <c r="BO82" s="341"/>
      <c r="BP82" s="37"/>
      <c r="BQ82" s="37"/>
      <c r="BR82" s="99"/>
      <c r="BS82" s="37"/>
      <c r="BT82" s="37"/>
      <c r="BU82" s="94"/>
      <c r="BV82" s="92"/>
      <c r="BW82" s="92"/>
    </row>
    <row r="83" spans="1:75" s="38" customFormat="1" ht="15" customHeight="1" thickTop="1">
      <c r="A83" s="100"/>
      <c r="B83" s="87"/>
      <c r="C83" s="87"/>
      <c r="D83" s="87"/>
      <c r="E83" s="87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37"/>
      <c r="BN83" s="55"/>
      <c r="BO83" s="337"/>
      <c r="BP83" s="37"/>
      <c r="BQ83" s="37"/>
      <c r="BR83" s="37"/>
      <c r="BS83" s="37"/>
      <c r="BT83" s="37"/>
      <c r="BU83" s="94"/>
      <c r="BV83" s="92"/>
      <c r="BW83" s="92"/>
    </row>
    <row r="84" spans="1:75" s="38" customFormat="1" ht="15" customHeight="1">
      <c r="A84" s="102" t="s">
        <v>68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37"/>
      <c r="BN84" s="57"/>
      <c r="BO84" s="337"/>
      <c r="BP84" s="37"/>
      <c r="BQ84" s="37"/>
      <c r="BR84" s="37"/>
      <c r="BS84" s="37"/>
      <c r="BT84" s="37"/>
    </row>
    <row r="85" spans="1:75" s="38" customFormat="1" ht="15" customHeight="1">
      <c r="A85" s="109" t="s">
        <v>90</v>
      </c>
      <c r="B85" s="75">
        <f t="shared" ref="B85:AY85" si="42">$B$20*(1-$B$5)/$B$3</f>
        <v>0</v>
      </c>
      <c r="C85" s="75">
        <f t="shared" si="42"/>
        <v>0</v>
      </c>
      <c r="D85" s="75">
        <f t="shared" si="42"/>
        <v>0</v>
      </c>
      <c r="E85" s="75">
        <f t="shared" si="42"/>
        <v>0</v>
      </c>
      <c r="F85" s="75">
        <f t="shared" si="42"/>
        <v>0</v>
      </c>
      <c r="G85" s="75">
        <f t="shared" si="42"/>
        <v>0</v>
      </c>
      <c r="H85" s="75">
        <f t="shared" si="42"/>
        <v>0</v>
      </c>
      <c r="I85" s="75">
        <f t="shared" si="42"/>
        <v>0</v>
      </c>
      <c r="J85" s="75">
        <f t="shared" si="42"/>
        <v>0</v>
      </c>
      <c r="K85" s="75">
        <f t="shared" si="42"/>
        <v>0</v>
      </c>
      <c r="L85" s="75">
        <f t="shared" si="42"/>
        <v>0</v>
      </c>
      <c r="M85" s="75">
        <f t="shared" si="42"/>
        <v>0</v>
      </c>
      <c r="N85" s="75">
        <f t="shared" si="42"/>
        <v>0</v>
      </c>
      <c r="O85" s="75">
        <f t="shared" si="42"/>
        <v>0</v>
      </c>
      <c r="P85" s="75">
        <f t="shared" si="42"/>
        <v>0</v>
      </c>
      <c r="Q85" s="75">
        <f t="shared" si="42"/>
        <v>0</v>
      </c>
      <c r="R85" s="75">
        <f t="shared" si="42"/>
        <v>0</v>
      </c>
      <c r="S85" s="75">
        <f t="shared" si="42"/>
        <v>0</v>
      </c>
      <c r="T85" s="75">
        <f t="shared" si="42"/>
        <v>0</v>
      </c>
      <c r="U85" s="75">
        <f t="shared" si="42"/>
        <v>0</v>
      </c>
      <c r="V85" s="75">
        <f t="shared" si="42"/>
        <v>0</v>
      </c>
      <c r="W85" s="75">
        <f t="shared" si="42"/>
        <v>0</v>
      </c>
      <c r="X85" s="75">
        <f t="shared" si="42"/>
        <v>0</v>
      </c>
      <c r="Y85" s="75">
        <f t="shared" si="42"/>
        <v>0</v>
      </c>
      <c r="Z85" s="75">
        <f t="shared" si="42"/>
        <v>0</v>
      </c>
      <c r="AA85" s="75">
        <f t="shared" si="42"/>
        <v>0</v>
      </c>
      <c r="AB85" s="75">
        <f t="shared" si="42"/>
        <v>0</v>
      </c>
      <c r="AC85" s="75">
        <f t="shared" si="42"/>
        <v>0</v>
      </c>
      <c r="AD85" s="75">
        <f t="shared" si="42"/>
        <v>0</v>
      </c>
      <c r="AE85" s="75">
        <f t="shared" si="42"/>
        <v>0</v>
      </c>
      <c r="AF85" s="75">
        <f t="shared" si="42"/>
        <v>0</v>
      </c>
      <c r="AG85" s="75">
        <f t="shared" si="42"/>
        <v>0</v>
      </c>
      <c r="AH85" s="75">
        <f t="shared" si="42"/>
        <v>0</v>
      </c>
      <c r="AI85" s="75">
        <f t="shared" si="42"/>
        <v>0</v>
      </c>
      <c r="AJ85" s="75">
        <f t="shared" si="42"/>
        <v>0</v>
      </c>
      <c r="AK85" s="75">
        <f t="shared" si="42"/>
        <v>0</v>
      </c>
      <c r="AL85" s="75">
        <f t="shared" si="42"/>
        <v>0</v>
      </c>
      <c r="AM85" s="75">
        <f t="shared" si="42"/>
        <v>0</v>
      </c>
      <c r="AN85" s="75">
        <f t="shared" si="42"/>
        <v>0</v>
      </c>
      <c r="AO85" s="75">
        <f t="shared" si="42"/>
        <v>0</v>
      </c>
      <c r="AP85" s="75">
        <f t="shared" si="42"/>
        <v>0</v>
      </c>
      <c r="AQ85" s="75">
        <f t="shared" si="42"/>
        <v>0</v>
      </c>
      <c r="AR85" s="75">
        <f t="shared" si="42"/>
        <v>0</v>
      </c>
      <c r="AS85" s="75">
        <f t="shared" si="42"/>
        <v>0</v>
      </c>
      <c r="AT85" s="75">
        <f t="shared" si="42"/>
        <v>0</v>
      </c>
      <c r="AU85" s="75">
        <f t="shared" si="42"/>
        <v>0</v>
      </c>
      <c r="AV85" s="75">
        <f t="shared" si="42"/>
        <v>0</v>
      </c>
      <c r="AW85" s="75">
        <f t="shared" si="42"/>
        <v>0</v>
      </c>
      <c r="AX85" s="75">
        <f t="shared" si="42"/>
        <v>0</v>
      </c>
      <c r="AY85" s="75">
        <f t="shared" si="42"/>
        <v>0</v>
      </c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37"/>
      <c r="BN85" s="75">
        <f t="shared" ref="BN85:BN97" si="43">SUM(B85:BM85)</f>
        <v>0</v>
      </c>
      <c r="BO85" s="337"/>
    </row>
    <row r="86" spans="1:75" s="38" customFormat="1" ht="15" customHeight="1">
      <c r="A86" s="109">
        <v>2015</v>
      </c>
      <c r="B86" s="75"/>
      <c r="C86" s="75">
        <f t="shared" ref="C86:AZ86" si="44">$C$20*(1-$B$5)/$B$3</f>
        <v>0</v>
      </c>
      <c r="D86" s="75">
        <f t="shared" si="44"/>
        <v>0</v>
      </c>
      <c r="E86" s="75">
        <f t="shared" si="44"/>
        <v>0</v>
      </c>
      <c r="F86" s="75">
        <f t="shared" si="44"/>
        <v>0</v>
      </c>
      <c r="G86" s="75">
        <f t="shared" si="44"/>
        <v>0</v>
      </c>
      <c r="H86" s="75">
        <f t="shared" si="44"/>
        <v>0</v>
      </c>
      <c r="I86" s="75">
        <f t="shared" si="44"/>
        <v>0</v>
      </c>
      <c r="J86" s="75">
        <f t="shared" si="44"/>
        <v>0</v>
      </c>
      <c r="K86" s="75">
        <f t="shared" si="44"/>
        <v>0</v>
      </c>
      <c r="L86" s="75">
        <f t="shared" si="44"/>
        <v>0</v>
      </c>
      <c r="M86" s="75">
        <f t="shared" si="44"/>
        <v>0</v>
      </c>
      <c r="N86" s="75">
        <f t="shared" si="44"/>
        <v>0</v>
      </c>
      <c r="O86" s="75">
        <f t="shared" si="44"/>
        <v>0</v>
      </c>
      <c r="P86" s="75">
        <f t="shared" si="44"/>
        <v>0</v>
      </c>
      <c r="Q86" s="75">
        <f t="shared" si="44"/>
        <v>0</v>
      </c>
      <c r="R86" s="75">
        <f t="shared" si="44"/>
        <v>0</v>
      </c>
      <c r="S86" s="75">
        <f t="shared" si="44"/>
        <v>0</v>
      </c>
      <c r="T86" s="75">
        <f t="shared" si="44"/>
        <v>0</v>
      </c>
      <c r="U86" s="75">
        <f t="shared" si="44"/>
        <v>0</v>
      </c>
      <c r="V86" s="75">
        <f t="shared" si="44"/>
        <v>0</v>
      </c>
      <c r="W86" s="75">
        <f t="shared" si="44"/>
        <v>0</v>
      </c>
      <c r="X86" s="75">
        <f t="shared" si="44"/>
        <v>0</v>
      </c>
      <c r="Y86" s="75">
        <f t="shared" si="44"/>
        <v>0</v>
      </c>
      <c r="Z86" s="75">
        <f t="shared" si="44"/>
        <v>0</v>
      </c>
      <c r="AA86" s="75">
        <f t="shared" si="44"/>
        <v>0</v>
      </c>
      <c r="AB86" s="75">
        <f t="shared" si="44"/>
        <v>0</v>
      </c>
      <c r="AC86" s="75">
        <f t="shared" si="44"/>
        <v>0</v>
      </c>
      <c r="AD86" s="75">
        <f t="shared" si="44"/>
        <v>0</v>
      </c>
      <c r="AE86" s="75">
        <f t="shared" si="44"/>
        <v>0</v>
      </c>
      <c r="AF86" s="75">
        <f t="shared" si="44"/>
        <v>0</v>
      </c>
      <c r="AG86" s="75">
        <f t="shared" si="44"/>
        <v>0</v>
      </c>
      <c r="AH86" s="75">
        <f t="shared" si="44"/>
        <v>0</v>
      </c>
      <c r="AI86" s="75">
        <f t="shared" si="44"/>
        <v>0</v>
      </c>
      <c r="AJ86" s="75">
        <f t="shared" si="44"/>
        <v>0</v>
      </c>
      <c r="AK86" s="75">
        <f t="shared" si="44"/>
        <v>0</v>
      </c>
      <c r="AL86" s="75">
        <f t="shared" si="44"/>
        <v>0</v>
      </c>
      <c r="AM86" s="75">
        <f t="shared" si="44"/>
        <v>0</v>
      </c>
      <c r="AN86" s="75">
        <f t="shared" si="44"/>
        <v>0</v>
      </c>
      <c r="AO86" s="75">
        <f t="shared" si="44"/>
        <v>0</v>
      </c>
      <c r="AP86" s="75">
        <f t="shared" si="44"/>
        <v>0</v>
      </c>
      <c r="AQ86" s="75">
        <f t="shared" si="44"/>
        <v>0</v>
      </c>
      <c r="AR86" s="75">
        <f t="shared" si="44"/>
        <v>0</v>
      </c>
      <c r="AS86" s="75">
        <f t="shared" si="44"/>
        <v>0</v>
      </c>
      <c r="AT86" s="75">
        <f t="shared" si="44"/>
        <v>0</v>
      </c>
      <c r="AU86" s="75">
        <f t="shared" si="44"/>
        <v>0</v>
      </c>
      <c r="AV86" s="75">
        <f t="shared" si="44"/>
        <v>0</v>
      </c>
      <c r="AW86" s="75">
        <f t="shared" si="44"/>
        <v>0</v>
      </c>
      <c r="AX86" s="75">
        <f t="shared" si="44"/>
        <v>0</v>
      </c>
      <c r="AY86" s="75">
        <f t="shared" si="44"/>
        <v>0</v>
      </c>
      <c r="AZ86" s="75">
        <f t="shared" si="44"/>
        <v>0</v>
      </c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37"/>
      <c r="BN86" s="75">
        <f t="shared" si="43"/>
        <v>0</v>
      </c>
      <c r="BO86" s="334" t="s">
        <v>301</v>
      </c>
    </row>
    <row r="87" spans="1:75" s="38" customFormat="1" ht="15" customHeight="1">
      <c r="A87" s="109">
        <v>2016</v>
      </c>
      <c r="B87" s="75"/>
      <c r="C87" s="75"/>
      <c r="D87" s="75">
        <f>$D$20*(1-$B$5)/$B$3</f>
        <v>0</v>
      </c>
      <c r="E87" s="75">
        <f t="shared" ref="E87:BA87" si="45">$D$20*(1-$B$5)/$B$3</f>
        <v>0</v>
      </c>
      <c r="F87" s="75">
        <f t="shared" si="45"/>
        <v>0</v>
      </c>
      <c r="G87" s="75">
        <f t="shared" si="45"/>
        <v>0</v>
      </c>
      <c r="H87" s="75">
        <f t="shared" si="45"/>
        <v>0</v>
      </c>
      <c r="I87" s="75">
        <f t="shared" si="45"/>
        <v>0</v>
      </c>
      <c r="J87" s="75">
        <f t="shared" si="45"/>
        <v>0</v>
      </c>
      <c r="K87" s="75">
        <f t="shared" si="45"/>
        <v>0</v>
      </c>
      <c r="L87" s="75">
        <f t="shared" si="45"/>
        <v>0</v>
      </c>
      <c r="M87" s="75">
        <f t="shared" si="45"/>
        <v>0</v>
      </c>
      <c r="N87" s="75">
        <f t="shared" si="45"/>
        <v>0</v>
      </c>
      <c r="O87" s="75">
        <f t="shared" si="45"/>
        <v>0</v>
      </c>
      <c r="P87" s="75">
        <f t="shared" si="45"/>
        <v>0</v>
      </c>
      <c r="Q87" s="75">
        <f t="shared" si="45"/>
        <v>0</v>
      </c>
      <c r="R87" s="75">
        <f t="shared" si="45"/>
        <v>0</v>
      </c>
      <c r="S87" s="75">
        <f t="shared" si="45"/>
        <v>0</v>
      </c>
      <c r="T87" s="75">
        <f t="shared" si="45"/>
        <v>0</v>
      </c>
      <c r="U87" s="75">
        <f t="shared" si="45"/>
        <v>0</v>
      </c>
      <c r="V87" s="75">
        <f t="shared" si="45"/>
        <v>0</v>
      </c>
      <c r="W87" s="75">
        <f t="shared" si="45"/>
        <v>0</v>
      </c>
      <c r="X87" s="75">
        <f t="shared" si="45"/>
        <v>0</v>
      </c>
      <c r="Y87" s="75">
        <f t="shared" si="45"/>
        <v>0</v>
      </c>
      <c r="Z87" s="75">
        <f t="shared" si="45"/>
        <v>0</v>
      </c>
      <c r="AA87" s="75">
        <f t="shared" si="45"/>
        <v>0</v>
      </c>
      <c r="AB87" s="75">
        <f t="shared" si="45"/>
        <v>0</v>
      </c>
      <c r="AC87" s="75">
        <f t="shared" si="45"/>
        <v>0</v>
      </c>
      <c r="AD87" s="75">
        <f t="shared" si="45"/>
        <v>0</v>
      </c>
      <c r="AE87" s="75">
        <f t="shared" si="45"/>
        <v>0</v>
      </c>
      <c r="AF87" s="75">
        <f t="shared" si="45"/>
        <v>0</v>
      </c>
      <c r="AG87" s="75">
        <f t="shared" si="45"/>
        <v>0</v>
      </c>
      <c r="AH87" s="75">
        <f t="shared" si="45"/>
        <v>0</v>
      </c>
      <c r="AI87" s="75">
        <f t="shared" si="45"/>
        <v>0</v>
      </c>
      <c r="AJ87" s="75">
        <f t="shared" si="45"/>
        <v>0</v>
      </c>
      <c r="AK87" s="75">
        <f t="shared" si="45"/>
        <v>0</v>
      </c>
      <c r="AL87" s="75">
        <f t="shared" si="45"/>
        <v>0</v>
      </c>
      <c r="AM87" s="75">
        <f t="shared" si="45"/>
        <v>0</v>
      </c>
      <c r="AN87" s="75">
        <f t="shared" si="45"/>
        <v>0</v>
      </c>
      <c r="AO87" s="75">
        <f t="shared" si="45"/>
        <v>0</v>
      </c>
      <c r="AP87" s="75">
        <f t="shared" si="45"/>
        <v>0</v>
      </c>
      <c r="AQ87" s="75">
        <f t="shared" si="45"/>
        <v>0</v>
      </c>
      <c r="AR87" s="75">
        <f t="shared" si="45"/>
        <v>0</v>
      </c>
      <c r="AS87" s="75">
        <f t="shared" si="45"/>
        <v>0</v>
      </c>
      <c r="AT87" s="75">
        <f t="shared" si="45"/>
        <v>0</v>
      </c>
      <c r="AU87" s="75">
        <f t="shared" si="45"/>
        <v>0</v>
      </c>
      <c r="AV87" s="75">
        <f t="shared" si="45"/>
        <v>0</v>
      </c>
      <c r="AW87" s="75">
        <f t="shared" si="45"/>
        <v>0</v>
      </c>
      <c r="AX87" s="75">
        <f t="shared" si="45"/>
        <v>0</v>
      </c>
      <c r="AY87" s="75">
        <f t="shared" si="45"/>
        <v>0</v>
      </c>
      <c r="AZ87" s="75">
        <f t="shared" si="45"/>
        <v>0</v>
      </c>
      <c r="BA87" s="75">
        <f t="shared" si="45"/>
        <v>0</v>
      </c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37"/>
      <c r="BN87" s="75">
        <f t="shared" si="43"/>
        <v>0</v>
      </c>
      <c r="BO87" s="335">
        <f>BN103*(1-0)</f>
        <v>0</v>
      </c>
    </row>
    <row r="88" spans="1:75" s="38" customFormat="1" ht="15" customHeight="1">
      <c r="A88" s="109">
        <v>2017</v>
      </c>
      <c r="B88" s="75"/>
      <c r="C88" s="75"/>
      <c r="D88" s="75"/>
      <c r="E88" s="75">
        <f t="shared" ref="E88:BB88" si="46">$E$20*(1-$B$5)/$B$3</f>
        <v>0</v>
      </c>
      <c r="F88" s="75">
        <f t="shared" si="46"/>
        <v>0</v>
      </c>
      <c r="G88" s="75">
        <f t="shared" si="46"/>
        <v>0</v>
      </c>
      <c r="H88" s="75">
        <f t="shared" si="46"/>
        <v>0</v>
      </c>
      <c r="I88" s="75">
        <f t="shared" si="46"/>
        <v>0</v>
      </c>
      <c r="J88" s="75">
        <f t="shared" si="46"/>
        <v>0</v>
      </c>
      <c r="K88" s="75">
        <f t="shared" si="46"/>
        <v>0</v>
      </c>
      <c r="L88" s="75">
        <f t="shared" si="46"/>
        <v>0</v>
      </c>
      <c r="M88" s="75">
        <f t="shared" si="46"/>
        <v>0</v>
      </c>
      <c r="N88" s="75">
        <f t="shared" si="46"/>
        <v>0</v>
      </c>
      <c r="O88" s="75">
        <f t="shared" si="46"/>
        <v>0</v>
      </c>
      <c r="P88" s="75">
        <f t="shared" si="46"/>
        <v>0</v>
      </c>
      <c r="Q88" s="75">
        <f t="shared" si="46"/>
        <v>0</v>
      </c>
      <c r="R88" s="75">
        <f t="shared" si="46"/>
        <v>0</v>
      </c>
      <c r="S88" s="75">
        <f t="shared" si="46"/>
        <v>0</v>
      </c>
      <c r="T88" s="75">
        <f t="shared" si="46"/>
        <v>0</v>
      </c>
      <c r="U88" s="75">
        <f t="shared" si="46"/>
        <v>0</v>
      </c>
      <c r="V88" s="75">
        <f t="shared" si="46"/>
        <v>0</v>
      </c>
      <c r="W88" s="75">
        <f t="shared" si="46"/>
        <v>0</v>
      </c>
      <c r="X88" s="75">
        <f t="shared" si="46"/>
        <v>0</v>
      </c>
      <c r="Y88" s="75">
        <f t="shared" si="46"/>
        <v>0</v>
      </c>
      <c r="Z88" s="75">
        <f t="shared" si="46"/>
        <v>0</v>
      </c>
      <c r="AA88" s="75">
        <f t="shared" si="46"/>
        <v>0</v>
      </c>
      <c r="AB88" s="75">
        <f t="shared" si="46"/>
        <v>0</v>
      </c>
      <c r="AC88" s="75">
        <f t="shared" si="46"/>
        <v>0</v>
      </c>
      <c r="AD88" s="75">
        <f t="shared" si="46"/>
        <v>0</v>
      </c>
      <c r="AE88" s="75">
        <f t="shared" si="46"/>
        <v>0</v>
      </c>
      <c r="AF88" s="75">
        <f t="shared" si="46"/>
        <v>0</v>
      </c>
      <c r="AG88" s="75">
        <f t="shared" si="46"/>
        <v>0</v>
      </c>
      <c r="AH88" s="75">
        <f t="shared" si="46"/>
        <v>0</v>
      </c>
      <c r="AI88" s="75">
        <f t="shared" si="46"/>
        <v>0</v>
      </c>
      <c r="AJ88" s="75">
        <f t="shared" si="46"/>
        <v>0</v>
      </c>
      <c r="AK88" s="75">
        <f t="shared" si="46"/>
        <v>0</v>
      </c>
      <c r="AL88" s="75">
        <f t="shared" si="46"/>
        <v>0</v>
      </c>
      <c r="AM88" s="75">
        <f t="shared" si="46"/>
        <v>0</v>
      </c>
      <c r="AN88" s="75">
        <f t="shared" si="46"/>
        <v>0</v>
      </c>
      <c r="AO88" s="75">
        <f t="shared" si="46"/>
        <v>0</v>
      </c>
      <c r="AP88" s="75">
        <f t="shared" si="46"/>
        <v>0</v>
      </c>
      <c r="AQ88" s="75">
        <f t="shared" si="46"/>
        <v>0</v>
      </c>
      <c r="AR88" s="75">
        <f t="shared" si="46"/>
        <v>0</v>
      </c>
      <c r="AS88" s="75">
        <f t="shared" si="46"/>
        <v>0</v>
      </c>
      <c r="AT88" s="75">
        <f t="shared" si="46"/>
        <v>0</v>
      </c>
      <c r="AU88" s="75">
        <f t="shared" si="46"/>
        <v>0</v>
      </c>
      <c r="AV88" s="75">
        <f t="shared" si="46"/>
        <v>0</v>
      </c>
      <c r="AW88" s="75">
        <f t="shared" si="46"/>
        <v>0</v>
      </c>
      <c r="AX88" s="75">
        <f t="shared" si="46"/>
        <v>0</v>
      </c>
      <c r="AY88" s="75">
        <f t="shared" si="46"/>
        <v>0</v>
      </c>
      <c r="AZ88" s="75">
        <f t="shared" si="46"/>
        <v>0</v>
      </c>
      <c r="BA88" s="75">
        <f t="shared" si="46"/>
        <v>0</v>
      </c>
      <c r="BB88" s="75">
        <f t="shared" si="46"/>
        <v>0</v>
      </c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37"/>
      <c r="BN88" s="75">
        <f t="shared" si="43"/>
        <v>0</v>
      </c>
      <c r="BO88" s="335">
        <f>BN104*(1-0.025)</f>
        <v>0</v>
      </c>
    </row>
    <row r="89" spans="1:75" s="38" customFormat="1" ht="15" customHeight="1">
      <c r="A89" s="109">
        <v>2018</v>
      </c>
      <c r="B89" s="75"/>
      <c r="C89" s="75"/>
      <c r="D89" s="75"/>
      <c r="E89" s="75"/>
      <c r="F89" s="75">
        <f t="shared" ref="F89:BC89" si="47">$F$20*(1-$B$5)/$B$3</f>
        <v>0</v>
      </c>
      <c r="G89" s="75">
        <f t="shared" si="47"/>
        <v>0</v>
      </c>
      <c r="H89" s="75">
        <f t="shared" si="47"/>
        <v>0</v>
      </c>
      <c r="I89" s="75">
        <f t="shared" si="47"/>
        <v>0</v>
      </c>
      <c r="J89" s="75">
        <f t="shared" si="47"/>
        <v>0</v>
      </c>
      <c r="K89" s="75">
        <f t="shared" si="47"/>
        <v>0</v>
      </c>
      <c r="L89" s="75">
        <f t="shared" si="47"/>
        <v>0</v>
      </c>
      <c r="M89" s="75">
        <f t="shared" si="47"/>
        <v>0</v>
      </c>
      <c r="N89" s="75">
        <f t="shared" si="47"/>
        <v>0</v>
      </c>
      <c r="O89" s="75">
        <f t="shared" si="47"/>
        <v>0</v>
      </c>
      <c r="P89" s="75">
        <f t="shared" si="47"/>
        <v>0</v>
      </c>
      <c r="Q89" s="75">
        <f t="shared" si="47"/>
        <v>0</v>
      </c>
      <c r="R89" s="75">
        <f t="shared" si="47"/>
        <v>0</v>
      </c>
      <c r="S89" s="75">
        <f t="shared" si="47"/>
        <v>0</v>
      </c>
      <c r="T89" s="75">
        <f t="shared" si="47"/>
        <v>0</v>
      </c>
      <c r="U89" s="75">
        <f t="shared" si="47"/>
        <v>0</v>
      </c>
      <c r="V89" s="75">
        <f t="shared" si="47"/>
        <v>0</v>
      </c>
      <c r="W89" s="75">
        <f t="shared" si="47"/>
        <v>0</v>
      </c>
      <c r="X89" s="75">
        <f t="shared" si="47"/>
        <v>0</v>
      </c>
      <c r="Y89" s="75">
        <f t="shared" si="47"/>
        <v>0</v>
      </c>
      <c r="Z89" s="75">
        <f t="shared" si="47"/>
        <v>0</v>
      </c>
      <c r="AA89" s="75">
        <f t="shared" si="47"/>
        <v>0</v>
      </c>
      <c r="AB89" s="75">
        <f t="shared" si="47"/>
        <v>0</v>
      </c>
      <c r="AC89" s="75">
        <f t="shared" si="47"/>
        <v>0</v>
      </c>
      <c r="AD89" s="75">
        <f t="shared" si="47"/>
        <v>0</v>
      </c>
      <c r="AE89" s="75">
        <f t="shared" si="47"/>
        <v>0</v>
      </c>
      <c r="AF89" s="75">
        <f t="shared" si="47"/>
        <v>0</v>
      </c>
      <c r="AG89" s="75">
        <f t="shared" si="47"/>
        <v>0</v>
      </c>
      <c r="AH89" s="75">
        <f t="shared" si="47"/>
        <v>0</v>
      </c>
      <c r="AI89" s="75">
        <f t="shared" si="47"/>
        <v>0</v>
      </c>
      <c r="AJ89" s="75">
        <f t="shared" si="47"/>
        <v>0</v>
      </c>
      <c r="AK89" s="75">
        <f t="shared" si="47"/>
        <v>0</v>
      </c>
      <c r="AL89" s="75">
        <f t="shared" si="47"/>
        <v>0</v>
      </c>
      <c r="AM89" s="75">
        <f t="shared" si="47"/>
        <v>0</v>
      </c>
      <c r="AN89" s="75">
        <f t="shared" si="47"/>
        <v>0</v>
      </c>
      <c r="AO89" s="75">
        <f t="shared" si="47"/>
        <v>0</v>
      </c>
      <c r="AP89" s="75">
        <f t="shared" si="47"/>
        <v>0</v>
      </c>
      <c r="AQ89" s="75">
        <f t="shared" si="47"/>
        <v>0</v>
      </c>
      <c r="AR89" s="75">
        <f t="shared" si="47"/>
        <v>0</v>
      </c>
      <c r="AS89" s="75">
        <f t="shared" si="47"/>
        <v>0</v>
      </c>
      <c r="AT89" s="75">
        <f t="shared" si="47"/>
        <v>0</v>
      </c>
      <c r="AU89" s="75">
        <f t="shared" si="47"/>
        <v>0</v>
      </c>
      <c r="AV89" s="75">
        <f t="shared" si="47"/>
        <v>0</v>
      </c>
      <c r="AW89" s="75">
        <f t="shared" si="47"/>
        <v>0</v>
      </c>
      <c r="AX89" s="75">
        <f t="shared" si="47"/>
        <v>0</v>
      </c>
      <c r="AY89" s="75">
        <f t="shared" si="47"/>
        <v>0</v>
      </c>
      <c r="AZ89" s="75">
        <f t="shared" si="47"/>
        <v>0</v>
      </c>
      <c r="BA89" s="75">
        <f t="shared" si="47"/>
        <v>0</v>
      </c>
      <c r="BB89" s="75">
        <f t="shared" si="47"/>
        <v>0</v>
      </c>
      <c r="BC89" s="75">
        <f t="shared" si="47"/>
        <v>0</v>
      </c>
      <c r="BD89" s="75"/>
      <c r="BE89" s="75"/>
      <c r="BF89" s="75"/>
      <c r="BG89" s="75"/>
      <c r="BH89" s="75"/>
      <c r="BI89" s="75"/>
      <c r="BJ89" s="75"/>
      <c r="BK89" s="75"/>
      <c r="BL89" s="75"/>
      <c r="BM89" s="37"/>
      <c r="BN89" s="75">
        <f t="shared" si="43"/>
        <v>0</v>
      </c>
      <c r="BO89" s="335"/>
    </row>
    <row r="90" spans="1:75" s="38" customFormat="1" ht="15" customHeight="1">
      <c r="A90" s="109">
        <v>2019</v>
      </c>
      <c r="B90" s="75"/>
      <c r="C90" s="75"/>
      <c r="D90" s="75"/>
      <c r="E90" s="75"/>
      <c r="F90" s="75"/>
      <c r="G90" s="75">
        <f t="shared" ref="G90:BD90" si="48">$G$20*(1-$B$5)/$B$3</f>
        <v>0</v>
      </c>
      <c r="H90" s="75">
        <f t="shared" si="48"/>
        <v>0</v>
      </c>
      <c r="I90" s="75">
        <f t="shared" si="48"/>
        <v>0</v>
      </c>
      <c r="J90" s="75">
        <f t="shared" si="48"/>
        <v>0</v>
      </c>
      <c r="K90" s="75">
        <f t="shared" si="48"/>
        <v>0</v>
      </c>
      <c r="L90" s="75">
        <f t="shared" si="48"/>
        <v>0</v>
      </c>
      <c r="M90" s="75">
        <f t="shared" si="48"/>
        <v>0</v>
      </c>
      <c r="N90" s="75">
        <f t="shared" si="48"/>
        <v>0</v>
      </c>
      <c r="O90" s="75">
        <f t="shared" si="48"/>
        <v>0</v>
      </c>
      <c r="P90" s="75">
        <f t="shared" si="48"/>
        <v>0</v>
      </c>
      <c r="Q90" s="75">
        <f t="shared" si="48"/>
        <v>0</v>
      </c>
      <c r="R90" s="75">
        <f t="shared" si="48"/>
        <v>0</v>
      </c>
      <c r="S90" s="75">
        <f t="shared" si="48"/>
        <v>0</v>
      </c>
      <c r="T90" s="75">
        <f t="shared" si="48"/>
        <v>0</v>
      </c>
      <c r="U90" s="75">
        <f t="shared" si="48"/>
        <v>0</v>
      </c>
      <c r="V90" s="75">
        <f t="shared" si="48"/>
        <v>0</v>
      </c>
      <c r="W90" s="75">
        <f t="shared" si="48"/>
        <v>0</v>
      </c>
      <c r="X90" s="75">
        <f t="shared" si="48"/>
        <v>0</v>
      </c>
      <c r="Y90" s="75">
        <f t="shared" si="48"/>
        <v>0</v>
      </c>
      <c r="Z90" s="75">
        <f t="shared" si="48"/>
        <v>0</v>
      </c>
      <c r="AA90" s="75">
        <f t="shared" si="48"/>
        <v>0</v>
      </c>
      <c r="AB90" s="75">
        <f t="shared" si="48"/>
        <v>0</v>
      </c>
      <c r="AC90" s="75">
        <f t="shared" si="48"/>
        <v>0</v>
      </c>
      <c r="AD90" s="75">
        <f t="shared" si="48"/>
        <v>0</v>
      </c>
      <c r="AE90" s="75">
        <f t="shared" si="48"/>
        <v>0</v>
      </c>
      <c r="AF90" s="75">
        <f t="shared" si="48"/>
        <v>0</v>
      </c>
      <c r="AG90" s="75">
        <f t="shared" si="48"/>
        <v>0</v>
      </c>
      <c r="AH90" s="75">
        <f t="shared" si="48"/>
        <v>0</v>
      </c>
      <c r="AI90" s="75">
        <f t="shared" si="48"/>
        <v>0</v>
      </c>
      <c r="AJ90" s="75">
        <f t="shared" si="48"/>
        <v>0</v>
      </c>
      <c r="AK90" s="75">
        <f t="shared" si="48"/>
        <v>0</v>
      </c>
      <c r="AL90" s="75">
        <f t="shared" si="48"/>
        <v>0</v>
      </c>
      <c r="AM90" s="75">
        <f t="shared" si="48"/>
        <v>0</v>
      </c>
      <c r="AN90" s="75">
        <f t="shared" si="48"/>
        <v>0</v>
      </c>
      <c r="AO90" s="75">
        <f t="shared" si="48"/>
        <v>0</v>
      </c>
      <c r="AP90" s="75">
        <f t="shared" si="48"/>
        <v>0</v>
      </c>
      <c r="AQ90" s="75">
        <f t="shared" si="48"/>
        <v>0</v>
      </c>
      <c r="AR90" s="75">
        <f t="shared" si="48"/>
        <v>0</v>
      </c>
      <c r="AS90" s="75">
        <f t="shared" si="48"/>
        <v>0</v>
      </c>
      <c r="AT90" s="75">
        <f t="shared" si="48"/>
        <v>0</v>
      </c>
      <c r="AU90" s="75">
        <f t="shared" si="48"/>
        <v>0</v>
      </c>
      <c r="AV90" s="75">
        <f t="shared" si="48"/>
        <v>0</v>
      </c>
      <c r="AW90" s="75">
        <f t="shared" si="48"/>
        <v>0</v>
      </c>
      <c r="AX90" s="75">
        <f t="shared" si="48"/>
        <v>0</v>
      </c>
      <c r="AY90" s="75">
        <f t="shared" si="48"/>
        <v>0</v>
      </c>
      <c r="AZ90" s="75">
        <f t="shared" si="48"/>
        <v>0</v>
      </c>
      <c r="BA90" s="75">
        <f t="shared" si="48"/>
        <v>0</v>
      </c>
      <c r="BB90" s="75">
        <f t="shared" si="48"/>
        <v>0</v>
      </c>
      <c r="BC90" s="75">
        <f t="shared" si="48"/>
        <v>0</v>
      </c>
      <c r="BD90" s="75">
        <f t="shared" si="48"/>
        <v>0</v>
      </c>
      <c r="BE90" s="75"/>
      <c r="BF90" s="75"/>
      <c r="BG90" s="75"/>
      <c r="BH90" s="75"/>
      <c r="BI90" s="75"/>
      <c r="BJ90" s="75"/>
      <c r="BK90" s="75"/>
      <c r="BL90" s="75"/>
      <c r="BM90" s="37"/>
      <c r="BN90" s="75">
        <f t="shared" si="43"/>
        <v>0</v>
      </c>
      <c r="BO90" s="335">
        <f>BN106*(1-0.025)</f>
        <v>0</v>
      </c>
    </row>
    <row r="91" spans="1:75" s="38" customFormat="1" ht="15" customHeight="1">
      <c r="A91" s="109">
        <v>2020</v>
      </c>
      <c r="B91" s="75"/>
      <c r="C91" s="75"/>
      <c r="D91" s="75"/>
      <c r="E91" s="75"/>
      <c r="F91" s="75"/>
      <c r="G91" s="75"/>
      <c r="H91" s="75">
        <f t="shared" ref="H91:BE91" si="49">$H$20*(1-$B$5)/$B$3</f>
        <v>0</v>
      </c>
      <c r="I91" s="75">
        <f t="shared" si="49"/>
        <v>0</v>
      </c>
      <c r="J91" s="75">
        <f t="shared" si="49"/>
        <v>0</v>
      </c>
      <c r="K91" s="75">
        <f t="shared" si="49"/>
        <v>0</v>
      </c>
      <c r="L91" s="75">
        <f t="shared" si="49"/>
        <v>0</v>
      </c>
      <c r="M91" s="75">
        <f t="shared" si="49"/>
        <v>0</v>
      </c>
      <c r="N91" s="75">
        <f t="shared" si="49"/>
        <v>0</v>
      </c>
      <c r="O91" s="75">
        <f t="shared" si="49"/>
        <v>0</v>
      </c>
      <c r="P91" s="75">
        <f t="shared" si="49"/>
        <v>0</v>
      </c>
      <c r="Q91" s="75">
        <f t="shared" si="49"/>
        <v>0</v>
      </c>
      <c r="R91" s="75">
        <f t="shared" si="49"/>
        <v>0</v>
      </c>
      <c r="S91" s="75">
        <f t="shared" si="49"/>
        <v>0</v>
      </c>
      <c r="T91" s="75">
        <f t="shared" si="49"/>
        <v>0</v>
      </c>
      <c r="U91" s="75">
        <f t="shared" si="49"/>
        <v>0</v>
      </c>
      <c r="V91" s="75">
        <f t="shared" si="49"/>
        <v>0</v>
      </c>
      <c r="W91" s="75">
        <f t="shared" si="49"/>
        <v>0</v>
      </c>
      <c r="X91" s="75">
        <f t="shared" si="49"/>
        <v>0</v>
      </c>
      <c r="Y91" s="75">
        <f t="shared" si="49"/>
        <v>0</v>
      </c>
      <c r="Z91" s="75">
        <f t="shared" si="49"/>
        <v>0</v>
      </c>
      <c r="AA91" s="75">
        <f t="shared" si="49"/>
        <v>0</v>
      </c>
      <c r="AB91" s="75">
        <f t="shared" si="49"/>
        <v>0</v>
      </c>
      <c r="AC91" s="75">
        <f t="shared" si="49"/>
        <v>0</v>
      </c>
      <c r="AD91" s="75">
        <f t="shared" si="49"/>
        <v>0</v>
      </c>
      <c r="AE91" s="75">
        <f t="shared" si="49"/>
        <v>0</v>
      </c>
      <c r="AF91" s="75">
        <f t="shared" si="49"/>
        <v>0</v>
      </c>
      <c r="AG91" s="75">
        <f t="shared" si="49"/>
        <v>0</v>
      </c>
      <c r="AH91" s="75">
        <f t="shared" si="49"/>
        <v>0</v>
      </c>
      <c r="AI91" s="75">
        <f t="shared" si="49"/>
        <v>0</v>
      </c>
      <c r="AJ91" s="75">
        <f t="shared" si="49"/>
        <v>0</v>
      </c>
      <c r="AK91" s="75">
        <f t="shared" si="49"/>
        <v>0</v>
      </c>
      <c r="AL91" s="75">
        <f t="shared" si="49"/>
        <v>0</v>
      </c>
      <c r="AM91" s="75">
        <f t="shared" si="49"/>
        <v>0</v>
      </c>
      <c r="AN91" s="75">
        <f t="shared" si="49"/>
        <v>0</v>
      </c>
      <c r="AO91" s="75">
        <f t="shared" si="49"/>
        <v>0</v>
      </c>
      <c r="AP91" s="75">
        <f t="shared" si="49"/>
        <v>0</v>
      </c>
      <c r="AQ91" s="75">
        <f t="shared" si="49"/>
        <v>0</v>
      </c>
      <c r="AR91" s="75">
        <f t="shared" si="49"/>
        <v>0</v>
      </c>
      <c r="AS91" s="75">
        <f t="shared" si="49"/>
        <v>0</v>
      </c>
      <c r="AT91" s="75">
        <f t="shared" si="49"/>
        <v>0</v>
      </c>
      <c r="AU91" s="75">
        <f t="shared" si="49"/>
        <v>0</v>
      </c>
      <c r="AV91" s="75">
        <f t="shared" si="49"/>
        <v>0</v>
      </c>
      <c r="AW91" s="75">
        <f t="shared" si="49"/>
        <v>0</v>
      </c>
      <c r="AX91" s="75">
        <f t="shared" si="49"/>
        <v>0</v>
      </c>
      <c r="AY91" s="75">
        <f t="shared" si="49"/>
        <v>0</v>
      </c>
      <c r="AZ91" s="75">
        <f t="shared" si="49"/>
        <v>0</v>
      </c>
      <c r="BA91" s="75">
        <f t="shared" si="49"/>
        <v>0</v>
      </c>
      <c r="BB91" s="75">
        <f t="shared" si="49"/>
        <v>0</v>
      </c>
      <c r="BC91" s="75">
        <f t="shared" si="49"/>
        <v>0</v>
      </c>
      <c r="BD91" s="75">
        <f t="shared" si="49"/>
        <v>0</v>
      </c>
      <c r="BE91" s="75">
        <f t="shared" si="49"/>
        <v>0</v>
      </c>
      <c r="BF91" s="75"/>
      <c r="BG91" s="75"/>
      <c r="BH91" s="75"/>
      <c r="BI91" s="75"/>
      <c r="BJ91" s="75"/>
      <c r="BK91" s="75"/>
      <c r="BL91" s="75"/>
      <c r="BM91" s="37"/>
      <c r="BN91" s="75">
        <f t="shared" si="43"/>
        <v>0</v>
      </c>
      <c r="BO91" s="335"/>
    </row>
    <row r="92" spans="1:75" s="38" customFormat="1" ht="15" customHeight="1">
      <c r="A92" s="109">
        <v>2021</v>
      </c>
      <c r="B92" s="75"/>
      <c r="C92" s="75"/>
      <c r="D92" s="75"/>
      <c r="E92" s="75"/>
      <c r="F92" s="75"/>
      <c r="G92" s="75"/>
      <c r="H92" s="75"/>
      <c r="I92" s="75">
        <f t="shared" ref="I92:BF92" si="50">$I$20*(1-$B$5)/$B$3</f>
        <v>0</v>
      </c>
      <c r="J92" s="75">
        <f t="shared" si="50"/>
        <v>0</v>
      </c>
      <c r="K92" s="75">
        <f t="shared" si="50"/>
        <v>0</v>
      </c>
      <c r="L92" s="75">
        <f t="shared" si="50"/>
        <v>0</v>
      </c>
      <c r="M92" s="75">
        <f t="shared" si="50"/>
        <v>0</v>
      </c>
      <c r="N92" s="75">
        <f t="shared" si="50"/>
        <v>0</v>
      </c>
      <c r="O92" s="75">
        <f t="shared" si="50"/>
        <v>0</v>
      </c>
      <c r="P92" s="75">
        <f t="shared" si="50"/>
        <v>0</v>
      </c>
      <c r="Q92" s="75">
        <f t="shared" si="50"/>
        <v>0</v>
      </c>
      <c r="R92" s="75">
        <f t="shared" si="50"/>
        <v>0</v>
      </c>
      <c r="S92" s="75">
        <f t="shared" si="50"/>
        <v>0</v>
      </c>
      <c r="T92" s="75">
        <f t="shared" si="50"/>
        <v>0</v>
      </c>
      <c r="U92" s="75">
        <f t="shared" si="50"/>
        <v>0</v>
      </c>
      <c r="V92" s="75">
        <f t="shared" si="50"/>
        <v>0</v>
      </c>
      <c r="W92" s="75">
        <f t="shared" si="50"/>
        <v>0</v>
      </c>
      <c r="X92" s="75">
        <f t="shared" si="50"/>
        <v>0</v>
      </c>
      <c r="Y92" s="75">
        <f t="shared" si="50"/>
        <v>0</v>
      </c>
      <c r="Z92" s="75">
        <f t="shared" si="50"/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</v>
      </c>
      <c r="AJ92" s="75">
        <f t="shared" si="50"/>
        <v>0</v>
      </c>
      <c r="AK92" s="75">
        <f t="shared" si="50"/>
        <v>0</v>
      </c>
      <c r="AL92" s="75">
        <f t="shared" si="50"/>
        <v>0</v>
      </c>
      <c r="AM92" s="75">
        <f t="shared" si="50"/>
        <v>0</v>
      </c>
      <c r="AN92" s="75">
        <f t="shared" si="50"/>
        <v>0</v>
      </c>
      <c r="AO92" s="75">
        <f t="shared" si="50"/>
        <v>0</v>
      </c>
      <c r="AP92" s="75">
        <f t="shared" si="50"/>
        <v>0</v>
      </c>
      <c r="AQ92" s="75">
        <f t="shared" si="50"/>
        <v>0</v>
      </c>
      <c r="AR92" s="75">
        <f t="shared" si="50"/>
        <v>0</v>
      </c>
      <c r="AS92" s="75">
        <f t="shared" si="50"/>
        <v>0</v>
      </c>
      <c r="AT92" s="75">
        <f t="shared" si="50"/>
        <v>0</v>
      </c>
      <c r="AU92" s="75">
        <f t="shared" si="50"/>
        <v>0</v>
      </c>
      <c r="AV92" s="75">
        <f t="shared" si="50"/>
        <v>0</v>
      </c>
      <c r="AW92" s="75">
        <f t="shared" si="50"/>
        <v>0</v>
      </c>
      <c r="AX92" s="75">
        <f t="shared" si="50"/>
        <v>0</v>
      </c>
      <c r="AY92" s="75">
        <f t="shared" si="50"/>
        <v>0</v>
      </c>
      <c r="AZ92" s="75">
        <f t="shared" si="50"/>
        <v>0</v>
      </c>
      <c r="BA92" s="75">
        <f t="shared" si="50"/>
        <v>0</v>
      </c>
      <c r="BB92" s="75">
        <f t="shared" si="50"/>
        <v>0</v>
      </c>
      <c r="BC92" s="75">
        <f t="shared" si="50"/>
        <v>0</v>
      </c>
      <c r="BD92" s="75">
        <f t="shared" si="50"/>
        <v>0</v>
      </c>
      <c r="BE92" s="75">
        <f t="shared" si="50"/>
        <v>0</v>
      </c>
      <c r="BF92" s="75">
        <f t="shared" si="50"/>
        <v>0</v>
      </c>
      <c r="BG92" s="75"/>
      <c r="BH92" s="75"/>
      <c r="BI92" s="75"/>
      <c r="BJ92" s="75"/>
      <c r="BK92" s="75"/>
      <c r="BL92" s="75"/>
      <c r="BM92" s="37"/>
      <c r="BN92" s="75">
        <f t="shared" si="43"/>
        <v>0</v>
      </c>
      <c r="BO92" s="335"/>
    </row>
    <row r="93" spans="1:75" s="38" customFormat="1" ht="15" customHeight="1">
      <c r="A93" s="109">
        <v>2022</v>
      </c>
      <c r="B93" s="75"/>
      <c r="C93" s="75"/>
      <c r="D93" s="75"/>
      <c r="E93" s="75"/>
      <c r="F93" s="75"/>
      <c r="G93" s="75"/>
      <c r="H93" s="75"/>
      <c r="I93" s="75"/>
      <c r="J93" s="75">
        <f>$J$20*(1-$B$5)/$B$3</f>
        <v>0</v>
      </c>
      <c r="K93" s="75">
        <f>$J$20*(1-$B$5)/$B$3</f>
        <v>0</v>
      </c>
      <c r="L93" s="75">
        <f>$J$20*(1-$B$5)/$B$3</f>
        <v>0</v>
      </c>
      <c r="M93" s="75">
        <f>$J$20*(1-$B$5)/$B$3</f>
        <v>0</v>
      </c>
      <c r="N93" s="75">
        <f>$J$20*(1-$B$5)/$B$3</f>
        <v>0</v>
      </c>
      <c r="O93" s="75">
        <f t="shared" ref="O93:BG93" si="51">$J$20*(1-$B$5)/$B$3</f>
        <v>0</v>
      </c>
      <c r="P93" s="75">
        <f t="shared" si="51"/>
        <v>0</v>
      </c>
      <c r="Q93" s="75">
        <f t="shared" si="51"/>
        <v>0</v>
      </c>
      <c r="R93" s="75">
        <f t="shared" si="51"/>
        <v>0</v>
      </c>
      <c r="S93" s="75">
        <f t="shared" si="51"/>
        <v>0</v>
      </c>
      <c r="T93" s="75">
        <f t="shared" si="51"/>
        <v>0</v>
      </c>
      <c r="U93" s="75">
        <f t="shared" si="51"/>
        <v>0</v>
      </c>
      <c r="V93" s="75">
        <f t="shared" si="51"/>
        <v>0</v>
      </c>
      <c r="W93" s="75">
        <f t="shared" si="51"/>
        <v>0</v>
      </c>
      <c r="X93" s="75">
        <f t="shared" si="51"/>
        <v>0</v>
      </c>
      <c r="Y93" s="75">
        <f t="shared" si="51"/>
        <v>0</v>
      </c>
      <c r="Z93" s="75">
        <f t="shared" si="51"/>
        <v>0</v>
      </c>
      <c r="AA93" s="75">
        <f t="shared" si="51"/>
        <v>0</v>
      </c>
      <c r="AB93" s="75">
        <f t="shared" si="51"/>
        <v>0</v>
      </c>
      <c r="AC93" s="75">
        <f t="shared" si="51"/>
        <v>0</v>
      </c>
      <c r="AD93" s="75">
        <f t="shared" si="51"/>
        <v>0</v>
      </c>
      <c r="AE93" s="75">
        <f t="shared" si="51"/>
        <v>0</v>
      </c>
      <c r="AF93" s="75">
        <f t="shared" si="51"/>
        <v>0</v>
      </c>
      <c r="AG93" s="75">
        <f t="shared" si="51"/>
        <v>0</v>
      </c>
      <c r="AH93" s="75">
        <f t="shared" si="51"/>
        <v>0</v>
      </c>
      <c r="AI93" s="75">
        <f t="shared" si="51"/>
        <v>0</v>
      </c>
      <c r="AJ93" s="75">
        <f t="shared" si="51"/>
        <v>0</v>
      </c>
      <c r="AK93" s="75">
        <f t="shared" si="51"/>
        <v>0</v>
      </c>
      <c r="AL93" s="75">
        <f t="shared" si="51"/>
        <v>0</v>
      </c>
      <c r="AM93" s="75">
        <f t="shared" si="51"/>
        <v>0</v>
      </c>
      <c r="AN93" s="75">
        <f t="shared" si="51"/>
        <v>0</v>
      </c>
      <c r="AO93" s="75">
        <f t="shared" si="51"/>
        <v>0</v>
      </c>
      <c r="AP93" s="75">
        <f t="shared" si="51"/>
        <v>0</v>
      </c>
      <c r="AQ93" s="75">
        <f t="shared" si="51"/>
        <v>0</v>
      </c>
      <c r="AR93" s="75">
        <f t="shared" si="51"/>
        <v>0</v>
      </c>
      <c r="AS93" s="75">
        <f t="shared" si="51"/>
        <v>0</v>
      </c>
      <c r="AT93" s="75">
        <f t="shared" si="51"/>
        <v>0</v>
      </c>
      <c r="AU93" s="75">
        <f t="shared" si="51"/>
        <v>0</v>
      </c>
      <c r="AV93" s="75">
        <f t="shared" si="51"/>
        <v>0</v>
      </c>
      <c r="AW93" s="75">
        <f t="shared" si="51"/>
        <v>0</v>
      </c>
      <c r="AX93" s="75">
        <f t="shared" si="51"/>
        <v>0</v>
      </c>
      <c r="AY93" s="75">
        <f t="shared" si="51"/>
        <v>0</v>
      </c>
      <c r="AZ93" s="75">
        <f t="shared" si="51"/>
        <v>0</v>
      </c>
      <c r="BA93" s="75">
        <f t="shared" si="51"/>
        <v>0</v>
      </c>
      <c r="BB93" s="75">
        <f t="shared" si="51"/>
        <v>0</v>
      </c>
      <c r="BC93" s="75">
        <f t="shared" si="51"/>
        <v>0</v>
      </c>
      <c r="BD93" s="75">
        <f t="shared" si="51"/>
        <v>0</v>
      </c>
      <c r="BE93" s="75">
        <f t="shared" si="51"/>
        <v>0</v>
      </c>
      <c r="BF93" s="75">
        <f t="shared" si="51"/>
        <v>0</v>
      </c>
      <c r="BG93" s="75">
        <f t="shared" si="51"/>
        <v>0</v>
      </c>
      <c r="BH93" s="75"/>
      <c r="BI93" s="75"/>
      <c r="BJ93" s="75"/>
      <c r="BK93" s="75"/>
      <c r="BL93" s="75"/>
      <c r="BM93" s="37"/>
      <c r="BN93" s="75">
        <f t="shared" si="43"/>
        <v>0</v>
      </c>
      <c r="BO93" s="335"/>
    </row>
    <row r="94" spans="1:75" s="38" customFormat="1" ht="15" customHeight="1">
      <c r="A94" s="109">
        <v>2023</v>
      </c>
      <c r="B94" s="75"/>
      <c r="C94" s="75"/>
      <c r="D94" s="75"/>
      <c r="E94" s="75"/>
      <c r="F94" s="75"/>
      <c r="G94" s="75"/>
      <c r="H94" s="75"/>
      <c r="I94" s="75"/>
      <c r="J94" s="75"/>
      <c r="K94" s="75">
        <f>$K$20*(1-$B$5)/$B$3</f>
        <v>0</v>
      </c>
      <c r="L94" s="75">
        <f>$K$20*(1-$B$5)/$B$3</f>
        <v>0</v>
      </c>
      <c r="M94" s="75">
        <f>$K$20*(1-$B$5)/$B$3</f>
        <v>0</v>
      </c>
      <c r="N94" s="75">
        <f>$K$20*(1-$B$5)/$B$3</f>
        <v>0</v>
      </c>
      <c r="O94" s="75">
        <f t="shared" ref="O94:BH94" si="52">$K$20*(1-$B$5)/$B$3</f>
        <v>0</v>
      </c>
      <c r="P94" s="75">
        <f t="shared" si="52"/>
        <v>0</v>
      </c>
      <c r="Q94" s="75">
        <f t="shared" si="52"/>
        <v>0</v>
      </c>
      <c r="R94" s="75">
        <f t="shared" si="52"/>
        <v>0</v>
      </c>
      <c r="S94" s="75">
        <f t="shared" si="52"/>
        <v>0</v>
      </c>
      <c r="T94" s="75">
        <f t="shared" si="52"/>
        <v>0</v>
      </c>
      <c r="U94" s="75">
        <f t="shared" si="52"/>
        <v>0</v>
      </c>
      <c r="V94" s="75">
        <f t="shared" si="52"/>
        <v>0</v>
      </c>
      <c r="W94" s="75">
        <f t="shared" si="52"/>
        <v>0</v>
      </c>
      <c r="X94" s="75">
        <f t="shared" si="52"/>
        <v>0</v>
      </c>
      <c r="Y94" s="75">
        <f t="shared" si="52"/>
        <v>0</v>
      </c>
      <c r="Z94" s="75">
        <f t="shared" si="52"/>
        <v>0</v>
      </c>
      <c r="AA94" s="75">
        <f t="shared" si="52"/>
        <v>0</v>
      </c>
      <c r="AB94" s="75">
        <f t="shared" si="52"/>
        <v>0</v>
      </c>
      <c r="AC94" s="75">
        <f t="shared" si="52"/>
        <v>0</v>
      </c>
      <c r="AD94" s="75">
        <f t="shared" si="52"/>
        <v>0</v>
      </c>
      <c r="AE94" s="75">
        <f t="shared" si="52"/>
        <v>0</v>
      </c>
      <c r="AF94" s="75">
        <f t="shared" si="52"/>
        <v>0</v>
      </c>
      <c r="AG94" s="75">
        <f t="shared" si="52"/>
        <v>0</v>
      </c>
      <c r="AH94" s="75">
        <f t="shared" si="52"/>
        <v>0</v>
      </c>
      <c r="AI94" s="75">
        <f t="shared" si="52"/>
        <v>0</v>
      </c>
      <c r="AJ94" s="75">
        <f t="shared" si="52"/>
        <v>0</v>
      </c>
      <c r="AK94" s="75">
        <f t="shared" si="52"/>
        <v>0</v>
      </c>
      <c r="AL94" s="75">
        <f t="shared" si="52"/>
        <v>0</v>
      </c>
      <c r="AM94" s="75">
        <f t="shared" si="52"/>
        <v>0</v>
      </c>
      <c r="AN94" s="75">
        <f t="shared" si="52"/>
        <v>0</v>
      </c>
      <c r="AO94" s="75">
        <f t="shared" si="52"/>
        <v>0</v>
      </c>
      <c r="AP94" s="75">
        <f t="shared" si="52"/>
        <v>0</v>
      </c>
      <c r="AQ94" s="75">
        <f t="shared" si="52"/>
        <v>0</v>
      </c>
      <c r="AR94" s="75">
        <f t="shared" si="52"/>
        <v>0</v>
      </c>
      <c r="AS94" s="75">
        <f t="shared" si="52"/>
        <v>0</v>
      </c>
      <c r="AT94" s="75">
        <f t="shared" si="52"/>
        <v>0</v>
      </c>
      <c r="AU94" s="75">
        <f t="shared" si="52"/>
        <v>0</v>
      </c>
      <c r="AV94" s="75">
        <f t="shared" si="52"/>
        <v>0</v>
      </c>
      <c r="AW94" s="75">
        <f t="shared" si="52"/>
        <v>0</v>
      </c>
      <c r="AX94" s="75">
        <f t="shared" si="52"/>
        <v>0</v>
      </c>
      <c r="AY94" s="75">
        <f t="shared" si="52"/>
        <v>0</v>
      </c>
      <c r="AZ94" s="75">
        <f t="shared" si="52"/>
        <v>0</v>
      </c>
      <c r="BA94" s="75">
        <f t="shared" si="52"/>
        <v>0</v>
      </c>
      <c r="BB94" s="75">
        <f t="shared" si="52"/>
        <v>0</v>
      </c>
      <c r="BC94" s="75">
        <f t="shared" si="52"/>
        <v>0</v>
      </c>
      <c r="BD94" s="75">
        <f t="shared" si="52"/>
        <v>0</v>
      </c>
      <c r="BE94" s="75">
        <f t="shared" si="52"/>
        <v>0</v>
      </c>
      <c r="BF94" s="75">
        <f t="shared" si="52"/>
        <v>0</v>
      </c>
      <c r="BG94" s="75">
        <f t="shared" si="52"/>
        <v>0</v>
      </c>
      <c r="BH94" s="75">
        <f t="shared" si="52"/>
        <v>0</v>
      </c>
      <c r="BI94" s="75"/>
      <c r="BJ94" s="75"/>
      <c r="BK94" s="75"/>
      <c r="BL94" s="75"/>
      <c r="BM94" s="37"/>
      <c r="BN94" s="75">
        <f t="shared" si="43"/>
        <v>0</v>
      </c>
      <c r="BO94" s="335"/>
    </row>
    <row r="95" spans="1:75" s="38" customFormat="1" ht="15" customHeight="1">
      <c r="A95" s="109">
        <v>2024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>
        <f>$L$20*(1-$B$5)/$B$3</f>
        <v>0</v>
      </c>
      <c r="M95" s="75">
        <f>$L$20*(1-$B$5)/$B$3</f>
        <v>0</v>
      </c>
      <c r="N95" s="75">
        <f>$L$20*(1-$B$5)/$B$3</f>
        <v>0</v>
      </c>
      <c r="O95" s="75">
        <f t="shared" ref="O95:BI95" si="53">$L$20*(1-$B$5)/$B$3</f>
        <v>0</v>
      </c>
      <c r="P95" s="75">
        <f t="shared" si="53"/>
        <v>0</v>
      </c>
      <c r="Q95" s="75">
        <f t="shared" si="53"/>
        <v>0</v>
      </c>
      <c r="R95" s="75">
        <f t="shared" si="53"/>
        <v>0</v>
      </c>
      <c r="S95" s="75">
        <f t="shared" si="53"/>
        <v>0</v>
      </c>
      <c r="T95" s="75">
        <f t="shared" si="53"/>
        <v>0</v>
      </c>
      <c r="U95" s="75">
        <f t="shared" si="53"/>
        <v>0</v>
      </c>
      <c r="V95" s="75">
        <f t="shared" si="53"/>
        <v>0</v>
      </c>
      <c r="W95" s="75">
        <f t="shared" si="53"/>
        <v>0</v>
      </c>
      <c r="X95" s="75">
        <f t="shared" si="53"/>
        <v>0</v>
      </c>
      <c r="Y95" s="75">
        <f t="shared" si="53"/>
        <v>0</v>
      </c>
      <c r="Z95" s="75">
        <f t="shared" si="53"/>
        <v>0</v>
      </c>
      <c r="AA95" s="75">
        <f t="shared" si="53"/>
        <v>0</v>
      </c>
      <c r="AB95" s="75">
        <f t="shared" si="53"/>
        <v>0</v>
      </c>
      <c r="AC95" s="75">
        <f t="shared" si="53"/>
        <v>0</v>
      </c>
      <c r="AD95" s="75">
        <f t="shared" si="53"/>
        <v>0</v>
      </c>
      <c r="AE95" s="75">
        <f t="shared" si="53"/>
        <v>0</v>
      </c>
      <c r="AF95" s="75">
        <f t="shared" si="53"/>
        <v>0</v>
      </c>
      <c r="AG95" s="75">
        <f t="shared" si="53"/>
        <v>0</v>
      </c>
      <c r="AH95" s="75">
        <f t="shared" si="53"/>
        <v>0</v>
      </c>
      <c r="AI95" s="75">
        <f t="shared" si="53"/>
        <v>0</v>
      </c>
      <c r="AJ95" s="75">
        <f t="shared" si="53"/>
        <v>0</v>
      </c>
      <c r="AK95" s="75">
        <f t="shared" si="53"/>
        <v>0</v>
      </c>
      <c r="AL95" s="75">
        <f t="shared" si="53"/>
        <v>0</v>
      </c>
      <c r="AM95" s="75">
        <f t="shared" si="53"/>
        <v>0</v>
      </c>
      <c r="AN95" s="75">
        <f t="shared" si="53"/>
        <v>0</v>
      </c>
      <c r="AO95" s="75">
        <f t="shared" si="53"/>
        <v>0</v>
      </c>
      <c r="AP95" s="75">
        <f t="shared" si="53"/>
        <v>0</v>
      </c>
      <c r="AQ95" s="75">
        <f t="shared" si="53"/>
        <v>0</v>
      </c>
      <c r="AR95" s="75">
        <f t="shared" si="53"/>
        <v>0</v>
      </c>
      <c r="AS95" s="75">
        <f t="shared" si="53"/>
        <v>0</v>
      </c>
      <c r="AT95" s="75">
        <f t="shared" si="53"/>
        <v>0</v>
      </c>
      <c r="AU95" s="75">
        <f t="shared" si="53"/>
        <v>0</v>
      </c>
      <c r="AV95" s="75">
        <f t="shared" si="53"/>
        <v>0</v>
      </c>
      <c r="AW95" s="75">
        <f t="shared" si="53"/>
        <v>0</v>
      </c>
      <c r="AX95" s="75">
        <f t="shared" si="53"/>
        <v>0</v>
      </c>
      <c r="AY95" s="75">
        <f t="shared" si="53"/>
        <v>0</v>
      </c>
      <c r="AZ95" s="75">
        <f t="shared" si="53"/>
        <v>0</v>
      </c>
      <c r="BA95" s="75">
        <f t="shared" si="53"/>
        <v>0</v>
      </c>
      <c r="BB95" s="75">
        <f t="shared" si="53"/>
        <v>0</v>
      </c>
      <c r="BC95" s="75">
        <f t="shared" si="53"/>
        <v>0</v>
      </c>
      <c r="BD95" s="75">
        <f t="shared" si="53"/>
        <v>0</v>
      </c>
      <c r="BE95" s="75">
        <f t="shared" si="53"/>
        <v>0</v>
      </c>
      <c r="BF95" s="75">
        <f t="shared" si="53"/>
        <v>0</v>
      </c>
      <c r="BG95" s="75">
        <f t="shared" si="53"/>
        <v>0</v>
      </c>
      <c r="BH95" s="75">
        <f t="shared" si="53"/>
        <v>0</v>
      </c>
      <c r="BI95" s="75">
        <f t="shared" si="53"/>
        <v>0</v>
      </c>
      <c r="BJ95" s="75"/>
      <c r="BK95" s="75"/>
      <c r="BL95" s="75"/>
      <c r="BM95" s="37"/>
      <c r="BN95" s="75">
        <f t="shared" si="43"/>
        <v>0</v>
      </c>
      <c r="BO95" s="335">
        <f>BN111*(1-0.025)</f>
        <v>0</v>
      </c>
    </row>
    <row r="96" spans="1:75" s="38" customFormat="1" ht="15" customHeight="1">
      <c r="A96" s="109">
        <v>2025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>
        <f>$M$20*(1-$B$5)/$B$3</f>
        <v>0</v>
      </c>
      <c r="N96" s="75">
        <f t="shared" ref="N96:BJ96" si="54">$M$20*(1-$B$5)/$B$3</f>
        <v>0</v>
      </c>
      <c r="O96" s="75">
        <f t="shared" si="54"/>
        <v>0</v>
      </c>
      <c r="P96" s="75">
        <f t="shared" si="54"/>
        <v>0</v>
      </c>
      <c r="Q96" s="75">
        <f t="shared" si="54"/>
        <v>0</v>
      </c>
      <c r="R96" s="75">
        <f t="shared" si="54"/>
        <v>0</v>
      </c>
      <c r="S96" s="75">
        <f t="shared" si="54"/>
        <v>0</v>
      </c>
      <c r="T96" s="75">
        <f t="shared" si="54"/>
        <v>0</v>
      </c>
      <c r="U96" s="75">
        <f t="shared" si="54"/>
        <v>0</v>
      </c>
      <c r="V96" s="75">
        <f t="shared" si="54"/>
        <v>0</v>
      </c>
      <c r="W96" s="75">
        <f t="shared" si="54"/>
        <v>0</v>
      </c>
      <c r="X96" s="75">
        <f t="shared" si="54"/>
        <v>0</v>
      </c>
      <c r="Y96" s="75">
        <f t="shared" si="54"/>
        <v>0</v>
      </c>
      <c r="Z96" s="75">
        <f t="shared" si="54"/>
        <v>0</v>
      </c>
      <c r="AA96" s="75">
        <f t="shared" si="54"/>
        <v>0</v>
      </c>
      <c r="AB96" s="75">
        <f t="shared" si="54"/>
        <v>0</v>
      </c>
      <c r="AC96" s="75">
        <f t="shared" si="54"/>
        <v>0</v>
      </c>
      <c r="AD96" s="75">
        <f t="shared" si="54"/>
        <v>0</v>
      </c>
      <c r="AE96" s="75">
        <f t="shared" si="54"/>
        <v>0</v>
      </c>
      <c r="AF96" s="75">
        <f t="shared" si="54"/>
        <v>0</v>
      </c>
      <c r="AG96" s="75">
        <f t="shared" si="54"/>
        <v>0</v>
      </c>
      <c r="AH96" s="75">
        <f t="shared" si="54"/>
        <v>0</v>
      </c>
      <c r="AI96" s="75">
        <f t="shared" si="54"/>
        <v>0</v>
      </c>
      <c r="AJ96" s="75">
        <f t="shared" si="54"/>
        <v>0</v>
      </c>
      <c r="AK96" s="75">
        <f t="shared" si="54"/>
        <v>0</v>
      </c>
      <c r="AL96" s="75">
        <f t="shared" si="54"/>
        <v>0</v>
      </c>
      <c r="AM96" s="75">
        <f t="shared" si="54"/>
        <v>0</v>
      </c>
      <c r="AN96" s="75">
        <f t="shared" si="54"/>
        <v>0</v>
      </c>
      <c r="AO96" s="75">
        <f t="shared" si="54"/>
        <v>0</v>
      </c>
      <c r="AP96" s="75">
        <f t="shared" si="54"/>
        <v>0</v>
      </c>
      <c r="AQ96" s="75">
        <f t="shared" si="54"/>
        <v>0</v>
      </c>
      <c r="AR96" s="75">
        <f t="shared" si="54"/>
        <v>0</v>
      </c>
      <c r="AS96" s="75">
        <f t="shared" si="54"/>
        <v>0</v>
      </c>
      <c r="AT96" s="75">
        <f t="shared" si="54"/>
        <v>0</v>
      </c>
      <c r="AU96" s="75">
        <f t="shared" si="54"/>
        <v>0</v>
      </c>
      <c r="AV96" s="75">
        <f t="shared" si="54"/>
        <v>0</v>
      </c>
      <c r="AW96" s="75">
        <f t="shared" si="54"/>
        <v>0</v>
      </c>
      <c r="AX96" s="75">
        <f t="shared" si="54"/>
        <v>0</v>
      </c>
      <c r="AY96" s="75">
        <f t="shared" si="54"/>
        <v>0</v>
      </c>
      <c r="AZ96" s="75">
        <f t="shared" si="54"/>
        <v>0</v>
      </c>
      <c r="BA96" s="75">
        <f t="shared" si="54"/>
        <v>0</v>
      </c>
      <c r="BB96" s="75">
        <f t="shared" si="54"/>
        <v>0</v>
      </c>
      <c r="BC96" s="75">
        <f t="shared" si="54"/>
        <v>0</v>
      </c>
      <c r="BD96" s="75">
        <f t="shared" si="54"/>
        <v>0</v>
      </c>
      <c r="BE96" s="75">
        <f t="shared" si="54"/>
        <v>0</v>
      </c>
      <c r="BF96" s="75">
        <f t="shared" si="54"/>
        <v>0</v>
      </c>
      <c r="BG96" s="75">
        <f t="shared" si="54"/>
        <v>0</v>
      </c>
      <c r="BH96" s="75">
        <f t="shared" si="54"/>
        <v>0</v>
      </c>
      <c r="BI96" s="75">
        <f t="shared" si="54"/>
        <v>0</v>
      </c>
      <c r="BJ96" s="75">
        <f t="shared" si="54"/>
        <v>0</v>
      </c>
      <c r="BK96" s="75"/>
      <c r="BL96" s="75"/>
      <c r="BM96" s="37"/>
      <c r="BN96" s="75">
        <f t="shared" si="43"/>
        <v>0</v>
      </c>
      <c r="BO96" s="335"/>
    </row>
    <row r="97" spans="1:67" s="38" customFormat="1" ht="15" customHeight="1">
      <c r="A97" s="109">
        <v>2026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>
        <f>$N$20*(1-$B$5)/$B$3</f>
        <v>0</v>
      </c>
      <c r="O97" s="75">
        <f t="shared" ref="O97:BK97" si="55">$N$20*(1-$B$5)/$B$3</f>
        <v>0</v>
      </c>
      <c r="P97" s="75">
        <f t="shared" si="55"/>
        <v>0</v>
      </c>
      <c r="Q97" s="75">
        <f t="shared" si="55"/>
        <v>0</v>
      </c>
      <c r="R97" s="75">
        <f t="shared" si="55"/>
        <v>0</v>
      </c>
      <c r="S97" s="75">
        <f t="shared" si="55"/>
        <v>0</v>
      </c>
      <c r="T97" s="75">
        <f t="shared" si="55"/>
        <v>0</v>
      </c>
      <c r="U97" s="75">
        <f t="shared" si="55"/>
        <v>0</v>
      </c>
      <c r="V97" s="75">
        <f t="shared" si="55"/>
        <v>0</v>
      </c>
      <c r="W97" s="75">
        <f t="shared" si="55"/>
        <v>0</v>
      </c>
      <c r="X97" s="75">
        <f t="shared" si="55"/>
        <v>0</v>
      </c>
      <c r="Y97" s="75">
        <f t="shared" si="55"/>
        <v>0</v>
      </c>
      <c r="Z97" s="75">
        <f t="shared" si="55"/>
        <v>0</v>
      </c>
      <c r="AA97" s="75">
        <f t="shared" si="55"/>
        <v>0</v>
      </c>
      <c r="AB97" s="75">
        <f t="shared" si="55"/>
        <v>0</v>
      </c>
      <c r="AC97" s="75">
        <f t="shared" si="55"/>
        <v>0</v>
      </c>
      <c r="AD97" s="75">
        <f t="shared" si="55"/>
        <v>0</v>
      </c>
      <c r="AE97" s="75">
        <f t="shared" si="55"/>
        <v>0</v>
      </c>
      <c r="AF97" s="75">
        <f t="shared" si="55"/>
        <v>0</v>
      </c>
      <c r="AG97" s="75">
        <f t="shared" si="55"/>
        <v>0</v>
      </c>
      <c r="AH97" s="75">
        <f t="shared" si="55"/>
        <v>0</v>
      </c>
      <c r="AI97" s="75">
        <f t="shared" si="55"/>
        <v>0</v>
      </c>
      <c r="AJ97" s="75">
        <f t="shared" si="55"/>
        <v>0</v>
      </c>
      <c r="AK97" s="75">
        <f t="shared" si="55"/>
        <v>0</v>
      </c>
      <c r="AL97" s="75">
        <f t="shared" si="55"/>
        <v>0</v>
      </c>
      <c r="AM97" s="75">
        <f t="shared" si="55"/>
        <v>0</v>
      </c>
      <c r="AN97" s="75">
        <f t="shared" si="55"/>
        <v>0</v>
      </c>
      <c r="AO97" s="75">
        <f t="shared" si="55"/>
        <v>0</v>
      </c>
      <c r="AP97" s="75">
        <f t="shared" si="55"/>
        <v>0</v>
      </c>
      <c r="AQ97" s="75">
        <f t="shared" si="55"/>
        <v>0</v>
      </c>
      <c r="AR97" s="75">
        <f t="shared" si="55"/>
        <v>0</v>
      </c>
      <c r="AS97" s="75">
        <f t="shared" si="55"/>
        <v>0</v>
      </c>
      <c r="AT97" s="75">
        <f t="shared" si="55"/>
        <v>0</v>
      </c>
      <c r="AU97" s="75">
        <f t="shared" si="55"/>
        <v>0</v>
      </c>
      <c r="AV97" s="75">
        <f t="shared" si="55"/>
        <v>0</v>
      </c>
      <c r="AW97" s="75">
        <f t="shared" si="55"/>
        <v>0</v>
      </c>
      <c r="AX97" s="75">
        <f t="shared" si="55"/>
        <v>0</v>
      </c>
      <c r="AY97" s="75">
        <f t="shared" si="55"/>
        <v>0</v>
      </c>
      <c r="AZ97" s="75">
        <f t="shared" si="55"/>
        <v>0</v>
      </c>
      <c r="BA97" s="75">
        <f t="shared" si="55"/>
        <v>0</v>
      </c>
      <c r="BB97" s="75">
        <f t="shared" si="55"/>
        <v>0</v>
      </c>
      <c r="BC97" s="75">
        <f t="shared" si="55"/>
        <v>0</v>
      </c>
      <c r="BD97" s="75">
        <f t="shared" si="55"/>
        <v>0</v>
      </c>
      <c r="BE97" s="75">
        <f t="shared" si="55"/>
        <v>0</v>
      </c>
      <c r="BF97" s="75">
        <f t="shared" si="55"/>
        <v>0</v>
      </c>
      <c r="BG97" s="75">
        <f t="shared" si="55"/>
        <v>0</v>
      </c>
      <c r="BH97" s="75">
        <f t="shared" si="55"/>
        <v>0</v>
      </c>
      <c r="BI97" s="75">
        <f t="shared" si="55"/>
        <v>0</v>
      </c>
      <c r="BJ97" s="75">
        <f t="shared" si="55"/>
        <v>0</v>
      </c>
      <c r="BK97" s="75">
        <f t="shared" si="55"/>
        <v>0</v>
      </c>
      <c r="BL97" s="75"/>
      <c r="BM97" s="37"/>
      <c r="BN97" s="75">
        <f t="shared" si="43"/>
        <v>0</v>
      </c>
      <c r="BO97" s="335"/>
    </row>
    <row r="98" spans="1:67" s="105" customFormat="1" ht="15" customHeight="1" thickBot="1">
      <c r="A98" s="101"/>
      <c r="B98" s="104">
        <f>SUM(B85:B97)</f>
        <v>0</v>
      </c>
      <c r="C98" s="104">
        <f t="shared" ref="C98:BL98" si="56">SUM(C85:C97)</f>
        <v>0</v>
      </c>
      <c r="D98" s="104">
        <f t="shared" si="56"/>
        <v>0</v>
      </c>
      <c r="E98" s="104">
        <f t="shared" si="56"/>
        <v>0</v>
      </c>
      <c r="F98" s="104">
        <f t="shared" si="56"/>
        <v>0</v>
      </c>
      <c r="G98" s="104">
        <f t="shared" si="56"/>
        <v>0</v>
      </c>
      <c r="H98" s="104">
        <f t="shared" si="56"/>
        <v>0</v>
      </c>
      <c r="I98" s="104">
        <f t="shared" si="56"/>
        <v>0</v>
      </c>
      <c r="J98" s="104">
        <f t="shared" si="56"/>
        <v>0</v>
      </c>
      <c r="K98" s="104">
        <f t="shared" si="56"/>
        <v>0</v>
      </c>
      <c r="L98" s="104">
        <f t="shared" si="56"/>
        <v>0</v>
      </c>
      <c r="M98" s="104">
        <f t="shared" si="56"/>
        <v>0</v>
      </c>
      <c r="N98" s="104">
        <f t="shared" si="56"/>
        <v>0</v>
      </c>
      <c r="O98" s="104">
        <f t="shared" si="56"/>
        <v>0</v>
      </c>
      <c r="P98" s="104">
        <f t="shared" si="56"/>
        <v>0</v>
      </c>
      <c r="Q98" s="104">
        <f t="shared" si="56"/>
        <v>0</v>
      </c>
      <c r="R98" s="104">
        <f t="shared" si="56"/>
        <v>0</v>
      </c>
      <c r="S98" s="104">
        <f t="shared" si="56"/>
        <v>0</v>
      </c>
      <c r="T98" s="104">
        <f t="shared" si="56"/>
        <v>0</v>
      </c>
      <c r="U98" s="104">
        <f t="shared" si="56"/>
        <v>0</v>
      </c>
      <c r="V98" s="104">
        <f t="shared" si="56"/>
        <v>0</v>
      </c>
      <c r="W98" s="104">
        <f t="shared" si="56"/>
        <v>0</v>
      </c>
      <c r="X98" s="104">
        <f t="shared" si="56"/>
        <v>0</v>
      </c>
      <c r="Y98" s="104">
        <f t="shared" si="56"/>
        <v>0</v>
      </c>
      <c r="Z98" s="104">
        <f t="shared" si="56"/>
        <v>0</v>
      </c>
      <c r="AA98" s="104">
        <f t="shared" si="56"/>
        <v>0</v>
      </c>
      <c r="AB98" s="104">
        <f t="shared" si="56"/>
        <v>0</v>
      </c>
      <c r="AC98" s="104">
        <f t="shared" si="56"/>
        <v>0</v>
      </c>
      <c r="AD98" s="104">
        <f t="shared" si="56"/>
        <v>0</v>
      </c>
      <c r="AE98" s="104">
        <f t="shared" si="56"/>
        <v>0</v>
      </c>
      <c r="AF98" s="104">
        <f t="shared" si="56"/>
        <v>0</v>
      </c>
      <c r="AG98" s="104">
        <f t="shared" si="56"/>
        <v>0</v>
      </c>
      <c r="AH98" s="104">
        <f t="shared" si="56"/>
        <v>0</v>
      </c>
      <c r="AI98" s="104">
        <f t="shared" si="56"/>
        <v>0</v>
      </c>
      <c r="AJ98" s="104">
        <f t="shared" si="56"/>
        <v>0</v>
      </c>
      <c r="AK98" s="104">
        <f t="shared" si="56"/>
        <v>0</v>
      </c>
      <c r="AL98" s="104">
        <f t="shared" si="56"/>
        <v>0</v>
      </c>
      <c r="AM98" s="104">
        <f t="shared" si="56"/>
        <v>0</v>
      </c>
      <c r="AN98" s="104">
        <f t="shared" si="56"/>
        <v>0</v>
      </c>
      <c r="AO98" s="104">
        <f t="shared" si="56"/>
        <v>0</v>
      </c>
      <c r="AP98" s="104">
        <f t="shared" si="56"/>
        <v>0</v>
      </c>
      <c r="AQ98" s="104">
        <f t="shared" si="56"/>
        <v>0</v>
      </c>
      <c r="AR98" s="104">
        <f t="shared" si="56"/>
        <v>0</v>
      </c>
      <c r="AS98" s="104">
        <f t="shared" si="56"/>
        <v>0</v>
      </c>
      <c r="AT98" s="104">
        <f t="shared" si="56"/>
        <v>0</v>
      </c>
      <c r="AU98" s="104">
        <f t="shared" si="56"/>
        <v>0</v>
      </c>
      <c r="AV98" s="104">
        <f t="shared" si="56"/>
        <v>0</v>
      </c>
      <c r="AW98" s="104">
        <f t="shared" si="56"/>
        <v>0</v>
      </c>
      <c r="AX98" s="104">
        <f t="shared" si="56"/>
        <v>0</v>
      </c>
      <c r="AY98" s="104">
        <f t="shared" si="56"/>
        <v>0</v>
      </c>
      <c r="AZ98" s="104">
        <f t="shared" si="56"/>
        <v>0</v>
      </c>
      <c r="BA98" s="104">
        <f t="shared" si="56"/>
        <v>0</v>
      </c>
      <c r="BB98" s="104">
        <f t="shared" si="56"/>
        <v>0</v>
      </c>
      <c r="BC98" s="104">
        <f t="shared" si="56"/>
        <v>0</v>
      </c>
      <c r="BD98" s="104">
        <f t="shared" si="56"/>
        <v>0</v>
      </c>
      <c r="BE98" s="104">
        <f t="shared" si="56"/>
        <v>0</v>
      </c>
      <c r="BF98" s="104">
        <f t="shared" si="56"/>
        <v>0</v>
      </c>
      <c r="BG98" s="104">
        <f t="shared" si="56"/>
        <v>0</v>
      </c>
      <c r="BH98" s="104">
        <f t="shared" si="56"/>
        <v>0</v>
      </c>
      <c r="BI98" s="104">
        <f t="shared" si="56"/>
        <v>0</v>
      </c>
      <c r="BJ98" s="104">
        <f t="shared" si="56"/>
        <v>0</v>
      </c>
      <c r="BK98" s="104">
        <f t="shared" si="56"/>
        <v>0</v>
      </c>
      <c r="BL98" s="104">
        <f t="shared" si="56"/>
        <v>0</v>
      </c>
      <c r="BM98" s="402"/>
      <c r="BN98" s="58">
        <f>SUM(BN85:BN97)</f>
        <v>0</v>
      </c>
      <c r="BO98" s="342"/>
    </row>
    <row r="99" spans="1:67" s="38" customFormat="1" ht="15" customHeight="1" thickTop="1">
      <c r="A99" s="103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37"/>
      <c r="BN99" s="57"/>
      <c r="BO99" s="337"/>
    </row>
    <row r="100" spans="1:67" s="38" customFormat="1" ht="15" customHeight="1">
      <c r="A100" s="106" t="s">
        <v>69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37"/>
      <c r="BN100" s="57"/>
      <c r="BO100" s="337"/>
    </row>
    <row r="101" spans="1:67" s="38" customFormat="1" ht="15" customHeight="1">
      <c r="A101" s="109" t="s">
        <v>90</v>
      </c>
      <c r="B101" s="75">
        <f t="shared" ref="B101:BA101" si="57">$B$20/$B$3</f>
        <v>0</v>
      </c>
      <c r="C101" s="75">
        <f t="shared" si="57"/>
        <v>0</v>
      </c>
      <c r="D101" s="75">
        <f t="shared" si="57"/>
        <v>0</v>
      </c>
      <c r="E101" s="75">
        <f t="shared" si="57"/>
        <v>0</v>
      </c>
      <c r="F101" s="75">
        <f t="shared" si="57"/>
        <v>0</v>
      </c>
      <c r="G101" s="75">
        <f t="shared" si="57"/>
        <v>0</v>
      </c>
      <c r="H101" s="75">
        <f t="shared" si="57"/>
        <v>0</v>
      </c>
      <c r="I101" s="75">
        <f t="shared" si="57"/>
        <v>0</v>
      </c>
      <c r="J101" s="75">
        <f t="shared" si="57"/>
        <v>0</v>
      </c>
      <c r="K101" s="75">
        <f t="shared" si="57"/>
        <v>0</v>
      </c>
      <c r="L101" s="75">
        <f t="shared" si="57"/>
        <v>0</v>
      </c>
      <c r="M101" s="75">
        <f t="shared" si="57"/>
        <v>0</v>
      </c>
      <c r="N101" s="75">
        <f t="shared" si="57"/>
        <v>0</v>
      </c>
      <c r="O101" s="75">
        <f t="shared" si="57"/>
        <v>0</v>
      </c>
      <c r="P101" s="75">
        <f t="shared" si="57"/>
        <v>0</v>
      </c>
      <c r="Q101" s="75">
        <f t="shared" si="57"/>
        <v>0</v>
      </c>
      <c r="R101" s="75">
        <f t="shared" si="57"/>
        <v>0</v>
      </c>
      <c r="S101" s="75">
        <f t="shared" si="57"/>
        <v>0</v>
      </c>
      <c r="T101" s="75">
        <f t="shared" si="57"/>
        <v>0</v>
      </c>
      <c r="U101" s="75">
        <f t="shared" si="57"/>
        <v>0</v>
      </c>
      <c r="V101" s="75">
        <f t="shared" si="57"/>
        <v>0</v>
      </c>
      <c r="W101" s="75">
        <f t="shared" si="57"/>
        <v>0</v>
      </c>
      <c r="X101" s="75">
        <f t="shared" si="57"/>
        <v>0</v>
      </c>
      <c r="Y101" s="75">
        <f t="shared" si="57"/>
        <v>0</v>
      </c>
      <c r="Z101" s="75">
        <f t="shared" si="57"/>
        <v>0</v>
      </c>
      <c r="AA101" s="75"/>
      <c r="AB101" s="75"/>
      <c r="AC101" s="75">
        <f t="shared" si="57"/>
        <v>0</v>
      </c>
      <c r="AD101" s="75">
        <f t="shared" si="57"/>
        <v>0</v>
      </c>
      <c r="AE101" s="75">
        <f t="shared" si="57"/>
        <v>0</v>
      </c>
      <c r="AF101" s="75">
        <f t="shared" si="57"/>
        <v>0</v>
      </c>
      <c r="AG101" s="75">
        <f t="shared" si="57"/>
        <v>0</v>
      </c>
      <c r="AH101" s="75">
        <f t="shared" si="57"/>
        <v>0</v>
      </c>
      <c r="AI101" s="75">
        <f t="shared" si="57"/>
        <v>0</v>
      </c>
      <c r="AJ101" s="75">
        <f t="shared" si="57"/>
        <v>0</v>
      </c>
      <c r="AK101" s="75">
        <f t="shared" si="57"/>
        <v>0</v>
      </c>
      <c r="AL101" s="75">
        <f t="shared" si="57"/>
        <v>0</v>
      </c>
      <c r="AM101" s="75">
        <f t="shared" si="57"/>
        <v>0</v>
      </c>
      <c r="AN101" s="75">
        <f t="shared" si="57"/>
        <v>0</v>
      </c>
      <c r="AO101" s="75">
        <f t="shared" si="57"/>
        <v>0</v>
      </c>
      <c r="AP101" s="75">
        <f t="shared" si="57"/>
        <v>0</v>
      </c>
      <c r="AQ101" s="75">
        <f t="shared" si="57"/>
        <v>0</v>
      </c>
      <c r="AR101" s="75">
        <f t="shared" si="57"/>
        <v>0</v>
      </c>
      <c r="AS101" s="75">
        <f t="shared" si="57"/>
        <v>0</v>
      </c>
      <c r="AT101" s="75">
        <f t="shared" si="57"/>
        <v>0</v>
      </c>
      <c r="AU101" s="75">
        <f t="shared" si="57"/>
        <v>0</v>
      </c>
      <c r="AV101" s="75">
        <f t="shared" si="57"/>
        <v>0</v>
      </c>
      <c r="AW101" s="75">
        <f t="shared" si="57"/>
        <v>0</v>
      </c>
      <c r="AX101" s="75">
        <f t="shared" si="57"/>
        <v>0</v>
      </c>
      <c r="AY101" s="75">
        <f t="shared" si="57"/>
        <v>0</v>
      </c>
      <c r="AZ101" s="75">
        <f t="shared" si="57"/>
        <v>0</v>
      </c>
      <c r="BA101" s="75">
        <f t="shared" si="57"/>
        <v>0</v>
      </c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37"/>
      <c r="BN101" s="75">
        <f t="shared" ref="BN101:BN113" si="58">SUM(B101:BM101)</f>
        <v>0</v>
      </c>
      <c r="BO101" s="337"/>
    </row>
    <row r="102" spans="1:67" s="38" customFormat="1" ht="15" customHeight="1">
      <c r="A102" s="109">
        <v>2015</v>
      </c>
      <c r="B102" s="75"/>
      <c r="C102" s="75">
        <f t="shared" ref="C102:BA102" si="59">$C$20/$B$3</f>
        <v>0</v>
      </c>
      <c r="D102" s="75">
        <f t="shared" si="59"/>
        <v>0</v>
      </c>
      <c r="E102" s="75">
        <f t="shared" si="59"/>
        <v>0</v>
      </c>
      <c r="F102" s="75">
        <f t="shared" si="59"/>
        <v>0</v>
      </c>
      <c r="G102" s="75">
        <f t="shared" si="59"/>
        <v>0</v>
      </c>
      <c r="H102" s="75">
        <f t="shared" si="59"/>
        <v>0</v>
      </c>
      <c r="I102" s="75">
        <f t="shared" si="59"/>
        <v>0</v>
      </c>
      <c r="J102" s="75">
        <f t="shared" si="59"/>
        <v>0</v>
      </c>
      <c r="K102" s="75">
        <f t="shared" si="59"/>
        <v>0</v>
      </c>
      <c r="L102" s="75">
        <f t="shared" si="59"/>
        <v>0</v>
      </c>
      <c r="M102" s="75">
        <f t="shared" si="59"/>
        <v>0</v>
      </c>
      <c r="N102" s="75">
        <f t="shared" si="59"/>
        <v>0</v>
      </c>
      <c r="O102" s="75">
        <f t="shared" si="59"/>
        <v>0</v>
      </c>
      <c r="P102" s="75">
        <f t="shared" si="59"/>
        <v>0</v>
      </c>
      <c r="Q102" s="75">
        <f t="shared" si="59"/>
        <v>0</v>
      </c>
      <c r="R102" s="75">
        <f t="shared" si="59"/>
        <v>0</v>
      </c>
      <c r="S102" s="75">
        <f t="shared" si="59"/>
        <v>0</v>
      </c>
      <c r="T102" s="75">
        <f t="shared" si="59"/>
        <v>0</v>
      </c>
      <c r="U102" s="75">
        <f t="shared" si="59"/>
        <v>0</v>
      </c>
      <c r="V102" s="75">
        <f t="shared" si="59"/>
        <v>0</v>
      </c>
      <c r="W102" s="75">
        <f t="shared" si="59"/>
        <v>0</v>
      </c>
      <c r="X102" s="75">
        <f t="shared" si="59"/>
        <v>0</v>
      </c>
      <c r="Y102" s="75">
        <f t="shared" si="59"/>
        <v>0</v>
      </c>
      <c r="Z102" s="75">
        <f t="shared" si="59"/>
        <v>0</v>
      </c>
      <c r="AA102" s="75">
        <f t="shared" si="59"/>
        <v>0</v>
      </c>
      <c r="AB102" s="75"/>
      <c r="AC102" s="75">
        <f t="shared" si="59"/>
        <v>0</v>
      </c>
      <c r="AD102" s="75">
        <f t="shared" si="59"/>
        <v>0</v>
      </c>
      <c r="AE102" s="75">
        <f t="shared" si="59"/>
        <v>0</v>
      </c>
      <c r="AF102" s="75">
        <f t="shared" si="59"/>
        <v>0</v>
      </c>
      <c r="AG102" s="75">
        <f t="shared" si="59"/>
        <v>0</v>
      </c>
      <c r="AH102" s="75">
        <f t="shared" si="59"/>
        <v>0</v>
      </c>
      <c r="AI102" s="75">
        <f t="shared" si="59"/>
        <v>0</v>
      </c>
      <c r="AJ102" s="75">
        <f t="shared" si="59"/>
        <v>0</v>
      </c>
      <c r="AK102" s="75">
        <f t="shared" si="59"/>
        <v>0</v>
      </c>
      <c r="AL102" s="75">
        <f t="shared" si="59"/>
        <v>0</v>
      </c>
      <c r="AM102" s="75">
        <f t="shared" si="59"/>
        <v>0</v>
      </c>
      <c r="AN102" s="75">
        <f t="shared" si="59"/>
        <v>0</v>
      </c>
      <c r="AO102" s="75">
        <f t="shared" si="59"/>
        <v>0</v>
      </c>
      <c r="AP102" s="75">
        <f t="shared" si="59"/>
        <v>0</v>
      </c>
      <c r="AQ102" s="75">
        <f t="shared" si="59"/>
        <v>0</v>
      </c>
      <c r="AR102" s="75">
        <f t="shared" si="59"/>
        <v>0</v>
      </c>
      <c r="AS102" s="75">
        <f t="shared" si="59"/>
        <v>0</v>
      </c>
      <c r="AT102" s="75">
        <f t="shared" si="59"/>
        <v>0</v>
      </c>
      <c r="AU102" s="75">
        <f t="shared" si="59"/>
        <v>0</v>
      </c>
      <c r="AV102" s="75">
        <f t="shared" si="59"/>
        <v>0</v>
      </c>
      <c r="AW102" s="75">
        <f t="shared" si="59"/>
        <v>0</v>
      </c>
      <c r="AX102" s="75">
        <f t="shared" si="59"/>
        <v>0</v>
      </c>
      <c r="AY102" s="75">
        <f t="shared" si="59"/>
        <v>0</v>
      </c>
      <c r="AZ102" s="75">
        <f t="shared" si="59"/>
        <v>0</v>
      </c>
      <c r="BA102" s="75">
        <f t="shared" si="59"/>
        <v>0</v>
      </c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37"/>
      <c r="BN102" s="75">
        <f t="shared" si="58"/>
        <v>0</v>
      </c>
      <c r="BO102" s="334" t="s">
        <v>301</v>
      </c>
    </row>
    <row r="103" spans="1:67" s="38" customFormat="1" ht="15" customHeight="1">
      <c r="A103" s="109">
        <v>2016</v>
      </c>
      <c r="B103" s="75"/>
      <c r="C103" s="75"/>
      <c r="D103" s="75">
        <f t="shared" ref="D103:BA103" si="60">$D$20/$B$3</f>
        <v>0</v>
      </c>
      <c r="E103" s="75">
        <f t="shared" si="60"/>
        <v>0</v>
      </c>
      <c r="F103" s="75">
        <f t="shared" si="60"/>
        <v>0</v>
      </c>
      <c r="G103" s="75">
        <f t="shared" si="60"/>
        <v>0</v>
      </c>
      <c r="H103" s="75">
        <f t="shared" si="60"/>
        <v>0</v>
      </c>
      <c r="I103" s="75">
        <f t="shared" si="60"/>
        <v>0</v>
      </c>
      <c r="J103" s="75">
        <f t="shared" si="60"/>
        <v>0</v>
      </c>
      <c r="K103" s="75">
        <f t="shared" si="60"/>
        <v>0</v>
      </c>
      <c r="L103" s="75">
        <f t="shared" si="60"/>
        <v>0</v>
      </c>
      <c r="M103" s="75">
        <f t="shared" si="60"/>
        <v>0</v>
      </c>
      <c r="N103" s="75">
        <f t="shared" si="60"/>
        <v>0</v>
      </c>
      <c r="O103" s="75">
        <f t="shared" si="60"/>
        <v>0</v>
      </c>
      <c r="P103" s="75">
        <f t="shared" si="60"/>
        <v>0</v>
      </c>
      <c r="Q103" s="75">
        <f t="shared" si="60"/>
        <v>0</v>
      </c>
      <c r="R103" s="75">
        <f t="shared" si="60"/>
        <v>0</v>
      </c>
      <c r="S103" s="75">
        <f t="shared" si="60"/>
        <v>0</v>
      </c>
      <c r="T103" s="75">
        <f t="shared" si="60"/>
        <v>0</v>
      </c>
      <c r="U103" s="75">
        <f t="shared" si="60"/>
        <v>0</v>
      </c>
      <c r="V103" s="75">
        <f t="shared" si="60"/>
        <v>0</v>
      </c>
      <c r="W103" s="75">
        <f t="shared" si="60"/>
        <v>0</v>
      </c>
      <c r="X103" s="75">
        <f t="shared" si="60"/>
        <v>0</v>
      </c>
      <c r="Y103" s="75">
        <f t="shared" si="60"/>
        <v>0</v>
      </c>
      <c r="Z103" s="75">
        <f t="shared" si="60"/>
        <v>0</v>
      </c>
      <c r="AA103" s="75">
        <f t="shared" si="60"/>
        <v>0</v>
      </c>
      <c r="AB103" s="75">
        <f t="shared" si="60"/>
        <v>0</v>
      </c>
      <c r="AC103" s="75">
        <f t="shared" si="60"/>
        <v>0</v>
      </c>
      <c r="AD103" s="75">
        <f t="shared" si="60"/>
        <v>0</v>
      </c>
      <c r="AE103" s="75">
        <f t="shared" si="60"/>
        <v>0</v>
      </c>
      <c r="AF103" s="75">
        <f t="shared" si="60"/>
        <v>0</v>
      </c>
      <c r="AG103" s="75">
        <f t="shared" si="60"/>
        <v>0</v>
      </c>
      <c r="AH103" s="75">
        <f t="shared" si="60"/>
        <v>0</v>
      </c>
      <c r="AI103" s="75">
        <f t="shared" si="60"/>
        <v>0</v>
      </c>
      <c r="AJ103" s="75">
        <f t="shared" si="60"/>
        <v>0</v>
      </c>
      <c r="AK103" s="75">
        <f t="shared" si="60"/>
        <v>0</v>
      </c>
      <c r="AL103" s="75">
        <f t="shared" si="60"/>
        <v>0</v>
      </c>
      <c r="AM103" s="75">
        <f t="shared" si="60"/>
        <v>0</v>
      </c>
      <c r="AN103" s="75">
        <f t="shared" si="60"/>
        <v>0</v>
      </c>
      <c r="AO103" s="75">
        <f t="shared" si="60"/>
        <v>0</v>
      </c>
      <c r="AP103" s="75">
        <f t="shared" si="60"/>
        <v>0</v>
      </c>
      <c r="AQ103" s="75">
        <f t="shared" si="60"/>
        <v>0</v>
      </c>
      <c r="AR103" s="75">
        <f t="shared" si="60"/>
        <v>0</v>
      </c>
      <c r="AS103" s="75">
        <f t="shared" si="60"/>
        <v>0</v>
      </c>
      <c r="AT103" s="75">
        <f t="shared" si="60"/>
        <v>0</v>
      </c>
      <c r="AU103" s="75">
        <f t="shared" si="60"/>
        <v>0</v>
      </c>
      <c r="AV103" s="75">
        <f t="shared" si="60"/>
        <v>0</v>
      </c>
      <c r="AW103" s="75">
        <f t="shared" si="60"/>
        <v>0</v>
      </c>
      <c r="AX103" s="75">
        <f t="shared" si="60"/>
        <v>0</v>
      </c>
      <c r="AY103" s="75">
        <f t="shared" si="60"/>
        <v>0</v>
      </c>
      <c r="AZ103" s="75">
        <f t="shared" si="60"/>
        <v>0</v>
      </c>
      <c r="BA103" s="75">
        <f t="shared" si="60"/>
        <v>0</v>
      </c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37"/>
      <c r="BN103" s="75">
        <f t="shared" si="58"/>
        <v>0</v>
      </c>
      <c r="BO103" s="335">
        <f>D20</f>
        <v>0</v>
      </c>
    </row>
    <row r="104" spans="1:67" s="38" customFormat="1" ht="15" customHeight="1">
      <c r="A104" s="109">
        <v>2017</v>
      </c>
      <c r="B104" s="75"/>
      <c r="C104" s="75"/>
      <c r="D104" s="75"/>
      <c r="E104" s="75">
        <f t="shared" ref="E104:BB104" si="61">$E$20/$B$3</f>
        <v>0</v>
      </c>
      <c r="F104" s="75">
        <f t="shared" si="61"/>
        <v>0</v>
      </c>
      <c r="G104" s="75">
        <f t="shared" si="61"/>
        <v>0</v>
      </c>
      <c r="H104" s="75">
        <f t="shared" si="61"/>
        <v>0</v>
      </c>
      <c r="I104" s="75">
        <f t="shared" si="61"/>
        <v>0</v>
      </c>
      <c r="J104" s="75">
        <f t="shared" si="61"/>
        <v>0</v>
      </c>
      <c r="K104" s="75">
        <f t="shared" si="61"/>
        <v>0</v>
      </c>
      <c r="L104" s="75">
        <f t="shared" si="61"/>
        <v>0</v>
      </c>
      <c r="M104" s="75">
        <f t="shared" si="61"/>
        <v>0</v>
      </c>
      <c r="N104" s="75">
        <f t="shared" si="61"/>
        <v>0</v>
      </c>
      <c r="O104" s="75">
        <f t="shared" si="61"/>
        <v>0</v>
      </c>
      <c r="P104" s="75">
        <f t="shared" si="61"/>
        <v>0</v>
      </c>
      <c r="Q104" s="75">
        <f t="shared" si="61"/>
        <v>0</v>
      </c>
      <c r="R104" s="75">
        <f t="shared" si="61"/>
        <v>0</v>
      </c>
      <c r="S104" s="75">
        <f t="shared" si="61"/>
        <v>0</v>
      </c>
      <c r="T104" s="75">
        <f t="shared" si="61"/>
        <v>0</v>
      </c>
      <c r="U104" s="75">
        <f t="shared" si="61"/>
        <v>0</v>
      </c>
      <c r="V104" s="75">
        <f t="shared" si="61"/>
        <v>0</v>
      </c>
      <c r="W104" s="75">
        <f t="shared" si="61"/>
        <v>0</v>
      </c>
      <c r="X104" s="75">
        <f t="shared" si="61"/>
        <v>0</v>
      </c>
      <c r="Y104" s="75">
        <f t="shared" si="61"/>
        <v>0</v>
      </c>
      <c r="Z104" s="75">
        <f t="shared" si="61"/>
        <v>0</v>
      </c>
      <c r="AA104" s="75">
        <f t="shared" si="61"/>
        <v>0</v>
      </c>
      <c r="AB104" s="75">
        <f t="shared" si="61"/>
        <v>0</v>
      </c>
      <c r="AC104" s="75">
        <f t="shared" si="61"/>
        <v>0</v>
      </c>
      <c r="AD104" s="75">
        <f t="shared" si="61"/>
        <v>0</v>
      </c>
      <c r="AE104" s="75">
        <f t="shared" si="61"/>
        <v>0</v>
      </c>
      <c r="AF104" s="75">
        <f t="shared" si="61"/>
        <v>0</v>
      </c>
      <c r="AG104" s="75">
        <f t="shared" si="61"/>
        <v>0</v>
      </c>
      <c r="AH104" s="75">
        <f t="shared" si="61"/>
        <v>0</v>
      </c>
      <c r="AI104" s="75">
        <f t="shared" si="61"/>
        <v>0</v>
      </c>
      <c r="AJ104" s="75">
        <f t="shared" si="61"/>
        <v>0</v>
      </c>
      <c r="AK104" s="75">
        <f t="shared" si="61"/>
        <v>0</v>
      </c>
      <c r="AL104" s="75">
        <f t="shared" si="61"/>
        <v>0</v>
      </c>
      <c r="AM104" s="75">
        <f t="shared" si="61"/>
        <v>0</v>
      </c>
      <c r="AN104" s="75">
        <f t="shared" si="61"/>
        <v>0</v>
      </c>
      <c r="AO104" s="75">
        <f t="shared" si="61"/>
        <v>0</v>
      </c>
      <c r="AP104" s="75">
        <f t="shared" si="61"/>
        <v>0</v>
      </c>
      <c r="AQ104" s="75">
        <f t="shared" si="61"/>
        <v>0</v>
      </c>
      <c r="AR104" s="75">
        <f t="shared" si="61"/>
        <v>0</v>
      </c>
      <c r="AS104" s="75">
        <f t="shared" si="61"/>
        <v>0</v>
      </c>
      <c r="AT104" s="75">
        <f t="shared" si="61"/>
        <v>0</v>
      </c>
      <c r="AU104" s="75">
        <f t="shared" si="61"/>
        <v>0</v>
      </c>
      <c r="AV104" s="75">
        <f t="shared" si="61"/>
        <v>0</v>
      </c>
      <c r="AW104" s="75">
        <f t="shared" si="61"/>
        <v>0</v>
      </c>
      <c r="AX104" s="75">
        <f t="shared" si="61"/>
        <v>0</v>
      </c>
      <c r="AY104" s="75">
        <f t="shared" si="61"/>
        <v>0</v>
      </c>
      <c r="AZ104" s="75">
        <f t="shared" si="61"/>
        <v>0</v>
      </c>
      <c r="BA104" s="75">
        <f t="shared" si="61"/>
        <v>0</v>
      </c>
      <c r="BB104" s="75">
        <f t="shared" si="61"/>
        <v>0</v>
      </c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37"/>
      <c r="BN104" s="75">
        <f t="shared" si="58"/>
        <v>0</v>
      </c>
      <c r="BO104" s="335">
        <f>-E14</f>
        <v>0</v>
      </c>
    </row>
    <row r="105" spans="1:67" s="38" customFormat="1" ht="15" customHeight="1">
      <c r="A105" s="109">
        <v>2018</v>
      </c>
      <c r="B105" s="75"/>
      <c r="C105" s="75"/>
      <c r="D105" s="75"/>
      <c r="E105" s="75"/>
      <c r="F105" s="75">
        <f t="shared" ref="F105:BC105" si="62">$F$20/$B$3</f>
        <v>0</v>
      </c>
      <c r="G105" s="75">
        <f t="shared" si="62"/>
        <v>0</v>
      </c>
      <c r="H105" s="75">
        <f t="shared" si="62"/>
        <v>0</v>
      </c>
      <c r="I105" s="75">
        <f t="shared" si="62"/>
        <v>0</v>
      </c>
      <c r="J105" s="75">
        <f t="shared" si="62"/>
        <v>0</v>
      </c>
      <c r="K105" s="75">
        <f t="shared" si="62"/>
        <v>0</v>
      </c>
      <c r="L105" s="75">
        <f t="shared" si="62"/>
        <v>0</v>
      </c>
      <c r="M105" s="75">
        <f t="shared" si="62"/>
        <v>0</v>
      </c>
      <c r="N105" s="75">
        <f t="shared" si="62"/>
        <v>0</v>
      </c>
      <c r="O105" s="75">
        <f t="shared" si="62"/>
        <v>0</v>
      </c>
      <c r="P105" s="75">
        <f t="shared" si="62"/>
        <v>0</v>
      </c>
      <c r="Q105" s="75">
        <f t="shared" si="62"/>
        <v>0</v>
      </c>
      <c r="R105" s="75">
        <f t="shared" si="62"/>
        <v>0</v>
      </c>
      <c r="S105" s="75">
        <f t="shared" si="62"/>
        <v>0</v>
      </c>
      <c r="T105" s="75">
        <f t="shared" si="62"/>
        <v>0</v>
      </c>
      <c r="U105" s="75">
        <f t="shared" si="62"/>
        <v>0</v>
      </c>
      <c r="V105" s="75">
        <f t="shared" si="62"/>
        <v>0</v>
      </c>
      <c r="W105" s="75">
        <f t="shared" si="62"/>
        <v>0</v>
      </c>
      <c r="X105" s="75">
        <f t="shared" si="62"/>
        <v>0</v>
      </c>
      <c r="Y105" s="75">
        <f t="shared" si="62"/>
        <v>0</v>
      </c>
      <c r="Z105" s="75">
        <f t="shared" si="62"/>
        <v>0</v>
      </c>
      <c r="AA105" s="75">
        <f t="shared" si="62"/>
        <v>0</v>
      </c>
      <c r="AB105" s="75">
        <f t="shared" si="62"/>
        <v>0</v>
      </c>
      <c r="AC105" s="75">
        <f t="shared" si="62"/>
        <v>0</v>
      </c>
      <c r="AD105" s="75">
        <f t="shared" si="62"/>
        <v>0</v>
      </c>
      <c r="AE105" s="75">
        <f t="shared" si="62"/>
        <v>0</v>
      </c>
      <c r="AF105" s="75">
        <f t="shared" si="62"/>
        <v>0</v>
      </c>
      <c r="AG105" s="75">
        <f t="shared" si="62"/>
        <v>0</v>
      </c>
      <c r="AH105" s="75">
        <f t="shared" si="62"/>
        <v>0</v>
      </c>
      <c r="AI105" s="75">
        <f t="shared" si="62"/>
        <v>0</v>
      </c>
      <c r="AJ105" s="75">
        <f t="shared" si="62"/>
        <v>0</v>
      </c>
      <c r="AK105" s="75">
        <f t="shared" si="62"/>
        <v>0</v>
      </c>
      <c r="AL105" s="75">
        <f t="shared" si="62"/>
        <v>0</v>
      </c>
      <c r="AM105" s="75">
        <f t="shared" si="62"/>
        <v>0</v>
      </c>
      <c r="AN105" s="75">
        <f t="shared" si="62"/>
        <v>0</v>
      </c>
      <c r="AO105" s="75">
        <f t="shared" si="62"/>
        <v>0</v>
      </c>
      <c r="AP105" s="75">
        <f t="shared" si="62"/>
        <v>0</v>
      </c>
      <c r="AQ105" s="75">
        <f t="shared" si="62"/>
        <v>0</v>
      </c>
      <c r="AR105" s="75">
        <f t="shared" si="62"/>
        <v>0</v>
      </c>
      <c r="AS105" s="75">
        <f t="shared" si="62"/>
        <v>0</v>
      </c>
      <c r="AT105" s="75">
        <f t="shared" si="62"/>
        <v>0</v>
      </c>
      <c r="AU105" s="75">
        <f t="shared" si="62"/>
        <v>0</v>
      </c>
      <c r="AV105" s="75">
        <f t="shared" si="62"/>
        <v>0</v>
      </c>
      <c r="AW105" s="75">
        <f t="shared" si="62"/>
        <v>0</v>
      </c>
      <c r="AX105" s="75">
        <f t="shared" si="62"/>
        <v>0</v>
      </c>
      <c r="AY105" s="75">
        <f t="shared" si="62"/>
        <v>0</v>
      </c>
      <c r="AZ105" s="75">
        <f t="shared" si="62"/>
        <v>0</v>
      </c>
      <c r="BA105" s="75">
        <f t="shared" si="62"/>
        <v>0</v>
      </c>
      <c r="BB105" s="75">
        <f t="shared" si="62"/>
        <v>0</v>
      </c>
      <c r="BC105" s="75">
        <f t="shared" si="62"/>
        <v>0</v>
      </c>
      <c r="BD105" s="75"/>
      <c r="BE105" s="75"/>
      <c r="BF105" s="75"/>
      <c r="BG105" s="75"/>
      <c r="BH105" s="75"/>
      <c r="BI105" s="75"/>
      <c r="BJ105" s="75"/>
      <c r="BK105" s="75"/>
      <c r="BL105" s="75"/>
      <c r="BM105" s="37"/>
      <c r="BN105" s="75">
        <f t="shared" si="58"/>
        <v>0</v>
      </c>
      <c r="BO105" s="335"/>
    </row>
    <row r="106" spans="1:67" s="38" customFormat="1" ht="15" customHeight="1">
      <c r="A106" s="109">
        <v>2019</v>
      </c>
      <c r="B106" s="75"/>
      <c r="C106" s="75"/>
      <c r="D106" s="75"/>
      <c r="E106" s="75"/>
      <c r="F106" s="75"/>
      <c r="G106" s="75">
        <f t="shared" ref="G106:BD106" si="63">$G$20/$B$3</f>
        <v>0</v>
      </c>
      <c r="H106" s="75">
        <f t="shared" si="63"/>
        <v>0</v>
      </c>
      <c r="I106" s="75">
        <f t="shared" si="63"/>
        <v>0</v>
      </c>
      <c r="J106" s="75">
        <f t="shared" si="63"/>
        <v>0</v>
      </c>
      <c r="K106" s="75">
        <f t="shared" si="63"/>
        <v>0</v>
      </c>
      <c r="L106" s="75">
        <f t="shared" si="63"/>
        <v>0</v>
      </c>
      <c r="M106" s="75">
        <f t="shared" si="63"/>
        <v>0</v>
      </c>
      <c r="N106" s="75">
        <f t="shared" si="63"/>
        <v>0</v>
      </c>
      <c r="O106" s="75">
        <f t="shared" si="63"/>
        <v>0</v>
      </c>
      <c r="P106" s="75">
        <f t="shared" si="63"/>
        <v>0</v>
      </c>
      <c r="Q106" s="75">
        <f t="shared" si="63"/>
        <v>0</v>
      </c>
      <c r="R106" s="75">
        <f t="shared" si="63"/>
        <v>0</v>
      </c>
      <c r="S106" s="75">
        <f t="shared" si="63"/>
        <v>0</v>
      </c>
      <c r="T106" s="75">
        <f t="shared" si="63"/>
        <v>0</v>
      </c>
      <c r="U106" s="75">
        <f t="shared" si="63"/>
        <v>0</v>
      </c>
      <c r="V106" s="75">
        <f t="shared" si="63"/>
        <v>0</v>
      </c>
      <c r="W106" s="75">
        <f t="shared" si="63"/>
        <v>0</v>
      </c>
      <c r="X106" s="75">
        <f t="shared" si="63"/>
        <v>0</v>
      </c>
      <c r="Y106" s="75">
        <f t="shared" si="63"/>
        <v>0</v>
      </c>
      <c r="Z106" s="75">
        <f t="shared" si="63"/>
        <v>0</v>
      </c>
      <c r="AA106" s="75">
        <f t="shared" si="63"/>
        <v>0</v>
      </c>
      <c r="AB106" s="75">
        <f t="shared" si="63"/>
        <v>0</v>
      </c>
      <c r="AC106" s="75">
        <f t="shared" si="63"/>
        <v>0</v>
      </c>
      <c r="AD106" s="75">
        <f t="shared" si="63"/>
        <v>0</v>
      </c>
      <c r="AE106" s="75">
        <f t="shared" si="63"/>
        <v>0</v>
      </c>
      <c r="AF106" s="75">
        <f t="shared" si="63"/>
        <v>0</v>
      </c>
      <c r="AG106" s="75">
        <f t="shared" si="63"/>
        <v>0</v>
      </c>
      <c r="AH106" s="75">
        <f t="shared" si="63"/>
        <v>0</v>
      </c>
      <c r="AI106" s="75">
        <f t="shared" si="63"/>
        <v>0</v>
      </c>
      <c r="AJ106" s="75">
        <f t="shared" si="63"/>
        <v>0</v>
      </c>
      <c r="AK106" s="75">
        <f t="shared" si="63"/>
        <v>0</v>
      </c>
      <c r="AL106" s="75">
        <f t="shared" si="63"/>
        <v>0</v>
      </c>
      <c r="AM106" s="75">
        <f t="shared" si="63"/>
        <v>0</v>
      </c>
      <c r="AN106" s="75">
        <f t="shared" si="63"/>
        <v>0</v>
      </c>
      <c r="AO106" s="75">
        <f t="shared" si="63"/>
        <v>0</v>
      </c>
      <c r="AP106" s="75">
        <f t="shared" si="63"/>
        <v>0</v>
      </c>
      <c r="AQ106" s="75">
        <f t="shared" si="63"/>
        <v>0</v>
      </c>
      <c r="AR106" s="75">
        <f t="shared" si="63"/>
        <v>0</v>
      </c>
      <c r="AS106" s="75">
        <f t="shared" si="63"/>
        <v>0</v>
      </c>
      <c r="AT106" s="75">
        <f t="shared" si="63"/>
        <v>0</v>
      </c>
      <c r="AU106" s="75">
        <f t="shared" si="63"/>
        <v>0</v>
      </c>
      <c r="AV106" s="75">
        <f t="shared" si="63"/>
        <v>0</v>
      </c>
      <c r="AW106" s="75">
        <f t="shared" si="63"/>
        <v>0</v>
      </c>
      <c r="AX106" s="75">
        <f t="shared" si="63"/>
        <v>0</v>
      </c>
      <c r="AY106" s="75">
        <f t="shared" si="63"/>
        <v>0</v>
      </c>
      <c r="AZ106" s="75">
        <f t="shared" si="63"/>
        <v>0</v>
      </c>
      <c r="BA106" s="75">
        <f t="shared" si="63"/>
        <v>0</v>
      </c>
      <c r="BB106" s="75">
        <f t="shared" si="63"/>
        <v>0</v>
      </c>
      <c r="BC106" s="75">
        <f t="shared" si="63"/>
        <v>0</v>
      </c>
      <c r="BD106" s="75">
        <f t="shared" si="63"/>
        <v>0</v>
      </c>
      <c r="BE106" s="75"/>
      <c r="BF106" s="75"/>
      <c r="BG106" s="75"/>
      <c r="BH106" s="75"/>
      <c r="BI106" s="75"/>
      <c r="BJ106" s="75"/>
      <c r="BK106" s="75"/>
      <c r="BL106" s="75"/>
      <c r="BM106" s="37"/>
      <c r="BN106" s="75">
        <f t="shared" si="58"/>
        <v>0</v>
      </c>
      <c r="BO106" s="335">
        <f>G20</f>
        <v>0</v>
      </c>
    </row>
    <row r="107" spans="1:67" s="38" customFormat="1" ht="15" customHeight="1">
      <c r="A107" s="109">
        <v>2020</v>
      </c>
      <c r="B107" s="75"/>
      <c r="C107" s="75"/>
      <c r="D107" s="75"/>
      <c r="E107" s="75"/>
      <c r="F107" s="75"/>
      <c r="G107" s="75"/>
      <c r="H107" s="75">
        <f t="shared" ref="H107:BE107" si="64">$H$20/$B$3</f>
        <v>0</v>
      </c>
      <c r="I107" s="75">
        <f t="shared" si="64"/>
        <v>0</v>
      </c>
      <c r="J107" s="75">
        <f t="shared" si="64"/>
        <v>0</v>
      </c>
      <c r="K107" s="75">
        <f t="shared" si="64"/>
        <v>0</v>
      </c>
      <c r="L107" s="75">
        <f t="shared" si="64"/>
        <v>0</v>
      </c>
      <c r="M107" s="75">
        <f t="shared" si="64"/>
        <v>0</v>
      </c>
      <c r="N107" s="75">
        <f t="shared" si="64"/>
        <v>0</v>
      </c>
      <c r="O107" s="75">
        <f t="shared" si="64"/>
        <v>0</v>
      </c>
      <c r="P107" s="75">
        <f t="shared" si="64"/>
        <v>0</v>
      </c>
      <c r="Q107" s="75">
        <f t="shared" si="64"/>
        <v>0</v>
      </c>
      <c r="R107" s="75">
        <f t="shared" si="64"/>
        <v>0</v>
      </c>
      <c r="S107" s="75">
        <f t="shared" si="64"/>
        <v>0</v>
      </c>
      <c r="T107" s="75">
        <f t="shared" si="64"/>
        <v>0</v>
      </c>
      <c r="U107" s="75">
        <f t="shared" si="64"/>
        <v>0</v>
      </c>
      <c r="V107" s="75">
        <f t="shared" si="64"/>
        <v>0</v>
      </c>
      <c r="W107" s="75">
        <f t="shared" si="64"/>
        <v>0</v>
      </c>
      <c r="X107" s="75">
        <f t="shared" si="64"/>
        <v>0</v>
      </c>
      <c r="Y107" s="75">
        <f t="shared" si="64"/>
        <v>0</v>
      </c>
      <c r="Z107" s="75">
        <f t="shared" si="64"/>
        <v>0</v>
      </c>
      <c r="AA107" s="75">
        <f t="shared" si="64"/>
        <v>0</v>
      </c>
      <c r="AB107" s="75">
        <f t="shared" si="64"/>
        <v>0</v>
      </c>
      <c r="AC107" s="75">
        <f t="shared" si="64"/>
        <v>0</v>
      </c>
      <c r="AD107" s="75">
        <f t="shared" si="64"/>
        <v>0</v>
      </c>
      <c r="AE107" s="75">
        <f t="shared" si="64"/>
        <v>0</v>
      </c>
      <c r="AF107" s="75">
        <f t="shared" si="64"/>
        <v>0</v>
      </c>
      <c r="AG107" s="75">
        <f t="shared" si="64"/>
        <v>0</v>
      </c>
      <c r="AH107" s="75">
        <f t="shared" si="64"/>
        <v>0</v>
      </c>
      <c r="AI107" s="75">
        <f t="shared" si="64"/>
        <v>0</v>
      </c>
      <c r="AJ107" s="75">
        <f t="shared" si="64"/>
        <v>0</v>
      </c>
      <c r="AK107" s="75">
        <f t="shared" si="64"/>
        <v>0</v>
      </c>
      <c r="AL107" s="75">
        <f t="shared" si="64"/>
        <v>0</v>
      </c>
      <c r="AM107" s="75">
        <f t="shared" si="64"/>
        <v>0</v>
      </c>
      <c r="AN107" s="75">
        <f t="shared" si="64"/>
        <v>0</v>
      </c>
      <c r="AO107" s="75">
        <f t="shared" si="64"/>
        <v>0</v>
      </c>
      <c r="AP107" s="75">
        <f t="shared" si="64"/>
        <v>0</v>
      </c>
      <c r="AQ107" s="75">
        <f t="shared" si="64"/>
        <v>0</v>
      </c>
      <c r="AR107" s="75">
        <f t="shared" si="64"/>
        <v>0</v>
      </c>
      <c r="AS107" s="75">
        <f t="shared" si="64"/>
        <v>0</v>
      </c>
      <c r="AT107" s="75">
        <f t="shared" si="64"/>
        <v>0</v>
      </c>
      <c r="AU107" s="75">
        <f t="shared" si="64"/>
        <v>0</v>
      </c>
      <c r="AV107" s="75">
        <f t="shared" si="64"/>
        <v>0</v>
      </c>
      <c r="AW107" s="75">
        <f t="shared" si="64"/>
        <v>0</v>
      </c>
      <c r="AX107" s="75">
        <f t="shared" si="64"/>
        <v>0</v>
      </c>
      <c r="AY107" s="75">
        <f t="shared" si="64"/>
        <v>0</v>
      </c>
      <c r="AZ107" s="75">
        <f t="shared" si="64"/>
        <v>0</v>
      </c>
      <c r="BA107" s="75">
        <f t="shared" si="64"/>
        <v>0</v>
      </c>
      <c r="BB107" s="75">
        <f t="shared" si="64"/>
        <v>0</v>
      </c>
      <c r="BC107" s="75">
        <f t="shared" si="64"/>
        <v>0</v>
      </c>
      <c r="BD107" s="75">
        <f t="shared" si="64"/>
        <v>0</v>
      </c>
      <c r="BE107" s="75">
        <f t="shared" si="64"/>
        <v>0</v>
      </c>
      <c r="BF107" s="75"/>
      <c r="BG107" s="75"/>
      <c r="BH107" s="75"/>
      <c r="BI107" s="75"/>
      <c r="BJ107" s="75"/>
      <c r="BK107" s="75"/>
      <c r="BL107" s="75"/>
      <c r="BM107" s="37"/>
      <c r="BN107" s="75">
        <f t="shared" si="58"/>
        <v>0</v>
      </c>
      <c r="BO107" s="335"/>
    </row>
    <row r="108" spans="1:67" s="38" customFormat="1" ht="15" customHeight="1">
      <c r="A108" s="109">
        <v>2021</v>
      </c>
      <c r="B108" s="75"/>
      <c r="C108" s="75"/>
      <c r="D108" s="75"/>
      <c r="E108" s="75"/>
      <c r="F108" s="75"/>
      <c r="G108" s="75"/>
      <c r="H108" s="75"/>
      <c r="I108" s="75">
        <f t="shared" ref="I108:BF108" si="65">$I$20/$B$3</f>
        <v>0</v>
      </c>
      <c r="J108" s="75">
        <f t="shared" si="65"/>
        <v>0</v>
      </c>
      <c r="K108" s="75">
        <f t="shared" si="65"/>
        <v>0</v>
      </c>
      <c r="L108" s="75">
        <f t="shared" si="65"/>
        <v>0</v>
      </c>
      <c r="M108" s="75">
        <f t="shared" si="65"/>
        <v>0</v>
      </c>
      <c r="N108" s="75">
        <f t="shared" si="65"/>
        <v>0</v>
      </c>
      <c r="O108" s="75">
        <f t="shared" si="65"/>
        <v>0</v>
      </c>
      <c r="P108" s="75">
        <f t="shared" si="65"/>
        <v>0</v>
      </c>
      <c r="Q108" s="75">
        <f t="shared" si="65"/>
        <v>0</v>
      </c>
      <c r="R108" s="75">
        <f t="shared" si="65"/>
        <v>0</v>
      </c>
      <c r="S108" s="75">
        <f t="shared" si="65"/>
        <v>0</v>
      </c>
      <c r="T108" s="75">
        <f t="shared" si="65"/>
        <v>0</v>
      </c>
      <c r="U108" s="75">
        <f t="shared" si="65"/>
        <v>0</v>
      </c>
      <c r="V108" s="75">
        <f t="shared" si="65"/>
        <v>0</v>
      </c>
      <c r="W108" s="75">
        <f t="shared" si="65"/>
        <v>0</v>
      </c>
      <c r="X108" s="75">
        <f t="shared" si="65"/>
        <v>0</v>
      </c>
      <c r="Y108" s="75">
        <f t="shared" si="65"/>
        <v>0</v>
      </c>
      <c r="Z108" s="75">
        <f t="shared" si="65"/>
        <v>0</v>
      </c>
      <c r="AA108" s="75">
        <f t="shared" si="65"/>
        <v>0</v>
      </c>
      <c r="AB108" s="75">
        <f t="shared" si="65"/>
        <v>0</v>
      </c>
      <c r="AC108" s="75">
        <f t="shared" si="65"/>
        <v>0</v>
      </c>
      <c r="AD108" s="75">
        <f t="shared" si="65"/>
        <v>0</v>
      </c>
      <c r="AE108" s="75">
        <f t="shared" si="65"/>
        <v>0</v>
      </c>
      <c r="AF108" s="75">
        <f t="shared" si="65"/>
        <v>0</v>
      </c>
      <c r="AG108" s="75">
        <f t="shared" si="65"/>
        <v>0</v>
      </c>
      <c r="AH108" s="75">
        <f t="shared" si="65"/>
        <v>0</v>
      </c>
      <c r="AI108" s="75">
        <f t="shared" si="65"/>
        <v>0</v>
      </c>
      <c r="AJ108" s="75">
        <f t="shared" si="65"/>
        <v>0</v>
      </c>
      <c r="AK108" s="75">
        <f t="shared" si="65"/>
        <v>0</v>
      </c>
      <c r="AL108" s="75">
        <f t="shared" si="65"/>
        <v>0</v>
      </c>
      <c r="AM108" s="75">
        <f t="shared" si="65"/>
        <v>0</v>
      </c>
      <c r="AN108" s="75">
        <f t="shared" si="65"/>
        <v>0</v>
      </c>
      <c r="AO108" s="75">
        <f t="shared" si="65"/>
        <v>0</v>
      </c>
      <c r="AP108" s="75">
        <f t="shared" si="65"/>
        <v>0</v>
      </c>
      <c r="AQ108" s="75">
        <f t="shared" si="65"/>
        <v>0</v>
      </c>
      <c r="AR108" s="75">
        <f t="shared" si="65"/>
        <v>0</v>
      </c>
      <c r="AS108" s="75">
        <f t="shared" si="65"/>
        <v>0</v>
      </c>
      <c r="AT108" s="75">
        <f t="shared" si="65"/>
        <v>0</v>
      </c>
      <c r="AU108" s="75">
        <f t="shared" si="65"/>
        <v>0</v>
      </c>
      <c r="AV108" s="75">
        <f t="shared" si="65"/>
        <v>0</v>
      </c>
      <c r="AW108" s="75">
        <f t="shared" si="65"/>
        <v>0</v>
      </c>
      <c r="AX108" s="75">
        <f t="shared" si="65"/>
        <v>0</v>
      </c>
      <c r="AY108" s="75">
        <f t="shared" si="65"/>
        <v>0</v>
      </c>
      <c r="AZ108" s="75">
        <f t="shared" si="65"/>
        <v>0</v>
      </c>
      <c r="BA108" s="75">
        <f t="shared" si="65"/>
        <v>0</v>
      </c>
      <c r="BB108" s="75">
        <f t="shared" si="65"/>
        <v>0</v>
      </c>
      <c r="BC108" s="75">
        <f t="shared" si="65"/>
        <v>0</v>
      </c>
      <c r="BD108" s="75">
        <f t="shared" si="65"/>
        <v>0</v>
      </c>
      <c r="BE108" s="75">
        <f t="shared" si="65"/>
        <v>0</v>
      </c>
      <c r="BF108" s="75">
        <f t="shared" si="65"/>
        <v>0</v>
      </c>
      <c r="BG108" s="75"/>
      <c r="BH108" s="75"/>
      <c r="BI108" s="75"/>
      <c r="BJ108" s="75"/>
      <c r="BK108" s="75"/>
      <c r="BL108" s="75"/>
      <c r="BM108" s="37"/>
      <c r="BN108" s="75">
        <f t="shared" si="58"/>
        <v>0</v>
      </c>
      <c r="BO108" s="335"/>
    </row>
    <row r="109" spans="1:67" s="38" customFormat="1" ht="15" customHeight="1">
      <c r="A109" s="109">
        <v>2022</v>
      </c>
      <c r="B109" s="75"/>
      <c r="C109" s="75"/>
      <c r="D109" s="75"/>
      <c r="E109" s="75"/>
      <c r="F109" s="75"/>
      <c r="G109" s="75"/>
      <c r="H109" s="75"/>
      <c r="I109" s="75"/>
      <c r="J109" s="75">
        <f>$J$20/$B$3</f>
        <v>0</v>
      </c>
      <c r="K109" s="75">
        <f>$J$20/$B$3</f>
        <v>0</v>
      </c>
      <c r="L109" s="75">
        <f>$J$20/$B$3</f>
        <v>0</v>
      </c>
      <c r="M109" s="75">
        <f>$J$20/$B$3</f>
        <v>0</v>
      </c>
      <c r="N109" s="75">
        <f>$J$20/$B$3</f>
        <v>0</v>
      </c>
      <c r="O109" s="75">
        <f t="shared" ref="O109:BG109" si="66">$J$20/$B$3</f>
        <v>0</v>
      </c>
      <c r="P109" s="75">
        <f t="shared" si="66"/>
        <v>0</v>
      </c>
      <c r="Q109" s="75">
        <f t="shared" si="66"/>
        <v>0</v>
      </c>
      <c r="R109" s="75">
        <f t="shared" si="66"/>
        <v>0</v>
      </c>
      <c r="S109" s="75">
        <f t="shared" si="66"/>
        <v>0</v>
      </c>
      <c r="T109" s="75">
        <f t="shared" si="66"/>
        <v>0</v>
      </c>
      <c r="U109" s="75">
        <f t="shared" si="66"/>
        <v>0</v>
      </c>
      <c r="V109" s="75">
        <f t="shared" si="66"/>
        <v>0</v>
      </c>
      <c r="W109" s="75">
        <f t="shared" si="66"/>
        <v>0</v>
      </c>
      <c r="X109" s="75">
        <f t="shared" si="66"/>
        <v>0</v>
      </c>
      <c r="Y109" s="75">
        <f t="shared" si="66"/>
        <v>0</v>
      </c>
      <c r="Z109" s="75">
        <f t="shared" si="66"/>
        <v>0</v>
      </c>
      <c r="AA109" s="75">
        <f t="shared" si="66"/>
        <v>0</v>
      </c>
      <c r="AB109" s="75">
        <f t="shared" si="66"/>
        <v>0</v>
      </c>
      <c r="AC109" s="75">
        <f t="shared" si="66"/>
        <v>0</v>
      </c>
      <c r="AD109" s="75">
        <f t="shared" si="66"/>
        <v>0</v>
      </c>
      <c r="AE109" s="75">
        <f t="shared" si="66"/>
        <v>0</v>
      </c>
      <c r="AF109" s="75">
        <f t="shared" si="66"/>
        <v>0</v>
      </c>
      <c r="AG109" s="75">
        <f t="shared" si="66"/>
        <v>0</v>
      </c>
      <c r="AH109" s="75">
        <f t="shared" si="66"/>
        <v>0</v>
      </c>
      <c r="AI109" s="75">
        <f t="shared" si="66"/>
        <v>0</v>
      </c>
      <c r="AJ109" s="75">
        <f t="shared" si="66"/>
        <v>0</v>
      </c>
      <c r="AK109" s="75">
        <f t="shared" si="66"/>
        <v>0</v>
      </c>
      <c r="AL109" s="75">
        <f t="shared" si="66"/>
        <v>0</v>
      </c>
      <c r="AM109" s="75">
        <f t="shared" si="66"/>
        <v>0</v>
      </c>
      <c r="AN109" s="75">
        <f t="shared" si="66"/>
        <v>0</v>
      </c>
      <c r="AO109" s="75">
        <f t="shared" si="66"/>
        <v>0</v>
      </c>
      <c r="AP109" s="75">
        <f t="shared" si="66"/>
        <v>0</v>
      </c>
      <c r="AQ109" s="75">
        <f t="shared" si="66"/>
        <v>0</v>
      </c>
      <c r="AR109" s="75">
        <f t="shared" si="66"/>
        <v>0</v>
      </c>
      <c r="AS109" s="75">
        <f t="shared" si="66"/>
        <v>0</v>
      </c>
      <c r="AT109" s="75">
        <f t="shared" si="66"/>
        <v>0</v>
      </c>
      <c r="AU109" s="75">
        <f t="shared" si="66"/>
        <v>0</v>
      </c>
      <c r="AV109" s="75">
        <f t="shared" si="66"/>
        <v>0</v>
      </c>
      <c r="AW109" s="75">
        <f t="shared" si="66"/>
        <v>0</v>
      </c>
      <c r="AX109" s="75">
        <f t="shared" si="66"/>
        <v>0</v>
      </c>
      <c r="AY109" s="75">
        <f t="shared" si="66"/>
        <v>0</v>
      </c>
      <c r="AZ109" s="75">
        <f t="shared" si="66"/>
        <v>0</v>
      </c>
      <c r="BA109" s="75">
        <f t="shared" si="66"/>
        <v>0</v>
      </c>
      <c r="BB109" s="75">
        <f t="shared" si="66"/>
        <v>0</v>
      </c>
      <c r="BC109" s="75">
        <f t="shared" si="66"/>
        <v>0</v>
      </c>
      <c r="BD109" s="75">
        <f t="shared" si="66"/>
        <v>0</v>
      </c>
      <c r="BE109" s="75">
        <f t="shared" si="66"/>
        <v>0</v>
      </c>
      <c r="BF109" s="75">
        <f t="shared" si="66"/>
        <v>0</v>
      </c>
      <c r="BG109" s="75">
        <f t="shared" si="66"/>
        <v>0</v>
      </c>
      <c r="BH109" s="75"/>
      <c r="BI109" s="75"/>
      <c r="BJ109" s="75"/>
      <c r="BK109" s="75"/>
      <c r="BL109" s="75"/>
      <c r="BM109" s="37"/>
      <c r="BN109" s="75">
        <f t="shared" si="58"/>
        <v>0</v>
      </c>
      <c r="BO109" s="335"/>
    </row>
    <row r="110" spans="1:67" s="38" customFormat="1" ht="15" customHeight="1">
      <c r="A110" s="109">
        <v>2023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>
        <f>$K$20/$B$3</f>
        <v>0</v>
      </c>
      <c r="L110" s="75">
        <f>$K$20/$B$3</f>
        <v>0</v>
      </c>
      <c r="M110" s="75">
        <f>$K$20/$B$3</f>
        <v>0</v>
      </c>
      <c r="N110" s="75">
        <f>$K$20/$B$3</f>
        <v>0</v>
      </c>
      <c r="O110" s="75">
        <f t="shared" ref="O110:BH110" si="67">$K$20/$B$3</f>
        <v>0</v>
      </c>
      <c r="P110" s="75">
        <f t="shared" si="67"/>
        <v>0</v>
      </c>
      <c r="Q110" s="75">
        <f t="shared" si="67"/>
        <v>0</v>
      </c>
      <c r="R110" s="75">
        <f t="shared" si="67"/>
        <v>0</v>
      </c>
      <c r="S110" s="75">
        <f t="shared" si="67"/>
        <v>0</v>
      </c>
      <c r="T110" s="75">
        <f t="shared" si="67"/>
        <v>0</v>
      </c>
      <c r="U110" s="75">
        <f t="shared" si="67"/>
        <v>0</v>
      </c>
      <c r="V110" s="75">
        <f t="shared" si="67"/>
        <v>0</v>
      </c>
      <c r="W110" s="75">
        <f t="shared" si="67"/>
        <v>0</v>
      </c>
      <c r="X110" s="75">
        <f t="shared" si="67"/>
        <v>0</v>
      </c>
      <c r="Y110" s="75">
        <f t="shared" si="67"/>
        <v>0</v>
      </c>
      <c r="Z110" s="75">
        <f t="shared" si="67"/>
        <v>0</v>
      </c>
      <c r="AA110" s="75">
        <f t="shared" si="67"/>
        <v>0</v>
      </c>
      <c r="AB110" s="75">
        <f t="shared" si="67"/>
        <v>0</v>
      </c>
      <c r="AC110" s="75">
        <f t="shared" si="67"/>
        <v>0</v>
      </c>
      <c r="AD110" s="75">
        <f t="shared" si="67"/>
        <v>0</v>
      </c>
      <c r="AE110" s="75">
        <f t="shared" si="67"/>
        <v>0</v>
      </c>
      <c r="AF110" s="75">
        <f t="shared" si="67"/>
        <v>0</v>
      </c>
      <c r="AG110" s="75">
        <f t="shared" si="67"/>
        <v>0</v>
      </c>
      <c r="AH110" s="75">
        <f t="shared" si="67"/>
        <v>0</v>
      </c>
      <c r="AI110" s="75">
        <f t="shared" si="67"/>
        <v>0</v>
      </c>
      <c r="AJ110" s="75">
        <f t="shared" si="67"/>
        <v>0</v>
      </c>
      <c r="AK110" s="75">
        <f t="shared" si="67"/>
        <v>0</v>
      </c>
      <c r="AL110" s="75">
        <f t="shared" si="67"/>
        <v>0</v>
      </c>
      <c r="AM110" s="75">
        <f t="shared" si="67"/>
        <v>0</v>
      </c>
      <c r="AN110" s="75">
        <f t="shared" si="67"/>
        <v>0</v>
      </c>
      <c r="AO110" s="75">
        <f t="shared" si="67"/>
        <v>0</v>
      </c>
      <c r="AP110" s="75">
        <f t="shared" si="67"/>
        <v>0</v>
      </c>
      <c r="AQ110" s="75">
        <f t="shared" si="67"/>
        <v>0</v>
      </c>
      <c r="AR110" s="75">
        <f t="shared" si="67"/>
        <v>0</v>
      </c>
      <c r="AS110" s="75">
        <f t="shared" si="67"/>
        <v>0</v>
      </c>
      <c r="AT110" s="75">
        <f t="shared" si="67"/>
        <v>0</v>
      </c>
      <c r="AU110" s="75">
        <f t="shared" si="67"/>
        <v>0</v>
      </c>
      <c r="AV110" s="75">
        <f t="shared" si="67"/>
        <v>0</v>
      </c>
      <c r="AW110" s="75">
        <f t="shared" si="67"/>
        <v>0</v>
      </c>
      <c r="AX110" s="75">
        <f t="shared" si="67"/>
        <v>0</v>
      </c>
      <c r="AY110" s="75">
        <f t="shared" si="67"/>
        <v>0</v>
      </c>
      <c r="AZ110" s="75">
        <f t="shared" si="67"/>
        <v>0</v>
      </c>
      <c r="BA110" s="75">
        <f t="shared" si="67"/>
        <v>0</v>
      </c>
      <c r="BB110" s="75">
        <f t="shared" si="67"/>
        <v>0</v>
      </c>
      <c r="BC110" s="75">
        <f t="shared" si="67"/>
        <v>0</v>
      </c>
      <c r="BD110" s="75">
        <f t="shared" si="67"/>
        <v>0</v>
      </c>
      <c r="BE110" s="75">
        <f t="shared" si="67"/>
        <v>0</v>
      </c>
      <c r="BF110" s="75">
        <f t="shared" si="67"/>
        <v>0</v>
      </c>
      <c r="BG110" s="75">
        <f t="shared" si="67"/>
        <v>0</v>
      </c>
      <c r="BH110" s="75">
        <f t="shared" si="67"/>
        <v>0</v>
      </c>
      <c r="BI110" s="75"/>
      <c r="BJ110" s="75"/>
      <c r="BK110" s="75"/>
      <c r="BL110" s="75"/>
      <c r="BM110" s="37"/>
      <c r="BN110" s="75">
        <f t="shared" si="58"/>
        <v>0</v>
      </c>
      <c r="BO110" s="335"/>
    </row>
    <row r="111" spans="1:67" s="38" customFormat="1" ht="15" customHeight="1">
      <c r="A111" s="109">
        <v>2024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>
        <f>$L$20/$B$3</f>
        <v>0</v>
      </c>
      <c r="M111" s="75">
        <f>$L$20/$B$3</f>
        <v>0</v>
      </c>
      <c r="N111" s="75">
        <f>$L$20/$B$3</f>
        <v>0</v>
      </c>
      <c r="O111" s="75">
        <f t="shared" ref="O111:BI111" si="68">$L$20/$B$3</f>
        <v>0</v>
      </c>
      <c r="P111" s="75">
        <f t="shared" si="68"/>
        <v>0</v>
      </c>
      <c r="Q111" s="75">
        <f t="shared" si="68"/>
        <v>0</v>
      </c>
      <c r="R111" s="75">
        <f t="shared" si="68"/>
        <v>0</v>
      </c>
      <c r="S111" s="75">
        <f t="shared" si="68"/>
        <v>0</v>
      </c>
      <c r="T111" s="75">
        <f t="shared" si="68"/>
        <v>0</v>
      </c>
      <c r="U111" s="75">
        <f t="shared" si="68"/>
        <v>0</v>
      </c>
      <c r="V111" s="75">
        <f t="shared" si="68"/>
        <v>0</v>
      </c>
      <c r="W111" s="75">
        <f t="shared" si="68"/>
        <v>0</v>
      </c>
      <c r="X111" s="75">
        <f t="shared" si="68"/>
        <v>0</v>
      </c>
      <c r="Y111" s="75">
        <f t="shared" si="68"/>
        <v>0</v>
      </c>
      <c r="Z111" s="75">
        <f t="shared" si="68"/>
        <v>0</v>
      </c>
      <c r="AA111" s="75">
        <f t="shared" si="68"/>
        <v>0</v>
      </c>
      <c r="AB111" s="75">
        <f t="shared" si="68"/>
        <v>0</v>
      </c>
      <c r="AC111" s="75">
        <f t="shared" si="68"/>
        <v>0</v>
      </c>
      <c r="AD111" s="75">
        <f t="shared" si="68"/>
        <v>0</v>
      </c>
      <c r="AE111" s="75">
        <f t="shared" si="68"/>
        <v>0</v>
      </c>
      <c r="AF111" s="75">
        <f t="shared" si="68"/>
        <v>0</v>
      </c>
      <c r="AG111" s="75">
        <f t="shared" si="68"/>
        <v>0</v>
      </c>
      <c r="AH111" s="75">
        <f t="shared" si="68"/>
        <v>0</v>
      </c>
      <c r="AI111" s="75">
        <f t="shared" si="68"/>
        <v>0</v>
      </c>
      <c r="AJ111" s="75">
        <f t="shared" si="68"/>
        <v>0</v>
      </c>
      <c r="AK111" s="75">
        <f t="shared" si="68"/>
        <v>0</v>
      </c>
      <c r="AL111" s="75">
        <f t="shared" si="68"/>
        <v>0</v>
      </c>
      <c r="AM111" s="75">
        <f t="shared" si="68"/>
        <v>0</v>
      </c>
      <c r="AN111" s="75">
        <f t="shared" si="68"/>
        <v>0</v>
      </c>
      <c r="AO111" s="75">
        <f t="shared" si="68"/>
        <v>0</v>
      </c>
      <c r="AP111" s="75">
        <f t="shared" si="68"/>
        <v>0</v>
      </c>
      <c r="AQ111" s="75">
        <f t="shared" si="68"/>
        <v>0</v>
      </c>
      <c r="AR111" s="75">
        <f t="shared" si="68"/>
        <v>0</v>
      </c>
      <c r="AS111" s="75">
        <f t="shared" si="68"/>
        <v>0</v>
      </c>
      <c r="AT111" s="75">
        <f t="shared" si="68"/>
        <v>0</v>
      </c>
      <c r="AU111" s="75">
        <f t="shared" si="68"/>
        <v>0</v>
      </c>
      <c r="AV111" s="75">
        <f t="shared" si="68"/>
        <v>0</v>
      </c>
      <c r="AW111" s="75">
        <f t="shared" si="68"/>
        <v>0</v>
      </c>
      <c r="AX111" s="75">
        <f t="shared" si="68"/>
        <v>0</v>
      </c>
      <c r="AY111" s="75">
        <f t="shared" si="68"/>
        <v>0</v>
      </c>
      <c r="AZ111" s="75">
        <f t="shared" si="68"/>
        <v>0</v>
      </c>
      <c r="BA111" s="75">
        <f t="shared" si="68"/>
        <v>0</v>
      </c>
      <c r="BB111" s="75">
        <f t="shared" si="68"/>
        <v>0</v>
      </c>
      <c r="BC111" s="75">
        <f t="shared" si="68"/>
        <v>0</v>
      </c>
      <c r="BD111" s="75">
        <f t="shared" si="68"/>
        <v>0</v>
      </c>
      <c r="BE111" s="75">
        <f t="shared" si="68"/>
        <v>0</v>
      </c>
      <c r="BF111" s="75">
        <f t="shared" si="68"/>
        <v>0</v>
      </c>
      <c r="BG111" s="75">
        <f t="shared" si="68"/>
        <v>0</v>
      </c>
      <c r="BH111" s="75">
        <f t="shared" si="68"/>
        <v>0</v>
      </c>
      <c r="BI111" s="75">
        <f t="shared" si="68"/>
        <v>0</v>
      </c>
      <c r="BJ111" s="75"/>
      <c r="BK111" s="75"/>
      <c r="BL111" s="75"/>
      <c r="BM111" s="37"/>
      <c r="BN111" s="75">
        <f t="shared" si="58"/>
        <v>0</v>
      </c>
      <c r="BO111" s="335">
        <f>L20</f>
        <v>0</v>
      </c>
    </row>
    <row r="112" spans="1:67" s="38" customFormat="1" ht="15" customHeight="1">
      <c r="A112" s="109">
        <v>2025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>
        <f>$M$20/$B$3</f>
        <v>0</v>
      </c>
      <c r="N112" s="75">
        <f>$M$20/$B$3</f>
        <v>0</v>
      </c>
      <c r="O112" s="75">
        <f t="shared" ref="O112:BJ112" si="69">$M$20/$B$3</f>
        <v>0</v>
      </c>
      <c r="P112" s="75">
        <f t="shared" si="69"/>
        <v>0</v>
      </c>
      <c r="Q112" s="75">
        <f t="shared" si="69"/>
        <v>0</v>
      </c>
      <c r="R112" s="75">
        <f t="shared" si="69"/>
        <v>0</v>
      </c>
      <c r="S112" s="75">
        <f t="shared" si="69"/>
        <v>0</v>
      </c>
      <c r="T112" s="75">
        <f t="shared" si="69"/>
        <v>0</v>
      </c>
      <c r="U112" s="75">
        <f t="shared" si="69"/>
        <v>0</v>
      </c>
      <c r="V112" s="75">
        <f t="shared" si="69"/>
        <v>0</v>
      </c>
      <c r="W112" s="75">
        <f t="shared" si="69"/>
        <v>0</v>
      </c>
      <c r="X112" s="75">
        <f t="shared" si="69"/>
        <v>0</v>
      </c>
      <c r="Y112" s="75">
        <f t="shared" si="69"/>
        <v>0</v>
      </c>
      <c r="Z112" s="75">
        <f t="shared" si="69"/>
        <v>0</v>
      </c>
      <c r="AA112" s="75">
        <f t="shared" si="69"/>
        <v>0</v>
      </c>
      <c r="AB112" s="75">
        <f t="shared" si="69"/>
        <v>0</v>
      </c>
      <c r="AC112" s="75">
        <f t="shared" si="69"/>
        <v>0</v>
      </c>
      <c r="AD112" s="75">
        <f t="shared" si="69"/>
        <v>0</v>
      </c>
      <c r="AE112" s="75">
        <f t="shared" si="69"/>
        <v>0</v>
      </c>
      <c r="AF112" s="75">
        <f t="shared" si="69"/>
        <v>0</v>
      </c>
      <c r="AG112" s="75">
        <f t="shared" si="69"/>
        <v>0</v>
      </c>
      <c r="AH112" s="75">
        <f t="shared" si="69"/>
        <v>0</v>
      </c>
      <c r="AI112" s="75">
        <f t="shared" si="69"/>
        <v>0</v>
      </c>
      <c r="AJ112" s="75">
        <f t="shared" si="69"/>
        <v>0</v>
      </c>
      <c r="AK112" s="75">
        <f t="shared" si="69"/>
        <v>0</v>
      </c>
      <c r="AL112" s="75">
        <f t="shared" si="69"/>
        <v>0</v>
      </c>
      <c r="AM112" s="75">
        <f t="shared" si="69"/>
        <v>0</v>
      </c>
      <c r="AN112" s="75">
        <f t="shared" si="69"/>
        <v>0</v>
      </c>
      <c r="AO112" s="75">
        <f t="shared" si="69"/>
        <v>0</v>
      </c>
      <c r="AP112" s="75">
        <f t="shared" si="69"/>
        <v>0</v>
      </c>
      <c r="AQ112" s="75">
        <f t="shared" si="69"/>
        <v>0</v>
      </c>
      <c r="AR112" s="75">
        <f t="shared" si="69"/>
        <v>0</v>
      </c>
      <c r="AS112" s="75">
        <f t="shared" si="69"/>
        <v>0</v>
      </c>
      <c r="AT112" s="75">
        <f t="shared" si="69"/>
        <v>0</v>
      </c>
      <c r="AU112" s="75">
        <f t="shared" si="69"/>
        <v>0</v>
      </c>
      <c r="AV112" s="75">
        <f t="shared" si="69"/>
        <v>0</v>
      </c>
      <c r="AW112" s="75">
        <f t="shared" si="69"/>
        <v>0</v>
      </c>
      <c r="AX112" s="75">
        <f t="shared" si="69"/>
        <v>0</v>
      </c>
      <c r="AY112" s="75">
        <f t="shared" si="69"/>
        <v>0</v>
      </c>
      <c r="AZ112" s="75">
        <f t="shared" si="69"/>
        <v>0</v>
      </c>
      <c r="BA112" s="75">
        <f t="shared" si="69"/>
        <v>0</v>
      </c>
      <c r="BB112" s="75">
        <f t="shared" si="69"/>
        <v>0</v>
      </c>
      <c r="BC112" s="75">
        <f t="shared" si="69"/>
        <v>0</v>
      </c>
      <c r="BD112" s="75">
        <f t="shared" si="69"/>
        <v>0</v>
      </c>
      <c r="BE112" s="75">
        <f t="shared" si="69"/>
        <v>0</v>
      </c>
      <c r="BF112" s="75">
        <f t="shared" si="69"/>
        <v>0</v>
      </c>
      <c r="BG112" s="75">
        <f t="shared" si="69"/>
        <v>0</v>
      </c>
      <c r="BH112" s="75">
        <f t="shared" si="69"/>
        <v>0</v>
      </c>
      <c r="BI112" s="75">
        <f t="shared" si="69"/>
        <v>0</v>
      </c>
      <c r="BJ112" s="75">
        <f t="shared" si="69"/>
        <v>0</v>
      </c>
      <c r="BK112" s="75"/>
      <c r="BL112" s="75"/>
      <c r="BM112" s="37"/>
      <c r="BN112" s="75">
        <f t="shared" si="58"/>
        <v>0</v>
      </c>
      <c r="BO112" s="335"/>
    </row>
    <row r="113" spans="1:67" s="38" customFormat="1" ht="15" customHeight="1">
      <c r="A113" s="109">
        <v>2026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>$N$20/$B$3</f>
        <v>0</v>
      </c>
      <c r="O113" s="75">
        <f t="shared" ref="O113:BK113" si="70">$N$20/$B$3</f>
        <v>0</v>
      </c>
      <c r="P113" s="75">
        <f t="shared" si="70"/>
        <v>0</v>
      </c>
      <c r="Q113" s="75">
        <f t="shared" si="70"/>
        <v>0</v>
      </c>
      <c r="R113" s="75">
        <f t="shared" si="70"/>
        <v>0</v>
      </c>
      <c r="S113" s="75">
        <f t="shared" si="70"/>
        <v>0</v>
      </c>
      <c r="T113" s="75">
        <f t="shared" si="70"/>
        <v>0</v>
      </c>
      <c r="U113" s="75">
        <f t="shared" si="70"/>
        <v>0</v>
      </c>
      <c r="V113" s="75">
        <f t="shared" si="70"/>
        <v>0</v>
      </c>
      <c r="W113" s="75">
        <f t="shared" si="70"/>
        <v>0</v>
      </c>
      <c r="X113" s="75">
        <f t="shared" si="70"/>
        <v>0</v>
      </c>
      <c r="Y113" s="75">
        <f t="shared" si="70"/>
        <v>0</v>
      </c>
      <c r="Z113" s="75">
        <f t="shared" si="70"/>
        <v>0</v>
      </c>
      <c r="AA113" s="75">
        <f t="shared" si="70"/>
        <v>0</v>
      </c>
      <c r="AB113" s="75">
        <f t="shared" si="70"/>
        <v>0</v>
      </c>
      <c r="AC113" s="75">
        <f t="shared" si="70"/>
        <v>0</v>
      </c>
      <c r="AD113" s="75">
        <f t="shared" si="70"/>
        <v>0</v>
      </c>
      <c r="AE113" s="75">
        <f t="shared" si="70"/>
        <v>0</v>
      </c>
      <c r="AF113" s="75">
        <f t="shared" si="70"/>
        <v>0</v>
      </c>
      <c r="AG113" s="75">
        <f t="shared" si="70"/>
        <v>0</v>
      </c>
      <c r="AH113" s="75">
        <f t="shared" si="70"/>
        <v>0</v>
      </c>
      <c r="AI113" s="75">
        <f t="shared" si="70"/>
        <v>0</v>
      </c>
      <c r="AJ113" s="75">
        <f t="shared" si="70"/>
        <v>0</v>
      </c>
      <c r="AK113" s="75">
        <f t="shared" si="70"/>
        <v>0</v>
      </c>
      <c r="AL113" s="75">
        <f t="shared" si="70"/>
        <v>0</v>
      </c>
      <c r="AM113" s="75">
        <f t="shared" si="70"/>
        <v>0</v>
      </c>
      <c r="AN113" s="75">
        <f t="shared" si="70"/>
        <v>0</v>
      </c>
      <c r="AO113" s="75">
        <f t="shared" si="70"/>
        <v>0</v>
      </c>
      <c r="AP113" s="75">
        <f t="shared" si="70"/>
        <v>0</v>
      </c>
      <c r="AQ113" s="75">
        <f t="shared" si="70"/>
        <v>0</v>
      </c>
      <c r="AR113" s="75">
        <f t="shared" si="70"/>
        <v>0</v>
      </c>
      <c r="AS113" s="75">
        <f t="shared" si="70"/>
        <v>0</v>
      </c>
      <c r="AT113" s="75">
        <f t="shared" si="70"/>
        <v>0</v>
      </c>
      <c r="AU113" s="75">
        <f t="shared" si="70"/>
        <v>0</v>
      </c>
      <c r="AV113" s="75">
        <f t="shared" si="70"/>
        <v>0</v>
      </c>
      <c r="AW113" s="75">
        <f t="shared" si="70"/>
        <v>0</v>
      </c>
      <c r="AX113" s="75">
        <f t="shared" si="70"/>
        <v>0</v>
      </c>
      <c r="AY113" s="75">
        <f t="shared" si="70"/>
        <v>0</v>
      </c>
      <c r="AZ113" s="75">
        <f t="shared" si="70"/>
        <v>0</v>
      </c>
      <c r="BA113" s="75">
        <f t="shared" si="70"/>
        <v>0</v>
      </c>
      <c r="BB113" s="75">
        <f t="shared" si="70"/>
        <v>0</v>
      </c>
      <c r="BC113" s="75">
        <f t="shared" si="70"/>
        <v>0</v>
      </c>
      <c r="BD113" s="75">
        <f t="shared" si="70"/>
        <v>0</v>
      </c>
      <c r="BE113" s="75">
        <f t="shared" si="70"/>
        <v>0</v>
      </c>
      <c r="BF113" s="75">
        <f t="shared" si="70"/>
        <v>0</v>
      </c>
      <c r="BG113" s="75">
        <f t="shared" si="70"/>
        <v>0</v>
      </c>
      <c r="BH113" s="75">
        <f t="shared" si="70"/>
        <v>0</v>
      </c>
      <c r="BI113" s="75">
        <f t="shared" si="70"/>
        <v>0</v>
      </c>
      <c r="BJ113" s="75">
        <f t="shared" si="70"/>
        <v>0</v>
      </c>
      <c r="BK113" s="75">
        <f t="shared" si="70"/>
        <v>0</v>
      </c>
      <c r="BL113" s="75"/>
      <c r="BM113" s="37"/>
      <c r="BN113" s="75">
        <f t="shared" si="58"/>
        <v>0</v>
      </c>
      <c r="BO113" s="335">
        <f>N20</f>
        <v>0</v>
      </c>
    </row>
    <row r="114" spans="1:67" s="38" customFormat="1" ht="15" customHeight="1" thickBot="1">
      <c r="A114" s="34"/>
      <c r="B114" s="69">
        <f>SUM(B101:B113)</f>
        <v>0</v>
      </c>
      <c r="C114" s="69">
        <f t="shared" ref="C114:BL114" si="71">SUM(C101:C113)</f>
        <v>0</v>
      </c>
      <c r="D114" s="69">
        <f t="shared" si="71"/>
        <v>0</v>
      </c>
      <c r="E114" s="69">
        <f t="shared" si="71"/>
        <v>0</v>
      </c>
      <c r="F114" s="69">
        <f t="shared" si="71"/>
        <v>0</v>
      </c>
      <c r="G114" s="69">
        <f t="shared" si="71"/>
        <v>0</v>
      </c>
      <c r="H114" s="69">
        <f t="shared" si="71"/>
        <v>0</v>
      </c>
      <c r="I114" s="69">
        <f t="shared" si="71"/>
        <v>0</v>
      </c>
      <c r="J114" s="69">
        <f t="shared" si="71"/>
        <v>0</v>
      </c>
      <c r="K114" s="69">
        <f t="shared" si="71"/>
        <v>0</v>
      </c>
      <c r="L114" s="69">
        <f t="shared" si="71"/>
        <v>0</v>
      </c>
      <c r="M114" s="69">
        <f t="shared" si="71"/>
        <v>0</v>
      </c>
      <c r="N114" s="69">
        <f t="shared" si="71"/>
        <v>0</v>
      </c>
      <c r="O114" s="69">
        <f t="shared" si="71"/>
        <v>0</v>
      </c>
      <c r="P114" s="69">
        <f t="shared" si="71"/>
        <v>0</v>
      </c>
      <c r="Q114" s="69">
        <f t="shared" si="71"/>
        <v>0</v>
      </c>
      <c r="R114" s="69">
        <f t="shared" si="71"/>
        <v>0</v>
      </c>
      <c r="S114" s="69">
        <f t="shared" si="71"/>
        <v>0</v>
      </c>
      <c r="T114" s="69">
        <f t="shared" si="71"/>
        <v>0</v>
      </c>
      <c r="U114" s="69">
        <f t="shared" si="71"/>
        <v>0</v>
      </c>
      <c r="V114" s="69">
        <f t="shared" si="71"/>
        <v>0</v>
      </c>
      <c r="W114" s="69">
        <f t="shared" si="71"/>
        <v>0</v>
      </c>
      <c r="X114" s="69">
        <f t="shared" si="71"/>
        <v>0</v>
      </c>
      <c r="Y114" s="69">
        <f t="shared" si="71"/>
        <v>0</v>
      </c>
      <c r="Z114" s="69">
        <f t="shared" si="71"/>
        <v>0</v>
      </c>
      <c r="AA114" s="69">
        <f t="shared" si="71"/>
        <v>0</v>
      </c>
      <c r="AB114" s="69">
        <f t="shared" si="71"/>
        <v>0</v>
      </c>
      <c r="AC114" s="69">
        <f t="shared" si="71"/>
        <v>0</v>
      </c>
      <c r="AD114" s="69">
        <f t="shared" si="71"/>
        <v>0</v>
      </c>
      <c r="AE114" s="69">
        <f t="shared" si="71"/>
        <v>0</v>
      </c>
      <c r="AF114" s="69">
        <f t="shared" si="71"/>
        <v>0</v>
      </c>
      <c r="AG114" s="69">
        <f t="shared" si="71"/>
        <v>0</v>
      </c>
      <c r="AH114" s="69">
        <f t="shared" si="71"/>
        <v>0</v>
      </c>
      <c r="AI114" s="69">
        <f t="shared" si="71"/>
        <v>0</v>
      </c>
      <c r="AJ114" s="69">
        <f t="shared" si="71"/>
        <v>0</v>
      </c>
      <c r="AK114" s="69">
        <f t="shared" si="71"/>
        <v>0</v>
      </c>
      <c r="AL114" s="69">
        <f t="shared" si="71"/>
        <v>0</v>
      </c>
      <c r="AM114" s="69">
        <f t="shared" si="71"/>
        <v>0</v>
      </c>
      <c r="AN114" s="69">
        <f t="shared" si="71"/>
        <v>0</v>
      </c>
      <c r="AO114" s="69">
        <f t="shared" si="71"/>
        <v>0</v>
      </c>
      <c r="AP114" s="69">
        <f t="shared" si="71"/>
        <v>0</v>
      </c>
      <c r="AQ114" s="69">
        <f t="shared" si="71"/>
        <v>0</v>
      </c>
      <c r="AR114" s="69">
        <f t="shared" si="71"/>
        <v>0</v>
      </c>
      <c r="AS114" s="69">
        <f t="shared" si="71"/>
        <v>0</v>
      </c>
      <c r="AT114" s="69">
        <f t="shared" si="71"/>
        <v>0</v>
      </c>
      <c r="AU114" s="69">
        <f t="shared" si="71"/>
        <v>0</v>
      </c>
      <c r="AV114" s="69">
        <f t="shared" si="71"/>
        <v>0</v>
      </c>
      <c r="AW114" s="69">
        <f t="shared" si="71"/>
        <v>0</v>
      </c>
      <c r="AX114" s="69">
        <f t="shared" si="71"/>
        <v>0</v>
      </c>
      <c r="AY114" s="69">
        <f t="shared" si="71"/>
        <v>0</v>
      </c>
      <c r="AZ114" s="69">
        <f t="shared" si="71"/>
        <v>0</v>
      </c>
      <c r="BA114" s="69">
        <f t="shared" si="71"/>
        <v>0</v>
      </c>
      <c r="BB114" s="69">
        <f t="shared" si="71"/>
        <v>0</v>
      </c>
      <c r="BC114" s="69">
        <f t="shared" si="71"/>
        <v>0</v>
      </c>
      <c r="BD114" s="69">
        <f t="shared" si="71"/>
        <v>0</v>
      </c>
      <c r="BE114" s="69">
        <f t="shared" si="71"/>
        <v>0</v>
      </c>
      <c r="BF114" s="69">
        <f t="shared" si="71"/>
        <v>0</v>
      </c>
      <c r="BG114" s="69">
        <f t="shared" si="71"/>
        <v>0</v>
      </c>
      <c r="BH114" s="69">
        <f t="shared" si="71"/>
        <v>0</v>
      </c>
      <c r="BI114" s="69">
        <f t="shared" si="71"/>
        <v>0</v>
      </c>
      <c r="BJ114" s="69">
        <f t="shared" si="71"/>
        <v>0</v>
      </c>
      <c r="BK114" s="69">
        <f t="shared" si="71"/>
        <v>0</v>
      </c>
      <c r="BL114" s="69">
        <f t="shared" si="71"/>
        <v>0</v>
      </c>
      <c r="BM114" s="37"/>
      <c r="BN114" s="58">
        <f>SUM(BN101:BN113)</f>
        <v>0</v>
      </c>
      <c r="BO114" s="335"/>
    </row>
    <row r="115" spans="1:67" ht="15" customHeight="1" thickTop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N115" s="57"/>
    </row>
    <row r="116" spans="1:6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N116" s="57"/>
    </row>
    <row r="117" spans="1:6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N117" s="57"/>
    </row>
    <row r="118" spans="1:6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N118" s="57"/>
    </row>
    <row r="119" spans="1:6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N119" s="57"/>
    </row>
    <row r="120" spans="1:6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N120" s="57"/>
    </row>
    <row r="121" spans="1:6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N121" s="57"/>
    </row>
    <row r="122" spans="1:6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N122" s="57"/>
    </row>
    <row r="123" spans="1:6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N123" s="57"/>
    </row>
    <row r="124" spans="1:6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N124" s="57"/>
    </row>
    <row r="125" spans="1:6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N125" s="33"/>
    </row>
    <row r="126" spans="1:6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N126" s="33"/>
    </row>
    <row r="127" spans="1:6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N127" s="33"/>
    </row>
    <row r="128" spans="1:6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N128" s="33"/>
    </row>
    <row r="129" spans="2:6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N129" s="33"/>
    </row>
    <row r="130" spans="2:6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N130" s="33"/>
    </row>
    <row r="131" spans="2:6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N131" s="33"/>
    </row>
    <row r="132" spans="2:6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N132" s="33"/>
    </row>
    <row r="133" spans="2:6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N133" s="33"/>
    </row>
    <row r="134" spans="2:6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N134" s="33"/>
    </row>
    <row r="135" spans="2:6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N135" s="33"/>
    </row>
    <row r="136" spans="2:6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N136" s="33"/>
    </row>
    <row r="137" spans="2:6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N137" s="33"/>
    </row>
    <row r="138" spans="2:6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N138" s="33"/>
    </row>
    <row r="139" spans="2:6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N139" s="33"/>
    </row>
    <row r="140" spans="2:66" ht="15" customHeight="1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N140" s="33"/>
    </row>
    <row r="141" spans="2:66" ht="15" customHeight="1">
      <c r="BN141" s="33"/>
    </row>
    <row r="142" spans="2:66" ht="15" customHeight="1">
      <c r="BN142" s="33"/>
    </row>
    <row r="143" spans="2:66" ht="15" customHeight="1">
      <c r="BN143" s="33"/>
    </row>
    <row r="144" spans="2:66" ht="15" customHeight="1">
      <c r="BN144" s="33"/>
    </row>
    <row r="145" spans="66:66" ht="15" customHeight="1">
      <c r="BN145" s="33"/>
    </row>
    <row r="146" spans="66:66" ht="15" customHeight="1">
      <c r="BN146" s="33"/>
    </row>
    <row r="147" spans="66:66" ht="15" customHeight="1">
      <c r="BN147" s="33"/>
    </row>
    <row r="148" spans="66:66" ht="15" customHeight="1">
      <c r="BN148" s="33"/>
    </row>
    <row r="149" spans="66:66" ht="15" customHeight="1">
      <c r="BN149" s="33"/>
    </row>
    <row r="150" spans="66:66" ht="15" customHeight="1">
      <c r="BN150" s="33"/>
    </row>
    <row r="151" spans="66:66" ht="15" customHeight="1">
      <c r="BN151" s="33"/>
    </row>
    <row r="152" spans="66:66" ht="15" customHeight="1">
      <c r="BN152" s="33"/>
    </row>
    <row r="153" spans="66:66" ht="15" customHeight="1">
      <c r="BN153" s="33"/>
    </row>
    <row r="154" spans="66:66" ht="15" customHeight="1">
      <c r="BN154" s="33"/>
    </row>
    <row r="155" spans="66:66" ht="15" customHeight="1">
      <c r="BN155" s="33"/>
    </row>
    <row r="156" spans="66:66" ht="15" customHeight="1">
      <c r="BN156" s="33"/>
    </row>
    <row r="157" spans="66:66" ht="15" customHeight="1">
      <c r="BN157" s="33"/>
    </row>
    <row r="158" spans="66:66" ht="15" customHeight="1">
      <c r="BN158" s="33"/>
    </row>
    <row r="159" spans="66:66" ht="15" customHeight="1">
      <c r="BN159" s="33"/>
    </row>
    <row r="160" spans="66:66" ht="15" customHeight="1">
      <c r="BN160" s="33"/>
    </row>
    <row r="161" spans="66:66" ht="15" customHeight="1">
      <c r="BN161" s="33"/>
    </row>
    <row r="162" spans="66:66" ht="15" customHeight="1">
      <c r="BN162" s="33"/>
    </row>
    <row r="163" spans="66:66" ht="15" customHeight="1">
      <c r="BN163" s="33"/>
    </row>
    <row r="164" spans="66:66" ht="15" customHeight="1">
      <c r="BN164" s="33"/>
    </row>
    <row r="165" spans="66:66" ht="15" customHeight="1">
      <c r="BN165" s="33"/>
    </row>
    <row r="166" spans="66:66" ht="15" customHeight="1">
      <c r="BN166" s="33"/>
    </row>
  </sheetData>
  <mergeCells count="1">
    <mergeCell ref="BO71:BR71"/>
  </mergeCells>
  <printOptions horizontalCentered="1"/>
  <pageMargins left="0.25" right="0.25" top="0.25" bottom="0.25" header="0.5" footer="0.5"/>
  <pageSetup scale="13" orientation="portrait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 enableFormatConditionsCalculation="0"/>
  <dimension ref="A1:K28"/>
  <sheetViews>
    <sheetView zoomScaleNormal="100" workbookViewId="0">
      <selection activeCell="K16" sqref="K16"/>
    </sheetView>
  </sheetViews>
  <sheetFormatPr defaultRowHeight="17.100000000000001" customHeight="1"/>
  <cols>
    <col min="1" max="1" width="23.140625" bestFit="1" customWidth="1"/>
    <col min="2" max="5" width="15.7109375" customWidth="1"/>
    <col min="6" max="6" width="2.7109375" customWidth="1"/>
    <col min="7" max="7" width="23.140625" bestFit="1" customWidth="1"/>
    <col min="8" max="11" width="15.7109375" customWidth="1"/>
  </cols>
  <sheetData>
    <row r="1" spans="1:11" ht="17.100000000000001" customHeight="1">
      <c r="A1" s="464" t="s">
        <v>71</v>
      </c>
      <c r="B1" s="464"/>
      <c r="C1" s="464"/>
      <c r="D1" s="464"/>
      <c r="E1" s="464"/>
      <c r="G1" s="464" t="s">
        <v>71</v>
      </c>
      <c r="H1" s="464"/>
      <c r="I1" s="464"/>
      <c r="J1" s="464"/>
      <c r="K1" s="464"/>
    </row>
    <row r="2" spans="1:11" ht="17.100000000000001" customHeight="1">
      <c r="A2" s="464" t="s">
        <v>37</v>
      </c>
      <c r="B2" s="464"/>
      <c r="C2" s="464"/>
      <c r="D2" s="464"/>
      <c r="E2" s="464"/>
      <c r="G2" s="464" t="s">
        <v>37</v>
      </c>
      <c r="H2" s="464"/>
      <c r="I2" s="464"/>
      <c r="J2" s="464"/>
      <c r="K2" s="464"/>
    </row>
    <row r="3" spans="1:11" ht="17.100000000000001" customHeight="1">
      <c r="A3" s="463" t="s">
        <v>93</v>
      </c>
      <c r="B3" s="464"/>
      <c r="C3" s="464"/>
      <c r="D3" s="464"/>
      <c r="E3" s="464"/>
      <c r="G3" s="463" t="s">
        <v>348</v>
      </c>
      <c r="H3" s="464"/>
      <c r="I3" s="464"/>
      <c r="J3" s="464"/>
      <c r="K3" s="464"/>
    </row>
    <row r="4" spans="1:11" ht="17.100000000000001" customHeight="1">
      <c r="A4" s="463" t="s">
        <v>255</v>
      </c>
      <c r="B4" s="464"/>
      <c r="C4" s="464"/>
      <c r="D4" s="464"/>
      <c r="E4" s="464"/>
      <c r="G4" s="463" t="s">
        <v>349</v>
      </c>
      <c r="H4" s="464"/>
      <c r="I4" s="464"/>
      <c r="J4" s="464"/>
      <c r="K4" s="464"/>
    </row>
    <row r="5" spans="1:11" ht="17.100000000000001" customHeight="1">
      <c r="A5" s="464" t="s">
        <v>38</v>
      </c>
      <c r="B5" s="464"/>
      <c r="C5" s="464"/>
      <c r="D5" s="464"/>
      <c r="E5" s="464"/>
      <c r="G5" s="464" t="s">
        <v>38</v>
      </c>
      <c r="H5" s="464"/>
      <c r="I5" s="464"/>
      <c r="J5" s="464"/>
      <c r="K5" s="464"/>
    </row>
    <row r="7" spans="1:11" ht="17.100000000000001" customHeight="1">
      <c r="D7" s="4" t="s">
        <v>39</v>
      </c>
      <c r="E7" s="4" t="s">
        <v>63</v>
      </c>
      <c r="J7" s="401" t="s">
        <v>39</v>
      </c>
      <c r="K7" s="401" t="s">
        <v>63</v>
      </c>
    </row>
    <row r="8" spans="1:11" ht="17.100000000000001" customHeight="1">
      <c r="B8" s="4"/>
      <c r="C8" s="4" t="s">
        <v>40</v>
      </c>
      <c r="D8" s="4" t="s">
        <v>29</v>
      </c>
      <c r="E8" s="4" t="s">
        <v>29</v>
      </c>
      <c r="H8" s="401"/>
      <c r="I8" s="401" t="s">
        <v>40</v>
      </c>
      <c r="J8" s="401" t="s">
        <v>29</v>
      </c>
      <c r="K8" s="401" t="s">
        <v>29</v>
      </c>
    </row>
    <row r="9" spans="1:11" ht="17.100000000000001" customHeight="1">
      <c r="B9" s="12" t="s">
        <v>41</v>
      </c>
      <c r="C9" s="12" t="s">
        <v>42</v>
      </c>
      <c r="D9" s="12" t="s">
        <v>41</v>
      </c>
      <c r="E9" s="198" t="s">
        <v>256</v>
      </c>
      <c r="H9" s="12" t="s">
        <v>41</v>
      </c>
      <c r="I9" s="12" t="s">
        <v>42</v>
      </c>
      <c r="J9" s="12" t="s">
        <v>41</v>
      </c>
      <c r="K9" s="198" t="s">
        <v>256</v>
      </c>
    </row>
    <row r="10" spans="1:11" ht="17.100000000000001" customHeight="1">
      <c r="A10" t="s">
        <v>43</v>
      </c>
      <c r="B10" s="13">
        <v>0.50560000000000005</v>
      </c>
      <c r="C10" s="13">
        <v>5.2299999999999999E-2</v>
      </c>
      <c r="D10" s="14">
        <f>B10*C10</f>
        <v>2.6442880000000002E-2</v>
      </c>
      <c r="E10" s="24">
        <f>D10</f>
        <v>2.6442880000000002E-2</v>
      </c>
      <c r="G10" t="s">
        <v>43</v>
      </c>
      <c r="H10" s="13">
        <v>0.50560000000000005</v>
      </c>
      <c r="I10" s="13">
        <v>5.0900000000000001E-2</v>
      </c>
      <c r="J10" s="14">
        <f>H10*I10</f>
        <v>2.5735040000000004E-2</v>
      </c>
      <c r="K10" s="24">
        <f>J10</f>
        <v>2.5735040000000004E-2</v>
      </c>
    </row>
    <row r="11" spans="1:11" ht="17.100000000000001" customHeight="1">
      <c r="A11" t="s">
        <v>62</v>
      </c>
      <c r="B11" s="197">
        <v>1.44E-2</v>
      </c>
      <c r="C11" s="13">
        <v>1.2500000000000001E-2</v>
      </c>
      <c r="D11" s="20">
        <f>B11*C11</f>
        <v>1.8000000000000001E-4</v>
      </c>
      <c r="E11" s="19">
        <f>D11</f>
        <v>1.8000000000000001E-4</v>
      </c>
      <c r="G11" t="s">
        <v>62</v>
      </c>
      <c r="H11" s="197">
        <v>1.44E-2</v>
      </c>
      <c r="I11" s="13">
        <v>1.15E-2</v>
      </c>
      <c r="J11" s="20">
        <f>H11*I11</f>
        <v>1.6559999999999999E-4</v>
      </c>
      <c r="K11" s="19">
        <f>J11</f>
        <v>1.6559999999999999E-4</v>
      </c>
    </row>
    <row r="12" spans="1:11" ht="17.100000000000001" customHeight="1">
      <c r="B12" s="13">
        <f>SUM(B10:B11)</f>
        <v>0.52</v>
      </c>
      <c r="C12" s="13"/>
      <c r="D12" s="14">
        <f>SUM(D10:D11)</f>
        <v>2.6622880000000002E-2</v>
      </c>
      <c r="E12" s="14">
        <f>SUM(E10:E11)</f>
        <v>2.6622880000000002E-2</v>
      </c>
      <c r="H12" s="13">
        <f>SUM(H10:H11)</f>
        <v>0.52</v>
      </c>
      <c r="I12" s="13"/>
      <c r="J12" s="14">
        <f>SUM(J10:J11)</f>
        <v>2.5900640000000003E-2</v>
      </c>
      <c r="K12" s="14">
        <f>SUM(K10:K11)</f>
        <v>2.5900640000000003E-2</v>
      </c>
    </row>
    <row r="13" spans="1:11" ht="17.100000000000001" customHeight="1">
      <c r="A13" t="s">
        <v>44</v>
      </c>
      <c r="B13" s="13">
        <v>0.48</v>
      </c>
      <c r="C13" s="13">
        <v>9.1999999999999998E-2</v>
      </c>
      <c r="D13" s="14">
        <f>B13*C13</f>
        <v>4.4159999999999998E-2</v>
      </c>
      <c r="E13" s="14">
        <f>D13/0.60385</f>
        <v>7.3130744390163122E-2</v>
      </c>
      <c r="G13" t="s">
        <v>44</v>
      </c>
      <c r="H13" s="13">
        <v>0.48</v>
      </c>
      <c r="I13" s="13">
        <v>0.09</v>
      </c>
      <c r="J13" s="14">
        <f>H13*I13</f>
        <v>4.3199999999999995E-2</v>
      </c>
      <c r="K13" s="14">
        <f>J13/0.60775</f>
        <v>7.1081859317153426E-2</v>
      </c>
    </row>
    <row r="14" spans="1:11" ht="17.100000000000001" customHeight="1" thickBot="1">
      <c r="A14" t="s">
        <v>6</v>
      </c>
      <c r="B14" s="23">
        <f>SUM(B12:B13)</f>
        <v>1</v>
      </c>
      <c r="D14" s="15">
        <f>ROUND(SUM(D12:D13),4)</f>
        <v>7.0800000000000002E-2</v>
      </c>
      <c r="E14" s="203">
        <f>ROUND(SUM(E12:E13),4)</f>
        <v>9.98E-2</v>
      </c>
      <c r="G14" t="s">
        <v>6</v>
      </c>
      <c r="H14" s="23">
        <f>SUM(H12:H13)</f>
        <v>1</v>
      </c>
      <c r="J14" s="15">
        <f>ROUND(SUM(J12:J13),4)</f>
        <v>6.9099999999999995E-2</v>
      </c>
      <c r="K14" s="203">
        <f>ROUND(SUM(K12:K13),4)</f>
        <v>9.7000000000000003E-2</v>
      </c>
    </row>
    <row r="15" spans="1:11" ht="17.100000000000001" customHeight="1" thickTop="1">
      <c r="B15" s="199"/>
      <c r="D15" s="200"/>
      <c r="E15" s="201"/>
      <c r="H15" s="199"/>
      <c r="J15" s="200"/>
      <c r="K15" s="201"/>
    </row>
    <row r="16" spans="1:11" ht="17.100000000000001" customHeight="1">
      <c r="D16" s="204"/>
      <c r="E16" s="202">
        <f>E14</f>
        <v>9.98E-2</v>
      </c>
      <c r="J16" s="204"/>
      <c r="K16" s="202">
        <f>K14</f>
        <v>9.7000000000000003E-2</v>
      </c>
    </row>
    <row r="18" spans="1:11" ht="17.100000000000001" customHeight="1">
      <c r="A18" s="6" t="s">
        <v>298</v>
      </c>
      <c r="G18" s="6" t="s">
        <v>298</v>
      </c>
    </row>
    <row r="19" spans="1:11" ht="17.100000000000001" customHeight="1">
      <c r="D19" s="326" t="s">
        <v>39</v>
      </c>
      <c r="E19" s="326" t="s">
        <v>63</v>
      </c>
      <c r="J19" s="401" t="s">
        <v>39</v>
      </c>
      <c r="K19" s="401" t="s">
        <v>63</v>
      </c>
    </row>
    <row r="20" spans="1:11" ht="17.100000000000001" customHeight="1">
      <c r="B20" s="326"/>
      <c r="C20" s="326" t="s">
        <v>40</v>
      </c>
      <c r="D20" s="326" t="s">
        <v>29</v>
      </c>
      <c r="E20" s="326" t="s">
        <v>29</v>
      </c>
      <c r="H20" s="401"/>
      <c r="I20" s="401" t="s">
        <v>40</v>
      </c>
      <c r="J20" s="401" t="s">
        <v>29</v>
      </c>
      <c r="K20" s="401" t="s">
        <v>29</v>
      </c>
    </row>
    <row r="21" spans="1:11" ht="17.100000000000001" customHeight="1">
      <c r="B21" s="12" t="s">
        <v>41</v>
      </c>
      <c r="C21" s="12" t="s">
        <v>42</v>
      </c>
      <c r="D21" s="12" t="s">
        <v>41</v>
      </c>
      <c r="E21" s="198" t="s">
        <v>256</v>
      </c>
      <c r="H21" s="12" t="s">
        <v>41</v>
      </c>
      <c r="I21" s="12" t="s">
        <v>42</v>
      </c>
      <c r="J21" s="12" t="s">
        <v>41</v>
      </c>
      <c r="K21" s="198" t="s">
        <v>256</v>
      </c>
    </row>
    <row r="22" spans="1:11" ht="17.100000000000001" customHeight="1">
      <c r="A22" t="s">
        <v>43</v>
      </c>
      <c r="B22" s="13">
        <v>0.50560000000000005</v>
      </c>
      <c r="C22" s="13">
        <v>5.2299999999999999E-2</v>
      </c>
      <c r="D22" s="14">
        <f>B22*C22</f>
        <v>2.6442880000000002E-2</v>
      </c>
      <c r="E22" s="24">
        <f>D22</f>
        <v>2.6442880000000002E-2</v>
      </c>
      <c r="G22" t="s">
        <v>43</v>
      </c>
      <c r="H22" s="13">
        <v>0.50560000000000005</v>
      </c>
      <c r="I22" s="13">
        <v>5.2299999999999999E-2</v>
      </c>
      <c r="J22" s="14">
        <f>H22*I22</f>
        <v>2.6442880000000002E-2</v>
      </c>
      <c r="K22" s="24">
        <f>J22</f>
        <v>2.6442880000000002E-2</v>
      </c>
    </row>
    <row r="23" spans="1:11" ht="17.100000000000001" customHeight="1">
      <c r="A23" t="s">
        <v>62</v>
      </c>
      <c r="B23" s="197">
        <v>1.44E-2</v>
      </c>
      <c r="C23" s="13">
        <v>1.2500000000000001E-2</v>
      </c>
      <c r="D23" s="20">
        <f>B23*C23</f>
        <v>1.8000000000000001E-4</v>
      </c>
      <c r="E23" s="19">
        <f>D23</f>
        <v>1.8000000000000001E-4</v>
      </c>
      <c r="G23" t="s">
        <v>62</v>
      </c>
      <c r="H23" s="197">
        <v>1.44E-2</v>
      </c>
      <c r="I23" s="13">
        <v>1.2500000000000001E-2</v>
      </c>
      <c r="J23" s="20">
        <f>H23*I23</f>
        <v>1.8000000000000001E-4</v>
      </c>
      <c r="K23" s="19">
        <f>J23</f>
        <v>1.8000000000000001E-4</v>
      </c>
    </row>
    <row r="24" spans="1:11" ht="17.100000000000001" customHeight="1">
      <c r="B24" s="13">
        <f>SUM(B22:B23)</f>
        <v>0.52</v>
      </c>
      <c r="C24" s="13"/>
      <c r="D24" s="14">
        <f>SUM(D22:D23)</f>
        <v>2.6622880000000002E-2</v>
      </c>
      <c r="E24" s="14">
        <f>SUM(E22:E23)</f>
        <v>2.6622880000000002E-2</v>
      </c>
      <c r="H24" s="13">
        <f>SUM(H22:H23)</f>
        <v>0.52</v>
      </c>
      <c r="I24" s="13"/>
      <c r="J24" s="14">
        <f>SUM(J22:J23)</f>
        <v>2.6622880000000002E-2</v>
      </c>
      <c r="K24" s="14">
        <f>SUM(K22:K23)</f>
        <v>2.6622880000000002E-2</v>
      </c>
    </row>
    <row r="25" spans="1:11" ht="17.100000000000001" customHeight="1">
      <c r="A25" t="s">
        <v>44</v>
      </c>
      <c r="B25" s="13">
        <v>0.48</v>
      </c>
      <c r="C25" s="328">
        <f>9.2%+1%</f>
        <v>0.10199999999999999</v>
      </c>
      <c r="D25" s="14">
        <f>B25*C25</f>
        <v>4.8959999999999997E-2</v>
      </c>
      <c r="E25" s="14">
        <f>D25/0.60385</f>
        <v>8.1079738345615632E-2</v>
      </c>
      <c r="G25" t="s">
        <v>44</v>
      </c>
      <c r="H25" s="13">
        <v>0.48</v>
      </c>
      <c r="I25" s="404">
        <f>9%+1%</f>
        <v>9.9999999999999992E-2</v>
      </c>
      <c r="J25" s="14">
        <f>H25*I25</f>
        <v>4.7999999999999994E-2</v>
      </c>
      <c r="K25" s="14">
        <f>J25/0.60385</f>
        <v>7.9489939554525116E-2</v>
      </c>
    </row>
    <row r="26" spans="1:11" ht="17.100000000000001" customHeight="1" thickBot="1">
      <c r="A26" t="s">
        <v>6</v>
      </c>
      <c r="B26" s="23">
        <f>SUM(B24:B25)</f>
        <v>1</v>
      </c>
      <c r="D26" s="15">
        <f>ROUND(SUM(D24:D25),4)</f>
        <v>7.5600000000000001E-2</v>
      </c>
      <c r="E26" s="327">
        <f>ROUND(SUM(E24:E25),4)</f>
        <v>0.1077</v>
      </c>
      <c r="G26" t="s">
        <v>6</v>
      </c>
      <c r="H26" s="23">
        <f>SUM(H24:H25)</f>
        <v>1</v>
      </c>
      <c r="J26" s="15">
        <f>ROUND(SUM(J24:J25),4)</f>
        <v>7.46E-2</v>
      </c>
      <c r="K26" s="327">
        <f>ROUND(SUM(K24:K25),4)</f>
        <v>0.1061</v>
      </c>
    </row>
    <row r="27" spans="1:11" ht="17.100000000000001" customHeight="1" thickTop="1">
      <c r="B27" s="199"/>
      <c r="D27" s="200"/>
      <c r="E27" s="201"/>
      <c r="H27" s="199"/>
      <c r="J27" s="200"/>
      <c r="K27" s="201"/>
    </row>
    <row r="28" spans="1:11" ht="17.100000000000001" customHeight="1">
      <c r="D28" s="204"/>
      <c r="E28" s="202"/>
      <c r="J28" s="204"/>
      <c r="K28" s="202"/>
    </row>
  </sheetData>
  <mergeCells count="10">
    <mergeCell ref="G1:K1"/>
    <mergeCell ref="G2:K2"/>
    <mergeCell ref="G3:K3"/>
    <mergeCell ref="G4:K4"/>
    <mergeCell ref="G5:K5"/>
    <mergeCell ref="A4:E4"/>
    <mergeCell ref="A5:E5"/>
    <mergeCell ref="A1:E1"/>
    <mergeCell ref="A2:E2"/>
    <mergeCell ref="A3:E3"/>
  </mergeCells>
  <phoneticPr fontId="11" type="noConversion"/>
  <printOptions horizontalCentered="1"/>
  <pageMargins left="0.75" right="0.75" top="1.25" bottom="1" header="0.5" footer="0.5"/>
  <pageSetup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 enableFormatConditionsCalculation="0">
    <pageSetUpPr fitToPage="1"/>
  </sheetPr>
  <dimension ref="A1:W39"/>
  <sheetViews>
    <sheetView workbookViewId="0">
      <pane xSplit="1" ySplit="3" topLeftCell="D4" activePane="bottomRight" state="frozen"/>
      <selection activeCell="N7" sqref="N7"/>
      <selection pane="topRight" activeCell="N7" sqref="N7"/>
      <selection pane="bottomLeft" activeCell="N7" sqref="N7"/>
      <selection pane="bottomRight" activeCell="V33" sqref="V33"/>
    </sheetView>
  </sheetViews>
  <sheetFormatPr defaultRowHeight="12.75"/>
  <cols>
    <col min="1" max="1" width="7.5703125" customWidth="1"/>
    <col min="12" max="12" width="10.140625" bestFit="1" customWidth="1"/>
    <col min="13" max="13" width="11.85546875" style="28" customWidth="1"/>
    <col min="16" max="16" width="9.140625" customWidth="1"/>
  </cols>
  <sheetData>
    <row r="1" spans="1:14" ht="15.75">
      <c r="A1" s="127" t="s">
        <v>8</v>
      </c>
      <c r="B1" s="127"/>
      <c r="C1" s="127"/>
      <c r="L1" s="208"/>
      <c r="M1" s="208"/>
    </row>
    <row r="2" spans="1:14">
      <c r="F2" s="45" t="s">
        <v>322</v>
      </c>
      <c r="J2" s="4"/>
      <c r="K2" s="4"/>
      <c r="L2" s="45" t="s">
        <v>107</v>
      </c>
      <c r="M2" s="208"/>
      <c r="N2" s="48"/>
    </row>
    <row r="3" spans="1:14" ht="25.5">
      <c r="A3" s="41" t="s">
        <v>9</v>
      </c>
      <c r="B3" s="42" t="s">
        <v>10</v>
      </c>
      <c r="C3" s="42" t="s">
        <v>11</v>
      </c>
      <c r="D3" s="42" t="s">
        <v>12</v>
      </c>
      <c r="E3" s="42" t="s">
        <v>13</v>
      </c>
      <c r="F3" s="124" t="s">
        <v>14</v>
      </c>
      <c r="G3" s="42" t="s">
        <v>15</v>
      </c>
      <c r="H3" s="42" t="s">
        <v>7</v>
      </c>
      <c r="I3" s="42" t="s">
        <v>16</v>
      </c>
      <c r="J3" s="42" t="s">
        <v>5</v>
      </c>
      <c r="K3" s="42" t="s">
        <v>17</v>
      </c>
      <c r="L3" s="124" t="s">
        <v>4</v>
      </c>
      <c r="M3" s="209" t="s">
        <v>18</v>
      </c>
      <c r="N3" s="42" t="s">
        <v>76</v>
      </c>
    </row>
    <row r="4" spans="1:14">
      <c r="B4" s="7"/>
      <c r="C4" s="7"/>
      <c r="D4" s="7"/>
      <c r="E4" s="7"/>
      <c r="F4" s="125"/>
      <c r="G4" s="7"/>
      <c r="H4" s="7"/>
      <c r="I4" s="7"/>
      <c r="J4" s="7"/>
      <c r="K4" s="7"/>
      <c r="L4" s="125"/>
      <c r="M4" s="210"/>
    </row>
    <row r="5" spans="1:14">
      <c r="A5" s="8">
        <v>1</v>
      </c>
      <c r="B5" s="7">
        <v>0.33333000000000002</v>
      </c>
      <c r="C5" s="7">
        <v>0.66666999999999998</v>
      </c>
      <c r="D5" s="7">
        <v>0.2</v>
      </c>
      <c r="E5" s="7">
        <v>0.6</v>
      </c>
      <c r="F5" s="125">
        <v>0.14285</v>
      </c>
      <c r="G5" s="7">
        <v>0.57142999999999999</v>
      </c>
      <c r="H5" s="7">
        <v>0.1</v>
      </c>
      <c r="I5" s="7">
        <v>0.55000000000000004</v>
      </c>
      <c r="J5" s="7">
        <v>0.05</v>
      </c>
      <c r="K5" s="7">
        <v>0.52500000000000002</v>
      </c>
      <c r="L5" s="125">
        <v>3.7499999999999999E-2</v>
      </c>
      <c r="M5" s="210">
        <v>0.51875000000000004</v>
      </c>
      <c r="N5" s="7">
        <v>0</v>
      </c>
    </row>
    <row r="6" spans="1:14">
      <c r="A6" s="8">
        <v>2</v>
      </c>
      <c r="B6" s="7">
        <v>0.44445000000000001</v>
      </c>
      <c r="C6" s="7">
        <v>0.22222</v>
      </c>
      <c r="D6" s="7">
        <v>0.32</v>
      </c>
      <c r="E6" s="7">
        <v>0.16</v>
      </c>
      <c r="F6" s="125">
        <v>0.24490000000000001</v>
      </c>
      <c r="G6" s="7">
        <v>0.12245</v>
      </c>
      <c r="H6" s="7">
        <v>0.18</v>
      </c>
      <c r="I6" s="7">
        <v>0.09</v>
      </c>
      <c r="J6" s="7">
        <v>9.5000000000000001E-2</v>
      </c>
      <c r="K6" s="7">
        <v>4.7500000000000001E-2</v>
      </c>
      <c r="L6" s="125">
        <v>7.2190000000000004E-2</v>
      </c>
      <c r="M6" s="210">
        <v>3.6089999999999997E-2</v>
      </c>
      <c r="N6" s="7">
        <v>1</v>
      </c>
    </row>
    <row r="7" spans="1:14">
      <c r="A7" s="8">
        <v>3</v>
      </c>
      <c r="B7" s="7">
        <v>0.14815</v>
      </c>
      <c r="C7" s="7">
        <v>7.4069999999999997E-2</v>
      </c>
      <c r="D7" s="7">
        <v>0.192</v>
      </c>
      <c r="E7" s="7">
        <v>9.6000000000000002E-2</v>
      </c>
      <c r="F7" s="125">
        <v>0.17493</v>
      </c>
      <c r="G7" s="7">
        <v>8.7459999999999996E-2</v>
      </c>
      <c r="H7" s="7">
        <v>0.14399999999999999</v>
      </c>
      <c r="I7" s="7">
        <v>7.1999999999999995E-2</v>
      </c>
      <c r="J7" s="7">
        <v>8.5500000000000007E-2</v>
      </c>
      <c r="K7" s="7">
        <v>4.2750000000000003E-2</v>
      </c>
      <c r="L7" s="125">
        <v>6.6769999999999996E-2</v>
      </c>
      <c r="M7" s="210">
        <v>3.3390000000000003E-2</v>
      </c>
    </row>
    <row r="8" spans="1:14">
      <c r="A8" s="8">
        <v>4</v>
      </c>
      <c r="B8" s="7">
        <v>7.4069999999999997E-2</v>
      </c>
      <c r="C8" s="7">
        <v>3.7039999999999997E-2</v>
      </c>
      <c r="D8" s="7">
        <v>0.1152</v>
      </c>
      <c r="E8" s="7">
        <v>5.7599999999999998E-2</v>
      </c>
      <c r="F8" s="125">
        <v>0.12495000000000001</v>
      </c>
      <c r="G8" s="7">
        <v>6.2469999999999998E-2</v>
      </c>
      <c r="H8" s="7">
        <v>0.1152</v>
      </c>
      <c r="I8" s="7">
        <v>5.7599999999999998E-2</v>
      </c>
      <c r="J8" s="7">
        <v>7.6950000000000005E-2</v>
      </c>
      <c r="K8" s="7">
        <v>3.848E-2</v>
      </c>
      <c r="L8" s="125">
        <v>6.1769999999999999E-2</v>
      </c>
      <c r="M8" s="210">
        <v>3.0880000000000001E-2</v>
      </c>
    </row>
    <row r="9" spans="1:14">
      <c r="A9" s="8">
        <v>5</v>
      </c>
      <c r="B9" s="7"/>
      <c r="C9" s="7"/>
      <c r="D9" s="7">
        <v>0.1152</v>
      </c>
      <c r="E9" s="7">
        <v>5.7599999999999998E-2</v>
      </c>
      <c r="F9" s="125">
        <v>8.9249999999999996E-2</v>
      </c>
      <c r="G9" s="7">
        <v>4.462E-2</v>
      </c>
      <c r="H9" s="7">
        <v>9.2160000000000006E-2</v>
      </c>
      <c r="I9" s="7">
        <v>4.6080000000000003E-2</v>
      </c>
      <c r="J9" s="7">
        <v>6.9260000000000002E-2</v>
      </c>
      <c r="K9" s="7">
        <v>3.4630000000000001E-2</v>
      </c>
      <c r="L9" s="125">
        <v>5.713E-2</v>
      </c>
      <c r="M9" s="210">
        <v>2.8570000000000002E-2</v>
      </c>
    </row>
    <row r="10" spans="1:14">
      <c r="A10" s="8">
        <v>6</v>
      </c>
      <c r="B10" s="7"/>
      <c r="C10" s="7"/>
      <c r="D10" s="7">
        <v>5.7599999999999998E-2</v>
      </c>
      <c r="E10" s="7">
        <v>2.8799999999999999E-2</v>
      </c>
      <c r="F10" s="125">
        <v>8.9249999999999996E-2</v>
      </c>
      <c r="G10" s="7">
        <v>4.4630000000000003E-2</v>
      </c>
      <c r="H10" s="7">
        <v>7.3730000000000004E-2</v>
      </c>
      <c r="I10" s="7">
        <v>3.6859999999999997E-2</v>
      </c>
      <c r="J10" s="7">
        <v>6.2330000000000003E-2</v>
      </c>
      <c r="K10" s="7">
        <v>3.116E-2</v>
      </c>
      <c r="L10" s="125">
        <v>5.2850000000000001E-2</v>
      </c>
      <c r="M10" s="210">
        <v>2.6419999999999999E-2</v>
      </c>
    </row>
    <row r="11" spans="1:14">
      <c r="A11" s="8">
        <v>7</v>
      </c>
      <c r="B11" s="7"/>
      <c r="C11" s="7"/>
      <c r="D11" s="7"/>
      <c r="E11" s="7"/>
      <c r="F11" s="125">
        <v>8.9249999999999996E-2</v>
      </c>
      <c r="G11" s="7">
        <v>4.4630000000000003E-2</v>
      </c>
      <c r="H11" s="7">
        <v>6.5540000000000001E-2</v>
      </c>
      <c r="I11" s="7">
        <v>3.2770000000000001E-2</v>
      </c>
      <c r="J11" s="7">
        <v>5.9049999999999998E-2</v>
      </c>
      <c r="K11" s="7">
        <v>2.9520000000000001E-2</v>
      </c>
      <c r="L11" s="125">
        <v>4.888E-2</v>
      </c>
      <c r="M11" s="210">
        <v>2.444E-2</v>
      </c>
    </row>
    <row r="12" spans="1:14">
      <c r="A12" s="8">
        <v>8</v>
      </c>
      <c r="B12" s="7"/>
      <c r="C12" s="7"/>
      <c r="D12" s="7"/>
      <c r="E12" s="7"/>
      <c r="F12" s="125">
        <v>4.4630000000000003E-2</v>
      </c>
      <c r="G12" s="7">
        <v>2.231E-2</v>
      </c>
      <c r="H12" s="7">
        <v>6.5540000000000001E-2</v>
      </c>
      <c r="I12" s="7">
        <v>3.2770000000000001E-2</v>
      </c>
      <c r="J12" s="7">
        <v>5.9049999999999998E-2</v>
      </c>
      <c r="K12" s="7">
        <v>2.9520000000000001E-2</v>
      </c>
      <c r="L12" s="125">
        <v>4.5220000000000003E-2</v>
      </c>
      <c r="M12" s="210">
        <v>2.2610000000000002E-2</v>
      </c>
    </row>
    <row r="13" spans="1:14">
      <c r="A13" s="8">
        <v>9</v>
      </c>
      <c r="B13" s="7"/>
      <c r="C13" s="7"/>
      <c r="D13" s="7"/>
      <c r="E13" s="7"/>
      <c r="F13" s="125"/>
      <c r="G13" s="7"/>
      <c r="H13" s="7">
        <v>6.5540000000000001E-2</v>
      </c>
      <c r="I13" s="7">
        <v>3.2770000000000001E-2</v>
      </c>
      <c r="J13" s="7">
        <v>5.9049999999999998E-2</v>
      </c>
      <c r="K13" s="7">
        <v>2.9520000000000001E-2</v>
      </c>
      <c r="L13" s="125">
        <v>4.462E-2</v>
      </c>
      <c r="M13" s="210">
        <v>2.231E-2</v>
      </c>
    </row>
    <row r="14" spans="1:14">
      <c r="A14" s="8">
        <v>10</v>
      </c>
      <c r="B14" s="7"/>
      <c r="C14" s="7"/>
      <c r="D14" s="7"/>
      <c r="E14" s="7"/>
      <c r="F14" s="125"/>
      <c r="G14" s="7"/>
      <c r="H14" s="7">
        <v>6.5540000000000001E-2</v>
      </c>
      <c r="I14" s="7">
        <v>3.2770000000000001E-2</v>
      </c>
      <c r="J14" s="7">
        <v>5.9049999999999998E-2</v>
      </c>
      <c r="K14" s="7">
        <v>2.9520000000000001E-2</v>
      </c>
      <c r="L14" s="125">
        <v>4.462E-2</v>
      </c>
      <c r="M14" s="210">
        <v>2.231E-2</v>
      </c>
    </row>
    <row r="15" spans="1:14">
      <c r="A15" s="8">
        <v>11</v>
      </c>
      <c r="B15" s="7"/>
      <c r="C15" s="7"/>
      <c r="D15" s="7"/>
      <c r="E15" s="7"/>
      <c r="F15" s="125"/>
      <c r="G15" s="7"/>
      <c r="H15" s="7">
        <v>3.2770000000000001E-2</v>
      </c>
      <c r="I15" s="7">
        <v>1.6379999999999999E-2</v>
      </c>
      <c r="J15" s="7">
        <v>5.9049999999999998E-2</v>
      </c>
      <c r="K15" s="7">
        <v>2.9520000000000001E-2</v>
      </c>
      <c r="L15" s="125">
        <v>4.462E-2</v>
      </c>
      <c r="M15" s="210">
        <v>2.231E-2</v>
      </c>
    </row>
    <row r="16" spans="1:14">
      <c r="A16" s="8">
        <v>12</v>
      </c>
      <c r="B16" s="7"/>
      <c r="C16" s="7"/>
      <c r="D16" s="7"/>
      <c r="E16" s="7"/>
      <c r="F16" s="125"/>
      <c r="G16" s="7"/>
      <c r="H16" s="7"/>
      <c r="I16" s="7"/>
      <c r="J16" s="7">
        <v>5.9049999999999998E-2</v>
      </c>
      <c r="K16" s="7">
        <v>2.9520000000000001E-2</v>
      </c>
      <c r="L16" s="125">
        <v>4.462E-2</v>
      </c>
      <c r="M16" s="210">
        <v>2.231E-2</v>
      </c>
    </row>
    <row r="17" spans="1:23">
      <c r="A17" s="8">
        <v>13</v>
      </c>
      <c r="B17" s="7"/>
      <c r="C17" s="7"/>
      <c r="D17" s="7"/>
      <c r="E17" s="7"/>
      <c r="F17" s="125"/>
      <c r="G17" s="7"/>
      <c r="H17" s="7"/>
      <c r="I17" s="7"/>
      <c r="J17" s="7">
        <v>5.9049999999999998E-2</v>
      </c>
      <c r="K17" s="7">
        <v>2.9520000000000001E-2</v>
      </c>
      <c r="L17" s="125">
        <v>4.462E-2</v>
      </c>
      <c r="M17" s="210">
        <v>2.231E-2</v>
      </c>
    </row>
    <row r="18" spans="1:23">
      <c r="A18" s="8">
        <v>14</v>
      </c>
      <c r="B18" s="7"/>
      <c r="C18" s="7"/>
      <c r="D18" s="7"/>
      <c r="E18" s="7"/>
      <c r="F18" s="125"/>
      <c r="G18" s="7"/>
      <c r="H18" s="7"/>
      <c r="I18" s="7"/>
      <c r="J18" s="7">
        <v>5.9049999999999998E-2</v>
      </c>
      <c r="K18" s="7">
        <v>2.9520000000000001E-2</v>
      </c>
      <c r="L18" s="125">
        <v>4.462E-2</v>
      </c>
      <c r="M18" s="210">
        <v>2.231E-2</v>
      </c>
    </row>
    <row r="19" spans="1:23">
      <c r="A19" s="8">
        <v>15</v>
      </c>
      <c r="B19" s="7"/>
      <c r="C19" s="7"/>
      <c r="D19" s="7"/>
      <c r="E19" s="7"/>
      <c r="F19" s="125"/>
      <c r="G19" s="7"/>
      <c r="H19" s="7"/>
      <c r="I19" s="7"/>
      <c r="J19" s="7">
        <v>5.9049999999999998E-2</v>
      </c>
      <c r="K19" s="7">
        <v>2.9520000000000001E-2</v>
      </c>
      <c r="L19" s="125">
        <v>4.462E-2</v>
      </c>
      <c r="M19" s="210">
        <v>2.231E-2</v>
      </c>
    </row>
    <row r="20" spans="1:23">
      <c r="A20" s="8">
        <v>16</v>
      </c>
      <c r="B20" s="7"/>
      <c r="C20" s="7"/>
      <c r="D20" s="7"/>
      <c r="E20" s="7"/>
      <c r="F20" s="125"/>
      <c r="G20" s="7"/>
      <c r="H20" s="7"/>
      <c r="I20" s="7"/>
      <c r="J20" s="7">
        <v>2.9520000000000001E-2</v>
      </c>
      <c r="K20" s="7">
        <v>1.4760000000000001E-2</v>
      </c>
      <c r="L20" s="125">
        <v>4.462E-2</v>
      </c>
      <c r="M20" s="210">
        <v>2.231E-2</v>
      </c>
    </row>
    <row r="21" spans="1:23">
      <c r="A21" s="8">
        <v>17</v>
      </c>
      <c r="B21" s="7"/>
      <c r="C21" s="7"/>
      <c r="D21" s="7"/>
      <c r="E21" s="7"/>
      <c r="F21" s="125"/>
      <c r="G21" s="7"/>
      <c r="H21" s="7"/>
      <c r="I21" s="7"/>
      <c r="J21" s="7"/>
      <c r="K21" s="7"/>
      <c r="L21" s="125">
        <v>4.462E-2</v>
      </c>
      <c r="M21" s="210">
        <v>2.231E-2</v>
      </c>
    </row>
    <row r="22" spans="1:23">
      <c r="A22" s="8">
        <v>18</v>
      </c>
      <c r="B22" s="7"/>
      <c r="C22" s="7"/>
      <c r="D22" s="7"/>
      <c r="E22" s="7"/>
      <c r="F22" s="125"/>
      <c r="G22" s="7"/>
      <c r="H22" s="7"/>
      <c r="I22" s="7"/>
      <c r="J22" s="7"/>
      <c r="K22" s="7"/>
      <c r="L22" s="125">
        <v>4.462E-2</v>
      </c>
      <c r="M22" s="210">
        <v>2.231E-2</v>
      </c>
    </row>
    <row r="23" spans="1:23">
      <c r="A23" s="8">
        <v>19</v>
      </c>
      <c r="B23" s="7"/>
      <c r="C23" s="7"/>
      <c r="D23" s="7"/>
      <c r="E23" s="7"/>
      <c r="F23" s="125"/>
      <c r="G23" s="7"/>
      <c r="H23" s="7"/>
      <c r="I23" s="7"/>
      <c r="J23" s="7"/>
      <c r="K23" s="7"/>
      <c r="L23" s="125">
        <v>4.462E-2</v>
      </c>
      <c r="M23" s="210">
        <v>2.231E-2</v>
      </c>
    </row>
    <row r="24" spans="1:23">
      <c r="A24" s="8">
        <v>20</v>
      </c>
      <c r="B24" s="7"/>
      <c r="C24" s="7"/>
      <c r="D24" s="7"/>
      <c r="E24" s="7"/>
      <c r="F24" s="125"/>
      <c r="G24" s="7"/>
      <c r="H24" s="7"/>
      <c r="I24" s="7"/>
      <c r="J24" s="7"/>
      <c r="K24" s="7"/>
      <c r="L24" s="125">
        <v>4.462E-2</v>
      </c>
      <c r="M24" s="210">
        <v>2.231E-2</v>
      </c>
    </row>
    <row r="25" spans="1:23">
      <c r="A25" s="8">
        <v>21</v>
      </c>
      <c r="B25" s="7"/>
      <c r="C25" s="7"/>
      <c r="D25" s="7"/>
      <c r="E25" s="7"/>
      <c r="F25" s="125"/>
      <c r="G25" s="7"/>
      <c r="H25" s="7"/>
      <c r="I25" s="7"/>
      <c r="J25" s="7"/>
      <c r="K25" s="7"/>
      <c r="L25" s="125">
        <v>2.231E-2</v>
      </c>
      <c r="M25" s="210">
        <v>1.115E-2</v>
      </c>
    </row>
    <row r="26" spans="1:23">
      <c r="A26" s="8"/>
      <c r="B26" s="7">
        <f t="shared" ref="B26:M26" si="0">SUM(B5:B25)</f>
        <v>1</v>
      </c>
      <c r="C26" s="7">
        <f t="shared" si="0"/>
        <v>0.99999999999999989</v>
      </c>
      <c r="D26" s="7">
        <f t="shared" si="0"/>
        <v>0.99999999999999989</v>
      </c>
      <c r="E26" s="7">
        <f t="shared" si="0"/>
        <v>1</v>
      </c>
      <c r="F26" s="125">
        <f t="shared" si="0"/>
        <v>1.0000100000000001</v>
      </c>
      <c r="G26" s="7">
        <f t="shared" si="0"/>
        <v>1</v>
      </c>
      <c r="H26" s="7">
        <f t="shared" si="0"/>
        <v>1.0000200000000001</v>
      </c>
      <c r="I26" s="7">
        <f t="shared" si="0"/>
        <v>0.99999999999999978</v>
      </c>
      <c r="J26" s="7">
        <f t="shared" si="0"/>
        <v>1.0000100000000005</v>
      </c>
      <c r="K26" s="7">
        <f t="shared" si="0"/>
        <v>0.99995999999999985</v>
      </c>
      <c r="L26" s="125">
        <f t="shared" si="0"/>
        <v>1.0000599999999999</v>
      </c>
      <c r="M26" s="210">
        <f t="shared" si="0"/>
        <v>1.0000200000000008</v>
      </c>
    </row>
    <row r="27" spans="1:23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210"/>
    </row>
    <row r="28" spans="1:23">
      <c r="A28" s="51" t="s">
        <v>19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0"/>
    </row>
    <row r="29" spans="1:23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210"/>
    </row>
    <row r="30" spans="1:23" ht="17.100000000000001" customHeigh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210"/>
    </row>
    <row r="31" spans="1:23" ht="17.100000000000001" customHeight="1">
      <c r="B31" s="359">
        <v>1</v>
      </c>
      <c r="C31" s="359">
        <v>2</v>
      </c>
      <c r="D31" s="359">
        <v>3</v>
      </c>
      <c r="E31" s="359">
        <v>4</v>
      </c>
      <c r="F31" s="359">
        <v>5</v>
      </c>
      <c r="G31" s="359">
        <v>6</v>
      </c>
      <c r="H31" s="359">
        <v>7</v>
      </c>
      <c r="I31" s="359">
        <v>8</v>
      </c>
      <c r="J31" s="359">
        <v>9</v>
      </c>
      <c r="K31" s="359">
        <v>10</v>
      </c>
      <c r="L31" s="359">
        <v>11</v>
      </c>
      <c r="M31" s="359">
        <v>12</v>
      </c>
      <c r="N31" s="359">
        <v>13</v>
      </c>
      <c r="O31" s="359">
        <v>14</v>
      </c>
      <c r="P31" s="359">
        <v>15</v>
      </c>
      <c r="Q31" s="359">
        <v>16</v>
      </c>
      <c r="R31" s="359">
        <v>17</v>
      </c>
      <c r="S31" s="359">
        <v>18</v>
      </c>
      <c r="T31" s="359">
        <v>19</v>
      </c>
      <c r="U31" s="359">
        <v>20</v>
      </c>
      <c r="V31" s="359">
        <v>21</v>
      </c>
      <c r="W31" s="359" t="s">
        <v>6</v>
      </c>
    </row>
    <row r="32" spans="1:23" ht="17.100000000000001" customHeight="1">
      <c r="A32" s="33" t="s">
        <v>14</v>
      </c>
      <c r="B32">
        <v>0.14285</v>
      </c>
      <c r="C32">
        <v>0.24490000000000001</v>
      </c>
      <c r="D32">
        <v>0.17493</v>
      </c>
      <c r="E32">
        <v>0.12495000000000001</v>
      </c>
      <c r="F32">
        <v>8.9249999999999996E-2</v>
      </c>
      <c r="G32">
        <v>8.9249999999999996E-2</v>
      </c>
      <c r="H32">
        <v>8.9249999999999996E-2</v>
      </c>
      <c r="I32">
        <v>4.4630000000000003E-2</v>
      </c>
      <c r="W32">
        <f>SUM(B32:V32)</f>
        <v>1.0000100000000001</v>
      </c>
    </row>
    <row r="33" spans="1:23" ht="17.100000000000001" customHeight="1">
      <c r="A33" s="33" t="s">
        <v>4</v>
      </c>
      <c r="B33">
        <v>3.7499999999999999E-2</v>
      </c>
      <c r="C33">
        <v>7.2190000000000004E-2</v>
      </c>
      <c r="D33">
        <v>6.6769999999999996E-2</v>
      </c>
      <c r="E33">
        <v>6.1769999999999999E-2</v>
      </c>
      <c r="F33">
        <v>5.713E-2</v>
      </c>
      <c r="G33">
        <v>5.2850000000000001E-2</v>
      </c>
      <c r="H33">
        <v>4.888E-2</v>
      </c>
      <c r="I33">
        <v>4.5220000000000003E-2</v>
      </c>
      <c r="J33">
        <v>4.462E-2</v>
      </c>
      <c r="K33">
        <v>4.462E-2</v>
      </c>
      <c r="L33">
        <v>4.462E-2</v>
      </c>
      <c r="M33" s="28">
        <v>4.462E-2</v>
      </c>
      <c r="N33">
        <v>4.462E-2</v>
      </c>
      <c r="O33">
        <v>4.462E-2</v>
      </c>
      <c r="P33">
        <v>4.462E-2</v>
      </c>
      <c r="Q33">
        <v>4.462E-2</v>
      </c>
      <c r="R33">
        <v>4.462E-2</v>
      </c>
      <c r="S33">
        <v>4.462E-2</v>
      </c>
      <c r="T33">
        <v>4.462E-2</v>
      </c>
      <c r="U33">
        <v>4.462E-2</v>
      </c>
      <c r="V33">
        <v>2.231E-2</v>
      </c>
      <c r="W33">
        <f>SUM(B33:V33)</f>
        <v>1.0000599999999999</v>
      </c>
    </row>
    <row r="34" spans="1:23" ht="17.100000000000001" customHeight="1"/>
    <row r="35" spans="1:23" ht="17.100000000000001" customHeight="1"/>
    <row r="36" spans="1:23" ht="17.100000000000001" customHeight="1"/>
    <row r="37" spans="1:23" ht="17.100000000000001" customHeight="1"/>
    <row r="38" spans="1:23" ht="17.100000000000001" customHeight="1"/>
    <row r="39" spans="1:23" ht="17.100000000000001" customHeight="1"/>
  </sheetData>
  <phoneticPr fontId="11" type="noConversion"/>
  <pageMargins left="0.75" right="0.75" top="1" bottom="1" header="0.5" footer="0.5"/>
  <pageSetup scale="58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75"/>
  <sheetViews>
    <sheetView zoomScaleNormal="100" zoomScaleSheetLayoutView="100" workbookViewId="0">
      <pane ySplit="9" topLeftCell="A10" activePane="bottomLeft" state="frozen"/>
      <selection activeCell="N7" sqref="N7"/>
      <selection pane="bottomLeft" activeCell="N7" sqref="N7"/>
    </sheetView>
  </sheetViews>
  <sheetFormatPr defaultRowHeight="14.1" customHeight="1"/>
  <cols>
    <col min="1" max="1" width="9.5703125" style="130" bestFit="1" customWidth="1"/>
    <col min="2" max="2" width="49.85546875" style="131" bestFit="1" customWidth="1"/>
    <col min="3" max="3" width="12.28515625" style="131" customWidth="1"/>
    <col min="4" max="4" width="12.5703125" style="131" customWidth="1"/>
    <col min="5" max="5" width="12.28515625" style="131" customWidth="1"/>
    <col min="6" max="6" width="10.42578125" style="131" customWidth="1"/>
    <col min="7" max="7" width="27.140625" style="131" customWidth="1"/>
    <col min="8" max="16384" width="9.140625" style="131"/>
  </cols>
  <sheetData>
    <row r="1" spans="1:7" ht="14.1" customHeight="1">
      <c r="A1" s="130" t="s">
        <v>253</v>
      </c>
    </row>
    <row r="2" spans="1:7" ht="14.1" customHeight="1">
      <c r="F2" s="132" t="s">
        <v>109</v>
      </c>
    </row>
    <row r="4" spans="1:7" ht="14.1" customHeight="1">
      <c r="A4" s="465" t="s">
        <v>66</v>
      </c>
      <c r="B4" s="465"/>
      <c r="C4" s="465"/>
      <c r="D4" s="465"/>
      <c r="E4" s="465"/>
      <c r="F4" s="465"/>
    </row>
    <row r="5" spans="1:7" ht="14.1" customHeight="1">
      <c r="A5" s="466" t="s">
        <v>110</v>
      </c>
      <c r="B5" s="465"/>
      <c r="C5" s="465"/>
      <c r="D5" s="465"/>
      <c r="E5" s="465"/>
      <c r="F5" s="465"/>
    </row>
    <row r="6" spans="1:7" ht="14.1" customHeight="1">
      <c r="A6" s="133"/>
      <c r="B6" s="134"/>
      <c r="C6" s="135"/>
      <c r="D6" s="135"/>
      <c r="E6" s="135"/>
      <c r="F6" s="135"/>
    </row>
    <row r="7" spans="1:7" ht="14.1" customHeight="1">
      <c r="A7" s="133" t="s">
        <v>111</v>
      </c>
      <c r="B7" s="134"/>
      <c r="C7" s="136"/>
      <c r="D7" s="133" t="s">
        <v>112</v>
      </c>
    </row>
    <row r="8" spans="1:7" ht="14.1" customHeight="1">
      <c r="A8" s="133" t="s">
        <v>113</v>
      </c>
      <c r="B8" s="134"/>
      <c r="C8" s="136" t="s">
        <v>114</v>
      </c>
      <c r="D8" s="133" t="s">
        <v>115</v>
      </c>
      <c r="E8" s="133" t="s">
        <v>116</v>
      </c>
      <c r="F8" s="133" t="s">
        <v>117</v>
      </c>
    </row>
    <row r="9" spans="1:7" ht="17.25" customHeight="1">
      <c r="A9" s="138" t="s">
        <v>118</v>
      </c>
      <c r="B9" s="138" t="s">
        <v>119</v>
      </c>
      <c r="C9" s="138" t="s">
        <v>120</v>
      </c>
      <c r="D9" s="139" t="s">
        <v>114</v>
      </c>
      <c r="E9" s="140" t="s">
        <v>121</v>
      </c>
      <c r="F9" s="140" t="s">
        <v>122</v>
      </c>
    </row>
    <row r="10" spans="1:7" ht="14.1" customHeight="1">
      <c r="A10" s="141"/>
      <c r="B10" s="141"/>
      <c r="C10" s="141"/>
      <c r="D10" s="141" t="s">
        <v>123</v>
      </c>
      <c r="E10" s="141" t="s">
        <v>124</v>
      </c>
      <c r="F10" s="141" t="s">
        <v>124</v>
      </c>
    </row>
    <row r="11" spans="1:7" ht="14.1" customHeight="1">
      <c r="A11" s="143"/>
      <c r="B11" s="144" t="s">
        <v>125</v>
      </c>
      <c r="C11" s="145"/>
      <c r="D11" s="146"/>
      <c r="E11" s="147"/>
      <c r="F11" s="146"/>
    </row>
    <row r="12" spans="1:7" ht="14.1" customHeight="1">
      <c r="A12" s="143"/>
      <c r="B12" s="148"/>
      <c r="C12" s="145"/>
      <c r="D12" s="146"/>
      <c r="E12" s="147"/>
      <c r="F12" s="146"/>
    </row>
    <row r="13" spans="1:7" ht="14.1" customHeight="1">
      <c r="A13" s="143"/>
      <c r="B13" s="148" t="s">
        <v>126</v>
      </c>
      <c r="C13" s="145"/>
      <c r="D13" s="146"/>
      <c r="E13" s="147"/>
      <c r="F13" s="146"/>
    </row>
    <row r="14" spans="1:7" ht="14.1" customHeight="1">
      <c r="A14" s="143">
        <v>310000</v>
      </c>
      <c r="B14" s="146" t="s">
        <v>127</v>
      </c>
      <c r="C14" s="136" t="s">
        <v>128</v>
      </c>
      <c r="D14" s="137" t="s">
        <v>128</v>
      </c>
      <c r="E14" s="145">
        <v>0</v>
      </c>
      <c r="F14" s="136">
        <v>0</v>
      </c>
    </row>
    <row r="15" spans="1:7" ht="14.1" customHeight="1">
      <c r="A15" s="143">
        <v>311000</v>
      </c>
      <c r="B15" s="146" t="s">
        <v>129</v>
      </c>
      <c r="C15" s="149" t="s">
        <v>130</v>
      </c>
      <c r="D15" s="143">
        <v>50</v>
      </c>
      <c r="E15" s="141">
        <v>-50</v>
      </c>
      <c r="F15" s="150">
        <f>ROUND((100-E15)/D15,2)</f>
        <v>3</v>
      </c>
      <c r="G15" s="151"/>
    </row>
    <row r="16" spans="1:7" ht="14.1" customHeight="1">
      <c r="A16" s="143">
        <v>312000</v>
      </c>
      <c r="B16" s="146" t="s">
        <v>131</v>
      </c>
      <c r="C16" s="149" t="s">
        <v>132</v>
      </c>
      <c r="D16" s="143">
        <v>25</v>
      </c>
      <c r="E16" s="141">
        <v>-55</v>
      </c>
      <c r="F16" s="150">
        <f>ROUND((100-E16)/D16,2)</f>
        <v>6.2</v>
      </c>
      <c r="G16" s="151"/>
    </row>
    <row r="17" spans="1:7" ht="14.1" customHeight="1">
      <c r="A17" s="143">
        <v>314000</v>
      </c>
      <c r="B17" s="146" t="s">
        <v>133</v>
      </c>
      <c r="C17" s="149" t="s">
        <v>134</v>
      </c>
      <c r="D17" s="143">
        <v>35</v>
      </c>
      <c r="E17" s="141">
        <v>-40</v>
      </c>
      <c r="F17" s="150">
        <f>ROUND((100-E17)/D17,2)</f>
        <v>4</v>
      </c>
      <c r="G17" s="151"/>
    </row>
    <row r="18" spans="1:7" ht="14.1" customHeight="1">
      <c r="A18" s="143">
        <v>315000</v>
      </c>
      <c r="B18" s="146" t="s">
        <v>135</v>
      </c>
      <c r="C18" s="149" t="s">
        <v>136</v>
      </c>
      <c r="D18" s="143">
        <v>30</v>
      </c>
      <c r="E18" s="141">
        <v>-40</v>
      </c>
      <c r="F18" s="150">
        <f>ROUND((100-E18)/D18,2)</f>
        <v>4.67</v>
      </c>
      <c r="G18" s="151"/>
    </row>
    <row r="19" spans="1:7" ht="14.1" customHeight="1">
      <c r="A19" s="143">
        <v>316000</v>
      </c>
      <c r="B19" s="152" t="s">
        <v>137</v>
      </c>
      <c r="C19" s="149" t="s">
        <v>130</v>
      </c>
      <c r="D19" s="143">
        <v>35</v>
      </c>
      <c r="E19" s="141">
        <v>-25</v>
      </c>
      <c r="F19" s="150">
        <f>ROUND((100-E19)/D19,2)</f>
        <v>3.57</v>
      </c>
      <c r="G19" s="151"/>
    </row>
    <row r="20" spans="1:7" ht="14.1" customHeight="1">
      <c r="A20" s="143"/>
      <c r="B20" s="146"/>
      <c r="C20" s="138"/>
      <c r="D20" s="143"/>
      <c r="E20" s="153"/>
      <c r="F20" s="150"/>
      <c r="G20" s="151"/>
    </row>
    <row r="21" spans="1:7" ht="14.1" customHeight="1">
      <c r="A21" s="143"/>
      <c r="B21" s="148" t="s">
        <v>138</v>
      </c>
      <c r="C21" s="136"/>
      <c r="D21" s="143"/>
      <c r="E21" s="154"/>
      <c r="F21" s="143"/>
      <c r="G21" s="151"/>
    </row>
    <row r="22" spans="1:7" ht="14.1" customHeight="1">
      <c r="A22" s="143">
        <v>340100</v>
      </c>
      <c r="B22" s="146" t="s">
        <v>127</v>
      </c>
      <c r="C22" s="136" t="s">
        <v>128</v>
      </c>
      <c r="D22" s="137" t="s">
        <v>128</v>
      </c>
      <c r="E22" s="145">
        <v>0</v>
      </c>
      <c r="F22" s="136">
        <v>0</v>
      </c>
      <c r="G22" s="151"/>
    </row>
    <row r="23" spans="1:7" ht="14.1" customHeight="1">
      <c r="A23" s="143">
        <v>341000</v>
      </c>
      <c r="B23" s="146" t="s">
        <v>129</v>
      </c>
      <c r="C23" s="149" t="s">
        <v>139</v>
      </c>
      <c r="D23" s="143">
        <v>30</v>
      </c>
      <c r="E23" s="141">
        <v>-20</v>
      </c>
      <c r="F23" s="150">
        <f>ROUND((100-E23)/D23,2)</f>
        <v>4</v>
      </c>
      <c r="G23" s="151"/>
    </row>
    <row r="24" spans="1:7" ht="14.1" customHeight="1">
      <c r="A24" s="143">
        <v>342000</v>
      </c>
      <c r="B24" s="152" t="s">
        <v>140</v>
      </c>
      <c r="C24" s="149" t="s">
        <v>139</v>
      </c>
      <c r="D24" s="143">
        <v>30</v>
      </c>
      <c r="E24" s="141">
        <v>-20</v>
      </c>
      <c r="F24" s="150">
        <f>ROUND((100-E24)/D24,2)</f>
        <v>4</v>
      </c>
      <c r="G24" s="151"/>
    </row>
    <row r="25" spans="1:7" ht="14.1" customHeight="1">
      <c r="A25" s="143">
        <v>344000</v>
      </c>
      <c r="B25" s="146" t="s">
        <v>141</v>
      </c>
      <c r="C25" s="149" t="s">
        <v>139</v>
      </c>
      <c r="D25" s="143">
        <v>30</v>
      </c>
      <c r="E25" s="141">
        <v>-20</v>
      </c>
      <c r="F25" s="150">
        <f>ROUND((100-E25)/D25,2)</f>
        <v>4</v>
      </c>
      <c r="G25" s="151"/>
    </row>
    <row r="26" spans="1:7" ht="14.1" customHeight="1">
      <c r="A26" s="143">
        <v>345000</v>
      </c>
      <c r="B26" s="146" t="s">
        <v>135</v>
      </c>
      <c r="C26" s="149" t="s">
        <v>139</v>
      </c>
      <c r="D26" s="143">
        <v>30</v>
      </c>
      <c r="E26" s="141">
        <v>-20</v>
      </c>
      <c r="F26" s="150">
        <f>ROUND((100-E26)/D26,2)</f>
        <v>4</v>
      </c>
      <c r="G26" s="151"/>
    </row>
    <row r="27" spans="1:7" ht="14.1" customHeight="1">
      <c r="A27" s="143"/>
      <c r="B27" s="146"/>
      <c r="C27" s="138"/>
      <c r="D27" s="143"/>
      <c r="E27" s="153"/>
      <c r="F27" s="150"/>
      <c r="G27" s="151"/>
    </row>
    <row r="28" spans="1:7" ht="14.1" customHeight="1">
      <c r="A28" s="143"/>
      <c r="B28" s="148" t="s">
        <v>142</v>
      </c>
      <c r="C28" s="136"/>
      <c r="D28" s="143"/>
      <c r="E28" s="154"/>
      <c r="F28" s="143"/>
      <c r="G28" s="151"/>
    </row>
    <row r="29" spans="1:7" ht="14.1" customHeight="1">
      <c r="A29" s="143">
        <v>350100</v>
      </c>
      <c r="B29" s="146" t="s">
        <v>127</v>
      </c>
      <c r="C29" s="136" t="s">
        <v>128</v>
      </c>
      <c r="D29" s="137" t="s">
        <v>128</v>
      </c>
      <c r="E29" s="137" t="s">
        <v>128</v>
      </c>
      <c r="F29" s="136">
        <v>0</v>
      </c>
      <c r="G29" s="151"/>
    </row>
    <row r="30" spans="1:7" ht="14.1" customHeight="1">
      <c r="A30" s="143">
        <v>352000</v>
      </c>
      <c r="B30" s="146" t="s">
        <v>129</v>
      </c>
      <c r="C30" s="149" t="s">
        <v>143</v>
      </c>
      <c r="D30" s="143">
        <v>75</v>
      </c>
      <c r="E30" s="141">
        <v>-35</v>
      </c>
      <c r="F30" s="150">
        <f t="shared" ref="F30:F38" si="0">ROUND((100-E30)/D30,2)</f>
        <v>1.8</v>
      </c>
      <c r="G30" s="151"/>
    </row>
    <row r="31" spans="1:7" ht="14.1" customHeight="1">
      <c r="A31" s="143">
        <v>353000</v>
      </c>
      <c r="B31" s="146" t="s">
        <v>144</v>
      </c>
      <c r="C31" s="149" t="s">
        <v>134</v>
      </c>
      <c r="D31" s="143">
        <v>50</v>
      </c>
      <c r="E31" s="141">
        <v>-25</v>
      </c>
      <c r="F31" s="150">
        <f t="shared" si="0"/>
        <v>2.5</v>
      </c>
      <c r="G31" s="151"/>
    </row>
    <row r="32" spans="1:7" ht="14.1" customHeight="1">
      <c r="A32" s="143">
        <v>354000</v>
      </c>
      <c r="B32" s="146" t="s">
        <v>145</v>
      </c>
      <c r="C32" s="149" t="s">
        <v>139</v>
      </c>
      <c r="D32" s="143">
        <v>55</v>
      </c>
      <c r="E32" s="141">
        <v>-40</v>
      </c>
      <c r="F32" s="150">
        <f t="shared" si="0"/>
        <v>2.5499999999999998</v>
      </c>
      <c r="G32" s="151"/>
    </row>
    <row r="33" spans="1:7" ht="14.1" customHeight="1">
      <c r="A33" s="143">
        <v>356000</v>
      </c>
      <c r="B33" s="146" t="s">
        <v>146</v>
      </c>
      <c r="C33" s="149" t="s">
        <v>143</v>
      </c>
      <c r="D33" s="143">
        <v>45</v>
      </c>
      <c r="E33" s="141">
        <v>-35</v>
      </c>
      <c r="F33" s="150">
        <f t="shared" si="0"/>
        <v>3</v>
      </c>
      <c r="G33" s="151"/>
    </row>
    <row r="34" spans="1:7" ht="14.1" customHeight="1">
      <c r="A34" s="143">
        <v>303090</v>
      </c>
      <c r="B34" s="146" t="s">
        <v>147</v>
      </c>
      <c r="C34" s="153" t="s">
        <v>148</v>
      </c>
      <c r="D34" s="143">
        <v>5</v>
      </c>
      <c r="E34" s="145">
        <v>0</v>
      </c>
      <c r="F34" s="155">
        <f>ROUND((100-E34)/D34,2)</f>
        <v>20</v>
      </c>
      <c r="G34" s="151"/>
    </row>
    <row r="35" spans="1:7" ht="14.1" customHeight="1">
      <c r="A35" s="143">
        <v>357100</v>
      </c>
      <c r="B35" s="152" t="s">
        <v>149</v>
      </c>
      <c r="C35" s="136">
        <v>0</v>
      </c>
      <c r="D35" s="137" t="s">
        <v>128</v>
      </c>
      <c r="E35" s="156">
        <v>0</v>
      </c>
      <c r="F35" s="136">
        <v>0</v>
      </c>
      <c r="G35" s="151"/>
    </row>
    <row r="36" spans="1:7" ht="14.1" customHeight="1">
      <c r="A36" s="143">
        <v>357000</v>
      </c>
      <c r="B36" s="146" t="s">
        <v>150</v>
      </c>
      <c r="C36" s="149" t="s">
        <v>151</v>
      </c>
      <c r="D36" s="143">
        <v>65</v>
      </c>
      <c r="E36" s="141">
        <v>-20</v>
      </c>
      <c r="F36" s="150">
        <f t="shared" si="0"/>
        <v>1.85</v>
      </c>
      <c r="G36" s="151"/>
    </row>
    <row r="37" spans="1:7" ht="14.1" customHeight="1">
      <c r="A37" s="143">
        <v>357200</v>
      </c>
      <c r="B37" s="152" t="s">
        <v>152</v>
      </c>
      <c r="C37" s="149" t="s">
        <v>151</v>
      </c>
      <c r="D37" s="143">
        <v>65</v>
      </c>
      <c r="E37" s="141">
        <v>-20</v>
      </c>
      <c r="F37" s="150">
        <f t="shared" si="0"/>
        <v>1.85</v>
      </c>
      <c r="G37" s="151"/>
    </row>
    <row r="38" spans="1:7" ht="14.1" customHeight="1">
      <c r="A38" s="143">
        <v>358000</v>
      </c>
      <c r="B38" s="152" t="s">
        <v>153</v>
      </c>
      <c r="C38" s="149" t="s">
        <v>154</v>
      </c>
      <c r="D38" s="143">
        <v>60</v>
      </c>
      <c r="E38" s="141">
        <v>-15</v>
      </c>
      <c r="F38" s="150">
        <f t="shared" si="0"/>
        <v>1.92</v>
      </c>
      <c r="G38" s="151"/>
    </row>
    <row r="39" spans="1:7" ht="14.1" customHeight="1">
      <c r="A39" s="143"/>
      <c r="B39" s="146"/>
      <c r="C39" s="136"/>
      <c r="D39" s="143"/>
      <c r="E39" s="153"/>
      <c r="F39" s="150"/>
      <c r="G39" s="151"/>
    </row>
    <row r="40" spans="1:7" ht="14.1" customHeight="1">
      <c r="A40" s="143"/>
      <c r="B40" s="148" t="s">
        <v>155</v>
      </c>
      <c r="C40" s="136"/>
      <c r="D40" s="143"/>
      <c r="E40" s="154"/>
      <c r="F40" s="143"/>
      <c r="G40" s="151"/>
    </row>
    <row r="41" spans="1:7" ht="14.1" customHeight="1">
      <c r="A41" s="143">
        <v>360100</v>
      </c>
      <c r="B41" s="146" t="s">
        <v>127</v>
      </c>
      <c r="C41" s="136" t="s">
        <v>128</v>
      </c>
      <c r="D41" s="137" t="s">
        <v>128</v>
      </c>
      <c r="E41" s="145">
        <v>0</v>
      </c>
      <c r="F41" s="136">
        <v>0</v>
      </c>
      <c r="G41" s="151"/>
    </row>
    <row r="42" spans="1:7" ht="14.1" customHeight="1">
      <c r="A42" s="143">
        <v>360000</v>
      </c>
      <c r="B42" s="146" t="s">
        <v>156</v>
      </c>
      <c r="C42" s="153" t="s">
        <v>148</v>
      </c>
      <c r="D42" s="143">
        <v>50</v>
      </c>
      <c r="E42" s="145">
        <v>0</v>
      </c>
      <c r="F42" s="155">
        <f t="shared" ref="F42:F51" si="1">ROUND((100-E42)/D42,2)</f>
        <v>2</v>
      </c>
      <c r="G42" s="151"/>
    </row>
    <row r="43" spans="1:7" ht="14.1" customHeight="1">
      <c r="A43" s="143">
        <v>361000</v>
      </c>
      <c r="B43" s="146" t="s">
        <v>129</v>
      </c>
      <c r="C43" s="149" t="s">
        <v>134</v>
      </c>
      <c r="D43" s="143">
        <v>50</v>
      </c>
      <c r="E43" s="141">
        <v>-50</v>
      </c>
      <c r="F43" s="150">
        <f t="shared" si="1"/>
        <v>3</v>
      </c>
      <c r="G43" s="151"/>
    </row>
    <row r="44" spans="1:7" ht="14.1" customHeight="1">
      <c r="A44" s="191">
        <v>362000</v>
      </c>
      <c r="B44" s="192" t="s">
        <v>144</v>
      </c>
      <c r="C44" s="193" t="s">
        <v>157</v>
      </c>
      <c r="D44" s="191">
        <v>50</v>
      </c>
      <c r="E44" s="194">
        <v>-25</v>
      </c>
      <c r="F44" s="195">
        <f>ROUND((100-E44)/D44,2)</f>
        <v>2.5</v>
      </c>
      <c r="G44" s="288" t="s">
        <v>254</v>
      </c>
    </row>
    <row r="45" spans="1:7" ht="14.1" customHeight="1">
      <c r="A45" s="143">
        <v>364000</v>
      </c>
      <c r="B45" s="146" t="s">
        <v>158</v>
      </c>
      <c r="C45" s="157" t="s">
        <v>136</v>
      </c>
      <c r="D45" s="143">
        <v>60</v>
      </c>
      <c r="E45" s="141">
        <v>-100</v>
      </c>
      <c r="F45" s="150">
        <f t="shared" si="1"/>
        <v>3.33</v>
      </c>
      <c r="G45" s="151"/>
    </row>
    <row r="46" spans="1:7" ht="14.1" customHeight="1">
      <c r="A46" s="143">
        <v>303010</v>
      </c>
      <c r="B46" s="146" t="s">
        <v>159</v>
      </c>
      <c r="C46" s="143" t="s">
        <v>148</v>
      </c>
      <c r="D46" s="143">
        <v>5</v>
      </c>
      <c r="E46" s="156">
        <v>0</v>
      </c>
      <c r="F46" s="150">
        <f t="shared" si="1"/>
        <v>20</v>
      </c>
      <c r="G46" s="151"/>
    </row>
    <row r="47" spans="1:7" ht="14.1" customHeight="1">
      <c r="A47" s="143">
        <v>303015</v>
      </c>
      <c r="B47" s="152" t="s">
        <v>160</v>
      </c>
      <c r="C47" s="143" t="s">
        <v>148</v>
      </c>
      <c r="D47" s="143">
        <v>15</v>
      </c>
      <c r="E47" s="156">
        <v>0</v>
      </c>
      <c r="F47" s="150">
        <f t="shared" si="1"/>
        <v>6.67</v>
      </c>
      <c r="G47" s="151"/>
    </row>
    <row r="48" spans="1:7" ht="14.1" customHeight="1">
      <c r="A48" s="143">
        <v>365000</v>
      </c>
      <c r="B48" s="146" t="s">
        <v>146</v>
      </c>
      <c r="C48" s="157" t="s">
        <v>136</v>
      </c>
      <c r="D48" s="143">
        <v>70</v>
      </c>
      <c r="E48" s="141">
        <v>-55</v>
      </c>
      <c r="F48" s="150">
        <f t="shared" si="1"/>
        <v>2.21</v>
      </c>
      <c r="G48" s="151"/>
    </row>
    <row r="49" spans="1:7" ht="14.1" customHeight="1">
      <c r="A49" s="143">
        <v>366000</v>
      </c>
      <c r="B49" s="146" t="s">
        <v>150</v>
      </c>
      <c r="C49" s="157" t="s">
        <v>161</v>
      </c>
      <c r="D49" s="143">
        <v>85</v>
      </c>
      <c r="E49" s="141">
        <v>-40</v>
      </c>
      <c r="F49" s="150">
        <f t="shared" si="1"/>
        <v>1.65</v>
      </c>
      <c r="G49" s="151"/>
    </row>
    <row r="50" spans="1:7" ht="14.1" customHeight="1">
      <c r="A50" s="143">
        <v>366100</v>
      </c>
      <c r="B50" s="152" t="s">
        <v>162</v>
      </c>
      <c r="C50" s="157" t="s">
        <v>161</v>
      </c>
      <c r="D50" s="143">
        <v>85</v>
      </c>
      <c r="E50" s="141">
        <v>-40</v>
      </c>
      <c r="F50" s="150">
        <f t="shared" si="1"/>
        <v>1.65</v>
      </c>
      <c r="G50" s="151"/>
    </row>
    <row r="51" spans="1:7" ht="14.1" customHeight="1">
      <c r="A51" s="143">
        <v>367000</v>
      </c>
      <c r="B51" s="152" t="s">
        <v>153</v>
      </c>
      <c r="C51" s="157" t="s">
        <v>132</v>
      </c>
      <c r="D51" s="143">
        <v>50</v>
      </c>
      <c r="E51" s="141">
        <v>-70</v>
      </c>
      <c r="F51" s="150">
        <f t="shared" si="1"/>
        <v>3.4</v>
      </c>
      <c r="G51" s="151"/>
    </row>
    <row r="52" spans="1:7" ht="14.1" customHeight="1">
      <c r="A52" s="143">
        <v>368000</v>
      </c>
      <c r="B52" s="152" t="s">
        <v>163</v>
      </c>
      <c r="C52" s="149" t="s">
        <v>164</v>
      </c>
      <c r="D52" s="143">
        <v>35</v>
      </c>
      <c r="E52" s="141">
        <v>-20</v>
      </c>
      <c r="F52" s="150">
        <f>ROUND((100-E52)/D52,2)</f>
        <v>3.43</v>
      </c>
      <c r="G52" s="151"/>
    </row>
    <row r="53" spans="1:7" ht="14.1" customHeight="1">
      <c r="A53" s="143">
        <v>368100</v>
      </c>
      <c r="B53" s="146" t="s">
        <v>165</v>
      </c>
      <c r="C53" s="149" t="s">
        <v>166</v>
      </c>
      <c r="D53" s="143">
        <v>35</v>
      </c>
      <c r="E53" s="141">
        <v>-20</v>
      </c>
      <c r="F53" s="150">
        <f>ROUND((100-E53)/D53,2)</f>
        <v>3.43</v>
      </c>
      <c r="G53" s="151"/>
    </row>
    <row r="54" spans="1:7" ht="14.1" customHeight="1">
      <c r="A54" s="143">
        <v>369100</v>
      </c>
      <c r="B54" s="152" t="s">
        <v>167</v>
      </c>
      <c r="C54" s="157" t="s">
        <v>130</v>
      </c>
      <c r="D54" s="143">
        <v>70</v>
      </c>
      <c r="E54" s="141">
        <v>-175</v>
      </c>
      <c r="F54" s="150">
        <f t="shared" ref="F54:F62" si="2">ROUND((100-E54)/D54,2)</f>
        <v>3.93</v>
      </c>
      <c r="G54" s="151"/>
    </row>
    <row r="55" spans="1:7" ht="14.1" customHeight="1">
      <c r="A55" s="143">
        <v>369200</v>
      </c>
      <c r="B55" s="152" t="s">
        <v>168</v>
      </c>
      <c r="C55" s="157" t="s">
        <v>132</v>
      </c>
      <c r="D55" s="143">
        <v>80</v>
      </c>
      <c r="E55" s="141">
        <v>-150</v>
      </c>
      <c r="F55" s="150">
        <f t="shared" si="2"/>
        <v>3.13</v>
      </c>
      <c r="G55" s="151"/>
    </row>
    <row r="56" spans="1:7" ht="14.1" customHeight="1">
      <c r="A56" s="143">
        <v>370100</v>
      </c>
      <c r="B56" s="152" t="s">
        <v>169</v>
      </c>
      <c r="C56" s="157" t="s">
        <v>132</v>
      </c>
      <c r="D56" s="143">
        <v>35</v>
      </c>
      <c r="E56" s="141">
        <v>-5</v>
      </c>
      <c r="F56" s="150">
        <f t="shared" si="2"/>
        <v>3</v>
      </c>
      <c r="G56" s="151"/>
    </row>
    <row r="57" spans="1:7" ht="14.1" customHeight="1">
      <c r="A57" s="143">
        <v>370110</v>
      </c>
      <c r="B57" s="152" t="s">
        <v>170</v>
      </c>
      <c r="C57" s="157" t="s">
        <v>132</v>
      </c>
      <c r="D57" s="143">
        <v>20</v>
      </c>
      <c r="E57" s="141">
        <v>-5</v>
      </c>
      <c r="F57" s="150">
        <f t="shared" si="2"/>
        <v>5.25</v>
      </c>
      <c r="G57" s="151"/>
    </row>
    <row r="58" spans="1:7" ht="14.1" customHeight="1">
      <c r="A58" s="143">
        <v>370200</v>
      </c>
      <c r="B58" s="152" t="s">
        <v>171</v>
      </c>
      <c r="C58" s="153" t="s">
        <v>172</v>
      </c>
      <c r="D58" s="143">
        <v>35</v>
      </c>
      <c r="E58" s="156">
        <v>0</v>
      </c>
      <c r="F58" s="150">
        <f>ROUND((100-E58)/D58,2)</f>
        <v>2.86</v>
      </c>
      <c r="G58" s="151"/>
    </row>
    <row r="59" spans="1:7" ht="14.1" customHeight="1">
      <c r="A59" s="143">
        <v>370210</v>
      </c>
      <c r="B59" s="152" t="s">
        <v>173</v>
      </c>
      <c r="C59" s="153" t="s">
        <v>172</v>
      </c>
      <c r="D59" s="143">
        <v>20</v>
      </c>
      <c r="E59" s="156">
        <v>0</v>
      </c>
      <c r="F59" s="150">
        <f>ROUND((100-E59)/D59,2)</f>
        <v>5</v>
      </c>
      <c r="G59" s="151"/>
    </row>
    <row r="60" spans="1:7" ht="14.1" customHeight="1">
      <c r="A60" s="143">
        <v>371000</v>
      </c>
      <c r="B60" s="152" t="s">
        <v>174</v>
      </c>
      <c r="C60" s="157" t="s">
        <v>130</v>
      </c>
      <c r="D60" s="143">
        <v>70</v>
      </c>
      <c r="E60" s="156">
        <v>0</v>
      </c>
      <c r="F60" s="150">
        <f t="shared" si="2"/>
        <v>1.43</v>
      </c>
      <c r="G60" s="151"/>
    </row>
    <row r="61" spans="1:7" ht="14.1" customHeight="1">
      <c r="A61" s="143">
        <v>373100</v>
      </c>
      <c r="B61" s="152" t="s">
        <v>175</v>
      </c>
      <c r="C61" s="157" t="s">
        <v>176</v>
      </c>
      <c r="D61" s="143">
        <v>55</v>
      </c>
      <c r="E61" s="141">
        <v>-100</v>
      </c>
      <c r="F61" s="150">
        <f t="shared" si="2"/>
        <v>3.64</v>
      </c>
      <c r="G61" s="151"/>
    </row>
    <row r="62" spans="1:7" ht="14.1" customHeight="1">
      <c r="A62" s="143">
        <v>373200</v>
      </c>
      <c r="B62" s="152" t="s">
        <v>177</v>
      </c>
      <c r="C62" s="149" t="s">
        <v>130</v>
      </c>
      <c r="D62" s="143">
        <v>80</v>
      </c>
      <c r="E62" s="141">
        <v>-90</v>
      </c>
      <c r="F62" s="150">
        <f t="shared" si="2"/>
        <v>2.38</v>
      </c>
      <c r="G62" s="151"/>
    </row>
    <row r="63" spans="1:7" ht="14.1" customHeight="1">
      <c r="A63" s="143"/>
      <c r="B63" s="146"/>
      <c r="C63" s="138"/>
      <c r="D63" s="143"/>
      <c r="E63" s="153"/>
      <c r="F63" s="150"/>
      <c r="G63" s="151"/>
    </row>
    <row r="64" spans="1:7" ht="14.1" customHeight="1">
      <c r="A64" s="158"/>
      <c r="B64" s="159" t="s">
        <v>178</v>
      </c>
      <c r="C64" s="160"/>
      <c r="D64" s="160"/>
      <c r="E64" s="160"/>
      <c r="F64" s="160"/>
      <c r="G64" s="151"/>
    </row>
    <row r="65" spans="1:7" ht="14.1" customHeight="1">
      <c r="A65" s="158"/>
      <c r="B65" s="161"/>
      <c r="C65" s="162"/>
      <c r="D65" s="163"/>
      <c r="E65" s="163"/>
      <c r="F65" s="164"/>
      <c r="G65" s="151"/>
    </row>
    <row r="66" spans="1:7" ht="14.1" customHeight="1">
      <c r="A66" s="158"/>
      <c r="B66" s="165" t="s">
        <v>179</v>
      </c>
      <c r="C66" s="162"/>
      <c r="D66" s="163"/>
      <c r="E66" s="163"/>
      <c r="F66" s="164"/>
      <c r="G66" s="151"/>
    </row>
    <row r="67" spans="1:7" ht="14.1" customHeight="1">
      <c r="A67" s="158">
        <v>360000</v>
      </c>
      <c r="B67" s="166" t="s">
        <v>180</v>
      </c>
      <c r="C67" s="136" t="s">
        <v>128</v>
      </c>
      <c r="D67" s="143" t="s">
        <v>128</v>
      </c>
      <c r="E67" s="145">
        <v>0</v>
      </c>
      <c r="F67" s="136">
        <v>0</v>
      </c>
      <c r="G67" s="151"/>
    </row>
    <row r="68" spans="1:7" ht="14.1" customHeight="1">
      <c r="A68" s="158">
        <v>361000</v>
      </c>
      <c r="B68" s="167" t="s">
        <v>181</v>
      </c>
      <c r="C68" s="163" t="s">
        <v>182</v>
      </c>
      <c r="D68" s="143">
        <v>40</v>
      </c>
      <c r="E68" s="141">
        <v>-25</v>
      </c>
      <c r="F68" s="164">
        <f t="shared" ref="F68:F75" si="3">ROUND((100-E68)/D68,2)</f>
        <v>3.13</v>
      </c>
      <c r="G68" s="151"/>
    </row>
    <row r="69" spans="1:7" ht="14.1" customHeight="1">
      <c r="A69" s="158">
        <v>362100</v>
      </c>
      <c r="B69" s="167" t="s">
        <v>183</v>
      </c>
      <c r="C69" s="163" t="s">
        <v>184</v>
      </c>
      <c r="D69" s="143">
        <v>30</v>
      </c>
      <c r="E69" s="141">
        <v>-15</v>
      </c>
      <c r="F69" s="164">
        <f t="shared" si="3"/>
        <v>3.83</v>
      </c>
      <c r="G69" s="151"/>
    </row>
    <row r="70" spans="1:7" ht="14.1" customHeight="1">
      <c r="A70" s="158">
        <v>363000</v>
      </c>
      <c r="B70" s="161" t="s">
        <v>185</v>
      </c>
      <c r="C70" s="163" t="s">
        <v>139</v>
      </c>
      <c r="D70" s="143">
        <v>30</v>
      </c>
      <c r="E70" s="141">
        <v>-15</v>
      </c>
      <c r="F70" s="164">
        <f t="shared" si="3"/>
        <v>3.83</v>
      </c>
      <c r="G70" s="151"/>
    </row>
    <row r="71" spans="1:7" ht="14.1" customHeight="1">
      <c r="A71" s="158">
        <v>363100</v>
      </c>
      <c r="B71" s="161" t="s">
        <v>186</v>
      </c>
      <c r="C71" s="168" t="s">
        <v>139</v>
      </c>
      <c r="D71" s="143">
        <v>30</v>
      </c>
      <c r="E71" s="141">
        <v>-15</v>
      </c>
      <c r="F71" s="164">
        <f t="shared" si="3"/>
        <v>3.83</v>
      </c>
      <c r="G71" s="151"/>
    </row>
    <row r="72" spans="1:7" s="169" customFormat="1" ht="14.1" customHeight="1">
      <c r="A72" s="158">
        <v>363200</v>
      </c>
      <c r="B72" s="161" t="s">
        <v>187</v>
      </c>
      <c r="C72" s="168" t="s">
        <v>139</v>
      </c>
      <c r="D72" s="143">
        <v>30</v>
      </c>
      <c r="E72" s="141">
        <v>-15</v>
      </c>
      <c r="F72" s="164">
        <f t="shared" si="3"/>
        <v>3.83</v>
      </c>
      <c r="G72" s="151"/>
    </row>
    <row r="73" spans="1:7" s="169" customFormat="1" ht="14.1" customHeight="1">
      <c r="A73" s="158">
        <v>363300</v>
      </c>
      <c r="B73" s="167" t="s">
        <v>188</v>
      </c>
      <c r="C73" s="168" t="s">
        <v>139</v>
      </c>
      <c r="D73" s="143">
        <v>30</v>
      </c>
      <c r="E73" s="141">
        <v>-15</v>
      </c>
      <c r="F73" s="164">
        <f t="shared" si="3"/>
        <v>3.83</v>
      </c>
      <c r="G73" s="151"/>
    </row>
    <row r="74" spans="1:7" s="169" customFormat="1" ht="14.1" customHeight="1">
      <c r="A74" s="158">
        <v>363400</v>
      </c>
      <c r="B74" s="167" t="s">
        <v>189</v>
      </c>
      <c r="C74" s="168" t="s">
        <v>139</v>
      </c>
      <c r="D74" s="143">
        <v>30</v>
      </c>
      <c r="E74" s="141">
        <v>-15</v>
      </c>
      <c r="F74" s="164">
        <f t="shared" si="3"/>
        <v>3.83</v>
      </c>
      <c r="G74" s="151"/>
    </row>
    <row r="75" spans="1:7" s="169" customFormat="1" ht="14.1" customHeight="1">
      <c r="A75" s="158">
        <v>363500</v>
      </c>
      <c r="B75" s="161" t="s">
        <v>190</v>
      </c>
      <c r="C75" s="168" t="s">
        <v>139</v>
      </c>
      <c r="D75" s="143">
        <v>30</v>
      </c>
      <c r="E75" s="141">
        <v>-15</v>
      </c>
      <c r="F75" s="164">
        <f t="shared" si="3"/>
        <v>3.83</v>
      </c>
      <c r="G75" s="151"/>
    </row>
    <row r="76" spans="1:7" ht="14.1" customHeight="1">
      <c r="A76" s="158"/>
      <c r="B76" s="161"/>
      <c r="C76" s="163"/>
      <c r="D76" s="143"/>
      <c r="E76" s="141"/>
      <c r="F76" s="164"/>
    </row>
    <row r="77" spans="1:7" ht="14.1" customHeight="1">
      <c r="A77" s="158"/>
      <c r="B77" s="159" t="s">
        <v>142</v>
      </c>
      <c r="C77" s="168"/>
      <c r="D77" s="143"/>
      <c r="E77" s="141"/>
      <c r="F77" s="170"/>
    </row>
    <row r="78" spans="1:7" ht="14.1" customHeight="1">
      <c r="A78" s="158">
        <v>365100</v>
      </c>
      <c r="B78" s="161" t="s">
        <v>127</v>
      </c>
      <c r="C78" s="136" t="s">
        <v>128</v>
      </c>
      <c r="D78" s="143" t="s">
        <v>128</v>
      </c>
      <c r="E78" s="145">
        <v>0</v>
      </c>
      <c r="F78" s="136">
        <v>0</v>
      </c>
    </row>
    <row r="79" spans="1:7" ht="14.1" customHeight="1">
      <c r="A79" s="158">
        <v>366000</v>
      </c>
      <c r="B79" s="167" t="s">
        <v>191</v>
      </c>
      <c r="C79" s="171" t="s">
        <v>157</v>
      </c>
      <c r="D79" s="143">
        <v>40</v>
      </c>
      <c r="E79" s="141">
        <v>-50</v>
      </c>
      <c r="F79" s="164">
        <f>ROUND((100-E79)/D79,2)</f>
        <v>3.75</v>
      </c>
    </row>
    <row r="80" spans="1:7" ht="14.1" customHeight="1">
      <c r="A80" s="158">
        <v>367100</v>
      </c>
      <c r="B80" s="172" t="s">
        <v>192</v>
      </c>
      <c r="C80" s="171" t="s">
        <v>143</v>
      </c>
      <c r="D80" s="143">
        <v>85</v>
      </c>
      <c r="E80" s="141">
        <v>-60</v>
      </c>
      <c r="F80" s="164">
        <f>ROUND((100-E80)/D80,2)</f>
        <v>1.88</v>
      </c>
    </row>
    <row r="81" spans="1:6" ht="14.1" customHeight="1">
      <c r="A81" s="158">
        <v>367200</v>
      </c>
      <c r="B81" s="172" t="s">
        <v>193</v>
      </c>
      <c r="C81" s="173" t="s">
        <v>130</v>
      </c>
      <c r="D81" s="143">
        <v>75</v>
      </c>
      <c r="E81" s="141">
        <v>-100</v>
      </c>
      <c r="F81" s="170">
        <f>ROUND((100-E81)/D81,2)</f>
        <v>2.67</v>
      </c>
    </row>
    <row r="82" spans="1:6" ht="14.1" customHeight="1">
      <c r="A82" s="158">
        <v>367300</v>
      </c>
      <c r="B82" s="172" t="s">
        <v>194</v>
      </c>
      <c r="C82" s="168" t="s">
        <v>195</v>
      </c>
      <c r="D82" s="143">
        <v>85</v>
      </c>
      <c r="E82" s="141">
        <v>-80</v>
      </c>
      <c r="F82" s="170">
        <f>ROUND((100-E82)/D82,2)</f>
        <v>2.12</v>
      </c>
    </row>
    <row r="83" spans="1:6" ht="14.1" customHeight="1">
      <c r="A83" s="158">
        <v>367400</v>
      </c>
      <c r="B83" s="167" t="s">
        <v>196</v>
      </c>
      <c r="C83" s="136" t="s">
        <v>128</v>
      </c>
      <c r="D83" s="143" t="s">
        <v>128</v>
      </c>
      <c r="E83" s="145">
        <v>0</v>
      </c>
      <c r="F83" s="136">
        <v>0</v>
      </c>
    </row>
    <row r="84" spans="1:6" ht="14.1" customHeight="1">
      <c r="A84" s="158">
        <v>368000</v>
      </c>
      <c r="B84" s="167" t="s">
        <v>197</v>
      </c>
      <c r="C84" s="168" t="s">
        <v>139</v>
      </c>
      <c r="D84" s="143">
        <v>15</v>
      </c>
      <c r="E84" s="141">
        <v>-5</v>
      </c>
      <c r="F84" s="170">
        <f>ROUND((100-E84)/D84,2)</f>
        <v>7</v>
      </c>
    </row>
    <row r="85" spans="1:6" ht="14.1" customHeight="1">
      <c r="A85" s="158">
        <v>369000</v>
      </c>
      <c r="B85" s="167" t="s">
        <v>198</v>
      </c>
      <c r="C85" s="173" t="s">
        <v>130</v>
      </c>
      <c r="D85" s="143">
        <v>65</v>
      </c>
      <c r="E85" s="141">
        <v>-35</v>
      </c>
      <c r="F85" s="170">
        <f>ROUND((100-E85)/D85,2)</f>
        <v>2.08</v>
      </c>
    </row>
    <row r="86" spans="1:6" ht="14.1" customHeight="1">
      <c r="A86" s="158"/>
      <c r="B86" s="161"/>
      <c r="C86" s="168"/>
      <c r="D86" s="143"/>
      <c r="E86" s="141"/>
      <c r="F86" s="170"/>
    </row>
    <row r="87" spans="1:6" ht="14.1" customHeight="1">
      <c r="A87" s="158"/>
      <c r="B87" s="159" t="s">
        <v>155</v>
      </c>
      <c r="C87" s="168"/>
      <c r="D87" s="143"/>
      <c r="E87" s="141"/>
      <c r="F87" s="170"/>
    </row>
    <row r="88" spans="1:6" ht="14.1" customHeight="1">
      <c r="A88" s="174">
        <v>376120</v>
      </c>
      <c r="B88" s="161" t="s">
        <v>192</v>
      </c>
      <c r="C88" s="173" t="s">
        <v>143</v>
      </c>
      <c r="D88" s="143">
        <v>85</v>
      </c>
      <c r="E88" s="141">
        <v>-60</v>
      </c>
      <c r="F88" s="170">
        <f>ROUND((100-E88)/D88,2)</f>
        <v>1.88</v>
      </c>
    </row>
    <row r="89" spans="1:6" ht="14.1" customHeight="1">
      <c r="A89" s="174">
        <v>376130</v>
      </c>
      <c r="B89" s="167" t="s">
        <v>196</v>
      </c>
      <c r="C89" s="136" t="s">
        <v>128</v>
      </c>
      <c r="D89" s="143" t="s">
        <v>128</v>
      </c>
      <c r="E89" s="145">
        <v>0</v>
      </c>
      <c r="F89" s="136">
        <v>0</v>
      </c>
    </row>
    <row r="90" spans="1:6" ht="14.1" customHeight="1">
      <c r="A90" s="174">
        <v>376110</v>
      </c>
      <c r="B90" s="161" t="s">
        <v>199</v>
      </c>
      <c r="C90" s="173" t="s">
        <v>130</v>
      </c>
      <c r="D90" s="143">
        <v>75</v>
      </c>
      <c r="E90" s="141">
        <v>-100</v>
      </c>
      <c r="F90" s="170">
        <f>ROUND((100-E90)/D90,2)</f>
        <v>2.67</v>
      </c>
    </row>
    <row r="91" spans="1:6" ht="14.1" customHeight="1">
      <c r="A91" s="174">
        <v>376140</v>
      </c>
      <c r="B91" s="167" t="s">
        <v>200</v>
      </c>
      <c r="C91" s="136" t="s">
        <v>128</v>
      </c>
      <c r="D91" s="143" t="s">
        <v>128</v>
      </c>
      <c r="E91" s="145">
        <v>0</v>
      </c>
      <c r="F91" s="136">
        <v>0</v>
      </c>
    </row>
    <row r="92" spans="1:6" ht="14.1" customHeight="1">
      <c r="A92" s="174">
        <v>380100</v>
      </c>
      <c r="B92" s="161" t="s">
        <v>201</v>
      </c>
      <c r="C92" s="173" t="s">
        <v>132</v>
      </c>
      <c r="D92" s="143">
        <v>65</v>
      </c>
      <c r="E92" s="141">
        <v>-30</v>
      </c>
      <c r="F92" s="170">
        <f t="shared" ref="F92:F98" si="4">ROUND((100-E92)/D92,2)</f>
        <v>2</v>
      </c>
    </row>
    <row r="93" spans="1:6" ht="14.1" customHeight="1">
      <c r="A93" s="174">
        <v>380200</v>
      </c>
      <c r="B93" s="167" t="s">
        <v>202</v>
      </c>
      <c r="C93" s="136" t="s">
        <v>128</v>
      </c>
      <c r="D93" s="143" t="s">
        <v>128</v>
      </c>
      <c r="E93" s="145">
        <v>0</v>
      </c>
      <c r="F93" s="136">
        <v>0</v>
      </c>
    </row>
    <row r="94" spans="1:6" ht="14.1" customHeight="1">
      <c r="A94" s="158">
        <v>381000</v>
      </c>
      <c r="B94" s="161" t="s">
        <v>203</v>
      </c>
      <c r="C94" s="168" t="s">
        <v>166</v>
      </c>
      <c r="D94" s="143">
        <v>40</v>
      </c>
      <c r="E94" s="141">
        <v>-10</v>
      </c>
      <c r="F94" s="170">
        <f t="shared" si="4"/>
        <v>2.75</v>
      </c>
    </row>
    <row r="95" spans="1:6" ht="14.1" customHeight="1">
      <c r="A95" s="158">
        <v>382000</v>
      </c>
      <c r="B95" s="161" t="s">
        <v>204</v>
      </c>
      <c r="C95" s="153" t="s">
        <v>205</v>
      </c>
      <c r="D95" s="143">
        <v>40</v>
      </c>
      <c r="E95" s="145">
        <v>0</v>
      </c>
      <c r="F95" s="164">
        <f t="shared" si="4"/>
        <v>2.5</v>
      </c>
    </row>
    <row r="96" spans="1:6" ht="14.1" customHeight="1">
      <c r="A96" s="158">
        <v>383000</v>
      </c>
      <c r="B96" s="161" t="s">
        <v>206</v>
      </c>
      <c r="C96" s="171" t="s">
        <v>143</v>
      </c>
      <c r="D96" s="143">
        <v>35</v>
      </c>
      <c r="E96" s="141">
        <v>-20</v>
      </c>
      <c r="F96" s="164">
        <f t="shared" si="4"/>
        <v>3.43</v>
      </c>
    </row>
    <row r="97" spans="1:7" ht="14.1" customHeight="1">
      <c r="A97" s="158">
        <v>384000</v>
      </c>
      <c r="B97" s="167" t="s">
        <v>207</v>
      </c>
      <c r="C97" s="153" t="s">
        <v>208</v>
      </c>
      <c r="D97" s="143">
        <v>30</v>
      </c>
      <c r="E97" s="141">
        <v>-5</v>
      </c>
      <c r="F97" s="164">
        <f t="shared" si="4"/>
        <v>3.5</v>
      </c>
    </row>
    <row r="98" spans="1:7" ht="14.1" customHeight="1">
      <c r="A98" s="174">
        <v>303020</v>
      </c>
      <c r="B98" s="161" t="s">
        <v>209</v>
      </c>
      <c r="C98" s="171" t="s">
        <v>148</v>
      </c>
      <c r="D98" s="143">
        <v>5</v>
      </c>
      <c r="E98" s="145">
        <v>0</v>
      </c>
      <c r="F98" s="164">
        <f t="shared" si="4"/>
        <v>20</v>
      </c>
    </row>
    <row r="99" spans="1:7" ht="14.1" customHeight="1">
      <c r="C99" s="130"/>
      <c r="D99" s="143"/>
      <c r="E99" s="141"/>
    </row>
    <row r="100" spans="1:7" ht="14.1" customHeight="1">
      <c r="A100" s="158"/>
      <c r="B100" s="159" t="s">
        <v>210</v>
      </c>
      <c r="C100" s="163"/>
      <c r="D100" s="143"/>
      <c r="E100" s="141"/>
      <c r="F100" s="160"/>
      <c r="G100" s="151"/>
    </row>
    <row r="101" spans="1:7" ht="14.1" customHeight="1">
      <c r="A101" s="158"/>
      <c r="B101" s="161"/>
      <c r="C101" s="163"/>
      <c r="D101" s="143"/>
      <c r="E101" s="141"/>
      <c r="F101" s="164"/>
      <c r="G101" s="151"/>
    </row>
    <row r="102" spans="1:7" ht="14.1" customHeight="1">
      <c r="A102" s="175"/>
      <c r="B102" s="176" t="s">
        <v>211</v>
      </c>
      <c r="C102" s="133"/>
      <c r="D102" s="143"/>
      <c r="E102" s="141"/>
      <c r="F102" s="177"/>
    </row>
    <row r="103" spans="1:7" ht="14.1" customHeight="1">
      <c r="A103" s="175"/>
      <c r="B103" s="176"/>
      <c r="C103" s="133"/>
      <c r="D103" s="143"/>
      <c r="E103" s="141"/>
      <c r="F103" s="177"/>
    </row>
    <row r="104" spans="1:7" ht="14.1" customHeight="1">
      <c r="A104" s="178"/>
      <c r="B104" s="179" t="s">
        <v>127</v>
      </c>
      <c r="C104" s="133"/>
      <c r="D104" s="143"/>
      <c r="E104" s="141"/>
      <c r="F104" s="177"/>
    </row>
    <row r="105" spans="1:7" ht="14.1" customHeight="1">
      <c r="A105" s="178">
        <v>310020</v>
      </c>
      <c r="B105" s="179" t="s">
        <v>212</v>
      </c>
      <c r="C105" s="136" t="s">
        <v>128</v>
      </c>
      <c r="D105" s="143" t="s">
        <v>128</v>
      </c>
      <c r="E105" s="145">
        <v>0</v>
      </c>
      <c r="F105" s="136">
        <v>0</v>
      </c>
    </row>
    <row r="106" spans="1:7" ht="14.1" customHeight="1">
      <c r="A106" s="178">
        <v>310010</v>
      </c>
      <c r="B106" s="179" t="s">
        <v>213</v>
      </c>
      <c r="C106" s="136" t="s">
        <v>128</v>
      </c>
      <c r="D106" s="143" t="s">
        <v>128</v>
      </c>
      <c r="E106" s="145">
        <v>0</v>
      </c>
      <c r="F106" s="136">
        <v>0</v>
      </c>
    </row>
    <row r="107" spans="1:7" ht="14.1" customHeight="1">
      <c r="A107" s="178"/>
      <c r="B107" s="179"/>
      <c r="C107" s="133"/>
      <c r="D107" s="143"/>
      <c r="E107" s="141"/>
      <c r="F107" s="180"/>
    </row>
    <row r="108" spans="1:7" ht="14.1" customHeight="1">
      <c r="A108" s="178"/>
      <c r="B108" s="181" t="s">
        <v>214</v>
      </c>
      <c r="C108" s="133"/>
      <c r="D108" s="143"/>
      <c r="E108" s="141"/>
      <c r="F108" s="182"/>
    </row>
    <row r="109" spans="1:7" ht="14.1" customHeight="1">
      <c r="A109" s="178">
        <v>310400</v>
      </c>
      <c r="B109" s="179" t="s">
        <v>212</v>
      </c>
      <c r="C109" s="171" t="s">
        <v>148</v>
      </c>
      <c r="D109" s="143" t="s">
        <v>128</v>
      </c>
      <c r="E109" s="145">
        <v>0</v>
      </c>
      <c r="F109" s="164">
        <v>0</v>
      </c>
    </row>
    <row r="110" spans="1:7" ht="14.1" customHeight="1">
      <c r="A110" s="178">
        <v>310200</v>
      </c>
      <c r="B110" s="181" t="s">
        <v>215</v>
      </c>
      <c r="C110" s="171" t="s">
        <v>148</v>
      </c>
      <c r="D110" s="143" t="s">
        <v>128</v>
      </c>
      <c r="E110" s="145">
        <v>0</v>
      </c>
      <c r="F110" s="164">
        <v>0</v>
      </c>
    </row>
    <row r="111" spans="1:7" ht="14.1" customHeight="1">
      <c r="A111" s="178">
        <v>310300</v>
      </c>
      <c r="B111" s="181" t="s">
        <v>216</v>
      </c>
      <c r="C111" s="171" t="s">
        <v>148</v>
      </c>
      <c r="D111" s="143" t="s">
        <v>128</v>
      </c>
      <c r="E111" s="145">
        <v>0</v>
      </c>
      <c r="F111" s="164">
        <v>0</v>
      </c>
    </row>
    <row r="112" spans="1:7" ht="14.1" customHeight="1">
      <c r="A112" s="178"/>
      <c r="B112" s="181"/>
      <c r="C112" s="137"/>
      <c r="D112" s="143"/>
      <c r="E112" s="141"/>
      <c r="F112" s="183"/>
    </row>
    <row r="113" spans="1:6" ht="14.1" customHeight="1">
      <c r="A113" s="178"/>
      <c r="B113" s="179" t="s">
        <v>129</v>
      </c>
      <c r="C113" s="143"/>
      <c r="D113" s="143"/>
      <c r="E113" s="141"/>
      <c r="F113" s="182"/>
    </row>
    <row r="114" spans="1:6" ht="14.1" customHeight="1">
      <c r="A114" s="178">
        <v>311200</v>
      </c>
      <c r="B114" s="181" t="s">
        <v>217</v>
      </c>
      <c r="C114" s="153" t="s">
        <v>218</v>
      </c>
      <c r="D114" s="143" t="s">
        <v>128</v>
      </c>
      <c r="E114" s="145">
        <v>0</v>
      </c>
      <c r="F114" s="184">
        <v>1.2500000000000001E-2</v>
      </c>
    </row>
    <row r="115" spans="1:6" ht="14.1" customHeight="1">
      <c r="A115" s="178">
        <v>311300</v>
      </c>
      <c r="B115" s="179" t="s">
        <v>219</v>
      </c>
      <c r="C115" s="137" t="s">
        <v>176</v>
      </c>
      <c r="D115" s="143">
        <v>35</v>
      </c>
      <c r="E115" s="141">
        <v>-60</v>
      </c>
      <c r="F115" s="184">
        <f>ROUND(ROUND((1/D115),6)*(1-(E115/100)),4)</f>
        <v>4.5699999999999998E-2</v>
      </c>
    </row>
    <row r="116" spans="1:6" ht="14.1" customHeight="1">
      <c r="A116" s="178">
        <v>311100</v>
      </c>
      <c r="B116" s="179" t="s">
        <v>213</v>
      </c>
      <c r="C116" s="137" t="s">
        <v>176</v>
      </c>
      <c r="D116" s="143">
        <v>35</v>
      </c>
      <c r="E116" s="141">
        <v>-60</v>
      </c>
      <c r="F116" s="183">
        <f>ROUND(ROUND((1/D116),6)*(1-(E116/100)),4)</f>
        <v>4.5699999999999998E-2</v>
      </c>
    </row>
    <row r="117" spans="1:6" ht="14.1" customHeight="1">
      <c r="A117" s="178"/>
      <c r="B117" s="179"/>
      <c r="C117" s="133"/>
      <c r="D117" s="143"/>
      <c r="E117" s="141"/>
      <c r="F117" s="183"/>
    </row>
    <row r="118" spans="1:6" ht="14.1" customHeight="1">
      <c r="A118" s="178"/>
      <c r="B118" s="179" t="s">
        <v>131</v>
      </c>
      <c r="C118" s="143"/>
      <c r="D118" s="143"/>
      <c r="E118" s="141"/>
      <c r="F118" s="182"/>
    </row>
    <row r="119" spans="1:6" ht="14.1" customHeight="1">
      <c r="A119" s="178">
        <v>312200</v>
      </c>
      <c r="B119" s="181" t="s">
        <v>217</v>
      </c>
      <c r="C119" s="153" t="s">
        <v>218</v>
      </c>
      <c r="D119" s="143" t="s">
        <v>128</v>
      </c>
      <c r="E119" s="145">
        <v>0</v>
      </c>
      <c r="F119" s="184">
        <v>1.43E-2</v>
      </c>
    </row>
    <row r="120" spans="1:6" ht="14.1" customHeight="1">
      <c r="A120" s="178">
        <v>312300</v>
      </c>
      <c r="B120" s="179" t="s">
        <v>219</v>
      </c>
      <c r="C120" s="185" t="s">
        <v>182</v>
      </c>
      <c r="D120" s="143">
        <v>30</v>
      </c>
      <c r="E120" s="141">
        <v>-30</v>
      </c>
      <c r="F120" s="184">
        <f>ROUND(ROUND((1/D120),6)*(1-(E120/100)),4)</f>
        <v>4.3299999999999998E-2</v>
      </c>
    </row>
    <row r="121" spans="1:6" ht="14.1" customHeight="1">
      <c r="A121" s="178">
        <v>312100</v>
      </c>
      <c r="B121" s="179" t="s">
        <v>213</v>
      </c>
      <c r="C121" s="137" t="s">
        <v>136</v>
      </c>
      <c r="D121" s="143">
        <v>30</v>
      </c>
      <c r="E121" s="141">
        <v>-30</v>
      </c>
      <c r="F121" s="183">
        <f>ROUND(ROUND((1/D121),6)*(1-(E121/100)),4)</f>
        <v>4.3299999999999998E-2</v>
      </c>
    </row>
    <row r="122" spans="1:6" ht="14.1" customHeight="1">
      <c r="A122" s="178"/>
      <c r="B122" s="179"/>
      <c r="C122" s="133"/>
      <c r="D122" s="143"/>
      <c r="E122" s="141"/>
      <c r="F122" s="183"/>
    </row>
    <row r="123" spans="1:6" ht="14.1" customHeight="1">
      <c r="A123" s="178"/>
      <c r="B123" s="179" t="s">
        <v>220</v>
      </c>
      <c r="C123" s="143"/>
      <c r="D123" s="143"/>
      <c r="E123" s="141"/>
      <c r="F123" s="182"/>
    </row>
    <row r="124" spans="1:6" ht="14.1" customHeight="1">
      <c r="A124" s="178">
        <v>315200</v>
      </c>
      <c r="B124" s="181" t="s">
        <v>217</v>
      </c>
      <c r="C124" s="153" t="s">
        <v>218</v>
      </c>
      <c r="D124" s="143" t="s">
        <v>128</v>
      </c>
      <c r="E124" s="145">
        <v>0</v>
      </c>
      <c r="F124" s="184">
        <v>7.1000000000000004E-3</v>
      </c>
    </row>
    <row r="125" spans="1:6" ht="14.1" customHeight="1">
      <c r="A125" s="178">
        <v>315300</v>
      </c>
      <c r="B125" s="179" t="s">
        <v>219</v>
      </c>
      <c r="C125" s="137" t="s">
        <v>136</v>
      </c>
      <c r="D125" s="143">
        <v>35</v>
      </c>
      <c r="E125" s="141">
        <v>-25</v>
      </c>
      <c r="F125" s="184">
        <f>ROUND(ROUND((1/D125),6)*(1-(E125/100)),4)</f>
        <v>3.5700000000000003E-2</v>
      </c>
    </row>
    <row r="126" spans="1:6" ht="14.1" customHeight="1">
      <c r="A126" s="178">
        <v>315100</v>
      </c>
      <c r="B126" s="179" t="s">
        <v>213</v>
      </c>
      <c r="C126" s="137" t="s">
        <v>136</v>
      </c>
      <c r="D126" s="143">
        <v>35</v>
      </c>
      <c r="E126" s="141">
        <v>-25</v>
      </c>
      <c r="F126" s="183">
        <f>ROUND(ROUND((1/D126),6)*(1-(E126/100)),4)</f>
        <v>3.5700000000000003E-2</v>
      </c>
    </row>
    <row r="127" spans="1:6" ht="14.1" customHeight="1">
      <c r="A127" s="178"/>
      <c r="B127" s="179"/>
      <c r="C127" s="133"/>
      <c r="D127" s="143"/>
      <c r="E127" s="141"/>
      <c r="F127" s="183"/>
    </row>
    <row r="128" spans="1:6" ht="14.1" customHeight="1">
      <c r="A128" s="178"/>
      <c r="B128" s="181" t="s">
        <v>221</v>
      </c>
      <c r="C128" s="143"/>
      <c r="D128" s="143"/>
      <c r="E128" s="141"/>
      <c r="F128" s="182"/>
    </row>
    <row r="129" spans="1:6" ht="14.1" customHeight="1">
      <c r="A129" s="178">
        <v>316200</v>
      </c>
      <c r="B129" s="181" t="s">
        <v>217</v>
      </c>
      <c r="C129" s="153" t="s">
        <v>218</v>
      </c>
      <c r="D129" s="143" t="s">
        <v>128</v>
      </c>
      <c r="E129" s="145">
        <v>0</v>
      </c>
      <c r="F129" s="184">
        <v>2.2000000000000001E-3</v>
      </c>
    </row>
    <row r="130" spans="1:6" ht="14.1" customHeight="1">
      <c r="A130" s="178">
        <v>316300</v>
      </c>
      <c r="B130" s="179" t="s">
        <v>219</v>
      </c>
      <c r="C130" s="137" t="s">
        <v>166</v>
      </c>
      <c r="D130" s="143">
        <v>40</v>
      </c>
      <c r="E130" s="141">
        <v>-10</v>
      </c>
      <c r="F130" s="184">
        <f>ROUND(ROUND((1/D130),6)*(1-(E130/100)),4)</f>
        <v>2.75E-2</v>
      </c>
    </row>
    <row r="131" spans="1:6" ht="14.1" customHeight="1">
      <c r="A131" s="178">
        <v>316100</v>
      </c>
      <c r="B131" s="179" t="s">
        <v>213</v>
      </c>
      <c r="C131" s="137" t="s">
        <v>166</v>
      </c>
      <c r="D131" s="143">
        <v>40</v>
      </c>
      <c r="E131" s="141">
        <v>-10</v>
      </c>
      <c r="F131" s="183">
        <f>ROUND(ROUND((1/D131),6)*(1-(E131/100)),4)</f>
        <v>2.75E-2</v>
      </c>
    </row>
    <row r="132" spans="1:6" ht="14.1" customHeight="1">
      <c r="A132" s="178"/>
      <c r="B132" s="186"/>
      <c r="C132" s="133"/>
      <c r="D132" s="143"/>
      <c r="E132" s="141"/>
      <c r="F132" s="177"/>
    </row>
    <row r="133" spans="1:6" ht="14.1" customHeight="1">
      <c r="A133" s="178"/>
      <c r="B133" s="176" t="s">
        <v>155</v>
      </c>
      <c r="C133" s="133"/>
      <c r="D133" s="143"/>
      <c r="E133" s="141"/>
      <c r="F133" s="177"/>
    </row>
    <row r="134" spans="1:6" ht="14.1" customHeight="1">
      <c r="A134" s="178"/>
      <c r="B134" s="179"/>
      <c r="C134" s="133"/>
      <c r="D134" s="143"/>
      <c r="E134" s="141"/>
      <c r="F134" s="177"/>
    </row>
    <row r="135" spans="1:6" ht="14.1" customHeight="1">
      <c r="A135" s="178">
        <v>351000</v>
      </c>
      <c r="B135" s="179" t="s">
        <v>129</v>
      </c>
      <c r="C135" s="133" t="s">
        <v>195</v>
      </c>
      <c r="D135" s="143">
        <v>50</v>
      </c>
      <c r="E135" s="145">
        <v>0</v>
      </c>
      <c r="F135" s="184">
        <f t="shared" ref="F135:F144" si="5">ROUND(ROUND((1/D135),6)*(1-(E135/100)),4)</f>
        <v>0.02</v>
      </c>
    </row>
    <row r="136" spans="1:6" ht="14.1" customHeight="1">
      <c r="A136" s="178">
        <v>303040</v>
      </c>
      <c r="B136" s="181" t="s">
        <v>159</v>
      </c>
      <c r="C136" s="137" t="s">
        <v>148</v>
      </c>
      <c r="D136" s="143">
        <v>5</v>
      </c>
      <c r="E136" s="145">
        <v>0</v>
      </c>
      <c r="F136" s="184">
        <f t="shared" si="5"/>
        <v>0.2</v>
      </c>
    </row>
    <row r="137" spans="1:6" ht="14.1" customHeight="1">
      <c r="A137" s="178">
        <v>353010</v>
      </c>
      <c r="B137" s="179" t="s">
        <v>222</v>
      </c>
      <c r="C137" s="187" t="s">
        <v>136</v>
      </c>
      <c r="D137" s="143">
        <v>80</v>
      </c>
      <c r="E137" s="141">
        <v>-75</v>
      </c>
      <c r="F137" s="184">
        <f t="shared" si="5"/>
        <v>2.1899999999999999E-2</v>
      </c>
    </row>
    <row r="138" spans="1:6" ht="14.1" customHeight="1">
      <c r="A138" s="178">
        <v>353020</v>
      </c>
      <c r="B138" s="179" t="s">
        <v>223</v>
      </c>
      <c r="C138" s="187" t="s">
        <v>136</v>
      </c>
      <c r="D138" s="143">
        <v>80</v>
      </c>
      <c r="E138" s="141">
        <v>-75</v>
      </c>
      <c r="F138" s="184">
        <f t="shared" si="5"/>
        <v>2.1899999999999999E-2</v>
      </c>
    </row>
    <row r="139" spans="1:6" ht="14.1" customHeight="1">
      <c r="A139" s="178">
        <v>353110</v>
      </c>
      <c r="B139" s="181" t="s">
        <v>224</v>
      </c>
      <c r="C139" s="187" t="s">
        <v>161</v>
      </c>
      <c r="D139" s="143">
        <v>45</v>
      </c>
      <c r="E139" s="141">
        <v>-45</v>
      </c>
      <c r="F139" s="184">
        <f t="shared" si="5"/>
        <v>3.2199999999999999E-2</v>
      </c>
    </row>
    <row r="140" spans="1:6" ht="14.1" customHeight="1">
      <c r="A140" s="178">
        <v>353120</v>
      </c>
      <c r="B140" s="181" t="s">
        <v>225</v>
      </c>
      <c r="C140" s="187" t="s">
        <v>161</v>
      </c>
      <c r="D140" s="143">
        <v>45</v>
      </c>
      <c r="E140" s="141">
        <v>-45</v>
      </c>
      <c r="F140" s="184">
        <f t="shared" si="5"/>
        <v>3.2199999999999999E-2</v>
      </c>
    </row>
    <row r="141" spans="1:6" ht="14.1" customHeight="1">
      <c r="A141" s="178">
        <v>359000</v>
      </c>
      <c r="B141" s="179" t="s">
        <v>201</v>
      </c>
      <c r="C141" s="187" t="s">
        <v>176</v>
      </c>
      <c r="D141" s="143">
        <v>60</v>
      </c>
      <c r="E141" s="141">
        <v>-50</v>
      </c>
      <c r="F141" s="184">
        <f t="shared" si="5"/>
        <v>2.5000000000000001E-2</v>
      </c>
    </row>
    <row r="142" spans="1:6" ht="14.1" customHeight="1">
      <c r="A142" s="178">
        <v>360000</v>
      </c>
      <c r="B142" s="179" t="s">
        <v>203</v>
      </c>
      <c r="C142" s="185" t="s">
        <v>134</v>
      </c>
      <c r="D142" s="143">
        <v>35</v>
      </c>
      <c r="E142" s="141">
        <v>-5</v>
      </c>
      <c r="F142" s="184">
        <f t="shared" si="5"/>
        <v>0.03</v>
      </c>
    </row>
    <row r="143" spans="1:6" ht="14.1" customHeight="1">
      <c r="A143" s="178">
        <v>361000</v>
      </c>
      <c r="B143" s="181" t="s">
        <v>226</v>
      </c>
      <c r="C143" s="187" t="s">
        <v>130</v>
      </c>
      <c r="D143" s="143">
        <v>60</v>
      </c>
      <c r="E143" s="141">
        <v>-15</v>
      </c>
      <c r="F143" s="184">
        <f t="shared" si="5"/>
        <v>1.9199999999999998E-2</v>
      </c>
    </row>
    <row r="144" spans="1:6" ht="14.1" customHeight="1">
      <c r="A144" s="178">
        <v>362000</v>
      </c>
      <c r="B144" s="181" t="s">
        <v>227</v>
      </c>
      <c r="C144" s="185" t="s">
        <v>132</v>
      </c>
      <c r="D144" s="143">
        <v>60</v>
      </c>
      <c r="E144" s="141">
        <v>-20</v>
      </c>
      <c r="F144" s="184">
        <f t="shared" si="5"/>
        <v>0.02</v>
      </c>
    </row>
    <row r="145" spans="1:7" ht="14.1" customHeight="1">
      <c r="C145" s="130"/>
      <c r="D145" s="143"/>
      <c r="E145" s="141"/>
    </row>
    <row r="146" spans="1:7" ht="14.1" customHeight="1">
      <c r="A146" s="143"/>
      <c r="B146" s="148" t="s">
        <v>228</v>
      </c>
      <c r="C146" s="188"/>
      <c r="D146" s="143"/>
      <c r="E146" s="141"/>
      <c r="F146" s="150"/>
      <c r="G146" s="151"/>
    </row>
    <row r="147" spans="1:7" ht="14.1" customHeight="1">
      <c r="A147" s="143"/>
      <c r="B147" s="148"/>
      <c r="C147" s="188"/>
      <c r="D147" s="143"/>
      <c r="E147" s="141"/>
      <c r="F147" s="150"/>
      <c r="G147" s="151"/>
    </row>
    <row r="148" spans="1:7" ht="14.1" customHeight="1">
      <c r="A148" s="143"/>
      <c r="B148" s="148" t="s">
        <v>229</v>
      </c>
      <c r="C148" s="136"/>
      <c r="D148" s="143"/>
      <c r="E148" s="141"/>
      <c r="F148" s="143"/>
      <c r="G148" s="151"/>
    </row>
    <row r="149" spans="1:7" ht="14.1" customHeight="1">
      <c r="A149" s="143"/>
      <c r="B149" s="146" t="s">
        <v>159</v>
      </c>
      <c r="C149" s="136"/>
      <c r="D149" s="143"/>
      <c r="E149" s="141"/>
      <c r="F149" s="133"/>
      <c r="G149" s="151"/>
    </row>
    <row r="150" spans="1:7" ht="14.1" customHeight="1">
      <c r="A150" s="143">
        <v>303060</v>
      </c>
      <c r="B150" s="152" t="s">
        <v>230</v>
      </c>
      <c r="C150" s="137" t="s">
        <v>148</v>
      </c>
      <c r="D150" s="143">
        <v>5</v>
      </c>
      <c r="E150" s="145">
        <v>0</v>
      </c>
      <c r="F150" s="184">
        <f t="shared" ref="F150:F152" si="6">ROUND(ROUND((1/D150),6)*(1-(E150/100)),4)</f>
        <v>0.2</v>
      </c>
      <c r="G150" s="151"/>
    </row>
    <row r="151" spans="1:7" ht="14.1" customHeight="1">
      <c r="A151" s="143">
        <v>303070</v>
      </c>
      <c r="B151" s="152" t="s">
        <v>231</v>
      </c>
      <c r="C151" s="137" t="s">
        <v>148</v>
      </c>
      <c r="D151" s="143">
        <v>10</v>
      </c>
      <c r="E151" s="145">
        <v>0</v>
      </c>
      <c r="F151" s="184">
        <f t="shared" si="6"/>
        <v>0.1</v>
      </c>
      <c r="G151" s="151"/>
    </row>
    <row r="152" spans="1:7" ht="14.1" customHeight="1">
      <c r="A152" s="143">
        <v>303080</v>
      </c>
      <c r="B152" s="152" t="s">
        <v>232</v>
      </c>
      <c r="C152" s="137" t="s">
        <v>148</v>
      </c>
      <c r="D152" s="143">
        <v>15</v>
      </c>
      <c r="E152" s="145">
        <v>0</v>
      </c>
      <c r="F152" s="184">
        <f t="shared" si="6"/>
        <v>6.6699999999999995E-2</v>
      </c>
      <c r="G152" s="151"/>
    </row>
    <row r="153" spans="1:7" ht="14.1" customHeight="1">
      <c r="C153" s="130"/>
      <c r="D153" s="143"/>
      <c r="E153" s="141"/>
      <c r="F153" s="130"/>
      <c r="G153" s="151"/>
    </row>
    <row r="154" spans="1:7" ht="14.1" customHeight="1">
      <c r="A154" s="143"/>
      <c r="B154" s="148" t="s">
        <v>233</v>
      </c>
      <c r="C154" s="136"/>
      <c r="D154" s="143"/>
      <c r="E154" s="141"/>
      <c r="F154" s="133"/>
      <c r="G154" s="151"/>
    </row>
    <row r="155" spans="1:7" ht="14.1" customHeight="1">
      <c r="A155" s="143">
        <v>389000</v>
      </c>
      <c r="B155" s="146" t="s">
        <v>127</v>
      </c>
      <c r="C155" s="136" t="s">
        <v>128</v>
      </c>
      <c r="D155" s="143" t="s">
        <v>128</v>
      </c>
      <c r="E155" s="145">
        <v>0</v>
      </c>
      <c r="F155" s="136">
        <v>0</v>
      </c>
      <c r="G155" s="151"/>
    </row>
    <row r="156" spans="1:7" ht="14.1" customHeight="1">
      <c r="A156" s="143">
        <v>390000</v>
      </c>
      <c r="B156" s="146" t="s">
        <v>129</v>
      </c>
      <c r="C156" s="149" t="s">
        <v>132</v>
      </c>
      <c r="D156" s="143">
        <v>55</v>
      </c>
      <c r="E156" s="141">
        <v>-75</v>
      </c>
      <c r="F156" s="150">
        <f>ROUND((100-E156)/D156,2)</f>
        <v>3.18</v>
      </c>
      <c r="G156" s="151"/>
    </row>
    <row r="157" spans="1:7" ht="14.1" customHeight="1">
      <c r="A157" s="143">
        <v>390400</v>
      </c>
      <c r="B157" s="146" t="s">
        <v>234</v>
      </c>
      <c r="C157" s="136" t="s">
        <v>128</v>
      </c>
      <c r="D157" s="143" t="s">
        <v>128</v>
      </c>
      <c r="E157" s="145">
        <v>0</v>
      </c>
      <c r="F157" s="136">
        <v>0</v>
      </c>
      <c r="G157" s="151"/>
    </row>
    <row r="158" spans="1:7" ht="14.1" customHeight="1">
      <c r="A158" s="143"/>
      <c r="B158" s="146"/>
      <c r="C158" s="136"/>
      <c r="D158" s="143"/>
      <c r="E158" s="141"/>
      <c r="F158" s="133"/>
      <c r="G158" s="151"/>
    </row>
    <row r="159" spans="1:7" ht="14.1" customHeight="1">
      <c r="A159" s="143"/>
      <c r="B159" s="148" t="s">
        <v>235</v>
      </c>
      <c r="C159" s="136"/>
      <c r="D159" s="143"/>
      <c r="E159" s="141"/>
      <c r="F159" s="143"/>
      <c r="G159" s="151"/>
    </row>
    <row r="160" spans="1:7" ht="14.1" customHeight="1">
      <c r="A160" s="143">
        <v>391700</v>
      </c>
      <c r="B160" s="142" t="s">
        <v>236</v>
      </c>
      <c r="C160" s="137" t="s">
        <v>148</v>
      </c>
      <c r="D160" s="143">
        <v>8</v>
      </c>
      <c r="E160" s="141">
        <v>5</v>
      </c>
      <c r="F160" s="150">
        <f t="shared" ref="F160:F168" si="7">ROUND((100-E160)/D160,2)</f>
        <v>11.88</v>
      </c>
      <c r="G160" s="151"/>
    </row>
    <row r="161" spans="1:7" ht="14.1" customHeight="1">
      <c r="A161" s="143">
        <v>391110</v>
      </c>
      <c r="B161" s="142" t="s">
        <v>237</v>
      </c>
      <c r="C161" s="137" t="s">
        <v>148</v>
      </c>
      <c r="D161" s="143">
        <v>18</v>
      </c>
      <c r="E161" s="145">
        <v>0</v>
      </c>
      <c r="F161" s="150">
        <f t="shared" si="7"/>
        <v>5.56</v>
      </c>
      <c r="G161" s="151"/>
    </row>
    <row r="162" spans="1:7" ht="14.1" customHeight="1">
      <c r="A162" s="143">
        <v>392500</v>
      </c>
      <c r="B162" s="146" t="s">
        <v>238</v>
      </c>
      <c r="C162" s="137" t="s">
        <v>148</v>
      </c>
      <c r="D162" s="143">
        <v>8</v>
      </c>
      <c r="E162" s="141">
        <v>10</v>
      </c>
      <c r="F162" s="150">
        <f t="shared" si="7"/>
        <v>11.25</v>
      </c>
      <c r="G162" s="151"/>
    </row>
    <row r="163" spans="1:7" ht="14.1" customHeight="1">
      <c r="A163" s="143">
        <v>393000</v>
      </c>
      <c r="B163" s="146" t="s">
        <v>239</v>
      </c>
      <c r="C163" s="137" t="s">
        <v>148</v>
      </c>
      <c r="D163" s="143">
        <v>20</v>
      </c>
      <c r="E163" s="141">
        <v>5</v>
      </c>
      <c r="F163" s="150">
        <f t="shared" si="7"/>
        <v>4.75</v>
      </c>
      <c r="G163" s="151"/>
    </row>
    <row r="164" spans="1:7" ht="14.1" customHeight="1">
      <c r="A164" s="143">
        <v>394000</v>
      </c>
      <c r="B164" s="152" t="s">
        <v>240</v>
      </c>
      <c r="C164" s="137" t="s">
        <v>148</v>
      </c>
      <c r="D164" s="143">
        <v>18</v>
      </c>
      <c r="E164" s="141">
        <v>5</v>
      </c>
      <c r="F164" s="150">
        <f t="shared" si="7"/>
        <v>5.28</v>
      </c>
      <c r="G164" s="151"/>
    </row>
    <row r="165" spans="1:7" ht="14.1" customHeight="1">
      <c r="A165" s="143">
        <v>395000</v>
      </c>
      <c r="B165" s="146" t="s">
        <v>241</v>
      </c>
      <c r="C165" s="137" t="s">
        <v>148</v>
      </c>
      <c r="D165" s="143">
        <v>20</v>
      </c>
      <c r="E165" s="145">
        <v>0</v>
      </c>
      <c r="F165" s="150">
        <f t="shared" si="7"/>
        <v>5</v>
      </c>
      <c r="G165" s="151"/>
    </row>
    <row r="166" spans="1:7" ht="14.1" customHeight="1">
      <c r="A166" s="143">
        <v>396000</v>
      </c>
      <c r="B166" s="146" t="s">
        <v>242</v>
      </c>
      <c r="C166" s="137" t="s">
        <v>148</v>
      </c>
      <c r="D166" s="143">
        <v>12</v>
      </c>
      <c r="E166" s="141">
        <v>10</v>
      </c>
      <c r="F166" s="150">
        <f t="shared" si="7"/>
        <v>7.5</v>
      </c>
      <c r="G166" s="151"/>
    </row>
    <row r="167" spans="1:7" ht="14.1" customHeight="1">
      <c r="A167" s="143">
        <v>397000</v>
      </c>
      <c r="B167" s="146" t="s">
        <v>243</v>
      </c>
      <c r="C167" s="137" t="s">
        <v>148</v>
      </c>
      <c r="D167" s="143">
        <v>15</v>
      </c>
      <c r="E167" s="145">
        <v>0</v>
      </c>
      <c r="F167" s="150">
        <f t="shared" si="7"/>
        <v>6.67</v>
      </c>
      <c r="G167" s="151"/>
    </row>
    <row r="168" spans="1:7" ht="14.1" customHeight="1">
      <c r="A168" s="143">
        <v>398000</v>
      </c>
      <c r="B168" s="146" t="s">
        <v>244</v>
      </c>
      <c r="C168" s="137" t="s">
        <v>148</v>
      </c>
      <c r="D168" s="143">
        <v>20</v>
      </c>
      <c r="E168" s="145">
        <v>0</v>
      </c>
      <c r="F168" s="150">
        <f t="shared" si="7"/>
        <v>5</v>
      </c>
      <c r="G168" s="151"/>
    </row>
    <row r="171" spans="1:7" ht="14.1" customHeight="1">
      <c r="A171" s="189" t="s">
        <v>245</v>
      </c>
      <c r="B171" s="190" t="s">
        <v>246</v>
      </c>
    </row>
    <row r="172" spans="1:7" ht="14.1" customHeight="1">
      <c r="A172" s="189" t="s">
        <v>247</v>
      </c>
      <c r="B172" s="190" t="s">
        <v>248</v>
      </c>
    </row>
    <row r="173" spans="1:7" ht="14.1" customHeight="1">
      <c r="A173" s="189" t="s">
        <v>249</v>
      </c>
      <c r="B173" s="190" t="s">
        <v>250</v>
      </c>
    </row>
    <row r="174" spans="1:7" ht="14.1" customHeight="1">
      <c r="A174" s="189" t="s">
        <v>251</v>
      </c>
      <c r="B174" s="190" t="s">
        <v>252</v>
      </c>
    </row>
    <row r="175" spans="1:7" ht="14.1" customHeight="1">
      <c r="A175" s="189"/>
      <c r="B175" s="190"/>
    </row>
  </sheetData>
  <mergeCells count="2">
    <mergeCell ref="A4:F4"/>
    <mergeCell ref="A5:F5"/>
  </mergeCells>
  <printOptions horizontalCentered="1"/>
  <pageMargins left="0.5" right="0.5" top="0.5" bottom="0.25" header="0.3" footer="0.5"/>
  <pageSetup scale="72" fitToHeight="0" orientation="portrait" r:id="rId1"/>
  <headerFooter alignWithMargins="0"/>
  <rowBreaks count="3" manualBreakCount="3">
    <brk id="62" max="6" man="1"/>
    <brk id="99" max="6" man="1"/>
    <brk id="145" max="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1"/>
  <sheetViews>
    <sheetView workbookViewId="0">
      <selection activeCell="N7" sqref="N7"/>
    </sheetView>
  </sheetViews>
  <sheetFormatPr defaultRowHeight="12.75"/>
  <cols>
    <col min="1" max="1" width="17.140625" style="218" customWidth="1"/>
    <col min="2" max="2" width="4.5703125" style="218" customWidth="1"/>
    <col min="3" max="3" width="14.140625" style="219" customWidth="1"/>
    <col min="4" max="4" width="9.140625" style="220"/>
    <col min="5" max="5" width="3.7109375" style="218" customWidth="1"/>
    <col min="6" max="6" width="17.42578125" style="220" customWidth="1"/>
    <col min="7" max="7" width="3.7109375" style="218" customWidth="1"/>
    <col min="8" max="8" width="17.42578125" style="220" customWidth="1"/>
    <col min="9" max="9" width="3.7109375" style="218" customWidth="1"/>
    <col min="10" max="10" width="17.42578125" style="220" customWidth="1"/>
    <col min="11" max="11" width="3.7109375" style="218" customWidth="1"/>
    <col min="12" max="12" width="14.85546875" style="220" customWidth="1"/>
    <col min="13" max="13" width="3.7109375" style="218" customWidth="1"/>
    <col min="14" max="14" width="14.85546875" style="220" customWidth="1"/>
    <col min="15" max="15" width="3.7109375" style="218" customWidth="1"/>
    <col min="16" max="16" width="14.85546875" style="220" customWidth="1"/>
    <col min="17" max="17" width="12.7109375" style="221" customWidth="1"/>
    <col min="18" max="18" width="4.5703125" style="218" customWidth="1"/>
    <col min="19" max="16384" width="9.140625" style="218"/>
  </cols>
  <sheetData>
    <row r="1" spans="1:18">
      <c r="A1" s="217" t="s">
        <v>265</v>
      </c>
    </row>
    <row r="4" spans="1:18" ht="13.5" thickBot="1"/>
    <row r="5" spans="1:18" ht="13.5" thickBot="1">
      <c r="B5" s="222"/>
      <c r="C5" s="223"/>
      <c r="D5" s="224"/>
      <c r="E5" s="225"/>
      <c r="F5" s="224"/>
      <c r="G5" s="225"/>
      <c r="H5" s="224"/>
      <c r="I5" s="225"/>
      <c r="J5" s="224"/>
      <c r="K5" s="225"/>
      <c r="L5" s="224"/>
      <c r="M5" s="225"/>
      <c r="N5" s="224"/>
      <c r="O5" s="225"/>
      <c r="P5" s="224"/>
      <c r="Q5" s="226"/>
      <c r="R5" s="227"/>
    </row>
    <row r="6" spans="1:18" ht="13.5" thickBot="1">
      <c r="B6" s="228"/>
      <c r="C6" s="229"/>
      <c r="D6" s="230"/>
      <c r="E6" s="231"/>
      <c r="F6" s="467" t="s">
        <v>266</v>
      </c>
      <c r="G6" s="468"/>
      <c r="H6" s="468"/>
      <c r="I6" s="468"/>
      <c r="J6" s="469"/>
      <c r="K6" s="231"/>
      <c r="L6" s="467" t="s">
        <v>267</v>
      </c>
      <c r="M6" s="468"/>
      <c r="N6" s="468"/>
      <c r="O6" s="468"/>
      <c r="P6" s="469"/>
      <c r="Q6" s="232"/>
      <c r="R6" s="233"/>
    </row>
    <row r="7" spans="1:18">
      <c r="B7" s="228"/>
      <c r="C7" s="229"/>
      <c r="D7" s="230"/>
      <c r="E7" s="231"/>
      <c r="F7" s="230"/>
      <c r="G7" s="231"/>
      <c r="H7" s="230"/>
      <c r="I7" s="231"/>
      <c r="J7" s="230"/>
      <c r="K7" s="231"/>
      <c r="L7" s="230"/>
      <c r="M7" s="231"/>
      <c r="N7" s="230"/>
      <c r="O7" s="231"/>
      <c r="P7" s="230"/>
      <c r="Q7" s="234"/>
      <c r="R7" s="233"/>
    </row>
    <row r="8" spans="1:18">
      <c r="B8" s="228"/>
      <c r="C8" s="229"/>
      <c r="D8" s="235" t="s">
        <v>268</v>
      </c>
      <c r="E8" s="231"/>
      <c r="F8" s="235" t="s">
        <v>269</v>
      </c>
      <c r="G8" s="231"/>
      <c r="H8" s="230"/>
      <c r="I8" s="231"/>
      <c r="J8" s="235" t="s">
        <v>270</v>
      </c>
      <c r="K8" s="231"/>
      <c r="L8" s="235" t="s">
        <v>271</v>
      </c>
      <c r="M8" s="231"/>
      <c r="N8" s="235" t="s">
        <v>270</v>
      </c>
      <c r="O8" s="231"/>
      <c r="P8" s="236" t="s">
        <v>272</v>
      </c>
      <c r="Q8" s="232"/>
      <c r="R8" s="233"/>
    </row>
    <row r="9" spans="1:18">
      <c r="B9" s="228"/>
      <c r="C9" s="229"/>
      <c r="D9" s="230"/>
      <c r="E9" s="231"/>
      <c r="F9" s="230"/>
      <c r="G9" s="231"/>
      <c r="H9" s="230"/>
      <c r="I9" s="231"/>
      <c r="J9" s="230"/>
      <c r="K9" s="231"/>
      <c r="L9" s="230"/>
      <c r="M9" s="231"/>
      <c r="N9" s="230"/>
      <c r="O9" s="231"/>
      <c r="P9" s="237"/>
      <c r="Q9" s="232"/>
      <c r="R9" s="233"/>
    </row>
    <row r="10" spans="1:18">
      <c r="B10" s="228"/>
      <c r="C10" s="229"/>
      <c r="D10" s="238">
        <v>2014</v>
      </c>
      <c r="E10" s="239"/>
      <c r="F10" s="240">
        <v>0.09</v>
      </c>
      <c r="G10" s="241"/>
      <c r="H10" s="240">
        <v>0.17</v>
      </c>
      <c r="I10" s="241"/>
      <c r="J10" s="242">
        <f>F10*H10</f>
        <v>1.5300000000000001E-2</v>
      </c>
      <c r="K10" s="241"/>
      <c r="L10" s="243">
        <v>7.0999999999999994E-2</v>
      </c>
      <c r="M10" s="239"/>
      <c r="N10" s="244">
        <f>J10</f>
        <v>1.5300000000000001E-2</v>
      </c>
      <c r="O10" s="245"/>
      <c r="P10" s="242">
        <f>SUM(L10:N10)</f>
        <v>8.6299999999999988E-2</v>
      </c>
      <c r="Q10" s="246"/>
      <c r="R10" s="233"/>
    </row>
    <row r="11" spans="1:18">
      <c r="B11" s="228"/>
      <c r="C11" s="229"/>
      <c r="D11" s="230"/>
      <c r="E11" s="231"/>
      <c r="F11" s="247"/>
      <c r="G11" s="248"/>
      <c r="H11" s="247"/>
      <c r="I11" s="248"/>
      <c r="J11" s="249"/>
      <c r="K11" s="248"/>
      <c r="L11" s="247"/>
      <c r="M11" s="231"/>
      <c r="N11" s="250"/>
      <c r="O11" s="251"/>
      <c r="P11" s="250"/>
      <c r="Q11" s="234"/>
      <c r="R11" s="233"/>
    </row>
    <row r="12" spans="1:18">
      <c r="B12" s="228"/>
      <c r="C12" s="229"/>
      <c r="D12" s="238">
        <v>2015</v>
      </c>
      <c r="E12" s="239"/>
      <c r="F12" s="243">
        <v>7.0999999999999994E-2</v>
      </c>
      <c r="G12" s="241"/>
      <c r="H12" s="243">
        <v>0.25600000000000001</v>
      </c>
      <c r="I12" s="241"/>
      <c r="J12" s="242">
        <f>F12*H12</f>
        <v>1.8175999999999998E-2</v>
      </c>
      <c r="K12" s="241"/>
      <c r="L12" s="243">
        <v>7.0999999999999994E-2</v>
      </c>
      <c r="M12" s="239"/>
      <c r="N12" s="244">
        <f>J12</f>
        <v>1.8175999999999998E-2</v>
      </c>
      <c r="O12" s="245"/>
      <c r="P12" s="242">
        <f>SUM(L12:N12)</f>
        <v>8.9175999999999991E-2</v>
      </c>
      <c r="Q12" s="246"/>
      <c r="R12" s="233"/>
    </row>
    <row r="13" spans="1:18">
      <c r="B13" s="228"/>
      <c r="C13" s="229"/>
      <c r="D13" s="230"/>
      <c r="E13" s="231"/>
      <c r="F13" s="247"/>
      <c r="G13" s="248"/>
      <c r="H13" s="247"/>
      <c r="I13" s="248"/>
      <c r="J13" s="249"/>
      <c r="K13" s="248"/>
      <c r="L13" s="247"/>
      <c r="M13" s="231"/>
      <c r="N13" s="250"/>
      <c r="O13" s="251"/>
      <c r="P13" s="250"/>
      <c r="Q13" s="234"/>
      <c r="R13" s="233"/>
    </row>
    <row r="14" spans="1:18" ht="14.25">
      <c r="B14" s="228"/>
      <c r="C14" s="252"/>
      <c r="D14" s="238" t="s">
        <v>273</v>
      </c>
      <c r="E14" s="253"/>
      <c r="F14" s="243">
        <v>6.5000000000000002E-2</v>
      </c>
      <c r="G14" s="253"/>
      <c r="H14" s="243">
        <v>0.25600000000000001</v>
      </c>
      <c r="I14" s="253"/>
      <c r="J14" s="242">
        <f>F14*H14</f>
        <v>1.6640000000000002E-2</v>
      </c>
      <c r="K14" s="241"/>
      <c r="L14" s="243">
        <v>6.5000000000000002E-2</v>
      </c>
      <c r="M14" s="239"/>
      <c r="N14" s="244">
        <f>J14</f>
        <v>1.6640000000000002E-2</v>
      </c>
      <c r="O14" s="245"/>
      <c r="P14" s="242">
        <f>SUM(L14:N14)</f>
        <v>8.1640000000000004E-2</v>
      </c>
      <c r="Q14" s="246"/>
      <c r="R14" s="233"/>
    </row>
    <row r="15" spans="1:18" ht="13.5" thickBot="1">
      <c r="B15" s="254"/>
      <c r="C15" s="255"/>
      <c r="D15" s="256"/>
      <c r="E15" s="257"/>
      <c r="F15" s="258"/>
      <c r="G15" s="259"/>
      <c r="H15" s="258"/>
      <c r="I15" s="259"/>
      <c r="J15" s="258"/>
      <c r="K15" s="260"/>
      <c r="L15" s="261"/>
      <c r="M15" s="257"/>
      <c r="N15" s="256"/>
      <c r="O15" s="257"/>
      <c r="P15" s="256"/>
      <c r="Q15" s="262"/>
      <c r="R15" s="263"/>
    </row>
    <row r="16" spans="1:18">
      <c r="F16" s="264"/>
      <c r="G16" s="265"/>
      <c r="H16" s="264"/>
      <c r="I16" s="265"/>
      <c r="J16" s="264"/>
      <c r="K16" s="266"/>
      <c r="L16" s="267"/>
    </row>
    <row r="17" spans="2:17">
      <c r="C17" s="268"/>
      <c r="D17" s="269"/>
      <c r="F17" s="264"/>
      <c r="G17" s="265"/>
      <c r="H17" s="264"/>
      <c r="I17" s="265"/>
      <c r="J17" s="264"/>
      <c r="K17" s="266"/>
      <c r="L17" s="267"/>
    </row>
    <row r="18" spans="2:17" ht="14.25">
      <c r="C18" s="270" t="s">
        <v>274</v>
      </c>
      <c r="D18" s="271" t="s">
        <v>275</v>
      </c>
      <c r="F18" s="264"/>
      <c r="G18" s="265"/>
      <c r="H18" s="264"/>
      <c r="I18" s="265"/>
      <c r="J18" s="264"/>
      <c r="K18" s="266"/>
      <c r="L18" s="267"/>
      <c r="N18" s="218"/>
      <c r="P18" s="218"/>
      <c r="Q18" s="218"/>
    </row>
    <row r="19" spans="2:17">
      <c r="C19" s="268"/>
      <c r="D19" s="272" t="s">
        <v>276</v>
      </c>
      <c r="F19" s="264"/>
      <c r="G19" s="265"/>
      <c r="H19" s="264"/>
      <c r="I19" s="265"/>
      <c r="J19" s="264"/>
      <c r="K19" s="266"/>
      <c r="L19" s="267"/>
      <c r="N19" s="218"/>
      <c r="P19" s="218"/>
      <c r="Q19" s="218"/>
    </row>
    <row r="20" spans="2:17">
      <c r="C20" s="268"/>
      <c r="D20" s="269" t="s">
        <v>277</v>
      </c>
      <c r="F20" s="267"/>
      <c r="G20" s="266"/>
      <c r="H20" s="267"/>
      <c r="I20" s="266"/>
      <c r="J20" s="273"/>
      <c r="K20" s="266"/>
      <c r="L20" s="267"/>
      <c r="N20" s="218"/>
      <c r="P20" s="218"/>
      <c r="Q20" s="218"/>
    </row>
    <row r="21" spans="2:17">
      <c r="C21" s="268"/>
      <c r="D21" s="269"/>
      <c r="F21" s="267"/>
      <c r="G21" s="266"/>
      <c r="H21" s="267"/>
      <c r="I21" s="266"/>
      <c r="J21" s="273"/>
      <c r="K21" s="266"/>
      <c r="L21" s="267"/>
      <c r="N21" s="218"/>
      <c r="P21" s="218"/>
      <c r="Q21" s="218"/>
    </row>
    <row r="22" spans="2:17">
      <c r="C22" s="268"/>
      <c r="D22" s="269"/>
      <c r="F22" s="267"/>
      <c r="G22" s="266"/>
      <c r="H22" s="267"/>
      <c r="I22" s="266"/>
      <c r="J22" s="273"/>
      <c r="K22" s="266"/>
      <c r="L22" s="267"/>
      <c r="N22" s="218"/>
      <c r="P22" s="218"/>
      <c r="Q22" s="218"/>
    </row>
    <row r="23" spans="2:17" ht="13.5" thickBot="1">
      <c r="C23" s="268"/>
      <c r="D23" s="269"/>
      <c r="J23" s="274"/>
      <c r="N23" s="218"/>
      <c r="P23" s="218"/>
      <c r="Q23" s="218"/>
    </row>
    <row r="24" spans="2:17">
      <c r="B24" s="222"/>
      <c r="C24" s="275"/>
      <c r="D24" s="276"/>
      <c r="E24" s="225"/>
      <c r="F24" s="224"/>
      <c r="G24" s="225"/>
      <c r="H24" s="224"/>
      <c r="I24" s="225"/>
      <c r="J24" s="277"/>
      <c r="K24" s="225"/>
      <c r="L24" s="224"/>
      <c r="M24" s="225"/>
      <c r="N24" s="225"/>
      <c r="O24" s="227"/>
      <c r="P24" s="218"/>
      <c r="Q24" s="218"/>
    </row>
    <row r="25" spans="2:17">
      <c r="B25" s="228"/>
      <c r="C25" s="231"/>
      <c r="D25" s="278"/>
      <c r="E25" s="231"/>
      <c r="F25" s="279" t="s">
        <v>78</v>
      </c>
      <c r="G25" s="231"/>
      <c r="H25" s="235" t="s">
        <v>271</v>
      </c>
      <c r="I25" s="231"/>
      <c r="J25" s="235" t="s">
        <v>270</v>
      </c>
      <c r="K25" s="231"/>
      <c r="L25" s="235" t="s">
        <v>278</v>
      </c>
      <c r="M25" s="231"/>
      <c r="N25" s="280" t="s">
        <v>6</v>
      </c>
      <c r="O25" s="233"/>
      <c r="P25" s="218"/>
      <c r="Q25" s="218"/>
    </row>
    <row r="26" spans="2:17">
      <c r="B26" s="228"/>
      <c r="C26" s="281"/>
      <c r="D26" s="278"/>
      <c r="E26" s="231"/>
      <c r="F26" s="230"/>
      <c r="G26" s="231"/>
      <c r="H26" s="230"/>
      <c r="I26" s="231"/>
      <c r="J26" s="230"/>
      <c r="K26" s="231"/>
      <c r="L26" s="230"/>
      <c r="M26" s="231"/>
      <c r="N26" s="231"/>
      <c r="O26" s="233"/>
      <c r="P26" s="218"/>
      <c r="Q26" s="218"/>
    </row>
    <row r="27" spans="2:17">
      <c r="B27" s="228"/>
      <c r="C27" s="231" t="s">
        <v>279</v>
      </c>
      <c r="D27" s="278"/>
      <c r="E27" s="231"/>
      <c r="F27" s="250">
        <v>0.35</v>
      </c>
      <c r="G27" s="251"/>
      <c r="H27" s="250">
        <f>+L10</f>
        <v>7.0999999999999994E-2</v>
      </c>
      <c r="I27" s="251"/>
      <c r="J27" s="250">
        <f>+N10</f>
        <v>1.5300000000000001E-2</v>
      </c>
      <c r="K27" s="251"/>
      <c r="L27" s="250">
        <f>-P10*0.35</f>
        <v>-3.0204999999999992E-2</v>
      </c>
      <c r="M27" s="282"/>
      <c r="N27" s="251">
        <f>SUM(F27:L27)</f>
        <v>0.40609499999999998</v>
      </c>
      <c r="O27" s="233"/>
      <c r="P27" s="218"/>
      <c r="Q27" s="218"/>
    </row>
    <row r="28" spans="2:17">
      <c r="B28" s="228"/>
      <c r="C28" s="231"/>
      <c r="D28" s="278"/>
      <c r="E28" s="231"/>
      <c r="F28" s="250"/>
      <c r="G28" s="251"/>
      <c r="H28" s="250"/>
      <c r="I28" s="251"/>
      <c r="J28" s="250"/>
      <c r="K28" s="251"/>
      <c r="L28" s="250"/>
      <c r="M28" s="231"/>
      <c r="N28" s="231"/>
      <c r="O28" s="233"/>
      <c r="P28" s="218"/>
      <c r="Q28" s="218"/>
    </row>
    <row r="29" spans="2:17">
      <c r="B29" s="228"/>
      <c r="C29" s="231" t="s">
        <v>280</v>
      </c>
      <c r="D29" s="230"/>
      <c r="E29" s="231"/>
      <c r="F29" s="284">
        <v>0.35</v>
      </c>
      <c r="G29" s="285"/>
      <c r="H29" s="284">
        <f>+L14</f>
        <v>6.5000000000000002E-2</v>
      </c>
      <c r="I29" s="285"/>
      <c r="J29" s="284">
        <f>+N14</f>
        <v>1.6640000000000002E-2</v>
      </c>
      <c r="K29" s="251"/>
      <c r="L29" s="250">
        <f>-P14*0.35</f>
        <v>-2.8573999999999999E-2</v>
      </c>
      <c r="M29" s="282"/>
      <c r="N29" s="251">
        <f>SUM(F29:L29)</f>
        <v>0.40306599999999998</v>
      </c>
      <c r="O29" s="233"/>
      <c r="P29" s="283"/>
    </row>
    <row r="30" spans="2:17">
      <c r="B30" s="228"/>
      <c r="C30" s="229"/>
      <c r="D30" s="230"/>
      <c r="E30" s="231"/>
      <c r="F30" s="230"/>
      <c r="G30" s="231"/>
      <c r="H30" s="230"/>
      <c r="I30" s="231"/>
      <c r="J30" s="230"/>
      <c r="K30" s="231"/>
      <c r="L30" s="230"/>
      <c r="M30" s="231"/>
      <c r="N30" s="230"/>
      <c r="O30" s="233"/>
    </row>
    <row r="31" spans="2:17" ht="13.5" thickBot="1">
      <c r="B31" s="254"/>
      <c r="C31" s="255"/>
      <c r="D31" s="256"/>
      <c r="E31" s="257"/>
      <c r="F31" s="256"/>
      <c r="G31" s="257"/>
      <c r="H31" s="256"/>
      <c r="I31" s="257"/>
      <c r="J31" s="256"/>
      <c r="K31" s="257"/>
      <c r="L31" s="256"/>
      <c r="M31" s="257"/>
      <c r="N31" s="256"/>
      <c r="O31" s="263"/>
    </row>
  </sheetData>
  <mergeCells count="2">
    <mergeCell ref="F6:J6"/>
    <mergeCell ref="L6:P6"/>
  </mergeCells>
  <pageMargins left="0.7" right="0.7" top="0.75" bottom="0.75" header="0.3" footer="0.3"/>
  <pageSetup scale="6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66"/>
  <sheetViews>
    <sheetView showGridLines="0" workbookViewId="0">
      <pane ySplit="3" topLeftCell="A4" activePane="bottomLeft" state="frozen"/>
      <selection activeCell="N7" sqref="N7"/>
      <selection pane="bottomLeft" activeCell="E2" sqref="E2"/>
    </sheetView>
  </sheetViews>
  <sheetFormatPr defaultRowHeight="15"/>
  <cols>
    <col min="1" max="1" width="12.42578125" style="347" customWidth="1"/>
    <col min="2" max="2" width="5" style="347" bestFit="1" customWidth="1"/>
    <col min="3" max="3" width="4.7109375" style="347" customWidth="1"/>
    <col min="4" max="4" width="54" style="347" bestFit="1" customWidth="1"/>
    <col min="5" max="17" width="8.7109375" style="347" customWidth="1"/>
    <col min="18" max="18" width="9.5703125" style="347" bestFit="1" customWidth="1"/>
    <col min="19" max="19" width="23.28515625" style="348" customWidth="1"/>
    <col min="20" max="20" width="1.7109375" style="347" customWidth="1"/>
    <col min="21" max="21" width="23.28515625" style="348" customWidth="1"/>
    <col min="22" max="22" width="19.7109375" style="348" customWidth="1"/>
    <col min="23" max="23" width="10.7109375" style="348" customWidth="1"/>
    <col min="24" max="24" width="10.42578125" style="348" customWidth="1"/>
    <col min="25" max="25" width="11" style="348" customWidth="1"/>
    <col min="26" max="26" width="12.28515625" style="348" customWidth="1"/>
    <col min="27" max="16384" width="9.140625" style="347"/>
  </cols>
  <sheetData>
    <row r="1" spans="1:26" ht="21">
      <c r="A1" s="346" t="s">
        <v>362</v>
      </c>
    </row>
    <row r="3" spans="1:26" ht="30">
      <c r="D3" s="348" t="s">
        <v>2</v>
      </c>
      <c r="E3" s="348">
        <v>2014</v>
      </c>
      <c r="F3" s="348">
        <v>2015</v>
      </c>
      <c r="G3" s="348">
        <v>2016</v>
      </c>
      <c r="H3" s="348">
        <v>2017</v>
      </c>
      <c r="I3" s="348">
        <v>2018</v>
      </c>
      <c r="J3" s="348">
        <v>2019</v>
      </c>
      <c r="K3" s="348">
        <v>2020</v>
      </c>
      <c r="L3" s="348">
        <v>2021</v>
      </c>
      <c r="M3" s="348">
        <v>2022</v>
      </c>
      <c r="N3" s="348">
        <v>2023</v>
      </c>
      <c r="O3" s="348">
        <v>2024</v>
      </c>
      <c r="P3" s="348">
        <v>2025</v>
      </c>
      <c r="Q3" s="348">
        <v>2026</v>
      </c>
      <c r="R3" s="349" t="s">
        <v>272</v>
      </c>
      <c r="S3" s="349" t="s">
        <v>303</v>
      </c>
      <c r="U3" s="358" t="s">
        <v>312</v>
      </c>
      <c r="V3" s="358" t="s">
        <v>313</v>
      </c>
      <c r="W3" s="358" t="s">
        <v>1</v>
      </c>
      <c r="X3" s="358" t="s">
        <v>3</v>
      </c>
      <c r="Y3" s="358" t="s">
        <v>314</v>
      </c>
      <c r="Z3" s="358" t="s">
        <v>315</v>
      </c>
    </row>
    <row r="4" spans="1:26"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348"/>
      <c r="O4" s="348"/>
      <c r="P4" s="348"/>
      <c r="Q4" s="348"/>
      <c r="R4" s="349"/>
      <c r="S4" s="349"/>
      <c r="U4" s="358"/>
      <c r="V4" s="358"/>
      <c r="W4" s="358"/>
      <c r="X4" s="358"/>
      <c r="Y4" s="358"/>
      <c r="Z4" s="358"/>
    </row>
    <row r="5" spans="1:26" s="350" customFormat="1"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2"/>
      <c r="U5" s="352"/>
      <c r="V5" s="352"/>
      <c r="W5" s="352"/>
      <c r="X5" s="352"/>
      <c r="Y5" s="352"/>
      <c r="Z5" s="352"/>
    </row>
    <row r="6" spans="1:26" ht="15" customHeight="1">
      <c r="A6" s="436" t="s">
        <v>304</v>
      </c>
      <c r="B6" s="353">
        <v>2017</v>
      </c>
      <c r="C6" s="365">
        <v>1</v>
      </c>
      <c r="D6" s="353" t="s">
        <v>80</v>
      </c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4"/>
      <c r="R6" s="354">
        <f>SUM(E6:Q6)</f>
        <v>0</v>
      </c>
      <c r="S6" s="459" t="s">
        <v>305</v>
      </c>
      <c r="U6" s="459" t="s">
        <v>316</v>
      </c>
      <c r="V6" s="459">
        <v>10</v>
      </c>
      <c r="W6" s="459">
        <v>1</v>
      </c>
      <c r="X6" s="459" t="s">
        <v>318</v>
      </c>
      <c r="Y6" s="459" t="s">
        <v>320</v>
      </c>
      <c r="Z6" s="459" t="s">
        <v>305</v>
      </c>
    </row>
    <row r="7" spans="1:26">
      <c r="A7" s="437"/>
      <c r="B7" s="355">
        <v>2026</v>
      </c>
      <c r="C7" s="366">
        <v>1</v>
      </c>
      <c r="D7" s="355" t="s">
        <v>80</v>
      </c>
      <c r="E7" s="356">
        <v>0.9</v>
      </c>
      <c r="F7" s="356">
        <v>15.1</v>
      </c>
      <c r="G7" s="356">
        <v>11.8</v>
      </c>
      <c r="H7" s="356">
        <v>83</v>
      </c>
      <c r="I7" s="356">
        <v>39.200000000000003</v>
      </c>
      <c r="J7" s="356"/>
      <c r="K7" s="356"/>
      <c r="L7" s="356"/>
      <c r="M7" s="356"/>
      <c r="N7" s="356"/>
      <c r="O7" s="356"/>
      <c r="P7" s="356"/>
      <c r="Q7" s="356"/>
      <c r="R7" s="356">
        <f>SUM(E7:Q7)</f>
        <v>150</v>
      </c>
      <c r="S7" s="460"/>
      <c r="U7" s="460"/>
      <c r="V7" s="460"/>
      <c r="W7" s="460"/>
      <c r="X7" s="460"/>
      <c r="Y7" s="460"/>
      <c r="Z7" s="460"/>
    </row>
    <row r="8" spans="1:26" s="350" customFormat="1">
      <c r="A8" s="357"/>
      <c r="C8" s="364"/>
      <c r="E8" s="351"/>
      <c r="F8" s="351"/>
      <c r="G8" s="351"/>
      <c r="H8" s="351"/>
      <c r="I8" s="351"/>
      <c r="J8" s="351"/>
      <c r="K8" s="351"/>
      <c r="L8" s="351"/>
      <c r="M8" s="351"/>
      <c r="N8" s="351"/>
      <c r="O8" s="351"/>
      <c r="P8" s="351"/>
      <c r="Q8" s="351"/>
      <c r="R8" s="351"/>
      <c r="S8" s="352"/>
      <c r="U8" s="352"/>
      <c r="V8" s="352"/>
      <c r="W8" s="352"/>
      <c r="X8" s="352"/>
      <c r="Y8" s="352"/>
      <c r="Z8" s="352"/>
    </row>
    <row r="9" spans="1:26" ht="15" customHeight="1">
      <c r="A9" s="436" t="s">
        <v>306</v>
      </c>
      <c r="B9" s="353">
        <v>2017</v>
      </c>
      <c r="C9" s="365" t="s">
        <v>324</v>
      </c>
      <c r="D9" s="353" t="s">
        <v>282</v>
      </c>
      <c r="E9" s="354"/>
      <c r="F9" s="354"/>
      <c r="G9" s="354"/>
      <c r="H9" s="354"/>
      <c r="I9" s="354"/>
      <c r="J9" s="354"/>
      <c r="K9" s="354"/>
      <c r="L9" s="354"/>
      <c r="M9" s="354"/>
      <c r="N9" s="354"/>
      <c r="O9" s="354"/>
      <c r="P9" s="354"/>
      <c r="Q9" s="354"/>
      <c r="R9" s="354">
        <f>SUM(E9:Q9)</f>
        <v>0</v>
      </c>
      <c r="S9" s="459" t="s">
        <v>305</v>
      </c>
      <c r="U9" s="459" t="s">
        <v>317</v>
      </c>
      <c r="V9" s="459">
        <v>10</v>
      </c>
      <c r="W9" s="459" t="s">
        <v>14</v>
      </c>
      <c r="X9" s="459" t="s">
        <v>318</v>
      </c>
      <c r="Y9" s="459" t="s">
        <v>321</v>
      </c>
      <c r="Z9" s="459" t="s">
        <v>321</v>
      </c>
    </row>
    <row r="10" spans="1:26">
      <c r="A10" s="446"/>
      <c r="B10" s="355">
        <v>2026</v>
      </c>
      <c r="C10" s="366" t="s">
        <v>324</v>
      </c>
      <c r="D10" s="355" t="s">
        <v>282</v>
      </c>
      <c r="E10" s="356"/>
      <c r="F10" s="356"/>
      <c r="G10" s="356">
        <v>4</v>
      </c>
      <c r="H10" s="356">
        <v>8</v>
      </c>
      <c r="I10" s="356"/>
      <c r="J10" s="356"/>
      <c r="K10" s="356"/>
      <c r="L10" s="356"/>
      <c r="M10" s="356"/>
      <c r="N10" s="356"/>
      <c r="O10" s="356"/>
      <c r="P10" s="356"/>
      <c r="Q10" s="356"/>
      <c r="R10" s="356">
        <f>SUM(E10:Q10)</f>
        <v>12</v>
      </c>
      <c r="S10" s="460"/>
      <c r="U10" s="460"/>
      <c r="V10" s="460"/>
      <c r="W10" s="460"/>
      <c r="X10" s="460"/>
      <c r="Y10" s="460"/>
      <c r="Z10" s="460"/>
    </row>
    <row r="11" spans="1:26" s="350" customFormat="1">
      <c r="A11" s="446"/>
      <c r="C11" s="364"/>
      <c r="E11" s="351"/>
      <c r="F11" s="351"/>
      <c r="G11" s="351"/>
      <c r="H11" s="351"/>
      <c r="I11" s="351"/>
      <c r="J11" s="351"/>
      <c r="K11" s="351"/>
      <c r="L11" s="351"/>
      <c r="M11" s="351"/>
      <c r="N11" s="351"/>
      <c r="O11" s="351"/>
      <c r="P11" s="351"/>
      <c r="Q11" s="351"/>
      <c r="R11" s="351"/>
      <c r="S11" s="352"/>
      <c r="U11" s="352"/>
      <c r="V11" s="352"/>
      <c r="W11" s="352"/>
      <c r="X11" s="352"/>
      <c r="Y11" s="352"/>
      <c r="Z11" s="352"/>
    </row>
    <row r="12" spans="1:26" ht="15" customHeight="1">
      <c r="A12" s="446"/>
      <c r="B12" s="353">
        <v>2017</v>
      </c>
      <c r="C12" s="365" t="s">
        <v>325</v>
      </c>
      <c r="D12" s="353" t="s">
        <v>281</v>
      </c>
      <c r="E12" s="354"/>
      <c r="F12" s="354"/>
      <c r="G12" s="354"/>
      <c r="H12" s="354"/>
      <c r="I12" s="354"/>
      <c r="J12" s="354"/>
      <c r="K12" s="354"/>
      <c r="L12" s="354"/>
      <c r="M12" s="354"/>
      <c r="N12" s="354"/>
      <c r="O12" s="354"/>
      <c r="P12" s="354"/>
      <c r="Q12" s="354"/>
      <c r="R12" s="354">
        <f>SUM(E12:Q12)</f>
        <v>0</v>
      </c>
      <c r="S12" s="459" t="s">
        <v>305</v>
      </c>
      <c r="U12" s="416" t="s">
        <v>317</v>
      </c>
      <c r="V12" s="408">
        <v>10</v>
      </c>
      <c r="W12" s="408" t="s">
        <v>14</v>
      </c>
      <c r="X12" s="459" t="s">
        <v>318</v>
      </c>
      <c r="Y12" s="408" t="s">
        <v>321</v>
      </c>
      <c r="Z12" s="459" t="s">
        <v>321</v>
      </c>
    </row>
    <row r="13" spans="1:26">
      <c r="A13" s="446"/>
      <c r="B13" s="355">
        <v>2026</v>
      </c>
      <c r="C13" s="366" t="s">
        <v>325</v>
      </c>
      <c r="D13" s="355" t="s">
        <v>358</v>
      </c>
      <c r="E13" s="356"/>
      <c r="F13" s="356">
        <v>2.2999999999999998</v>
      </c>
      <c r="G13" s="356">
        <v>17</v>
      </c>
      <c r="H13" s="356">
        <v>11.7</v>
      </c>
      <c r="I13" s="356"/>
      <c r="J13" s="356"/>
      <c r="K13" s="356"/>
      <c r="L13" s="356"/>
      <c r="M13" s="356"/>
      <c r="N13" s="356"/>
      <c r="O13" s="356"/>
      <c r="P13" s="356"/>
      <c r="Q13" s="356"/>
      <c r="R13" s="356">
        <f>SUM(E13:Q13)</f>
        <v>31</v>
      </c>
      <c r="S13" s="460"/>
      <c r="U13" s="417" t="s">
        <v>316</v>
      </c>
      <c r="V13" s="409">
        <v>10</v>
      </c>
      <c r="W13" s="409" t="s">
        <v>14</v>
      </c>
      <c r="X13" s="460"/>
      <c r="Y13" s="409" t="s">
        <v>320</v>
      </c>
      <c r="Z13" s="460"/>
    </row>
    <row r="14" spans="1:26">
      <c r="A14" s="437"/>
      <c r="B14" s="355">
        <v>2026</v>
      </c>
      <c r="C14" s="415" t="s">
        <v>356</v>
      </c>
      <c r="D14" s="355" t="s">
        <v>357</v>
      </c>
      <c r="E14" s="356"/>
      <c r="F14" s="356">
        <v>0.5</v>
      </c>
      <c r="G14" s="356">
        <v>4</v>
      </c>
      <c r="H14" s="356">
        <v>2.5</v>
      </c>
      <c r="I14" s="356"/>
      <c r="J14" s="356"/>
      <c r="K14" s="356"/>
      <c r="L14" s="356"/>
      <c r="M14" s="356"/>
      <c r="N14" s="356"/>
      <c r="O14" s="356"/>
      <c r="P14" s="356"/>
      <c r="Q14" s="356"/>
      <c r="R14" s="356">
        <f>SUM(E14:Q14)</f>
        <v>7</v>
      </c>
      <c r="S14" s="461"/>
      <c r="U14" s="418" t="s">
        <v>317</v>
      </c>
      <c r="V14" s="419">
        <v>50</v>
      </c>
      <c r="W14" s="419" t="s">
        <v>4</v>
      </c>
      <c r="X14" s="461"/>
      <c r="Y14" s="419" t="s">
        <v>321</v>
      </c>
      <c r="Z14" s="461"/>
    </row>
    <row r="15" spans="1:26" s="350" customFormat="1">
      <c r="A15" s="357"/>
      <c r="C15" s="364"/>
      <c r="E15" s="351"/>
      <c r="F15" s="351"/>
      <c r="G15" s="351"/>
      <c r="H15" s="351"/>
      <c r="I15" s="351"/>
      <c r="J15" s="351"/>
      <c r="K15" s="351"/>
      <c r="L15" s="351"/>
      <c r="M15" s="351"/>
      <c r="N15" s="351"/>
      <c r="O15" s="351"/>
      <c r="P15" s="351"/>
      <c r="Q15" s="351"/>
      <c r="R15" s="351"/>
      <c r="S15" s="352"/>
      <c r="U15" s="352"/>
      <c r="V15" s="352"/>
      <c r="W15" s="352"/>
      <c r="X15" s="352"/>
      <c r="Y15" s="352"/>
      <c r="Z15" s="352"/>
    </row>
    <row r="16" spans="1:26" ht="15" customHeight="1">
      <c r="A16" s="436" t="s">
        <v>81</v>
      </c>
      <c r="B16" s="353">
        <v>2017</v>
      </c>
      <c r="C16" s="365" t="s">
        <v>326</v>
      </c>
      <c r="D16" s="353" t="s">
        <v>83</v>
      </c>
      <c r="E16" s="354"/>
      <c r="F16" s="354">
        <v>42</v>
      </c>
      <c r="G16" s="354">
        <v>70</v>
      </c>
      <c r="H16" s="354">
        <v>28</v>
      </c>
      <c r="I16" s="354"/>
      <c r="J16" s="354"/>
      <c r="K16" s="354"/>
      <c r="L16" s="354"/>
      <c r="M16" s="354"/>
      <c r="N16" s="354"/>
      <c r="O16" s="354"/>
      <c r="P16" s="354"/>
      <c r="Q16" s="354"/>
      <c r="R16" s="354">
        <f>SUM(E16:Q16)</f>
        <v>140</v>
      </c>
      <c r="S16" s="453" t="s">
        <v>307</v>
      </c>
      <c r="U16" s="453" t="s">
        <v>317</v>
      </c>
      <c r="V16" s="453">
        <v>50</v>
      </c>
      <c r="W16" s="453" t="s">
        <v>4</v>
      </c>
      <c r="X16" s="453" t="s">
        <v>319</v>
      </c>
      <c r="Y16" s="453" t="s">
        <v>321</v>
      </c>
      <c r="Z16" s="453" t="s">
        <v>320</v>
      </c>
    </row>
    <row r="17" spans="1:26">
      <c r="A17" s="446"/>
      <c r="B17" s="355">
        <v>2026</v>
      </c>
      <c r="C17" s="366" t="s">
        <v>326</v>
      </c>
      <c r="D17" s="355" t="s">
        <v>83</v>
      </c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>
        <v>42</v>
      </c>
      <c r="P17" s="356">
        <v>70</v>
      </c>
      <c r="Q17" s="356">
        <v>28</v>
      </c>
      <c r="R17" s="356">
        <f>SUM(E17:Q17)</f>
        <v>140</v>
      </c>
      <c r="S17" s="454"/>
      <c r="U17" s="454"/>
      <c r="V17" s="454"/>
      <c r="W17" s="454"/>
      <c r="X17" s="454"/>
      <c r="Y17" s="454"/>
      <c r="Z17" s="454"/>
    </row>
    <row r="18" spans="1:26" s="350" customFormat="1">
      <c r="A18" s="446"/>
      <c r="C18" s="364"/>
      <c r="E18" s="351"/>
      <c r="F18" s="351"/>
      <c r="G18" s="351"/>
      <c r="H18" s="351"/>
      <c r="I18" s="351"/>
      <c r="J18" s="351"/>
      <c r="K18" s="351"/>
      <c r="L18" s="351"/>
      <c r="M18" s="351"/>
      <c r="N18" s="351"/>
      <c r="O18" s="351"/>
      <c r="P18" s="351"/>
      <c r="Q18" s="351"/>
      <c r="R18" s="351"/>
      <c r="S18" s="352"/>
      <c r="U18" s="352"/>
      <c r="V18" s="352"/>
      <c r="W18" s="352"/>
      <c r="X18" s="352"/>
      <c r="Y18" s="352"/>
      <c r="Z18" s="352"/>
    </row>
    <row r="19" spans="1:26" ht="15" customHeight="1">
      <c r="A19" s="446"/>
      <c r="B19" s="353">
        <v>2017</v>
      </c>
      <c r="C19" s="365" t="s">
        <v>327</v>
      </c>
      <c r="D19" s="353" t="s">
        <v>354</v>
      </c>
      <c r="E19" s="354"/>
      <c r="F19" s="354">
        <v>2.4</v>
      </c>
      <c r="G19" s="354">
        <v>0.6</v>
      </c>
      <c r="H19" s="354"/>
      <c r="I19" s="354"/>
      <c r="J19" s="354"/>
      <c r="K19" s="354"/>
      <c r="L19" s="354"/>
      <c r="M19" s="354"/>
      <c r="N19" s="354"/>
      <c r="O19" s="354"/>
      <c r="P19" s="354"/>
      <c r="Q19" s="354"/>
      <c r="R19" s="354">
        <f>SUM(E19:Q19)</f>
        <v>3</v>
      </c>
      <c r="S19" s="455" t="s">
        <v>308</v>
      </c>
      <c r="U19" s="455" t="s">
        <v>317</v>
      </c>
      <c r="V19" s="455">
        <v>50</v>
      </c>
      <c r="W19" s="455" t="s">
        <v>4</v>
      </c>
      <c r="X19" s="455" t="s">
        <v>319</v>
      </c>
      <c r="Y19" s="455" t="s">
        <v>321</v>
      </c>
      <c r="Z19" s="455" t="s">
        <v>320</v>
      </c>
    </row>
    <row r="20" spans="1:26">
      <c r="A20" s="446"/>
      <c r="B20" s="355">
        <v>2026</v>
      </c>
      <c r="C20" s="366" t="s">
        <v>327</v>
      </c>
      <c r="D20" s="355" t="s">
        <v>354</v>
      </c>
      <c r="E20" s="356"/>
      <c r="F20" s="356">
        <v>2.4</v>
      </c>
      <c r="G20" s="356">
        <v>0.6</v>
      </c>
      <c r="H20" s="356"/>
      <c r="I20" s="356"/>
      <c r="J20" s="356"/>
      <c r="K20" s="356"/>
      <c r="L20" s="356"/>
      <c r="M20" s="356"/>
      <c r="N20" s="356"/>
      <c r="O20" s="356"/>
      <c r="P20" s="356"/>
      <c r="Q20" s="356"/>
      <c r="R20" s="356">
        <f>SUM(E20:Q20)</f>
        <v>3</v>
      </c>
      <c r="S20" s="456"/>
      <c r="U20" s="456"/>
      <c r="V20" s="456"/>
      <c r="W20" s="456"/>
      <c r="X20" s="456"/>
      <c r="Y20" s="456"/>
      <c r="Z20" s="456"/>
    </row>
    <row r="21" spans="1:26" s="350" customFormat="1">
      <c r="A21" s="446"/>
      <c r="C21" s="364"/>
      <c r="E21" s="351"/>
      <c r="F21" s="351"/>
      <c r="G21" s="351"/>
      <c r="H21" s="351"/>
      <c r="I21" s="351"/>
      <c r="J21" s="351"/>
      <c r="K21" s="351"/>
      <c r="L21" s="351"/>
      <c r="M21" s="351"/>
      <c r="N21" s="351"/>
      <c r="O21" s="351"/>
      <c r="P21" s="351"/>
      <c r="Q21" s="351"/>
      <c r="R21" s="351"/>
      <c r="S21" s="352"/>
      <c r="U21" s="352"/>
      <c r="V21" s="352"/>
      <c r="W21" s="352"/>
      <c r="X21" s="352"/>
      <c r="Y21" s="352"/>
      <c r="Z21" s="352"/>
    </row>
    <row r="22" spans="1:26" ht="15" customHeight="1">
      <c r="A22" s="446"/>
      <c r="B22" s="353">
        <v>2017</v>
      </c>
      <c r="C22" s="365" t="s">
        <v>328</v>
      </c>
      <c r="D22" s="353" t="s">
        <v>82</v>
      </c>
      <c r="E22" s="354"/>
      <c r="F22" s="354">
        <v>1.8</v>
      </c>
      <c r="G22" s="354">
        <v>0.6</v>
      </c>
      <c r="H22" s="354"/>
      <c r="I22" s="354"/>
      <c r="J22" s="354"/>
      <c r="K22" s="354"/>
      <c r="L22" s="354"/>
      <c r="M22" s="354"/>
      <c r="N22" s="354"/>
      <c r="O22" s="354"/>
      <c r="P22" s="354"/>
      <c r="Q22" s="354"/>
      <c r="R22" s="354">
        <f>SUM(E22:Q22)</f>
        <v>2.4</v>
      </c>
      <c r="S22" s="455" t="s">
        <v>308</v>
      </c>
      <c r="U22" s="455" t="s">
        <v>317</v>
      </c>
      <c r="V22" s="455">
        <v>50</v>
      </c>
      <c r="W22" s="455" t="s">
        <v>4</v>
      </c>
      <c r="X22" s="455" t="s">
        <v>319</v>
      </c>
      <c r="Y22" s="455" t="s">
        <v>321</v>
      </c>
      <c r="Z22" s="455" t="s">
        <v>320</v>
      </c>
    </row>
    <row r="23" spans="1:26">
      <c r="A23" s="446"/>
      <c r="B23" s="355">
        <v>2026</v>
      </c>
      <c r="C23" s="366" t="s">
        <v>328</v>
      </c>
      <c r="D23" s="355" t="s">
        <v>82</v>
      </c>
      <c r="E23" s="356"/>
      <c r="F23" s="356">
        <v>1.8</v>
      </c>
      <c r="G23" s="356">
        <v>0.6</v>
      </c>
      <c r="H23" s="356"/>
      <c r="I23" s="356"/>
      <c r="J23" s="356"/>
      <c r="K23" s="356"/>
      <c r="L23" s="356"/>
      <c r="M23" s="356"/>
      <c r="N23" s="356"/>
      <c r="O23" s="356"/>
      <c r="P23" s="356"/>
      <c r="Q23" s="356"/>
      <c r="R23" s="356">
        <f>SUM(E23:Q23)</f>
        <v>2.4</v>
      </c>
      <c r="S23" s="456"/>
      <c r="U23" s="456"/>
      <c r="V23" s="456"/>
      <c r="W23" s="456"/>
      <c r="X23" s="456"/>
      <c r="Y23" s="456"/>
      <c r="Z23" s="456"/>
    </row>
    <row r="24" spans="1:26" s="350" customFormat="1">
      <c r="A24" s="446"/>
      <c r="C24" s="364"/>
      <c r="E24" s="351"/>
      <c r="F24" s="351"/>
      <c r="G24" s="351"/>
      <c r="H24" s="351"/>
      <c r="I24" s="351"/>
      <c r="J24" s="351"/>
      <c r="K24" s="351"/>
      <c r="L24" s="351"/>
      <c r="M24" s="351"/>
      <c r="N24" s="351"/>
      <c r="O24" s="351"/>
      <c r="P24" s="351"/>
      <c r="Q24" s="351"/>
      <c r="R24" s="351"/>
      <c r="S24" s="352"/>
      <c r="U24" s="352"/>
      <c r="V24" s="352"/>
      <c r="W24" s="352"/>
      <c r="X24" s="352"/>
      <c r="Y24" s="352"/>
      <c r="Z24" s="352"/>
    </row>
    <row r="25" spans="1:26" ht="15" customHeight="1">
      <c r="A25" s="446"/>
      <c r="B25" s="353">
        <v>2017</v>
      </c>
      <c r="C25" s="365" t="s">
        <v>329</v>
      </c>
      <c r="D25" s="398" t="s">
        <v>361</v>
      </c>
      <c r="E25" s="354"/>
      <c r="F25" s="354"/>
      <c r="G25" s="354"/>
      <c r="H25" s="354"/>
      <c r="I25" s="354"/>
      <c r="J25" s="354"/>
      <c r="K25" s="354"/>
      <c r="L25" s="354"/>
      <c r="M25" s="354"/>
      <c r="N25" s="354"/>
      <c r="O25" s="354"/>
      <c r="P25" s="354"/>
      <c r="Q25" s="354"/>
      <c r="R25" s="354">
        <f>SUM(E25:Q25)</f>
        <v>0</v>
      </c>
      <c r="S25" s="457" t="s">
        <v>309</v>
      </c>
      <c r="U25" s="457" t="s">
        <v>317</v>
      </c>
      <c r="V25" s="457">
        <v>50</v>
      </c>
      <c r="W25" s="457" t="s">
        <v>4</v>
      </c>
      <c r="X25" s="457" t="s">
        <v>319</v>
      </c>
      <c r="Y25" s="457" t="s">
        <v>321</v>
      </c>
      <c r="Z25" s="457" t="s">
        <v>320</v>
      </c>
    </row>
    <row r="26" spans="1:26">
      <c r="A26" s="437"/>
      <c r="B26" s="355">
        <v>2026</v>
      </c>
      <c r="C26" s="366" t="s">
        <v>329</v>
      </c>
      <c r="D26" s="435" t="s">
        <v>361</v>
      </c>
      <c r="E26" s="356"/>
      <c r="F26" s="356"/>
      <c r="G26" s="356"/>
      <c r="H26" s="356">
        <v>31.5</v>
      </c>
      <c r="I26" s="356">
        <v>52.5</v>
      </c>
      <c r="J26" s="356">
        <v>21</v>
      </c>
      <c r="K26" s="356"/>
      <c r="L26" s="356"/>
      <c r="M26" s="356"/>
      <c r="N26" s="356"/>
      <c r="O26" s="356"/>
      <c r="P26" s="356"/>
      <c r="Q26" s="356"/>
      <c r="R26" s="356">
        <f>SUM(E26:Q26)</f>
        <v>105</v>
      </c>
      <c r="S26" s="458"/>
      <c r="U26" s="458"/>
      <c r="V26" s="458"/>
      <c r="W26" s="458"/>
      <c r="X26" s="458"/>
      <c r="Y26" s="458"/>
      <c r="Z26" s="458"/>
    </row>
    <row r="27" spans="1:26" s="350" customFormat="1">
      <c r="A27" s="357"/>
      <c r="C27" s="364"/>
      <c r="E27" s="351"/>
      <c r="F27" s="351"/>
      <c r="G27" s="351"/>
      <c r="H27" s="351"/>
      <c r="I27" s="351"/>
      <c r="J27" s="351"/>
      <c r="K27" s="351"/>
      <c r="L27" s="351"/>
      <c r="M27" s="351"/>
      <c r="N27" s="351"/>
      <c r="O27" s="351"/>
      <c r="P27" s="351"/>
      <c r="Q27" s="351"/>
      <c r="R27" s="351"/>
      <c r="S27" s="352"/>
      <c r="U27" s="352"/>
      <c r="V27" s="352"/>
      <c r="W27" s="352"/>
      <c r="X27" s="352"/>
      <c r="Y27" s="352"/>
      <c r="Z27" s="352"/>
    </row>
    <row r="28" spans="1:26" ht="15" customHeight="1">
      <c r="A28" s="436" t="s">
        <v>84</v>
      </c>
      <c r="B28" s="353">
        <v>2017</v>
      </c>
      <c r="C28" s="365" t="s">
        <v>330</v>
      </c>
      <c r="D28" s="353" t="s">
        <v>85</v>
      </c>
      <c r="E28" s="354"/>
      <c r="F28" s="354">
        <v>1.8</v>
      </c>
      <c r="G28" s="354">
        <v>1.8</v>
      </c>
      <c r="H28" s="354"/>
      <c r="I28" s="354"/>
      <c r="J28" s="354"/>
      <c r="K28" s="354"/>
      <c r="L28" s="354"/>
      <c r="M28" s="354"/>
      <c r="N28" s="354"/>
      <c r="O28" s="354"/>
      <c r="P28" s="354"/>
      <c r="Q28" s="354"/>
      <c r="R28" s="354">
        <f>SUM(E28:Q28)</f>
        <v>3.6</v>
      </c>
      <c r="S28" s="455" t="s">
        <v>308</v>
      </c>
      <c r="U28" s="455" t="s">
        <v>317</v>
      </c>
      <c r="V28" s="455">
        <v>50</v>
      </c>
      <c r="W28" s="455" t="s">
        <v>4</v>
      </c>
      <c r="X28" s="455" t="s">
        <v>319</v>
      </c>
      <c r="Y28" s="455" t="s">
        <v>321</v>
      </c>
      <c r="Z28" s="455" t="s">
        <v>320</v>
      </c>
    </row>
    <row r="29" spans="1:26">
      <c r="A29" s="446"/>
      <c r="B29" s="355">
        <v>2026</v>
      </c>
      <c r="C29" s="366" t="s">
        <v>330</v>
      </c>
      <c r="D29" s="355" t="s">
        <v>85</v>
      </c>
      <c r="E29" s="356"/>
      <c r="F29" s="356">
        <v>1.8</v>
      </c>
      <c r="G29" s="356">
        <v>1.8</v>
      </c>
      <c r="H29" s="356"/>
      <c r="I29" s="356"/>
      <c r="J29" s="356"/>
      <c r="K29" s="356"/>
      <c r="L29" s="356"/>
      <c r="M29" s="356"/>
      <c r="N29" s="356"/>
      <c r="O29" s="356"/>
      <c r="P29" s="356"/>
      <c r="Q29" s="356"/>
      <c r="R29" s="356">
        <f>SUM(E29:Q29)</f>
        <v>3.6</v>
      </c>
      <c r="S29" s="456"/>
      <c r="U29" s="456"/>
      <c r="V29" s="456"/>
      <c r="W29" s="456"/>
      <c r="X29" s="456"/>
      <c r="Y29" s="456"/>
      <c r="Z29" s="456"/>
    </row>
    <row r="30" spans="1:26" s="350" customFormat="1">
      <c r="A30" s="446"/>
      <c r="C30" s="364"/>
      <c r="E30" s="351"/>
      <c r="F30" s="351"/>
      <c r="G30" s="351"/>
      <c r="H30" s="351"/>
      <c r="I30" s="351"/>
      <c r="J30" s="351"/>
      <c r="K30" s="351"/>
      <c r="L30" s="351"/>
      <c r="M30" s="351"/>
      <c r="N30" s="351"/>
      <c r="O30" s="351"/>
      <c r="P30" s="351"/>
      <c r="Q30" s="351"/>
      <c r="R30" s="351"/>
      <c r="S30" s="352"/>
      <c r="U30" s="352"/>
      <c r="V30" s="352"/>
      <c r="W30" s="352"/>
      <c r="X30" s="352"/>
      <c r="Y30" s="352"/>
      <c r="Z30" s="352"/>
    </row>
    <row r="31" spans="1:26" ht="15" customHeight="1">
      <c r="A31" s="446"/>
      <c r="B31" s="353">
        <v>2017</v>
      </c>
      <c r="C31" s="365" t="s">
        <v>331</v>
      </c>
      <c r="D31" s="353" t="s">
        <v>87</v>
      </c>
      <c r="E31" s="354"/>
      <c r="F31" s="354"/>
      <c r="G31" s="354"/>
      <c r="H31" s="354"/>
      <c r="I31" s="354"/>
      <c r="J31" s="354"/>
      <c r="K31" s="354"/>
      <c r="L31" s="354"/>
      <c r="M31" s="354"/>
      <c r="N31" s="354"/>
      <c r="O31" s="354"/>
      <c r="P31" s="354"/>
      <c r="Q31" s="354"/>
      <c r="R31" s="354">
        <f>SUM(E31:Q31)</f>
        <v>0</v>
      </c>
      <c r="S31" s="457" t="s">
        <v>309</v>
      </c>
      <c r="U31" s="457" t="s">
        <v>317</v>
      </c>
      <c r="V31" s="457">
        <v>50</v>
      </c>
      <c r="W31" s="457" t="s">
        <v>4</v>
      </c>
      <c r="X31" s="457" t="s">
        <v>319</v>
      </c>
      <c r="Y31" s="457" t="s">
        <v>321</v>
      </c>
      <c r="Z31" s="457" t="s">
        <v>320</v>
      </c>
    </row>
    <row r="32" spans="1:26">
      <c r="A32" s="446"/>
      <c r="B32" s="355">
        <v>2026</v>
      </c>
      <c r="C32" s="366" t="s">
        <v>331</v>
      </c>
      <c r="D32" s="355" t="s">
        <v>87</v>
      </c>
      <c r="E32" s="356"/>
      <c r="F32" s="356"/>
      <c r="G32" s="356">
        <v>19.5</v>
      </c>
      <c r="H32" s="356">
        <v>78</v>
      </c>
      <c r="I32" s="356">
        <v>78</v>
      </c>
      <c r="J32" s="356">
        <v>19.5</v>
      </c>
      <c r="K32" s="356"/>
      <c r="L32" s="356"/>
      <c r="M32" s="356"/>
      <c r="N32" s="356"/>
      <c r="O32" s="356"/>
      <c r="P32" s="356"/>
      <c r="Q32" s="356"/>
      <c r="R32" s="356">
        <f>SUM(E32:Q32)</f>
        <v>195</v>
      </c>
      <c r="S32" s="458"/>
      <c r="U32" s="458"/>
      <c r="V32" s="458"/>
      <c r="W32" s="458"/>
      <c r="X32" s="458"/>
      <c r="Y32" s="458"/>
      <c r="Z32" s="458"/>
    </row>
    <row r="33" spans="1:26" s="350" customFormat="1">
      <c r="A33" s="446"/>
      <c r="C33" s="364"/>
      <c r="E33" s="351"/>
      <c r="F33" s="351"/>
      <c r="G33" s="351"/>
      <c r="H33" s="351"/>
      <c r="I33" s="351"/>
      <c r="J33" s="351"/>
      <c r="K33" s="351"/>
      <c r="L33" s="351"/>
      <c r="M33" s="351"/>
      <c r="N33" s="351"/>
      <c r="O33" s="351"/>
      <c r="P33" s="351"/>
      <c r="Q33" s="351"/>
      <c r="R33" s="351"/>
      <c r="S33" s="352"/>
      <c r="U33" s="352"/>
      <c r="V33" s="352"/>
      <c r="W33" s="352"/>
      <c r="X33" s="352"/>
      <c r="Y33" s="352"/>
      <c r="Z33" s="352"/>
    </row>
    <row r="34" spans="1:26" ht="15" customHeight="1">
      <c r="A34" s="446"/>
      <c r="B34" s="353">
        <v>2017</v>
      </c>
      <c r="C34" s="365" t="s">
        <v>332</v>
      </c>
      <c r="D34" s="354" t="s">
        <v>89</v>
      </c>
      <c r="E34" s="354"/>
      <c r="F34" s="354">
        <v>179.1</v>
      </c>
      <c r="G34" s="354">
        <v>298.5</v>
      </c>
      <c r="H34" s="354">
        <v>119.4</v>
      </c>
      <c r="I34" s="354"/>
      <c r="J34" s="354"/>
      <c r="K34" s="354"/>
      <c r="L34" s="354"/>
      <c r="M34" s="354"/>
      <c r="N34" s="354"/>
      <c r="O34" s="354"/>
      <c r="P34" s="354"/>
      <c r="Q34" s="354"/>
      <c r="R34" s="354">
        <f>SUM(E34:Q34)</f>
        <v>597</v>
      </c>
      <c r="S34" s="453" t="s">
        <v>307</v>
      </c>
      <c r="U34" s="453" t="s">
        <v>317</v>
      </c>
      <c r="V34" s="453">
        <v>50</v>
      </c>
      <c r="W34" s="453" t="s">
        <v>4</v>
      </c>
      <c r="X34" s="453" t="s">
        <v>319</v>
      </c>
      <c r="Y34" s="453" t="s">
        <v>321</v>
      </c>
      <c r="Z34" s="453" t="s">
        <v>320</v>
      </c>
    </row>
    <row r="35" spans="1:26">
      <c r="A35" s="446"/>
      <c r="B35" s="355">
        <v>2026</v>
      </c>
      <c r="C35" s="366" t="s">
        <v>332</v>
      </c>
      <c r="D35" s="355" t="s">
        <v>89</v>
      </c>
      <c r="E35" s="356"/>
      <c r="F35" s="356"/>
      <c r="G35" s="356"/>
      <c r="H35" s="356"/>
      <c r="I35" s="356"/>
      <c r="J35" s="356"/>
      <c r="K35" s="356"/>
      <c r="L35" s="356">
        <v>10</v>
      </c>
      <c r="M35" s="356">
        <v>58.7</v>
      </c>
      <c r="N35" s="356">
        <v>117.4</v>
      </c>
      <c r="O35" s="356">
        <v>205.45</v>
      </c>
      <c r="P35" s="356">
        <v>146.75</v>
      </c>
      <c r="Q35" s="356">
        <v>58.7</v>
      </c>
      <c r="R35" s="356">
        <f>SUM(E35:Q35)</f>
        <v>597</v>
      </c>
      <c r="S35" s="454"/>
      <c r="U35" s="454"/>
      <c r="V35" s="454"/>
      <c r="W35" s="454"/>
      <c r="X35" s="454"/>
      <c r="Y35" s="454"/>
      <c r="Z35" s="454"/>
    </row>
    <row r="36" spans="1:26" s="350" customFormat="1">
      <c r="A36" s="446"/>
      <c r="C36" s="364"/>
      <c r="E36" s="351"/>
      <c r="F36" s="351"/>
      <c r="G36" s="351"/>
      <c r="H36" s="351"/>
      <c r="I36" s="351"/>
      <c r="J36" s="351"/>
      <c r="K36" s="351"/>
      <c r="L36" s="351"/>
      <c r="M36" s="351"/>
      <c r="N36" s="351"/>
      <c r="O36" s="351"/>
      <c r="P36" s="351"/>
      <c r="Q36" s="351"/>
      <c r="R36" s="351"/>
      <c r="S36" s="352"/>
      <c r="U36" s="352"/>
      <c r="V36" s="352"/>
      <c r="W36" s="352"/>
      <c r="X36" s="352"/>
      <c r="Y36" s="352"/>
      <c r="Z36" s="352"/>
    </row>
    <row r="37" spans="1:26" ht="15" customHeight="1">
      <c r="A37" s="446"/>
      <c r="B37" s="353">
        <v>2017</v>
      </c>
      <c r="C37" s="365" t="s">
        <v>333</v>
      </c>
      <c r="D37" s="353" t="s">
        <v>88</v>
      </c>
      <c r="E37" s="354"/>
      <c r="F37" s="354">
        <v>24.6</v>
      </c>
      <c r="G37" s="354">
        <v>41</v>
      </c>
      <c r="H37" s="354">
        <v>16.399999999999999</v>
      </c>
      <c r="I37" s="354"/>
      <c r="J37" s="354"/>
      <c r="K37" s="354"/>
      <c r="L37" s="354"/>
      <c r="M37" s="354"/>
      <c r="N37" s="354"/>
      <c r="O37" s="354"/>
      <c r="P37" s="354"/>
      <c r="Q37" s="354"/>
      <c r="R37" s="354">
        <f>SUM(E37:Q37)</f>
        <v>82</v>
      </c>
      <c r="S37" s="453" t="s">
        <v>307</v>
      </c>
      <c r="U37" s="453" t="s">
        <v>317</v>
      </c>
      <c r="V37" s="453">
        <v>50</v>
      </c>
      <c r="W37" s="453" t="s">
        <v>4</v>
      </c>
      <c r="X37" s="453" t="s">
        <v>319</v>
      </c>
      <c r="Y37" s="453" t="s">
        <v>321</v>
      </c>
      <c r="Z37" s="453" t="s">
        <v>320</v>
      </c>
    </row>
    <row r="38" spans="1:26">
      <c r="A38" s="446"/>
      <c r="B38" s="355">
        <v>2026</v>
      </c>
      <c r="C38" s="366" t="s">
        <v>333</v>
      </c>
      <c r="D38" s="355" t="s">
        <v>88</v>
      </c>
      <c r="E38" s="356"/>
      <c r="F38" s="356"/>
      <c r="G38" s="356"/>
      <c r="H38" s="356"/>
      <c r="I38" s="356"/>
      <c r="J38" s="356"/>
      <c r="K38" s="356"/>
      <c r="L38" s="356">
        <v>8.1999999999999993</v>
      </c>
      <c r="M38" s="356">
        <v>16.399999999999999</v>
      </c>
      <c r="N38" s="356">
        <v>28.7</v>
      </c>
      <c r="O38" s="356">
        <v>20.5</v>
      </c>
      <c r="P38" s="356">
        <v>8.1999999999999993</v>
      </c>
      <c r="Q38" s="356"/>
      <c r="R38" s="356">
        <f>SUM(E38:Q38)</f>
        <v>82</v>
      </c>
      <c r="S38" s="454"/>
      <c r="U38" s="454"/>
      <c r="V38" s="454"/>
      <c r="W38" s="454"/>
      <c r="X38" s="454"/>
      <c r="Y38" s="454"/>
      <c r="Z38" s="454"/>
    </row>
    <row r="39" spans="1:26" s="350" customFormat="1">
      <c r="A39" s="446"/>
      <c r="C39" s="364"/>
      <c r="E39" s="351"/>
      <c r="F39" s="351"/>
      <c r="G39" s="351"/>
      <c r="H39" s="351"/>
      <c r="I39" s="351"/>
      <c r="J39" s="351"/>
      <c r="K39" s="351"/>
      <c r="L39" s="351"/>
      <c r="M39" s="351"/>
      <c r="N39" s="351"/>
      <c r="O39" s="351"/>
      <c r="P39" s="351"/>
      <c r="Q39" s="351"/>
      <c r="R39" s="351"/>
      <c r="S39" s="352"/>
      <c r="U39" s="352"/>
      <c r="V39" s="352"/>
      <c r="W39" s="352"/>
      <c r="X39" s="352"/>
      <c r="Y39" s="352"/>
      <c r="Z39" s="352"/>
    </row>
    <row r="40" spans="1:26">
      <c r="A40" s="446"/>
      <c r="B40" s="353">
        <v>2017</v>
      </c>
      <c r="C40" s="365" t="s">
        <v>334</v>
      </c>
      <c r="D40" s="353" t="s">
        <v>86</v>
      </c>
      <c r="E40" s="354"/>
      <c r="F40" s="354"/>
      <c r="G40" s="354"/>
      <c r="H40" s="354"/>
      <c r="I40" s="354"/>
      <c r="J40" s="354"/>
      <c r="K40" s="354"/>
      <c r="L40" s="354"/>
      <c r="M40" s="354"/>
      <c r="N40" s="354"/>
      <c r="O40" s="354"/>
      <c r="P40" s="354"/>
      <c r="Q40" s="354"/>
      <c r="R40" s="354">
        <f>SUM(E40:Q40)</f>
        <v>0</v>
      </c>
      <c r="S40" s="451" t="s">
        <v>310</v>
      </c>
      <c r="U40" s="451" t="s">
        <v>317</v>
      </c>
      <c r="V40" s="451">
        <v>50</v>
      </c>
      <c r="W40" s="451" t="s">
        <v>4</v>
      </c>
      <c r="X40" s="451" t="s">
        <v>319</v>
      </c>
      <c r="Y40" s="451" t="s">
        <v>321</v>
      </c>
      <c r="Z40" s="451" t="s">
        <v>320</v>
      </c>
    </row>
    <row r="41" spans="1:26">
      <c r="A41" s="446"/>
      <c r="B41" s="355">
        <v>2026</v>
      </c>
      <c r="C41" s="366" t="s">
        <v>334</v>
      </c>
      <c r="D41" s="355" t="s">
        <v>86</v>
      </c>
      <c r="E41" s="356"/>
      <c r="F41" s="356"/>
      <c r="G41" s="356">
        <v>3.8</v>
      </c>
      <c r="H41" s="356">
        <v>15.2</v>
      </c>
      <c r="I41" s="356">
        <v>15.2</v>
      </c>
      <c r="J41" s="356">
        <v>3.8</v>
      </c>
      <c r="K41" s="356"/>
      <c r="L41" s="356"/>
      <c r="M41" s="356"/>
      <c r="N41" s="356"/>
      <c r="O41" s="356"/>
      <c r="P41" s="356"/>
      <c r="Q41" s="356"/>
      <c r="R41" s="356">
        <f>SUM(E41:Q41)</f>
        <v>38</v>
      </c>
      <c r="S41" s="452"/>
      <c r="U41" s="452"/>
      <c r="V41" s="452"/>
      <c r="W41" s="452"/>
      <c r="X41" s="452"/>
      <c r="Y41" s="452"/>
      <c r="Z41" s="452"/>
    </row>
    <row r="42" spans="1:26" customFormat="1" hidden="1">
      <c r="A42" s="446"/>
      <c r="B42" s="350"/>
      <c r="C42" s="364"/>
      <c r="D42" s="350"/>
      <c r="E42" s="351"/>
      <c r="F42" s="351"/>
      <c r="G42" s="351"/>
      <c r="H42" s="351"/>
      <c r="I42" s="351"/>
      <c r="J42" s="351"/>
      <c r="K42" s="351"/>
      <c r="L42" s="351"/>
      <c r="M42" s="351"/>
      <c r="N42" s="351"/>
      <c r="O42" s="351"/>
      <c r="P42" s="351"/>
      <c r="Q42" s="351"/>
      <c r="R42" s="351"/>
    </row>
    <row r="43" spans="1:26" customFormat="1" ht="15" hidden="1" customHeight="1">
      <c r="A43" s="446"/>
      <c r="B43" s="353">
        <v>2017</v>
      </c>
      <c r="C43" s="365" t="s">
        <v>350</v>
      </c>
      <c r="D43" s="353" t="s">
        <v>351</v>
      </c>
      <c r="E43" s="354"/>
      <c r="F43" s="354"/>
      <c r="G43" s="354"/>
      <c r="H43" s="354"/>
      <c r="I43" s="354"/>
      <c r="J43" s="354"/>
      <c r="K43" s="354"/>
      <c r="L43" s="354"/>
      <c r="M43" s="354"/>
      <c r="N43" s="354"/>
      <c r="O43" s="354"/>
      <c r="P43" s="354"/>
      <c r="Q43" s="354"/>
      <c r="R43" s="354">
        <f>SUM(E43:Q43)</f>
        <v>0</v>
      </c>
      <c r="S43" s="451" t="s">
        <v>310</v>
      </c>
      <c r="T43" s="347"/>
      <c r="U43" s="451" t="s">
        <v>317</v>
      </c>
      <c r="V43" s="451">
        <v>50</v>
      </c>
      <c r="W43" s="451" t="s">
        <v>4</v>
      </c>
      <c r="X43" s="451" t="s">
        <v>319</v>
      </c>
      <c r="Y43" s="451" t="s">
        <v>321</v>
      </c>
      <c r="Z43" s="451" t="s">
        <v>320</v>
      </c>
    </row>
    <row r="44" spans="1:26" customFormat="1" hidden="1">
      <c r="A44" s="446"/>
      <c r="B44" s="355">
        <v>2026</v>
      </c>
      <c r="C44" s="366" t="s">
        <v>350</v>
      </c>
      <c r="D44" s="355" t="s">
        <v>351</v>
      </c>
      <c r="E44" s="356"/>
      <c r="F44" s="356"/>
      <c r="G44" s="356"/>
      <c r="H44" s="356"/>
      <c r="I44" s="356"/>
      <c r="J44" s="356"/>
      <c r="K44" s="356"/>
      <c r="L44" s="356"/>
      <c r="M44" s="356"/>
      <c r="N44" s="356"/>
      <c r="O44" s="356"/>
      <c r="P44" s="356"/>
      <c r="Q44" s="356"/>
      <c r="R44" s="356">
        <f>SUM(E44:Q44)</f>
        <v>0</v>
      </c>
      <c r="S44" s="452"/>
      <c r="T44" s="347"/>
      <c r="U44" s="452"/>
      <c r="V44" s="452"/>
      <c r="W44" s="452"/>
      <c r="X44" s="452"/>
      <c r="Y44" s="452"/>
      <c r="Z44" s="452"/>
    </row>
    <row r="45" spans="1:26" customFormat="1" hidden="1">
      <c r="A45" s="446"/>
      <c r="B45" s="350"/>
      <c r="C45" s="364"/>
      <c r="D45" s="350"/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</row>
    <row r="46" spans="1:26" customFormat="1" ht="15" hidden="1" customHeight="1">
      <c r="A46" s="446"/>
      <c r="B46" s="353">
        <v>2017</v>
      </c>
      <c r="C46" s="365" t="s">
        <v>352</v>
      </c>
      <c r="D46" s="353" t="s">
        <v>353</v>
      </c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4"/>
      <c r="Q46" s="354"/>
      <c r="R46" s="354">
        <f>SUM(E46:Q46)</f>
        <v>0</v>
      </c>
      <c r="S46" s="451" t="s">
        <v>310</v>
      </c>
      <c r="T46" s="347"/>
      <c r="U46" s="451" t="s">
        <v>317</v>
      </c>
      <c r="V46" s="451">
        <v>50</v>
      </c>
      <c r="W46" s="451" t="s">
        <v>4</v>
      </c>
      <c r="X46" s="451" t="s">
        <v>319</v>
      </c>
      <c r="Y46" s="451" t="s">
        <v>321</v>
      </c>
      <c r="Z46" s="451" t="s">
        <v>320</v>
      </c>
    </row>
    <row r="47" spans="1:26" customFormat="1" hidden="1">
      <c r="A47" s="437"/>
      <c r="B47" s="355">
        <v>2026</v>
      </c>
      <c r="C47" s="366" t="s">
        <v>352</v>
      </c>
      <c r="D47" s="355" t="s">
        <v>353</v>
      </c>
      <c r="E47" s="356"/>
      <c r="F47" s="356"/>
      <c r="G47" s="356"/>
      <c r="H47" s="356"/>
      <c r="I47" s="356"/>
      <c r="J47" s="356"/>
      <c r="K47" s="356"/>
      <c r="L47" s="356"/>
      <c r="M47" s="356"/>
      <c r="N47" s="356"/>
      <c r="O47" s="356"/>
      <c r="P47" s="356"/>
      <c r="Q47" s="356"/>
      <c r="R47" s="356">
        <f>SUM(E47:Q47)</f>
        <v>0</v>
      </c>
      <c r="S47" s="452"/>
      <c r="T47" s="347"/>
      <c r="U47" s="452"/>
      <c r="V47" s="452"/>
      <c r="W47" s="452"/>
      <c r="X47" s="452"/>
      <c r="Y47" s="452"/>
      <c r="Z47" s="452"/>
    </row>
    <row r="48" spans="1:26" s="350" customFormat="1">
      <c r="E48" s="351"/>
      <c r="F48" s="351"/>
      <c r="G48" s="351"/>
      <c r="H48" s="351"/>
      <c r="I48" s="351"/>
      <c r="J48" s="351"/>
      <c r="K48" s="351"/>
      <c r="L48" s="351"/>
      <c r="M48" s="351"/>
      <c r="N48" s="351"/>
      <c r="O48" s="351"/>
      <c r="P48" s="351"/>
      <c r="Q48" s="351"/>
      <c r="S48" s="352"/>
      <c r="U48" s="352"/>
      <c r="V48" s="352"/>
      <c r="W48" s="352"/>
      <c r="X48" s="352"/>
      <c r="Y48" s="352"/>
      <c r="Z48" s="352"/>
    </row>
    <row r="49" spans="2:26" s="350" customFormat="1">
      <c r="B49" s="353">
        <v>2017</v>
      </c>
      <c r="C49" s="353" t="s">
        <v>311</v>
      </c>
      <c r="D49" s="353" t="s">
        <v>272</v>
      </c>
      <c r="E49" s="354">
        <f>E6+E9+E12+E16+E19+E22+E25+E28+E31+E34+E37+E40+E43+E46</f>
        <v>0</v>
      </c>
      <c r="F49" s="354">
        <f t="shared" ref="F49:R49" si="0">F6+F9+F12+F16+F19+F22+F25+F28+F31+F34+F37+F40+F43+F46</f>
        <v>251.7</v>
      </c>
      <c r="G49" s="354">
        <f t="shared" si="0"/>
        <v>412.5</v>
      </c>
      <c r="H49" s="354">
        <f t="shared" si="0"/>
        <v>163.80000000000001</v>
      </c>
      <c r="I49" s="354">
        <f t="shared" si="0"/>
        <v>0</v>
      </c>
      <c r="J49" s="354">
        <f t="shared" si="0"/>
        <v>0</v>
      </c>
      <c r="K49" s="354">
        <f t="shared" si="0"/>
        <v>0</v>
      </c>
      <c r="L49" s="354">
        <f t="shared" si="0"/>
        <v>0</v>
      </c>
      <c r="M49" s="354">
        <f t="shared" si="0"/>
        <v>0</v>
      </c>
      <c r="N49" s="354">
        <f t="shared" si="0"/>
        <v>0</v>
      </c>
      <c r="O49" s="354">
        <f t="shared" si="0"/>
        <v>0</v>
      </c>
      <c r="P49" s="354">
        <f t="shared" si="0"/>
        <v>0</v>
      </c>
      <c r="Q49" s="354">
        <f t="shared" si="0"/>
        <v>0</v>
      </c>
      <c r="R49" s="354">
        <f t="shared" si="0"/>
        <v>828</v>
      </c>
      <c r="S49" s="352"/>
      <c r="U49" s="352"/>
      <c r="V49" s="352"/>
      <c r="W49" s="352"/>
      <c r="X49" s="352"/>
      <c r="Y49" s="352"/>
      <c r="Z49" s="352"/>
    </row>
    <row r="50" spans="2:26" s="350" customFormat="1">
      <c r="B50" s="355">
        <v>2026</v>
      </c>
      <c r="C50" s="355" t="s">
        <v>311</v>
      </c>
      <c r="D50" s="355" t="s">
        <v>272</v>
      </c>
      <c r="E50" s="356">
        <f>E7+E10+E13+E17+E20+E23+E26+E29+E32+E35+E38+E41+E44+E47+E14</f>
        <v>0.9</v>
      </c>
      <c r="F50" s="356">
        <f>F7+F10+F13+F17+F20+F23+F26+F29+F32+F35+F38+F41+F44+F47+F14</f>
        <v>23.9</v>
      </c>
      <c r="G50" s="356">
        <f t="shared" ref="G50:R50" si="1">G7+G10+G13+G17+G20+G23+G26+G29+G32+G35+G38+G41+G44+G47+G14</f>
        <v>63.099999999999994</v>
      </c>
      <c r="H50" s="356">
        <f t="shared" si="1"/>
        <v>229.89999999999998</v>
      </c>
      <c r="I50" s="356">
        <f t="shared" si="1"/>
        <v>184.89999999999998</v>
      </c>
      <c r="J50" s="356">
        <f t="shared" si="1"/>
        <v>44.3</v>
      </c>
      <c r="K50" s="356">
        <f t="shared" si="1"/>
        <v>0</v>
      </c>
      <c r="L50" s="356">
        <f t="shared" si="1"/>
        <v>18.2</v>
      </c>
      <c r="M50" s="356">
        <f t="shared" si="1"/>
        <v>75.099999999999994</v>
      </c>
      <c r="N50" s="356">
        <f t="shared" si="1"/>
        <v>146.1</v>
      </c>
      <c r="O50" s="356">
        <f t="shared" si="1"/>
        <v>267.95</v>
      </c>
      <c r="P50" s="356">
        <f t="shared" si="1"/>
        <v>224.95</v>
      </c>
      <c r="Q50" s="356">
        <f t="shared" si="1"/>
        <v>86.7</v>
      </c>
      <c r="R50" s="356">
        <f t="shared" si="1"/>
        <v>1366</v>
      </c>
      <c r="S50" s="352"/>
      <c r="U50" s="352"/>
      <c r="V50" s="352"/>
      <c r="W50" s="352"/>
      <c r="X50" s="352"/>
      <c r="Y50" s="352"/>
      <c r="Z50" s="352"/>
    </row>
    <row r="51" spans="2:26" s="350" customFormat="1">
      <c r="E51" s="351"/>
      <c r="F51" s="351"/>
      <c r="G51" s="351"/>
      <c r="H51" s="351"/>
      <c r="I51" s="351"/>
      <c r="J51" s="351"/>
      <c r="K51" s="351"/>
      <c r="L51" s="351"/>
      <c r="M51" s="351"/>
      <c r="N51" s="351"/>
      <c r="O51" s="351"/>
      <c r="P51" s="351"/>
      <c r="Q51" s="351"/>
      <c r="R51" s="400"/>
      <c r="S51" s="352"/>
      <c r="U51" s="352"/>
      <c r="V51" s="352"/>
      <c r="W51" s="352"/>
      <c r="X51" s="352"/>
      <c r="Y51" s="352"/>
      <c r="Z51" s="352"/>
    </row>
    <row r="52" spans="2:26" s="350" customFormat="1">
      <c r="E52" s="351"/>
      <c r="F52" s="351"/>
      <c r="G52" s="351"/>
      <c r="H52" s="351"/>
      <c r="I52" s="351"/>
      <c r="J52" s="351"/>
      <c r="K52" s="351"/>
      <c r="L52" s="351"/>
      <c r="M52" s="351"/>
      <c r="N52" s="351"/>
      <c r="O52" s="351"/>
      <c r="P52" s="351"/>
      <c r="Q52" s="351"/>
      <c r="R52" s="400"/>
      <c r="S52" s="352"/>
      <c r="U52" s="352"/>
      <c r="V52" s="352"/>
      <c r="W52" s="352"/>
      <c r="X52" s="352"/>
      <c r="Y52" s="352"/>
      <c r="Z52" s="352"/>
    </row>
    <row r="53" spans="2:26" s="350" customFormat="1">
      <c r="E53" s="351"/>
      <c r="F53" s="351"/>
      <c r="G53" s="351"/>
      <c r="H53" s="351"/>
      <c r="I53" s="351"/>
      <c r="J53" s="351"/>
      <c r="K53" s="351"/>
      <c r="L53" s="351"/>
      <c r="M53" s="351"/>
      <c r="N53" s="351"/>
      <c r="O53" s="351"/>
      <c r="P53" s="351"/>
      <c r="Q53" s="351"/>
      <c r="S53" s="352"/>
      <c r="U53" s="352"/>
      <c r="V53" s="352"/>
      <c r="W53" s="352"/>
      <c r="X53" s="352"/>
      <c r="Y53" s="352"/>
      <c r="Z53" s="352"/>
    </row>
    <row r="54" spans="2:26" s="350" customFormat="1">
      <c r="S54" s="352"/>
      <c r="U54" s="352"/>
      <c r="V54" s="352"/>
      <c r="W54" s="352"/>
      <c r="X54" s="352"/>
      <c r="Y54" s="352"/>
      <c r="Z54" s="352"/>
    </row>
    <row r="55" spans="2:26" s="350" customFormat="1">
      <c r="S55" s="352"/>
      <c r="U55" s="352"/>
      <c r="V55" s="352"/>
      <c r="W55" s="352"/>
      <c r="X55" s="352"/>
      <c r="Y55" s="352"/>
      <c r="Z55" s="352"/>
    </row>
    <row r="56" spans="2:26" s="350" customFormat="1">
      <c r="S56" s="352"/>
      <c r="U56" s="352"/>
      <c r="V56" s="352"/>
      <c r="W56" s="352"/>
      <c r="X56" s="352"/>
      <c r="Y56" s="352"/>
      <c r="Z56" s="352"/>
    </row>
    <row r="57" spans="2:26" s="350" customFormat="1">
      <c r="S57" s="352"/>
      <c r="U57" s="352"/>
      <c r="V57" s="352"/>
      <c r="W57" s="352"/>
      <c r="X57" s="352"/>
      <c r="Y57" s="352"/>
      <c r="Z57" s="352"/>
    </row>
    <row r="58" spans="2:26" s="350" customFormat="1">
      <c r="S58" s="352"/>
      <c r="U58" s="352"/>
      <c r="V58" s="352"/>
      <c r="W58" s="352"/>
      <c r="X58" s="352"/>
      <c r="Y58" s="352"/>
      <c r="Z58" s="352"/>
    </row>
    <row r="59" spans="2:26" s="350" customFormat="1">
      <c r="S59" s="352"/>
      <c r="U59" s="352"/>
      <c r="V59" s="352"/>
      <c r="W59" s="352"/>
      <c r="X59" s="352"/>
      <c r="Y59" s="352"/>
      <c r="Z59" s="352"/>
    </row>
    <row r="60" spans="2:26" s="350" customFormat="1">
      <c r="S60" s="352"/>
      <c r="U60" s="352"/>
      <c r="V60" s="352"/>
      <c r="W60" s="352"/>
      <c r="X60" s="352"/>
      <c r="Y60" s="352"/>
      <c r="Z60" s="352"/>
    </row>
    <row r="61" spans="2:26" s="350" customFormat="1">
      <c r="S61" s="352"/>
      <c r="U61" s="352"/>
      <c r="V61" s="352"/>
      <c r="W61" s="352"/>
      <c r="X61" s="352"/>
      <c r="Y61" s="352"/>
      <c r="Z61" s="352"/>
    </row>
    <row r="62" spans="2:26" s="350" customFormat="1">
      <c r="S62" s="352"/>
      <c r="U62" s="352"/>
      <c r="V62" s="352"/>
      <c r="W62" s="352"/>
      <c r="X62" s="352"/>
      <c r="Y62" s="352"/>
      <c r="Z62" s="352"/>
    </row>
    <row r="63" spans="2:26" s="350" customFormat="1">
      <c r="S63" s="352"/>
      <c r="U63" s="352"/>
      <c r="V63" s="352"/>
      <c r="W63" s="352"/>
      <c r="X63" s="352"/>
      <c r="Y63" s="352"/>
      <c r="Z63" s="352"/>
    </row>
    <row r="64" spans="2:26" s="350" customFormat="1">
      <c r="S64" s="352"/>
      <c r="U64" s="352"/>
      <c r="V64" s="352"/>
      <c r="W64" s="352"/>
      <c r="X64" s="352"/>
      <c r="Y64" s="352"/>
      <c r="Z64" s="352"/>
    </row>
    <row r="65" spans="19:26" s="350" customFormat="1">
      <c r="S65" s="352"/>
      <c r="U65" s="352"/>
      <c r="V65" s="352"/>
      <c r="W65" s="352"/>
      <c r="X65" s="352"/>
      <c r="Y65" s="352"/>
      <c r="Z65" s="352"/>
    </row>
    <row r="66" spans="19:26" s="350" customFormat="1">
      <c r="S66" s="352"/>
      <c r="U66" s="352"/>
      <c r="V66" s="352"/>
      <c r="W66" s="352"/>
      <c r="X66" s="352"/>
      <c r="Y66" s="352"/>
      <c r="Z66" s="352"/>
    </row>
  </sheetData>
  <mergeCells count="98">
    <mergeCell ref="Z40:Z41"/>
    <mergeCell ref="U37:U38"/>
    <mergeCell ref="V37:V38"/>
    <mergeCell ref="W37:W38"/>
    <mergeCell ref="X37:X38"/>
    <mergeCell ref="Y37:Y38"/>
    <mergeCell ref="Z37:Z38"/>
    <mergeCell ref="U40:U41"/>
    <mergeCell ref="V40:V41"/>
    <mergeCell ref="W40:W41"/>
    <mergeCell ref="X40:X41"/>
    <mergeCell ref="Y40:Y41"/>
    <mergeCell ref="Z34:Z35"/>
    <mergeCell ref="U31:U32"/>
    <mergeCell ref="V31:V32"/>
    <mergeCell ref="W31:W32"/>
    <mergeCell ref="X31:X32"/>
    <mergeCell ref="Y31:Y32"/>
    <mergeCell ref="Z31:Z32"/>
    <mergeCell ref="U34:U35"/>
    <mergeCell ref="V34:V35"/>
    <mergeCell ref="W34:W35"/>
    <mergeCell ref="X34:X35"/>
    <mergeCell ref="Y34:Y35"/>
    <mergeCell ref="X12:X14"/>
    <mergeCell ref="Z12:Z14"/>
    <mergeCell ref="Z28:Z29"/>
    <mergeCell ref="U25:U26"/>
    <mergeCell ref="V25:V26"/>
    <mergeCell ref="W25:W26"/>
    <mergeCell ref="X25:X26"/>
    <mergeCell ref="Y25:Y26"/>
    <mergeCell ref="Z25:Z26"/>
    <mergeCell ref="U28:U29"/>
    <mergeCell ref="V28:V29"/>
    <mergeCell ref="W28:W29"/>
    <mergeCell ref="X28:X29"/>
    <mergeCell ref="Y28:Y29"/>
    <mergeCell ref="U22:U23"/>
    <mergeCell ref="V22:V23"/>
    <mergeCell ref="U19:U20"/>
    <mergeCell ref="V19:V20"/>
    <mergeCell ref="W19:W20"/>
    <mergeCell ref="X19:X20"/>
    <mergeCell ref="Y19:Y20"/>
    <mergeCell ref="V16:V17"/>
    <mergeCell ref="W16:W17"/>
    <mergeCell ref="X16:X17"/>
    <mergeCell ref="Y16:Y17"/>
    <mergeCell ref="Z22:Z23"/>
    <mergeCell ref="Z19:Z20"/>
    <mergeCell ref="W22:W23"/>
    <mergeCell ref="X22:X23"/>
    <mergeCell ref="Y22:Y23"/>
    <mergeCell ref="A28:A47"/>
    <mergeCell ref="S43:S44"/>
    <mergeCell ref="Z9:Z10"/>
    <mergeCell ref="U6:U7"/>
    <mergeCell ref="V6:V7"/>
    <mergeCell ref="W6:W7"/>
    <mergeCell ref="X6:X7"/>
    <mergeCell ref="Y6:Y7"/>
    <mergeCell ref="Z6:Z7"/>
    <mergeCell ref="U9:U10"/>
    <mergeCell ref="V9:V10"/>
    <mergeCell ref="W9:W10"/>
    <mergeCell ref="X9:X10"/>
    <mergeCell ref="Y9:Y10"/>
    <mergeCell ref="Z16:Z17"/>
    <mergeCell ref="U16:U17"/>
    <mergeCell ref="S28:S29"/>
    <mergeCell ref="S31:S32"/>
    <mergeCell ref="S34:S35"/>
    <mergeCell ref="S37:S38"/>
    <mergeCell ref="S40:S41"/>
    <mergeCell ref="A6:A7"/>
    <mergeCell ref="S6:S7"/>
    <mergeCell ref="S9:S10"/>
    <mergeCell ref="A9:A14"/>
    <mergeCell ref="S12:S14"/>
    <mergeCell ref="A16:A26"/>
    <mergeCell ref="S16:S17"/>
    <mergeCell ref="S19:S20"/>
    <mergeCell ref="S22:S23"/>
    <mergeCell ref="S25:S26"/>
    <mergeCell ref="Z43:Z44"/>
    <mergeCell ref="S46:S47"/>
    <mergeCell ref="U46:U47"/>
    <mergeCell ref="V46:V47"/>
    <mergeCell ref="W46:W47"/>
    <mergeCell ref="X46:X47"/>
    <mergeCell ref="Y46:Y47"/>
    <mergeCell ref="Z46:Z47"/>
    <mergeCell ref="U43:U44"/>
    <mergeCell ref="V43:V44"/>
    <mergeCell ref="W43:W44"/>
    <mergeCell ref="X43:X44"/>
    <mergeCell ref="Y43:Y44"/>
  </mergeCells>
  <pageMargins left="0.7" right="0.7" top="0.75" bottom="0.75" header="0.3" footer="0.3"/>
  <pageSetup scale="40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65"/>
  <sheetViews>
    <sheetView showGridLines="0" topLeftCell="D1" workbookViewId="0">
      <pane ySplit="3" topLeftCell="A4" activePane="bottomLeft" state="frozen"/>
      <selection activeCell="N7" sqref="N7"/>
      <selection pane="bottomLeft" activeCell="R4" sqref="R4"/>
    </sheetView>
  </sheetViews>
  <sheetFormatPr defaultRowHeight="15"/>
  <cols>
    <col min="1" max="1" width="12.42578125" style="347" customWidth="1"/>
    <col min="2" max="2" width="5" style="347" bestFit="1" customWidth="1"/>
    <col min="3" max="3" width="5.140625" style="363" customWidth="1"/>
    <col min="4" max="4" width="54" style="347" bestFit="1" customWidth="1"/>
    <col min="5" max="17" width="8.7109375" style="347" customWidth="1"/>
    <col min="18" max="18" width="9.5703125" style="347" bestFit="1" customWidth="1"/>
    <col min="19" max="19" width="23.28515625" style="348" hidden="1" customWidth="1"/>
    <col min="20" max="20" width="0" style="347" hidden="1" customWidth="1"/>
    <col min="21" max="21" width="23.28515625" style="348" hidden="1" customWidth="1"/>
    <col min="22" max="22" width="19.7109375" style="348" hidden="1" customWidth="1"/>
    <col min="23" max="23" width="10.7109375" style="348" hidden="1" customWidth="1"/>
    <col min="24" max="24" width="10.42578125" style="348" hidden="1" customWidth="1"/>
    <col min="25" max="25" width="11" style="348" hidden="1" customWidth="1"/>
    <col min="26" max="26" width="12.28515625" style="348" hidden="1" customWidth="1"/>
    <col min="27" max="16384" width="9.140625" style="347"/>
  </cols>
  <sheetData>
    <row r="1" spans="1:26" ht="21">
      <c r="A1" s="346" t="s">
        <v>355</v>
      </c>
    </row>
    <row r="2" spans="1:26" ht="15.75">
      <c r="A2" s="1" t="s">
        <v>259</v>
      </c>
      <c r="D2" s="430">
        <f>'Assumptions (Inputs)'!C45</f>
        <v>3.6600000000000001E-2</v>
      </c>
    </row>
    <row r="3" spans="1:26" ht="30">
      <c r="D3" s="348" t="s">
        <v>2</v>
      </c>
      <c r="E3" s="348">
        <v>2014</v>
      </c>
      <c r="F3" s="348">
        <v>2015</v>
      </c>
      <c r="G3" s="348">
        <v>2016</v>
      </c>
      <c r="H3" s="348">
        <v>2017</v>
      </c>
      <c r="I3" s="348">
        <v>2018</v>
      </c>
      <c r="J3" s="348">
        <v>2019</v>
      </c>
      <c r="K3" s="348">
        <v>2020</v>
      </c>
      <c r="L3" s="348">
        <v>2021</v>
      </c>
      <c r="M3" s="348">
        <v>2022</v>
      </c>
      <c r="N3" s="348">
        <v>2023</v>
      </c>
      <c r="O3" s="348">
        <v>2024</v>
      </c>
      <c r="P3" s="348">
        <v>2025</v>
      </c>
      <c r="Q3" s="348">
        <v>2026</v>
      </c>
      <c r="R3" s="349" t="s">
        <v>272</v>
      </c>
      <c r="S3" s="349" t="s">
        <v>303</v>
      </c>
      <c r="U3" s="358" t="s">
        <v>312</v>
      </c>
      <c r="V3" s="358" t="s">
        <v>313</v>
      </c>
      <c r="W3" s="358" t="s">
        <v>1</v>
      </c>
      <c r="X3" s="358" t="s">
        <v>3</v>
      </c>
      <c r="Y3" s="358" t="s">
        <v>314</v>
      </c>
      <c r="Z3" s="358" t="s">
        <v>315</v>
      </c>
    </row>
    <row r="4" spans="1:26" s="350" customFormat="1">
      <c r="C4" s="364"/>
      <c r="D4" s="206" t="s">
        <v>260</v>
      </c>
      <c r="E4" s="207">
        <v>0</v>
      </c>
      <c r="F4" s="207">
        <v>1</v>
      </c>
      <c r="G4" s="207">
        <v>2</v>
      </c>
      <c r="H4" s="207">
        <v>3</v>
      </c>
      <c r="I4" s="207">
        <v>4</v>
      </c>
      <c r="J4" s="207">
        <v>5</v>
      </c>
      <c r="K4" s="207">
        <v>6</v>
      </c>
      <c r="L4" s="207">
        <v>7</v>
      </c>
      <c r="M4" s="207">
        <v>8</v>
      </c>
      <c r="N4" s="207">
        <v>9</v>
      </c>
      <c r="O4" s="207">
        <v>10</v>
      </c>
      <c r="P4" s="207">
        <v>11</v>
      </c>
      <c r="Q4" s="207">
        <v>12</v>
      </c>
      <c r="R4" s="351"/>
      <c r="S4" s="352"/>
      <c r="U4" s="352"/>
      <c r="V4" s="352"/>
      <c r="W4" s="352"/>
      <c r="X4" s="352"/>
      <c r="Y4" s="352"/>
      <c r="Z4" s="352"/>
    </row>
    <row r="5" spans="1:26" ht="15" customHeight="1">
      <c r="A5" s="436" t="s">
        <v>304</v>
      </c>
      <c r="B5" s="353">
        <v>2017</v>
      </c>
      <c r="C5" s="365">
        <v>1</v>
      </c>
      <c r="D5" s="353" t="s">
        <v>80</v>
      </c>
      <c r="E5" s="354">
        <f>'CapEx (2014 Dollars)'!E6*(1+$D$2)^E$4</f>
        <v>0</v>
      </c>
      <c r="F5" s="354">
        <f>'CapEx (2014 Dollars)'!F6*(1+$D$2)^F$4</f>
        <v>0</v>
      </c>
      <c r="G5" s="354">
        <f>'CapEx (2014 Dollars)'!G6*(1+$D$2)^G$4</f>
        <v>0</v>
      </c>
      <c r="H5" s="354">
        <f>'CapEx (2014 Dollars)'!H6*(1+$D$2)^H$4</f>
        <v>0</v>
      </c>
      <c r="I5" s="354">
        <f>'CapEx (2014 Dollars)'!I6*(1+$D$2)^I$4</f>
        <v>0</v>
      </c>
      <c r="J5" s="354">
        <f>'CapEx (2014 Dollars)'!J6*(1+$D$2)^J$4</f>
        <v>0</v>
      </c>
      <c r="K5" s="354">
        <f>'CapEx (2014 Dollars)'!K6*(1+$D$2)^K$4</f>
        <v>0</v>
      </c>
      <c r="L5" s="354">
        <f>'CapEx (2014 Dollars)'!L6*(1+$D$2)^L$4</f>
        <v>0</v>
      </c>
      <c r="M5" s="354">
        <f>'CapEx (2014 Dollars)'!M6*(1+$D$2)^M$4</f>
        <v>0</v>
      </c>
      <c r="N5" s="354">
        <f>'CapEx (2014 Dollars)'!N6*(1+$D$2)^N$4</f>
        <v>0</v>
      </c>
      <c r="O5" s="354">
        <f>'CapEx (2014 Dollars)'!O6*(1+$D$2)^O$4</f>
        <v>0</v>
      </c>
      <c r="P5" s="354">
        <f>'CapEx (2014 Dollars)'!P6*(1+$D$2)^P$4</f>
        <v>0</v>
      </c>
      <c r="Q5" s="354">
        <f>'CapEx (2014 Dollars)'!Q6*(1+$D$2)^Q$4</f>
        <v>0</v>
      </c>
      <c r="R5" s="354">
        <f>SUM(E5:Q5)</f>
        <v>0</v>
      </c>
      <c r="S5" s="459" t="s">
        <v>305</v>
      </c>
      <c r="U5" s="459" t="s">
        <v>316</v>
      </c>
      <c r="V5" s="459">
        <v>5</v>
      </c>
      <c r="W5" s="459">
        <v>1</v>
      </c>
      <c r="X5" s="459" t="s">
        <v>318</v>
      </c>
      <c r="Y5" s="459" t="s">
        <v>320</v>
      </c>
      <c r="Z5" s="459" t="s">
        <v>305</v>
      </c>
    </row>
    <row r="6" spans="1:26">
      <c r="A6" s="437"/>
      <c r="B6" s="355">
        <v>2026</v>
      </c>
      <c r="C6" s="366">
        <v>1</v>
      </c>
      <c r="D6" s="355" t="s">
        <v>80</v>
      </c>
      <c r="E6" s="356">
        <f>'CapEx (2014 Dollars)'!E7*(1+$D$2)^E$4</f>
        <v>0.9</v>
      </c>
      <c r="F6" s="356">
        <f>'CapEx (2014 Dollars)'!F7*(1+$D$2)^F$4</f>
        <v>15.652659999999999</v>
      </c>
      <c r="G6" s="356">
        <f>'CapEx (2014 Dollars)'!G7*(1+$D$2)^G$4</f>
        <v>12.679566807999999</v>
      </c>
      <c r="H6" s="356">
        <f>'CapEx (2014 Dollars)'!H7*(1+$D$2)^H$4</f>
        <v>92.45101975536798</v>
      </c>
      <c r="I6" s="356">
        <f>'CapEx (2014 Dollars)'!I7*(1+$D$2)^I$4</f>
        <v>45.26170242739574</v>
      </c>
      <c r="J6" s="356">
        <f>'CapEx (2014 Dollars)'!J7*(1+$D$2)^J$4</f>
        <v>0</v>
      </c>
      <c r="K6" s="356">
        <f>'CapEx (2014 Dollars)'!K7*(1+$D$2)^K$4</f>
        <v>0</v>
      </c>
      <c r="L6" s="356">
        <f>'CapEx (2014 Dollars)'!L7*(1+$D$2)^L$4</f>
        <v>0</v>
      </c>
      <c r="M6" s="356">
        <f>'CapEx (2014 Dollars)'!M7*(1+$D$2)^M$4</f>
        <v>0</v>
      </c>
      <c r="N6" s="356">
        <f>'CapEx (2014 Dollars)'!N7*(1+$D$2)^N$4</f>
        <v>0</v>
      </c>
      <c r="O6" s="356">
        <f>'CapEx (2014 Dollars)'!O7*(1+$D$2)^O$4</f>
        <v>0</v>
      </c>
      <c r="P6" s="356">
        <f>'CapEx (2014 Dollars)'!P7*(1+$D$2)^P$4</f>
        <v>0</v>
      </c>
      <c r="Q6" s="356">
        <f>'CapEx (2014 Dollars)'!Q7*(1+$D$2)^Q$4</f>
        <v>0</v>
      </c>
      <c r="R6" s="356">
        <f>SUM(E6:Q6)</f>
        <v>166.94494899076372</v>
      </c>
      <c r="S6" s="460"/>
      <c r="U6" s="460"/>
      <c r="V6" s="460"/>
      <c r="W6" s="460"/>
      <c r="X6" s="460"/>
      <c r="Y6" s="460"/>
      <c r="Z6" s="460"/>
    </row>
    <row r="7" spans="1:26" s="350" customFormat="1">
      <c r="A7" s="357"/>
      <c r="C7" s="364"/>
      <c r="E7" s="351"/>
      <c r="F7" s="351"/>
      <c r="G7" s="351"/>
      <c r="H7" s="351"/>
      <c r="I7" s="351"/>
      <c r="J7" s="351"/>
      <c r="K7" s="351"/>
      <c r="L7" s="351"/>
      <c r="M7" s="351"/>
      <c r="N7" s="351"/>
      <c r="O7" s="351"/>
      <c r="P7" s="351"/>
      <c r="Q7" s="351"/>
      <c r="R7" s="351"/>
      <c r="S7" s="352"/>
      <c r="U7" s="352"/>
      <c r="V7" s="352"/>
      <c r="W7" s="352"/>
      <c r="X7" s="352"/>
      <c r="Y7" s="352"/>
      <c r="Z7" s="352"/>
    </row>
    <row r="8" spans="1:26" ht="15" customHeight="1">
      <c r="A8" s="436" t="s">
        <v>306</v>
      </c>
      <c r="B8" s="353">
        <v>2017</v>
      </c>
      <c r="C8" s="365" t="s">
        <v>324</v>
      </c>
      <c r="D8" s="353" t="s">
        <v>282</v>
      </c>
      <c r="E8" s="354">
        <f>'CapEx (2014 Dollars)'!E9*(1+$D$2)^E$4</f>
        <v>0</v>
      </c>
      <c r="F8" s="354">
        <f>'CapEx (2014 Dollars)'!F9*(1+$D$2)^F$4</f>
        <v>0</v>
      </c>
      <c r="G8" s="354">
        <f>'CapEx (2014 Dollars)'!G9*(1+$D$2)^G$4</f>
        <v>0</v>
      </c>
      <c r="H8" s="354">
        <f>'CapEx (2014 Dollars)'!H9*(1+$D$2)^H$4</f>
        <v>0</v>
      </c>
      <c r="I8" s="354">
        <f>'CapEx (2014 Dollars)'!I9*(1+$D$2)^I$4</f>
        <v>0</v>
      </c>
      <c r="J8" s="354">
        <f>'CapEx (2014 Dollars)'!J9*(1+$D$2)^J$4</f>
        <v>0</v>
      </c>
      <c r="K8" s="354">
        <f>'CapEx (2014 Dollars)'!K9*(1+$D$2)^K$4</f>
        <v>0</v>
      </c>
      <c r="L8" s="354">
        <f>'CapEx (2014 Dollars)'!L9*(1+$D$2)^L$4</f>
        <v>0</v>
      </c>
      <c r="M8" s="354">
        <f>'CapEx (2014 Dollars)'!M9*(1+$D$2)^M$4</f>
        <v>0</v>
      </c>
      <c r="N8" s="354">
        <f>'CapEx (2014 Dollars)'!N9*(1+$D$2)^N$4</f>
        <v>0</v>
      </c>
      <c r="O8" s="354">
        <f>'CapEx (2014 Dollars)'!O9*(1+$D$2)^O$4</f>
        <v>0</v>
      </c>
      <c r="P8" s="354">
        <f>'CapEx (2014 Dollars)'!P9*(1+$D$2)^P$4</f>
        <v>0</v>
      </c>
      <c r="Q8" s="354">
        <f>'CapEx (2014 Dollars)'!Q9*(1+$D$2)^Q$4</f>
        <v>0</v>
      </c>
      <c r="R8" s="354">
        <f>SUM(E8:Q8)</f>
        <v>0</v>
      </c>
      <c r="S8" s="459" t="s">
        <v>305</v>
      </c>
      <c r="U8" s="459" t="s">
        <v>317</v>
      </c>
      <c r="V8" s="459">
        <v>10</v>
      </c>
      <c r="W8" s="459" t="s">
        <v>14</v>
      </c>
      <c r="X8" s="459" t="s">
        <v>318</v>
      </c>
      <c r="Y8" s="459" t="s">
        <v>321</v>
      </c>
      <c r="Z8" s="459" t="s">
        <v>321</v>
      </c>
    </row>
    <row r="9" spans="1:26">
      <c r="A9" s="446"/>
      <c r="B9" s="355">
        <v>2026</v>
      </c>
      <c r="C9" s="366" t="s">
        <v>324</v>
      </c>
      <c r="D9" s="355" t="s">
        <v>282</v>
      </c>
      <c r="E9" s="356">
        <f>'CapEx (2014 Dollars)'!E10*(1+$D$2)^E$4</f>
        <v>0</v>
      </c>
      <c r="F9" s="356">
        <f>'CapEx (2014 Dollars)'!F10*(1+$D$2)^F$4</f>
        <v>0</v>
      </c>
      <c r="G9" s="356">
        <f>'CapEx (2014 Dollars)'!G10*(1+$D$2)^G$4</f>
        <v>4.2981582399999994</v>
      </c>
      <c r="H9" s="356">
        <f>'CapEx (2014 Dollars)'!H10*(1+$D$2)^H$4</f>
        <v>8.9109416631679981</v>
      </c>
      <c r="I9" s="356">
        <f>'CapEx (2014 Dollars)'!I10*(1+$D$2)^I$4</f>
        <v>0</v>
      </c>
      <c r="J9" s="356">
        <f>'CapEx (2014 Dollars)'!J10*(1+$D$2)^J$4</f>
        <v>0</v>
      </c>
      <c r="K9" s="356">
        <f>'CapEx (2014 Dollars)'!K10*(1+$D$2)^K$4</f>
        <v>0</v>
      </c>
      <c r="L9" s="356">
        <f>'CapEx (2014 Dollars)'!L10*(1+$D$2)^L$4</f>
        <v>0</v>
      </c>
      <c r="M9" s="356">
        <f>'CapEx (2014 Dollars)'!M10*(1+$D$2)^M$4</f>
        <v>0</v>
      </c>
      <c r="N9" s="356">
        <f>'CapEx (2014 Dollars)'!N10*(1+$D$2)^N$4</f>
        <v>0</v>
      </c>
      <c r="O9" s="356">
        <f>'CapEx (2014 Dollars)'!O10*(1+$D$2)^O$4</f>
        <v>0</v>
      </c>
      <c r="P9" s="356">
        <f>'CapEx (2014 Dollars)'!P10*(1+$D$2)^P$4</f>
        <v>0</v>
      </c>
      <c r="Q9" s="356">
        <f>'CapEx (2014 Dollars)'!Q10*(1+$D$2)^Q$4</f>
        <v>0</v>
      </c>
      <c r="R9" s="356">
        <f>SUM(E9:Q9)</f>
        <v>13.209099903167997</v>
      </c>
      <c r="S9" s="460"/>
      <c r="U9" s="460"/>
      <c r="V9" s="460"/>
      <c r="W9" s="460"/>
      <c r="X9" s="460"/>
      <c r="Y9" s="460"/>
      <c r="Z9" s="460"/>
    </row>
    <row r="10" spans="1:26" s="350" customFormat="1">
      <c r="A10" s="446"/>
      <c r="C10" s="364"/>
      <c r="E10" s="351"/>
      <c r="F10" s="351"/>
      <c r="G10" s="351"/>
      <c r="H10" s="351"/>
      <c r="I10" s="351"/>
      <c r="J10" s="351"/>
      <c r="K10" s="351"/>
      <c r="L10" s="351"/>
      <c r="M10" s="351"/>
      <c r="N10" s="351"/>
      <c r="O10" s="351"/>
      <c r="P10" s="351"/>
      <c r="Q10" s="351"/>
      <c r="R10" s="351"/>
      <c r="S10" s="352"/>
      <c r="U10" s="352"/>
      <c r="V10" s="352"/>
      <c r="W10" s="352"/>
      <c r="X10" s="352"/>
      <c r="Y10" s="352"/>
      <c r="Z10" s="352"/>
    </row>
    <row r="11" spans="1:26" ht="15" customHeight="1">
      <c r="A11" s="446"/>
      <c r="B11" s="353">
        <v>2017</v>
      </c>
      <c r="C11" s="365" t="s">
        <v>325</v>
      </c>
      <c r="D11" s="353" t="s">
        <v>281</v>
      </c>
      <c r="E11" s="354">
        <f>'CapEx (2014 Dollars)'!E12*(1+$D$2)^E$4</f>
        <v>0</v>
      </c>
      <c r="F11" s="354">
        <f>'CapEx (2014 Dollars)'!F12*(1+$D$2)^F$4</f>
        <v>0</v>
      </c>
      <c r="G11" s="354">
        <f>'CapEx (2014 Dollars)'!G12*(1+$D$2)^G$4</f>
        <v>0</v>
      </c>
      <c r="H11" s="354">
        <f>'CapEx (2014 Dollars)'!H12*(1+$D$2)^H$4</f>
        <v>0</v>
      </c>
      <c r="I11" s="354">
        <f>'CapEx (2014 Dollars)'!I12*(1+$D$2)^I$4</f>
        <v>0</v>
      </c>
      <c r="J11" s="354">
        <f>'CapEx (2014 Dollars)'!J12*(1+$D$2)^J$4</f>
        <v>0</v>
      </c>
      <c r="K11" s="354">
        <f>'CapEx (2014 Dollars)'!K12*(1+$D$2)^K$4</f>
        <v>0</v>
      </c>
      <c r="L11" s="354">
        <f>'CapEx (2014 Dollars)'!L12*(1+$D$2)^L$4</f>
        <v>0</v>
      </c>
      <c r="M11" s="354">
        <f>'CapEx (2014 Dollars)'!M12*(1+$D$2)^M$4</f>
        <v>0</v>
      </c>
      <c r="N11" s="354">
        <f>'CapEx (2014 Dollars)'!N12*(1+$D$2)^N$4</f>
        <v>0</v>
      </c>
      <c r="O11" s="354">
        <f>'CapEx (2014 Dollars)'!O12*(1+$D$2)^O$4</f>
        <v>0</v>
      </c>
      <c r="P11" s="354">
        <f>'CapEx (2014 Dollars)'!P12*(1+$D$2)^P$4</f>
        <v>0</v>
      </c>
      <c r="Q11" s="354">
        <f>'CapEx (2014 Dollars)'!Q12*(1+$D$2)^Q$4</f>
        <v>0</v>
      </c>
      <c r="R11" s="354">
        <f>SUM(E11:Q11)</f>
        <v>0</v>
      </c>
      <c r="S11" s="459" t="s">
        <v>305</v>
      </c>
      <c r="U11" s="459" t="s">
        <v>317</v>
      </c>
      <c r="V11" s="459">
        <v>10</v>
      </c>
      <c r="W11" s="459" t="s">
        <v>14</v>
      </c>
      <c r="X11" s="459" t="s">
        <v>318</v>
      </c>
      <c r="Y11" s="459" t="s">
        <v>321</v>
      </c>
      <c r="Z11" s="459" t="s">
        <v>321</v>
      </c>
    </row>
    <row r="12" spans="1:26">
      <c r="A12" s="446"/>
      <c r="B12" s="355">
        <v>2026</v>
      </c>
      <c r="C12" s="366" t="s">
        <v>325</v>
      </c>
      <c r="D12" s="355" t="s">
        <v>358</v>
      </c>
      <c r="E12" s="356">
        <f>'CapEx (2014 Dollars)'!E13*(1+$D$2)^E$4</f>
        <v>0</v>
      </c>
      <c r="F12" s="356">
        <f>'CapEx (2014 Dollars)'!F13*(1+$D$2)^F$4</f>
        <v>2.3841799999999997</v>
      </c>
      <c r="G12" s="356">
        <f>'CapEx (2014 Dollars)'!G13*(1+$D$2)^G$4</f>
        <v>18.267172519999995</v>
      </c>
      <c r="H12" s="356">
        <f>'CapEx (2014 Dollars)'!H13*(1+$D$2)^H$4</f>
        <v>13.032252182383196</v>
      </c>
      <c r="I12" s="356">
        <f>'CapEx (2014 Dollars)'!I13*(1+$D$2)^I$4</f>
        <v>0</v>
      </c>
      <c r="J12" s="356">
        <f>'CapEx (2014 Dollars)'!J13*(1+$D$2)^J$4</f>
        <v>0</v>
      </c>
      <c r="K12" s="356">
        <f>'CapEx (2014 Dollars)'!K13*(1+$D$2)^K$4</f>
        <v>0</v>
      </c>
      <c r="L12" s="356">
        <f>'CapEx (2014 Dollars)'!L13*(1+$D$2)^L$4</f>
        <v>0</v>
      </c>
      <c r="M12" s="356">
        <f>'CapEx (2014 Dollars)'!M13*(1+$D$2)^M$4</f>
        <v>0</v>
      </c>
      <c r="N12" s="356">
        <f>'CapEx (2014 Dollars)'!N13*(1+$D$2)^N$4</f>
        <v>0</v>
      </c>
      <c r="O12" s="356">
        <f>'CapEx (2014 Dollars)'!O13*(1+$D$2)^O$4</f>
        <v>0</v>
      </c>
      <c r="P12" s="356">
        <f>'CapEx (2014 Dollars)'!P13*(1+$D$2)^P$4</f>
        <v>0</v>
      </c>
      <c r="Q12" s="356">
        <f>'CapEx (2014 Dollars)'!Q13*(1+$D$2)^Q$4</f>
        <v>0</v>
      </c>
      <c r="R12" s="356">
        <f>SUM(E12:Q12)</f>
        <v>33.683604702383192</v>
      </c>
      <c r="S12" s="460"/>
      <c r="U12" s="460"/>
      <c r="V12" s="460"/>
      <c r="W12" s="460"/>
      <c r="X12" s="460"/>
      <c r="Y12" s="460"/>
      <c r="Z12" s="460"/>
    </row>
    <row r="13" spans="1:26">
      <c r="A13" s="437"/>
      <c r="B13" s="355">
        <v>2026</v>
      </c>
      <c r="C13" s="415" t="s">
        <v>356</v>
      </c>
      <c r="D13" s="355" t="s">
        <v>357</v>
      </c>
      <c r="E13" s="356">
        <f>'CapEx (2014 Dollars)'!E14*(1+$D$2)^E$4</f>
        <v>0</v>
      </c>
      <c r="F13" s="356">
        <f>'CapEx (2014 Dollars)'!F14*(1+$D$2)^F$4</f>
        <v>0.51829999999999998</v>
      </c>
      <c r="G13" s="356">
        <f>'CapEx (2014 Dollars)'!G14*(1+$D$2)^G$4</f>
        <v>4.2981582399999994</v>
      </c>
      <c r="H13" s="356">
        <f>'CapEx (2014 Dollars)'!H14*(1+$D$2)^H$4</f>
        <v>2.7846692697399993</v>
      </c>
      <c r="I13" s="356">
        <f>'CapEx (2014 Dollars)'!I14*(1+$D$2)^I$4</f>
        <v>0</v>
      </c>
      <c r="J13" s="356">
        <f>'CapEx (2014 Dollars)'!J14*(1+$D$2)^J$4</f>
        <v>0</v>
      </c>
      <c r="K13" s="356">
        <f>'CapEx (2014 Dollars)'!K14*(1+$D$2)^K$4</f>
        <v>0</v>
      </c>
      <c r="L13" s="356">
        <f>'CapEx (2014 Dollars)'!L14*(1+$D$2)^L$4</f>
        <v>0</v>
      </c>
      <c r="M13" s="356">
        <f>'CapEx (2014 Dollars)'!M14*(1+$D$2)^M$4</f>
        <v>0</v>
      </c>
      <c r="N13" s="356">
        <f>'CapEx (2014 Dollars)'!N14*(1+$D$2)^N$4</f>
        <v>0</v>
      </c>
      <c r="O13" s="356">
        <f>'CapEx (2014 Dollars)'!O14*(1+$D$2)^O$4</f>
        <v>0</v>
      </c>
      <c r="P13" s="356">
        <f>'CapEx (2014 Dollars)'!P14*(1+$D$2)^P$4</f>
        <v>0</v>
      </c>
      <c r="Q13" s="356">
        <f>'CapEx (2014 Dollars)'!Q14*(1+$D$2)^Q$4</f>
        <v>0</v>
      </c>
      <c r="R13" s="356">
        <f>SUM(E13:Q13)</f>
        <v>7.6011275097399986</v>
      </c>
      <c r="S13" s="414"/>
      <c r="U13" s="414"/>
      <c r="V13" s="414"/>
      <c r="W13" s="414"/>
      <c r="X13" s="414"/>
      <c r="Y13" s="414"/>
      <c r="Z13" s="414"/>
    </row>
    <row r="14" spans="1:26" s="350" customFormat="1">
      <c r="A14" s="357"/>
      <c r="C14" s="364"/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2"/>
      <c r="U14" s="352"/>
      <c r="V14" s="352"/>
      <c r="W14" s="352"/>
      <c r="X14" s="352"/>
      <c r="Y14" s="352"/>
      <c r="Z14" s="352"/>
    </row>
    <row r="15" spans="1:26" ht="15" customHeight="1">
      <c r="A15" s="436" t="s">
        <v>81</v>
      </c>
      <c r="B15" s="353">
        <v>2017</v>
      </c>
      <c r="C15" s="365" t="s">
        <v>326</v>
      </c>
      <c r="D15" s="353" t="s">
        <v>83</v>
      </c>
      <c r="E15" s="354">
        <f>'CapEx (2014 Dollars)'!E16*(1+$D$2)^E$4</f>
        <v>0</v>
      </c>
      <c r="F15" s="354">
        <f>'CapEx (2014 Dollars)'!F16*(1+$D$2)^F$4</f>
        <v>43.537199999999999</v>
      </c>
      <c r="G15" s="354">
        <f>'CapEx (2014 Dollars)'!G16*(1+$D$2)^G$4</f>
        <v>75.217769199999992</v>
      </c>
      <c r="H15" s="354">
        <f>'CapEx (2014 Dollars)'!H16*(1+$D$2)^H$4</f>
        <v>31.188295821087994</v>
      </c>
      <c r="I15" s="354">
        <f>'CapEx (2014 Dollars)'!I16*(1+$D$2)^I$4</f>
        <v>0</v>
      </c>
      <c r="J15" s="354">
        <f>'CapEx (2014 Dollars)'!J16*(1+$D$2)^J$4</f>
        <v>0</v>
      </c>
      <c r="K15" s="354">
        <f>'CapEx (2014 Dollars)'!K16*(1+$D$2)^K$4</f>
        <v>0</v>
      </c>
      <c r="L15" s="354">
        <f>'CapEx (2014 Dollars)'!L16*(1+$D$2)^L$4</f>
        <v>0</v>
      </c>
      <c r="M15" s="354">
        <f>'CapEx (2014 Dollars)'!M16*(1+$D$2)^M$4</f>
        <v>0</v>
      </c>
      <c r="N15" s="354">
        <f>'CapEx (2014 Dollars)'!N16*(1+$D$2)^N$4</f>
        <v>0</v>
      </c>
      <c r="O15" s="354">
        <f>'CapEx (2014 Dollars)'!O16*(1+$D$2)^O$4</f>
        <v>0</v>
      </c>
      <c r="P15" s="354">
        <f>'CapEx (2014 Dollars)'!P16*(1+$D$2)^P$4</f>
        <v>0</v>
      </c>
      <c r="Q15" s="354">
        <f>'CapEx (2014 Dollars)'!Q16*(1+$D$2)^Q$4</f>
        <v>0</v>
      </c>
      <c r="R15" s="354">
        <f>SUM(E15:Q15)</f>
        <v>149.943265021088</v>
      </c>
      <c r="S15" s="453" t="s">
        <v>307</v>
      </c>
      <c r="U15" s="453" t="s">
        <v>317</v>
      </c>
      <c r="V15" s="453">
        <v>50</v>
      </c>
      <c r="W15" s="453" t="s">
        <v>4</v>
      </c>
      <c r="X15" s="453" t="s">
        <v>319</v>
      </c>
      <c r="Y15" s="453" t="s">
        <v>321</v>
      </c>
      <c r="Z15" s="453" t="s">
        <v>321</v>
      </c>
    </row>
    <row r="16" spans="1:26">
      <c r="A16" s="446"/>
      <c r="B16" s="355">
        <v>2026</v>
      </c>
      <c r="C16" s="366" t="s">
        <v>326</v>
      </c>
      <c r="D16" s="355" t="s">
        <v>83</v>
      </c>
      <c r="E16" s="356">
        <f>'CapEx (2014 Dollars)'!E17*(1+$D$2)^E$4</f>
        <v>0</v>
      </c>
      <c r="F16" s="356">
        <f>'CapEx (2014 Dollars)'!F17*(1+$D$2)^F$4</f>
        <v>0</v>
      </c>
      <c r="G16" s="356">
        <f>'CapEx (2014 Dollars)'!G17*(1+$D$2)^G$4</f>
        <v>0</v>
      </c>
      <c r="H16" s="356">
        <f>'CapEx (2014 Dollars)'!H17*(1+$D$2)^H$4</f>
        <v>0</v>
      </c>
      <c r="I16" s="356">
        <f>'CapEx (2014 Dollars)'!I17*(1+$D$2)^I$4</f>
        <v>0</v>
      </c>
      <c r="J16" s="356">
        <f>'CapEx (2014 Dollars)'!J17*(1+$D$2)^J$4</f>
        <v>0</v>
      </c>
      <c r="K16" s="356">
        <f>'CapEx (2014 Dollars)'!K17*(1+$D$2)^K$4</f>
        <v>0</v>
      </c>
      <c r="L16" s="356">
        <f>'CapEx (2014 Dollars)'!L17*(1+$D$2)^L$4</f>
        <v>0</v>
      </c>
      <c r="M16" s="356">
        <f>'CapEx (2014 Dollars)'!M17*(1+$D$2)^M$4</f>
        <v>0</v>
      </c>
      <c r="N16" s="356">
        <f>'CapEx (2014 Dollars)'!N17*(1+$D$2)^N$4</f>
        <v>0</v>
      </c>
      <c r="O16" s="356">
        <f>'CapEx (2014 Dollars)'!O17*(1+$D$2)^O$4</f>
        <v>60.167412552236165</v>
      </c>
      <c r="P16" s="356">
        <f>'CapEx (2014 Dollars)'!P17*(1+$D$2)^P$4</f>
        <v>103.94923308608001</v>
      </c>
      <c r="Q16" s="356">
        <f>'CapEx (2014 Dollars)'!Q17*(1+$D$2)^Q$4</f>
        <v>43.101510006812212</v>
      </c>
      <c r="R16" s="356">
        <f>SUM(E16:Q16)</f>
        <v>207.21815564512841</v>
      </c>
      <c r="S16" s="454"/>
      <c r="U16" s="454"/>
      <c r="V16" s="454"/>
      <c r="W16" s="454"/>
      <c r="X16" s="454"/>
      <c r="Y16" s="454"/>
      <c r="Z16" s="454"/>
    </row>
    <row r="17" spans="1:26" s="350" customFormat="1">
      <c r="A17" s="446"/>
      <c r="C17" s="364"/>
      <c r="E17" s="351"/>
      <c r="F17" s="351"/>
      <c r="G17" s="351"/>
      <c r="H17" s="351"/>
      <c r="I17" s="351"/>
      <c r="J17" s="351"/>
      <c r="K17" s="351"/>
      <c r="L17" s="351"/>
      <c r="M17" s="351"/>
      <c r="N17" s="351"/>
      <c r="O17" s="351"/>
      <c r="P17" s="351"/>
      <c r="Q17" s="351"/>
      <c r="R17" s="351"/>
      <c r="S17" s="352"/>
      <c r="U17" s="352"/>
      <c r="V17" s="352"/>
      <c r="W17" s="352"/>
      <c r="X17" s="352"/>
      <c r="Y17" s="352"/>
      <c r="Z17" s="352"/>
    </row>
    <row r="18" spans="1:26" ht="15" customHeight="1">
      <c r="A18" s="446"/>
      <c r="B18" s="353">
        <v>2017</v>
      </c>
      <c r="C18" s="365" t="s">
        <v>327</v>
      </c>
      <c r="D18" s="353" t="s">
        <v>354</v>
      </c>
      <c r="E18" s="354">
        <f>'CapEx (2014 Dollars)'!E19*(1+$D$2)^E$4</f>
        <v>0</v>
      </c>
      <c r="F18" s="354">
        <f>'CapEx (2014 Dollars)'!F19*(1+$D$2)^F$4</f>
        <v>2.4878399999999998</v>
      </c>
      <c r="G18" s="354">
        <f>'CapEx (2014 Dollars)'!G19*(1+$D$2)^G$4</f>
        <v>0.64472373599999988</v>
      </c>
      <c r="H18" s="354">
        <f>'CapEx (2014 Dollars)'!H19*(1+$D$2)^H$4</f>
        <v>0</v>
      </c>
      <c r="I18" s="354">
        <f>'CapEx (2014 Dollars)'!I19*(1+$D$2)^I$4</f>
        <v>0</v>
      </c>
      <c r="J18" s="354">
        <f>'CapEx (2014 Dollars)'!J19*(1+$D$2)^J$4</f>
        <v>0</v>
      </c>
      <c r="K18" s="354">
        <f>'CapEx (2014 Dollars)'!K19*(1+$D$2)^K$4</f>
        <v>0</v>
      </c>
      <c r="L18" s="354">
        <f>'CapEx (2014 Dollars)'!L19*(1+$D$2)^L$4</f>
        <v>0</v>
      </c>
      <c r="M18" s="354">
        <f>'CapEx (2014 Dollars)'!M19*(1+$D$2)^M$4</f>
        <v>0</v>
      </c>
      <c r="N18" s="354">
        <f>'CapEx (2014 Dollars)'!N19*(1+$D$2)^N$4</f>
        <v>0</v>
      </c>
      <c r="O18" s="354">
        <f>'CapEx (2014 Dollars)'!O19*(1+$D$2)^O$4</f>
        <v>0</v>
      </c>
      <c r="P18" s="354">
        <f>'CapEx (2014 Dollars)'!P19*(1+$D$2)^P$4</f>
        <v>0</v>
      </c>
      <c r="Q18" s="354">
        <f>'CapEx (2014 Dollars)'!Q19*(1+$D$2)^Q$4</f>
        <v>0</v>
      </c>
      <c r="R18" s="354">
        <f>SUM(E18:Q18)</f>
        <v>3.1325637359999998</v>
      </c>
      <c r="S18" s="455" t="s">
        <v>308</v>
      </c>
      <c r="U18" s="455" t="s">
        <v>317</v>
      </c>
      <c r="V18" s="455">
        <v>50</v>
      </c>
      <c r="W18" s="455" t="s">
        <v>4</v>
      </c>
      <c r="X18" s="455" t="s">
        <v>319</v>
      </c>
      <c r="Y18" s="455" t="s">
        <v>321</v>
      </c>
      <c r="Z18" s="455" t="s">
        <v>320</v>
      </c>
    </row>
    <row r="19" spans="1:26">
      <c r="A19" s="446"/>
      <c r="B19" s="355">
        <v>2026</v>
      </c>
      <c r="C19" s="366" t="s">
        <v>327</v>
      </c>
      <c r="D19" s="355" t="s">
        <v>354</v>
      </c>
      <c r="E19" s="356">
        <f>'CapEx (2014 Dollars)'!E20*(1+$D$2)^E$4</f>
        <v>0</v>
      </c>
      <c r="F19" s="356">
        <f>'CapEx (2014 Dollars)'!F20*(1+$D$2)^F$4</f>
        <v>2.4878399999999998</v>
      </c>
      <c r="G19" s="356">
        <f>'CapEx (2014 Dollars)'!G20*(1+$D$2)^G$4</f>
        <v>0.64472373599999988</v>
      </c>
      <c r="H19" s="356">
        <f>'CapEx (2014 Dollars)'!H20*(1+$D$2)^H$4</f>
        <v>0</v>
      </c>
      <c r="I19" s="356">
        <f>'CapEx (2014 Dollars)'!I20*(1+$D$2)^I$4</f>
        <v>0</v>
      </c>
      <c r="J19" s="356">
        <f>'CapEx (2014 Dollars)'!J20*(1+$D$2)^J$4</f>
        <v>0</v>
      </c>
      <c r="K19" s="356">
        <f>'CapEx (2014 Dollars)'!K20*(1+$D$2)^K$4</f>
        <v>0</v>
      </c>
      <c r="L19" s="356">
        <f>'CapEx (2014 Dollars)'!L20*(1+$D$2)^L$4</f>
        <v>0</v>
      </c>
      <c r="M19" s="356">
        <f>'CapEx (2014 Dollars)'!M20*(1+$D$2)^M$4</f>
        <v>0</v>
      </c>
      <c r="N19" s="356">
        <f>'CapEx (2014 Dollars)'!N20*(1+$D$2)^N$4</f>
        <v>0</v>
      </c>
      <c r="O19" s="356">
        <f>'CapEx (2014 Dollars)'!O20*(1+$D$2)^O$4</f>
        <v>0</v>
      </c>
      <c r="P19" s="356">
        <f>'CapEx (2014 Dollars)'!P20*(1+$D$2)^P$4</f>
        <v>0</v>
      </c>
      <c r="Q19" s="356">
        <f>'CapEx (2014 Dollars)'!Q20*(1+$D$2)^Q$4</f>
        <v>0</v>
      </c>
      <c r="R19" s="356">
        <f>SUM(E19:Q19)</f>
        <v>3.1325637359999998</v>
      </c>
      <c r="S19" s="456"/>
      <c r="U19" s="456"/>
      <c r="V19" s="456"/>
      <c r="W19" s="456"/>
      <c r="X19" s="456"/>
      <c r="Y19" s="456"/>
      <c r="Z19" s="456"/>
    </row>
    <row r="20" spans="1:26" s="350" customFormat="1">
      <c r="A20" s="446"/>
      <c r="C20" s="364"/>
      <c r="E20" s="351"/>
      <c r="F20" s="351"/>
      <c r="G20" s="351"/>
      <c r="H20" s="351"/>
      <c r="I20" s="351"/>
      <c r="J20" s="351"/>
      <c r="K20" s="351"/>
      <c r="L20" s="351"/>
      <c r="M20" s="351"/>
      <c r="N20" s="351"/>
      <c r="O20" s="351"/>
      <c r="P20" s="351"/>
      <c r="Q20" s="351"/>
      <c r="R20" s="351"/>
      <c r="S20" s="352"/>
      <c r="U20" s="352"/>
      <c r="V20" s="352"/>
      <c r="W20" s="352"/>
      <c r="X20" s="352"/>
      <c r="Y20" s="352"/>
      <c r="Z20" s="352"/>
    </row>
    <row r="21" spans="1:26" ht="15" customHeight="1">
      <c r="A21" s="446"/>
      <c r="B21" s="353">
        <v>2017</v>
      </c>
      <c r="C21" s="365" t="s">
        <v>328</v>
      </c>
      <c r="D21" s="353" t="s">
        <v>82</v>
      </c>
      <c r="E21" s="354">
        <f>'CapEx (2014 Dollars)'!E22*(1+$D$2)^E$4</f>
        <v>0</v>
      </c>
      <c r="F21" s="354">
        <f>'CapEx (2014 Dollars)'!F22*(1+$D$2)^F$4</f>
        <v>1.86588</v>
      </c>
      <c r="G21" s="354">
        <f>'CapEx (2014 Dollars)'!G22*(1+$D$2)^G$4</f>
        <v>0.64472373599999988</v>
      </c>
      <c r="H21" s="354">
        <f>'CapEx (2014 Dollars)'!H22*(1+$D$2)^H$4</f>
        <v>0</v>
      </c>
      <c r="I21" s="354">
        <f>'CapEx (2014 Dollars)'!I22*(1+$D$2)^I$4</f>
        <v>0</v>
      </c>
      <c r="J21" s="354">
        <f>'CapEx (2014 Dollars)'!J22*(1+$D$2)^J$4</f>
        <v>0</v>
      </c>
      <c r="K21" s="354">
        <f>'CapEx (2014 Dollars)'!K22*(1+$D$2)^K$4</f>
        <v>0</v>
      </c>
      <c r="L21" s="354">
        <f>'CapEx (2014 Dollars)'!L22*(1+$D$2)^L$4</f>
        <v>0</v>
      </c>
      <c r="M21" s="354">
        <f>'CapEx (2014 Dollars)'!M22*(1+$D$2)^M$4</f>
        <v>0</v>
      </c>
      <c r="N21" s="354">
        <f>'CapEx (2014 Dollars)'!N22*(1+$D$2)^N$4</f>
        <v>0</v>
      </c>
      <c r="O21" s="354">
        <f>'CapEx (2014 Dollars)'!O22*(1+$D$2)^O$4</f>
        <v>0</v>
      </c>
      <c r="P21" s="354">
        <f>'CapEx (2014 Dollars)'!P22*(1+$D$2)^P$4</f>
        <v>0</v>
      </c>
      <c r="Q21" s="354">
        <f>'CapEx (2014 Dollars)'!Q22*(1+$D$2)^Q$4</f>
        <v>0</v>
      </c>
      <c r="R21" s="354">
        <f>SUM(E21:Q21)</f>
        <v>2.5106037359999998</v>
      </c>
      <c r="S21" s="455" t="s">
        <v>308</v>
      </c>
      <c r="U21" s="455" t="s">
        <v>317</v>
      </c>
      <c r="V21" s="455">
        <v>50</v>
      </c>
      <c r="W21" s="455" t="s">
        <v>4</v>
      </c>
      <c r="X21" s="455" t="s">
        <v>319</v>
      </c>
      <c r="Y21" s="455" t="s">
        <v>321</v>
      </c>
      <c r="Z21" s="455" t="s">
        <v>320</v>
      </c>
    </row>
    <row r="22" spans="1:26">
      <c r="A22" s="446"/>
      <c r="B22" s="355">
        <v>2026</v>
      </c>
      <c r="C22" s="366" t="s">
        <v>328</v>
      </c>
      <c r="D22" s="355" t="s">
        <v>82</v>
      </c>
      <c r="E22" s="356">
        <f>'CapEx (2014 Dollars)'!E23*(1+$D$2)^E$4</f>
        <v>0</v>
      </c>
      <c r="F22" s="356">
        <f>'CapEx (2014 Dollars)'!F23*(1+$D$2)^F$4</f>
        <v>1.86588</v>
      </c>
      <c r="G22" s="356">
        <f>'CapEx (2014 Dollars)'!G23*(1+$D$2)^G$4</f>
        <v>0.64472373599999988</v>
      </c>
      <c r="H22" s="356">
        <f>'CapEx (2014 Dollars)'!H23*(1+$D$2)^H$4</f>
        <v>0</v>
      </c>
      <c r="I22" s="356">
        <f>'CapEx (2014 Dollars)'!I23*(1+$D$2)^I$4</f>
        <v>0</v>
      </c>
      <c r="J22" s="356">
        <f>'CapEx (2014 Dollars)'!J23*(1+$D$2)^J$4</f>
        <v>0</v>
      </c>
      <c r="K22" s="356">
        <f>'CapEx (2014 Dollars)'!K23*(1+$D$2)^K$4</f>
        <v>0</v>
      </c>
      <c r="L22" s="356">
        <f>'CapEx (2014 Dollars)'!L23*(1+$D$2)^L$4</f>
        <v>0</v>
      </c>
      <c r="M22" s="356">
        <f>'CapEx (2014 Dollars)'!M23*(1+$D$2)^M$4</f>
        <v>0</v>
      </c>
      <c r="N22" s="356">
        <f>'CapEx (2014 Dollars)'!N23*(1+$D$2)^N$4</f>
        <v>0</v>
      </c>
      <c r="O22" s="356">
        <f>'CapEx (2014 Dollars)'!O23*(1+$D$2)^O$4</f>
        <v>0</v>
      </c>
      <c r="P22" s="356">
        <f>'CapEx (2014 Dollars)'!P23*(1+$D$2)^P$4</f>
        <v>0</v>
      </c>
      <c r="Q22" s="356">
        <f>'CapEx (2014 Dollars)'!Q23*(1+$D$2)^Q$4</f>
        <v>0</v>
      </c>
      <c r="R22" s="356">
        <f>SUM(E22:Q22)</f>
        <v>2.5106037359999998</v>
      </c>
      <c r="S22" s="456"/>
      <c r="U22" s="456"/>
      <c r="V22" s="456"/>
      <c r="W22" s="456"/>
      <c r="X22" s="456"/>
      <c r="Y22" s="456"/>
      <c r="Z22" s="456"/>
    </row>
    <row r="23" spans="1:26" s="350" customFormat="1">
      <c r="A23" s="446"/>
      <c r="C23" s="364"/>
      <c r="E23" s="351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2"/>
      <c r="U23" s="352"/>
      <c r="V23" s="352"/>
      <c r="W23" s="352"/>
      <c r="X23" s="352"/>
      <c r="Y23" s="352"/>
      <c r="Z23" s="352"/>
    </row>
    <row r="24" spans="1:26" ht="15" customHeight="1">
      <c r="A24" s="446"/>
      <c r="B24" s="353">
        <v>2017</v>
      </c>
      <c r="C24" s="365" t="s">
        <v>329</v>
      </c>
      <c r="D24" s="398" t="s">
        <v>361</v>
      </c>
      <c r="E24" s="354">
        <f>'CapEx (2014 Dollars)'!E25*(1+$D$2)^E$4</f>
        <v>0</v>
      </c>
      <c r="F24" s="354">
        <f>'CapEx (2014 Dollars)'!F25*(1+$D$2)^F$4</f>
        <v>0</v>
      </c>
      <c r="G24" s="354">
        <f>'CapEx (2014 Dollars)'!G25*(1+$D$2)^G$4</f>
        <v>0</v>
      </c>
      <c r="H24" s="354">
        <f>'CapEx (2014 Dollars)'!H25*(1+$D$2)^H$4</f>
        <v>0</v>
      </c>
      <c r="I24" s="354">
        <f>'CapEx (2014 Dollars)'!I25*(1+$D$2)^I$4</f>
        <v>0</v>
      </c>
      <c r="J24" s="354">
        <f>'CapEx (2014 Dollars)'!J25*(1+$D$2)^J$4</f>
        <v>0</v>
      </c>
      <c r="K24" s="354">
        <f>'CapEx (2014 Dollars)'!K25*(1+$D$2)^K$4</f>
        <v>0</v>
      </c>
      <c r="L24" s="354">
        <f>'CapEx (2014 Dollars)'!L25*(1+$D$2)^L$4</f>
        <v>0</v>
      </c>
      <c r="M24" s="354">
        <f>'CapEx (2014 Dollars)'!M25*(1+$D$2)^M$4</f>
        <v>0</v>
      </c>
      <c r="N24" s="354">
        <f>'CapEx (2014 Dollars)'!N25*(1+$D$2)^N$4</f>
        <v>0</v>
      </c>
      <c r="O24" s="354">
        <f>'CapEx (2014 Dollars)'!O25*(1+$D$2)^O$4</f>
        <v>0</v>
      </c>
      <c r="P24" s="354">
        <f>'CapEx (2014 Dollars)'!P25*(1+$D$2)^P$4</f>
        <v>0</v>
      </c>
      <c r="Q24" s="354">
        <f>'CapEx (2014 Dollars)'!Q25*(1+$D$2)^Q$4</f>
        <v>0</v>
      </c>
      <c r="R24" s="354">
        <f>SUM(E24:Q24)</f>
        <v>0</v>
      </c>
      <c r="S24" s="457" t="s">
        <v>309</v>
      </c>
      <c r="U24" s="457" t="s">
        <v>317</v>
      </c>
      <c r="V24" s="457">
        <v>50</v>
      </c>
      <c r="W24" s="457" t="s">
        <v>4</v>
      </c>
      <c r="X24" s="457" t="s">
        <v>319</v>
      </c>
      <c r="Y24" s="457" t="s">
        <v>321</v>
      </c>
      <c r="Z24" s="457" t="s">
        <v>320</v>
      </c>
    </row>
    <row r="25" spans="1:26">
      <c r="A25" s="437"/>
      <c r="B25" s="355">
        <v>2026</v>
      </c>
      <c r="C25" s="366" t="s">
        <v>329</v>
      </c>
      <c r="D25" s="435" t="s">
        <v>361</v>
      </c>
      <c r="E25" s="356">
        <f>'CapEx (2014 Dollars)'!E26*(1+$D$2)^E$4</f>
        <v>0</v>
      </c>
      <c r="F25" s="356">
        <f>'CapEx (2014 Dollars)'!F26*(1+$D$2)^F$4</f>
        <v>0</v>
      </c>
      <c r="G25" s="356">
        <f>'CapEx (2014 Dollars)'!G26*(1+$D$2)^G$4</f>
        <v>0</v>
      </c>
      <c r="H25" s="356">
        <f>'CapEx (2014 Dollars)'!H26*(1+$D$2)^H$4</f>
        <v>35.086832798723989</v>
      </c>
      <c r="I25" s="356">
        <f>'CapEx (2014 Dollars)'!I26*(1+$D$2)^I$4</f>
        <v>60.618351465262144</v>
      </c>
      <c r="J25" s="356">
        <f>'CapEx (2014 Dollars)'!J26*(1+$D$2)^J$4</f>
        <v>25.134793251556292</v>
      </c>
      <c r="K25" s="356">
        <f>'CapEx (2014 Dollars)'!K26*(1+$D$2)^K$4</f>
        <v>0</v>
      </c>
      <c r="L25" s="356">
        <f>'CapEx (2014 Dollars)'!L26*(1+$D$2)^L$4</f>
        <v>0</v>
      </c>
      <c r="M25" s="356">
        <f>'CapEx (2014 Dollars)'!M26*(1+$D$2)^M$4</f>
        <v>0</v>
      </c>
      <c r="N25" s="356">
        <f>'CapEx (2014 Dollars)'!N26*(1+$D$2)^N$4</f>
        <v>0</v>
      </c>
      <c r="O25" s="356">
        <f>'CapEx (2014 Dollars)'!O26*(1+$D$2)^O$4</f>
        <v>0</v>
      </c>
      <c r="P25" s="356">
        <f>'CapEx (2014 Dollars)'!P26*(1+$D$2)^P$4</f>
        <v>0</v>
      </c>
      <c r="Q25" s="356">
        <f>'CapEx (2014 Dollars)'!Q26*(1+$D$2)^Q$4</f>
        <v>0</v>
      </c>
      <c r="R25" s="356">
        <f>SUM(E25:Q25)</f>
        <v>120.83997751554242</v>
      </c>
      <c r="S25" s="458"/>
      <c r="U25" s="458"/>
      <c r="V25" s="458"/>
      <c r="W25" s="458"/>
      <c r="X25" s="458"/>
      <c r="Y25" s="458"/>
      <c r="Z25" s="458"/>
    </row>
    <row r="26" spans="1:26" s="350" customFormat="1">
      <c r="A26" s="357"/>
      <c r="C26" s="364"/>
      <c r="E26" s="351"/>
      <c r="F26" s="351"/>
      <c r="G26" s="351"/>
      <c r="H26" s="351"/>
      <c r="I26" s="351"/>
      <c r="J26" s="351"/>
      <c r="K26" s="351"/>
      <c r="L26" s="351"/>
      <c r="M26" s="351"/>
      <c r="N26" s="351"/>
      <c r="O26" s="351"/>
      <c r="P26" s="351"/>
      <c r="Q26" s="351"/>
      <c r="R26" s="351"/>
      <c r="S26" s="352"/>
      <c r="U26" s="352"/>
      <c r="V26" s="352"/>
      <c r="W26" s="352"/>
      <c r="X26" s="352"/>
      <c r="Y26" s="352"/>
      <c r="Z26" s="352"/>
    </row>
    <row r="27" spans="1:26" ht="15" customHeight="1">
      <c r="A27" s="436" t="s">
        <v>84</v>
      </c>
      <c r="B27" s="353">
        <v>2017</v>
      </c>
      <c r="C27" s="365" t="s">
        <v>330</v>
      </c>
      <c r="D27" s="353" t="s">
        <v>85</v>
      </c>
      <c r="E27" s="354">
        <f>'CapEx (2014 Dollars)'!E28*(1+$D$2)^E$4</f>
        <v>0</v>
      </c>
      <c r="F27" s="354">
        <f>'CapEx (2014 Dollars)'!F28*(1+$D$2)^F$4</f>
        <v>1.86588</v>
      </c>
      <c r="G27" s="354">
        <f>'CapEx (2014 Dollars)'!G28*(1+$D$2)^G$4</f>
        <v>1.9341712079999998</v>
      </c>
      <c r="H27" s="354">
        <f>'CapEx (2014 Dollars)'!H28*(1+$D$2)^H$4</f>
        <v>0</v>
      </c>
      <c r="I27" s="354">
        <f>'CapEx (2014 Dollars)'!I28*(1+$D$2)^I$4</f>
        <v>0</v>
      </c>
      <c r="J27" s="354">
        <f>'CapEx (2014 Dollars)'!J28*(1+$D$2)^J$4</f>
        <v>0</v>
      </c>
      <c r="K27" s="354">
        <f>'CapEx (2014 Dollars)'!K28*(1+$D$2)^K$4</f>
        <v>0</v>
      </c>
      <c r="L27" s="354">
        <f>'CapEx (2014 Dollars)'!L28*(1+$D$2)^L$4</f>
        <v>0</v>
      </c>
      <c r="M27" s="354">
        <f>'CapEx (2014 Dollars)'!M28*(1+$D$2)^M$4</f>
        <v>0</v>
      </c>
      <c r="N27" s="354">
        <f>'CapEx (2014 Dollars)'!N28*(1+$D$2)^N$4</f>
        <v>0</v>
      </c>
      <c r="O27" s="354">
        <f>'CapEx (2014 Dollars)'!O28*(1+$D$2)^O$4</f>
        <v>0</v>
      </c>
      <c r="P27" s="354">
        <f>'CapEx (2014 Dollars)'!P28*(1+$D$2)^P$4</f>
        <v>0</v>
      </c>
      <c r="Q27" s="354">
        <f>'CapEx (2014 Dollars)'!Q28*(1+$D$2)^Q$4</f>
        <v>0</v>
      </c>
      <c r="R27" s="354">
        <f>SUM(E27:Q27)</f>
        <v>3.8000512079999997</v>
      </c>
      <c r="S27" s="455" t="s">
        <v>308</v>
      </c>
      <c r="U27" s="455" t="s">
        <v>317</v>
      </c>
      <c r="V27" s="455">
        <v>50</v>
      </c>
      <c r="W27" s="455" t="s">
        <v>4</v>
      </c>
      <c r="X27" s="455" t="s">
        <v>319</v>
      </c>
      <c r="Y27" s="455" t="s">
        <v>321</v>
      </c>
      <c r="Z27" s="455" t="s">
        <v>320</v>
      </c>
    </row>
    <row r="28" spans="1:26">
      <c r="A28" s="446"/>
      <c r="B28" s="355">
        <v>2026</v>
      </c>
      <c r="C28" s="366" t="s">
        <v>330</v>
      </c>
      <c r="D28" s="355" t="s">
        <v>85</v>
      </c>
      <c r="E28" s="356">
        <f>'CapEx (2014 Dollars)'!E29*(1+$D$2)^E$4</f>
        <v>0</v>
      </c>
      <c r="F28" s="356">
        <f>'CapEx (2014 Dollars)'!F29*(1+$D$2)^F$4</f>
        <v>1.86588</v>
      </c>
      <c r="G28" s="356">
        <f>'CapEx (2014 Dollars)'!G29*(1+$D$2)^G$4</f>
        <v>1.9341712079999998</v>
      </c>
      <c r="H28" s="356">
        <f>'CapEx (2014 Dollars)'!H29*(1+$D$2)^H$4</f>
        <v>0</v>
      </c>
      <c r="I28" s="356">
        <f>'CapEx (2014 Dollars)'!I29*(1+$D$2)^I$4</f>
        <v>0</v>
      </c>
      <c r="J28" s="356">
        <f>'CapEx (2014 Dollars)'!J29*(1+$D$2)^J$4</f>
        <v>0</v>
      </c>
      <c r="K28" s="356">
        <f>'CapEx (2014 Dollars)'!K29*(1+$D$2)^K$4</f>
        <v>0</v>
      </c>
      <c r="L28" s="356">
        <f>'CapEx (2014 Dollars)'!L29*(1+$D$2)^L$4</f>
        <v>0</v>
      </c>
      <c r="M28" s="356">
        <f>'CapEx (2014 Dollars)'!M29*(1+$D$2)^M$4</f>
        <v>0</v>
      </c>
      <c r="N28" s="356">
        <f>'CapEx (2014 Dollars)'!N29*(1+$D$2)^N$4</f>
        <v>0</v>
      </c>
      <c r="O28" s="356">
        <f>'CapEx (2014 Dollars)'!O29*(1+$D$2)^O$4</f>
        <v>0</v>
      </c>
      <c r="P28" s="356">
        <f>'CapEx (2014 Dollars)'!P29*(1+$D$2)^P$4</f>
        <v>0</v>
      </c>
      <c r="Q28" s="356">
        <f>'CapEx (2014 Dollars)'!Q29*(1+$D$2)^Q$4</f>
        <v>0</v>
      </c>
      <c r="R28" s="356">
        <f>SUM(E28:Q28)</f>
        <v>3.8000512079999997</v>
      </c>
      <c r="S28" s="456"/>
      <c r="U28" s="456"/>
      <c r="V28" s="456"/>
      <c r="W28" s="456"/>
      <c r="X28" s="456"/>
      <c r="Y28" s="456"/>
      <c r="Z28" s="456"/>
    </row>
    <row r="29" spans="1:26" s="350" customFormat="1">
      <c r="A29" s="446"/>
      <c r="C29" s="364"/>
      <c r="E29" s="351"/>
      <c r="F29" s="351"/>
      <c r="G29" s="351"/>
      <c r="H29" s="351"/>
      <c r="I29" s="351"/>
      <c r="J29" s="351"/>
      <c r="K29" s="351"/>
      <c r="L29" s="351"/>
      <c r="M29" s="351"/>
      <c r="N29" s="351"/>
      <c r="O29" s="351"/>
      <c r="P29" s="351"/>
      <c r="Q29" s="351"/>
      <c r="R29" s="351"/>
      <c r="S29" s="352"/>
      <c r="U29" s="352"/>
      <c r="V29" s="352"/>
      <c r="W29" s="352"/>
      <c r="X29" s="352"/>
      <c r="Y29" s="352"/>
      <c r="Z29" s="352"/>
    </row>
    <row r="30" spans="1:26" ht="15" customHeight="1">
      <c r="A30" s="446"/>
      <c r="B30" s="353">
        <v>2017</v>
      </c>
      <c r="C30" s="365" t="s">
        <v>331</v>
      </c>
      <c r="D30" s="353" t="s">
        <v>87</v>
      </c>
      <c r="E30" s="354">
        <f>'CapEx (2014 Dollars)'!E31*(1+$D$2)^E$4</f>
        <v>0</v>
      </c>
      <c r="F30" s="354">
        <f>'CapEx (2014 Dollars)'!F31*(1+$D$2)^F$4</f>
        <v>0</v>
      </c>
      <c r="G30" s="354">
        <f>'CapEx (2014 Dollars)'!G31*(1+$D$2)^G$4</f>
        <v>0</v>
      </c>
      <c r="H30" s="354">
        <f>'CapEx (2014 Dollars)'!H31*(1+$D$2)^H$4</f>
        <v>0</v>
      </c>
      <c r="I30" s="354">
        <f>'CapEx (2014 Dollars)'!I31*(1+$D$2)^I$4</f>
        <v>0</v>
      </c>
      <c r="J30" s="354">
        <f>'CapEx (2014 Dollars)'!J31*(1+$D$2)^J$4</f>
        <v>0</v>
      </c>
      <c r="K30" s="354">
        <f>'CapEx (2014 Dollars)'!K31*(1+$D$2)^K$4</f>
        <v>0</v>
      </c>
      <c r="L30" s="354">
        <f>'CapEx (2014 Dollars)'!L31*(1+$D$2)^L$4</f>
        <v>0</v>
      </c>
      <c r="M30" s="354">
        <f>'CapEx (2014 Dollars)'!M31*(1+$D$2)^M$4</f>
        <v>0</v>
      </c>
      <c r="N30" s="354">
        <f>'CapEx (2014 Dollars)'!N31*(1+$D$2)^N$4</f>
        <v>0</v>
      </c>
      <c r="O30" s="354">
        <f>'CapEx (2014 Dollars)'!O31*(1+$D$2)^O$4</f>
        <v>0</v>
      </c>
      <c r="P30" s="354">
        <f>'CapEx (2014 Dollars)'!P31*(1+$D$2)^P$4</f>
        <v>0</v>
      </c>
      <c r="Q30" s="354">
        <f>'CapEx (2014 Dollars)'!Q31*(1+$D$2)^Q$4</f>
        <v>0</v>
      </c>
      <c r="R30" s="354">
        <f>SUM(E30:Q30)</f>
        <v>0</v>
      </c>
      <c r="S30" s="457" t="s">
        <v>309</v>
      </c>
      <c r="U30" s="457" t="s">
        <v>317</v>
      </c>
      <c r="V30" s="457">
        <v>50</v>
      </c>
      <c r="W30" s="457" t="s">
        <v>4</v>
      </c>
      <c r="X30" s="457" t="s">
        <v>319</v>
      </c>
      <c r="Y30" s="457" t="s">
        <v>321</v>
      </c>
      <c r="Z30" s="457" t="s">
        <v>320</v>
      </c>
    </row>
    <row r="31" spans="1:26">
      <c r="A31" s="446"/>
      <c r="B31" s="355">
        <v>2026</v>
      </c>
      <c r="C31" s="366" t="s">
        <v>331</v>
      </c>
      <c r="D31" s="355" t="s">
        <v>87</v>
      </c>
      <c r="E31" s="356">
        <f>'CapEx (2014 Dollars)'!E32*(1+$D$2)^E$4</f>
        <v>0</v>
      </c>
      <c r="F31" s="356">
        <f>'CapEx (2014 Dollars)'!F32*(1+$D$2)^F$4</f>
        <v>0</v>
      </c>
      <c r="G31" s="356">
        <f>'CapEx (2014 Dollars)'!G32*(1+$D$2)^G$4</f>
        <v>20.953521419999998</v>
      </c>
      <c r="H31" s="356">
        <f>'CapEx (2014 Dollars)'!H32*(1+$D$2)^H$4</f>
        <v>86.88168121588798</v>
      </c>
      <c r="I31" s="356">
        <f>'CapEx (2014 Dollars)'!I32*(1+$D$2)^I$4</f>
        <v>90.061550748389465</v>
      </c>
      <c r="J31" s="356">
        <f>'CapEx (2014 Dollars)'!J32*(1+$D$2)^J$4</f>
        <v>23.339450876445131</v>
      </c>
      <c r="K31" s="356">
        <f>'CapEx (2014 Dollars)'!K32*(1+$D$2)^K$4</f>
        <v>0</v>
      </c>
      <c r="L31" s="356">
        <f>'CapEx (2014 Dollars)'!L32*(1+$D$2)^L$4</f>
        <v>0</v>
      </c>
      <c r="M31" s="356">
        <f>'CapEx (2014 Dollars)'!M32*(1+$D$2)^M$4</f>
        <v>0</v>
      </c>
      <c r="N31" s="356">
        <f>'CapEx (2014 Dollars)'!N32*(1+$D$2)^N$4</f>
        <v>0</v>
      </c>
      <c r="O31" s="356">
        <f>'CapEx (2014 Dollars)'!O32*(1+$D$2)^O$4</f>
        <v>0</v>
      </c>
      <c r="P31" s="356">
        <f>'CapEx (2014 Dollars)'!P32*(1+$D$2)^P$4</f>
        <v>0</v>
      </c>
      <c r="Q31" s="356">
        <f>'CapEx (2014 Dollars)'!Q32*(1+$D$2)^Q$4</f>
        <v>0</v>
      </c>
      <c r="R31" s="356">
        <f>SUM(E31:Q31)</f>
        <v>221.23620426072259</v>
      </c>
      <c r="S31" s="458"/>
      <c r="U31" s="458"/>
      <c r="V31" s="458"/>
      <c r="W31" s="458"/>
      <c r="X31" s="458"/>
      <c r="Y31" s="458"/>
      <c r="Z31" s="458"/>
    </row>
    <row r="32" spans="1:26" s="350" customFormat="1">
      <c r="A32" s="446"/>
      <c r="C32" s="364"/>
      <c r="E32" s="351"/>
      <c r="F32" s="351"/>
      <c r="G32" s="351"/>
      <c r="H32" s="351"/>
      <c r="I32" s="351"/>
      <c r="J32" s="351"/>
      <c r="K32" s="351"/>
      <c r="L32" s="351"/>
      <c r="M32" s="351"/>
      <c r="N32" s="351"/>
      <c r="O32" s="351"/>
      <c r="P32" s="351"/>
      <c r="Q32" s="351"/>
      <c r="R32" s="351"/>
      <c r="S32" s="352"/>
      <c r="U32" s="352"/>
      <c r="V32" s="352"/>
      <c r="W32" s="352"/>
      <c r="X32" s="352"/>
      <c r="Y32" s="352"/>
      <c r="Z32" s="352"/>
    </row>
    <row r="33" spans="1:26" ht="15" customHeight="1">
      <c r="A33" s="446"/>
      <c r="B33" s="353">
        <v>2017</v>
      </c>
      <c r="C33" s="365" t="s">
        <v>332</v>
      </c>
      <c r="D33" s="353" t="s">
        <v>89</v>
      </c>
      <c r="E33" s="354">
        <f>'CapEx (2014 Dollars)'!E34*(1+$D$2)^E$4</f>
        <v>0</v>
      </c>
      <c r="F33" s="354">
        <f>'CapEx (2014 Dollars)'!F34*(1+$D$2)^F$4</f>
        <v>185.65505999999999</v>
      </c>
      <c r="G33" s="354">
        <f>'CapEx (2014 Dollars)'!G34*(1+$D$2)^G$4</f>
        <v>320.75005865999998</v>
      </c>
      <c r="H33" s="354">
        <f>'CapEx (2014 Dollars)'!H34*(1+$D$2)^H$4</f>
        <v>132.99580432278239</v>
      </c>
      <c r="I33" s="354">
        <f>'CapEx (2014 Dollars)'!I34*(1+$D$2)^I$4</f>
        <v>0</v>
      </c>
      <c r="J33" s="354">
        <f>'CapEx (2014 Dollars)'!J34*(1+$D$2)^J$4</f>
        <v>0</v>
      </c>
      <c r="K33" s="354">
        <f>'CapEx (2014 Dollars)'!K34*(1+$D$2)^K$4</f>
        <v>0</v>
      </c>
      <c r="L33" s="354">
        <f>'CapEx (2014 Dollars)'!L34*(1+$D$2)^L$4</f>
        <v>0</v>
      </c>
      <c r="M33" s="354">
        <f>'CapEx (2014 Dollars)'!M34*(1+$D$2)^M$4</f>
        <v>0</v>
      </c>
      <c r="N33" s="354">
        <f>'CapEx (2014 Dollars)'!N34*(1+$D$2)^N$4</f>
        <v>0</v>
      </c>
      <c r="O33" s="354">
        <f>'CapEx (2014 Dollars)'!O34*(1+$D$2)^O$4</f>
        <v>0</v>
      </c>
      <c r="P33" s="354">
        <f>'CapEx (2014 Dollars)'!P34*(1+$D$2)^P$4</f>
        <v>0</v>
      </c>
      <c r="Q33" s="354">
        <f>'CapEx (2014 Dollars)'!Q34*(1+$D$2)^Q$4</f>
        <v>0</v>
      </c>
      <c r="R33" s="354">
        <f>SUM(E33:Q33)</f>
        <v>639.40092298278239</v>
      </c>
      <c r="S33" s="453" t="s">
        <v>307</v>
      </c>
      <c r="U33" s="453" t="s">
        <v>317</v>
      </c>
      <c r="V33" s="453">
        <v>50</v>
      </c>
      <c r="W33" s="453" t="s">
        <v>4</v>
      </c>
      <c r="X33" s="453" t="s">
        <v>319</v>
      </c>
      <c r="Y33" s="453" t="s">
        <v>321</v>
      </c>
      <c r="Z33" s="453" t="s">
        <v>320</v>
      </c>
    </row>
    <row r="34" spans="1:26">
      <c r="A34" s="446"/>
      <c r="B34" s="355">
        <v>2026</v>
      </c>
      <c r="C34" s="366" t="s">
        <v>332</v>
      </c>
      <c r="D34" s="355" t="s">
        <v>89</v>
      </c>
      <c r="E34" s="356">
        <f>'CapEx (2014 Dollars)'!E35*(1+$D$2)^E$4</f>
        <v>0</v>
      </c>
      <c r="F34" s="356">
        <f>'CapEx (2014 Dollars)'!F35*(1+$D$2)^F$4</f>
        <v>0</v>
      </c>
      <c r="G34" s="356">
        <f>'CapEx (2014 Dollars)'!G35*(1+$D$2)^G$4</f>
        <v>0</v>
      </c>
      <c r="H34" s="356">
        <f>'CapEx (2014 Dollars)'!H35*(1+$D$2)^H$4</f>
        <v>0</v>
      </c>
      <c r="I34" s="356">
        <f>'CapEx (2014 Dollars)'!I35*(1+$D$2)^I$4</f>
        <v>0</v>
      </c>
      <c r="J34" s="356">
        <f>'CapEx (2014 Dollars)'!J35*(1+$D$2)^J$4</f>
        <v>0</v>
      </c>
      <c r="K34" s="356">
        <f>'CapEx (2014 Dollars)'!K35*(1+$D$2)^K$4</f>
        <v>0</v>
      </c>
      <c r="L34" s="356">
        <f>'CapEx (2014 Dollars)'!L35*(1+$D$2)^L$4</f>
        <v>12.861109372008697</v>
      </c>
      <c r="M34" s="356">
        <f>'CapEx (2014 Dollars)'!M35*(1+$D$2)^M$4</f>
        <v>78.257818473392135</v>
      </c>
      <c r="N34" s="356">
        <f>'CapEx (2014 Dollars)'!N35*(1+$D$2)^N$4</f>
        <v>162.24410925903658</v>
      </c>
      <c r="O34" s="356">
        <f>'CapEx (2014 Dollars)'!O35*(1+$D$2)^O$4</f>
        <v>294.31892640135521</v>
      </c>
      <c r="P34" s="356">
        <f>'CapEx (2014 Dollars)'!P35*(1+$D$2)^P$4</f>
        <v>217.92214221974632</v>
      </c>
      <c r="Q34" s="356">
        <f>'CapEx (2014 Dollars)'!Q35*(1+$D$2)^Q$4</f>
        <v>90.359237049995613</v>
      </c>
      <c r="R34" s="356">
        <f>SUM(E34:Q34)</f>
        <v>855.96334277553456</v>
      </c>
      <c r="S34" s="454"/>
      <c r="U34" s="454"/>
      <c r="V34" s="454"/>
      <c r="W34" s="454"/>
      <c r="X34" s="454"/>
      <c r="Y34" s="454"/>
      <c r="Z34" s="454"/>
    </row>
    <row r="35" spans="1:26" s="350" customFormat="1">
      <c r="A35" s="446"/>
      <c r="C35" s="364"/>
      <c r="E35" s="351"/>
      <c r="F35" s="351"/>
      <c r="G35" s="351"/>
      <c r="H35" s="351"/>
      <c r="I35" s="351"/>
      <c r="J35" s="351"/>
      <c r="K35" s="351"/>
      <c r="L35" s="351"/>
      <c r="M35" s="351"/>
      <c r="N35" s="351"/>
      <c r="O35" s="351"/>
      <c r="P35" s="351"/>
      <c r="Q35" s="351"/>
      <c r="R35" s="351"/>
      <c r="S35" s="352"/>
      <c r="U35" s="352"/>
      <c r="V35" s="352"/>
      <c r="W35" s="352"/>
      <c r="X35" s="352"/>
      <c r="Y35" s="352"/>
      <c r="Z35" s="352"/>
    </row>
    <row r="36" spans="1:26" ht="15" customHeight="1">
      <c r="A36" s="446"/>
      <c r="B36" s="353">
        <v>2017</v>
      </c>
      <c r="C36" s="365" t="s">
        <v>333</v>
      </c>
      <c r="D36" s="353" t="s">
        <v>88</v>
      </c>
      <c r="E36" s="354">
        <f>'CapEx (2014 Dollars)'!E37*(1+$D$2)^E$4</f>
        <v>0</v>
      </c>
      <c r="F36" s="354">
        <f>'CapEx (2014 Dollars)'!F37*(1+$D$2)^F$4</f>
        <v>25.500360000000001</v>
      </c>
      <c r="G36" s="354">
        <f>'CapEx (2014 Dollars)'!G37*(1+$D$2)^G$4</f>
        <v>44.056121959999992</v>
      </c>
      <c r="H36" s="354">
        <f>'CapEx (2014 Dollars)'!H37*(1+$D$2)^H$4</f>
        <v>18.267430409494395</v>
      </c>
      <c r="I36" s="354">
        <f>'CapEx (2014 Dollars)'!I37*(1+$D$2)^I$4</f>
        <v>0</v>
      </c>
      <c r="J36" s="354">
        <f>'CapEx (2014 Dollars)'!J37*(1+$D$2)^J$4</f>
        <v>0</v>
      </c>
      <c r="K36" s="354">
        <f>'CapEx (2014 Dollars)'!K37*(1+$D$2)^K$4</f>
        <v>0</v>
      </c>
      <c r="L36" s="354">
        <f>'CapEx (2014 Dollars)'!L37*(1+$D$2)^L$4</f>
        <v>0</v>
      </c>
      <c r="M36" s="354">
        <f>'CapEx (2014 Dollars)'!M37*(1+$D$2)^M$4</f>
        <v>0</v>
      </c>
      <c r="N36" s="354">
        <f>'CapEx (2014 Dollars)'!N37*(1+$D$2)^N$4</f>
        <v>0</v>
      </c>
      <c r="O36" s="354">
        <f>'CapEx (2014 Dollars)'!O37*(1+$D$2)^O$4</f>
        <v>0</v>
      </c>
      <c r="P36" s="354">
        <f>'CapEx (2014 Dollars)'!P37*(1+$D$2)^P$4</f>
        <v>0</v>
      </c>
      <c r="Q36" s="354">
        <f>'CapEx (2014 Dollars)'!Q37*(1+$D$2)^Q$4</f>
        <v>0</v>
      </c>
      <c r="R36" s="354">
        <f>SUM(E36:Q36)</f>
        <v>87.82391236949438</v>
      </c>
      <c r="S36" s="453" t="s">
        <v>307</v>
      </c>
      <c r="U36" s="453" t="s">
        <v>317</v>
      </c>
      <c r="V36" s="453">
        <v>50</v>
      </c>
      <c r="W36" s="453" t="s">
        <v>4</v>
      </c>
      <c r="X36" s="453" t="s">
        <v>319</v>
      </c>
      <c r="Y36" s="453" t="s">
        <v>321</v>
      </c>
      <c r="Z36" s="453" t="s">
        <v>320</v>
      </c>
    </row>
    <row r="37" spans="1:26">
      <c r="A37" s="446"/>
      <c r="B37" s="355">
        <v>2026</v>
      </c>
      <c r="C37" s="366" t="s">
        <v>333</v>
      </c>
      <c r="D37" s="355" t="s">
        <v>88</v>
      </c>
      <c r="E37" s="356">
        <f>'CapEx (2014 Dollars)'!E38*(1+$D$2)^E$4</f>
        <v>0</v>
      </c>
      <c r="F37" s="356">
        <f>'CapEx (2014 Dollars)'!F38*(1+$D$2)^F$4</f>
        <v>0</v>
      </c>
      <c r="G37" s="356">
        <f>'CapEx (2014 Dollars)'!G38*(1+$D$2)^G$4</f>
        <v>0</v>
      </c>
      <c r="H37" s="356">
        <f>'CapEx (2014 Dollars)'!H38*(1+$D$2)^H$4</f>
        <v>0</v>
      </c>
      <c r="I37" s="356">
        <f>'CapEx (2014 Dollars)'!I38*(1+$D$2)^I$4</f>
        <v>0</v>
      </c>
      <c r="J37" s="356">
        <f>'CapEx (2014 Dollars)'!J38*(1+$D$2)^J$4</f>
        <v>0</v>
      </c>
      <c r="K37" s="356">
        <f>'CapEx (2014 Dollars)'!K38*(1+$D$2)^K$4</f>
        <v>0</v>
      </c>
      <c r="L37" s="356">
        <f>'CapEx (2014 Dollars)'!L38*(1+$D$2)^L$4</f>
        <v>10.54610968504713</v>
      </c>
      <c r="M37" s="356">
        <f>'CapEx (2014 Dollars)'!M38*(1+$D$2)^M$4</f>
        <v>21.86419459903971</v>
      </c>
      <c r="N37" s="356">
        <f>'CapEx (2014 Dollars)'!N38*(1+$D$2)^N$4</f>
        <v>39.662742212387982</v>
      </c>
      <c r="O37" s="356">
        <f>'CapEx (2014 Dollars)'!O38*(1+$D$2)^O$4</f>
        <v>29.367427555258129</v>
      </c>
      <c r="P37" s="356">
        <f>'CapEx (2014 Dollars)'!P38*(1+$D$2)^P$4</f>
        <v>12.176910161512229</v>
      </c>
      <c r="Q37" s="356">
        <f>'CapEx (2014 Dollars)'!Q38*(1+$D$2)^Q$4</f>
        <v>0</v>
      </c>
      <c r="R37" s="356">
        <f>SUM(E37:Q37)</f>
        <v>113.61738421324519</v>
      </c>
      <c r="S37" s="454"/>
      <c r="U37" s="454"/>
      <c r="V37" s="454"/>
      <c r="W37" s="454"/>
      <c r="X37" s="454"/>
      <c r="Y37" s="454"/>
      <c r="Z37" s="454"/>
    </row>
    <row r="38" spans="1:26" s="350" customFormat="1">
      <c r="A38" s="446"/>
      <c r="C38" s="364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1"/>
      <c r="Q38" s="351"/>
      <c r="R38" s="351"/>
      <c r="S38" s="352"/>
      <c r="U38" s="352"/>
      <c r="V38" s="352"/>
      <c r="W38" s="352"/>
      <c r="X38" s="352"/>
      <c r="Y38" s="352"/>
      <c r="Z38" s="352"/>
    </row>
    <row r="39" spans="1:26">
      <c r="A39" s="446"/>
      <c r="B39" s="353">
        <v>2017</v>
      </c>
      <c r="C39" s="365" t="s">
        <v>334</v>
      </c>
      <c r="D39" s="353" t="s">
        <v>86</v>
      </c>
      <c r="E39" s="354">
        <f>'CapEx (2014 Dollars)'!E40*(1+$D$2)^E$4</f>
        <v>0</v>
      </c>
      <c r="F39" s="354">
        <f>'CapEx (2014 Dollars)'!F40*(1+$D$2)^F$4</f>
        <v>0</v>
      </c>
      <c r="G39" s="354">
        <f>'CapEx (2014 Dollars)'!G40*(1+$D$2)^G$4</f>
        <v>0</v>
      </c>
      <c r="H39" s="354">
        <f>'CapEx (2014 Dollars)'!H40*(1+$D$2)^H$4</f>
        <v>0</v>
      </c>
      <c r="I39" s="354">
        <f>'CapEx (2014 Dollars)'!I40*(1+$D$2)^I$4</f>
        <v>0</v>
      </c>
      <c r="J39" s="354">
        <f>'CapEx (2014 Dollars)'!J40*(1+$D$2)^J$4</f>
        <v>0</v>
      </c>
      <c r="K39" s="354">
        <f>'CapEx (2014 Dollars)'!K40*(1+$D$2)^K$4</f>
        <v>0</v>
      </c>
      <c r="L39" s="354">
        <f>'CapEx (2014 Dollars)'!L40*(1+$D$2)^L$4</f>
        <v>0</v>
      </c>
      <c r="M39" s="354">
        <f>'CapEx (2014 Dollars)'!M40*(1+$D$2)^M$4</f>
        <v>0</v>
      </c>
      <c r="N39" s="354">
        <f>'CapEx (2014 Dollars)'!N40*(1+$D$2)^N$4</f>
        <v>0</v>
      </c>
      <c r="O39" s="354">
        <f>'CapEx (2014 Dollars)'!O40*(1+$D$2)^O$4</f>
        <v>0</v>
      </c>
      <c r="P39" s="354">
        <f>'CapEx (2014 Dollars)'!P40*(1+$D$2)^P$4</f>
        <v>0</v>
      </c>
      <c r="Q39" s="354">
        <f>'CapEx (2014 Dollars)'!Q40*(1+$D$2)^Q$4</f>
        <v>0</v>
      </c>
      <c r="R39" s="354">
        <f>SUM(E39:Q39)</f>
        <v>0</v>
      </c>
      <c r="S39" s="451" t="s">
        <v>310</v>
      </c>
      <c r="U39" s="451" t="s">
        <v>317</v>
      </c>
      <c r="V39" s="451">
        <v>50</v>
      </c>
      <c r="W39" s="451" t="s">
        <v>4</v>
      </c>
      <c r="X39" s="451" t="s">
        <v>319</v>
      </c>
      <c r="Y39" s="451" t="s">
        <v>321</v>
      </c>
      <c r="Z39" s="451" t="s">
        <v>320</v>
      </c>
    </row>
    <row r="40" spans="1:26">
      <c r="A40" s="446"/>
      <c r="B40" s="355">
        <v>2026</v>
      </c>
      <c r="C40" s="366" t="s">
        <v>334</v>
      </c>
      <c r="D40" s="355" t="s">
        <v>86</v>
      </c>
      <c r="E40" s="356">
        <f>'CapEx (2014 Dollars)'!E41*(1+$D$2)^E$4</f>
        <v>0</v>
      </c>
      <c r="F40" s="356">
        <f>'CapEx (2014 Dollars)'!F41*(1+$D$2)^F$4</f>
        <v>0</v>
      </c>
      <c r="G40" s="356">
        <f>'CapEx (2014 Dollars)'!G41*(1+$D$2)^G$4</f>
        <v>4.0832503279999992</v>
      </c>
      <c r="H40" s="356">
        <f>'CapEx (2014 Dollars)'!H41*(1+$D$2)^H$4</f>
        <v>16.930789160019195</v>
      </c>
      <c r="I40" s="356">
        <f>'CapEx (2014 Dollars)'!I41*(1+$D$2)^I$4</f>
        <v>17.550456043275897</v>
      </c>
      <c r="J40" s="356">
        <f>'CapEx (2014 Dollars)'!J41*(1+$D$2)^J$4</f>
        <v>4.5482006836149482</v>
      </c>
      <c r="K40" s="356">
        <f>'CapEx (2014 Dollars)'!K41*(1+$D$2)^K$4</f>
        <v>0</v>
      </c>
      <c r="L40" s="356">
        <f>'CapEx (2014 Dollars)'!L41*(1+$D$2)^L$4</f>
        <v>0</v>
      </c>
      <c r="M40" s="356">
        <f>'CapEx (2014 Dollars)'!M41*(1+$D$2)^M$4</f>
        <v>0</v>
      </c>
      <c r="N40" s="356">
        <f>'CapEx (2014 Dollars)'!N41*(1+$D$2)^N$4</f>
        <v>0</v>
      </c>
      <c r="O40" s="356">
        <f>'CapEx (2014 Dollars)'!O41*(1+$D$2)^O$4</f>
        <v>0</v>
      </c>
      <c r="P40" s="356">
        <f>'CapEx (2014 Dollars)'!P41*(1+$D$2)^P$4</f>
        <v>0</v>
      </c>
      <c r="Q40" s="356">
        <f>'CapEx (2014 Dollars)'!Q41*(1+$D$2)^Q$4</f>
        <v>0</v>
      </c>
      <c r="R40" s="356">
        <f>SUM(E40:Q40)</f>
        <v>43.112696214910045</v>
      </c>
      <c r="S40" s="452"/>
      <c r="U40" s="452"/>
      <c r="V40" s="452"/>
      <c r="W40" s="452"/>
      <c r="X40" s="452"/>
      <c r="Y40" s="452"/>
      <c r="Z40" s="452"/>
    </row>
    <row r="41" spans="1:26" s="350" customFormat="1" hidden="1">
      <c r="A41" s="446"/>
      <c r="C41" s="364"/>
      <c r="E41" s="351"/>
      <c r="F41" s="351"/>
      <c r="G41" s="351"/>
      <c r="H41" s="351"/>
      <c r="I41" s="351"/>
      <c r="J41" s="351"/>
      <c r="K41" s="351"/>
      <c r="L41" s="351"/>
      <c r="M41" s="351"/>
      <c r="N41" s="351"/>
      <c r="O41" s="351"/>
      <c r="P41" s="351"/>
      <c r="Q41" s="351"/>
      <c r="S41" s="352"/>
      <c r="U41" s="352"/>
      <c r="V41" s="352"/>
      <c r="W41" s="352"/>
      <c r="X41" s="352"/>
      <c r="Y41" s="352"/>
      <c r="Z41" s="352"/>
    </row>
    <row r="42" spans="1:26" s="350" customFormat="1" hidden="1">
      <c r="A42" s="446"/>
      <c r="B42" s="353">
        <v>2017</v>
      </c>
      <c r="C42" s="365" t="s">
        <v>350</v>
      </c>
      <c r="D42" s="353" t="s">
        <v>351</v>
      </c>
      <c r="E42" s="354">
        <f>'CapEx (2014 Dollars)'!E43*(1+$D$2)^E$4</f>
        <v>0</v>
      </c>
      <c r="F42" s="354">
        <f>'CapEx (2014 Dollars)'!F43*(1+$D$2)^F$4</f>
        <v>0</v>
      </c>
      <c r="G42" s="354">
        <f>'CapEx (2014 Dollars)'!G43*(1+$D$2)^G$4</f>
        <v>0</v>
      </c>
      <c r="H42" s="354">
        <f>'CapEx (2014 Dollars)'!H43*(1+$D$2)^H$4</f>
        <v>0</v>
      </c>
      <c r="I42" s="354">
        <f>'CapEx (2014 Dollars)'!I43*(1+$D$2)^I$4</f>
        <v>0</v>
      </c>
      <c r="J42" s="354">
        <f>'CapEx (2014 Dollars)'!J43*(1+$D$2)^J$4</f>
        <v>0</v>
      </c>
      <c r="K42" s="354">
        <f>'CapEx (2014 Dollars)'!K43*(1+$D$2)^K$4</f>
        <v>0</v>
      </c>
      <c r="L42" s="354">
        <f>'CapEx (2014 Dollars)'!L43*(1+$D$2)^L$4</f>
        <v>0</v>
      </c>
      <c r="M42" s="354">
        <f>'CapEx (2014 Dollars)'!M43*(1+$D$2)^M$4</f>
        <v>0</v>
      </c>
      <c r="N42" s="354">
        <f>'CapEx (2014 Dollars)'!N43*(1+$D$2)^N$4</f>
        <v>0</v>
      </c>
      <c r="O42" s="354">
        <f>'CapEx (2014 Dollars)'!O43*(1+$D$2)^O$4</f>
        <v>0</v>
      </c>
      <c r="P42" s="354">
        <f>'CapEx (2014 Dollars)'!P43*(1+$D$2)^P$4</f>
        <v>0</v>
      </c>
      <c r="Q42" s="354">
        <f>'CapEx (2014 Dollars)'!Q43*(1+$D$2)^Q$4</f>
        <v>0</v>
      </c>
      <c r="R42" s="354">
        <f>SUM(E42:Q42)</f>
        <v>0</v>
      </c>
      <c r="S42" s="352"/>
      <c r="U42" s="352"/>
      <c r="V42" s="352"/>
      <c r="W42" s="352"/>
      <c r="X42" s="352"/>
      <c r="Y42" s="352"/>
      <c r="Z42" s="352"/>
    </row>
    <row r="43" spans="1:26" s="350" customFormat="1" hidden="1">
      <c r="A43" s="446"/>
      <c r="B43" s="355">
        <v>2026</v>
      </c>
      <c r="C43" s="366" t="s">
        <v>350</v>
      </c>
      <c r="D43" s="355" t="s">
        <v>351</v>
      </c>
      <c r="E43" s="356">
        <f>'CapEx (2014 Dollars)'!E44*(1+$D$2)^E$4</f>
        <v>0</v>
      </c>
      <c r="F43" s="356">
        <f>'CapEx (2014 Dollars)'!F44*(1+$D$2)^F$4</f>
        <v>0</v>
      </c>
      <c r="G43" s="356">
        <f>'CapEx (2014 Dollars)'!G44*(1+$D$2)^G$4</f>
        <v>0</v>
      </c>
      <c r="H43" s="356">
        <f>'CapEx (2014 Dollars)'!H44*(1+$D$2)^H$4</f>
        <v>0</v>
      </c>
      <c r="I43" s="356">
        <f>'CapEx (2014 Dollars)'!I44*(1+$D$2)^I$4</f>
        <v>0</v>
      </c>
      <c r="J43" s="356">
        <f>'CapEx (2014 Dollars)'!J44*(1+$D$2)^J$4</f>
        <v>0</v>
      </c>
      <c r="K43" s="356">
        <f>'CapEx (2014 Dollars)'!K44*(1+$D$2)^K$4</f>
        <v>0</v>
      </c>
      <c r="L43" s="356">
        <f>'CapEx (2014 Dollars)'!L44*(1+$D$2)^L$4</f>
        <v>0</v>
      </c>
      <c r="M43" s="356">
        <f>'CapEx (2014 Dollars)'!M44*(1+$D$2)^M$4</f>
        <v>0</v>
      </c>
      <c r="N43" s="356">
        <f>'CapEx (2014 Dollars)'!N44*(1+$D$2)^N$4</f>
        <v>0</v>
      </c>
      <c r="O43" s="356">
        <f>'CapEx (2014 Dollars)'!O44*(1+$D$2)^O$4</f>
        <v>0</v>
      </c>
      <c r="P43" s="356">
        <f>'CapEx (2014 Dollars)'!P44*(1+$D$2)^P$4</f>
        <v>0</v>
      </c>
      <c r="Q43" s="356">
        <f>'CapEx (2014 Dollars)'!Q44*(1+$D$2)^Q$4</f>
        <v>0</v>
      </c>
      <c r="R43" s="356">
        <f>SUM(E43:Q43)</f>
        <v>0</v>
      </c>
      <c r="S43" s="352"/>
      <c r="U43" s="352"/>
      <c r="V43" s="352"/>
      <c r="W43" s="352"/>
      <c r="X43" s="352"/>
      <c r="Y43" s="352"/>
      <c r="Z43" s="352"/>
    </row>
    <row r="44" spans="1:26" s="350" customFormat="1" hidden="1">
      <c r="A44" s="446"/>
      <c r="C44" s="364"/>
      <c r="E44" s="351"/>
      <c r="F44" s="351"/>
      <c r="G44" s="351"/>
      <c r="H44" s="351"/>
      <c r="I44" s="351"/>
      <c r="J44" s="351"/>
      <c r="K44" s="351"/>
      <c r="L44" s="351"/>
      <c r="M44" s="351"/>
      <c r="N44" s="351"/>
      <c r="O44" s="351"/>
      <c r="P44" s="351"/>
      <c r="Q44" s="351"/>
      <c r="S44" s="352"/>
      <c r="U44" s="352"/>
      <c r="V44" s="352"/>
      <c r="W44" s="352"/>
      <c r="X44" s="352"/>
      <c r="Y44" s="352"/>
      <c r="Z44" s="352"/>
    </row>
    <row r="45" spans="1:26" s="350" customFormat="1" hidden="1">
      <c r="A45" s="446"/>
      <c r="B45" s="353">
        <v>2017</v>
      </c>
      <c r="C45" s="365" t="s">
        <v>352</v>
      </c>
      <c r="D45" s="354" t="s">
        <v>353</v>
      </c>
      <c r="E45" s="354">
        <f>'CapEx (2014 Dollars)'!E46*(1+$D$2)^E$4</f>
        <v>0</v>
      </c>
      <c r="F45" s="354">
        <f>'CapEx (2014 Dollars)'!F46*(1+$D$2)^F$4</f>
        <v>0</v>
      </c>
      <c r="G45" s="354">
        <f>'CapEx (2014 Dollars)'!G46*(1+$D$2)^G$4</f>
        <v>0</v>
      </c>
      <c r="H45" s="354">
        <f>'CapEx (2014 Dollars)'!H46*(1+$D$2)^H$4</f>
        <v>0</v>
      </c>
      <c r="I45" s="354">
        <f>'CapEx (2014 Dollars)'!I46*(1+$D$2)^I$4</f>
        <v>0</v>
      </c>
      <c r="J45" s="354">
        <f>'CapEx (2014 Dollars)'!J46*(1+$D$2)^J$4</f>
        <v>0</v>
      </c>
      <c r="K45" s="354">
        <f>'CapEx (2014 Dollars)'!K46*(1+$D$2)^K$4</f>
        <v>0</v>
      </c>
      <c r="L45" s="354">
        <f>'CapEx (2014 Dollars)'!L46*(1+$D$2)^L$4</f>
        <v>0</v>
      </c>
      <c r="M45" s="354">
        <f>'CapEx (2014 Dollars)'!M46*(1+$D$2)^M$4</f>
        <v>0</v>
      </c>
      <c r="N45" s="354">
        <f>'CapEx (2014 Dollars)'!N46*(1+$D$2)^N$4</f>
        <v>0</v>
      </c>
      <c r="O45" s="354">
        <f>'CapEx (2014 Dollars)'!O46*(1+$D$2)^O$4</f>
        <v>0</v>
      </c>
      <c r="P45" s="354">
        <f>'CapEx (2014 Dollars)'!P46*(1+$D$2)^P$4</f>
        <v>0</v>
      </c>
      <c r="Q45" s="354">
        <f>'CapEx (2014 Dollars)'!Q46*(1+$D$2)^Q$4</f>
        <v>0</v>
      </c>
      <c r="R45" s="354">
        <f>SUM(E45:Q45)</f>
        <v>0</v>
      </c>
      <c r="S45" s="352"/>
      <c r="U45" s="352"/>
      <c r="V45" s="352"/>
      <c r="W45" s="352"/>
      <c r="X45" s="352"/>
      <c r="Y45" s="352"/>
      <c r="Z45" s="352"/>
    </row>
    <row r="46" spans="1:26" s="350" customFormat="1" hidden="1">
      <c r="A46" s="437"/>
      <c r="B46" s="355">
        <v>2026</v>
      </c>
      <c r="C46" s="366" t="s">
        <v>352</v>
      </c>
      <c r="D46" s="355" t="s">
        <v>353</v>
      </c>
      <c r="E46" s="356">
        <f>'CapEx (2014 Dollars)'!E47*(1+$D$2)^E$4</f>
        <v>0</v>
      </c>
      <c r="F46" s="356">
        <f>'CapEx (2014 Dollars)'!F47*(1+$D$2)^F$4</f>
        <v>0</v>
      </c>
      <c r="G46" s="356">
        <f>'CapEx (2014 Dollars)'!G47*(1+$D$2)^G$4</f>
        <v>0</v>
      </c>
      <c r="H46" s="356">
        <f>'CapEx (2014 Dollars)'!H47*(1+$D$2)^H$4</f>
        <v>0</v>
      </c>
      <c r="I46" s="356">
        <f>'CapEx (2014 Dollars)'!I47*(1+$D$2)^I$4</f>
        <v>0</v>
      </c>
      <c r="J46" s="356">
        <f>'CapEx (2014 Dollars)'!J47*(1+$D$2)^J$4</f>
        <v>0</v>
      </c>
      <c r="K46" s="356">
        <f>'CapEx (2014 Dollars)'!K47*(1+$D$2)^K$4</f>
        <v>0</v>
      </c>
      <c r="L46" s="356">
        <f>'CapEx (2014 Dollars)'!L47*(1+$D$2)^L$4</f>
        <v>0</v>
      </c>
      <c r="M46" s="356">
        <f>'CapEx (2014 Dollars)'!M47*(1+$D$2)^M$4</f>
        <v>0</v>
      </c>
      <c r="N46" s="356">
        <f>'CapEx (2014 Dollars)'!N47*(1+$D$2)^N$4</f>
        <v>0</v>
      </c>
      <c r="O46" s="356">
        <f>'CapEx (2014 Dollars)'!O47*(1+$D$2)^O$4</f>
        <v>0</v>
      </c>
      <c r="P46" s="356">
        <f>'CapEx (2014 Dollars)'!P47*(1+$D$2)^P$4</f>
        <v>0</v>
      </c>
      <c r="Q46" s="356">
        <f>'CapEx (2014 Dollars)'!Q47*(1+$D$2)^Q$4</f>
        <v>0</v>
      </c>
      <c r="R46" s="356">
        <f>SUM(E46:Q46)</f>
        <v>0</v>
      </c>
      <c r="S46" s="352"/>
      <c r="U46" s="352"/>
      <c r="V46" s="352"/>
      <c r="W46" s="352"/>
      <c r="X46" s="352"/>
      <c r="Y46" s="352"/>
      <c r="Z46" s="352"/>
    </row>
    <row r="47" spans="1:26" s="350" customFormat="1">
      <c r="C47" s="364"/>
      <c r="E47" s="351"/>
      <c r="F47" s="351"/>
      <c r="G47" s="351"/>
      <c r="H47" s="351"/>
      <c r="I47" s="351"/>
      <c r="J47" s="351"/>
      <c r="K47" s="351"/>
      <c r="L47" s="351"/>
      <c r="M47" s="351"/>
      <c r="N47" s="351"/>
      <c r="O47" s="351"/>
      <c r="P47" s="351"/>
      <c r="Q47" s="351"/>
      <c r="S47" s="352"/>
      <c r="U47" s="352"/>
      <c r="V47" s="352"/>
      <c r="W47" s="352"/>
      <c r="X47" s="352"/>
      <c r="Y47" s="352"/>
      <c r="Z47" s="352"/>
    </row>
    <row r="48" spans="1:26" s="350" customFormat="1">
      <c r="B48" s="353">
        <v>2017</v>
      </c>
      <c r="C48" s="365" t="s">
        <v>311</v>
      </c>
      <c r="D48" s="353" t="s">
        <v>272</v>
      </c>
      <c r="E48" s="354">
        <f>E5+E8+E11+E15+E18+E21+E24+E27+E30+E33+E36+E39+E42+E45</f>
        <v>0</v>
      </c>
      <c r="F48" s="354">
        <f t="shared" ref="F48:R48" si="0">F5+F8+F11+F15+F18+F21+F24+F27+F30+F33+F36+F39+F42+F45</f>
        <v>260.91221999999999</v>
      </c>
      <c r="G48" s="354">
        <f t="shared" si="0"/>
        <v>443.24756849999994</v>
      </c>
      <c r="H48" s="354">
        <f t="shared" si="0"/>
        <v>182.45153055336476</v>
      </c>
      <c r="I48" s="354">
        <f t="shared" si="0"/>
        <v>0</v>
      </c>
      <c r="J48" s="354">
        <f t="shared" si="0"/>
        <v>0</v>
      </c>
      <c r="K48" s="354">
        <f t="shared" si="0"/>
        <v>0</v>
      </c>
      <c r="L48" s="354">
        <f t="shared" si="0"/>
        <v>0</v>
      </c>
      <c r="M48" s="354">
        <f t="shared" si="0"/>
        <v>0</v>
      </c>
      <c r="N48" s="354">
        <f t="shared" si="0"/>
        <v>0</v>
      </c>
      <c r="O48" s="354">
        <f t="shared" si="0"/>
        <v>0</v>
      </c>
      <c r="P48" s="354">
        <f t="shared" si="0"/>
        <v>0</v>
      </c>
      <c r="Q48" s="354">
        <f t="shared" si="0"/>
        <v>0</v>
      </c>
      <c r="R48" s="354">
        <f t="shared" si="0"/>
        <v>886.6113190533647</v>
      </c>
      <c r="S48" s="352"/>
      <c r="U48" s="352"/>
      <c r="V48" s="352"/>
      <c r="W48" s="352"/>
      <c r="X48" s="352"/>
      <c r="Y48" s="352"/>
      <c r="Z48" s="352"/>
    </row>
    <row r="49" spans="2:26" s="350" customFormat="1">
      <c r="B49" s="355">
        <v>2026</v>
      </c>
      <c r="C49" s="366" t="s">
        <v>311</v>
      </c>
      <c r="D49" s="355" t="s">
        <v>272</v>
      </c>
      <c r="E49" s="356">
        <f>E6+E9+E12+E16+E19+E22+E25+E28+E31+E34+E37+E40+E43+E46</f>
        <v>0.9</v>
      </c>
      <c r="F49" s="356">
        <f t="shared" ref="F49:R49" si="1">F6+F9+F12+F16+F19+F22+F25+F28+F31+F34+F37+F40+F43+F46</f>
        <v>24.256439999999998</v>
      </c>
      <c r="G49" s="356">
        <f t="shared" si="1"/>
        <v>63.505287996</v>
      </c>
      <c r="H49" s="356">
        <f t="shared" si="1"/>
        <v>253.29351677555033</v>
      </c>
      <c r="I49" s="356">
        <f t="shared" si="1"/>
        <v>213.49206068432323</v>
      </c>
      <c r="J49" s="356">
        <f t="shared" si="1"/>
        <v>53.022444811616374</v>
      </c>
      <c r="K49" s="356">
        <f t="shared" si="1"/>
        <v>0</v>
      </c>
      <c r="L49" s="356">
        <f t="shared" si="1"/>
        <v>23.407219057055826</v>
      </c>
      <c r="M49" s="356">
        <f t="shared" si="1"/>
        <v>100.12201307243184</v>
      </c>
      <c r="N49" s="356">
        <f t="shared" si="1"/>
        <v>201.90685147142455</v>
      </c>
      <c r="O49" s="356">
        <f t="shared" si="1"/>
        <v>383.8537665088495</v>
      </c>
      <c r="P49" s="356">
        <f t="shared" si="1"/>
        <v>334.04828546733859</v>
      </c>
      <c r="Q49" s="356">
        <f t="shared" si="1"/>
        <v>133.46074705680783</v>
      </c>
      <c r="R49" s="356">
        <f t="shared" si="1"/>
        <v>1785.2686329013982</v>
      </c>
      <c r="S49" s="352"/>
      <c r="U49" s="352"/>
      <c r="V49" s="352"/>
      <c r="W49" s="352"/>
      <c r="X49" s="352"/>
      <c r="Y49" s="352"/>
      <c r="Z49" s="352"/>
    </row>
    <row r="50" spans="2:26" s="350" customFormat="1">
      <c r="C50" s="364"/>
      <c r="E50" s="351"/>
      <c r="F50" s="351"/>
      <c r="G50" s="351"/>
      <c r="H50" s="351"/>
      <c r="I50" s="351"/>
      <c r="J50" s="351"/>
      <c r="K50" s="351"/>
      <c r="L50" s="351"/>
      <c r="M50" s="351"/>
      <c r="N50" s="351"/>
      <c r="O50" s="351"/>
      <c r="P50" s="351"/>
      <c r="Q50" s="351"/>
      <c r="S50" s="352"/>
      <c r="U50" s="352"/>
      <c r="V50" s="352"/>
      <c r="W50" s="352"/>
      <c r="X50" s="352"/>
      <c r="Y50" s="352"/>
      <c r="Z50" s="352"/>
    </row>
    <row r="51" spans="2:26" s="350" customFormat="1">
      <c r="C51" s="364"/>
      <c r="E51" s="351"/>
      <c r="F51" s="351"/>
      <c r="G51" s="351"/>
      <c r="H51" s="351"/>
      <c r="I51" s="351"/>
      <c r="J51" s="351"/>
      <c r="K51" s="351"/>
      <c r="L51" s="351"/>
      <c r="M51" s="351"/>
      <c r="N51" s="351"/>
      <c r="O51" s="351"/>
      <c r="P51" s="351"/>
      <c r="Q51" s="351"/>
      <c r="S51" s="352"/>
      <c r="U51" s="352"/>
      <c r="V51" s="352"/>
      <c r="W51" s="352"/>
      <c r="X51" s="352"/>
      <c r="Y51" s="352"/>
      <c r="Z51" s="352"/>
    </row>
    <row r="52" spans="2:26" s="350" customFormat="1">
      <c r="C52" s="364"/>
      <c r="E52" s="351"/>
      <c r="F52" s="351"/>
      <c r="G52" s="351"/>
      <c r="H52" s="351"/>
      <c r="I52" s="351"/>
      <c r="J52" s="351"/>
      <c r="K52" s="351"/>
      <c r="L52" s="351"/>
      <c r="M52" s="351"/>
      <c r="N52" s="351"/>
      <c r="O52" s="351"/>
      <c r="P52" s="351"/>
      <c r="Q52" s="351"/>
      <c r="S52" s="352"/>
      <c r="U52" s="352"/>
      <c r="V52" s="352"/>
      <c r="W52" s="352"/>
      <c r="X52" s="352"/>
      <c r="Y52" s="352"/>
      <c r="Z52" s="352"/>
    </row>
    <row r="53" spans="2:26" s="350" customFormat="1">
      <c r="C53" s="364"/>
      <c r="S53" s="352"/>
      <c r="U53" s="352"/>
      <c r="V53" s="352"/>
      <c r="W53" s="352"/>
      <c r="X53" s="352"/>
      <c r="Y53" s="352"/>
      <c r="Z53" s="352"/>
    </row>
    <row r="54" spans="2:26" s="350" customFormat="1">
      <c r="C54" s="364"/>
      <c r="S54" s="352"/>
      <c r="U54" s="352"/>
      <c r="V54" s="352"/>
      <c r="W54" s="352"/>
      <c r="X54" s="352"/>
      <c r="Y54" s="352"/>
      <c r="Z54" s="352"/>
    </row>
    <row r="55" spans="2:26" s="350" customFormat="1">
      <c r="C55" s="364"/>
      <c r="S55" s="352"/>
      <c r="U55" s="352"/>
      <c r="V55" s="352"/>
      <c r="W55" s="352"/>
      <c r="X55" s="352"/>
      <c r="Y55" s="352"/>
      <c r="Z55" s="352"/>
    </row>
    <row r="56" spans="2:26" s="350" customFormat="1">
      <c r="C56" s="364"/>
      <c r="S56" s="352"/>
      <c r="U56" s="352"/>
      <c r="V56" s="352"/>
      <c r="W56" s="352"/>
      <c r="X56" s="352"/>
      <c r="Y56" s="352"/>
      <c r="Z56" s="352"/>
    </row>
    <row r="57" spans="2:26" s="350" customFormat="1">
      <c r="C57" s="364"/>
      <c r="S57" s="352"/>
      <c r="U57" s="352"/>
      <c r="V57" s="352"/>
      <c r="W57" s="352"/>
      <c r="X57" s="352"/>
      <c r="Y57" s="352"/>
      <c r="Z57" s="352"/>
    </row>
    <row r="58" spans="2:26" s="350" customFormat="1">
      <c r="C58" s="364"/>
      <c r="S58" s="352"/>
      <c r="U58" s="352"/>
      <c r="V58" s="352"/>
      <c r="W58" s="352"/>
      <c r="X58" s="352"/>
      <c r="Y58" s="352"/>
      <c r="Z58" s="352"/>
    </row>
    <row r="59" spans="2:26" s="350" customFormat="1">
      <c r="C59" s="364"/>
      <c r="S59" s="352"/>
      <c r="U59" s="352"/>
      <c r="V59" s="352"/>
      <c r="W59" s="352"/>
      <c r="X59" s="352"/>
      <c r="Y59" s="352"/>
      <c r="Z59" s="352"/>
    </row>
    <row r="60" spans="2:26" s="350" customFormat="1">
      <c r="C60" s="364"/>
      <c r="S60" s="352"/>
      <c r="U60" s="352"/>
      <c r="V60" s="352"/>
      <c r="W60" s="352"/>
      <c r="X60" s="352"/>
      <c r="Y60" s="352"/>
      <c r="Z60" s="352"/>
    </row>
    <row r="61" spans="2:26" s="350" customFormat="1">
      <c r="C61" s="364"/>
      <c r="S61" s="352"/>
      <c r="U61" s="352"/>
      <c r="V61" s="352"/>
      <c r="W61" s="352"/>
      <c r="X61" s="352"/>
      <c r="Y61" s="352"/>
      <c r="Z61" s="352"/>
    </row>
    <row r="62" spans="2:26" s="350" customFormat="1">
      <c r="C62" s="364"/>
      <c r="S62" s="352"/>
      <c r="U62" s="352"/>
      <c r="V62" s="352"/>
      <c r="W62" s="352"/>
      <c r="X62" s="352"/>
      <c r="Y62" s="352"/>
      <c r="Z62" s="352"/>
    </row>
    <row r="63" spans="2:26" s="350" customFormat="1">
      <c r="C63" s="364"/>
      <c r="S63" s="352"/>
      <c r="U63" s="352"/>
      <c r="V63" s="352"/>
      <c r="W63" s="352"/>
      <c r="X63" s="352"/>
      <c r="Y63" s="352"/>
      <c r="Z63" s="352"/>
    </row>
    <row r="64" spans="2:26" s="350" customFormat="1">
      <c r="C64" s="364"/>
      <c r="S64" s="352"/>
      <c r="U64" s="352"/>
      <c r="V64" s="352"/>
      <c r="W64" s="352"/>
      <c r="X64" s="352"/>
      <c r="Y64" s="352"/>
      <c r="Z64" s="352"/>
    </row>
    <row r="65" spans="3:26" s="350" customFormat="1">
      <c r="C65" s="364"/>
      <c r="S65" s="352"/>
      <c r="U65" s="352"/>
      <c r="V65" s="352"/>
      <c r="W65" s="352"/>
      <c r="X65" s="352"/>
      <c r="Y65" s="352"/>
      <c r="Z65" s="352"/>
    </row>
  </sheetData>
  <mergeCells count="88">
    <mergeCell ref="Z39:Z40"/>
    <mergeCell ref="S39:S40"/>
    <mergeCell ref="U39:U40"/>
    <mergeCell ref="V39:V40"/>
    <mergeCell ref="W39:W40"/>
    <mergeCell ref="X39:X40"/>
    <mergeCell ref="Y39:Y40"/>
    <mergeCell ref="V36:V37"/>
    <mergeCell ref="W36:W37"/>
    <mergeCell ref="X36:X37"/>
    <mergeCell ref="Y36:Y37"/>
    <mergeCell ref="Z36:Z37"/>
    <mergeCell ref="A27:A46"/>
    <mergeCell ref="Y27:Y28"/>
    <mergeCell ref="Z27:Z28"/>
    <mergeCell ref="S30:S31"/>
    <mergeCell ref="U30:U31"/>
    <mergeCell ref="V30:V31"/>
    <mergeCell ref="W30:W31"/>
    <mergeCell ref="X30:X31"/>
    <mergeCell ref="Y30:Y31"/>
    <mergeCell ref="Z30:Z31"/>
    <mergeCell ref="X27:X28"/>
    <mergeCell ref="X33:X34"/>
    <mergeCell ref="Y33:Y34"/>
    <mergeCell ref="Z33:Z34"/>
    <mergeCell ref="S36:S37"/>
    <mergeCell ref="U36:U37"/>
    <mergeCell ref="S27:S28"/>
    <mergeCell ref="U27:U28"/>
    <mergeCell ref="V27:V28"/>
    <mergeCell ref="W27:W28"/>
    <mergeCell ref="S33:S34"/>
    <mergeCell ref="U33:U34"/>
    <mergeCell ref="V33:V34"/>
    <mergeCell ref="W33:W34"/>
    <mergeCell ref="Y18:Y19"/>
    <mergeCell ref="Z21:Z22"/>
    <mergeCell ref="S24:S25"/>
    <mergeCell ref="U24:U25"/>
    <mergeCell ref="V24:V25"/>
    <mergeCell ref="W24:W25"/>
    <mergeCell ref="X24:X25"/>
    <mergeCell ref="Y24:Y25"/>
    <mergeCell ref="Z24:Z25"/>
    <mergeCell ref="S21:S22"/>
    <mergeCell ref="U21:U22"/>
    <mergeCell ref="V21:V22"/>
    <mergeCell ref="W21:W22"/>
    <mergeCell ref="X21:X22"/>
    <mergeCell ref="Y21:Y22"/>
    <mergeCell ref="X11:X12"/>
    <mergeCell ref="U18:U19"/>
    <mergeCell ref="V18:V19"/>
    <mergeCell ref="W18:W19"/>
    <mergeCell ref="X18:X19"/>
    <mergeCell ref="W5:W6"/>
    <mergeCell ref="Z18:Z19"/>
    <mergeCell ref="Z11:Z12"/>
    <mergeCell ref="A15:A25"/>
    <mergeCell ref="S15:S16"/>
    <mergeCell ref="U15:U16"/>
    <mergeCell ref="V15:V16"/>
    <mergeCell ref="W15:W16"/>
    <mergeCell ref="X15:X16"/>
    <mergeCell ref="Y15:Y16"/>
    <mergeCell ref="Z15:Z16"/>
    <mergeCell ref="S18:S19"/>
    <mergeCell ref="S11:S12"/>
    <mergeCell ref="U11:U12"/>
    <mergeCell ref="V11:V12"/>
    <mergeCell ref="W11:W12"/>
    <mergeCell ref="A8:A13"/>
    <mergeCell ref="X5:X6"/>
    <mergeCell ref="Y11:Y12"/>
    <mergeCell ref="Y5:Y6"/>
    <mergeCell ref="Z5:Z6"/>
    <mergeCell ref="S8:S9"/>
    <mergeCell ref="U8:U9"/>
    <mergeCell ref="V8:V9"/>
    <mergeCell ref="W8:W9"/>
    <mergeCell ref="X8:X9"/>
    <mergeCell ref="Y8:Y9"/>
    <mergeCell ref="Z8:Z9"/>
    <mergeCell ref="A5:A6"/>
    <mergeCell ref="S5:S6"/>
    <mergeCell ref="U5:U6"/>
    <mergeCell ref="V5:V6"/>
  </mergeCells>
  <pageMargins left="0.7" right="0.7" top="0.75" bottom="0.75" header="0.3" footer="0.3"/>
  <pageSetup paperSize="288" scale="6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  <pageSetUpPr fitToPage="1"/>
  </sheetPr>
  <dimension ref="A1:BE165"/>
  <sheetViews>
    <sheetView zoomScaleNormal="100" workbookViewId="0">
      <pane xSplit="1" ySplit="9" topLeftCell="B46" activePane="bottomRight" state="frozen"/>
      <selection activeCell="N7" sqref="N7"/>
      <selection pane="topRight" activeCell="N7" sqref="N7"/>
      <selection pane="bottomLeft" activeCell="N7" sqref="N7"/>
      <selection pane="bottomRight" activeCell="D64" sqref="D64"/>
    </sheetView>
  </sheetViews>
  <sheetFormatPr defaultRowHeight="15" customHeight="1"/>
  <cols>
    <col min="1" max="1" width="35.85546875" style="33" customWidth="1"/>
    <col min="2" max="14" width="10.7109375" style="33" customWidth="1"/>
    <col min="15" max="15" width="1.7109375" style="40" customWidth="1"/>
    <col min="16" max="16" width="10.7109375" style="35" customWidth="1"/>
    <col min="17" max="17" width="15.140625" style="40" customWidth="1"/>
    <col min="18" max="19" width="13.42578125" style="39" bestFit="1" customWidth="1"/>
    <col min="20" max="16384" width="9.140625" style="39"/>
  </cols>
  <sheetData>
    <row r="1" spans="1:17" ht="15" customHeight="1">
      <c r="A1" s="60" t="s">
        <v>20</v>
      </c>
      <c r="B1" s="61">
        <v>1</v>
      </c>
    </row>
    <row r="2" spans="1:17" ht="15" customHeight="1">
      <c r="A2" s="60" t="s">
        <v>21</v>
      </c>
      <c r="B2" s="108" t="str">
        <f>VLOOKUP($B$1,'Assumptions (Inputs)'!$A$7:$F$24,2,FALSE)</f>
        <v>Original CSS 5-Year Program</v>
      </c>
      <c r="C2" s="108"/>
      <c r="D2" s="108"/>
      <c r="E2" s="108"/>
    </row>
    <row r="3" spans="1:17" ht="15" customHeight="1">
      <c r="A3" s="60" t="s">
        <v>263</v>
      </c>
      <c r="B3" s="62">
        <f>VLOOKUP($B$1,'Assumptions (Inputs)'!$A$7:$F$24,4,FALSE)</f>
        <v>10</v>
      </c>
      <c r="C3" s="289" t="s">
        <v>289</v>
      </c>
    </row>
    <row r="4" spans="1:17" ht="15" customHeight="1">
      <c r="A4" s="60" t="s">
        <v>1</v>
      </c>
      <c r="B4" s="62">
        <f>VLOOKUP($B$1,'Assumptions (Inputs)'!$A$7:$F$24,5,FALSE)</f>
        <v>1</v>
      </c>
      <c r="C4" s="62"/>
    </row>
    <row r="5" spans="1:17" ht="15" customHeight="1">
      <c r="A5" s="60" t="s">
        <v>67</v>
      </c>
      <c r="B5" s="211">
        <f>VLOOKUP($B$1,'Assumptions (Inputs)'!$A$7:$I$24,9,FALSE)</f>
        <v>0</v>
      </c>
    </row>
    <row r="6" spans="1:17" ht="15" customHeight="1">
      <c r="A6" s="60" t="s">
        <v>290</v>
      </c>
      <c r="B6" s="211">
        <f>'Assumptions (Inputs)'!D30</f>
        <v>0.59700000000000009</v>
      </c>
    </row>
    <row r="7" spans="1:17" ht="15" customHeight="1">
      <c r="A7" s="60"/>
    </row>
    <row r="8" spans="1:17" ht="15" customHeight="1">
      <c r="B8" s="53" t="s">
        <v>90</v>
      </c>
      <c r="C8" s="54">
        <v>2015</v>
      </c>
      <c r="D8" s="54">
        <v>2016</v>
      </c>
      <c r="E8" s="54">
        <v>2017</v>
      </c>
      <c r="F8" s="54">
        <v>2018</v>
      </c>
      <c r="G8" s="54">
        <v>2019</v>
      </c>
      <c r="H8" s="54">
        <v>2020</v>
      </c>
      <c r="I8" s="54">
        <v>2021</v>
      </c>
      <c r="J8" s="54">
        <v>2022</v>
      </c>
      <c r="K8" s="54">
        <v>2023</v>
      </c>
      <c r="L8" s="54">
        <v>2024</v>
      </c>
      <c r="M8" s="54">
        <v>2025</v>
      </c>
      <c r="N8" s="54">
        <v>2026</v>
      </c>
      <c r="O8" s="63"/>
      <c r="P8" s="286"/>
    </row>
    <row r="9" spans="1:17" ht="15" customHeight="1" thickBot="1">
      <c r="A9" s="60" t="s">
        <v>51</v>
      </c>
      <c r="B9" s="64" t="str">
        <f>IF(VLOOKUP($B$1,'Assumptions (Inputs)'!$A$7:$F$24,6,FALSE)="Monthly","Y",IF(VLOOKUP($B$1,'Assumptions (Inputs)'!$A$7:$F$24,6,FALSE)=B8,"Y","N"))</f>
        <v>N</v>
      </c>
      <c r="C9" s="64" t="str">
        <f>IF(VLOOKUP($B$1,'Assumptions (Inputs)'!$A$7:$F$24,6,FALSE)="Monthly","Y",IF(VLOOKUP($B$1,'Assumptions (Inputs)'!$A$7:$F$24,6,FALSE)=C8,"Y","N"))</f>
        <v>N</v>
      </c>
      <c r="D9" s="64" t="str">
        <f>IF(VLOOKUP($B$1,'Assumptions (Inputs)'!$A$7:$F$24,6,FALSE)="Monthly","Y",IF(VLOOKUP($B$1,'Assumptions (Inputs)'!$A$7:$F$24,6,FALSE)=D8,"Y","N"))</f>
        <v>N</v>
      </c>
      <c r="E9" s="64" t="str">
        <f>IF(VLOOKUP($B$1,'Assumptions (Inputs)'!$A$7:$F$24,6,FALSE)="Monthly","Y",IF(VLOOKUP($B$1,'Assumptions (Inputs)'!$A$7:$F$24,6,FALSE)=E8,"Y","N"))</f>
        <v>N</v>
      </c>
      <c r="F9" s="64" t="s">
        <v>293</v>
      </c>
      <c r="G9" s="64" t="str">
        <f>IF(VLOOKUP($B$1,'Assumptions (Inputs)'!$A$7:$F$24,6,FALSE)="Monthly","Y",IF(VLOOKUP($B$1,'Assumptions (Inputs)'!$A$7:$F$24,6,FALSE)=G8,"Y","N"))</f>
        <v>N</v>
      </c>
      <c r="H9" s="64" t="str">
        <f>IF(VLOOKUP($B$1,'Assumptions (Inputs)'!$A$7:$F$24,6,FALSE)="Monthly","Y",IF(VLOOKUP($B$1,'Assumptions (Inputs)'!$A$7:$F$24,6,FALSE)=H8,"Y","N"))</f>
        <v>N</v>
      </c>
      <c r="I9" s="64" t="str">
        <f>IF(VLOOKUP($B$1,'Assumptions (Inputs)'!$A$7:$F$24,6,FALSE)="Monthly","Y",IF(VLOOKUP($B$1,'Assumptions (Inputs)'!$A$7:$F$24,6,FALSE)=I8,"Y","N"))</f>
        <v>N</v>
      </c>
      <c r="J9" s="64" t="str">
        <f>IF(VLOOKUP($B$1,'Assumptions (Inputs)'!$A$7:$F$24,6,FALSE)="Monthly","Y",IF(VLOOKUP($B$1,'Assumptions (Inputs)'!$A$7:$F$24,6,FALSE)=J8,"Y","N"))</f>
        <v>N</v>
      </c>
      <c r="K9" s="64" t="s">
        <v>293</v>
      </c>
      <c r="L9" s="64" t="str">
        <f>IF(VLOOKUP($B$1,'Assumptions (Inputs)'!$A$7:$F$24,6,FALSE)="Monthly","Y",IF(VLOOKUP($B$1,'Assumptions (Inputs)'!$A$7:$F$24,6,FALSE)=L8,"Y","N"))</f>
        <v>N</v>
      </c>
      <c r="M9" s="64" t="s">
        <v>293</v>
      </c>
      <c r="N9" s="64" t="s">
        <v>293</v>
      </c>
      <c r="O9" s="111"/>
      <c r="P9" s="110" t="s">
        <v>6</v>
      </c>
    </row>
    <row r="10" spans="1:17" ht="15" customHeight="1">
      <c r="A10" s="60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1"/>
      <c r="P10" s="115"/>
    </row>
    <row r="11" spans="1:17" s="38" customFormat="1" ht="15" customHeight="1">
      <c r="A11" s="65" t="s">
        <v>30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37"/>
      <c r="P11" s="75"/>
      <c r="Q11" s="37"/>
    </row>
    <row r="12" spans="1:17" s="38" customFormat="1" ht="15" customHeight="1">
      <c r="A12" s="116" t="s">
        <v>24</v>
      </c>
      <c r="B12" s="57">
        <v>0</v>
      </c>
      <c r="C12" s="57">
        <f t="shared" ref="C12:N12" si="0">B16</f>
        <v>0</v>
      </c>
      <c r="D12" s="57">
        <f t="shared" si="0"/>
        <v>0</v>
      </c>
      <c r="E12" s="57">
        <f t="shared" si="0"/>
        <v>0</v>
      </c>
      <c r="F12" s="57">
        <f t="shared" si="0"/>
        <v>0</v>
      </c>
      <c r="G12" s="57">
        <f t="shared" si="0"/>
        <v>0</v>
      </c>
      <c r="H12" s="57">
        <f t="shared" si="0"/>
        <v>0</v>
      </c>
      <c r="I12" s="57">
        <f t="shared" si="0"/>
        <v>0</v>
      </c>
      <c r="J12" s="57">
        <f t="shared" si="0"/>
        <v>0</v>
      </c>
      <c r="K12" s="57">
        <f t="shared" si="0"/>
        <v>0</v>
      </c>
      <c r="L12" s="57">
        <f t="shared" si="0"/>
        <v>0</v>
      </c>
      <c r="M12" s="57">
        <f t="shared" si="0"/>
        <v>0</v>
      </c>
      <c r="N12" s="57">
        <f t="shared" si="0"/>
        <v>0</v>
      </c>
      <c r="O12" s="37"/>
      <c r="P12" s="75"/>
      <c r="Q12" s="37"/>
    </row>
    <row r="13" spans="1:17" s="38" customFormat="1" ht="15" customHeight="1">
      <c r="A13" s="116" t="s">
        <v>25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37"/>
      <c r="P13" s="75"/>
      <c r="Q13" s="37"/>
    </row>
    <row r="14" spans="1:17" s="38" customFormat="1" ht="15" customHeight="1">
      <c r="A14" s="66" t="s">
        <v>288</v>
      </c>
      <c r="B14" s="129">
        <f>'CapEx (Escalated)'!E5</f>
        <v>0</v>
      </c>
      <c r="C14" s="129">
        <f>'CapEx (Escalated)'!F5</f>
        <v>0</v>
      </c>
      <c r="D14" s="129">
        <f>'CapEx (Escalated)'!G5</f>
        <v>0</v>
      </c>
      <c r="E14" s="129">
        <f>'CapEx (Escalated)'!H5</f>
        <v>0</v>
      </c>
      <c r="F14" s="129">
        <f>'CapEx (Escalated)'!I5</f>
        <v>0</v>
      </c>
      <c r="G14" s="129">
        <f>'CapEx (Escalated)'!J5</f>
        <v>0</v>
      </c>
      <c r="H14" s="129">
        <f>'CapEx (Escalated)'!K5</f>
        <v>0</v>
      </c>
      <c r="I14" s="129">
        <f>'CapEx (Escalated)'!L5</f>
        <v>0</v>
      </c>
      <c r="J14" s="129">
        <f>'CapEx (Escalated)'!M5</f>
        <v>0</v>
      </c>
      <c r="K14" s="129">
        <f>'CapEx (Escalated)'!N5</f>
        <v>0</v>
      </c>
      <c r="L14" s="129">
        <f>'CapEx (Escalated)'!O5</f>
        <v>0</v>
      </c>
      <c r="M14" s="129">
        <f>'CapEx (Escalated)'!P5</f>
        <v>0</v>
      </c>
      <c r="N14" s="129">
        <f>'CapEx (Escalated)'!Q5</f>
        <v>0</v>
      </c>
      <c r="O14" s="112"/>
      <c r="P14" s="75">
        <f>SUM(B14:L14)</f>
        <v>0</v>
      </c>
      <c r="Q14" s="37"/>
    </row>
    <row r="15" spans="1:17" s="38" customFormat="1" ht="15" customHeight="1">
      <c r="A15" s="322" t="s">
        <v>27</v>
      </c>
      <c r="B15" s="323">
        <f>-B14</f>
        <v>0</v>
      </c>
      <c r="C15" s="323">
        <f>-C14</f>
        <v>0</v>
      </c>
      <c r="D15" s="323">
        <f>-D14</f>
        <v>0</v>
      </c>
      <c r="E15" s="323">
        <f>-E14</f>
        <v>0</v>
      </c>
      <c r="F15" s="323">
        <f>-F14</f>
        <v>0</v>
      </c>
      <c r="G15" s="323"/>
      <c r="H15" s="323"/>
      <c r="I15" s="323"/>
      <c r="J15" s="323"/>
      <c r="K15" s="323"/>
      <c r="L15" s="323"/>
      <c r="M15" s="323"/>
      <c r="N15" s="323"/>
      <c r="O15" s="37"/>
      <c r="P15" s="75">
        <f>SUM(B15:L15)</f>
        <v>0</v>
      </c>
      <c r="Q15" s="37"/>
    </row>
    <row r="16" spans="1:17" s="38" customFormat="1" ht="15" customHeight="1">
      <c r="A16" s="36" t="s">
        <v>28</v>
      </c>
      <c r="B16" s="68">
        <f>SUM(B12:B15)</f>
        <v>0</v>
      </c>
      <c r="C16" s="68">
        <f t="shared" ref="C16:J16" si="1">SUM(C12:C15)</f>
        <v>0</v>
      </c>
      <c r="D16" s="68">
        <f t="shared" si="1"/>
        <v>0</v>
      </c>
      <c r="E16" s="68">
        <f>SUM(E12:E15)</f>
        <v>0</v>
      </c>
      <c r="F16" s="68">
        <f t="shared" si="1"/>
        <v>0</v>
      </c>
      <c r="G16" s="68">
        <f t="shared" si="1"/>
        <v>0</v>
      </c>
      <c r="H16" s="68">
        <f t="shared" si="1"/>
        <v>0</v>
      </c>
      <c r="I16" s="68">
        <f t="shared" si="1"/>
        <v>0</v>
      </c>
      <c r="J16" s="68">
        <f t="shared" si="1"/>
        <v>0</v>
      </c>
      <c r="K16" s="68">
        <f>SUM(K12:K15)</f>
        <v>0</v>
      </c>
      <c r="L16" s="68">
        <f>SUM(L12:L15)</f>
        <v>0</v>
      </c>
      <c r="M16" s="68">
        <f>SUM(M12:M15)</f>
        <v>0</v>
      </c>
      <c r="N16" s="68">
        <f>SUM(N12:N15)</f>
        <v>0</v>
      </c>
      <c r="O16" s="37"/>
      <c r="P16" s="75"/>
      <c r="Q16" s="37"/>
    </row>
    <row r="17" spans="1:17" s="38" customFormat="1" ht="15" customHeight="1" thickBot="1">
      <c r="A17" s="36" t="s">
        <v>29</v>
      </c>
      <c r="B17" s="69">
        <f t="shared" ref="B17:N17" si="2">AVERAGE(B12,B16)</f>
        <v>0</v>
      </c>
      <c r="C17" s="69">
        <f t="shared" si="2"/>
        <v>0</v>
      </c>
      <c r="D17" s="69">
        <f t="shared" si="2"/>
        <v>0</v>
      </c>
      <c r="E17" s="69">
        <f t="shared" si="2"/>
        <v>0</v>
      </c>
      <c r="F17" s="69">
        <f t="shared" si="2"/>
        <v>0</v>
      </c>
      <c r="G17" s="69">
        <f t="shared" si="2"/>
        <v>0</v>
      </c>
      <c r="H17" s="69">
        <f t="shared" si="2"/>
        <v>0</v>
      </c>
      <c r="I17" s="69">
        <f t="shared" si="2"/>
        <v>0</v>
      </c>
      <c r="J17" s="69">
        <f t="shared" si="2"/>
        <v>0</v>
      </c>
      <c r="K17" s="69">
        <f t="shared" si="2"/>
        <v>0</v>
      </c>
      <c r="L17" s="69">
        <f t="shared" si="2"/>
        <v>0</v>
      </c>
      <c r="M17" s="69">
        <f t="shared" si="2"/>
        <v>0</v>
      </c>
      <c r="N17" s="69">
        <f t="shared" si="2"/>
        <v>0</v>
      </c>
      <c r="O17" s="37"/>
      <c r="P17" s="75"/>
      <c r="Q17" s="37"/>
    </row>
    <row r="18" spans="1:17" s="38" customFormat="1" ht="15" customHeight="1" thickTop="1">
      <c r="A18" s="70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37"/>
      <c r="P18" s="55"/>
      <c r="Q18" s="37"/>
    </row>
    <row r="19" spans="1:17" s="74" customFormat="1" ht="15" customHeight="1">
      <c r="A19" s="305" t="s">
        <v>31</v>
      </c>
      <c r="B19" s="296"/>
      <c r="C19" s="296"/>
      <c r="D19" s="296"/>
      <c r="E19" s="296"/>
      <c r="F19" s="296"/>
      <c r="G19" s="296"/>
      <c r="H19" s="296"/>
      <c r="I19" s="296"/>
      <c r="J19" s="296"/>
      <c r="K19" s="296"/>
      <c r="L19" s="296"/>
      <c r="M19" s="296"/>
      <c r="N19" s="296"/>
      <c r="O19" s="297"/>
      <c r="P19" s="296"/>
      <c r="Q19" s="113"/>
    </row>
    <row r="20" spans="1:17" s="38" customFormat="1" ht="15" customHeight="1">
      <c r="A20" s="298" t="s">
        <v>24</v>
      </c>
      <c r="B20" s="299">
        <v>0</v>
      </c>
      <c r="C20" s="299">
        <f t="shared" ref="C20:L20" si="3">B22</f>
        <v>0</v>
      </c>
      <c r="D20" s="299">
        <f t="shared" si="3"/>
        <v>0</v>
      </c>
      <c r="E20" s="299">
        <f t="shared" si="3"/>
        <v>0</v>
      </c>
      <c r="F20" s="299">
        <f t="shared" si="3"/>
        <v>0</v>
      </c>
      <c r="G20" s="299">
        <f t="shared" si="3"/>
        <v>0</v>
      </c>
      <c r="H20" s="299">
        <f t="shared" si="3"/>
        <v>0</v>
      </c>
      <c r="I20" s="299">
        <f t="shared" si="3"/>
        <v>0</v>
      </c>
      <c r="J20" s="299">
        <f t="shared" si="3"/>
        <v>0</v>
      </c>
      <c r="K20" s="299">
        <f t="shared" si="3"/>
        <v>0</v>
      </c>
      <c r="L20" s="299">
        <f t="shared" si="3"/>
        <v>0</v>
      </c>
      <c r="M20" s="299"/>
      <c r="N20" s="299"/>
      <c r="O20" s="298"/>
      <c r="P20" s="299"/>
      <c r="Q20" s="37"/>
    </row>
    <row r="21" spans="1:17" s="38" customFormat="1" ht="15" customHeight="1">
      <c r="A21" s="298" t="s">
        <v>25</v>
      </c>
      <c r="B21" s="299">
        <f>-B15</f>
        <v>0</v>
      </c>
      <c r="C21" s="299">
        <f t="shared" ref="C21:K21" si="4">-C15</f>
        <v>0</v>
      </c>
      <c r="D21" s="299">
        <f t="shared" si="4"/>
        <v>0</v>
      </c>
      <c r="E21" s="299">
        <f t="shared" si="4"/>
        <v>0</v>
      </c>
      <c r="F21" s="299">
        <f t="shared" si="4"/>
        <v>0</v>
      </c>
      <c r="G21" s="299">
        <f t="shared" si="4"/>
        <v>0</v>
      </c>
      <c r="H21" s="299">
        <f t="shared" si="4"/>
        <v>0</v>
      </c>
      <c r="I21" s="299">
        <f t="shared" si="4"/>
        <v>0</v>
      </c>
      <c r="J21" s="299">
        <f t="shared" si="4"/>
        <v>0</v>
      </c>
      <c r="K21" s="299">
        <f t="shared" si="4"/>
        <v>0</v>
      </c>
      <c r="L21" s="299">
        <f>-L15</f>
        <v>0</v>
      </c>
      <c r="M21" s="299"/>
      <c r="N21" s="299"/>
      <c r="O21" s="298"/>
      <c r="P21" s="299">
        <f>SUM(B21:L21)</f>
        <v>0</v>
      </c>
      <c r="Q21" s="37"/>
    </row>
    <row r="22" spans="1:17" s="38" customFormat="1" ht="15" customHeight="1">
      <c r="A22" s="298" t="s">
        <v>28</v>
      </c>
      <c r="B22" s="299">
        <f t="shared" ref="B22:L22" si="5">SUM(B20:B21)</f>
        <v>0</v>
      </c>
      <c r="C22" s="299">
        <f t="shared" si="5"/>
        <v>0</v>
      </c>
      <c r="D22" s="299">
        <f t="shared" si="5"/>
        <v>0</v>
      </c>
      <c r="E22" s="299">
        <f t="shared" si="5"/>
        <v>0</v>
      </c>
      <c r="F22" s="299">
        <f t="shared" si="5"/>
        <v>0</v>
      </c>
      <c r="G22" s="299">
        <f t="shared" si="5"/>
        <v>0</v>
      </c>
      <c r="H22" s="299">
        <f t="shared" si="5"/>
        <v>0</v>
      </c>
      <c r="I22" s="299">
        <f t="shared" si="5"/>
        <v>0</v>
      </c>
      <c r="J22" s="299">
        <f t="shared" si="5"/>
        <v>0</v>
      </c>
      <c r="K22" s="299">
        <f t="shared" si="5"/>
        <v>0</v>
      </c>
      <c r="L22" s="299">
        <f t="shared" si="5"/>
        <v>0</v>
      </c>
      <c r="M22" s="299"/>
      <c r="N22" s="299"/>
      <c r="O22" s="298"/>
      <c r="P22" s="299"/>
      <c r="Q22" s="37"/>
    </row>
    <row r="23" spans="1:17" s="38" customFormat="1" ht="15" customHeight="1" thickBot="1">
      <c r="A23" s="298" t="s">
        <v>29</v>
      </c>
      <c r="B23" s="302">
        <f t="shared" ref="B23:L23" si="6">AVERAGE(B20,B22)</f>
        <v>0</v>
      </c>
      <c r="C23" s="302">
        <f t="shared" si="6"/>
        <v>0</v>
      </c>
      <c r="D23" s="302">
        <f t="shared" si="6"/>
        <v>0</v>
      </c>
      <c r="E23" s="302">
        <f t="shared" si="6"/>
        <v>0</v>
      </c>
      <c r="F23" s="302">
        <f t="shared" si="6"/>
        <v>0</v>
      </c>
      <c r="G23" s="302">
        <f t="shared" si="6"/>
        <v>0</v>
      </c>
      <c r="H23" s="302">
        <f t="shared" si="6"/>
        <v>0</v>
      </c>
      <c r="I23" s="302">
        <f t="shared" si="6"/>
        <v>0</v>
      </c>
      <c r="J23" s="302">
        <f t="shared" si="6"/>
        <v>0</v>
      </c>
      <c r="K23" s="302">
        <f t="shared" si="6"/>
        <v>0</v>
      </c>
      <c r="L23" s="302">
        <f t="shared" si="6"/>
        <v>0</v>
      </c>
      <c r="M23" s="302"/>
      <c r="N23" s="302"/>
      <c r="O23" s="298"/>
      <c r="P23" s="299"/>
      <c r="Q23" s="37"/>
    </row>
    <row r="24" spans="1:17" s="38" customFormat="1" ht="15" customHeight="1" thickTop="1">
      <c r="A24" s="303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298"/>
      <c r="P24" s="299"/>
      <c r="Q24" s="37"/>
    </row>
    <row r="25" spans="1:17" s="74" customFormat="1" ht="15" customHeight="1">
      <c r="A25" s="305" t="s">
        <v>32</v>
      </c>
      <c r="B25" s="296"/>
      <c r="C25" s="296"/>
      <c r="D25" s="296"/>
      <c r="E25" s="296"/>
      <c r="F25" s="296"/>
      <c r="G25" s="296"/>
      <c r="H25" s="296"/>
      <c r="I25" s="296"/>
      <c r="J25" s="296"/>
      <c r="K25" s="296"/>
      <c r="L25" s="296"/>
      <c r="M25" s="296"/>
      <c r="N25" s="296"/>
      <c r="O25" s="297"/>
      <c r="P25" s="296"/>
      <c r="Q25" s="113"/>
    </row>
    <row r="26" spans="1:17" s="38" customFormat="1" ht="15" customHeight="1">
      <c r="A26" s="298" t="s">
        <v>24</v>
      </c>
      <c r="B26" s="299">
        <v>0</v>
      </c>
      <c r="C26" s="299">
        <f t="shared" ref="C26:L26" si="7">B29</f>
        <v>0</v>
      </c>
      <c r="D26" s="299">
        <f t="shared" si="7"/>
        <v>0</v>
      </c>
      <c r="E26" s="299">
        <f t="shared" si="7"/>
        <v>0</v>
      </c>
      <c r="F26" s="299">
        <f t="shared" si="7"/>
        <v>0</v>
      </c>
      <c r="G26" s="299">
        <f t="shared" si="7"/>
        <v>0</v>
      </c>
      <c r="H26" s="299">
        <f t="shared" si="7"/>
        <v>0</v>
      </c>
      <c r="I26" s="299">
        <f t="shared" si="7"/>
        <v>0</v>
      </c>
      <c r="J26" s="299">
        <f t="shared" si="7"/>
        <v>0</v>
      </c>
      <c r="K26" s="299">
        <f t="shared" si="7"/>
        <v>0</v>
      </c>
      <c r="L26" s="299">
        <f t="shared" si="7"/>
        <v>0</v>
      </c>
      <c r="M26" s="299"/>
      <c r="N26" s="299"/>
      <c r="O26" s="298"/>
      <c r="P26" s="299"/>
      <c r="Q26" s="37"/>
    </row>
    <row r="27" spans="1:17" s="38" customFormat="1" ht="15" customHeight="1">
      <c r="A27" s="318" t="s">
        <v>78</v>
      </c>
      <c r="B27" s="299">
        <f>B78</f>
        <v>0</v>
      </c>
      <c r="C27" s="299">
        <f t="shared" ref="C27:L27" si="8">C78</f>
        <v>0</v>
      </c>
      <c r="D27" s="299">
        <f t="shared" si="8"/>
        <v>0</v>
      </c>
      <c r="E27" s="299">
        <f t="shared" si="8"/>
        <v>0</v>
      </c>
      <c r="F27" s="299">
        <f t="shared" si="8"/>
        <v>0</v>
      </c>
      <c r="G27" s="299">
        <f t="shared" si="8"/>
        <v>0</v>
      </c>
      <c r="H27" s="299">
        <f t="shared" si="8"/>
        <v>0</v>
      </c>
      <c r="I27" s="299">
        <f t="shared" si="8"/>
        <v>0</v>
      </c>
      <c r="J27" s="299">
        <f t="shared" si="8"/>
        <v>0</v>
      </c>
      <c r="K27" s="299">
        <f t="shared" si="8"/>
        <v>0</v>
      </c>
      <c r="L27" s="299">
        <f t="shared" si="8"/>
        <v>0</v>
      </c>
      <c r="M27" s="299"/>
      <c r="N27" s="299"/>
      <c r="O27" s="298"/>
      <c r="P27" s="299">
        <f>SUM(B27:L27)</f>
        <v>0</v>
      </c>
      <c r="Q27" s="37"/>
    </row>
    <row r="28" spans="1:17" s="38" customFormat="1" ht="15" customHeight="1">
      <c r="A28" s="298" t="s">
        <v>79</v>
      </c>
      <c r="B28" s="299">
        <f t="shared" ref="B28:L28" si="9">B85</f>
        <v>0</v>
      </c>
      <c r="C28" s="299">
        <f t="shared" si="9"/>
        <v>0</v>
      </c>
      <c r="D28" s="299">
        <f t="shared" si="9"/>
        <v>0</v>
      </c>
      <c r="E28" s="299">
        <f t="shared" si="9"/>
        <v>0</v>
      </c>
      <c r="F28" s="299">
        <f t="shared" si="9"/>
        <v>0</v>
      </c>
      <c r="G28" s="299">
        <f t="shared" si="9"/>
        <v>0</v>
      </c>
      <c r="H28" s="299">
        <f t="shared" si="9"/>
        <v>0</v>
      </c>
      <c r="I28" s="299">
        <f t="shared" si="9"/>
        <v>0</v>
      </c>
      <c r="J28" s="299">
        <f t="shared" si="9"/>
        <v>0</v>
      </c>
      <c r="K28" s="299">
        <f t="shared" si="9"/>
        <v>0</v>
      </c>
      <c r="L28" s="299">
        <f t="shared" si="9"/>
        <v>0</v>
      </c>
      <c r="M28" s="299"/>
      <c r="N28" s="299"/>
      <c r="O28" s="298"/>
      <c r="P28" s="299">
        <f>SUM(B28:L28)</f>
        <v>0</v>
      </c>
      <c r="Q28" s="37"/>
    </row>
    <row r="29" spans="1:17" s="38" customFormat="1" ht="15" customHeight="1">
      <c r="A29" s="298" t="s">
        <v>28</v>
      </c>
      <c r="B29" s="299">
        <f t="shared" ref="B29:L29" si="10">SUM(B26:B28)</f>
        <v>0</v>
      </c>
      <c r="C29" s="299">
        <f t="shared" si="10"/>
        <v>0</v>
      </c>
      <c r="D29" s="299">
        <f t="shared" si="10"/>
        <v>0</v>
      </c>
      <c r="E29" s="299">
        <f t="shared" si="10"/>
        <v>0</v>
      </c>
      <c r="F29" s="299">
        <f t="shared" si="10"/>
        <v>0</v>
      </c>
      <c r="G29" s="299">
        <f t="shared" si="10"/>
        <v>0</v>
      </c>
      <c r="H29" s="299">
        <f t="shared" si="10"/>
        <v>0</v>
      </c>
      <c r="I29" s="299">
        <f t="shared" si="10"/>
        <v>0</v>
      </c>
      <c r="J29" s="299">
        <f t="shared" si="10"/>
        <v>0</v>
      </c>
      <c r="K29" s="299">
        <f t="shared" si="10"/>
        <v>0</v>
      </c>
      <c r="L29" s="299">
        <f t="shared" si="10"/>
        <v>0</v>
      </c>
      <c r="M29" s="299"/>
      <c r="N29" s="299"/>
      <c r="O29" s="298"/>
      <c r="P29" s="299"/>
      <c r="Q29" s="37"/>
    </row>
    <row r="30" spans="1:17" s="38" customFormat="1" ht="15" customHeight="1" thickBot="1">
      <c r="A30" s="298" t="s">
        <v>29</v>
      </c>
      <c r="B30" s="302">
        <f t="shared" ref="B30:L30" si="11">AVERAGE(B26,B29)</f>
        <v>0</v>
      </c>
      <c r="C30" s="302">
        <f t="shared" si="11"/>
        <v>0</v>
      </c>
      <c r="D30" s="302">
        <f t="shared" si="11"/>
        <v>0</v>
      </c>
      <c r="E30" s="302">
        <f t="shared" si="11"/>
        <v>0</v>
      </c>
      <c r="F30" s="302">
        <f t="shared" si="11"/>
        <v>0</v>
      </c>
      <c r="G30" s="302">
        <f>AVERAGE(G26,G29)</f>
        <v>0</v>
      </c>
      <c r="H30" s="302">
        <f t="shared" si="11"/>
        <v>0</v>
      </c>
      <c r="I30" s="302">
        <f t="shared" si="11"/>
        <v>0</v>
      </c>
      <c r="J30" s="302">
        <f t="shared" si="11"/>
        <v>0</v>
      </c>
      <c r="K30" s="302">
        <f t="shared" si="11"/>
        <v>0</v>
      </c>
      <c r="L30" s="302">
        <f t="shared" si="11"/>
        <v>0</v>
      </c>
      <c r="M30" s="302"/>
      <c r="N30" s="302"/>
      <c r="O30" s="298"/>
      <c r="P30" s="299"/>
      <c r="Q30" s="37"/>
    </row>
    <row r="31" spans="1:17" s="38" customFormat="1" ht="15" customHeight="1" thickTop="1">
      <c r="A31" s="70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37"/>
      <c r="P31" s="55"/>
      <c r="Q31" s="37"/>
    </row>
    <row r="32" spans="1:17" s="74" customFormat="1" ht="15" customHeight="1">
      <c r="A32" s="71" t="s">
        <v>68</v>
      </c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113"/>
      <c r="P32" s="73"/>
      <c r="Q32" s="113"/>
    </row>
    <row r="33" spans="1:17" s="38" customFormat="1" ht="15" customHeight="1">
      <c r="A33" s="36" t="s">
        <v>24</v>
      </c>
      <c r="B33" s="75">
        <v>0</v>
      </c>
      <c r="C33" s="75">
        <f>B35</f>
        <v>0</v>
      </c>
      <c r="D33" s="75">
        <f t="shared" ref="D33:N33" si="12">C35</f>
        <v>0</v>
      </c>
      <c r="E33" s="75">
        <f t="shared" si="12"/>
        <v>0</v>
      </c>
      <c r="F33" s="75">
        <f t="shared" si="12"/>
        <v>0</v>
      </c>
      <c r="G33" s="75">
        <f t="shared" si="12"/>
        <v>0</v>
      </c>
      <c r="H33" s="75">
        <f t="shared" si="12"/>
        <v>0</v>
      </c>
      <c r="I33" s="75">
        <f t="shared" si="12"/>
        <v>0</v>
      </c>
      <c r="J33" s="75">
        <f t="shared" si="12"/>
        <v>0</v>
      </c>
      <c r="K33" s="75">
        <f t="shared" si="12"/>
        <v>0</v>
      </c>
      <c r="L33" s="75">
        <f t="shared" si="12"/>
        <v>0</v>
      </c>
      <c r="M33" s="75">
        <f t="shared" si="12"/>
        <v>0</v>
      </c>
      <c r="N33" s="75">
        <f t="shared" si="12"/>
        <v>0</v>
      </c>
      <c r="O33" s="37"/>
      <c r="P33" s="75"/>
      <c r="Q33" s="37"/>
    </row>
    <row r="34" spans="1:17" s="67" customFormat="1" ht="15" customHeight="1">
      <c r="A34" s="291" t="s">
        <v>284</v>
      </c>
      <c r="B34" s="317">
        <f t="shared" ref="B34:N34" si="13">B99</f>
        <v>0</v>
      </c>
      <c r="C34" s="317">
        <f t="shared" si="13"/>
        <v>0</v>
      </c>
      <c r="D34" s="317">
        <f t="shared" si="13"/>
        <v>0</v>
      </c>
      <c r="E34" s="317">
        <f t="shared" si="13"/>
        <v>0</v>
      </c>
      <c r="F34" s="317">
        <f t="shared" si="13"/>
        <v>0</v>
      </c>
      <c r="G34" s="317">
        <f t="shared" si="13"/>
        <v>0</v>
      </c>
      <c r="H34" s="317">
        <f t="shared" si="13"/>
        <v>0</v>
      </c>
      <c r="I34" s="317">
        <f t="shared" si="13"/>
        <v>0</v>
      </c>
      <c r="J34" s="317">
        <f t="shared" si="13"/>
        <v>0</v>
      </c>
      <c r="K34" s="317">
        <f t="shared" si="13"/>
        <v>0</v>
      </c>
      <c r="L34" s="317">
        <f t="shared" si="13"/>
        <v>0</v>
      </c>
      <c r="M34" s="317">
        <f t="shared" si="13"/>
        <v>0</v>
      </c>
      <c r="N34" s="317">
        <f t="shared" si="13"/>
        <v>0</v>
      </c>
      <c r="O34" s="291"/>
      <c r="P34" s="317">
        <f>SUM(B34:L34)</f>
        <v>0</v>
      </c>
      <c r="Q34" s="292"/>
    </row>
    <row r="35" spans="1:17" s="38" customFormat="1" ht="15" customHeight="1">
      <c r="A35" s="36" t="s">
        <v>28</v>
      </c>
      <c r="B35" s="75">
        <f t="shared" ref="B35:N35" si="14">SUM(B33:B34)</f>
        <v>0</v>
      </c>
      <c r="C35" s="75">
        <f t="shared" si="14"/>
        <v>0</v>
      </c>
      <c r="D35" s="75">
        <f t="shared" si="14"/>
        <v>0</v>
      </c>
      <c r="E35" s="75">
        <f t="shared" si="14"/>
        <v>0</v>
      </c>
      <c r="F35" s="75">
        <f t="shared" si="14"/>
        <v>0</v>
      </c>
      <c r="G35" s="75">
        <f t="shared" si="14"/>
        <v>0</v>
      </c>
      <c r="H35" s="75">
        <f t="shared" si="14"/>
        <v>0</v>
      </c>
      <c r="I35" s="75">
        <f t="shared" si="14"/>
        <v>0</v>
      </c>
      <c r="J35" s="75">
        <f t="shared" si="14"/>
        <v>0</v>
      </c>
      <c r="K35" s="75">
        <f t="shared" si="14"/>
        <v>0</v>
      </c>
      <c r="L35" s="75">
        <f t="shared" si="14"/>
        <v>0</v>
      </c>
      <c r="M35" s="75">
        <f t="shared" si="14"/>
        <v>0</v>
      </c>
      <c r="N35" s="75">
        <f t="shared" si="14"/>
        <v>0</v>
      </c>
      <c r="O35" s="37"/>
      <c r="P35" s="75"/>
      <c r="Q35" s="37"/>
    </row>
    <row r="36" spans="1:17" s="38" customFormat="1" ht="15" customHeight="1" thickBot="1">
      <c r="A36" s="36" t="s">
        <v>29</v>
      </c>
      <c r="B36" s="69">
        <f t="shared" ref="B36:N36" si="15">AVERAGE(B33,B35)</f>
        <v>0</v>
      </c>
      <c r="C36" s="69">
        <f t="shared" si="15"/>
        <v>0</v>
      </c>
      <c r="D36" s="69">
        <f t="shared" si="15"/>
        <v>0</v>
      </c>
      <c r="E36" s="69">
        <f t="shared" si="15"/>
        <v>0</v>
      </c>
      <c r="F36" s="69">
        <f t="shared" si="15"/>
        <v>0</v>
      </c>
      <c r="G36" s="69">
        <f t="shared" si="15"/>
        <v>0</v>
      </c>
      <c r="H36" s="69">
        <f t="shared" si="15"/>
        <v>0</v>
      </c>
      <c r="I36" s="69">
        <f t="shared" si="15"/>
        <v>0</v>
      </c>
      <c r="J36" s="69">
        <f t="shared" si="15"/>
        <v>0</v>
      </c>
      <c r="K36" s="69">
        <f t="shared" si="15"/>
        <v>0</v>
      </c>
      <c r="L36" s="69">
        <f t="shared" si="15"/>
        <v>0</v>
      </c>
      <c r="M36" s="69">
        <f t="shared" si="15"/>
        <v>0</v>
      </c>
      <c r="N36" s="69">
        <f t="shared" si="15"/>
        <v>0</v>
      </c>
      <c r="O36" s="37"/>
      <c r="P36" s="75"/>
      <c r="Q36" s="37"/>
    </row>
    <row r="37" spans="1:17" s="38" customFormat="1" ht="15" customHeight="1" thickTop="1">
      <c r="A37" s="291" t="s">
        <v>285</v>
      </c>
      <c r="B37" s="129">
        <f>SUM(B14)-SUM(B34)</f>
        <v>0</v>
      </c>
      <c r="C37" s="129">
        <f>SUM($B14:C14)-SUM($B34:C34)</f>
        <v>0</v>
      </c>
      <c r="D37" s="129">
        <f>SUM($B14:D14)-SUM($B34:D34)</f>
        <v>0</v>
      </c>
      <c r="E37" s="129">
        <f>SUM($B14:E14)-SUM($B34:E34)</f>
        <v>0</v>
      </c>
      <c r="F37" s="129">
        <f>SUM($B14:F14)-SUM($B34:F34)</f>
        <v>0</v>
      </c>
      <c r="G37" s="129">
        <f>SUM($B14:G14)-SUM($B34:G34)</f>
        <v>0</v>
      </c>
      <c r="H37" s="129">
        <f>SUM($B14:H14)-SUM($B34:H34)</f>
        <v>0</v>
      </c>
      <c r="I37" s="129">
        <f>SUM($B14:I14)-SUM($B34:I34)</f>
        <v>0</v>
      </c>
      <c r="J37" s="129">
        <f>SUM($B14:J14)-SUM($B34:J34)</f>
        <v>0</v>
      </c>
      <c r="K37" s="129">
        <f>SUM($B14:K14)-SUM($B34:K34)</f>
        <v>0</v>
      </c>
      <c r="L37" s="129">
        <f>SUM($B14:L14)-SUM($B34:L34)</f>
        <v>0</v>
      </c>
      <c r="M37" s="129">
        <f>SUM($B14:M14)-SUM($B34:M34)</f>
        <v>0</v>
      </c>
      <c r="N37" s="129">
        <f>SUM($B14:N14)-SUM($B34:N34)</f>
        <v>0</v>
      </c>
      <c r="O37" s="37"/>
      <c r="P37" s="55"/>
      <c r="Q37" s="37"/>
    </row>
    <row r="38" spans="1:17" s="67" customFormat="1" ht="15" customHeight="1">
      <c r="A38" s="292"/>
      <c r="B38" s="294"/>
      <c r="C38" s="294"/>
      <c r="D38" s="294"/>
      <c r="E38" s="294"/>
      <c r="F38" s="294"/>
      <c r="G38" s="294"/>
      <c r="H38" s="294"/>
      <c r="I38" s="294"/>
      <c r="J38" s="294"/>
      <c r="K38" s="294"/>
      <c r="L38" s="294"/>
      <c r="M38" s="294"/>
      <c r="N38" s="294"/>
      <c r="O38" s="292"/>
      <c r="P38" s="293"/>
      <c r="Q38" s="292"/>
    </row>
    <row r="39" spans="1:17" s="38" customFormat="1" ht="15" customHeight="1">
      <c r="A39" s="291" t="s">
        <v>292</v>
      </c>
      <c r="B39" s="129">
        <f>(B37/2)*B6</f>
        <v>0</v>
      </c>
      <c r="C39" s="129">
        <f>AVERAGE(B37:C37)*$B$6</f>
        <v>0</v>
      </c>
      <c r="D39" s="129">
        <f>AVERAGE(C37:D37)*$B$6</f>
        <v>0</v>
      </c>
      <c r="E39" s="129">
        <f t="shared" ref="E39:N39" si="16">AVERAGE(D37:E37)*$B$6</f>
        <v>0</v>
      </c>
      <c r="F39" s="129">
        <f t="shared" si="16"/>
        <v>0</v>
      </c>
      <c r="G39" s="129">
        <f t="shared" si="16"/>
        <v>0</v>
      </c>
      <c r="H39" s="129">
        <f t="shared" si="16"/>
        <v>0</v>
      </c>
      <c r="I39" s="129">
        <f>AVERAGE(H37:I37)*$B$6</f>
        <v>0</v>
      </c>
      <c r="J39" s="129">
        <f>AVERAGE(I37:J37)*$B$6</f>
        <v>0</v>
      </c>
      <c r="K39" s="129">
        <f t="shared" si="16"/>
        <v>0</v>
      </c>
      <c r="L39" s="129">
        <f t="shared" si="16"/>
        <v>0</v>
      </c>
      <c r="M39" s="129">
        <f t="shared" si="16"/>
        <v>0</v>
      </c>
      <c r="N39" s="129">
        <f t="shared" si="16"/>
        <v>0</v>
      </c>
      <c r="O39" s="37"/>
      <c r="P39" s="55">
        <f>SUM(B39:L39)</f>
        <v>0</v>
      </c>
      <c r="Q39" s="37"/>
    </row>
    <row r="40" spans="1:17" s="38" customFormat="1" ht="15" customHeight="1">
      <c r="A40" s="3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37"/>
      <c r="P40" s="55"/>
      <c r="Q40" s="37"/>
    </row>
    <row r="41" spans="1:17" s="74" customFormat="1" ht="15" customHeight="1">
      <c r="A41" s="295" t="s">
        <v>103</v>
      </c>
      <c r="B41" s="296"/>
      <c r="C41" s="296"/>
      <c r="D41" s="296"/>
      <c r="E41" s="296"/>
      <c r="F41" s="296"/>
      <c r="G41" s="296"/>
      <c r="H41" s="296"/>
      <c r="I41" s="296"/>
      <c r="J41" s="296"/>
      <c r="K41" s="296"/>
      <c r="L41" s="296"/>
      <c r="M41" s="296"/>
      <c r="N41" s="296"/>
      <c r="O41" s="297"/>
      <c r="P41" s="296"/>
      <c r="Q41" s="113"/>
    </row>
    <row r="42" spans="1:17" s="38" customFormat="1" ht="15" customHeight="1">
      <c r="A42" s="298" t="s">
        <v>24</v>
      </c>
      <c r="B42" s="299">
        <v>0</v>
      </c>
      <c r="C42" s="299">
        <f t="shared" ref="C42:L42" si="17">B44</f>
        <v>0</v>
      </c>
      <c r="D42" s="299">
        <f t="shared" si="17"/>
        <v>0</v>
      </c>
      <c r="E42" s="299">
        <f t="shared" si="17"/>
        <v>0</v>
      </c>
      <c r="F42" s="299">
        <f t="shared" si="17"/>
        <v>0</v>
      </c>
      <c r="G42" s="299">
        <f t="shared" si="17"/>
        <v>0</v>
      </c>
      <c r="H42" s="299">
        <f t="shared" si="17"/>
        <v>0</v>
      </c>
      <c r="I42" s="299">
        <f t="shared" si="17"/>
        <v>0</v>
      </c>
      <c r="J42" s="299">
        <f t="shared" si="17"/>
        <v>0</v>
      </c>
      <c r="K42" s="299">
        <f t="shared" si="17"/>
        <v>0</v>
      </c>
      <c r="L42" s="299">
        <f t="shared" si="17"/>
        <v>0</v>
      </c>
      <c r="M42" s="299"/>
      <c r="N42" s="299"/>
      <c r="O42" s="298"/>
      <c r="P42" s="299"/>
      <c r="Q42" s="37"/>
    </row>
    <row r="43" spans="1:17" s="38" customFormat="1" ht="15" customHeight="1">
      <c r="A43" s="300" t="s">
        <v>25</v>
      </c>
      <c r="B43" s="301">
        <f>(B27-B113)*'Assumptions (Inputs)'!$C$29</f>
        <v>0</v>
      </c>
      <c r="C43" s="301">
        <f>(C27-C113)*'Assumptions (Inputs)'!$C$29</f>
        <v>0</v>
      </c>
      <c r="D43" s="301">
        <f>(D27-D113)*'Assumptions (Inputs)'!$C$29</f>
        <v>0</v>
      </c>
      <c r="E43" s="301">
        <f>(E27-E113)*'Assumptions (Inputs)'!$C$29</f>
        <v>0</v>
      </c>
      <c r="F43" s="301">
        <f>(F27-F113)*'Assumptions (Inputs)'!$C$29</f>
        <v>0</v>
      </c>
      <c r="G43" s="301">
        <f>(G27-G113)*'Assumptions (Inputs)'!$C$29</f>
        <v>0</v>
      </c>
      <c r="H43" s="301">
        <f>(H27-H113)*'Assumptions (Inputs)'!$C$29</f>
        <v>0</v>
      </c>
      <c r="I43" s="301">
        <f>(I27-I113)*'Assumptions (Inputs)'!$C$29</f>
        <v>0</v>
      </c>
      <c r="J43" s="301">
        <f>(J27-J113)*'Assumptions (Inputs)'!$C$29</f>
        <v>0</v>
      </c>
      <c r="K43" s="301">
        <f>(K27-K113)*'Assumptions (Inputs)'!$C$29</f>
        <v>0</v>
      </c>
      <c r="L43" s="301">
        <f>(L27-L113)*'Assumptions (Inputs)'!$C$29</f>
        <v>0</v>
      </c>
      <c r="M43" s="301"/>
      <c r="N43" s="301"/>
      <c r="O43" s="298"/>
      <c r="P43" s="299">
        <f>SUM(B43:L43)</f>
        <v>0</v>
      </c>
      <c r="Q43" s="37"/>
    </row>
    <row r="44" spans="1:17" s="38" customFormat="1" ht="15" customHeight="1">
      <c r="A44" s="298" t="s">
        <v>28</v>
      </c>
      <c r="B44" s="299">
        <f>SUM(B42:B43)</f>
        <v>0</v>
      </c>
      <c r="C44" s="299">
        <f t="shared" ref="C44:L44" si="18">SUM(C42:C43)</f>
        <v>0</v>
      </c>
      <c r="D44" s="299">
        <f t="shared" si="18"/>
        <v>0</v>
      </c>
      <c r="E44" s="299">
        <f t="shared" si="18"/>
        <v>0</v>
      </c>
      <c r="F44" s="299">
        <f t="shared" si="18"/>
        <v>0</v>
      </c>
      <c r="G44" s="299">
        <f t="shared" si="18"/>
        <v>0</v>
      </c>
      <c r="H44" s="299">
        <f t="shared" si="18"/>
        <v>0</v>
      </c>
      <c r="I44" s="299">
        <f t="shared" si="18"/>
        <v>0</v>
      </c>
      <c r="J44" s="299">
        <f t="shared" si="18"/>
        <v>0</v>
      </c>
      <c r="K44" s="299">
        <f t="shared" si="18"/>
        <v>0</v>
      </c>
      <c r="L44" s="299">
        <f t="shared" si="18"/>
        <v>0</v>
      </c>
      <c r="M44" s="299"/>
      <c r="N44" s="299"/>
      <c r="O44" s="298"/>
      <c r="P44" s="299"/>
      <c r="Q44" s="37"/>
    </row>
    <row r="45" spans="1:17" s="38" customFormat="1" ht="15" customHeight="1" thickBot="1">
      <c r="A45" s="298" t="s">
        <v>29</v>
      </c>
      <c r="B45" s="302">
        <f>AVERAGE(B42,B44)</f>
        <v>0</v>
      </c>
      <c r="C45" s="302">
        <f t="shared" ref="C45:L45" si="19">AVERAGE(C42,C44)</f>
        <v>0</v>
      </c>
      <c r="D45" s="302">
        <f t="shared" si="19"/>
        <v>0</v>
      </c>
      <c r="E45" s="302">
        <f t="shared" si="19"/>
        <v>0</v>
      </c>
      <c r="F45" s="302">
        <f>AVERAGE(F42,F44)</f>
        <v>0</v>
      </c>
      <c r="G45" s="302">
        <f t="shared" si="19"/>
        <v>0</v>
      </c>
      <c r="H45" s="302">
        <f t="shared" si="19"/>
        <v>0</v>
      </c>
      <c r="I45" s="302">
        <f t="shared" si="19"/>
        <v>0</v>
      </c>
      <c r="J45" s="302">
        <f t="shared" si="19"/>
        <v>0</v>
      </c>
      <c r="K45" s="302">
        <f t="shared" si="19"/>
        <v>0</v>
      </c>
      <c r="L45" s="302">
        <f t="shared" si="19"/>
        <v>0</v>
      </c>
      <c r="M45" s="302"/>
      <c r="N45" s="302"/>
      <c r="O45" s="298"/>
      <c r="P45" s="299"/>
      <c r="Q45" s="37"/>
    </row>
    <row r="46" spans="1:17" s="38" customFormat="1" ht="15" customHeight="1" thickTop="1">
      <c r="A46" s="303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298"/>
      <c r="P46" s="299"/>
      <c r="Q46" s="37"/>
    </row>
    <row r="47" spans="1:17" s="38" customFormat="1" ht="15" customHeight="1">
      <c r="A47" s="305" t="s">
        <v>77</v>
      </c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298"/>
      <c r="P47" s="299"/>
      <c r="Q47" s="37"/>
    </row>
    <row r="48" spans="1:17" s="38" customFormat="1" ht="15" customHeight="1">
      <c r="A48" s="298" t="s">
        <v>24</v>
      </c>
      <c r="B48" s="304">
        <v>0</v>
      </c>
      <c r="C48" s="304">
        <f t="shared" ref="C48:L48" si="20">B50</f>
        <v>0</v>
      </c>
      <c r="D48" s="304">
        <f t="shared" si="20"/>
        <v>0</v>
      </c>
      <c r="E48" s="304">
        <f t="shared" si="20"/>
        <v>0</v>
      </c>
      <c r="F48" s="304">
        <f t="shared" si="20"/>
        <v>0</v>
      </c>
      <c r="G48" s="304">
        <f t="shared" si="20"/>
        <v>0</v>
      </c>
      <c r="H48" s="304">
        <f t="shared" si="20"/>
        <v>0</v>
      </c>
      <c r="I48" s="304">
        <f t="shared" si="20"/>
        <v>0</v>
      </c>
      <c r="J48" s="304">
        <f t="shared" si="20"/>
        <v>0</v>
      </c>
      <c r="K48" s="304">
        <f t="shared" si="20"/>
        <v>0</v>
      </c>
      <c r="L48" s="304">
        <f t="shared" si="20"/>
        <v>0</v>
      </c>
      <c r="M48" s="304"/>
      <c r="N48" s="304"/>
      <c r="O48" s="298"/>
      <c r="P48" s="299"/>
      <c r="Q48" s="37"/>
    </row>
    <row r="49" spans="1:57" s="38" customFormat="1" ht="15" customHeight="1">
      <c r="A49" s="298" t="s">
        <v>25</v>
      </c>
      <c r="B49" s="304">
        <f>(B28-B113)*'Assumptions (Inputs)'!$C$26</f>
        <v>0</v>
      </c>
      <c r="C49" s="304">
        <f>(C28-C113)*'Assumptions (Inputs)'!$C$26</f>
        <v>0</v>
      </c>
      <c r="D49" s="304">
        <f>(D28-D113)*'Assumptions (Inputs)'!$C$26</f>
        <v>0</v>
      </c>
      <c r="E49" s="304">
        <f>(E28-E113)*'Assumptions (Inputs)'!$C$26</f>
        <v>0</v>
      </c>
      <c r="F49" s="304">
        <f>(F28-F113)*'Assumptions (Inputs)'!$C$26</f>
        <v>0</v>
      </c>
      <c r="G49" s="304">
        <f>(G28-G113)*'Assumptions (Inputs)'!$C$26</f>
        <v>0</v>
      </c>
      <c r="H49" s="304">
        <f>(H28-H113)*'Assumptions (Inputs)'!$C$26</f>
        <v>0</v>
      </c>
      <c r="I49" s="304">
        <f>(I28-I113)*'Assumptions (Inputs)'!$C$26</f>
        <v>0</v>
      </c>
      <c r="J49" s="304">
        <f>(J28-J113)*'Assumptions (Inputs)'!$C$26</f>
        <v>0</v>
      </c>
      <c r="K49" s="304">
        <f>(K28-K113)*'Assumptions (Inputs)'!$C$26</f>
        <v>0</v>
      </c>
      <c r="L49" s="304">
        <f>(L28-L113)*'Assumptions (Inputs)'!$C$26</f>
        <v>0</v>
      </c>
      <c r="M49" s="304"/>
      <c r="N49" s="304"/>
      <c r="O49" s="298"/>
      <c r="P49" s="299">
        <f>SUM(B49:L49)</f>
        <v>0</v>
      </c>
      <c r="Q49" s="37"/>
    </row>
    <row r="50" spans="1:57" s="79" customFormat="1" ht="15" customHeight="1">
      <c r="A50" s="298" t="s">
        <v>28</v>
      </c>
      <c r="B50" s="306">
        <f t="shared" ref="B50:L50" si="21">SUM(B48:B49)</f>
        <v>0</v>
      </c>
      <c r="C50" s="306">
        <f t="shared" si="21"/>
        <v>0</v>
      </c>
      <c r="D50" s="306">
        <f>SUM(D48:D49)</f>
        <v>0</v>
      </c>
      <c r="E50" s="306">
        <f>SUM(E48:E49)</f>
        <v>0</v>
      </c>
      <c r="F50" s="306">
        <f t="shared" si="21"/>
        <v>0</v>
      </c>
      <c r="G50" s="306">
        <f t="shared" si="21"/>
        <v>0</v>
      </c>
      <c r="H50" s="306">
        <f t="shared" si="21"/>
        <v>0</v>
      </c>
      <c r="I50" s="306">
        <f t="shared" si="21"/>
        <v>0</v>
      </c>
      <c r="J50" s="306">
        <f t="shared" si="21"/>
        <v>0</v>
      </c>
      <c r="K50" s="306">
        <f t="shared" si="21"/>
        <v>0</v>
      </c>
      <c r="L50" s="306">
        <f t="shared" si="21"/>
        <v>0</v>
      </c>
      <c r="M50" s="306"/>
      <c r="N50" s="306"/>
      <c r="O50" s="298"/>
      <c r="P50" s="299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</row>
    <row r="51" spans="1:57" s="38" customFormat="1" ht="15" customHeight="1" thickBot="1">
      <c r="A51" s="298" t="s">
        <v>29</v>
      </c>
      <c r="B51" s="302">
        <f t="shared" ref="B51:K51" si="22">AVERAGE(B48,B50)</f>
        <v>0</v>
      </c>
      <c r="C51" s="302">
        <f t="shared" si="22"/>
        <v>0</v>
      </c>
      <c r="D51" s="302">
        <f t="shared" si="22"/>
        <v>0</v>
      </c>
      <c r="E51" s="302">
        <f>AVERAGE(E48,E50)</f>
        <v>0</v>
      </c>
      <c r="F51" s="302">
        <f t="shared" si="22"/>
        <v>0</v>
      </c>
      <c r="G51" s="302">
        <f>AVERAGE(G48,G50)</f>
        <v>0</v>
      </c>
      <c r="H51" s="302">
        <f t="shared" si="22"/>
        <v>0</v>
      </c>
      <c r="I51" s="302">
        <f t="shared" si="22"/>
        <v>0</v>
      </c>
      <c r="J51" s="302">
        <f t="shared" si="22"/>
        <v>0</v>
      </c>
      <c r="K51" s="302">
        <f t="shared" si="22"/>
        <v>0</v>
      </c>
      <c r="L51" s="302">
        <f>AVERAGE(L48,L50)</f>
        <v>0</v>
      </c>
      <c r="M51" s="302"/>
      <c r="N51" s="302"/>
      <c r="O51" s="298"/>
      <c r="P51" s="299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</row>
    <row r="52" spans="1:57" s="38" customFormat="1" ht="15" customHeight="1" thickTop="1">
      <c r="A52" s="307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298"/>
      <c r="P52" s="299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</row>
    <row r="53" spans="1:57" s="74" customFormat="1" ht="15" customHeight="1">
      <c r="A53" s="305" t="s">
        <v>73</v>
      </c>
      <c r="B53" s="296">
        <f t="shared" ref="B53:L53" si="23">B23-B36-B45-B51</f>
        <v>0</v>
      </c>
      <c r="C53" s="296">
        <f t="shared" si="23"/>
        <v>0</v>
      </c>
      <c r="D53" s="296">
        <f t="shared" si="23"/>
        <v>0</v>
      </c>
      <c r="E53" s="296">
        <f t="shared" si="23"/>
        <v>0</v>
      </c>
      <c r="F53" s="296">
        <f t="shared" si="23"/>
        <v>0</v>
      </c>
      <c r="G53" s="296">
        <f t="shared" si="23"/>
        <v>0</v>
      </c>
      <c r="H53" s="296">
        <f t="shared" si="23"/>
        <v>0</v>
      </c>
      <c r="I53" s="296">
        <f t="shared" si="23"/>
        <v>0</v>
      </c>
      <c r="J53" s="296">
        <f t="shared" si="23"/>
        <v>0</v>
      </c>
      <c r="K53" s="296">
        <f t="shared" si="23"/>
        <v>0</v>
      </c>
      <c r="L53" s="296">
        <f t="shared" si="23"/>
        <v>0</v>
      </c>
      <c r="M53" s="296"/>
      <c r="N53" s="296"/>
      <c r="O53" s="297"/>
      <c r="P53" s="299"/>
      <c r="Q53" s="113"/>
    </row>
    <row r="54" spans="1:57" s="38" customFormat="1" ht="15" customHeight="1">
      <c r="A54" s="303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298"/>
      <c r="P54" s="299"/>
      <c r="Q54" s="37"/>
    </row>
    <row r="55" spans="1:57" s="74" customFormat="1" ht="15" customHeight="1">
      <c r="A55" s="80" t="s">
        <v>54</v>
      </c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113"/>
      <c r="P55" s="72"/>
      <c r="Q55" s="113"/>
    </row>
    <row r="56" spans="1:57" s="38" customFormat="1" ht="15" customHeight="1">
      <c r="A56" s="37" t="s">
        <v>70</v>
      </c>
      <c r="B56" s="81">
        <f>(+B34-B113)*'Assumptions (Inputs)'!$D$31/'Assumptions (Inputs)'!$D$30</f>
        <v>0</v>
      </c>
      <c r="C56" s="55">
        <v>0</v>
      </c>
      <c r="D56" s="55">
        <v>0</v>
      </c>
      <c r="E56" s="55">
        <v>0</v>
      </c>
      <c r="F56" s="55">
        <v>0</v>
      </c>
      <c r="G56" s="55">
        <v>0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0</v>
      </c>
      <c r="N56" s="55">
        <v>0</v>
      </c>
      <c r="O56" s="99"/>
      <c r="P56" s="55">
        <f>SUM(B56:L56)</f>
        <v>0</v>
      </c>
      <c r="Q56" s="37"/>
    </row>
    <row r="57" spans="1:57" s="38" customFormat="1" ht="15" customHeight="1">
      <c r="A57" s="37" t="s">
        <v>53</v>
      </c>
      <c r="B57" s="55">
        <f t="shared" ref="B57:N57" si="24">B34</f>
        <v>0</v>
      </c>
      <c r="C57" s="55">
        <f t="shared" si="24"/>
        <v>0</v>
      </c>
      <c r="D57" s="55">
        <f t="shared" si="24"/>
        <v>0</v>
      </c>
      <c r="E57" s="55">
        <f t="shared" si="24"/>
        <v>0</v>
      </c>
      <c r="F57" s="55">
        <f t="shared" si="24"/>
        <v>0</v>
      </c>
      <c r="G57" s="55">
        <f t="shared" si="24"/>
        <v>0</v>
      </c>
      <c r="H57" s="55">
        <f t="shared" si="24"/>
        <v>0</v>
      </c>
      <c r="I57" s="55">
        <f t="shared" si="24"/>
        <v>0</v>
      </c>
      <c r="J57" s="55">
        <f t="shared" si="24"/>
        <v>0</v>
      </c>
      <c r="K57" s="55">
        <f t="shared" si="24"/>
        <v>0</v>
      </c>
      <c r="L57" s="55">
        <f t="shared" si="24"/>
        <v>0</v>
      </c>
      <c r="M57" s="55">
        <f t="shared" si="24"/>
        <v>0</v>
      </c>
      <c r="N57" s="55">
        <f t="shared" si="24"/>
        <v>0</v>
      </c>
      <c r="O57" s="37"/>
      <c r="P57" s="55">
        <f>SUM(B57:L57)</f>
        <v>0</v>
      </c>
      <c r="Q57" s="37"/>
    </row>
    <row r="58" spans="1:57" s="38" customFormat="1" ht="15" customHeight="1">
      <c r="A58" s="37" t="s">
        <v>65</v>
      </c>
      <c r="B58" s="78">
        <v>0</v>
      </c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  <c r="M58" s="78">
        <v>0</v>
      </c>
      <c r="N58" s="78">
        <v>0</v>
      </c>
      <c r="O58" s="82"/>
      <c r="P58" s="55">
        <f>SUM(B58:L58)</f>
        <v>0</v>
      </c>
      <c r="Q58" s="37"/>
    </row>
    <row r="59" spans="1:57" s="38" customFormat="1" ht="15" customHeight="1" thickBot="1">
      <c r="A59" s="37" t="s">
        <v>100</v>
      </c>
      <c r="B59" s="58">
        <f t="shared" ref="B59:N59" si="25">SUM(B56:B58)</f>
        <v>0</v>
      </c>
      <c r="C59" s="58">
        <f t="shared" si="25"/>
        <v>0</v>
      </c>
      <c r="D59" s="58">
        <f t="shared" si="25"/>
        <v>0</v>
      </c>
      <c r="E59" s="58">
        <f t="shared" si="25"/>
        <v>0</v>
      </c>
      <c r="F59" s="58">
        <f t="shared" si="25"/>
        <v>0</v>
      </c>
      <c r="G59" s="58">
        <f t="shared" si="25"/>
        <v>0</v>
      </c>
      <c r="H59" s="58">
        <f t="shared" si="25"/>
        <v>0</v>
      </c>
      <c r="I59" s="58">
        <f t="shared" si="25"/>
        <v>0</v>
      </c>
      <c r="J59" s="58">
        <f t="shared" si="25"/>
        <v>0</v>
      </c>
      <c r="K59" s="58">
        <f t="shared" si="25"/>
        <v>0</v>
      </c>
      <c r="L59" s="58">
        <f t="shared" si="25"/>
        <v>0</v>
      </c>
      <c r="M59" s="58">
        <f t="shared" si="25"/>
        <v>0</v>
      </c>
      <c r="N59" s="58">
        <f t="shared" si="25"/>
        <v>0</v>
      </c>
      <c r="O59" s="37"/>
      <c r="P59" s="55">
        <f>SUM(P56:P58)</f>
        <v>0</v>
      </c>
      <c r="Q59" s="37"/>
    </row>
    <row r="60" spans="1:57" s="38" customFormat="1" ht="15" customHeight="1" thickTop="1">
      <c r="A60" s="82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37"/>
      <c r="P60" s="55"/>
      <c r="Q60" s="37"/>
    </row>
    <row r="61" spans="1:57" s="38" customFormat="1" ht="15" customHeight="1">
      <c r="A61" s="71" t="s">
        <v>45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37"/>
      <c r="P61" s="75"/>
      <c r="Q61" s="37"/>
    </row>
    <row r="62" spans="1:57" s="38" customFormat="1" ht="15" customHeight="1">
      <c r="A62" s="76" t="s">
        <v>291</v>
      </c>
      <c r="B62" s="75">
        <f t="shared" ref="B62:N62" si="26">B39</f>
        <v>0</v>
      </c>
      <c r="C62" s="75">
        <f t="shared" si="26"/>
        <v>0</v>
      </c>
      <c r="D62" s="75">
        <f t="shared" si="26"/>
        <v>0</v>
      </c>
      <c r="E62" s="75">
        <f t="shared" si="26"/>
        <v>0</v>
      </c>
      <c r="F62" s="75">
        <f t="shared" si="26"/>
        <v>0</v>
      </c>
      <c r="G62" s="75">
        <f t="shared" si="26"/>
        <v>0</v>
      </c>
      <c r="H62" s="75">
        <f t="shared" si="26"/>
        <v>0</v>
      </c>
      <c r="I62" s="75">
        <f t="shared" si="26"/>
        <v>0</v>
      </c>
      <c r="J62" s="75">
        <f t="shared" si="26"/>
        <v>0</v>
      </c>
      <c r="K62" s="75">
        <f t="shared" si="26"/>
        <v>0</v>
      </c>
      <c r="L62" s="75">
        <f t="shared" si="26"/>
        <v>0</v>
      </c>
      <c r="M62" s="75">
        <f t="shared" si="26"/>
        <v>0</v>
      </c>
      <c r="N62" s="75">
        <f t="shared" si="26"/>
        <v>0</v>
      </c>
      <c r="O62" s="37"/>
      <c r="P62" s="55">
        <f>SUM(B62:L62)</f>
        <v>0</v>
      </c>
      <c r="Q62" s="37"/>
    </row>
    <row r="63" spans="1:57" ht="15" customHeight="1">
      <c r="A63" s="36" t="s">
        <v>46</v>
      </c>
      <c r="B63" s="360">
        <f>'Capital Structure'!E16</f>
        <v>9.98E-2</v>
      </c>
      <c r="C63" s="360">
        <f>B63</f>
        <v>9.98E-2</v>
      </c>
      <c r="D63" s="360">
        <f>'Capital Structure'!K16</f>
        <v>9.7000000000000003E-2</v>
      </c>
      <c r="E63" s="360">
        <f t="shared" ref="E63:N63" si="27">D63</f>
        <v>9.7000000000000003E-2</v>
      </c>
      <c r="F63" s="360">
        <f t="shared" si="27"/>
        <v>9.7000000000000003E-2</v>
      </c>
      <c r="G63" s="360">
        <f t="shared" si="27"/>
        <v>9.7000000000000003E-2</v>
      </c>
      <c r="H63" s="360">
        <f t="shared" si="27"/>
        <v>9.7000000000000003E-2</v>
      </c>
      <c r="I63" s="360">
        <f t="shared" si="27"/>
        <v>9.7000000000000003E-2</v>
      </c>
      <c r="J63" s="360">
        <f t="shared" si="27"/>
        <v>9.7000000000000003E-2</v>
      </c>
      <c r="K63" s="360">
        <f t="shared" si="27"/>
        <v>9.7000000000000003E-2</v>
      </c>
      <c r="L63" s="360">
        <f t="shared" si="27"/>
        <v>9.7000000000000003E-2</v>
      </c>
      <c r="M63" s="360">
        <f t="shared" si="27"/>
        <v>9.7000000000000003E-2</v>
      </c>
      <c r="N63" s="360">
        <f t="shared" si="27"/>
        <v>9.7000000000000003E-2</v>
      </c>
      <c r="O63" s="361"/>
      <c r="P63" s="55"/>
    </row>
    <row r="64" spans="1:57" s="38" customFormat="1" ht="15" customHeight="1">
      <c r="A64" s="36" t="s">
        <v>47</v>
      </c>
      <c r="B64" s="75">
        <f t="shared" ref="B64:E64" si="28">+B62*B63</f>
        <v>0</v>
      </c>
      <c r="C64" s="75">
        <f t="shared" si="28"/>
        <v>0</v>
      </c>
      <c r="D64" s="75">
        <f t="shared" si="28"/>
        <v>0</v>
      </c>
      <c r="E64" s="75">
        <f t="shared" si="28"/>
        <v>0</v>
      </c>
      <c r="F64" s="75">
        <f>+F62*F63</f>
        <v>0</v>
      </c>
      <c r="G64" s="75">
        <f t="shared" ref="G64:N64" si="29">+G62*G63</f>
        <v>0</v>
      </c>
      <c r="H64" s="75">
        <f t="shared" si="29"/>
        <v>0</v>
      </c>
      <c r="I64" s="75">
        <f t="shared" si="29"/>
        <v>0</v>
      </c>
      <c r="J64" s="75">
        <f t="shared" si="29"/>
        <v>0</v>
      </c>
      <c r="K64" s="75">
        <f t="shared" si="29"/>
        <v>0</v>
      </c>
      <c r="L64" s="75">
        <f t="shared" si="29"/>
        <v>0</v>
      </c>
      <c r="M64" s="75">
        <f t="shared" si="29"/>
        <v>0</v>
      </c>
      <c r="N64" s="75">
        <f t="shared" si="29"/>
        <v>0</v>
      </c>
      <c r="O64" s="37"/>
      <c r="P64" s="75"/>
      <c r="Q64" s="37"/>
    </row>
    <row r="65" spans="1:25" s="38" customFormat="1" ht="15" customHeight="1">
      <c r="A65" s="36" t="s">
        <v>294</v>
      </c>
      <c r="B65" s="68">
        <f t="shared" ref="B65:N65" si="30">B59</f>
        <v>0</v>
      </c>
      <c r="C65" s="68">
        <f t="shared" si="30"/>
        <v>0</v>
      </c>
      <c r="D65" s="68">
        <f t="shared" si="30"/>
        <v>0</v>
      </c>
      <c r="E65" s="68">
        <f t="shared" si="30"/>
        <v>0</v>
      </c>
      <c r="F65" s="68">
        <f t="shared" si="30"/>
        <v>0</v>
      </c>
      <c r="G65" s="68">
        <f t="shared" si="30"/>
        <v>0</v>
      </c>
      <c r="H65" s="68">
        <f t="shared" si="30"/>
        <v>0</v>
      </c>
      <c r="I65" s="68">
        <f t="shared" si="30"/>
        <v>0</v>
      </c>
      <c r="J65" s="68">
        <f t="shared" si="30"/>
        <v>0</v>
      </c>
      <c r="K65" s="68">
        <f t="shared" si="30"/>
        <v>0</v>
      </c>
      <c r="L65" s="68">
        <f t="shared" si="30"/>
        <v>0</v>
      </c>
      <c r="M65" s="68">
        <f t="shared" si="30"/>
        <v>0</v>
      </c>
      <c r="N65" s="68">
        <f t="shared" si="30"/>
        <v>0</v>
      </c>
      <c r="O65" s="37"/>
      <c r="P65" s="87">
        <f>SUM(B65:L65)</f>
        <v>0</v>
      </c>
      <c r="Q65" s="37"/>
    </row>
    <row r="66" spans="1:25" s="38" customFormat="1" ht="15" customHeight="1">
      <c r="A66" s="36" t="s">
        <v>49</v>
      </c>
      <c r="B66" s="75">
        <f>SUM(B64:B65)</f>
        <v>0</v>
      </c>
      <c r="C66" s="75">
        <f t="shared" ref="C66:N66" si="31">SUM(C64:C65)</f>
        <v>0</v>
      </c>
      <c r="D66" s="75">
        <f t="shared" si="31"/>
        <v>0</v>
      </c>
      <c r="E66" s="75">
        <f t="shared" si="31"/>
        <v>0</v>
      </c>
      <c r="F66" s="75">
        <f t="shared" si="31"/>
        <v>0</v>
      </c>
      <c r="G66" s="75">
        <f t="shared" si="31"/>
        <v>0</v>
      </c>
      <c r="H66" s="75">
        <f t="shared" si="31"/>
        <v>0</v>
      </c>
      <c r="I66" s="75">
        <f t="shared" si="31"/>
        <v>0</v>
      </c>
      <c r="J66" s="75">
        <f t="shared" si="31"/>
        <v>0</v>
      </c>
      <c r="K66" s="75">
        <f t="shared" si="31"/>
        <v>0</v>
      </c>
      <c r="L66" s="75">
        <f t="shared" si="31"/>
        <v>0</v>
      </c>
      <c r="M66" s="75">
        <f t="shared" si="31"/>
        <v>0</v>
      </c>
      <c r="N66" s="75">
        <f t="shared" si="31"/>
        <v>0</v>
      </c>
      <c r="O66" s="37"/>
      <c r="P66" s="75"/>
      <c r="Q66" s="37"/>
    </row>
    <row r="67" spans="1:25" s="85" customFormat="1" ht="15" customHeight="1">
      <c r="A67" s="84" t="s">
        <v>99</v>
      </c>
      <c r="B67" s="215">
        <f>'Assumptions (Inputs)'!$D$38</f>
        <v>1.0353574571620852</v>
      </c>
      <c r="C67" s="215">
        <f>'Assumptions (Inputs)'!$D$38</f>
        <v>1.0353574571620852</v>
      </c>
      <c r="D67" s="215">
        <f>'Assumptions (Inputs)'!$D$38</f>
        <v>1.0353574571620852</v>
      </c>
      <c r="E67" s="215">
        <f>'Assumptions (Inputs)'!$D$38</f>
        <v>1.0353574571620852</v>
      </c>
      <c r="F67" s="215">
        <f>'Assumptions (Inputs)'!$D$38</f>
        <v>1.0353574571620852</v>
      </c>
      <c r="G67" s="215">
        <f>'Assumptions (Inputs)'!$D$38</f>
        <v>1.0353574571620852</v>
      </c>
      <c r="H67" s="215">
        <f>'Assumptions (Inputs)'!$D$38</f>
        <v>1.0353574571620852</v>
      </c>
      <c r="I67" s="215">
        <f>'Assumptions (Inputs)'!$D$38</f>
        <v>1.0353574571620852</v>
      </c>
      <c r="J67" s="215">
        <f>'Assumptions (Inputs)'!$D$38</f>
        <v>1.0353574571620852</v>
      </c>
      <c r="K67" s="215">
        <f>'Assumptions (Inputs)'!$D$38</f>
        <v>1.0353574571620852</v>
      </c>
      <c r="L67" s="215">
        <f>'Assumptions (Inputs)'!$D$38</f>
        <v>1.0353574571620852</v>
      </c>
      <c r="M67" s="215">
        <f>'Assumptions (Inputs)'!$D$38</f>
        <v>1.0353574571620852</v>
      </c>
      <c r="N67" s="215">
        <f>'Assumptions (Inputs)'!$D$38</f>
        <v>1.0353574571620852</v>
      </c>
      <c r="O67" s="97"/>
      <c r="P67" s="75"/>
      <c r="Q67" s="97"/>
    </row>
    <row r="68" spans="1:25" s="74" customFormat="1" ht="15" customHeight="1" thickBot="1">
      <c r="A68" s="46" t="s">
        <v>50</v>
      </c>
      <c r="B68" s="119">
        <f>B66*B67</f>
        <v>0</v>
      </c>
      <c r="C68" s="119">
        <f t="shared" ref="C68:N68" si="32">C66*C67</f>
        <v>0</v>
      </c>
      <c r="D68" s="119">
        <f t="shared" si="32"/>
        <v>0</v>
      </c>
      <c r="E68" s="119">
        <f t="shared" si="32"/>
        <v>0</v>
      </c>
      <c r="F68" s="119">
        <f t="shared" si="32"/>
        <v>0</v>
      </c>
      <c r="G68" s="119">
        <f t="shared" si="32"/>
        <v>0</v>
      </c>
      <c r="H68" s="119">
        <f t="shared" si="32"/>
        <v>0</v>
      </c>
      <c r="I68" s="119">
        <f t="shared" si="32"/>
        <v>0</v>
      </c>
      <c r="J68" s="119">
        <f t="shared" si="32"/>
        <v>0</v>
      </c>
      <c r="K68" s="119">
        <f t="shared" si="32"/>
        <v>0</v>
      </c>
      <c r="L68" s="119">
        <f t="shared" si="32"/>
        <v>0</v>
      </c>
      <c r="M68" s="119">
        <f t="shared" si="32"/>
        <v>0</v>
      </c>
      <c r="N68" s="119">
        <f t="shared" si="32"/>
        <v>0</v>
      </c>
      <c r="O68" s="113"/>
      <c r="P68" s="316">
        <f>SUM(B68:L68)</f>
        <v>0</v>
      </c>
      <c r="Q68" s="113"/>
    </row>
    <row r="69" spans="1:25" s="38" customFormat="1" ht="15" customHeight="1" thickTop="1">
      <c r="A69" s="70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37"/>
      <c r="P69" s="56"/>
      <c r="Q69" s="37"/>
    </row>
    <row r="70" spans="1:25" s="38" customFormat="1" ht="15" customHeight="1">
      <c r="A70" s="70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37"/>
      <c r="P70" s="56"/>
      <c r="Q70" s="37"/>
    </row>
    <row r="71" spans="1:25" s="38" customFormat="1" ht="15" customHeight="1">
      <c r="A71" s="309" t="s">
        <v>36</v>
      </c>
      <c r="B71" s="299"/>
      <c r="C71" s="299"/>
      <c r="D71" s="299"/>
      <c r="E71" s="299"/>
      <c r="F71" s="299"/>
      <c r="G71" s="299"/>
      <c r="H71" s="299"/>
      <c r="I71" s="299"/>
      <c r="J71" s="299"/>
      <c r="K71" s="299"/>
      <c r="L71" s="299"/>
      <c r="M71" s="299"/>
      <c r="N71" s="299"/>
      <c r="O71" s="298"/>
      <c r="P71" s="304"/>
      <c r="Q71" s="37"/>
    </row>
    <row r="72" spans="1:25" s="38" customFormat="1" ht="15" customHeight="1">
      <c r="A72" s="310"/>
      <c r="B72" s="308"/>
      <c r="C72" s="308"/>
      <c r="D72" s="308"/>
      <c r="E72" s="308"/>
      <c r="F72" s="311"/>
      <c r="G72" s="299"/>
      <c r="H72" s="299"/>
      <c r="I72" s="299"/>
      <c r="J72" s="299"/>
      <c r="K72" s="299"/>
      <c r="L72" s="299"/>
      <c r="M72" s="299"/>
      <c r="N72" s="299"/>
      <c r="O72" s="298"/>
      <c r="P72" s="299"/>
      <c r="Q72" s="37"/>
    </row>
    <row r="73" spans="1:25" s="38" customFormat="1" ht="15" customHeight="1">
      <c r="A73" s="312" t="s">
        <v>101</v>
      </c>
      <c r="B73" s="308"/>
      <c r="C73" s="308"/>
      <c r="D73" s="308"/>
      <c r="E73" s="308"/>
      <c r="F73" s="299"/>
      <c r="G73" s="299"/>
      <c r="H73" s="299"/>
      <c r="I73" s="299"/>
      <c r="J73" s="299"/>
      <c r="K73" s="299"/>
      <c r="L73" s="299"/>
      <c r="M73" s="299"/>
      <c r="N73" s="299"/>
      <c r="O73" s="298"/>
      <c r="P73" s="299"/>
      <c r="Q73" s="37"/>
      <c r="R73" s="37"/>
      <c r="S73" s="37"/>
      <c r="T73" s="37"/>
      <c r="U73" s="37"/>
      <c r="V73" s="37"/>
    </row>
    <row r="74" spans="1:25" s="38" customFormat="1" ht="12.75">
      <c r="A74" s="313" t="s">
        <v>105</v>
      </c>
      <c r="B74" s="308">
        <f t="shared" ref="B74:L74" si="33">B21</f>
        <v>0</v>
      </c>
      <c r="C74" s="308">
        <f t="shared" si="33"/>
        <v>0</v>
      </c>
      <c r="D74" s="308">
        <f t="shared" si="33"/>
        <v>0</v>
      </c>
      <c r="E74" s="308">
        <f t="shared" si="33"/>
        <v>0</v>
      </c>
      <c r="F74" s="308">
        <f t="shared" si="33"/>
        <v>0</v>
      </c>
      <c r="G74" s="308">
        <f t="shared" si="33"/>
        <v>0</v>
      </c>
      <c r="H74" s="308">
        <f t="shared" si="33"/>
        <v>0</v>
      </c>
      <c r="I74" s="308">
        <f t="shared" si="33"/>
        <v>0</v>
      </c>
      <c r="J74" s="308">
        <f t="shared" si="33"/>
        <v>0</v>
      </c>
      <c r="K74" s="308">
        <f t="shared" si="33"/>
        <v>0</v>
      </c>
      <c r="L74" s="308">
        <f t="shared" si="33"/>
        <v>0</v>
      </c>
      <c r="M74" s="308"/>
      <c r="N74" s="308"/>
      <c r="O74" s="298"/>
      <c r="P74" s="299"/>
      <c r="Q74" s="462"/>
      <c r="R74" s="462"/>
      <c r="S74" s="462"/>
      <c r="T74" s="462"/>
      <c r="U74" s="37"/>
      <c r="V74" s="37"/>
      <c r="X74" s="90"/>
      <c r="Y74" s="90"/>
    </row>
    <row r="75" spans="1:25" s="38" customFormat="1" ht="15" customHeight="1">
      <c r="A75" s="313" t="s">
        <v>104</v>
      </c>
      <c r="B75" s="308">
        <v>0</v>
      </c>
      <c r="C75" s="308">
        <v>0</v>
      </c>
      <c r="D75" s="308">
        <v>0</v>
      </c>
      <c r="E75" s="308">
        <v>0</v>
      </c>
      <c r="F75" s="308">
        <v>0</v>
      </c>
      <c r="G75" s="308">
        <v>0</v>
      </c>
      <c r="H75" s="308">
        <v>0</v>
      </c>
      <c r="I75" s="308">
        <v>0</v>
      </c>
      <c r="J75" s="308">
        <v>0</v>
      </c>
      <c r="K75" s="308">
        <v>0</v>
      </c>
      <c r="L75" s="308">
        <v>0</v>
      </c>
      <c r="M75" s="308"/>
      <c r="N75" s="308"/>
      <c r="O75" s="298"/>
      <c r="P75" s="299"/>
      <c r="Q75" s="91"/>
      <c r="R75" s="37"/>
      <c r="S75" s="37"/>
      <c r="T75" s="93"/>
      <c r="U75" s="37"/>
      <c r="V75" s="37"/>
      <c r="W75" s="94"/>
      <c r="X75" s="92"/>
      <c r="Y75" s="92"/>
    </row>
    <row r="76" spans="1:25" s="38" customFormat="1" ht="12.75">
      <c r="A76" s="313" t="s">
        <v>92</v>
      </c>
      <c r="B76" s="308">
        <f>$B$74-B75</f>
        <v>0</v>
      </c>
      <c r="C76" s="308">
        <f>SUM($B$74:C74)-SUM($B$75:C75)</f>
        <v>0</v>
      </c>
      <c r="D76" s="308">
        <f>SUM($B$74:D74)-SUM($B$75:D75)</f>
        <v>0</v>
      </c>
      <c r="E76" s="308">
        <f>SUM($B$74:E74)-SUM($B$75:E75)</f>
        <v>0</v>
      </c>
      <c r="F76" s="308">
        <f>SUM($B$74:F74)-SUM($B$75:F75)</f>
        <v>0</v>
      </c>
      <c r="G76" s="308">
        <f>SUM($B$74:G74)-SUM($B$75:G75)</f>
        <v>0</v>
      </c>
      <c r="H76" s="308">
        <f>SUM($B$74:H74)-SUM($B$75:H75)</f>
        <v>0</v>
      </c>
      <c r="I76" s="308">
        <f>SUM($B$74:I74)-SUM($B$75:I75)</f>
        <v>0</v>
      </c>
      <c r="J76" s="308">
        <f>SUM($B$74:J74)-SUM($B$75:J75)</f>
        <v>0</v>
      </c>
      <c r="K76" s="308">
        <f>SUM($B$74:K74)-SUM($B$75:K75)</f>
        <v>0</v>
      </c>
      <c r="L76" s="308">
        <f>SUM($B$74:L74)-SUM($B$75:L75)</f>
        <v>0</v>
      </c>
      <c r="M76" s="308"/>
      <c r="N76" s="308"/>
      <c r="O76" s="298"/>
      <c r="P76" s="299"/>
      <c r="Q76" s="91"/>
      <c r="R76" s="37"/>
      <c r="S76" s="37"/>
      <c r="T76" s="93"/>
      <c r="U76" s="37"/>
      <c r="V76" s="37"/>
      <c r="W76" s="94"/>
      <c r="X76" s="92"/>
      <c r="Y76" s="92"/>
    </row>
    <row r="77" spans="1:25" s="38" customFormat="1" ht="15" customHeight="1">
      <c r="A77" s="313" t="s">
        <v>74</v>
      </c>
      <c r="B77" s="314">
        <v>0</v>
      </c>
      <c r="C77" s="314">
        <v>0</v>
      </c>
      <c r="D77" s="314">
        <v>0</v>
      </c>
      <c r="E77" s="314">
        <v>0</v>
      </c>
      <c r="F77" s="314">
        <f>$F$74*TaxDepr!$L5</f>
        <v>0</v>
      </c>
      <c r="G77" s="314">
        <f>$F$74*TaxDepr!$L6</f>
        <v>0</v>
      </c>
      <c r="H77" s="314">
        <f>$F$74*TaxDepr!$L7</f>
        <v>0</v>
      </c>
      <c r="I77" s="314">
        <f>$F$74*TaxDepr!$L8</f>
        <v>0</v>
      </c>
      <c r="J77" s="314">
        <f>$F$74*TaxDepr!$L9</f>
        <v>0</v>
      </c>
      <c r="K77" s="314">
        <f>$F$74*TaxDepr!$L10</f>
        <v>0</v>
      </c>
      <c r="L77" s="314">
        <f>$F$74*TaxDepr!$L11</f>
        <v>0</v>
      </c>
      <c r="M77" s="314"/>
      <c r="N77" s="314"/>
      <c r="O77" s="298"/>
      <c r="P77" s="299"/>
      <c r="Q77" s="37"/>
      <c r="R77" s="37"/>
      <c r="S77" s="37"/>
      <c r="T77" s="37"/>
      <c r="U77" s="37"/>
      <c r="V77" s="37"/>
      <c r="W77" s="94"/>
      <c r="X77" s="92"/>
      <c r="Y77" s="92"/>
    </row>
    <row r="78" spans="1:25" s="38" customFormat="1" ht="15" customHeight="1" thickBot="1">
      <c r="A78" s="313" t="s">
        <v>75</v>
      </c>
      <c r="B78" s="315">
        <f>B75+B77</f>
        <v>0</v>
      </c>
      <c r="C78" s="315">
        <f t="shared" ref="C78:L78" si="34">C75+C77</f>
        <v>0</v>
      </c>
      <c r="D78" s="315">
        <f t="shared" si="34"/>
        <v>0</v>
      </c>
      <c r="E78" s="315">
        <f t="shared" si="34"/>
        <v>0</v>
      </c>
      <c r="F78" s="315">
        <f t="shared" si="34"/>
        <v>0</v>
      </c>
      <c r="G78" s="315">
        <f t="shared" si="34"/>
        <v>0</v>
      </c>
      <c r="H78" s="315">
        <f t="shared" si="34"/>
        <v>0</v>
      </c>
      <c r="I78" s="315">
        <f t="shared" si="34"/>
        <v>0</v>
      </c>
      <c r="J78" s="315">
        <f t="shared" si="34"/>
        <v>0</v>
      </c>
      <c r="K78" s="315">
        <f t="shared" si="34"/>
        <v>0</v>
      </c>
      <c r="L78" s="315">
        <f t="shared" si="34"/>
        <v>0</v>
      </c>
      <c r="M78" s="315"/>
      <c r="N78" s="315"/>
      <c r="O78" s="298"/>
      <c r="P78" s="299"/>
      <c r="Q78" s="37"/>
      <c r="R78" s="37"/>
      <c r="S78" s="37"/>
      <c r="T78" s="37"/>
      <c r="U78" s="37"/>
      <c r="V78" s="37"/>
      <c r="W78" s="94"/>
      <c r="X78" s="92"/>
      <c r="Y78" s="92"/>
    </row>
    <row r="79" spans="1:25" s="38" customFormat="1" ht="15" customHeight="1" thickTop="1">
      <c r="A79" s="312"/>
      <c r="B79" s="308"/>
      <c r="C79" s="308"/>
      <c r="D79" s="308"/>
      <c r="E79" s="308"/>
      <c r="F79" s="299"/>
      <c r="G79" s="299"/>
      <c r="H79" s="299"/>
      <c r="I79" s="299"/>
      <c r="J79" s="299"/>
      <c r="K79" s="299"/>
      <c r="L79" s="299"/>
      <c r="M79" s="299"/>
      <c r="N79" s="299"/>
      <c r="O79" s="298"/>
      <c r="P79" s="299"/>
      <c r="Q79" s="37"/>
      <c r="R79" s="37"/>
      <c r="S79" s="37"/>
      <c r="T79" s="37"/>
      <c r="U79" s="37"/>
      <c r="V79" s="37"/>
      <c r="W79" s="94"/>
      <c r="X79" s="92"/>
      <c r="Y79" s="92"/>
    </row>
    <row r="80" spans="1:25" s="38" customFormat="1" ht="15" customHeight="1">
      <c r="A80" s="312" t="s">
        <v>102</v>
      </c>
      <c r="B80" s="308"/>
      <c r="C80" s="308"/>
      <c r="D80" s="308"/>
      <c r="E80" s="308"/>
      <c r="F80" s="299"/>
      <c r="G80" s="299"/>
      <c r="H80" s="299"/>
      <c r="I80" s="299"/>
      <c r="J80" s="299"/>
      <c r="K80" s="299"/>
      <c r="L80" s="299"/>
      <c r="M80" s="299"/>
      <c r="N80" s="299"/>
      <c r="O80" s="298"/>
      <c r="P80" s="299"/>
      <c r="Q80" s="37"/>
      <c r="R80" s="37"/>
      <c r="S80" s="37"/>
      <c r="T80" s="37"/>
      <c r="U80" s="37"/>
      <c r="V80" s="37"/>
      <c r="W80" s="94"/>
      <c r="X80" s="92"/>
      <c r="Y80" s="92"/>
    </row>
    <row r="81" spans="1:25" s="38" customFormat="1" ht="12.75">
      <c r="A81" s="313" t="s">
        <v>105</v>
      </c>
      <c r="B81" s="308">
        <f t="shared" ref="B81:L81" si="35">B21</f>
        <v>0</v>
      </c>
      <c r="C81" s="308">
        <f t="shared" si="35"/>
        <v>0</v>
      </c>
      <c r="D81" s="308">
        <f t="shared" si="35"/>
        <v>0</v>
      </c>
      <c r="E81" s="308">
        <f t="shared" si="35"/>
        <v>0</v>
      </c>
      <c r="F81" s="308">
        <f t="shared" si="35"/>
        <v>0</v>
      </c>
      <c r="G81" s="308">
        <f t="shared" si="35"/>
        <v>0</v>
      </c>
      <c r="H81" s="308">
        <f t="shared" si="35"/>
        <v>0</v>
      </c>
      <c r="I81" s="308">
        <f t="shared" si="35"/>
        <v>0</v>
      </c>
      <c r="J81" s="308">
        <f t="shared" si="35"/>
        <v>0</v>
      </c>
      <c r="K81" s="308">
        <f t="shared" si="35"/>
        <v>0</v>
      </c>
      <c r="L81" s="308">
        <f t="shared" si="35"/>
        <v>0</v>
      </c>
      <c r="M81" s="308"/>
      <c r="N81" s="308"/>
      <c r="O81" s="298"/>
      <c r="P81" s="299"/>
      <c r="Q81" s="37"/>
      <c r="R81" s="91"/>
      <c r="S81" s="37"/>
      <c r="T81" s="97"/>
      <c r="U81" s="37"/>
      <c r="V81" s="37"/>
      <c r="W81" s="94"/>
      <c r="X81" s="92"/>
      <c r="Y81" s="92"/>
    </row>
    <row r="82" spans="1:25" s="38" customFormat="1" ht="15" customHeight="1">
      <c r="A82" s="313" t="s">
        <v>104</v>
      </c>
      <c r="B82" s="308">
        <v>0</v>
      </c>
      <c r="C82" s="308">
        <v>0</v>
      </c>
      <c r="D82" s="308">
        <v>0</v>
      </c>
      <c r="E82" s="308">
        <v>0</v>
      </c>
      <c r="F82" s="308">
        <v>0</v>
      </c>
      <c r="G82" s="308">
        <v>0</v>
      </c>
      <c r="H82" s="308">
        <v>0</v>
      </c>
      <c r="I82" s="308">
        <v>0</v>
      </c>
      <c r="J82" s="308">
        <v>0</v>
      </c>
      <c r="K82" s="308">
        <v>0</v>
      </c>
      <c r="L82" s="308">
        <v>0</v>
      </c>
      <c r="M82" s="308"/>
      <c r="N82" s="308"/>
      <c r="O82" s="298"/>
      <c r="P82" s="299"/>
      <c r="Q82" s="37"/>
      <c r="R82" s="91"/>
      <c r="S82" s="37"/>
      <c r="T82" s="97"/>
      <c r="U82" s="37"/>
      <c r="V82" s="37"/>
      <c r="W82" s="94"/>
      <c r="X82" s="92"/>
      <c r="Y82" s="92"/>
    </row>
    <row r="83" spans="1:25" s="38" customFormat="1" ht="24.75" customHeight="1">
      <c r="A83" s="313" t="s">
        <v>92</v>
      </c>
      <c r="B83" s="308">
        <f>SUM($B$81:B81)</f>
        <v>0</v>
      </c>
      <c r="C83" s="308">
        <f>SUM($B$81:C81)</f>
        <v>0</v>
      </c>
      <c r="D83" s="308">
        <f>SUM($B$81:D81)</f>
        <v>0</v>
      </c>
      <c r="E83" s="308">
        <f>SUM($B$81:E81)</f>
        <v>0</v>
      </c>
      <c r="F83" s="308">
        <f>SUM($B$81:F81)</f>
        <v>0</v>
      </c>
      <c r="G83" s="308">
        <f>SUM($B$81:G81)</f>
        <v>0</v>
      </c>
      <c r="H83" s="308">
        <f>SUM($B$81:H81)</f>
        <v>0</v>
      </c>
      <c r="I83" s="308">
        <f>SUM($B$81:I81)</f>
        <v>0</v>
      </c>
      <c r="J83" s="308">
        <f>SUM($B$81:J81)</f>
        <v>0</v>
      </c>
      <c r="K83" s="308">
        <f>SUM($B$81:K81)</f>
        <v>0</v>
      </c>
      <c r="L83" s="308">
        <f>SUM($B$81:L81)</f>
        <v>0</v>
      </c>
      <c r="M83" s="308"/>
      <c r="N83" s="308"/>
      <c r="O83" s="298"/>
      <c r="P83" s="299"/>
      <c r="Q83" s="37"/>
      <c r="R83" s="91"/>
      <c r="S83" s="37"/>
      <c r="T83" s="97"/>
      <c r="U83" s="37"/>
      <c r="V83" s="37"/>
      <c r="W83" s="94"/>
      <c r="X83" s="92"/>
      <c r="Y83" s="92"/>
    </row>
    <row r="84" spans="1:25" s="38" customFormat="1" ht="15" customHeight="1">
      <c r="A84" s="313" t="s">
        <v>74</v>
      </c>
      <c r="B84" s="314">
        <v>0</v>
      </c>
      <c r="C84" s="314">
        <v>0</v>
      </c>
      <c r="D84" s="314">
        <v>0</v>
      </c>
      <c r="E84" s="314">
        <v>0</v>
      </c>
      <c r="F84" s="314">
        <f>F77</f>
        <v>0</v>
      </c>
      <c r="G84" s="314">
        <f t="shared" ref="G84:L84" si="36">G77</f>
        <v>0</v>
      </c>
      <c r="H84" s="314">
        <f t="shared" si="36"/>
        <v>0</v>
      </c>
      <c r="I84" s="314">
        <f t="shared" si="36"/>
        <v>0</v>
      </c>
      <c r="J84" s="314">
        <f t="shared" si="36"/>
        <v>0</v>
      </c>
      <c r="K84" s="314">
        <f t="shared" si="36"/>
        <v>0</v>
      </c>
      <c r="L84" s="314">
        <f t="shared" si="36"/>
        <v>0</v>
      </c>
      <c r="M84" s="314"/>
      <c r="N84" s="314"/>
      <c r="O84" s="298"/>
      <c r="P84" s="299"/>
      <c r="Q84" s="37"/>
      <c r="R84" s="91"/>
      <c r="S84" s="37"/>
      <c r="T84" s="97"/>
      <c r="U84" s="37"/>
      <c r="V84" s="37"/>
      <c r="W84" s="94"/>
      <c r="X84" s="92"/>
      <c r="Y84" s="92"/>
    </row>
    <row r="85" spans="1:25" s="38" customFormat="1" ht="15" customHeight="1" thickBot="1">
      <c r="A85" s="313" t="s">
        <v>75</v>
      </c>
      <c r="B85" s="315">
        <f>B82+B84</f>
        <v>0</v>
      </c>
      <c r="C85" s="315">
        <f t="shared" ref="C85:L85" si="37">C82+C84</f>
        <v>0</v>
      </c>
      <c r="D85" s="315">
        <f t="shared" si="37"/>
        <v>0</v>
      </c>
      <c r="E85" s="315">
        <f t="shared" si="37"/>
        <v>0</v>
      </c>
      <c r="F85" s="315">
        <f t="shared" si="37"/>
        <v>0</v>
      </c>
      <c r="G85" s="315">
        <f t="shared" si="37"/>
        <v>0</v>
      </c>
      <c r="H85" s="315">
        <f t="shared" si="37"/>
        <v>0</v>
      </c>
      <c r="I85" s="315">
        <f t="shared" si="37"/>
        <v>0</v>
      </c>
      <c r="J85" s="315">
        <f t="shared" si="37"/>
        <v>0</v>
      </c>
      <c r="K85" s="315">
        <f t="shared" si="37"/>
        <v>0</v>
      </c>
      <c r="L85" s="315">
        <f t="shared" si="37"/>
        <v>0</v>
      </c>
      <c r="M85" s="315"/>
      <c r="N85" s="315"/>
      <c r="O85" s="298"/>
      <c r="P85" s="299"/>
      <c r="Q85" s="98"/>
      <c r="R85" s="37"/>
      <c r="S85" s="37"/>
      <c r="T85" s="99"/>
      <c r="U85" s="37"/>
      <c r="V85" s="37"/>
      <c r="W85" s="94"/>
      <c r="X85" s="92"/>
      <c r="Y85" s="92"/>
    </row>
    <row r="86" spans="1:25" s="38" customFormat="1" ht="15" customHeight="1" thickTop="1">
      <c r="A86" s="310"/>
      <c r="B86" s="308"/>
      <c r="C86" s="308"/>
      <c r="D86" s="308"/>
      <c r="E86" s="308"/>
      <c r="F86" s="299"/>
      <c r="G86" s="299"/>
      <c r="H86" s="299"/>
      <c r="I86" s="299"/>
      <c r="J86" s="299"/>
      <c r="K86" s="299"/>
      <c r="L86" s="299"/>
      <c r="M86" s="299"/>
      <c r="N86" s="299"/>
      <c r="O86" s="298"/>
      <c r="P86" s="299"/>
      <c r="Q86" s="37"/>
      <c r="R86" s="37"/>
      <c r="S86" s="37"/>
      <c r="T86" s="37"/>
      <c r="U86" s="37"/>
      <c r="V86" s="37"/>
      <c r="W86" s="94"/>
      <c r="X86" s="92"/>
      <c r="Y86" s="92"/>
    </row>
    <row r="87" spans="1:25" s="38" customFormat="1" ht="15" customHeight="1">
      <c r="A87" s="102" t="s">
        <v>68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37"/>
      <c r="P87" s="57"/>
      <c r="Q87" s="37"/>
      <c r="R87" s="37"/>
      <c r="S87" s="37"/>
      <c r="T87" s="37"/>
      <c r="U87" s="37"/>
      <c r="V87" s="37"/>
    </row>
    <row r="88" spans="1:25" s="38" customFormat="1" ht="15" customHeight="1">
      <c r="A88" s="109" t="s">
        <v>90</v>
      </c>
      <c r="B88" s="290">
        <f>$B$21*(1-$B$5)/$B$3</f>
        <v>0</v>
      </c>
      <c r="C88" s="290">
        <f>$B$21*(1-$B$5)/$B$3</f>
        <v>0</v>
      </c>
      <c r="D88" s="290">
        <f>$B$21*(1-$B$5)/$B$3</f>
        <v>0</v>
      </c>
      <c r="E88" s="290">
        <f>$B$21*(1-$B$5)/$B$3</f>
        <v>0</v>
      </c>
      <c r="F88" s="290">
        <f>$B$21*(1-$B$5)/$B$3</f>
        <v>0</v>
      </c>
      <c r="G88" s="290"/>
      <c r="H88" s="290"/>
      <c r="I88" s="290"/>
      <c r="J88" s="290"/>
      <c r="K88" s="290"/>
      <c r="L88" s="290"/>
      <c r="M88" s="290"/>
      <c r="N88" s="290"/>
      <c r="O88" s="37"/>
      <c r="P88" s="75">
        <f t="shared" ref="P88:P98" si="38">SUM(B88:L88)</f>
        <v>0</v>
      </c>
      <c r="Q88" s="37"/>
    </row>
    <row r="89" spans="1:25" s="38" customFormat="1" ht="15" customHeight="1">
      <c r="A89" s="109">
        <v>2015</v>
      </c>
      <c r="B89" s="290"/>
      <c r="C89" s="290">
        <f>$C$21*(1-$B$5)/$B$3</f>
        <v>0</v>
      </c>
      <c r="D89" s="290">
        <f>$C$21*(1-$B$5)/$B$3</f>
        <v>0</v>
      </c>
      <c r="E89" s="290">
        <f>$C$21*(1-$B$5)/$B$3</f>
        <v>0</v>
      </c>
      <c r="F89" s="290">
        <f>$C$21*(1-$B$5)/$B$3</f>
        <v>0</v>
      </c>
      <c r="G89" s="290">
        <f>$C$21*(1-$B$5)/$B$3</f>
        <v>0</v>
      </c>
      <c r="H89" s="290"/>
      <c r="I89" s="290"/>
      <c r="J89" s="290"/>
      <c r="K89" s="290"/>
      <c r="L89" s="290"/>
      <c r="M89" s="290"/>
      <c r="N89" s="290"/>
      <c r="O89" s="37"/>
      <c r="P89" s="75">
        <f t="shared" si="38"/>
        <v>0</v>
      </c>
      <c r="Q89" s="37"/>
    </row>
    <row r="90" spans="1:25" s="38" customFormat="1" ht="15" customHeight="1">
      <c r="A90" s="109">
        <v>2016</v>
      </c>
      <c r="B90" s="290"/>
      <c r="C90" s="290"/>
      <c r="D90" s="290">
        <f>$D$21*(1-$B$5)/$B$3</f>
        <v>0</v>
      </c>
      <c r="E90" s="290">
        <f>$D$21*(1-$B$5)/$B$3</f>
        <v>0</v>
      </c>
      <c r="F90" s="290">
        <f>$D$21*(1-$B$5)/$B$3</f>
        <v>0</v>
      </c>
      <c r="G90" s="290">
        <f>$D$21*(1-$B$5)/$B$3</f>
        <v>0</v>
      </c>
      <c r="H90" s="290">
        <f>$D$21*(1-$B$5)/$B$3</f>
        <v>0</v>
      </c>
      <c r="I90" s="290"/>
      <c r="J90" s="290"/>
      <c r="K90" s="290"/>
      <c r="L90" s="290"/>
      <c r="M90" s="290"/>
      <c r="N90" s="290"/>
      <c r="O90" s="37"/>
      <c r="P90" s="75">
        <f t="shared" si="38"/>
        <v>0</v>
      </c>
      <c r="Q90" s="37"/>
    </row>
    <row r="91" spans="1:25" s="38" customFormat="1" ht="15" customHeight="1">
      <c r="A91" s="109">
        <v>2017</v>
      </c>
      <c r="B91" s="290"/>
      <c r="C91" s="290"/>
      <c r="D91" s="290"/>
      <c r="E91" s="290">
        <f>$E$21*(1-$B$5)/$B$3</f>
        <v>0</v>
      </c>
      <c r="F91" s="290">
        <f>$E$21*(1-$B$5)/$B$3</f>
        <v>0</v>
      </c>
      <c r="G91" s="290">
        <f>$E$21*(1-$B$5)/$B$3</f>
        <v>0</v>
      </c>
      <c r="H91" s="290">
        <f>$E$21*(1-$B$5)/$B$3</f>
        <v>0</v>
      </c>
      <c r="I91" s="290">
        <f>$E$21*(1-$B$5)/$B$3</f>
        <v>0</v>
      </c>
      <c r="J91" s="290"/>
      <c r="K91" s="290"/>
      <c r="L91" s="290"/>
      <c r="M91" s="290"/>
      <c r="N91" s="290"/>
      <c r="O91" s="37"/>
      <c r="P91" s="75">
        <f t="shared" si="38"/>
        <v>0</v>
      </c>
      <c r="Q91" s="37"/>
    </row>
    <row r="92" spans="1:25" s="38" customFormat="1" ht="15" customHeight="1">
      <c r="A92" s="109">
        <v>2018</v>
      </c>
      <c r="B92" s="290"/>
      <c r="C92" s="290"/>
      <c r="D92" s="290"/>
      <c r="E92" s="290"/>
      <c r="F92" s="290">
        <f>$F$21*(1-$B$5)/$B$3</f>
        <v>0</v>
      </c>
      <c r="G92" s="290">
        <f>$F$21*(1-$B$5)/$B$3</f>
        <v>0</v>
      </c>
      <c r="H92" s="290">
        <f>$F$21*(1-$B$5)/$B$3</f>
        <v>0</v>
      </c>
      <c r="I92" s="290">
        <f>$F$21*(1-$B$5)/$B$3</f>
        <v>0</v>
      </c>
      <c r="J92" s="290">
        <f>$F$21*(1-$B$5)/$B$3</f>
        <v>0</v>
      </c>
      <c r="K92" s="290"/>
      <c r="L92" s="290"/>
      <c r="M92" s="290"/>
      <c r="N92" s="290"/>
      <c r="O92" s="37"/>
      <c r="P92" s="75">
        <f t="shared" si="38"/>
        <v>0</v>
      </c>
      <c r="Q92" s="37"/>
    </row>
    <row r="93" spans="1:25" s="38" customFormat="1" ht="15" customHeight="1">
      <c r="A93" s="109">
        <v>2019</v>
      </c>
      <c r="B93" s="290"/>
      <c r="C93" s="290"/>
      <c r="D93" s="290"/>
      <c r="E93" s="290"/>
      <c r="F93" s="290"/>
      <c r="G93" s="290">
        <f t="shared" ref="G93:L93" si="39">$G$21*(1-$B$5)/$B$3</f>
        <v>0</v>
      </c>
      <c r="H93" s="290">
        <f t="shared" si="39"/>
        <v>0</v>
      </c>
      <c r="I93" s="290">
        <f t="shared" si="39"/>
        <v>0</v>
      </c>
      <c r="J93" s="290">
        <f t="shared" si="39"/>
        <v>0</v>
      </c>
      <c r="K93" s="290">
        <f t="shared" si="39"/>
        <v>0</v>
      </c>
      <c r="L93" s="290">
        <f t="shared" si="39"/>
        <v>0</v>
      </c>
      <c r="M93" s="290"/>
      <c r="N93" s="290"/>
      <c r="O93" s="37"/>
      <c r="P93" s="75">
        <f t="shared" si="38"/>
        <v>0</v>
      </c>
      <c r="Q93" s="37"/>
    </row>
    <row r="94" spans="1:25" s="38" customFormat="1" ht="15" customHeight="1">
      <c r="A94" s="109">
        <v>2020</v>
      </c>
      <c r="B94" s="290"/>
      <c r="C94" s="290"/>
      <c r="D94" s="290"/>
      <c r="E94" s="290"/>
      <c r="F94" s="290"/>
      <c r="G94" s="290"/>
      <c r="H94" s="290">
        <f>$H$21*(1-$B$5)/$B$3</f>
        <v>0</v>
      </c>
      <c r="I94" s="290">
        <f>$H$21*(1-$B$5)/$B$3</f>
        <v>0</v>
      </c>
      <c r="J94" s="290">
        <f>$H$21*(1-$B$5)/$B$3</f>
        <v>0</v>
      </c>
      <c r="K94" s="290">
        <f>$H$21*(1-$B$5)/$B$3</f>
        <v>0</v>
      </c>
      <c r="L94" s="290">
        <f>$H$21*(1-$B$5)/$B$3</f>
        <v>0</v>
      </c>
      <c r="M94" s="290"/>
      <c r="N94" s="290"/>
      <c r="O94" s="37"/>
      <c r="P94" s="75">
        <f t="shared" si="38"/>
        <v>0</v>
      </c>
      <c r="Q94" s="37"/>
    </row>
    <row r="95" spans="1:25" s="38" customFormat="1" ht="15" customHeight="1">
      <c r="A95" s="109">
        <v>2021</v>
      </c>
      <c r="B95" s="290"/>
      <c r="C95" s="290"/>
      <c r="D95" s="290"/>
      <c r="E95" s="290"/>
      <c r="F95" s="290"/>
      <c r="G95" s="290"/>
      <c r="H95" s="290"/>
      <c r="I95" s="290">
        <f>$I$21*(1-$B$5)/$B$3</f>
        <v>0</v>
      </c>
      <c r="J95" s="290">
        <f>$I$21*(1-$B$5)/$B$3</f>
        <v>0</v>
      </c>
      <c r="K95" s="290">
        <f>$I$21*(1-$B$5)/$B$3</f>
        <v>0</v>
      </c>
      <c r="L95" s="290">
        <f>$I$21*(1-$B$5)/$B$3</f>
        <v>0</v>
      </c>
      <c r="M95" s="290"/>
      <c r="N95" s="290"/>
      <c r="O95" s="37"/>
      <c r="P95" s="75">
        <f t="shared" si="38"/>
        <v>0</v>
      </c>
      <c r="Q95" s="37"/>
    </row>
    <row r="96" spans="1:25" s="38" customFormat="1" ht="15" customHeight="1">
      <c r="A96" s="109">
        <v>2022</v>
      </c>
      <c r="B96" s="290"/>
      <c r="C96" s="290"/>
      <c r="D96" s="290"/>
      <c r="E96" s="290"/>
      <c r="F96" s="290"/>
      <c r="G96" s="290"/>
      <c r="H96" s="290"/>
      <c r="I96" s="290"/>
      <c r="J96" s="290">
        <f>$J$21*(1-$B$5)/$B$3</f>
        <v>0</v>
      </c>
      <c r="K96" s="290">
        <f>$J$21*(1-$B$5)/$B$3</f>
        <v>0</v>
      </c>
      <c r="L96" s="290">
        <f>$J$21*(1-$B$5)/$B$3</f>
        <v>0</v>
      </c>
      <c r="M96" s="290"/>
      <c r="N96" s="290"/>
      <c r="O96" s="37"/>
      <c r="P96" s="75">
        <f t="shared" si="38"/>
        <v>0</v>
      </c>
      <c r="Q96" s="37"/>
    </row>
    <row r="97" spans="1:17" s="38" customFormat="1" ht="15" customHeight="1">
      <c r="A97" s="109">
        <v>2023</v>
      </c>
      <c r="B97" s="290"/>
      <c r="C97" s="290"/>
      <c r="D97" s="290"/>
      <c r="E97" s="290"/>
      <c r="F97" s="290"/>
      <c r="G97" s="290"/>
      <c r="H97" s="290"/>
      <c r="I97" s="290"/>
      <c r="J97" s="290"/>
      <c r="K97" s="290">
        <f>$K$21*(1-$B$5)/$B$3</f>
        <v>0</v>
      </c>
      <c r="L97" s="290">
        <f>$K$21*(1-$B$5)/$B$3</f>
        <v>0</v>
      </c>
      <c r="M97" s="290"/>
      <c r="N97" s="290"/>
      <c r="O97" s="37"/>
      <c r="P97" s="75">
        <f t="shared" si="38"/>
        <v>0</v>
      </c>
      <c r="Q97" s="37"/>
    </row>
    <row r="98" spans="1:17" s="38" customFormat="1" ht="15" customHeight="1">
      <c r="A98" s="109">
        <v>2024</v>
      </c>
      <c r="B98" s="290"/>
      <c r="C98" s="290"/>
      <c r="D98" s="290"/>
      <c r="E98" s="290"/>
      <c r="F98" s="290"/>
      <c r="G98" s="290"/>
      <c r="H98" s="290"/>
      <c r="I98" s="290"/>
      <c r="J98" s="290"/>
      <c r="K98" s="290"/>
      <c r="L98" s="290">
        <f>$L$21*(1-$B$5)/$B$3</f>
        <v>0</v>
      </c>
      <c r="M98" s="290"/>
      <c r="N98" s="290"/>
      <c r="O98" s="37"/>
      <c r="P98" s="75">
        <f t="shared" si="38"/>
        <v>0</v>
      </c>
      <c r="Q98" s="37"/>
    </row>
    <row r="99" spans="1:17" s="105" customFormat="1" ht="15" customHeight="1" thickBot="1">
      <c r="A99" s="101"/>
      <c r="B99" s="104">
        <f t="shared" ref="B99:L99" si="40">SUM(B88:B98)</f>
        <v>0</v>
      </c>
      <c r="C99" s="104">
        <f t="shared" si="40"/>
        <v>0</v>
      </c>
      <c r="D99" s="104">
        <f t="shared" si="40"/>
        <v>0</v>
      </c>
      <c r="E99" s="104">
        <f t="shared" si="40"/>
        <v>0</v>
      </c>
      <c r="F99" s="104">
        <f t="shared" si="40"/>
        <v>0</v>
      </c>
      <c r="G99" s="104">
        <f t="shared" si="40"/>
        <v>0</v>
      </c>
      <c r="H99" s="104">
        <f t="shared" si="40"/>
        <v>0</v>
      </c>
      <c r="I99" s="104">
        <f t="shared" si="40"/>
        <v>0</v>
      </c>
      <c r="J99" s="104">
        <f t="shared" si="40"/>
        <v>0</v>
      </c>
      <c r="K99" s="104">
        <f t="shared" si="40"/>
        <v>0</v>
      </c>
      <c r="L99" s="104">
        <f t="shared" si="40"/>
        <v>0</v>
      </c>
      <c r="M99" s="104"/>
      <c r="N99" s="104"/>
      <c r="O99" s="344"/>
      <c r="P99" s="58">
        <f>SUM(P88:P98)</f>
        <v>0</v>
      </c>
      <c r="Q99" s="344"/>
    </row>
    <row r="100" spans="1:17" s="38" customFormat="1" ht="15" customHeight="1" thickTop="1">
      <c r="A100" s="103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37"/>
      <c r="P100" s="57"/>
      <c r="Q100" s="37"/>
    </row>
    <row r="101" spans="1:17" s="38" customFormat="1" ht="15" customHeight="1">
      <c r="A101" s="319" t="s">
        <v>69</v>
      </c>
      <c r="B101" s="299"/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  <c r="M101" s="299"/>
      <c r="N101" s="299"/>
      <c r="O101" s="298"/>
      <c r="P101" s="304"/>
      <c r="Q101" s="37"/>
    </row>
    <row r="102" spans="1:17" s="38" customFormat="1" ht="15" customHeight="1">
      <c r="A102" s="320" t="s">
        <v>90</v>
      </c>
      <c r="B102" s="299">
        <f t="shared" ref="B102:L102" si="41">$B$21/$B$3</f>
        <v>0</v>
      </c>
      <c r="C102" s="299">
        <f t="shared" si="41"/>
        <v>0</v>
      </c>
      <c r="D102" s="299">
        <f t="shared" si="41"/>
        <v>0</v>
      </c>
      <c r="E102" s="299">
        <f t="shared" si="41"/>
        <v>0</v>
      </c>
      <c r="F102" s="299">
        <f t="shared" si="41"/>
        <v>0</v>
      </c>
      <c r="G102" s="299">
        <f t="shared" si="41"/>
        <v>0</v>
      </c>
      <c r="H102" s="299">
        <f t="shared" si="41"/>
        <v>0</v>
      </c>
      <c r="I102" s="299">
        <f t="shared" si="41"/>
        <v>0</v>
      </c>
      <c r="J102" s="299">
        <f t="shared" si="41"/>
        <v>0</v>
      </c>
      <c r="K102" s="299">
        <f t="shared" si="41"/>
        <v>0</v>
      </c>
      <c r="L102" s="299">
        <f t="shared" si="41"/>
        <v>0</v>
      </c>
      <c r="M102" s="299"/>
      <c r="N102" s="299"/>
      <c r="O102" s="298"/>
      <c r="P102" s="299">
        <f t="shared" ref="P102:P112" si="42">SUM(B102:O102)</f>
        <v>0</v>
      </c>
      <c r="Q102" s="37"/>
    </row>
    <row r="103" spans="1:17" s="38" customFormat="1" ht="15" customHeight="1">
      <c r="A103" s="320">
        <v>2015</v>
      </c>
      <c r="B103" s="299"/>
      <c r="C103" s="299">
        <f t="shared" ref="C103:L103" si="43">$C$21/$B$3</f>
        <v>0</v>
      </c>
      <c r="D103" s="299">
        <f t="shared" si="43"/>
        <v>0</v>
      </c>
      <c r="E103" s="299">
        <f t="shared" si="43"/>
        <v>0</v>
      </c>
      <c r="F103" s="299">
        <f t="shared" si="43"/>
        <v>0</v>
      </c>
      <c r="G103" s="299">
        <f t="shared" si="43"/>
        <v>0</v>
      </c>
      <c r="H103" s="299">
        <f t="shared" si="43"/>
        <v>0</v>
      </c>
      <c r="I103" s="299">
        <f t="shared" si="43"/>
        <v>0</v>
      </c>
      <c r="J103" s="299">
        <f t="shared" si="43"/>
        <v>0</v>
      </c>
      <c r="K103" s="299">
        <f t="shared" si="43"/>
        <v>0</v>
      </c>
      <c r="L103" s="299">
        <f t="shared" si="43"/>
        <v>0</v>
      </c>
      <c r="M103" s="299"/>
      <c r="N103" s="299"/>
      <c r="O103" s="298"/>
      <c r="P103" s="299">
        <f t="shared" si="42"/>
        <v>0</v>
      </c>
      <c r="Q103" s="37"/>
    </row>
    <row r="104" spans="1:17" s="38" customFormat="1" ht="15" customHeight="1">
      <c r="A104" s="320">
        <v>2016</v>
      </c>
      <c r="B104" s="299"/>
      <c r="C104" s="299"/>
      <c r="D104" s="299">
        <f t="shared" ref="D104:L104" si="44">$D$21/$B$3</f>
        <v>0</v>
      </c>
      <c r="E104" s="299">
        <f t="shared" si="44"/>
        <v>0</v>
      </c>
      <c r="F104" s="299">
        <f t="shared" si="44"/>
        <v>0</v>
      </c>
      <c r="G104" s="299">
        <f t="shared" si="44"/>
        <v>0</v>
      </c>
      <c r="H104" s="299">
        <f t="shared" si="44"/>
        <v>0</v>
      </c>
      <c r="I104" s="299">
        <f t="shared" si="44"/>
        <v>0</v>
      </c>
      <c r="J104" s="299">
        <f t="shared" si="44"/>
        <v>0</v>
      </c>
      <c r="K104" s="299">
        <f t="shared" si="44"/>
        <v>0</v>
      </c>
      <c r="L104" s="299">
        <f t="shared" si="44"/>
        <v>0</v>
      </c>
      <c r="M104" s="299"/>
      <c r="N104" s="299"/>
      <c r="O104" s="298"/>
      <c r="P104" s="299">
        <f t="shared" si="42"/>
        <v>0</v>
      </c>
      <c r="Q104" s="37"/>
    </row>
    <row r="105" spans="1:17" s="38" customFormat="1" ht="15" customHeight="1">
      <c r="A105" s="320">
        <v>2017</v>
      </c>
      <c r="B105" s="299"/>
      <c r="C105" s="299"/>
      <c r="D105" s="299"/>
      <c r="E105" s="299">
        <f t="shared" ref="E105:L105" si="45">$E$21/$B$3</f>
        <v>0</v>
      </c>
      <c r="F105" s="299">
        <f t="shared" si="45"/>
        <v>0</v>
      </c>
      <c r="G105" s="299">
        <f t="shared" si="45"/>
        <v>0</v>
      </c>
      <c r="H105" s="299">
        <f t="shared" si="45"/>
        <v>0</v>
      </c>
      <c r="I105" s="299">
        <f t="shared" si="45"/>
        <v>0</v>
      </c>
      <c r="J105" s="299">
        <f t="shared" si="45"/>
        <v>0</v>
      </c>
      <c r="K105" s="299">
        <f t="shared" si="45"/>
        <v>0</v>
      </c>
      <c r="L105" s="299">
        <f t="shared" si="45"/>
        <v>0</v>
      </c>
      <c r="M105" s="299"/>
      <c r="N105" s="299"/>
      <c r="O105" s="298"/>
      <c r="P105" s="299">
        <f t="shared" si="42"/>
        <v>0</v>
      </c>
      <c r="Q105" s="37"/>
    </row>
    <row r="106" spans="1:17" s="38" customFormat="1" ht="15" customHeight="1">
      <c r="A106" s="320">
        <v>2018</v>
      </c>
      <c r="B106" s="299"/>
      <c r="C106" s="299"/>
      <c r="D106" s="299"/>
      <c r="E106" s="299"/>
      <c r="F106" s="299">
        <f t="shared" ref="F106:L106" si="46">$F$21/$B$3</f>
        <v>0</v>
      </c>
      <c r="G106" s="299">
        <f t="shared" si="46"/>
        <v>0</v>
      </c>
      <c r="H106" s="299">
        <f t="shared" si="46"/>
        <v>0</v>
      </c>
      <c r="I106" s="299">
        <f t="shared" si="46"/>
        <v>0</v>
      </c>
      <c r="J106" s="299">
        <f t="shared" si="46"/>
        <v>0</v>
      </c>
      <c r="K106" s="299">
        <f t="shared" si="46"/>
        <v>0</v>
      </c>
      <c r="L106" s="299">
        <f t="shared" si="46"/>
        <v>0</v>
      </c>
      <c r="M106" s="299"/>
      <c r="N106" s="299"/>
      <c r="O106" s="298"/>
      <c r="P106" s="299">
        <f t="shared" si="42"/>
        <v>0</v>
      </c>
      <c r="Q106" s="37"/>
    </row>
    <row r="107" spans="1:17" s="38" customFormat="1" ht="15" customHeight="1">
      <c r="A107" s="320">
        <v>2019</v>
      </c>
      <c r="B107" s="299"/>
      <c r="C107" s="299"/>
      <c r="D107" s="299"/>
      <c r="E107" s="299"/>
      <c r="F107" s="299"/>
      <c r="G107" s="299">
        <f t="shared" ref="G107:L107" si="47">$G$21/$B$3</f>
        <v>0</v>
      </c>
      <c r="H107" s="299">
        <f t="shared" si="47"/>
        <v>0</v>
      </c>
      <c r="I107" s="299">
        <f t="shared" si="47"/>
        <v>0</v>
      </c>
      <c r="J107" s="299">
        <f t="shared" si="47"/>
        <v>0</v>
      </c>
      <c r="K107" s="299">
        <f t="shared" si="47"/>
        <v>0</v>
      </c>
      <c r="L107" s="299">
        <f t="shared" si="47"/>
        <v>0</v>
      </c>
      <c r="M107" s="299"/>
      <c r="N107" s="299"/>
      <c r="O107" s="298"/>
      <c r="P107" s="299">
        <f t="shared" si="42"/>
        <v>0</v>
      </c>
      <c r="Q107" s="37"/>
    </row>
    <row r="108" spans="1:17" s="38" customFormat="1" ht="15" customHeight="1">
      <c r="A108" s="320">
        <v>2020</v>
      </c>
      <c r="B108" s="299"/>
      <c r="C108" s="299"/>
      <c r="D108" s="299"/>
      <c r="E108" s="299"/>
      <c r="F108" s="299"/>
      <c r="G108" s="299"/>
      <c r="H108" s="299">
        <f>$H$21/$B$3</f>
        <v>0</v>
      </c>
      <c r="I108" s="299">
        <f>$H$21/$B$3</f>
        <v>0</v>
      </c>
      <c r="J108" s="299">
        <f>$H$21/$B$3</f>
        <v>0</v>
      </c>
      <c r="K108" s="299">
        <f>$H$21/$B$3</f>
        <v>0</v>
      </c>
      <c r="L108" s="299">
        <f>$H$21/$B$3</f>
        <v>0</v>
      </c>
      <c r="M108" s="299"/>
      <c r="N108" s="299"/>
      <c r="O108" s="298"/>
      <c r="P108" s="299">
        <f t="shared" si="42"/>
        <v>0</v>
      </c>
      <c r="Q108" s="37"/>
    </row>
    <row r="109" spans="1:17" s="38" customFormat="1" ht="15" customHeight="1">
      <c r="A109" s="320">
        <v>2021</v>
      </c>
      <c r="B109" s="299"/>
      <c r="C109" s="299"/>
      <c r="D109" s="299"/>
      <c r="E109" s="299"/>
      <c r="F109" s="299"/>
      <c r="G109" s="299"/>
      <c r="H109" s="299"/>
      <c r="I109" s="299">
        <f>$I$21/$B$3</f>
        <v>0</v>
      </c>
      <c r="J109" s="299">
        <f>$I$21/$B$3</f>
        <v>0</v>
      </c>
      <c r="K109" s="299">
        <f>$I$21/$B$3</f>
        <v>0</v>
      </c>
      <c r="L109" s="299">
        <f>$I$21/$B$3</f>
        <v>0</v>
      </c>
      <c r="M109" s="299"/>
      <c r="N109" s="299"/>
      <c r="O109" s="298"/>
      <c r="P109" s="299">
        <f t="shared" si="42"/>
        <v>0</v>
      </c>
      <c r="Q109" s="37"/>
    </row>
    <row r="110" spans="1:17" s="38" customFormat="1" ht="15" customHeight="1">
      <c r="A110" s="320">
        <v>2022</v>
      </c>
      <c r="B110" s="299"/>
      <c r="C110" s="299"/>
      <c r="D110" s="299"/>
      <c r="E110" s="299"/>
      <c r="F110" s="299"/>
      <c r="G110" s="299"/>
      <c r="H110" s="299"/>
      <c r="I110" s="299"/>
      <c r="J110" s="299">
        <f>$J$21/$B$3</f>
        <v>0</v>
      </c>
      <c r="K110" s="299">
        <f>$J$21/$B$3</f>
        <v>0</v>
      </c>
      <c r="L110" s="299">
        <f>$J$21/$B$3</f>
        <v>0</v>
      </c>
      <c r="M110" s="299"/>
      <c r="N110" s="299"/>
      <c r="O110" s="298"/>
      <c r="P110" s="299">
        <f t="shared" si="42"/>
        <v>0</v>
      </c>
      <c r="Q110" s="37"/>
    </row>
    <row r="111" spans="1:17" s="38" customFormat="1" ht="15" customHeight="1">
      <c r="A111" s="320">
        <v>2023</v>
      </c>
      <c r="B111" s="299"/>
      <c r="C111" s="299"/>
      <c r="D111" s="299"/>
      <c r="E111" s="299"/>
      <c r="F111" s="299"/>
      <c r="G111" s="299"/>
      <c r="H111" s="299"/>
      <c r="I111" s="299"/>
      <c r="J111" s="299"/>
      <c r="K111" s="299">
        <f>$K$21/$B$3</f>
        <v>0</v>
      </c>
      <c r="L111" s="299">
        <f>$K$21/$B$3</f>
        <v>0</v>
      </c>
      <c r="M111" s="299"/>
      <c r="N111" s="299"/>
      <c r="O111" s="298"/>
      <c r="P111" s="299">
        <f t="shared" si="42"/>
        <v>0</v>
      </c>
      <c r="Q111" s="37"/>
    </row>
    <row r="112" spans="1:17" s="38" customFormat="1" ht="15" customHeight="1">
      <c r="A112" s="320">
        <v>2024</v>
      </c>
      <c r="B112" s="299"/>
      <c r="C112" s="299"/>
      <c r="D112" s="299"/>
      <c r="E112" s="299"/>
      <c r="F112" s="299"/>
      <c r="G112" s="299"/>
      <c r="H112" s="299"/>
      <c r="I112" s="299"/>
      <c r="J112" s="299"/>
      <c r="K112" s="299"/>
      <c r="L112" s="299">
        <f>$L$21/$B$3</f>
        <v>0</v>
      </c>
      <c r="M112" s="299"/>
      <c r="N112" s="299"/>
      <c r="O112" s="298"/>
      <c r="P112" s="299">
        <f t="shared" si="42"/>
        <v>0</v>
      </c>
      <c r="Q112" s="37"/>
    </row>
    <row r="113" spans="1:17" s="38" customFormat="1" ht="15" customHeight="1" thickBot="1">
      <c r="A113" s="321"/>
      <c r="B113" s="302">
        <f t="shared" ref="B113:L113" si="48">SUM(B102:B112)</f>
        <v>0</v>
      </c>
      <c r="C113" s="302">
        <f t="shared" si="48"/>
        <v>0</v>
      </c>
      <c r="D113" s="302">
        <f t="shared" si="48"/>
        <v>0</v>
      </c>
      <c r="E113" s="302">
        <f t="shared" si="48"/>
        <v>0</v>
      </c>
      <c r="F113" s="302">
        <f t="shared" si="48"/>
        <v>0</v>
      </c>
      <c r="G113" s="302">
        <f t="shared" si="48"/>
        <v>0</v>
      </c>
      <c r="H113" s="302">
        <f t="shared" si="48"/>
        <v>0</v>
      </c>
      <c r="I113" s="302">
        <f t="shared" si="48"/>
        <v>0</v>
      </c>
      <c r="J113" s="302">
        <f t="shared" si="48"/>
        <v>0</v>
      </c>
      <c r="K113" s="302">
        <f t="shared" si="48"/>
        <v>0</v>
      </c>
      <c r="L113" s="302">
        <f t="shared" si="48"/>
        <v>0</v>
      </c>
      <c r="M113" s="302"/>
      <c r="N113" s="302"/>
      <c r="O113" s="298"/>
      <c r="P113" s="302">
        <f>SUM(P102:P112)</f>
        <v>0</v>
      </c>
      <c r="Q113" s="37"/>
    </row>
    <row r="114" spans="1:17" ht="15" customHeight="1" thickTop="1"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P114" s="57"/>
    </row>
    <row r="115" spans="1:17" ht="15" customHeight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P115" s="57"/>
    </row>
    <row r="116" spans="1:17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P116" s="57"/>
    </row>
    <row r="117" spans="1:17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P117" s="57"/>
    </row>
    <row r="118" spans="1:17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P118" s="57"/>
    </row>
    <row r="119" spans="1:17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P119" s="57"/>
    </row>
    <row r="120" spans="1:17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P120" s="57"/>
    </row>
    <row r="121" spans="1:17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P121" s="57"/>
    </row>
    <row r="122" spans="1:17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P122" s="57"/>
    </row>
    <row r="123" spans="1:17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P123" s="57"/>
    </row>
    <row r="124" spans="1:17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P124" s="33"/>
    </row>
    <row r="125" spans="1:17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P125" s="33"/>
    </row>
    <row r="126" spans="1:17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P126" s="33"/>
    </row>
    <row r="127" spans="1:17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P127" s="33"/>
    </row>
    <row r="128" spans="1:17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P128" s="33"/>
    </row>
    <row r="129" spans="2:16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P129" s="33"/>
    </row>
    <row r="130" spans="2:16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P130" s="33"/>
    </row>
    <row r="131" spans="2:16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P131" s="33"/>
    </row>
    <row r="132" spans="2:16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P132" s="33"/>
    </row>
    <row r="133" spans="2:16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P133" s="33"/>
    </row>
    <row r="134" spans="2:16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P134" s="33"/>
    </row>
    <row r="135" spans="2:16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P135" s="33"/>
    </row>
    <row r="136" spans="2:16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P136" s="33"/>
    </row>
    <row r="137" spans="2:16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P137" s="33"/>
    </row>
    <row r="138" spans="2:16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P138" s="33"/>
    </row>
    <row r="139" spans="2:16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P139" s="33"/>
    </row>
    <row r="140" spans="2:16" ht="15" customHeight="1">
      <c r="P140" s="33"/>
    </row>
    <row r="141" spans="2:16" ht="15" customHeight="1">
      <c r="P141" s="33"/>
    </row>
    <row r="142" spans="2:16" ht="15" customHeight="1">
      <c r="P142" s="33"/>
    </row>
    <row r="143" spans="2:16" ht="15" customHeight="1">
      <c r="P143" s="33"/>
    </row>
    <row r="144" spans="2:16" ht="15" customHeight="1">
      <c r="P144" s="33"/>
    </row>
    <row r="145" spans="16:16" ht="15" customHeight="1">
      <c r="P145" s="33"/>
    </row>
    <row r="146" spans="16:16" ht="15" customHeight="1">
      <c r="P146" s="33"/>
    </row>
    <row r="147" spans="16:16" ht="15" customHeight="1">
      <c r="P147" s="33"/>
    </row>
    <row r="148" spans="16:16" ht="15" customHeight="1">
      <c r="P148" s="33"/>
    </row>
    <row r="149" spans="16:16" ht="15" customHeight="1">
      <c r="P149" s="33"/>
    </row>
    <row r="150" spans="16:16" ht="15" customHeight="1">
      <c r="P150" s="33"/>
    </row>
    <row r="151" spans="16:16" ht="15" customHeight="1">
      <c r="P151" s="33"/>
    </row>
    <row r="152" spans="16:16" ht="15" customHeight="1">
      <c r="P152" s="33"/>
    </row>
    <row r="153" spans="16:16" ht="15" customHeight="1">
      <c r="P153" s="33"/>
    </row>
    <row r="154" spans="16:16" ht="15" customHeight="1">
      <c r="P154" s="33"/>
    </row>
    <row r="155" spans="16:16" ht="15" customHeight="1">
      <c r="P155" s="33"/>
    </row>
    <row r="156" spans="16:16" ht="15" customHeight="1">
      <c r="P156" s="33"/>
    </row>
    <row r="157" spans="16:16" ht="15" customHeight="1">
      <c r="P157" s="33"/>
    </row>
    <row r="158" spans="16:16" ht="15" customHeight="1">
      <c r="P158" s="33"/>
    </row>
    <row r="159" spans="16:16" ht="15" customHeight="1">
      <c r="P159" s="33"/>
    </row>
    <row r="160" spans="16:16" ht="15" customHeight="1">
      <c r="P160" s="33"/>
    </row>
    <row r="161" spans="16:16" ht="15" customHeight="1">
      <c r="P161" s="33"/>
    </row>
    <row r="162" spans="16:16" ht="15" customHeight="1">
      <c r="P162" s="33"/>
    </row>
    <row r="163" spans="16:16" ht="15" customHeight="1">
      <c r="P163" s="33"/>
    </row>
    <row r="164" spans="16:16" ht="15" customHeight="1">
      <c r="P164" s="33"/>
    </row>
    <row r="165" spans="16:16" ht="15" customHeight="1">
      <c r="P165" s="33"/>
    </row>
  </sheetData>
  <mergeCells count="1">
    <mergeCell ref="Q74:T74"/>
  </mergeCells>
  <printOptions horizontalCentered="1"/>
  <pageMargins left="0.25" right="0.25" top="0.25" bottom="0.25" header="0.5" footer="0.5"/>
  <pageSetup scale="4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>
    <tabColor rgb="FFCCFFFF"/>
    <pageSetUpPr fitToPage="1"/>
  </sheetPr>
  <dimension ref="A1:BF165"/>
  <sheetViews>
    <sheetView zoomScaleNormal="100" workbookViewId="0">
      <pane xSplit="1" ySplit="9" topLeftCell="D64" activePane="bottomRight" state="frozen"/>
      <selection activeCell="N7" sqref="N7"/>
      <selection pane="topRight" activeCell="N7" sqref="N7"/>
      <selection pane="bottomLeft" activeCell="N7" sqref="N7"/>
      <selection pane="bottomRight" activeCell="R89" sqref="R89"/>
    </sheetView>
  </sheetViews>
  <sheetFormatPr defaultRowHeight="15" customHeight="1"/>
  <cols>
    <col min="1" max="1" width="35.85546875" style="33" customWidth="1"/>
    <col min="2" max="15" width="10.7109375" style="33" customWidth="1"/>
    <col min="16" max="16" width="1.7109375" style="40" customWidth="1"/>
    <col min="17" max="17" width="10.7109375" style="35" customWidth="1"/>
    <col min="18" max="18" width="15.140625" style="40" customWidth="1"/>
    <col min="19" max="20" width="13.42578125" style="39" bestFit="1" customWidth="1"/>
    <col min="21" max="16384" width="9.140625" style="39"/>
  </cols>
  <sheetData>
    <row r="1" spans="1:18" ht="15" customHeight="1">
      <c r="A1" s="60" t="s">
        <v>20</v>
      </c>
      <c r="B1" s="61">
        <v>1</v>
      </c>
    </row>
    <row r="2" spans="1:18" ht="15" customHeight="1">
      <c r="A2" s="60" t="s">
        <v>21</v>
      </c>
      <c r="B2" s="108" t="str">
        <f>VLOOKUP($B$1,'Assumptions (Inputs)'!$A$7:$F$24,2,FALSE)</f>
        <v>Original CSS 5-Year Program</v>
      </c>
      <c r="C2" s="108"/>
      <c r="D2" s="108"/>
      <c r="E2" s="108"/>
    </row>
    <row r="3" spans="1:18" ht="15" customHeight="1">
      <c r="A3" s="60" t="s">
        <v>263</v>
      </c>
      <c r="B3" s="62">
        <f>VLOOKUP($B$1,'Assumptions (Inputs)'!$A$7:$F$24,4,FALSE)</f>
        <v>10</v>
      </c>
      <c r="C3" s="289" t="s">
        <v>289</v>
      </c>
    </row>
    <row r="4" spans="1:18" ht="15" customHeight="1">
      <c r="A4" s="60" t="s">
        <v>1</v>
      </c>
      <c r="B4" s="62">
        <f>VLOOKUP($B$1,'Assumptions (Inputs)'!$A$7:$F$24,5,FALSE)</f>
        <v>1</v>
      </c>
      <c r="C4" s="62"/>
    </row>
    <row r="5" spans="1:18" ht="15" customHeight="1">
      <c r="A5" s="60" t="s">
        <v>67</v>
      </c>
      <c r="B5" s="211">
        <f>VLOOKUP($B$1,'Assumptions (Inputs)'!$A$7:$I$24,9,FALSE)</f>
        <v>0</v>
      </c>
    </row>
    <row r="6" spans="1:18" ht="15" customHeight="1">
      <c r="A6" s="60" t="s">
        <v>290</v>
      </c>
      <c r="B6" s="211">
        <f>'Assumptions (Inputs)'!D30</f>
        <v>0.59700000000000009</v>
      </c>
    </row>
    <row r="7" spans="1:18" ht="15" customHeight="1">
      <c r="A7" s="60"/>
    </row>
    <row r="8" spans="1:18" ht="15" customHeight="1">
      <c r="B8" s="53" t="s">
        <v>90</v>
      </c>
      <c r="C8" s="54">
        <v>2015</v>
      </c>
      <c r="D8" s="54">
        <v>2016</v>
      </c>
      <c r="E8" s="54">
        <v>2017</v>
      </c>
      <c r="F8" s="54">
        <v>2018</v>
      </c>
      <c r="G8" s="54">
        <v>2019</v>
      </c>
      <c r="H8" s="54">
        <v>2020</v>
      </c>
      <c r="I8" s="54">
        <v>2021</v>
      </c>
      <c r="J8" s="54">
        <v>2022</v>
      </c>
      <c r="K8" s="54">
        <v>2023</v>
      </c>
      <c r="L8" s="54">
        <v>2024</v>
      </c>
      <c r="M8" s="54">
        <v>2025</v>
      </c>
      <c r="N8" s="54">
        <v>2026</v>
      </c>
      <c r="O8" s="54">
        <v>2027</v>
      </c>
      <c r="P8" s="63"/>
      <c r="Q8" s="49"/>
    </row>
    <row r="9" spans="1:18" ht="15" customHeight="1" thickBot="1">
      <c r="A9" s="60" t="s">
        <v>51</v>
      </c>
      <c r="B9" s="64" t="str">
        <f>IF(VLOOKUP($B$1,'Assumptions (Inputs)'!$A$7:$F$24,6,FALSE)="Monthly","Y",IF(VLOOKUP($B$1,'Assumptions (Inputs)'!$A$7:$F$24,6,FALSE)=B8,"Y","N"))</f>
        <v>N</v>
      </c>
      <c r="C9" s="64" t="str">
        <f>IF(VLOOKUP($B$1,'Assumptions (Inputs)'!$A$7:$F$24,6,FALSE)="Monthly","Y",IF(VLOOKUP($B$1,'Assumptions (Inputs)'!$A$7:$F$24,6,FALSE)=C8,"Y","N"))</f>
        <v>N</v>
      </c>
      <c r="D9" s="64" t="str">
        <f>IF(VLOOKUP($B$1,'Assumptions (Inputs)'!$A$7:$F$24,6,FALSE)="Monthly","Y",IF(VLOOKUP($B$1,'Assumptions (Inputs)'!$A$7:$F$24,6,FALSE)=D8,"Y","N"))</f>
        <v>N</v>
      </c>
      <c r="E9" s="64" t="str">
        <f>IF(VLOOKUP($B$1,'Assumptions (Inputs)'!$A$7:$F$24,6,FALSE)="Monthly","Y",IF(VLOOKUP($B$1,'Assumptions (Inputs)'!$A$7:$F$24,6,FALSE)=E8,"Y","N"))</f>
        <v>N</v>
      </c>
      <c r="F9" s="64" t="s">
        <v>293</v>
      </c>
      <c r="G9" s="64" t="str">
        <f>IF(VLOOKUP($B$1,'Assumptions (Inputs)'!$A$7:$F$24,6,FALSE)="Monthly","Y",IF(VLOOKUP($B$1,'Assumptions (Inputs)'!$A$7:$F$24,6,FALSE)=G8,"Y","N"))</f>
        <v>N</v>
      </c>
      <c r="H9" s="64" t="str">
        <f>IF(VLOOKUP($B$1,'Assumptions (Inputs)'!$A$7:$F$24,6,FALSE)="Monthly","Y",IF(VLOOKUP($B$1,'Assumptions (Inputs)'!$A$7:$F$24,6,FALSE)=H8,"Y","N"))</f>
        <v>N</v>
      </c>
      <c r="I9" s="64" t="str">
        <f>IF(VLOOKUP($B$1,'Assumptions (Inputs)'!$A$7:$F$24,6,FALSE)="Monthly","Y",IF(VLOOKUP($B$1,'Assumptions (Inputs)'!$A$7:$F$24,6,FALSE)=I8,"Y","N"))</f>
        <v>N</v>
      </c>
      <c r="J9" s="64" t="str">
        <f>IF(VLOOKUP($B$1,'Assumptions (Inputs)'!$A$7:$F$24,6,FALSE)="Monthly","Y",IF(VLOOKUP($B$1,'Assumptions (Inputs)'!$A$7:$F$24,6,FALSE)=J8,"Y","N"))</f>
        <v>N</v>
      </c>
      <c r="K9" s="64" t="s">
        <v>293</v>
      </c>
      <c r="L9" s="64" t="str">
        <f>IF(VLOOKUP($B$1,'Assumptions (Inputs)'!$A$7:$F$24,6,FALSE)="Monthly","Y",IF(VLOOKUP($B$1,'Assumptions (Inputs)'!$A$7:$F$24,6,FALSE)=L8,"Y","N"))</f>
        <v>N</v>
      </c>
      <c r="M9" s="64" t="s">
        <v>293</v>
      </c>
      <c r="N9" s="64" t="s">
        <v>293</v>
      </c>
      <c r="O9" s="64" t="s">
        <v>293</v>
      </c>
      <c r="P9" s="111"/>
      <c r="Q9" s="110" t="s">
        <v>6</v>
      </c>
    </row>
    <row r="10" spans="1:18" ht="15" customHeight="1">
      <c r="A10" s="60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1"/>
      <c r="Q10" s="115"/>
    </row>
    <row r="11" spans="1:18" s="38" customFormat="1" ht="15" customHeight="1">
      <c r="A11" s="65" t="s">
        <v>30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37"/>
      <c r="Q11" s="75"/>
      <c r="R11" s="37"/>
    </row>
    <row r="12" spans="1:18" s="38" customFormat="1" ht="15" customHeight="1">
      <c r="A12" s="116" t="s">
        <v>24</v>
      </c>
      <c r="B12" s="57">
        <v>0</v>
      </c>
      <c r="C12" s="57">
        <f t="shared" ref="C12:N12" si="0">B16</f>
        <v>0</v>
      </c>
      <c r="D12" s="57">
        <f t="shared" si="0"/>
        <v>0</v>
      </c>
      <c r="E12" s="57">
        <f t="shared" si="0"/>
        <v>0</v>
      </c>
      <c r="F12" s="57">
        <f t="shared" si="0"/>
        <v>0</v>
      </c>
      <c r="G12" s="57">
        <f t="shared" si="0"/>
        <v>0</v>
      </c>
      <c r="H12" s="57">
        <f t="shared" si="0"/>
        <v>0</v>
      </c>
      <c r="I12" s="57">
        <f t="shared" si="0"/>
        <v>0</v>
      </c>
      <c r="J12" s="57">
        <f t="shared" si="0"/>
        <v>0</v>
      </c>
      <c r="K12" s="57">
        <f t="shared" si="0"/>
        <v>0</v>
      </c>
      <c r="L12" s="57">
        <f t="shared" si="0"/>
        <v>0</v>
      </c>
      <c r="M12" s="57">
        <f t="shared" si="0"/>
        <v>0</v>
      </c>
      <c r="N12" s="57">
        <f t="shared" si="0"/>
        <v>0</v>
      </c>
      <c r="O12" s="57"/>
      <c r="P12" s="37"/>
      <c r="Q12" s="75"/>
      <c r="R12" s="37"/>
    </row>
    <row r="13" spans="1:18" s="38" customFormat="1" ht="15" customHeight="1">
      <c r="A13" s="116" t="s">
        <v>25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37"/>
      <c r="Q13" s="75"/>
      <c r="R13" s="37"/>
    </row>
    <row r="14" spans="1:18" s="38" customFormat="1" ht="15" customHeight="1">
      <c r="A14" s="66" t="s">
        <v>288</v>
      </c>
      <c r="B14" s="129">
        <f>'CapEx (Escalated)'!E6</f>
        <v>0.9</v>
      </c>
      <c r="C14" s="129">
        <f>'CapEx (Escalated)'!F6</f>
        <v>15.652659999999999</v>
      </c>
      <c r="D14" s="129">
        <f>'CapEx (Escalated)'!G6</f>
        <v>12.679566807999999</v>
      </c>
      <c r="E14" s="129">
        <f>'CapEx (Escalated)'!H6</f>
        <v>92.45101975536798</v>
      </c>
      <c r="F14" s="129">
        <f>'CapEx (Escalated)'!I6</f>
        <v>45.26170242739574</v>
      </c>
      <c r="G14" s="129">
        <f>'CapEx (Escalated)'!J6</f>
        <v>0</v>
      </c>
      <c r="H14" s="129">
        <f>'CapEx (Escalated)'!K6</f>
        <v>0</v>
      </c>
      <c r="I14" s="129">
        <f>'CapEx (Escalated)'!L6</f>
        <v>0</v>
      </c>
      <c r="J14" s="129">
        <f>'CapEx (Escalated)'!M6</f>
        <v>0</v>
      </c>
      <c r="K14" s="129">
        <f>'CapEx (Escalated)'!N6</f>
        <v>0</v>
      </c>
      <c r="L14" s="129">
        <f>'CapEx (Escalated)'!O6</f>
        <v>0</v>
      </c>
      <c r="M14" s="129">
        <f>'CapEx (Escalated)'!P6</f>
        <v>0</v>
      </c>
      <c r="N14" s="129">
        <f>'CapEx (Escalated)'!Q6</f>
        <v>0</v>
      </c>
      <c r="O14" s="129"/>
      <c r="P14" s="112"/>
      <c r="Q14" s="75">
        <f>SUM(B14:L14)</f>
        <v>166.94494899076372</v>
      </c>
      <c r="R14" s="37"/>
    </row>
    <row r="15" spans="1:18" s="38" customFormat="1" ht="15" customHeight="1">
      <c r="A15" s="322" t="s">
        <v>27</v>
      </c>
      <c r="B15" s="323">
        <f>-B14</f>
        <v>-0.9</v>
      </c>
      <c r="C15" s="323">
        <f>-C14</f>
        <v>-15.652659999999999</v>
      </c>
      <c r="D15" s="323">
        <f>-D14</f>
        <v>-12.679566807999999</v>
      </c>
      <c r="E15" s="323">
        <f>-E14</f>
        <v>-92.45101975536798</v>
      </c>
      <c r="F15" s="323">
        <f>-F14</f>
        <v>-45.26170242739574</v>
      </c>
      <c r="G15" s="323"/>
      <c r="H15" s="323"/>
      <c r="I15" s="323"/>
      <c r="J15" s="323"/>
      <c r="K15" s="323"/>
      <c r="L15" s="323"/>
      <c r="M15" s="323"/>
      <c r="N15" s="323"/>
      <c r="O15" s="323"/>
      <c r="P15" s="37"/>
      <c r="Q15" s="75">
        <f>SUM(B15:L15)</f>
        <v>-166.94494899076372</v>
      </c>
      <c r="R15" s="37"/>
    </row>
    <row r="16" spans="1:18" s="38" customFormat="1" ht="15" customHeight="1">
      <c r="A16" s="36" t="s">
        <v>28</v>
      </c>
      <c r="B16" s="68">
        <f>SUM(B12:B15)</f>
        <v>0</v>
      </c>
      <c r="C16" s="68">
        <f t="shared" ref="C16:J16" si="1">SUM(C12:C15)</f>
        <v>0</v>
      </c>
      <c r="D16" s="68">
        <f t="shared" si="1"/>
        <v>0</v>
      </c>
      <c r="E16" s="68">
        <f>SUM(E12:E15)</f>
        <v>0</v>
      </c>
      <c r="F16" s="68">
        <f t="shared" si="1"/>
        <v>0</v>
      </c>
      <c r="G16" s="68">
        <f t="shared" si="1"/>
        <v>0</v>
      </c>
      <c r="H16" s="68">
        <f t="shared" si="1"/>
        <v>0</v>
      </c>
      <c r="I16" s="68">
        <f t="shared" si="1"/>
        <v>0</v>
      </c>
      <c r="J16" s="68">
        <f t="shared" si="1"/>
        <v>0</v>
      </c>
      <c r="K16" s="68">
        <f>SUM(K12:K15)</f>
        <v>0</v>
      </c>
      <c r="L16" s="68">
        <f>SUM(L12:L15)</f>
        <v>0</v>
      </c>
      <c r="M16" s="68">
        <f>SUM(M12:M15)</f>
        <v>0</v>
      </c>
      <c r="N16" s="68">
        <f>SUM(N12:N15)</f>
        <v>0</v>
      </c>
      <c r="O16" s="75"/>
      <c r="P16" s="37"/>
      <c r="Q16" s="75"/>
      <c r="R16" s="37"/>
    </row>
    <row r="17" spans="1:18" s="38" customFormat="1" ht="15" customHeight="1" thickBot="1">
      <c r="A17" s="36" t="s">
        <v>29</v>
      </c>
      <c r="B17" s="69">
        <f t="shared" ref="B17:L17" si="2">AVERAGE(B12,B16)</f>
        <v>0</v>
      </c>
      <c r="C17" s="69">
        <f t="shared" si="2"/>
        <v>0</v>
      </c>
      <c r="D17" s="69">
        <f t="shared" si="2"/>
        <v>0</v>
      </c>
      <c r="E17" s="69">
        <f t="shared" si="2"/>
        <v>0</v>
      </c>
      <c r="F17" s="69">
        <f t="shared" si="2"/>
        <v>0</v>
      </c>
      <c r="G17" s="69">
        <f t="shared" si="2"/>
        <v>0</v>
      </c>
      <c r="H17" s="69">
        <f t="shared" si="2"/>
        <v>0</v>
      </c>
      <c r="I17" s="69">
        <f t="shared" si="2"/>
        <v>0</v>
      </c>
      <c r="J17" s="69">
        <f t="shared" si="2"/>
        <v>0</v>
      </c>
      <c r="K17" s="69">
        <f t="shared" si="2"/>
        <v>0</v>
      </c>
      <c r="L17" s="69">
        <f t="shared" si="2"/>
        <v>0</v>
      </c>
      <c r="M17" s="69">
        <f t="shared" ref="M17:N17" si="3">AVERAGE(M12,M16)</f>
        <v>0</v>
      </c>
      <c r="N17" s="69">
        <f t="shared" si="3"/>
        <v>0</v>
      </c>
      <c r="O17" s="75"/>
      <c r="P17" s="37"/>
      <c r="Q17" s="75"/>
      <c r="R17" s="37"/>
    </row>
    <row r="18" spans="1:18" s="38" customFormat="1" ht="15" customHeight="1" thickTop="1">
      <c r="A18" s="70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37"/>
      <c r="Q18" s="55"/>
      <c r="R18" s="37"/>
    </row>
    <row r="19" spans="1:18" s="74" customFormat="1" ht="15" customHeight="1">
      <c r="A19" s="305" t="s">
        <v>31</v>
      </c>
      <c r="B19" s="296"/>
      <c r="C19" s="296"/>
      <c r="D19" s="296"/>
      <c r="E19" s="296"/>
      <c r="F19" s="296"/>
      <c r="G19" s="296"/>
      <c r="H19" s="296"/>
      <c r="I19" s="296"/>
      <c r="J19" s="296"/>
      <c r="K19" s="296"/>
      <c r="L19" s="296"/>
      <c r="M19" s="296"/>
      <c r="N19" s="296"/>
      <c r="O19" s="296"/>
      <c r="P19" s="297"/>
      <c r="Q19" s="296"/>
      <c r="R19" s="113"/>
    </row>
    <row r="20" spans="1:18" s="38" customFormat="1" ht="15" customHeight="1">
      <c r="A20" s="298" t="s">
        <v>24</v>
      </c>
      <c r="B20" s="299">
        <v>0</v>
      </c>
      <c r="C20" s="299">
        <f t="shared" ref="C20:L20" si="4">B22</f>
        <v>0.9</v>
      </c>
      <c r="D20" s="299">
        <f t="shared" si="4"/>
        <v>16.552659999999999</v>
      </c>
      <c r="E20" s="299">
        <f t="shared" si="4"/>
        <v>29.232226808</v>
      </c>
      <c r="F20" s="299">
        <f t="shared" si="4"/>
        <v>121.68324656336799</v>
      </c>
      <c r="G20" s="299">
        <f t="shared" si="4"/>
        <v>166.94494899076372</v>
      </c>
      <c r="H20" s="299">
        <f t="shared" si="4"/>
        <v>166.94494899076372</v>
      </c>
      <c r="I20" s="299">
        <f t="shared" si="4"/>
        <v>166.94494899076372</v>
      </c>
      <c r="J20" s="299">
        <f t="shared" si="4"/>
        <v>166.94494899076372</v>
      </c>
      <c r="K20" s="299">
        <f t="shared" si="4"/>
        <v>166.94494899076372</v>
      </c>
      <c r="L20" s="299">
        <f t="shared" si="4"/>
        <v>166.94494899076372</v>
      </c>
      <c r="M20" s="299"/>
      <c r="N20" s="299"/>
      <c r="O20" s="299"/>
      <c r="P20" s="298"/>
      <c r="Q20" s="299"/>
      <c r="R20" s="37"/>
    </row>
    <row r="21" spans="1:18" s="38" customFormat="1" ht="15" customHeight="1">
      <c r="A21" s="298" t="s">
        <v>25</v>
      </c>
      <c r="B21" s="299">
        <f>-B15</f>
        <v>0.9</v>
      </c>
      <c r="C21" s="299">
        <f t="shared" ref="C21:K21" si="5">-C15</f>
        <v>15.652659999999999</v>
      </c>
      <c r="D21" s="299">
        <f t="shared" si="5"/>
        <v>12.679566807999999</v>
      </c>
      <c r="E21" s="299">
        <f t="shared" si="5"/>
        <v>92.45101975536798</v>
      </c>
      <c r="F21" s="299">
        <f t="shared" si="5"/>
        <v>45.26170242739574</v>
      </c>
      <c r="G21" s="299">
        <f t="shared" si="5"/>
        <v>0</v>
      </c>
      <c r="H21" s="299">
        <f t="shared" si="5"/>
        <v>0</v>
      </c>
      <c r="I21" s="299">
        <f t="shared" si="5"/>
        <v>0</v>
      </c>
      <c r="J21" s="299">
        <f t="shared" si="5"/>
        <v>0</v>
      </c>
      <c r="K21" s="299">
        <f t="shared" si="5"/>
        <v>0</v>
      </c>
      <c r="L21" s="299">
        <f>-L15</f>
        <v>0</v>
      </c>
      <c r="M21" s="299"/>
      <c r="N21" s="299"/>
      <c r="O21" s="299"/>
      <c r="P21" s="298"/>
      <c r="Q21" s="299">
        <f>SUM(B21:L21)</f>
        <v>166.94494899076372</v>
      </c>
      <c r="R21" s="37"/>
    </row>
    <row r="22" spans="1:18" s="38" customFormat="1" ht="15" customHeight="1">
      <c r="A22" s="298" t="s">
        <v>28</v>
      </c>
      <c r="B22" s="299">
        <f t="shared" ref="B22:L22" si="6">SUM(B20:B21)</f>
        <v>0.9</v>
      </c>
      <c r="C22" s="299">
        <f t="shared" si="6"/>
        <v>16.552659999999999</v>
      </c>
      <c r="D22" s="299">
        <f t="shared" si="6"/>
        <v>29.232226808</v>
      </c>
      <c r="E22" s="299">
        <f t="shared" si="6"/>
        <v>121.68324656336799</v>
      </c>
      <c r="F22" s="299">
        <f t="shared" si="6"/>
        <v>166.94494899076372</v>
      </c>
      <c r="G22" s="299">
        <f t="shared" si="6"/>
        <v>166.94494899076372</v>
      </c>
      <c r="H22" s="299">
        <f t="shared" si="6"/>
        <v>166.94494899076372</v>
      </c>
      <c r="I22" s="299">
        <f t="shared" si="6"/>
        <v>166.94494899076372</v>
      </c>
      <c r="J22" s="299">
        <f t="shared" si="6"/>
        <v>166.94494899076372</v>
      </c>
      <c r="K22" s="299">
        <f t="shared" si="6"/>
        <v>166.94494899076372</v>
      </c>
      <c r="L22" s="299">
        <f t="shared" si="6"/>
        <v>166.94494899076372</v>
      </c>
      <c r="M22" s="299"/>
      <c r="N22" s="299"/>
      <c r="O22" s="299"/>
      <c r="P22" s="298"/>
      <c r="Q22" s="299"/>
      <c r="R22" s="37"/>
    </row>
    <row r="23" spans="1:18" s="38" customFormat="1" ht="15" customHeight="1" thickBot="1">
      <c r="A23" s="298" t="s">
        <v>29</v>
      </c>
      <c r="B23" s="302">
        <f t="shared" ref="B23:L23" si="7">AVERAGE(B20,B22)</f>
        <v>0.45</v>
      </c>
      <c r="C23" s="302">
        <f t="shared" si="7"/>
        <v>8.726329999999999</v>
      </c>
      <c r="D23" s="302">
        <f t="shared" si="7"/>
        <v>22.892443403999998</v>
      </c>
      <c r="E23" s="302">
        <f t="shared" si="7"/>
        <v>75.457736685683997</v>
      </c>
      <c r="F23" s="302">
        <f t="shared" si="7"/>
        <v>144.31409777706585</v>
      </c>
      <c r="G23" s="302">
        <f t="shared" si="7"/>
        <v>166.94494899076372</v>
      </c>
      <c r="H23" s="302">
        <f t="shared" si="7"/>
        <v>166.94494899076372</v>
      </c>
      <c r="I23" s="302">
        <f t="shared" si="7"/>
        <v>166.94494899076372</v>
      </c>
      <c r="J23" s="302">
        <f t="shared" si="7"/>
        <v>166.94494899076372</v>
      </c>
      <c r="K23" s="302">
        <f t="shared" si="7"/>
        <v>166.94494899076372</v>
      </c>
      <c r="L23" s="302">
        <f t="shared" si="7"/>
        <v>166.94494899076372</v>
      </c>
      <c r="M23" s="302"/>
      <c r="N23" s="302"/>
      <c r="O23" s="299"/>
      <c r="P23" s="298"/>
      <c r="Q23" s="299"/>
      <c r="R23" s="37"/>
    </row>
    <row r="24" spans="1:18" s="38" customFormat="1" ht="15" customHeight="1" thickTop="1">
      <c r="A24" s="303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298"/>
      <c r="Q24" s="299"/>
      <c r="R24" s="37"/>
    </row>
    <row r="25" spans="1:18" s="74" customFormat="1" ht="15" customHeight="1">
      <c r="A25" s="305" t="s">
        <v>32</v>
      </c>
      <c r="B25" s="296"/>
      <c r="C25" s="296"/>
      <c r="D25" s="296"/>
      <c r="E25" s="296"/>
      <c r="F25" s="296"/>
      <c r="G25" s="296"/>
      <c r="H25" s="296"/>
      <c r="I25" s="296"/>
      <c r="J25" s="296"/>
      <c r="K25" s="296"/>
      <c r="L25" s="296"/>
      <c r="M25" s="296"/>
      <c r="N25" s="296"/>
      <c r="O25" s="296"/>
      <c r="P25" s="297"/>
      <c r="Q25" s="296"/>
      <c r="R25" s="113"/>
    </row>
    <row r="26" spans="1:18" s="38" customFormat="1" ht="15" customHeight="1">
      <c r="A26" s="298" t="s">
        <v>24</v>
      </c>
      <c r="B26" s="299">
        <v>0</v>
      </c>
      <c r="C26" s="299">
        <f t="shared" ref="C26:L26" si="8">B29</f>
        <v>0</v>
      </c>
      <c r="D26" s="299">
        <f t="shared" si="8"/>
        <v>0</v>
      </c>
      <c r="E26" s="299">
        <f t="shared" si="8"/>
        <v>0</v>
      </c>
      <c r="F26" s="299">
        <f t="shared" si="8"/>
        <v>0</v>
      </c>
      <c r="G26" s="299">
        <f t="shared" si="8"/>
        <v>3.3946276820546806</v>
      </c>
      <c r="H26" s="299">
        <f t="shared" si="8"/>
        <v>9.9295122785220773</v>
      </c>
      <c r="I26" s="299">
        <f t="shared" si="8"/>
        <v>15.973760020676504</v>
      </c>
      <c r="J26" s="299">
        <f t="shared" si="8"/>
        <v>21.565390738556975</v>
      </c>
      <c r="K26" s="299">
        <f t="shared" si="8"/>
        <v>26.736992857911215</v>
      </c>
      <c r="L26" s="299">
        <f t="shared" si="8"/>
        <v>31.521154804486944</v>
      </c>
      <c r="M26" s="299"/>
      <c r="N26" s="299"/>
      <c r="O26" s="299"/>
      <c r="P26" s="298"/>
      <c r="Q26" s="299"/>
      <c r="R26" s="37"/>
    </row>
    <row r="27" spans="1:18" s="38" customFormat="1" ht="15" customHeight="1">
      <c r="A27" s="318" t="s">
        <v>78</v>
      </c>
      <c r="B27" s="299">
        <f>B78</f>
        <v>0</v>
      </c>
      <c r="C27" s="299">
        <f t="shared" ref="C27:L27" si="9">C78</f>
        <v>0</v>
      </c>
      <c r="D27" s="299">
        <f t="shared" si="9"/>
        <v>0</v>
      </c>
      <c r="E27" s="299">
        <f t="shared" si="9"/>
        <v>0</v>
      </c>
      <c r="F27" s="299">
        <f t="shared" si="9"/>
        <v>1.6973138410273403</v>
      </c>
      <c r="G27" s="299">
        <f t="shared" si="9"/>
        <v>3.2674422982336986</v>
      </c>
      <c r="H27" s="299">
        <f t="shared" si="9"/>
        <v>3.0221238710772136</v>
      </c>
      <c r="I27" s="299">
        <f t="shared" si="9"/>
        <v>2.7958153589402346</v>
      </c>
      <c r="J27" s="299">
        <f t="shared" si="9"/>
        <v>2.5858010596771188</v>
      </c>
      <c r="K27" s="299">
        <f t="shared" si="9"/>
        <v>2.392080973287865</v>
      </c>
      <c r="L27" s="299">
        <f t="shared" si="9"/>
        <v>2.2123920146511038</v>
      </c>
      <c r="M27" s="299"/>
      <c r="N27" s="299"/>
      <c r="O27" s="299"/>
      <c r="P27" s="298"/>
      <c r="Q27" s="299">
        <f>SUM(B27:L27)</f>
        <v>17.972969416894575</v>
      </c>
      <c r="R27" s="37"/>
    </row>
    <row r="28" spans="1:18" s="38" customFormat="1" ht="15" customHeight="1">
      <c r="A28" s="298" t="s">
        <v>79</v>
      </c>
      <c r="B28" s="299">
        <f t="shared" ref="B28:L28" si="10">B85</f>
        <v>0</v>
      </c>
      <c r="C28" s="299">
        <f t="shared" si="10"/>
        <v>0</v>
      </c>
      <c r="D28" s="299">
        <f t="shared" si="10"/>
        <v>0</v>
      </c>
      <c r="E28" s="299">
        <f t="shared" si="10"/>
        <v>0</v>
      </c>
      <c r="F28" s="299">
        <f t="shared" si="10"/>
        <v>1.6973138410273403</v>
      </c>
      <c r="G28" s="299">
        <f t="shared" si="10"/>
        <v>3.2674422982336986</v>
      </c>
      <c r="H28" s="299">
        <f t="shared" si="10"/>
        <v>3.0221238710772136</v>
      </c>
      <c r="I28" s="299">
        <f t="shared" si="10"/>
        <v>2.7958153589402346</v>
      </c>
      <c r="J28" s="299">
        <f t="shared" si="10"/>
        <v>2.5858010596771188</v>
      </c>
      <c r="K28" s="299">
        <f t="shared" si="10"/>
        <v>2.392080973287865</v>
      </c>
      <c r="L28" s="299">
        <f t="shared" si="10"/>
        <v>2.2123920146511038</v>
      </c>
      <c r="M28" s="299"/>
      <c r="N28" s="299"/>
      <c r="O28" s="299"/>
      <c r="P28" s="298"/>
      <c r="Q28" s="299">
        <f>SUM(B28:L28)</f>
        <v>17.972969416894575</v>
      </c>
      <c r="R28" s="37"/>
    </row>
    <row r="29" spans="1:18" s="38" customFormat="1" ht="15" customHeight="1">
      <c r="A29" s="298" t="s">
        <v>28</v>
      </c>
      <c r="B29" s="299">
        <f t="shared" ref="B29:L29" si="11">SUM(B26:B28)</f>
        <v>0</v>
      </c>
      <c r="C29" s="299">
        <f t="shared" si="11"/>
        <v>0</v>
      </c>
      <c r="D29" s="299">
        <f t="shared" si="11"/>
        <v>0</v>
      </c>
      <c r="E29" s="299">
        <f t="shared" si="11"/>
        <v>0</v>
      </c>
      <c r="F29" s="299">
        <f t="shared" si="11"/>
        <v>3.3946276820546806</v>
      </c>
      <c r="G29" s="299">
        <f t="shared" si="11"/>
        <v>9.9295122785220773</v>
      </c>
      <c r="H29" s="299">
        <f t="shared" si="11"/>
        <v>15.973760020676504</v>
      </c>
      <c r="I29" s="299">
        <f t="shared" si="11"/>
        <v>21.565390738556975</v>
      </c>
      <c r="J29" s="299">
        <f t="shared" si="11"/>
        <v>26.736992857911215</v>
      </c>
      <c r="K29" s="299">
        <f t="shared" si="11"/>
        <v>31.521154804486944</v>
      </c>
      <c r="L29" s="299">
        <f t="shared" si="11"/>
        <v>35.94593883378915</v>
      </c>
      <c r="M29" s="299"/>
      <c r="N29" s="299"/>
      <c r="O29" s="299"/>
      <c r="P29" s="298"/>
      <c r="Q29" s="299"/>
      <c r="R29" s="37"/>
    </row>
    <row r="30" spans="1:18" s="38" customFormat="1" ht="15" customHeight="1" thickBot="1">
      <c r="A30" s="298" t="s">
        <v>29</v>
      </c>
      <c r="B30" s="302">
        <f t="shared" ref="B30:L30" si="12">AVERAGE(B26,B29)</f>
        <v>0</v>
      </c>
      <c r="C30" s="302">
        <f t="shared" si="12"/>
        <v>0</v>
      </c>
      <c r="D30" s="302">
        <f t="shared" si="12"/>
        <v>0</v>
      </c>
      <c r="E30" s="302">
        <f t="shared" si="12"/>
        <v>0</v>
      </c>
      <c r="F30" s="302">
        <f t="shared" si="12"/>
        <v>1.6973138410273403</v>
      </c>
      <c r="G30" s="302">
        <f>AVERAGE(G26,G29)</f>
        <v>6.6620699802883792</v>
      </c>
      <c r="H30" s="302">
        <f t="shared" si="12"/>
        <v>12.951636149599292</v>
      </c>
      <c r="I30" s="302">
        <f t="shared" si="12"/>
        <v>18.769575379616739</v>
      </c>
      <c r="J30" s="302">
        <f t="shared" si="12"/>
        <v>24.151191798234095</v>
      </c>
      <c r="K30" s="302">
        <f t="shared" si="12"/>
        <v>29.129073831199079</v>
      </c>
      <c r="L30" s="302">
        <f t="shared" si="12"/>
        <v>33.733546819138049</v>
      </c>
      <c r="M30" s="302"/>
      <c r="N30" s="302"/>
      <c r="O30" s="299"/>
      <c r="P30" s="298"/>
      <c r="Q30" s="299"/>
      <c r="R30" s="37"/>
    </row>
    <row r="31" spans="1:18" s="38" customFormat="1" ht="15" customHeight="1" thickTop="1">
      <c r="A31" s="70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37"/>
      <c r="Q31" s="55"/>
      <c r="R31" s="37"/>
    </row>
    <row r="32" spans="1:18" s="74" customFormat="1" ht="15" customHeight="1">
      <c r="A32" s="71" t="s">
        <v>68</v>
      </c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113"/>
      <c r="Q32" s="73"/>
      <c r="R32" s="113"/>
    </row>
    <row r="33" spans="1:18" s="38" customFormat="1" ht="15" customHeight="1">
      <c r="A33" s="36" t="s">
        <v>24</v>
      </c>
      <c r="B33" s="75">
        <v>0</v>
      </c>
      <c r="C33" s="75">
        <f>B35</f>
        <v>0.09</v>
      </c>
      <c r="D33" s="75">
        <f t="shared" ref="D33:O33" si="13">C35</f>
        <v>1.745266</v>
      </c>
      <c r="E33" s="75">
        <f t="shared" si="13"/>
        <v>4.6684886807999995</v>
      </c>
      <c r="F33" s="75">
        <f t="shared" si="13"/>
        <v>16.836813337136796</v>
      </c>
      <c r="G33" s="75">
        <f t="shared" si="13"/>
        <v>33.531308236213164</v>
      </c>
      <c r="H33" s="75">
        <f t="shared" si="13"/>
        <v>50.225803135289539</v>
      </c>
      <c r="I33" s="75">
        <f t="shared" si="13"/>
        <v>66.920298034365914</v>
      </c>
      <c r="J33" s="75">
        <f t="shared" si="13"/>
        <v>83.614792933442288</v>
      </c>
      <c r="K33" s="75">
        <f t="shared" si="13"/>
        <v>100.30928783251866</v>
      </c>
      <c r="L33" s="75">
        <f t="shared" si="13"/>
        <v>117.00378273159504</v>
      </c>
      <c r="M33" s="75">
        <f t="shared" si="13"/>
        <v>133.60827763067141</v>
      </c>
      <c r="N33" s="75">
        <f t="shared" si="13"/>
        <v>148.64750652974777</v>
      </c>
      <c r="O33" s="75">
        <f t="shared" si="13"/>
        <v>162.41877874802415</v>
      </c>
      <c r="P33" s="37"/>
      <c r="Q33" s="75"/>
      <c r="R33" s="37"/>
    </row>
    <row r="34" spans="1:18" s="67" customFormat="1" ht="15" customHeight="1">
      <c r="A34" s="291" t="s">
        <v>284</v>
      </c>
      <c r="B34" s="317">
        <f t="shared" ref="B34:L34" si="14">B99</f>
        <v>0.09</v>
      </c>
      <c r="C34" s="317">
        <f>C99</f>
        <v>1.6552659999999999</v>
      </c>
      <c r="D34" s="317">
        <f t="shared" si="14"/>
        <v>2.9232226807999995</v>
      </c>
      <c r="E34" s="317">
        <f t="shared" si="14"/>
        <v>12.168324656336797</v>
      </c>
      <c r="F34" s="317">
        <f t="shared" si="14"/>
        <v>16.694494899076371</v>
      </c>
      <c r="G34" s="317">
        <f t="shared" si="14"/>
        <v>16.694494899076371</v>
      </c>
      <c r="H34" s="317">
        <f t="shared" si="14"/>
        <v>16.694494899076371</v>
      </c>
      <c r="I34" s="317">
        <f t="shared" si="14"/>
        <v>16.694494899076371</v>
      </c>
      <c r="J34" s="317">
        <f t="shared" si="14"/>
        <v>16.694494899076371</v>
      </c>
      <c r="K34" s="317">
        <f t="shared" si="14"/>
        <v>16.694494899076371</v>
      </c>
      <c r="L34" s="317">
        <f t="shared" si="14"/>
        <v>16.604494899076371</v>
      </c>
      <c r="M34" s="317">
        <f t="shared" ref="M34:N34" si="15">M99</f>
        <v>15.03922889907637</v>
      </c>
      <c r="N34" s="317">
        <f t="shared" si="15"/>
        <v>13.771272218276373</v>
      </c>
      <c r="O34" s="317">
        <f t="shared" ref="O34" si="16">O99</f>
        <v>4.5261702427395738</v>
      </c>
      <c r="P34" s="291"/>
      <c r="Q34" s="317">
        <f>SUM(B34:P34)</f>
        <v>166.94494899076372</v>
      </c>
      <c r="R34" s="292"/>
    </row>
    <row r="35" spans="1:18" s="38" customFormat="1" ht="15" customHeight="1">
      <c r="A35" s="36" t="s">
        <v>28</v>
      </c>
      <c r="B35" s="75">
        <f t="shared" ref="B35:L35" si="17">SUM(B33:B34)</f>
        <v>0.09</v>
      </c>
      <c r="C35" s="75">
        <f t="shared" si="17"/>
        <v>1.745266</v>
      </c>
      <c r="D35" s="75">
        <f t="shared" si="17"/>
        <v>4.6684886807999995</v>
      </c>
      <c r="E35" s="75">
        <f t="shared" si="17"/>
        <v>16.836813337136796</v>
      </c>
      <c r="F35" s="75">
        <f t="shared" si="17"/>
        <v>33.531308236213164</v>
      </c>
      <c r="G35" s="75">
        <f t="shared" si="17"/>
        <v>50.225803135289539</v>
      </c>
      <c r="H35" s="75">
        <f t="shared" si="17"/>
        <v>66.920298034365914</v>
      </c>
      <c r="I35" s="75">
        <f t="shared" si="17"/>
        <v>83.614792933442288</v>
      </c>
      <c r="J35" s="75">
        <f t="shared" si="17"/>
        <v>100.30928783251866</v>
      </c>
      <c r="K35" s="75">
        <f t="shared" si="17"/>
        <v>117.00378273159504</v>
      </c>
      <c r="L35" s="75">
        <f t="shared" si="17"/>
        <v>133.60827763067141</v>
      </c>
      <c r="M35" s="75">
        <f t="shared" ref="M35:N35" si="18">SUM(M33:M34)</f>
        <v>148.64750652974777</v>
      </c>
      <c r="N35" s="75">
        <f t="shared" si="18"/>
        <v>162.41877874802415</v>
      </c>
      <c r="O35" s="75">
        <f t="shared" ref="O35" si="19">SUM(O33:O34)</f>
        <v>166.94494899076372</v>
      </c>
      <c r="P35" s="37"/>
      <c r="Q35" s="75"/>
      <c r="R35" s="37"/>
    </row>
    <row r="36" spans="1:18" s="38" customFormat="1" ht="15" customHeight="1" thickBot="1">
      <c r="A36" s="36" t="s">
        <v>29</v>
      </c>
      <c r="B36" s="69">
        <f t="shared" ref="B36:L36" si="20">AVERAGE(B33,B35)</f>
        <v>4.4999999999999998E-2</v>
      </c>
      <c r="C36" s="69">
        <f t="shared" si="20"/>
        <v>0.91763300000000003</v>
      </c>
      <c r="D36" s="69">
        <f t="shared" si="20"/>
        <v>3.2068773403999997</v>
      </c>
      <c r="E36" s="69">
        <f t="shared" si="20"/>
        <v>10.752651008968398</v>
      </c>
      <c r="F36" s="69">
        <f t="shared" si="20"/>
        <v>25.18406078667498</v>
      </c>
      <c r="G36" s="69">
        <f t="shared" si="20"/>
        <v>41.878555685751351</v>
      </c>
      <c r="H36" s="69">
        <f t="shared" si="20"/>
        <v>58.573050584827726</v>
      </c>
      <c r="I36" s="69">
        <f t="shared" si="20"/>
        <v>75.267545483904101</v>
      </c>
      <c r="J36" s="69">
        <f t="shared" si="20"/>
        <v>91.962040382980476</v>
      </c>
      <c r="K36" s="69">
        <f t="shared" si="20"/>
        <v>108.65653528205685</v>
      </c>
      <c r="L36" s="69">
        <f t="shared" si="20"/>
        <v>125.30603018113322</v>
      </c>
      <c r="M36" s="69">
        <f t="shared" ref="M36:N36" si="21">AVERAGE(M33,M35)</f>
        <v>141.12789208020959</v>
      </c>
      <c r="N36" s="69">
        <f t="shared" si="21"/>
        <v>155.53314263888598</v>
      </c>
      <c r="O36" s="69">
        <f t="shared" ref="O36" si="22">AVERAGE(O33,O35)</f>
        <v>164.68186386939394</v>
      </c>
      <c r="P36" s="37"/>
      <c r="Q36" s="75"/>
      <c r="R36" s="37"/>
    </row>
    <row r="37" spans="1:18" s="38" customFormat="1" ht="15" customHeight="1" thickTop="1">
      <c r="A37" s="291" t="s">
        <v>285</v>
      </c>
      <c r="B37" s="129">
        <f>SUM(B14)-SUM(B34)</f>
        <v>0.81</v>
      </c>
      <c r="C37" s="129">
        <f>SUM($B14:C14)-SUM($B34:C34)</f>
        <v>14.807393999999999</v>
      </c>
      <c r="D37" s="129">
        <f>SUM($B14:D14)-SUM($B34:D34)</f>
        <v>24.563738127200001</v>
      </c>
      <c r="E37" s="129">
        <f>SUM($B14:E14)-SUM($B34:E34)</f>
        <v>104.8464332262312</v>
      </c>
      <c r="F37" s="129">
        <f>SUM($B14:F14)-SUM($B34:F34)</f>
        <v>133.41364075455056</v>
      </c>
      <c r="G37" s="129">
        <f>SUM($B14:G14)-SUM($B34:G34)</f>
        <v>116.71914585547418</v>
      </c>
      <c r="H37" s="129">
        <f>SUM($B14:H14)-SUM($B34:H34)</f>
        <v>100.02465095639781</v>
      </c>
      <c r="I37" s="129">
        <f>SUM($B14:I14)-SUM($B34:I34)</f>
        <v>83.330156057321432</v>
      </c>
      <c r="J37" s="129">
        <f>SUM($B14:J14)-SUM($B34:J34)</f>
        <v>66.635661158245057</v>
      </c>
      <c r="K37" s="129">
        <f>SUM($B14:K14)-SUM($B34:K34)</f>
        <v>49.941166259168682</v>
      </c>
      <c r="L37" s="129">
        <f>SUM($B14:L14)-SUM($B34:L34)</f>
        <v>33.336671360092311</v>
      </c>
      <c r="M37" s="129">
        <f>SUM($B14:M14)-SUM($B34:M34)</f>
        <v>18.297442461015947</v>
      </c>
      <c r="N37" s="129">
        <f>SUM($B14:N14)-SUM($B34:N34)</f>
        <v>4.5261702427395676</v>
      </c>
      <c r="O37" s="129">
        <f>SUM($B14:O14)-SUM($B34:O34)</f>
        <v>0</v>
      </c>
      <c r="P37" s="37"/>
      <c r="Q37" s="55"/>
      <c r="R37" s="37"/>
    </row>
    <row r="38" spans="1:18" s="67" customFormat="1" ht="15" customHeight="1">
      <c r="A38" s="292"/>
      <c r="B38" s="294"/>
      <c r="C38" s="294"/>
      <c r="D38" s="294"/>
      <c r="E38" s="294"/>
      <c r="F38" s="294"/>
      <c r="G38" s="294"/>
      <c r="H38" s="294"/>
      <c r="I38" s="294"/>
      <c r="J38" s="294"/>
      <c r="K38" s="294"/>
      <c r="L38" s="294"/>
      <c r="M38" s="294"/>
      <c r="N38" s="294"/>
      <c r="O38" s="294"/>
      <c r="P38" s="292"/>
      <c r="Q38" s="293"/>
      <c r="R38" s="292"/>
    </row>
    <row r="39" spans="1:18" s="38" customFormat="1" ht="15" customHeight="1">
      <c r="A39" s="291" t="s">
        <v>292</v>
      </c>
      <c r="B39" s="129">
        <f>(B37/2)*B6</f>
        <v>0.24178500000000006</v>
      </c>
      <c r="C39" s="129">
        <f>AVERAGE(B37:C37)*$B$6</f>
        <v>4.6617921090000003</v>
      </c>
      <c r="D39" s="129">
        <f>AVERAGE(C37:D37)*$B$6</f>
        <v>11.752282939969202</v>
      </c>
      <c r="E39" s="129">
        <f t="shared" ref="E39:O39" si="23">AVERAGE(D37:E37)*$B$6</f>
        <v>38.628936148999216</v>
      </c>
      <c r="F39" s="129">
        <f t="shared" si="23"/>
        <v>71.120632083263359</v>
      </c>
      <c r="G39" s="129">
        <f t="shared" si="23"/>
        <v>74.664636803092392</v>
      </c>
      <c r="H39" s="129">
        <f t="shared" si="23"/>
        <v>64.698023348343796</v>
      </c>
      <c r="I39" s="129">
        <f>AVERAGE(H37:I37)*$B$6</f>
        <v>54.731409893595199</v>
      </c>
      <c r="J39" s="129">
        <f>AVERAGE(I37:J37)*$B$6</f>
        <v>44.764796438846602</v>
      </c>
      <c r="K39" s="129">
        <f t="shared" si="23"/>
        <v>34.798182984098005</v>
      </c>
      <c r="L39" s="129">
        <f t="shared" si="23"/>
        <v>24.85843452934941</v>
      </c>
      <c r="M39" s="129">
        <f t="shared" si="23"/>
        <v>15.412782975600818</v>
      </c>
      <c r="N39" s="129">
        <f t="shared" si="23"/>
        <v>6.8128483920710226</v>
      </c>
      <c r="O39" s="129">
        <f t="shared" si="23"/>
        <v>1.3510618174577611</v>
      </c>
      <c r="P39" s="37"/>
      <c r="Q39" s="55">
        <f>SUM(B39:O39)</f>
        <v>448.49760546368674</v>
      </c>
      <c r="R39" s="37"/>
    </row>
    <row r="40" spans="1:18" s="38" customFormat="1" ht="15" customHeight="1">
      <c r="A40" s="3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37"/>
      <c r="Q40" s="55"/>
      <c r="R40" s="37"/>
    </row>
    <row r="41" spans="1:18" s="74" customFormat="1" ht="15" customHeight="1">
      <c r="A41" s="295" t="s">
        <v>103</v>
      </c>
      <c r="B41" s="296"/>
      <c r="C41" s="296"/>
      <c r="D41" s="296"/>
      <c r="E41" s="296"/>
      <c r="F41" s="296"/>
      <c r="G41" s="296"/>
      <c r="H41" s="296"/>
      <c r="I41" s="296"/>
      <c r="J41" s="296"/>
      <c r="K41" s="296"/>
      <c r="L41" s="296"/>
      <c r="M41" s="296"/>
      <c r="N41" s="296"/>
      <c r="O41" s="296"/>
      <c r="P41" s="297"/>
      <c r="Q41" s="296"/>
      <c r="R41" s="113"/>
    </row>
    <row r="42" spans="1:18" s="38" customFormat="1" ht="15" customHeight="1">
      <c r="A42" s="298" t="s">
        <v>24</v>
      </c>
      <c r="B42" s="299">
        <v>0</v>
      </c>
      <c r="C42" s="299">
        <f t="shared" ref="C42:L42" si="24">B44</f>
        <v>-3.15E-2</v>
      </c>
      <c r="D42" s="299">
        <f t="shared" si="24"/>
        <v>-0.61084309999999986</v>
      </c>
      <c r="E42" s="299">
        <f t="shared" si="24"/>
        <v>-1.6339710382799997</v>
      </c>
      <c r="F42" s="299">
        <f t="shared" si="24"/>
        <v>-5.8928846679978779</v>
      </c>
      <c r="G42" s="299">
        <f t="shared" si="24"/>
        <v>-11.141898038315038</v>
      </c>
      <c r="H42" s="299">
        <f t="shared" si="24"/>
        <v>-15.841366448609973</v>
      </c>
      <c r="I42" s="299">
        <f t="shared" si="24"/>
        <v>-20.626696308409677</v>
      </c>
      <c r="J42" s="299">
        <f t="shared" si="24"/>
        <v>-25.491234147457327</v>
      </c>
      <c r="K42" s="299">
        <f t="shared" si="24"/>
        <v>-30.429276991247065</v>
      </c>
      <c r="L42" s="299">
        <f t="shared" si="24"/>
        <v>-35.43512186527304</v>
      </c>
      <c r="M42" s="299"/>
      <c r="N42" s="299"/>
      <c r="O42" s="299"/>
      <c r="P42" s="298"/>
      <c r="Q42" s="299"/>
      <c r="R42" s="37"/>
    </row>
    <row r="43" spans="1:18" s="38" customFormat="1" ht="15" customHeight="1">
      <c r="A43" s="300" t="s">
        <v>25</v>
      </c>
      <c r="B43" s="301">
        <f>(B27-B113)*'Assumptions (Inputs)'!$C$29</f>
        <v>-3.15E-2</v>
      </c>
      <c r="C43" s="301">
        <f>(C27-C113)*'Assumptions (Inputs)'!$C$29</f>
        <v>-0.57934309999999989</v>
      </c>
      <c r="D43" s="301">
        <f>(D27-D113)*'Assumptions (Inputs)'!$C$29</f>
        <v>-1.0231279382799998</v>
      </c>
      <c r="E43" s="301">
        <f>(E27-E113)*'Assumptions (Inputs)'!$C$29</f>
        <v>-4.2589136297178785</v>
      </c>
      <c r="F43" s="301">
        <f>(F27-F113)*'Assumptions (Inputs)'!$C$29</f>
        <v>-5.2490133703171606</v>
      </c>
      <c r="G43" s="301">
        <f>(G27-G113)*'Assumptions (Inputs)'!$C$29</f>
        <v>-4.6994684102949353</v>
      </c>
      <c r="H43" s="301">
        <f>(H27-H113)*'Assumptions (Inputs)'!$C$29</f>
        <v>-4.7853298597997052</v>
      </c>
      <c r="I43" s="301">
        <f>(I27-I113)*'Assumptions (Inputs)'!$C$29</f>
        <v>-4.8645378390476477</v>
      </c>
      <c r="J43" s="301">
        <f>(J27-J113)*'Assumptions (Inputs)'!$C$29</f>
        <v>-4.9380428437897379</v>
      </c>
      <c r="K43" s="301">
        <f>(K27-K113)*'Assumptions (Inputs)'!$C$29</f>
        <v>-5.0058448740259767</v>
      </c>
      <c r="L43" s="301">
        <f>(L27-L113)*'Assumptions (Inputs)'!$C$29</f>
        <v>-5.068736009548843</v>
      </c>
      <c r="M43" s="301"/>
      <c r="N43" s="301"/>
      <c r="O43" s="301"/>
      <c r="P43" s="298"/>
      <c r="Q43" s="299">
        <f>SUM(B43:L43)</f>
        <v>-40.503857874821882</v>
      </c>
      <c r="R43" s="37"/>
    </row>
    <row r="44" spans="1:18" s="38" customFormat="1" ht="15" customHeight="1">
      <c r="A44" s="298" t="s">
        <v>28</v>
      </c>
      <c r="B44" s="299">
        <f>SUM(B42:B43)</f>
        <v>-3.15E-2</v>
      </c>
      <c r="C44" s="299">
        <f t="shared" ref="C44:L44" si="25">SUM(C42:C43)</f>
        <v>-0.61084309999999986</v>
      </c>
      <c r="D44" s="299">
        <f t="shared" si="25"/>
        <v>-1.6339710382799997</v>
      </c>
      <c r="E44" s="299">
        <f t="shared" si="25"/>
        <v>-5.8928846679978779</v>
      </c>
      <c r="F44" s="299">
        <f t="shared" si="25"/>
        <v>-11.141898038315038</v>
      </c>
      <c r="G44" s="299">
        <f t="shared" si="25"/>
        <v>-15.841366448609973</v>
      </c>
      <c r="H44" s="299">
        <f t="shared" si="25"/>
        <v>-20.626696308409677</v>
      </c>
      <c r="I44" s="299">
        <f t="shared" si="25"/>
        <v>-25.491234147457327</v>
      </c>
      <c r="J44" s="299">
        <f t="shared" si="25"/>
        <v>-30.429276991247065</v>
      </c>
      <c r="K44" s="299">
        <f t="shared" si="25"/>
        <v>-35.43512186527304</v>
      </c>
      <c r="L44" s="299">
        <f t="shared" si="25"/>
        <v>-40.503857874821882</v>
      </c>
      <c r="M44" s="299"/>
      <c r="N44" s="299"/>
      <c r="O44" s="299"/>
      <c r="P44" s="298"/>
      <c r="Q44" s="299"/>
      <c r="R44" s="37"/>
    </row>
    <row r="45" spans="1:18" s="38" customFormat="1" ht="15" customHeight="1" thickBot="1">
      <c r="A45" s="298" t="s">
        <v>29</v>
      </c>
      <c r="B45" s="302">
        <f>AVERAGE(B42,B44)</f>
        <v>-1.575E-2</v>
      </c>
      <c r="C45" s="302">
        <f t="shared" ref="C45:L45" si="26">AVERAGE(C42,C44)</f>
        <v>-0.32117154999999992</v>
      </c>
      <c r="D45" s="302">
        <f t="shared" si="26"/>
        <v>-1.1224070691399999</v>
      </c>
      <c r="E45" s="302">
        <f t="shared" si="26"/>
        <v>-3.7634278531389387</v>
      </c>
      <c r="F45" s="302">
        <f>AVERAGE(F42,F44)</f>
        <v>-8.5173913531564587</v>
      </c>
      <c r="G45" s="302">
        <f t="shared" si="26"/>
        <v>-13.491632243462504</v>
      </c>
      <c r="H45" s="302">
        <f t="shared" si="26"/>
        <v>-18.234031378509826</v>
      </c>
      <c r="I45" s="302">
        <f t="shared" si="26"/>
        <v>-23.058965227933502</v>
      </c>
      <c r="J45" s="302">
        <f t="shared" si="26"/>
        <v>-27.960255569352196</v>
      </c>
      <c r="K45" s="302">
        <f t="shared" si="26"/>
        <v>-32.932199428260049</v>
      </c>
      <c r="L45" s="302">
        <f t="shared" si="26"/>
        <v>-37.969489870047461</v>
      </c>
      <c r="M45" s="302"/>
      <c r="N45" s="302"/>
      <c r="O45" s="299"/>
      <c r="P45" s="298"/>
      <c r="Q45" s="299"/>
      <c r="R45" s="37"/>
    </row>
    <row r="46" spans="1:18" s="38" customFormat="1" ht="15" customHeight="1" thickTop="1">
      <c r="A46" s="303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298"/>
      <c r="Q46" s="299"/>
      <c r="R46" s="37"/>
    </row>
    <row r="47" spans="1:18" s="38" customFormat="1" ht="15" customHeight="1">
      <c r="A47" s="305" t="s">
        <v>77</v>
      </c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298"/>
      <c r="Q47" s="299"/>
      <c r="R47" s="37"/>
    </row>
    <row r="48" spans="1:18" s="38" customFormat="1" ht="15" customHeight="1">
      <c r="A48" s="298" t="s">
        <v>24</v>
      </c>
      <c r="B48" s="304">
        <v>0</v>
      </c>
      <c r="C48" s="304">
        <f t="shared" ref="C48:L48" si="27">B50</f>
        <v>-5.8500000000000002E-3</v>
      </c>
      <c r="D48" s="304">
        <f t="shared" si="27"/>
        <v>-0.11344228999999999</v>
      </c>
      <c r="E48" s="304">
        <f t="shared" si="27"/>
        <v>-0.30345176425199993</v>
      </c>
      <c r="F48" s="304">
        <f t="shared" si="27"/>
        <v>-1.0943928669138918</v>
      </c>
      <c r="G48" s="304">
        <f t="shared" si="27"/>
        <v>-2.0692096356870788</v>
      </c>
      <c r="H48" s="304">
        <f t="shared" si="27"/>
        <v>-2.9419680547418525</v>
      </c>
      <c r="I48" s="304">
        <f t="shared" si="27"/>
        <v>-3.830672171561798</v>
      </c>
      <c r="J48" s="304">
        <f t="shared" si="27"/>
        <v>-4.7340863416706469</v>
      </c>
      <c r="K48" s="304">
        <f t="shared" si="27"/>
        <v>-5.6511514412315984</v>
      </c>
      <c r="L48" s="304">
        <f t="shared" si="27"/>
        <v>-6.5808083464078511</v>
      </c>
      <c r="M48" s="304"/>
      <c r="N48" s="304"/>
      <c r="O48" s="304"/>
      <c r="P48" s="298"/>
      <c r="Q48" s="299"/>
      <c r="R48" s="37"/>
    </row>
    <row r="49" spans="1:58" s="38" customFormat="1" ht="15" customHeight="1">
      <c r="A49" s="298" t="s">
        <v>25</v>
      </c>
      <c r="B49" s="304">
        <f>(B28-B113)*'Assumptions (Inputs)'!$C$26</f>
        <v>-5.8500000000000002E-3</v>
      </c>
      <c r="C49" s="304">
        <f>(C28-C113)*'Assumptions (Inputs)'!$C$26</f>
        <v>-0.10759228999999999</v>
      </c>
      <c r="D49" s="304">
        <f>(D28-D113)*'Assumptions (Inputs)'!$C$26</f>
        <v>-0.19000947425199996</v>
      </c>
      <c r="E49" s="304">
        <f>(E28-E113)*'Assumptions (Inputs)'!$C$26</f>
        <v>-0.79094110266189177</v>
      </c>
      <c r="F49" s="304">
        <f>(F28-F113)*'Assumptions (Inputs)'!$C$26</f>
        <v>-0.97481676877318713</v>
      </c>
      <c r="G49" s="304">
        <f>(G28-G113)*'Assumptions (Inputs)'!$C$26</f>
        <v>-0.8727584190547738</v>
      </c>
      <c r="H49" s="304">
        <f>(H28-H113)*'Assumptions (Inputs)'!$C$26</f>
        <v>-0.88870411681994532</v>
      </c>
      <c r="I49" s="304">
        <f>(I28-I113)*'Assumptions (Inputs)'!$C$26</f>
        <v>-0.90341417010884884</v>
      </c>
      <c r="J49" s="304">
        <f>(J28-J113)*'Assumptions (Inputs)'!$C$26</f>
        <v>-0.9170650995609515</v>
      </c>
      <c r="K49" s="304">
        <f>(K28-K113)*'Assumptions (Inputs)'!$C$26</f>
        <v>-0.92965690517625299</v>
      </c>
      <c r="L49" s="304">
        <f>(L28-L113)*'Assumptions (Inputs)'!$C$26</f>
        <v>-0.94133668748764232</v>
      </c>
      <c r="M49" s="304"/>
      <c r="N49" s="304"/>
      <c r="O49" s="304"/>
      <c r="P49" s="298"/>
      <c r="Q49" s="299">
        <f>SUM(B49:L49)</f>
        <v>-7.5221450338954936</v>
      </c>
      <c r="R49" s="37"/>
    </row>
    <row r="50" spans="1:58" s="79" customFormat="1" ht="15" customHeight="1">
      <c r="A50" s="298" t="s">
        <v>28</v>
      </c>
      <c r="B50" s="306">
        <f t="shared" ref="B50:L50" si="28">SUM(B48:B49)</f>
        <v>-5.8500000000000002E-3</v>
      </c>
      <c r="C50" s="306">
        <f t="shared" si="28"/>
        <v>-0.11344228999999999</v>
      </c>
      <c r="D50" s="306">
        <f>SUM(D48:D49)</f>
        <v>-0.30345176425199993</v>
      </c>
      <c r="E50" s="306">
        <f>SUM(E48:E49)</f>
        <v>-1.0943928669138918</v>
      </c>
      <c r="F50" s="306">
        <f t="shared" si="28"/>
        <v>-2.0692096356870788</v>
      </c>
      <c r="G50" s="306">
        <f t="shared" si="28"/>
        <v>-2.9419680547418525</v>
      </c>
      <c r="H50" s="306">
        <f t="shared" si="28"/>
        <v>-3.830672171561798</v>
      </c>
      <c r="I50" s="306">
        <f t="shared" si="28"/>
        <v>-4.7340863416706469</v>
      </c>
      <c r="J50" s="306">
        <f t="shared" si="28"/>
        <v>-5.6511514412315984</v>
      </c>
      <c r="K50" s="306">
        <f t="shared" si="28"/>
        <v>-6.5808083464078511</v>
      </c>
      <c r="L50" s="306">
        <f t="shared" si="28"/>
        <v>-7.5221450338954936</v>
      </c>
      <c r="M50" s="306"/>
      <c r="N50" s="306"/>
      <c r="O50" s="299"/>
      <c r="P50" s="298"/>
      <c r="Q50" s="299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</row>
    <row r="51" spans="1:58" s="38" customFormat="1" ht="15" customHeight="1" thickBot="1">
      <c r="A51" s="298" t="s">
        <v>29</v>
      </c>
      <c r="B51" s="302">
        <f t="shared" ref="B51:K51" si="29">AVERAGE(B48,B50)</f>
        <v>-2.9250000000000001E-3</v>
      </c>
      <c r="C51" s="302">
        <f t="shared" si="29"/>
        <v>-5.9646144999999991E-2</v>
      </c>
      <c r="D51" s="302">
        <f t="shared" si="29"/>
        <v>-0.20844702712599997</v>
      </c>
      <c r="E51" s="302">
        <f>AVERAGE(E48,E50)</f>
        <v>-0.69892231558294582</v>
      </c>
      <c r="F51" s="302">
        <f t="shared" si="29"/>
        <v>-1.5818012513004853</v>
      </c>
      <c r="G51" s="302">
        <f>AVERAGE(G48,G50)</f>
        <v>-2.5055888452144659</v>
      </c>
      <c r="H51" s="302">
        <f t="shared" si="29"/>
        <v>-3.3863201131518252</v>
      </c>
      <c r="I51" s="302">
        <f t="shared" si="29"/>
        <v>-4.2823792566162222</v>
      </c>
      <c r="J51" s="302">
        <f t="shared" si="29"/>
        <v>-5.1926188914511222</v>
      </c>
      <c r="K51" s="302">
        <f t="shared" si="29"/>
        <v>-6.1159798938197252</v>
      </c>
      <c r="L51" s="302">
        <f>AVERAGE(L48,L50)</f>
        <v>-7.0514766901516719</v>
      </c>
      <c r="M51" s="302"/>
      <c r="N51" s="302"/>
      <c r="O51" s="299"/>
      <c r="P51" s="298"/>
      <c r="Q51" s="299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</row>
    <row r="52" spans="1:58" s="38" customFormat="1" ht="15" customHeight="1" thickTop="1">
      <c r="A52" s="307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298"/>
      <c r="Q52" s="299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</row>
    <row r="53" spans="1:58" s="74" customFormat="1" ht="15" customHeight="1">
      <c r="A53" s="305" t="s">
        <v>73</v>
      </c>
      <c r="B53" s="296">
        <f t="shared" ref="B53:L53" si="30">B23-B36-B45-B51</f>
        <v>0.42367500000000002</v>
      </c>
      <c r="C53" s="296">
        <f t="shared" si="30"/>
        <v>8.1895146949999997</v>
      </c>
      <c r="D53" s="296">
        <f t="shared" si="30"/>
        <v>21.016420159865998</v>
      </c>
      <c r="E53" s="296">
        <f t="shared" si="30"/>
        <v>69.167435845437481</v>
      </c>
      <c r="F53" s="296">
        <f t="shared" si="30"/>
        <v>129.22922959484782</v>
      </c>
      <c r="G53" s="296">
        <f t="shared" si="30"/>
        <v>141.06361439368933</v>
      </c>
      <c r="H53" s="296">
        <f t="shared" si="30"/>
        <v>129.99224989759765</v>
      </c>
      <c r="I53" s="296">
        <f t="shared" si="30"/>
        <v>119.01874799140934</v>
      </c>
      <c r="J53" s="296">
        <f t="shared" si="30"/>
        <v>108.13578306858656</v>
      </c>
      <c r="K53" s="296">
        <f t="shared" si="30"/>
        <v>97.336593030786645</v>
      </c>
      <c r="L53" s="296">
        <f t="shared" si="30"/>
        <v>86.659885369829624</v>
      </c>
      <c r="M53" s="296"/>
      <c r="N53" s="296"/>
      <c r="O53" s="296"/>
      <c r="P53" s="297"/>
      <c r="Q53" s="299"/>
      <c r="R53" s="113"/>
    </row>
    <row r="54" spans="1:58" s="38" customFormat="1" ht="15" customHeight="1">
      <c r="A54" s="303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298"/>
      <c r="Q54" s="299"/>
      <c r="R54" s="37"/>
    </row>
    <row r="55" spans="1:58" s="74" customFormat="1" ht="15" customHeight="1">
      <c r="A55" s="80" t="s">
        <v>54</v>
      </c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113"/>
      <c r="Q55" s="72"/>
      <c r="R55" s="113"/>
    </row>
    <row r="56" spans="1:58" s="38" customFormat="1" ht="15" customHeight="1">
      <c r="A56" s="37" t="s">
        <v>70</v>
      </c>
      <c r="B56" s="81">
        <f>(+B34-B113)*'Assumptions (Inputs)'!$D$31/'Assumptions (Inputs)'!$D$30</f>
        <v>0</v>
      </c>
      <c r="C56" s="55">
        <v>0</v>
      </c>
      <c r="D56" s="55">
        <v>0</v>
      </c>
      <c r="E56" s="55">
        <v>0</v>
      </c>
      <c r="F56" s="55">
        <v>0</v>
      </c>
      <c r="G56" s="55">
        <v>0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0</v>
      </c>
      <c r="N56" s="55">
        <v>0</v>
      </c>
      <c r="O56" s="55">
        <v>0</v>
      </c>
      <c r="P56" s="99"/>
      <c r="Q56" s="55">
        <f>SUM(B56:L56)</f>
        <v>0</v>
      </c>
      <c r="R56" s="37"/>
    </row>
    <row r="57" spans="1:58" s="38" customFormat="1" ht="15" customHeight="1">
      <c r="A57" s="37" t="s">
        <v>53</v>
      </c>
      <c r="B57" s="55">
        <f t="shared" ref="B57:N57" si="31">B34</f>
        <v>0.09</v>
      </c>
      <c r="C57" s="55">
        <f t="shared" si="31"/>
        <v>1.6552659999999999</v>
      </c>
      <c r="D57" s="55">
        <f t="shared" si="31"/>
        <v>2.9232226807999995</v>
      </c>
      <c r="E57" s="55">
        <f t="shared" si="31"/>
        <v>12.168324656336797</v>
      </c>
      <c r="F57" s="55">
        <f t="shared" si="31"/>
        <v>16.694494899076371</v>
      </c>
      <c r="G57" s="55">
        <f t="shared" si="31"/>
        <v>16.694494899076371</v>
      </c>
      <c r="H57" s="55">
        <f t="shared" si="31"/>
        <v>16.694494899076371</v>
      </c>
      <c r="I57" s="55">
        <f t="shared" si="31"/>
        <v>16.694494899076371</v>
      </c>
      <c r="J57" s="55">
        <f t="shared" si="31"/>
        <v>16.694494899076371</v>
      </c>
      <c r="K57" s="55">
        <f t="shared" si="31"/>
        <v>16.694494899076371</v>
      </c>
      <c r="L57" s="55">
        <f t="shared" si="31"/>
        <v>16.604494899076371</v>
      </c>
      <c r="M57" s="55">
        <f t="shared" si="31"/>
        <v>15.03922889907637</v>
      </c>
      <c r="N57" s="55">
        <f t="shared" si="31"/>
        <v>13.771272218276373</v>
      </c>
      <c r="O57" s="55">
        <f t="shared" ref="O57" si="32">O34</f>
        <v>4.5261702427395738</v>
      </c>
      <c r="P57" s="37"/>
      <c r="Q57" s="55">
        <f>SUM(B57:L57)</f>
        <v>133.60827763067141</v>
      </c>
      <c r="R57" s="37"/>
    </row>
    <row r="58" spans="1:58" s="38" customFormat="1" ht="15" customHeight="1">
      <c r="A58" s="37" t="s">
        <v>65</v>
      </c>
      <c r="B58" s="78">
        <v>0</v>
      </c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  <c r="M58" s="78">
        <v>0</v>
      </c>
      <c r="N58" s="78">
        <v>0</v>
      </c>
      <c r="O58" s="78">
        <v>0</v>
      </c>
      <c r="P58" s="82"/>
      <c r="Q58" s="55">
        <f>SUM(B58:L58)</f>
        <v>0</v>
      </c>
      <c r="R58" s="37"/>
    </row>
    <row r="59" spans="1:58" s="38" customFormat="1" ht="15" customHeight="1" thickBot="1">
      <c r="A59" s="37" t="s">
        <v>100</v>
      </c>
      <c r="B59" s="58">
        <f t="shared" ref="B59:L59" si="33">SUM(B56:B58)</f>
        <v>0.09</v>
      </c>
      <c r="C59" s="58">
        <f t="shared" si="33"/>
        <v>1.6552659999999999</v>
      </c>
      <c r="D59" s="58">
        <f t="shared" si="33"/>
        <v>2.9232226807999995</v>
      </c>
      <c r="E59" s="58">
        <f t="shared" si="33"/>
        <v>12.168324656336797</v>
      </c>
      <c r="F59" s="58">
        <f t="shared" si="33"/>
        <v>16.694494899076371</v>
      </c>
      <c r="G59" s="58">
        <f t="shared" si="33"/>
        <v>16.694494899076371</v>
      </c>
      <c r="H59" s="58">
        <f t="shared" si="33"/>
        <v>16.694494899076371</v>
      </c>
      <c r="I59" s="58">
        <f t="shared" si="33"/>
        <v>16.694494899076371</v>
      </c>
      <c r="J59" s="58">
        <f t="shared" si="33"/>
        <v>16.694494899076371</v>
      </c>
      <c r="K59" s="58">
        <f t="shared" si="33"/>
        <v>16.694494899076371</v>
      </c>
      <c r="L59" s="58">
        <f t="shared" si="33"/>
        <v>16.604494899076371</v>
      </c>
      <c r="M59" s="58">
        <f t="shared" ref="M59:N59" si="34">SUM(M56:M58)</f>
        <v>15.03922889907637</v>
      </c>
      <c r="N59" s="58">
        <f t="shared" si="34"/>
        <v>13.771272218276373</v>
      </c>
      <c r="O59" s="58">
        <f t="shared" ref="O59" si="35">SUM(O56:O58)</f>
        <v>4.5261702427395738</v>
      </c>
      <c r="P59" s="37"/>
      <c r="Q59" s="55">
        <f>SUM(Q56:Q58)</f>
        <v>133.60827763067141</v>
      </c>
      <c r="R59" s="37"/>
    </row>
    <row r="60" spans="1:58" s="38" customFormat="1" ht="15" customHeight="1" thickTop="1">
      <c r="A60" s="82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37"/>
      <c r="Q60" s="55"/>
      <c r="R60" s="37"/>
    </row>
    <row r="61" spans="1:58" s="38" customFormat="1" ht="15" customHeight="1">
      <c r="A61" s="71" t="s">
        <v>45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37"/>
      <c r="Q61" s="75"/>
      <c r="R61" s="37"/>
    </row>
    <row r="62" spans="1:58" s="38" customFormat="1" ht="15" customHeight="1">
      <c r="A62" s="76" t="s">
        <v>291</v>
      </c>
      <c r="B62" s="75">
        <f t="shared" ref="B62:N62" si="36">B39</f>
        <v>0.24178500000000006</v>
      </c>
      <c r="C62" s="75">
        <f t="shared" si="36"/>
        <v>4.6617921090000003</v>
      </c>
      <c r="D62" s="75">
        <f t="shared" si="36"/>
        <v>11.752282939969202</v>
      </c>
      <c r="E62" s="75">
        <f t="shared" si="36"/>
        <v>38.628936148999216</v>
      </c>
      <c r="F62" s="75">
        <f t="shared" si="36"/>
        <v>71.120632083263359</v>
      </c>
      <c r="G62" s="75">
        <f t="shared" si="36"/>
        <v>74.664636803092392</v>
      </c>
      <c r="H62" s="75">
        <f t="shared" si="36"/>
        <v>64.698023348343796</v>
      </c>
      <c r="I62" s="75">
        <f t="shared" si="36"/>
        <v>54.731409893595199</v>
      </c>
      <c r="J62" s="75">
        <f t="shared" si="36"/>
        <v>44.764796438846602</v>
      </c>
      <c r="K62" s="75">
        <f t="shared" si="36"/>
        <v>34.798182984098005</v>
      </c>
      <c r="L62" s="75">
        <f t="shared" si="36"/>
        <v>24.85843452934941</v>
      </c>
      <c r="M62" s="75">
        <f t="shared" si="36"/>
        <v>15.412782975600818</v>
      </c>
      <c r="N62" s="75">
        <f t="shared" si="36"/>
        <v>6.8128483920710226</v>
      </c>
      <c r="O62" s="75">
        <f t="shared" ref="O62" si="37">O39</f>
        <v>1.3510618174577611</v>
      </c>
      <c r="P62" s="37"/>
      <c r="Q62" s="55">
        <f>SUM(B62:L62)</f>
        <v>424.92091227855713</v>
      </c>
      <c r="R62" s="37"/>
    </row>
    <row r="63" spans="1:58" ht="15" customHeight="1">
      <c r="A63" s="36" t="s">
        <v>46</v>
      </c>
      <c r="B63" s="360">
        <f>'Capital Structure'!E16</f>
        <v>9.98E-2</v>
      </c>
      <c r="C63" s="360">
        <f>B63</f>
        <v>9.98E-2</v>
      </c>
      <c r="D63" s="360">
        <f>'Capital Structure'!K16</f>
        <v>9.7000000000000003E-2</v>
      </c>
      <c r="E63" s="360">
        <f t="shared" ref="E63:O63" si="38">D63</f>
        <v>9.7000000000000003E-2</v>
      </c>
      <c r="F63" s="360">
        <f t="shared" si="38"/>
        <v>9.7000000000000003E-2</v>
      </c>
      <c r="G63" s="360">
        <f t="shared" si="38"/>
        <v>9.7000000000000003E-2</v>
      </c>
      <c r="H63" s="360">
        <f t="shared" si="38"/>
        <v>9.7000000000000003E-2</v>
      </c>
      <c r="I63" s="360">
        <f t="shared" si="38"/>
        <v>9.7000000000000003E-2</v>
      </c>
      <c r="J63" s="360">
        <f t="shared" si="38"/>
        <v>9.7000000000000003E-2</v>
      </c>
      <c r="K63" s="360">
        <f t="shared" si="38"/>
        <v>9.7000000000000003E-2</v>
      </c>
      <c r="L63" s="360">
        <f t="shared" si="38"/>
        <v>9.7000000000000003E-2</v>
      </c>
      <c r="M63" s="360">
        <f t="shared" si="38"/>
        <v>9.7000000000000003E-2</v>
      </c>
      <c r="N63" s="360">
        <f t="shared" si="38"/>
        <v>9.7000000000000003E-2</v>
      </c>
      <c r="O63" s="360">
        <f t="shared" si="38"/>
        <v>9.7000000000000003E-2</v>
      </c>
      <c r="P63" s="361"/>
      <c r="Q63" s="55"/>
    </row>
    <row r="64" spans="1:58" s="38" customFormat="1" ht="15" customHeight="1">
      <c r="A64" s="36" t="s">
        <v>47</v>
      </c>
      <c r="B64" s="75">
        <f t="shared" ref="B64:E64" si="39">+B62*B63</f>
        <v>2.4130143000000007E-2</v>
      </c>
      <c r="C64" s="75">
        <f t="shared" si="39"/>
        <v>0.46524685247820002</v>
      </c>
      <c r="D64" s="75">
        <f t="shared" si="39"/>
        <v>1.1399714451770127</v>
      </c>
      <c r="E64" s="75">
        <f t="shared" si="39"/>
        <v>3.7470068064529243</v>
      </c>
      <c r="F64" s="75">
        <f>+F62*F63</f>
        <v>6.8987013120765459</v>
      </c>
      <c r="G64" s="75">
        <f t="shared" ref="G64:L64" si="40">+G62*G63</f>
        <v>7.2424697698999623</v>
      </c>
      <c r="H64" s="75">
        <f t="shared" si="40"/>
        <v>6.2757082647893485</v>
      </c>
      <c r="I64" s="75">
        <f t="shared" si="40"/>
        <v>5.3089467596787348</v>
      </c>
      <c r="J64" s="75">
        <f t="shared" si="40"/>
        <v>4.3421852545681201</v>
      </c>
      <c r="K64" s="75">
        <f t="shared" si="40"/>
        <v>3.3754237494575068</v>
      </c>
      <c r="L64" s="75">
        <f t="shared" si="40"/>
        <v>2.4112681493468928</v>
      </c>
      <c r="M64" s="75">
        <f t="shared" ref="M64:N64" si="41">+M62*M63</f>
        <v>1.4950399486332793</v>
      </c>
      <c r="N64" s="75">
        <f t="shared" si="41"/>
        <v>0.66084629403088924</v>
      </c>
      <c r="O64" s="75">
        <f t="shared" ref="O64" si="42">+O62*O63</f>
        <v>0.13105299629340283</v>
      </c>
      <c r="P64" s="37"/>
      <c r="Q64" s="75"/>
      <c r="R64" s="37"/>
    </row>
    <row r="65" spans="1:26" s="38" customFormat="1" ht="15" customHeight="1">
      <c r="A65" s="36" t="s">
        <v>294</v>
      </c>
      <c r="B65" s="68">
        <f t="shared" ref="B65:L65" si="43">B59</f>
        <v>0.09</v>
      </c>
      <c r="C65" s="68">
        <f t="shared" si="43"/>
        <v>1.6552659999999999</v>
      </c>
      <c r="D65" s="68">
        <f t="shared" si="43"/>
        <v>2.9232226807999995</v>
      </c>
      <c r="E65" s="68">
        <f t="shared" si="43"/>
        <v>12.168324656336797</v>
      </c>
      <c r="F65" s="68">
        <f t="shared" si="43"/>
        <v>16.694494899076371</v>
      </c>
      <c r="G65" s="68">
        <f t="shared" si="43"/>
        <v>16.694494899076371</v>
      </c>
      <c r="H65" s="68">
        <f t="shared" si="43"/>
        <v>16.694494899076371</v>
      </c>
      <c r="I65" s="68">
        <f t="shared" si="43"/>
        <v>16.694494899076371</v>
      </c>
      <c r="J65" s="68">
        <f t="shared" si="43"/>
        <v>16.694494899076371</v>
      </c>
      <c r="K65" s="68">
        <f t="shared" si="43"/>
        <v>16.694494899076371</v>
      </c>
      <c r="L65" s="68">
        <f t="shared" si="43"/>
        <v>16.604494899076371</v>
      </c>
      <c r="M65" s="68">
        <f t="shared" ref="M65:N65" si="44">M59</f>
        <v>15.03922889907637</v>
      </c>
      <c r="N65" s="68">
        <f t="shared" si="44"/>
        <v>13.771272218276373</v>
      </c>
      <c r="O65" s="68">
        <f t="shared" ref="O65" si="45">O59</f>
        <v>4.5261702427395738</v>
      </c>
      <c r="P65" s="37"/>
      <c r="Q65" s="87">
        <f>SUM(B65:L65)</f>
        <v>133.60827763067141</v>
      </c>
      <c r="R65" s="37"/>
    </row>
    <row r="66" spans="1:26" s="38" customFormat="1" ht="15" customHeight="1">
      <c r="A66" s="36" t="s">
        <v>49</v>
      </c>
      <c r="B66" s="75">
        <f>SUM(B64:B65)</f>
        <v>0.114130143</v>
      </c>
      <c r="C66" s="75">
        <f t="shared" ref="C66:L66" si="46">SUM(C64:C65)</f>
        <v>2.1205128524781998</v>
      </c>
      <c r="D66" s="75">
        <f t="shared" si="46"/>
        <v>4.0631941259770121</v>
      </c>
      <c r="E66" s="75">
        <f t="shared" si="46"/>
        <v>15.915331462789721</v>
      </c>
      <c r="F66" s="75">
        <f t="shared" si="46"/>
        <v>23.593196211152918</v>
      </c>
      <c r="G66" s="75">
        <f t="shared" si="46"/>
        <v>23.936964668976334</v>
      </c>
      <c r="H66" s="75">
        <f t="shared" si="46"/>
        <v>22.970203163865719</v>
      </c>
      <c r="I66" s="75">
        <f t="shared" si="46"/>
        <v>22.003441658755108</v>
      </c>
      <c r="J66" s="75">
        <f t="shared" si="46"/>
        <v>21.03668015364449</v>
      </c>
      <c r="K66" s="75">
        <f t="shared" si="46"/>
        <v>20.069918648533879</v>
      </c>
      <c r="L66" s="75">
        <f t="shared" si="46"/>
        <v>19.015763048423263</v>
      </c>
      <c r="M66" s="75">
        <f t="shared" ref="M66:N66" si="47">SUM(M64:M65)</f>
        <v>16.534268847709651</v>
      </c>
      <c r="N66" s="75">
        <f t="shared" si="47"/>
        <v>14.432118512307262</v>
      </c>
      <c r="O66" s="75">
        <f t="shared" ref="O66" si="48">SUM(O64:O65)</f>
        <v>4.6572232390329766</v>
      </c>
      <c r="P66" s="37"/>
      <c r="Q66" s="75"/>
      <c r="R66" s="37"/>
    </row>
    <row r="67" spans="1:26" s="85" customFormat="1" ht="15" customHeight="1">
      <c r="A67" s="84" t="s">
        <v>99</v>
      </c>
      <c r="B67" s="215">
        <f>'Assumptions (Inputs)'!$D$38</f>
        <v>1.0353574571620852</v>
      </c>
      <c r="C67" s="215">
        <f>'Assumptions (Inputs)'!$D$38</f>
        <v>1.0353574571620852</v>
      </c>
      <c r="D67" s="215">
        <f>'Assumptions (Inputs)'!$D$38</f>
        <v>1.0353574571620852</v>
      </c>
      <c r="E67" s="215">
        <f>'Assumptions (Inputs)'!$D$38</f>
        <v>1.0353574571620852</v>
      </c>
      <c r="F67" s="215">
        <f>'Assumptions (Inputs)'!$D$38</f>
        <v>1.0353574571620852</v>
      </c>
      <c r="G67" s="215">
        <f>'Assumptions (Inputs)'!$D$38</f>
        <v>1.0353574571620852</v>
      </c>
      <c r="H67" s="215">
        <f>'Assumptions (Inputs)'!$D$38</f>
        <v>1.0353574571620852</v>
      </c>
      <c r="I67" s="215">
        <f>'Assumptions (Inputs)'!$D$38</f>
        <v>1.0353574571620852</v>
      </c>
      <c r="J67" s="215">
        <f>'Assumptions (Inputs)'!$D$38</f>
        <v>1.0353574571620852</v>
      </c>
      <c r="K67" s="215">
        <f>'Assumptions (Inputs)'!$D$38</f>
        <v>1.0353574571620852</v>
      </c>
      <c r="L67" s="215">
        <f>'Assumptions (Inputs)'!$D$38</f>
        <v>1.0353574571620852</v>
      </c>
      <c r="M67" s="215">
        <f>'Assumptions (Inputs)'!$D$38</f>
        <v>1.0353574571620852</v>
      </c>
      <c r="N67" s="215">
        <f>'Assumptions (Inputs)'!$D$38</f>
        <v>1.0353574571620852</v>
      </c>
      <c r="O67" s="215">
        <f>'Assumptions (Inputs)'!$D$38</f>
        <v>1.0353574571620852</v>
      </c>
      <c r="P67" s="97"/>
      <c r="Q67" s="75"/>
      <c r="R67" s="97"/>
    </row>
    <row r="68" spans="1:26" s="74" customFormat="1" ht="15" customHeight="1" thickBot="1">
      <c r="A68" s="46" t="s">
        <v>50</v>
      </c>
      <c r="B68" s="119">
        <f>B66*B67</f>
        <v>0.11816549464202515</v>
      </c>
      <c r="C68" s="119">
        <f t="shared" ref="C68:L68" si="49">C66*C67</f>
        <v>2.1954887948213488</v>
      </c>
      <c r="D68" s="119">
        <f t="shared" si="49"/>
        <v>4.2068583382274802</v>
      </c>
      <c r="E68" s="119">
        <f t="shared" si="49"/>
        <v>16.478057113205693</v>
      </c>
      <c r="F68" s="119">
        <f t="shared" si="49"/>
        <v>24.427391635505426</v>
      </c>
      <c r="G68" s="119">
        <f t="shared" si="49"/>
        <v>24.78331487185001</v>
      </c>
      <c r="H68" s="119">
        <f t="shared" si="49"/>
        <v>23.782371138236496</v>
      </c>
      <c r="I68" s="119">
        <f t="shared" si="49"/>
        <v>22.781427404622981</v>
      </c>
      <c r="J68" s="119">
        <f t="shared" si="49"/>
        <v>21.780483671009463</v>
      </c>
      <c r="K68" s="119">
        <f t="shared" si="49"/>
        <v>20.779539937395949</v>
      </c>
      <c r="L68" s="119">
        <f t="shared" si="49"/>
        <v>19.688112075812249</v>
      </c>
      <c r="M68" s="119">
        <f t="shared" ref="M68:N68" si="50">M66*M67</f>
        <v>17.118878550198943</v>
      </c>
      <c r="N68" s="119">
        <f t="shared" si="50"/>
        <v>14.942401524364303</v>
      </c>
      <c r="O68" s="119">
        <f t="shared" ref="O68" si="51">O66*O67</f>
        <v>4.8218908102013529</v>
      </c>
      <c r="P68" s="113"/>
      <c r="Q68" s="316">
        <f>SUM(B68:O68)</f>
        <v>217.90438136009374</v>
      </c>
      <c r="R68" s="113"/>
    </row>
    <row r="69" spans="1:26" s="38" customFormat="1" ht="15" customHeight="1" thickTop="1">
      <c r="A69" s="70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37"/>
      <c r="Q69" s="56"/>
      <c r="R69" s="37"/>
    </row>
    <row r="70" spans="1:26" s="38" customFormat="1" ht="15" customHeight="1">
      <c r="A70" s="70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37"/>
      <c r="Q70" s="56"/>
      <c r="R70" s="37"/>
    </row>
    <row r="71" spans="1:26" s="38" customFormat="1" ht="15" customHeight="1">
      <c r="A71" s="309" t="s">
        <v>36</v>
      </c>
      <c r="B71" s="299"/>
      <c r="C71" s="299"/>
      <c r="D71" s="299"/>
      <c r="E71" s="299"/>
      <c r="F71" s="299"/>
      <c r="G71" s="299"/>
      <c r="H71" s="299"/>
      <c r="I71" s="299"/>
      <c r="J71" s="299"/>
      <c r="K71" s="299"/>
      <c r="L71" s="299"/>
      <c r="M71" s="299"/>
      <c r="N71" s="299"/>
      <c r="O71" s="299"/>
      <c r="P71" s="298"/>
      <c r="Q71" s="304"/>
      <c r="R71" s="37"/>
    </row>
    <row r="72" spans="1:26" s="38" customFormat="1" ht="15" customHeight="1">
      <c r="A72" s="310"/>
      <c r="B72" s="308"/>
      <c r="C72" s="308"/>
      <c r="D72" s="308"/>
      <c r="E72" s="308"/>
      <c r="F72" s="311"/>
      <c r="G72" s="299"/>
      <c r="H72" s="299"/>
      <c r="I72" s="299"/>
      <c r="J72" s="299"/>
      <c r="K72" s="299"/>
      <c r="L72" s="299"/>
      <c r="M72" s="299"/>
      <c r="N72" s="299"/>
      <c r="O72" s="299"/>
      <c r="P72" s="298"/>
      <c r="Q72" s="299"/>
      <c r="R72" s="37"/>
    </row>
    <row r="73" spans="1:26" s="38" customFormat="1" ht="15" customHeight="1">
      <c r="A73" s="312" t="s">
        <v>101</v>
      </c>
      <c r="B73" s="308"/>
      <c r="C73" s="308"/>
      <c r="D73" s="308"/>
      <c r="E73" s="308"/>
      <c r="F73" s="299"/>
      <c r="G73" s="299"/>
      <c r="H73" s="299"/>
      <c r="I73" s="299"/>
      <c r="J73" s="299"/>
      <c r="K73" s="299"/>
      <c r="L73" s="299"/>
      <c r="M73" s="299"/>
      <c r="N73" s="299"/>
      <c r="O73" s="299"/>
      <c r="P73" s="298"/>
      <c r="Q73" s="299"/>
      <c r="R73" s="37"/>
      <c r="S73" s="37"/>
      <c r="T73" s="37"/>
      <c r="U73" s="37"/>
      <c r="V73" s="37"/>
      <c r="W73" s="37"/>
    </row>
    <row r="74" spans="1:26" s="38" customFormat="1" ht="12.75">
      <c r="A74" s="313" t="s">
        <v>105</v>
      </c>
      <c r="B74" s="308">
        <f t="shared" ref="B74:L74" si="52">B21</f>
        <v>0.9</v>
      </c>
      <c r="C74" s="308">
        <f t="shared" si="52"/>
        <v>15.652659999999999</v>
      </c>
      <c r="D74" s="308">
        <f t="shared" si="52"/>
        <v>12.679566807999999</v>
      </c>
      <c r="E74" s="308">
        <f t="shared" si="52"/>
        <v>92.45101975536798</v>
      </c>
      <c r="F74" s="308">
        <f t="shared" si="52"/>
        <v>45.26170242739574</v>
      </c>
      <c r="G74" s="308">
        <f t="shared" si="52"/>
        <v>0</v>
      </c>
      <c r="H74" s="308">
        <f t="shared" si="52"/>
        <v>0</v>
      </c>
      <c r="I74" s="308">
        <f t="shared" si="52"/>
        <v>0</v>
      </c>
      <c r="J74" s="308">
        <f t="shared" si="52"/>
        <v>0</v>
      </c>
      <c r="K74" s="308">
        <f t="shared" si="52"/>
        <v>0</v>
      </c>
      <c r="L74" s="308">
        <f t="shared" si="52"/>
        <v>0</v>
      </c>
      <c r="M74" s="308"/>
      <c r="N74" s="308"/>
      <c r="O74" s="308"/>
      <c r="P74" s="298"/>
      <c r="Q74" s="299"/>
      <c r="R74" s="462"/>
      <c r="S74" s="462"/>
      <c r="T74" s="462"/>
      <c r="U74" s="462"/>
      <c r="V74" s="37"/>
      <c r="W74" s="37"/>
      <c r="Y74" s="90"/>
      <c r="Z74" s="90"/>
    </row>
    <row r="75" spans="1:26" s="38" customFormat="1" ht="15" customHeight="1">
      <c r="A75" s="313" t="s">
        <v>104</v>
      </c>
      <c r="B75" s="308">
        <v>0</v>
      </c>
      <c r="C75" s="308">
        <v>0</v>
      </c>
      <c r="D75" s="308">
        <v>0</v>
      </c>
      <c r="E75" s="308">
        <v>0</v>
      </c>
      <c r="F75" s="308">
        <v>0</v>
      </c>
      <c r="G75" s="308">
        <v>0</v>
      </c>
      <c r="H75" s="308">
        <v>0</v>
      </c>
      <c r="I75" s="308">
        <v>0</v>
      </c>
      <c r="J75" s="308">
        <v>0</v>
      </c>
      <c r="K75" s="308">
        <v>0</v>
      </c>
      <c r="L75" s="308">
        <v>0</v>
      </c>
      <c r="M75" s="308"/>
      <c r="N75" s="308"/>
      <c r="O75" s="308"/>
      <c r="P75" s="298"/>
      <c r="Q75" s="299"/>
      <c r="R75" s="91"/>
      <c r="S75" s="37"/>
      <c r="T75" s="37"/>
      <c r="U75" s="93"/>
      <c r="V75" s="37"/>
      <c r="W75" s="37"/>
      <c r="X75" s="94"/>
      <c r="Y75" s="92"/>
      <c r="Z75" s="92"/>
    </row>
    <row r="76" spans="1:26" s="38" customFormat="1" ht="12.75">
      <c r="A76" s="313" t="s">
        <v>92</v>
      </c>
      <c r="B76" s="308">
        <f>$B$74-B75</f>
        <v>0.9</v>
      </c>
      <c r="C76" s="308">
        <f>SUM($B$74:C74)-SUM($B$75:C75)</f>
        <v>16.552659999999999</v>
      </c>
      <c r="D76" s="308">
        <f>SUM($B$74:D74)-SUM($B$75:D75)</f>
        <v>29.232226808</v>
      </c>
      <c r="E76" s="308">
        <f>SUM($B$74:E74)-SUM($B$75:E75)</f>
        <v>121.68324656336799</v>
      </c>
      <c r="F76" s="308">
        <f>SUM($B$74:F74)-SUM($B$75:F75)</f>
        <v>166.94494899076372</v>
      </c>
      <c r="G76" s="308">
        <f>SUM($B$74:G74)-SUM($B$75:G75)</f>
        <v>166.94494899076372</v>
      </c>
      <c r="H76" s="308">
        <f>SUM($B$74:H74)-SUM($B$75:H75)</f>
        <v>166.94494899076372</v>
      </c>
      <c r="I76" s="308">
        <f>SUM($B$74:I74)-SUM($B$75:I75)</f>
        <v>166.94494899076372</v>
      </c>
      <c r="J76" s="308">
        <f>SUM($B$74:J74)-SUM($B$75:J75)</f>
        <v>166.94494899076372</v>
      </c>
      <c r="K76" s="308">
        <f>SUM($B$74:K74)-SUM($B$75:K75)</f>
        <v>166.94494899076372</v>
      </c>
      <c r="L76" s="308">
        <f>SUM($B$74:L74)-SUM($B$75:L75)</f>
        <v>166.94494899076372</v>
      </c>
      <c r="M76" s="308"/>
      <c r="N76" s="308"/>
      <c r="O76" s="308"/>
      <c r="P76" s="298"/>
      <c r="Q76" s="299"/>
      <c r="R76" s="91"/>
      <c r="S76" s="37"/>
      <c r="T76" s="37"/>
      <c r="U76" s="93"/>
      <c r="V76" s="37"/>
      <c r="W76" s="37"/>
      <c r="X76" s="94"/>
      <c r="Y76" s="92"/>
      <c r="Z76" s="92"/>
    </row>
    <row r="77" spans="1:26" s="38" customFormat="1" ht="15" customHeight="1">
      <c r="A77" s="313" t="s">
        <v>74</v>
      </c>
      <c r="B77" s="314">
        <v>0</v>
      </c>
      <c r="C77" s="314">
        <v>0</v>
      </c>
      <c r="D77" s="314">
        <v>0</v>
      </c>
      <c r="E77" s="314">
        <v>0</v>
      </c>
      <c r="F77" s="314">
        <f>$F$74*TaxDepr!$L5</f>
        <v>1.6973138410273403</v>
      </c>
      <c r="G77" s="314">
        <f>$F$74*TaxDepr!$L6</f>
        <v>3.2674422982336986</v>
      </c>
      <c r="H77" s="314">
        <f>$F$74*TaxDepr!$L7</f>
        <v>3.0221238710772136</v>
      </c>
      <c r="I77" s="314">
        <f>$F$74*TaxDepr!$L8</f>
        <v>2.7958153589402346</v>
      </c>
      <c r="J77" s="314">
        <f>$F$74*TaxDepr!$L9</f>
        <v>2.5858010596771188</v>
      </c>
      <c r="K77" s="314">
        <f>$F$74*TaxDepr!$L10</f>
        <v>2.392080973287865</v>
      </c>
      <c r="L77" s="314">
        <f>$F$74*TaxDepr!$L11</f>
        <v>2.2123920146511038</v>
      </c>
      <c r="M77" s="314"/>
      <c r="N77" s="314"/>
      <c r="O77" s="314"/>
      <c r="P77" s="298"/>
      <c r="Q77" s="299"/>
      <c r="R77" s="37"/>
      <c r="S77" s="37"/>
      <c r="T77" s="37"/>
      <c r="U77" s="37"/>
      <c r="V77" s="37"/>
      <c r="W77" s="37"/>
      <c r="X77" s="94"/>
      <c r="Y77" s="92"/>
      <c r="Z77" s="92"/>
    </row>
    <row r="78" spans="1:26" s="38" customFormat="1" ht="15" customHeight="1" thickBot="1">
      <c r="A78" s="313" t="s">
        <v>75</v>
      </c>
      <c r="B78" s="315">
        <f>B75+B77</f>
        <v>0</v>
      </c>
      <c r="C78" s="315">
        <f t="shared" ref="C78:L78" si="53">C75+C77</f>
        <v>0</v>
      </c>
      <c r="D78" s="315">
        <f t="shared" si="53"/>
        <v>0</v>
      </c>
      <c r="E78" s="315">
        <f t="shared" si="53"/>
        <v>0</v>
      </c>
      <c r="F78" s="315">
        <f t="shared" si="53"/>
        <v>1.6973138410273403</v>
      </c>
      <c r="G78" s="315">
        <f t="shared" si="53"/>
        <v>3.2674422982336986</v>
      </c>
      <c r="H78" s="315">
        <f t="shared" si="53"/>
        <v>3.0221238710772136</v>
      </c>
      <c r="I78" s="315">
        <f t="shared" si="53"/>
        <v>2.7958153589402346</v>
      </c>
      <c r="J78" s="315">
        <f t="shared" si="53"/>
        <v>2.5858010596771188</v>
      </c>
      <c r="K78" s="315">
        <f t="shared" si="53"/>
        <v>2.392080973287865</v>
      </c>
      <c r="L78" s="315">
        <f t="shared" si="53"/>
        <v>2.2123920146511038</v>
      </c>
      <c r="M78" s="315"/>
      <c r="N78" s="315"/>
      <c r="O78" s="308"/>
      <c r="P78" s="298"/>
      <c r="Q78" s="299"/>
      <c r="R78" s="37"/>
      <c r="S78" s="37"/>
      <c r="T78" s="37"/>
      <c r="U78" s="37"/>
      <c r="V78" s="37"/>
      <c r="W78" s="37"/>
      <c r="X78" s="94"/>
      <c r="Y78" s="92"/>
      <c r="Z78" s="92"/>
    </row>
    <row r="79" spans="1:26" s="38" customFormat="1" ht="15" customHeight="1" thickTop="1">
      <c r="A79" s="312"/>
      <c r="B79" s="308"/>
      <c r="C79" s="308"/>
      <c r="D79" s="308"/>
      <c r="E79" s="308"/>
      <c r="F79" s="299"/>
      <c r="G79" s="299"/>
      <c r="H79" s="299"/>
      <c r="I79" s="299"/>
      <c r="J79" s="299"/>
      <c r="K79" s="299"/>
      <c r="L79" s="299"/>
      <c r="M79" s="299"/>
      <c r="N79" s="299"/>
      <c r="O79" s="299"/>
      <c r="P79" s="298"/>
      <c r="Q79" s="299"/>
      <c r="R79" s="37"/>
      <c r="S79" s="37"/>
      <c r="T79" s="37"/>
      <c r="U79" s="37"/>
      <c r="V79" s="37"/>
      <c r="W79" s="37"/>
      <c r="X79" s="94"/>
      <c r="Y79" s="92"/>
      <c r="Z79" s="92"/>
    </row>
    <row r="80" spans="1:26" s="38" customFormat="1" ht="15" customHeight="1">
      <c r="A80" s="312" t="s">
        <v>102</v>
      </c>
      <c r="B80" s="308"/>
      <c r="C80" s="308"/>
      <c r="D80" s="308"/>
      <c r="E80" s="308"/>
      <c r="F80" s="299"/>
      <c r="G80" s="299"/>
      <c r="H80" s="299"/>
      <c r="I80" s="299"/>
      <c r="J80" s="299"/>
      <c r="K80" s="299"/>
      <c r="L80" s="299"/>
      <c r="M80" s="299"/>
      <c r="N80" s="299"/>
      <c r="O80" s="299"/>
      <c r="P80" s="298"/>
      <c r="Q80" s="299"/>
      <c r="R80" s="37"/>
      <c r="S80" s="37"/>
      <c r="T80" s="37"/>
      <c r="U80" s="37"/>
      <c r="V80" s="37"/>
      <c r="W80" s="37"/>
      <c r="X80" s="94"/>
      <c r="Y80" s="92"/>
      <c r="Z80" s="92"/>
    </row>
    <row r="81" spans="1:26" s="38" customFormat="1" ht="12.75">
      <c r="A81" s="313" t="s">
        <v>105</v>
      </c>
      <c r="B81" s="308">
        <f t="shared" ref="B81:L81" si="54">B21</f>
        <v>0.9</v>
      </c>
      <c r="C81" s="308">
        <f t="shared" si="54"/>
        <v>15.652659999999999</v>
      </c>
      <c r="D81" s="308">
        <f t="shared" si="54"/>
        <v>12.679566807999999</v>
      </c>
      <c r="E81" s="308">
        <f t="shared" si="54"/>
        <v>92.45101975536798</v>
      </c>
      <c r="F81" s="308">
        <f t="shared" si="54"/>
        <v>45.26170242739574</v>
      </c>
      <c r="G81" s="308">
        <f t="shared" si="54"/>
        <v>0</v>
      </c>
      <c r="H81" s="308">
        <f t="shared" si="54"/>
        <v>0</v>
      </c>
      <c r="I81" s="308">
        <f t="shared" si="54"/>
        <v>0</v>
      </c>
      <c r="J81" s="308">
        <f t="shared" si="54"/>
        <v>0</v>
      </c>
      <c r="K81" s="308">
        <f t="shared" si="54"/>
        <v>0</v>
      </c>
      <c r="L81" s="308">
        <f t="shared" si="54"/>
        <v>0</v>
      </c>
      <c r="M81" s="308"/>
      <c r="N81" s="308"/>
      <c r="O81" s="308"/>
      <c r="P81" s="298"/>
      <c r="Q81" s="299"/>
      <c r="R81" s="37"/>
      <c r="S81" s="91"/>
      <c r="T81" s="37"/>
      <c r="U81" s="97"/>
      <c r="V81" s="37"/>
      <c r="W81" s="37"/>
      <c r="X81" s="94"/>
      <c r="Y81" s="92"/>
      <c r="Z81" s="92"/>
    </row>
    <row r="82" spans="1:26" s="38" customFormat="1" ht="15" customHeight="1">
      <c r="A82" s="313" t="s">
        <v>104</v>
      </c>
      <c r="B82" s="308">
        <v>0</v>
      </c>
      <c r="C82" s="308">
        <v>0</v>
      </c>
      <c r="D82" s="308">
        <v>0</v>
      </c>
      <c r="E82" s="308">
        <v>0</v>
      </c>
      <c r="F82" s="308">
        <v>0</v>
      </c>
      <c r="G82" s="308">
        <v>0</v>
      </c>
      <c r="H82" s="308">
        <v>0</v>
      </c>
      <c r="I82" s="308">
        <v>0</v>
      </c>
      <c r="J82" s="308">
        <v>0</v>
      </c>
      <c r="K82" s="308">
        <v>0</v>
      </c>
      <c r="L82" s="308">
        <v>0</v>
      </c>
      <c r="M82" s="308"/>
      <c r="N82" s="308"/>
      <c r="O82" s="308"/>
      <c r="P82" s="298"/>
      <c r="Q82" s="299"/>
      <c r="R82" s="37"/>
      <c r="S82" s="91"/>
      <c r="T82" s="37"/>
      <c r="U82" s="97"/>
      <c r="V82" s="37"/>
      <c r="W82" s="37"/>
      <c r="X82" s="94"/>
      <c r="Y82" s="92"/>
      <c r="Z82" s="92"/>
    </row>
    <row r="83" spans="1:26" s="38" customFormat="1" ht="24.75" customHeight="1">
      <c r="A83" s="313" t="s">
        <v>92</v>
      </c>
      <c r="B83" s="308">
        <f>SUM($B$81:B81)</f>
        <v>0.9</v>
      </c>
      <c r="C83" s="308">
        <f>SUM($B$81:C81)</f>
        <v>16.552659999999999</v>
      </c>
      <c r="D83" s="308">
        <f>SUM($B$81:D81)</f>
        <v>29.232226808</v>
      </c>
      <c r="E83" s="308">
        <f>SUM($B$81:E81)</f>
        <v>121.68324656336799</v>
      </c>
      <c r="F83" s="308">
        <f>SUM($B$81:F81)</f>
        <v>166.94494899076372</v>
      </c>
      <c r="G83" s="308">
        <f>SUM($B$81:G81)</f>
        <v>166.94494899076372</v>
      </c>
      <c r="H83" s="308">
        <f>SUM($B$81:H81)</f>
        <v>166.94494899076372</v>
      </c>
      <c r="I83" s="308">
        <f>SUM($B$81:I81)</f>
        <v>166.94494899076372</v>
      </c>
      <c r="J83" s="308">
        <f>SUM($B$81:J81)</f>
        <v>166.94494899076372</v>
      </c>
      <c r="K83" s="308">
        <f>SUM($B$81:K81)</f>
        <v>166.94494899076372</v>
      </c>
      <c r="L83" s="308">
        <f>SUM($B$81:L81)</f>
        <v>166.94494899076372</v>
      </c>
      <c r="M83" s="308"/>
      <c r="N83" s="308"/>
      <c r="O83" s="308"/>
      <c r="P83" s="298"/>
      <c r="Q83" s="299"/>
      <c r="R83" s="37"/>
      <c r="S83" s="91"/>
      <c r="T83" s="37"/>
      <c r="U83" s="97"/>
      <c r="V83" s="37"/>
      <c r="W83" s="37"/>
      <c r="X83" s="94"/>
      <c r="Y83" s="92"/>
      <c r="Z83" s="92"/>
    </row>
    <row r="84" spans="1:26" s="38" customFormat="1" ht="15" customHeight="1">
      <c r="A84" s="313" t="s">
        <v>74</v>
      </c>
      <c r="B84" s="314">
        <v>0</v>
      </c>
      <c r="C84" s="314">
        <v>0</v>
      </c>
      <c r="D84" s="314">
        <v>0</v>
      </c>
      <c r="E84" s="314">
        <v>0</v>
      </c>
      <c r="F84" s="314">
        <f>F77</f>
        <v>1.6973138410273403</v>
      </c>
      <c r="G84" s="314">
        <f t="shared" ref="G84:L84" si="55">G77</f>
        <v>3.2674422982336986</v>
      </c>
      <c r="H84" s="314">
        <f t="shared" si="55"/>
        <v>3.0221238710772136</v>
      </c>
      <c r="I84" s="314">
        <f t="shared" si="55"/>
        <v>2.7958153589402346</v>
      </c>
      <c r="J84" s="314">
        <f t="shared" si="55"/>
        <v>2.5858010596771188</v>
      </c>
      <c r="K84" s="314">
        <f t="shared" si="55"/>
        <v>2.392080973287865</v>
      </c>
      <c r="L84" s="314">
        <f t="shared" si="55"/>
        <v>2.2123920146511038</v>
      </c>
      <c r="M84" s="314"/>
      <c r="N84" s="314"/>
      <c r="O84" s="314"/>
      <c r="P84" s="298"/>
      <c r="Q84" s="299"/>
      <c r="R84" s="37"/>
      <c r="S84" s="91"/>
      <c r="T84" s="37"/>
      <c r="U84" s="97"/>
      <c r="V84" s="37"/>
      <c r="W84" s="37"/>
      <c r="X84" s="94"/>
      <c r="Y84" s="92"/>
      <c r="Z84" s="92"/>
    </row>
    <row r="85" spans="1:26" s="38" customFormat="1" ht="15" customHeight="1" thickBot="1">
      <c r="A85" s="313" t="s">
        <v>75</v>
      </c>
      <c r="B85" s="315">
        <f>B82+B84</f>
        <v>0</v>
      </c>
      <c r="C85" s="315">
        <f t="shared" ref="C85:L85" si="56">C82+C84</f>
        <v>0</v>
      </c>
      <c r="D85" s="315">
        <f t="shared" si="56"/>
        <v>0</v>
      </c>
      <c r="E85" s="315">
        <f t="shared" si="56"/>
        <v>0</v>
      </c>
      <c r="F85" s="315">
        <f t="shared" si="56"/>
        <v>1.6973138410273403</v>
      </c>
      <c r="G85" s="315">
        <f t="shared" si="56"/>
        <v>3.2674422982336986</v>
      </c>
      <c r="H85" s="315">
        <f t="shared" si="56"/>
        <v>3.0221238710772136</v>
      </c>
      <c r="I85" s="315">
        <f t="shared" si="56"/>
        <v>2.7958153589402346</v>
      </c>
      <c r="J85" s="315">
        <f t="shared" si="56"/>
        <v>2.5858010596771188</v>
      </c>
      <c r="K85" s="315">
        <f t="shared" si="56"/>
        <v>2.392080973287865</v>
      </c>
      <c r="L85" s="315">
        <f t="shared" si="56"/>
        <v>2.2123920146511038</v>
      </c>
      <c r="M85" s="315"/>
      <c r="N85" s="315"/>
      <c r="O85" s="308"/>
      <c r="P85" s="298"/>
      <c r="Q85" s="299"/>
      <c r="R85" s="98"/>
      <c r="S85" s="37"/>
      <c r="T85" s="37"/>
      <c r="U85" s="99"/>
      <c r="V85" s="37"/>
      <c r="W85" s="37"/>
      <c r="X85" s="94"/>
      <c r="Y85" s="92"/>
      <c r="Z85" s="92"/>
    </row>
    <row r="86" spans="1:26" s="38" customFormat="1" ht="15" customHeight="1" thickTop="1">
      <c r="A86" s="310"/>
      <c r="B86" s="308"/>
      <c r="C86" s="308"/>
      <c r="D86" s="308"/>
      <c r="E86" s="308"/>
      <c r="F86" s="299"/>
      <c r="G86" s="299"/>
      <c r="H86" s="299"/>
      <c r="I86" s="299"/>
      <c r="J86" s="299"/>
      <c r="K86" s="299"/>
      <c r="L86" s="299"/>
      <c r="M86" s="299"/>
      <c r="N86" s="299"/>
      <c r="O86" s="299"/>
      <c r="P86" s="298"/>
      <c r="Q86" s="299"/>
      <c r="R86" s="37"/>
      <c r="S86" s="37"/>
      <c r="T86" s="37"/>
      <c r="U86" s="37"/>
      <c r="V86" s="37"/>
      <c r="W86" s="37"/>
      <c r="X86" s="94"/>
      <c r="Y86" s="92"/>
      <c r="Z86" s="92"/>
    </row>
    <row r="87" spans="1:26" s="38" customFormat="1" ht="15" customHeight="1">
      <c r="A87" s="102" t="s">
        <v>68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37"/>
      <c r="Q87" s="57"/>
      <c r="R87" s="37"/>
      <c r="S87" s="37"/>
      <c r="T87" s="37"/>
      <c r="U87" s="37"/>
      <c r="V87" s="37"/>
      <c r="W87" s="37"/>
    </row>
    <row r="88" spans="1:26" s="38" customFormat="1" ht="15" customHeight="1">
      <c r="A88" s="109" t="s">
        <v>90</v>
      </c>
      <c r="B88" s="290">
        <f t="shared" ref="B88:K88" si="57">$B$21*(1-$B$5)/$B$3</f>
        <v>0.09</v>
      </c>
      <c r="C88" s="290">
        <f t="shared" si="57"/>
        <v>0.09</v>
      </c>
      <c r="D88" s="290">
        <f t="shared" si="57"/>
        <v>0.09</v>
      </c>
      <c r="E88" s="290">
        <f t="shared" si="57"/>
        <v>0.09</v>
      </c>
      <c r="F88" s="290">
        <f t="shared" si="57"/>
        <v>0.09</v>
      </c>
      <c r="G88" s="290">
        <f t="shared" si="57"/>
        <v>0.09</v>
      </c>
      <c r="H88" s="290">
        <f t="shared" si="57"/>
        <v>0.09</v>
      </c>
      <c r="I88" s="290">
        <f t="shared" si="57"/>
        <v>0.09</v>
      </c>
      <c r="J88" s="290">
        <f t="shared" si="57"/>
        <v>0.09</v>
      </c>
      <c r="K88" s="290">
        <f t="shared" si="57"/>
        <v>0.09</v>
      </c>
      <c r="L88" s="290"/>
      <c r="M88" s="290"/>
      <c r="N88" s="290"/>
      <c r="O88" s="290"/>
      <c r="P88" s="37"/>
      <c r="Q88" s="75">
        <f t="shared" ref="Q88:Q98" si="58">SUM(B88:P88)</f>
        <v>0.8999999999999998</v>
      </c>
      <c r="R88" s="37"/>
    </row>
    <row r="89" spans="1:26" s="38" customFormat="1" ht="15" customHeight="1">
      <c r="A89" s="109">
        <v>2015</v>
      </c>
      <c r="B89" s="290"/>
      <c r="C89" s="290">
        <f t="shared" ref="C89:L89" si="59">$C$21*(1-$B$5)/$B$3</f>
        <v>1.5652659999999998</v>
      </c>
      <c r="D89" s="290">
        <f t="shared" si="59"/>
        <v>1.5652659999999998</v>
      </c>
      <c r="E89" s="290">
        <f t="shared" si="59"/>
        <v>1.5652659999999998</v>
      </c>
      <c r="F89" s="290">
        <f t="shared" si="59"/>
        <v>1.5652659999999998</v>
      </c>
      <c r="G89" s="290">
        <f t="shared" si="59"/>
        <v>1.5652659999999998</v>
      </c>
      <c r="H89" s="290">
        <f t="shared" si="59"/>
        <v>1.5652659999999998</v>
      </c>
      <c r="I89" s="290">
        <f t="shared" si="59"/>
        <v>1.5652659999999998</v>
      </c>
      <c r="J89" s="290">
        <f t="shared" si="59"/>
        <v>1.5652659999999998</v>
      </c>
      <c r="K89" s="290">
        <f t="shared" si="59"/>
        <v>1.5652659999999998</v>
      </c>
      <c r="L89" s="290">
        <f t="shared" si="59"/>
        <v>1.5652659999999998</v>
      </c>
      <c r="M89" s="290"/>
      <c r="N89" s="290"/>
      <c r="O89" s="290"/>
      <c r="P89" s="37"/>
      <c r="Q89" s="75">
        <f t="shared" si="58"/>
        <v>15.652659999999996</v>
      </c>
      <c r="R89" s="37"/>
    </row>
    <row r="90" spans="1:26" s="38" customFormat="1" ht="15" customHeight="1">
      <c r="A90" s="109">
        <v>2016</v>
      </c>
      <c r="B90" s="290"/>
      <c r="C90" s="290"/>
      <c r="D90" s="290">
        <f>$D$21*(1-$B$5)/$B$3</f>
        <v>1.2679566807999998</v>
      </c>
      <c r="E90" s="290">
        <f>$D$21*(1-$B$5)/$B$3</f>
        <v>1.2679566807999998</v>
      </c>
      <c r="F90" s="290">
        <f>$D$21*(1-$B$5)/$B$3</f>
        <v>1.2679566807999998</v>
      </c>
      <c r="G90" s="290">
        <f>$D$21*(1-$B$5)/$B$3</f>
        <v>1.2679566807999998</v>
      </c>
      <c r="H90" s="290">
        <f>$D$21*(1-$B$5)/$B$3</f>
        <v>1.2679566807999998</v>
      </c>
      <c r="I90" s="290">
        <f t="shared" ref="I90:M90" si="60">$D$21*(1-$B$5)/$B$3</f>
        <v>1.2679566807999998</v>
      </c>
      <c r="J90" s="290">
        <f t="shared" si="60"/>
        <v>1.2679566807999998</v>
      </c>
      <c r="K90" s="290">
        <f t="shared" si="60"/>
        <v>1.2679566807999998</v>
      </c>
      <c r="L90" s="290">
        <f t="shared" si="60"/>
        <v>1.2679566807999998</v>
      </c>
      <c r="M90" s="290">
        <f t="shared" si="60"/>
        <v>1.2679566807999998</v>
      </c>
      <c r="N90" s="290"/>
      <c r="O90" s="290"/>
      <c r="P90" s="37"/>
      <c r="Q90" s="75">
        <f t="shared" si="58"/>
        <v>12.679566807999995</v>
      </c>
      <c r="R90" s="37"/>
    </row>
    <row r="91" spans="1:26" s="38" customFormat="1" ht="15" customHeight="1">
      <c r="A91" s="109">
        <v>2017</v>
      </c>
      <c r="B91" s="290"/>
      <c r="C91" s="290"/>
      <c r="D91" s="290"/>
      <c r="E91" s="290">
        <f>$E$21*(1-$B$5)/$B$3</f>
        <v>9.245101975536798</v>
      </c>
      <c r="F91" s="290">
        <f>$E$21*(1-$B$5)/$B$3</f>
        <v>9.245101975536798</v>
      </c>
      <c r="G91" s="290">
        <f>$E$21*(1-$B$5)/$B$3</f>
        <v>9.245101975536798</v>
      </c>
      <c r="H91" s="290">
        <f>$E$21*(1-$B$5)/$B$3</f>
        <v>9.245101975536798</v>
      </c>
      <c r="I91" s="290">
        <f>$E$21*(1-$B$5)/$B$3</f>
        <v>9.245101975536798</v>
      </c>
      <c r="J91" s="290">
        <f t="shared" ref="J91:N91" si="61">$E$21*(1-$B$5)/$B$3</f>
        <v>9.245101975536798</v>
      </c>
      <c r="K91" s="290">
        <f t="shared" si="61"/>
        <v>9.245101975536798</v>
      </c>
      <c r="L91" s="290">
        <f t="shared" si="61"/>
        <v>9.245101975536798</v>
      </c>
      <c r="M91" s="290">
        <f t="shared" si="61"/>
        <v>9.245101975536798</v>
      </c>
      <c r="N91" s="290">
        <f t="shared" si="61"/>
        <v>9.245101975536798</v>
      </c>
      <c r="O91" s="290"/>
      <c r="P91" s="37"/>
      <c r="Q91" s="75">
        <f t="shared" si="58"/>
        <v>92.45101975536798</v>
      </c>
      <c r="R91" s="37"/>
    </row>
    <row r="92" spans="1:26" s="38" customFormat="1" ht="15" customHeight="1">
      <c r="A92" s="109">
        <v>2018</v>
      </c>
      <c r="B92" s="290"/>
      <c r="C92" s="290"/>
      <c r="D92" s="290"/>
      <c r="E92" s="290"/>
      <c r="F92" s="290">
        <f>$F$21*(1-$B$5)/$B$3</f>
        <v>4.5261702427395738</v>
      </c>
      <c r="G92" s="290">
        <f>$F$21*(1-$B$5)/$B$3</f>
        <v>4.5261702427395738</v>
      </c>
      <c r="H92" s="290">
        <f>$F$21*(1-$B$5)/$B$3</f>
        <v>4.5261702427395738</v>
      </c>
      <c r="I92" s="290">
        <f>$F$21*(1-$B$5)/$B$3</f>
        <v>4.5261702427395738</v>
      </c>
      <c r="J92" s="290">
        <f>$F$21*(1-$B$5)/$B$3</f>
        <v>4.5261702427395738</v>
      </c>
      <c r="K92" s="290">
        <f t="shared" ref="K92:O92" si="62">$F$21*(1-$B$5)/$B$3</f>
        <v>4.5261702427395738</v>
      </c>
      <c r="L92" s="290">
        <f t="shared" si="62"/>
        <v>4.5261702427395738</v>
      </c>
      <c r="M92" s="290">
        <f t="shared" si="62"/>
        <v>4.5261702427395738</v>
      </c>
      <c r="N92" s="290">
        <f t="shared" si="62"/>
        <v>4.5261702427395738</v>
      </c>
      <c r="O92" s="290">
        <f t="shared" si="62"/>
        <v>4.5261702427395738</v>
      </c>
      <c r="P92" s="37"/>
      <c r="Q92" s="75">
        <f t="shared" si="58"/>
        <v>45.26170242739574</v>
      </c>
      <c r="R92" s="37"/>
    </row>
    <row r="93" spans="1:26" s="38" customFormat="1" ht="15" customHeight="1">
      <c r="A93" s="109">
        <v>2019</v>
      </c>
      <c r="B93" s="290"/>
      <c r="C93" s="290"/>
      <c r="D93" s="290"/>
      <c r="E93" s="290"/>
      <c r="F93" s="290"/>
      <c r="G93" s="290">
        <f t="shared" ref="G93:L93" si="63">$G$21*(1-$B$5)/$B$3</f>
        <v>0</v>
      </c>
      <c r="H93" s="290">
        <f t="shared" si="63"/>
        <v>0</v>
      </c>
      <c r="I93" s="290">
        <f t="shared" si="63"/>
        <v>0</v>
      </c>
      <c r="J93" s="290">
        <f t="shared" si="63"/>
        <v>0</v>
      </c>
      <c r="K93" s="290">
        <f t="shared" si="63"/>
        <v>0</v>
      </c>
      <c r="L93" s="290">
        <f t="shared" si="63"/>
        <v>0</v>
      </c>
      <c r="M93" s="290"/>
      <c r="N93" s="290"/>
      <c r="O93" s="290"/>
      <c r="P93" s="37"/>
      <c r="Q93" s="75">
        <f t="shared" si="58"/>
        <v>0</v>
      </c>
      <c r="R93" s="37"/>
    </row>
    <row r="94" spans="1:26" s="38" customFormat="1" ht="15" customHeight="1">
      <c r="A94" s="109">
        <v>2020</v>
      </c>
      <c r="B94" s="290"/>
      <c r="C94" s="290"/>
      <c r="D94" s="290"/>
      <c r="E94" s="290"/>
      <c r="F94" s="290"/>
      <c r="G94" s="290"/>
      <c r="H94" s="290">
        <f>$H$21*(1-$B$5)/$B$3</f>
        <v>0</v>
      </c>
      <c r="I94" s="290">
        <f>$H$21*(1-$B$5)/$B$3</f>
        <v>0</v>
      </c>
      <c r="J94" s="290">
        <f>$H$21*(1-$B$5)/$B$3</f>
        <v>0</v>
      </c>
      <c r="K94" s="290">
        <f>$H$21*(1-$B$5)/$B$3</f>
        <v>0</v>
      </c>
      <c r="L94" s="290">
        <f>$H$21*(1-$B$5)/$B$3</f>
        <v>0</v>
      </c>
      <c r="M94" s="290"/>
      <c r="N94" s="290"/>
      <c r="O94" s="290"/>
      <c r="P94" s="37"/>
      <c r="Q94" s="75">
        <f t="shared" si="58"/>
        <v>0</v>
      </c>
      <c r="R94" s="37"/>
    </row>
    <row r="95" spans="1:26" s="38" customFormat="1" ht="15" customHeight="1">
      <c r="A95" s="109">
        <v>2021</v>
      </c>
      <c r="B95" s="290"/>
      <c r="C95" s="290"/>
      <c r="D95" s="290"/>
      <c r="E95" s="290"/>
      <c r="F95" s="290"/>
      <c r="G95" s="290"/>
      <c r="H95" s="290"/>
      <c r="I95" s="290">
        <f>$I$21*(1-$B$5)/$B$3</f>
        <v>0</v>
      </c>
      <c r="J95" s="290">
        <f>$I$21*(1-$B$5)/$B$3</f>
        <v>0</v>
      </c>
      <c r="K95" s="290">
        <f>$I$21*(1-$B$5)/$B$3</f>
        <v>0</v>
      </c>
      <c r="L95" s="290">
        <f>$I$21*(1-$B$5)/$B$3</f>
        <v>0</v>
      </c>
      <c r="M95" s="290"/>
      <c r="N95" s="290"/>
      <c r="O95" s="290"/>
      <c r="P95" s="37"/>
      <c r="Q95" s="75">
        <f t="shared" si="58"/>
        <v>0</v>
      </c>
      <c r="R95" s="37"/>
    </row>
    <row r="96" spans="1:26" s="38" customFormat="1" ht="15" customHeight="1">
      <c r="A96" s="109">
        <v>2022</v>
      </c>
      <c r="B96" s="290"/>
      <c r="C96" s="290"/>
      <c r="D96" s="290"/>
      <c r="E96" s="290"/>
      <c r="F96" s="290"/>
      <c r="G96" s="290"/>
      <c r="H96" s="290"/>
      <c r="I96" s="290"/>
      <c r="J96" s="290">
        <f>$J$21*(1-$B$5)/$B$3</f>
        <v>0</v>
      </c>
      <c r="K96" s="290">
        <f>$J$21*(1-$B$5)/$B$3</f>
        <v>0</v>
      </c>
      <c r="L96" s="290">
        <f>$J$21*(1-$B$5)/$B$3</f>
        <v>0</v>
      </c>
      <c r="M96" s="290"/>
      <c r="N96" s="290"/>
      <c r="O96" s="290"/>
      <c r="P96" s="37"/>
      <c r="Q96" s="75">
        <f t="shared" si="58"/>
        <v>0</v>
      </c>
      <c r="R96" s="37"/>
    </row>
    <row r="97" spans="1:18" s="38" customFormat="1" ht="15" customHeight="1">
      <c r="A97" s="109">
        <v>2023</v>
      </c>
      <c r="B97" s="290"/>
      <c r="C97" s="290"/>
      <c r="D97" s="290"/>
      <c r="E97" s="290"/>
      <c r="F97" s="290"/>
      <c r="G97" s="290"/>
      <c r="H97" s="290"/>
      <c r="I97" s="290"/>
      <c r="J97" s="290"/>
      <c r="K97" s="290">
        <f>$K$21*(1-$B$5)/$B$3</f>
        <v>0</v>
      </c>
      <c r="L97" s="290">
        <f>$K$21*(1-$B$5)/$B$3</f>
        <v>0</v>
      </c>
      <c r="M97" s="290"/>
      <c r="N97" s="290"/>
      <c r="O97" s="290"/>
      <c r="P97" s="37"/>
      <c r="Q97" s="75">
        <f t="shared" si="58"/>
        <v>0</v>
      </c>
      <c r="R97" s="37"/>
    </row>
    <row r="98" spans="1:18" s="38" customFormat="1" ht="15" customHeight="1">
      <c r="A98" s="109">
        <v>2024</v>
      </c>
      <c r="B98" s="290"/>
      <c r="C98" s="290"/>
      <c r="D98" s="290"/>
      <c r="E98" s="290"/>
      <c r="F98" s="290"/>
      <c r="G98" s="290"/>
      <c r="H98" s="290"/>
      <c r="I98" s="290"/>
      <c r="J98" s="290"/>
      <c r="K98" s="290"/>
      <c r="L98" s="290">
        <f>$L$21*(1-$B$5)/$B$3</f>
        <v>0</v>
      </c>
      <c r="M98" s="290"/>
      <c r="N98" s="290"/>
      <c r="O98" s="290"/>
      <c r="P98" s="37"/>
      <c r="Q98" s="75">
        <f t="shared" si="58"/>
        <v>0</v>
      </c>
      <c r="R98" s="37"/>
    </row>
    <row r="99" spans="1:18" s="105" customFormat="1" ht="15" customHeight="1" thickBot="1">
      <c r="A99" s="101"/>
      <c r="B99" s="104">
        <f t="shared" ref="B99:O99" si="64">SUM(B88:B98)</f>
        <v>0.09</v>
      </c>
      <c r="C99" s="104">
        <f t="shared" si="64"/>
        <v>1.6552659999999999</v>
      </c>
      <c r="D99" s="104">
        <f t="shared" si="64"/>
        <v>2.9232226807999995</v>
      </c>
      <c r="E99" s="104">
        <f t="shared" si="64"/>
        <v>12.168324656336797</v>
      </c>
      <c r="F99" s="104">
        <f t="shared" si="64"/>
        <v>16.694494899076371</v>
      </c>
      <c r="G99" s="104">
        <f t="shared" si="64"/>
        <v>16.694494899076371</v>
      </c>
      <c r="H99" s="104">
        <f t="shared" si="64"/>
        <v>16.694494899076371</v>
      </c>
      <c r="I99" s="104">
        <f t="shared" si="64"/>
        <v>16.694494899076371</v>
      </c>
      <c r="J99" s="104">
        <f t="shared" si="64"/>
        <v>16.694494899076371</v>
      </c>
      <c r="K99" s="104">
        <f t="shared" si="64"/>
        <v>16.694494899076371</v>
      </c>
      <c r="L99" s="104">
        <f t="shared" si="64"/>
        <v>16.604494899076371</v>
      </c>
      <c r="M99" s="104">
        <f t="shared" si="64"/>
        <v>15.03922889907637</v>
      </c>
      <c r="N99" s="104">
        <f t="shared" si="64"/>
        <v>13.771272218276373</v>
      </c>
      <c r="O99" s="104">
        <f t="shared" si="64"/>
        <v>4.5261702427395738</v>
      </c>
      <c r="P99" s="47"/>
      <c r="Q99" s="58">
        <f>SUM(Q88:Q98)</f>
        <v>166.94494899076372</v>
      </c>
      <c r="R99" s="47"/>
    </row>
    <row r="100" spans="1:18" s="38" customFormat="1" ht="15" customHeight="1" thickTop="1">
      <c r="A100" s="103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37"/>
      <c r="Q100" s="57"/>
      <c r="R100" s="37"/>
    </row>
    <row r="101" spans="1:18" s="38" customFormat="1" ht="15" customHeight="1">
      <c r="A101" s="319" t="s">
        <v>69</v>
      </c>
      <c r="B101" s="299"/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  <c r="M101" s="299"/>
      <c r="N101" s="299"/>
      <c r="O101" s="299"/>
      <c r="P101" s="298"/>
      <c r="Q101" s="304"/>
      <c r="R101" s="37"/>
    </row>
    <row r="102" spans="1:18" s="38" customFormat="1" ht="15" customHeight="1">
      <c r="A102" s="320" t="s">
        <v>90</v>
      </c>
      <c r="B102" s="299">
        <f t="shared" ref="B102:L102" si="65">$B$21/$B$3</f>
        <v>0.09</v>
      </c>
      <c r="C102" s="299">
        <f t="shared" si="65"/>
        <v>0.09</v>
      </c>
      <c r="D102" s="299">
        <f t="shared" si="65"/>
        <v>0.09</v>
      </c>
      <c r="E102" s="299">
        <f t="shared" si="65"/>
        <v>0.09</v>
      </c>
      <c r="F102" s="299">
        <f t="shared" si="65"/>
        <v>0.09</v>
      </c>
      <c r="G102" s="299">
        <f t="shared" si="65"/>
        <v>0.09</v>
      </c>
      <c r="H102" s="299">
        <f t="shared" si="65"/>
        <v>0.09</v>
      </c>
      <c r="I102" s="299">
        <f t="shared" si="65"/>
        <v>0.09</v>
      </c>
      <c r="J102" s="299">
        <f t="shared" si="65"/>
        <v>0.09</v>
      </c>
      <c r="K102" s="299">
        <f t="shared" si="65"/>
        <v>0.09</v>
      </c>
      <c r="L102" s="299">
        <f t="shared" si="65"/>
        <v>0.09</v>
      </c>
      <c r="M102" s="299"/>
      <c r="N102" s="299"/>
      <c r="O102" s="299"/>
      <c r="P102" s="298"/>
      <c r="Q102" s="299">
        <f t="shared" ref="Q102:Q112" si="66">SUM(B102:P102)</f>
        <v>0.98999999999999977</v>
      </c>
      <c r="R102" s="37"/>
    </row>
    <row r="103" spans="1:18" s="38" customFormat="1" ht="15" customHeight="1">
      <c r="A103" s="320">
        <v>2015</v>
      </c>
      <c r="B103" s="299"/>
      <c r="C103" s="299">
        <f t="shared" ref="C103:L103" si="67">$C$21/$B$3</f>
        <v>1.5652659999999998</v>
      </c>
      <c r="D103" s="299">
        <f t="shared" si="67"/>
        <v>1.5652659999999998</v>
      </c>
      <c r="E103" s="299">
        <f t="shared" si="67"/>
        <v>1.5652659999999998</v>
      </c>
      <c r="F103" s="299">
        <f t="shared" si="67"/>
        <v>1.5652659999999998</v>
      </c>
      <c r="G103" s="299">
        <f t="shared" si="67"/>
        <v>1.5652659999999998</v>
      </c>
      <c r="H103" s="299">
        <f t="shared" si="67"/>
        <v>1.5652659999999998</v>
      </c>
      <c r="I103" s="299">
        <f t="shared" si="67"/>
        <v>1.5652659999999998</v>
      </c>
      <c r="J103" s="299">
        <f t="shared" si="67"/>
        <v>1.5652659999999998</v>
      </c>
      <c r="K103" s="299">
        <f t="shared" si="67"/>
        <v>1.5652659999999998</v>
      </c>
      <c r="L103" s="299">
        <f t="shared" si="67"/>
        <v>1.5652659999999998</v>
      </c>
      <c r="M103" s="299"/>
      <c r="N103" s="299"/>
      <c r="O103" s="299"/>
      <c r="P103" s="298"/>
      <c r="Q103" s="299">
        <f t="shared" si="66"/>
        <v>15.652659999999996</v>
      </c>
      <c r="R103" s="37"/>
    </row>
    <row r="104" spans="1:18" s="38" customFormat="1" ht="15" customHeight="1">
      <c r="A104" s="320">
        <v>2016</v>
      </c>
      <c r="B104" s="299"/>
      <c r="C104" s="299"/>
      <c r="D104" s="299">
        <f t="shared" ref="D104:L104" si="68">$D$21/$B$3</f>
        <v>1.2679566807999998</v>
      </c>
      <c r="E104" s="299">
        <f t="shared" si="68"/>
        <v>1.2679566807999998</v>
      </c>
      <c r="F104" s="299">
        <f t="shared" si="68"/>
        <v>1.2679566807999998</v>
      </c>
      <c r="G104" s="299">
        <f t="shared" si="68"/>
        <v>1.2679566807999998</v>
      </c>
      <c r="H104" s="299">
        <f t="shared" si="68"/>
        <v>1.2679566807999998</v>
      </c>
      <c r="I104" s="299">
        <f t="shared" si="68"/>
        <v>1.2679566807999998</v>
      </c>
      <c r="J104" s="299">
        <f t="shared" si="68"/>
        <v>1.2679566807999998</v>
      </c>
      <c r="K104" s="299">
        <f t="shared" si="68"/>
        <v>1.2679566807999998</v>
      </c>
      <c r="L104" s="299">
        <f t="shared" si="68"/>
        <v>1.2679566807999998</v>
      </c>
      <c r="M104" s="299"/>
      <c r="N104" s="299"/>
      <c r="O104" s="299"/>
      <c r="P104" s="298"/>
      <c r="Q104" s="299">
        <f t="shared" si="66"/>
        <v>11.411610127199996</v>
      </c>
      <c r="R104" s="37"/>
    </row>
    <row r="105" spans="1:18" s="38" customFormat="1" ht="15" customHeight="1">
      <c r="A105" s="320">
        <v>2017</v>
      </c>
      <c r="B105" s="299"/>
      <c r="C105" s="299"/>
      <c r="D105" s="299"/>
      <c r="E105" s="299">
        <f t="shared" ref="E105:L105" si="69">$E$21/$B$3</f>
        <v>9.245101975536798</v>
      </c>
      <c r="F105" s="299">
        <f t="shared" si="69"/>
        <v>9.245101975536798</v>
      </c>
      <c r="G105" s="299">
        <f t="shared" si="69"/>
        <v>9.245101975536798</v>
      </c>
      <c r="H105" s="299">
        <f t="shared" si="69"/>
        <v>9.245101975536798</v>
      </c>
      <c r="I105" s="299">
        <f t="shared" si="69"/>
        <v>9.245101975536798</v>
      </c>
      <c r="J105" s="299">
        <f t="shared" si="69"/>
        <v>9.245101975536798</v>
      </c>
      <c r="K105" s="299">
        <f t="shared" si="69"/>
        <v>9.245101975536798</v>
      </c>
      <c r="L105" s="299">
        <f t="shared" si="69"/>
        <v>9.245101975536798</v>
      </c>
      <c r="M105" s="299"/>
      <c r="N105" s="299"/>
      <c r="O105" s="299"/>
      <c r="P105" s="298"/>
      <c r="Q105" s="299">
        <f t="shared" si="66"/>
        <v>73.960815804294384</v>
      </c>
      <c r="R105" s="37"/>
    </row>
    <row r="106" spans="1:18" s="38" customFormat="1" ht="15" customHeight="1">
      <c r="A106" s="320">
        <v>2018</v>
      </c>
      <c r="B106" s="299"/>
      <c r="C106" s="299"/>
      <c r="D106" s="299"/>
      <c r="E106" s="299"/>
      <c r="F106" s="299">
        <f t="shared" ref="F106:L106" si="70">$F$21/$B$3</f>
        <v>4.5261702427395738</v>
      </c>
      <c r="G106" s="299">
        <f t="shared" si="70"/>
        <v>4.5261702427395738</v>
      </c>
      <c r="H106" s="299">
        <f t="shared" si="70"/>
        <v>4.5261702427395738</v>
      </c>
      <c r="I106" s="299">
        <f t="shared" si="70"/>
        <v>4.5261702427395738</v>
      </c>
      <c r="J106" s="299">
        <f t="shared" si="70"/>
        <v>4.5261702427395738</v>
      </c>
      <c r="K106" s="299">
        <f t="shared" si="70"/>
        <v>4.5261702427395738</v>
      </c>
      <c r="L106" s="299">
        <f t="shared" si="70"/>
        <v>4.5261702427395738</v>
      </c>
      <c r="M106" s="299"/>
      <c r="N106" s="299"/>
      <c r="O106" s="299"/>
      <c r="P106" s="298"/>
      <c r="Q106" s="299">
        <f t="shared" si="66"/>
        <v>31.683191699177019</v>
      </c>
      <c r="R106" s="37"/>
    </row>
    <row r="107" spans="1:18" s="38" customFormat="1" ht="15" customHeight="1">
      <c r="A107" s="320">
        <v>2019</v>
      </c>
      <c r="B107" s="299"/>
      <c r="C107" s="299"/>
      <c r="D107" s="299"/>
      <c r="E107" s="299"/>
      <c r="F107" s="299"/>
      <c r="G107" s="299">
        <f t="shared" ref="G107:L107" si="71">$G$21/$B$3</f>
        <v>0</v>
      </c>
      <c r="H107" s="299">
        <f t="shared" si="71"/>
        <v>0</v>
      </c>
      <c r="I107" s="299">
        <f t="shared" si="71"/>
        <v>0</v>
      </c>
      <c r="J107" s="299">
        <f t="shared" si="71"/>
        <v>0</v>
      </c>
      <c r="K107" s="299">
        <f t="shared" si="71"/>
        <v>0</v>
      </c>
      <c r="L107" s="299">
        <f t="shared" si="71"/>
        <v>0</v>
      </c>
      <c r="M107" s="299"/>
      <c r="N107" s="299"/>
      <c r="O107" s="299"/>
      <c r="P107" s="298"/>
      <c r="Q107" s="299">
        <f t="shared" si="66"/>
        <v>0</v>
      </c>
      <c r="R107" s="37"/>
    </row>
    <row r="108" spans="1:18" s="38" customFormat="1" ht="15" customHeight="1">
      <c r="A108" s="320">
        <v>2020</v>
      </c>
      <c r="B108" s="299"/>
      <c r="C108" s="299"/>
      <c r="D108" s="299"/>
      <c r="E108" s="299"/>
      <c r="F108" s="299"/>
      <c r="G108" s="299"/>
      <c r="H108" s="299">
        <f>$H$21/$B$3</f>
        <v>0</v>
      </c>
      <c r="I108" s="299">
        <f>$H$21/$B$3</f>
        <v>0</v>
      </c>
      <c r="J108" s="299">
        <f>$H$21/$B$3</f>
        <v>0</v>
      </c>
      <c r="K108" s="299">
        <f>$H$21/$B$3</f>
        <v>0</v>
      </c>
      <c r="L108" s="299">
        <f>$H$21/$B$3</f>
        <v>0</v>
      </c>
      <c r="M108" s="299"/>
      <c r="N108" s="299"/>
      <c r="O108" s="299"/>
      <c r="P108" s="298"/>
      <c r="Q108" s="299">
        <f t="shared" si="66"/>
        <v>0</v>
      </c>
      <c r="R108" s="37"/>
    </row>
    <row r="109" spans="1:18" s="38" customFormat="1" ht="15" customHeight="1">
      <c r="A109" s="320">
        <v>2021</v>
      </c>
      <c r="B109" s="299"/>
      <c r="C109" s="299"/>
      <c r="D109" s="299"/>
      <c r="E109" s="299"/>
      <c r="F109" s="299"/>
      <c r="G109" s="299"/>
      <c r="H109" s="299"/>
      <c r="I109" s="299">
        <f>$I$21/$B$3</f>
        <v>0</v>
      </c>
      <c r="J109" s="299">
        <f>$I$21/$B$3</f>
        <v>0</v>
      </c>
      <c r="K109" s="299">
        <f>$I$21/$B$3</f>
        <v>0</v>
      </c>
      <c r="L109" s="299">
        <f>$I$21/$B$3</f>
        <v>0</v>
      </c>
      <c r="M109" s="299"/>
      <c r="N109" s="299"/>
      <c r="O109" s="299"/>
      <c r="P109" s="298"/>
      <c r="Q109" s="299">
        <f t="shared" si="66"/>
        <v>0</v>
      </c>
      <c r="R109" s="37"/>
    </row>
    <row r="110" spans="1:18" s="38" customFormat="1" ht="15" customHeight="1">
      <c r="A110" s="320">
        <v>2022</v>
      </c>
      <c r="B110" s="299"/>
      <c r="C110" s="299"/>
      <c r="D110" s="299"/>
      <c r="E110" s="299"/>
      <c r="F110" s="299"/>
      <c r="G110" s="299"/>
      <c r="H110" s="299"/>
      <c r="I110" s="299"/>
      <c r="J110" s="299">
        <f>$J$21/$B$3</f>
        <v>0</v>
      </c>
      <c r="K110" s="299">
        <f>$J$21/$B$3</f>
        <v>0</v>
      </c>
      <c r="L110" s="299">
        <f>$J$21/$B$3</f>
        <v>0</v>
      </c>
      <c r="M110" s="299"/>
      <c r="N110" s="299"/>
      <c r="O110" s="299"/>
      <c r="P110" s="298"/>
      <c r="Q110" s="299">
        <f t="shared" si="66"/>
        <v>0</v>
      </c>
      <c r="R110" s="37"/>
    </row>
    <row r="111" spans="1:18" s="38" customFormat="1" ht="15" customHeight="1">
      <c r="A111" s="320">
        <v>2023</v>
      </c>
      <c r="B111" s="299"/>
      <c r="C111" s="299"/>
      <c r="D111" s="299"/>
      <c r="E111" s="299"/>
      <c r="F111" s="299"/>
      <c r="G111" s="299"/>
      <c r="H111" s="299"/>
      <c r="I111" s="299"/>
      <c r="J111" s="299"/>
      <c r="K111" s="299">
        <f>$K$21/$B$3</f>
        <v>0</v>
      </c>
      <c r="L111" s="299">
        <f>$K$21/$B$3</f>
        <v>0</v>
      </c>
      <c r="M111" s="299"/>
      <c r="N111" s="299"/>
      <c r="O111" s="299"/>
      <c r="P111" s="298"/>
      <c r="Q111" s="299">
        <f t="shared" si="66"/>
        <v>0</v>
      </c>
      <c r="R111" s="37"/>
    </row>
    <row r="112" spans="1:18" s="38" customFormat="1" ht="15" customHeight="1">
      <c r="A112" s="320">
        <v>2024</v>
      </c>
      <c r="B112" s="299"/>
      <c r="C112" s="299"/>
      <c r="D112" s="299"/>
      <c r="E112" s="299"/>
      <c r="F112" s="299"/>
      <c r="G112" s="299"/>
      <c r="H112" s="299"/>
      <c r="I112" s="299"/>
      <c r="J112" s="299"/>
      <c r="K112" s="299"/>
      <c r="L112" s="299">
        <f>$L$21/$B$3</f>
        <v>0</v>
      </c>
      <c r="M112" s="299"/>
      <c r="N112" s="299"/>
      <c r="O112" s="299"/>
      <c r="P112" s="298"/>
      <c r="Q112" s="299">
        <f t="shared" si="66"/>
        <v>0</v>
      </c>
      <c r="R112" s="37"/>
    </row>
    <row r="113" spans="1:18" s="38" customFormat="1" ht="15" customHeight="1" thickBot="1">
      <c r="A113" s="321"/>
      <c r="B113" s="302">
        <f t="shared" ref="B113:L113" si="72">SUM(B102:B112)</f>
        <v>0.09</v>
      </c>
      <c r="C113" s="302">
        <f t="shared" si="72"/>
        <v>1.6552659999999999</v>
      </c>
      <c r="D113" s="302">
        <f t="shared" si="72"/>
        <v>2.9232226807999995</v>
      </c>
      <c r="E113" s="302">
        <f t="shared" si="72"/>
        <v>12.168324656336797</v>
      </c>
      <c r="F113" s="302">
        <f t="shared" si="72"/>
        <v>16.694494899076371</v>
      </c>
      <c r="G113" s="302">
        <f t="shared" si="72"/>
        <v>16.694494899076371</v>
      </c>
      <c r="H113" s="302">
        <f t="shared" si="72"/>
        <v>16.694494899076371</v>
      </c>
      <c r="I113" s="302">
        <f t="shared" si="72"/>
        <v>16.694494899076371</v>
      </c>
      <c r="J113" s="302">
        <f t="shared" si="72"/>
        <v>16.694494899076371</v>
      </c>
      <c r="K113" s="302">
        <f t="shared" si="72"/>
        <v>16.694494899076371</v>
      </c>
      <c r="L113" s="302">
        <f t="shared" si="72"/>
        <v>16.694494899076371</v>
      </c>
      <c r="M113" s="302"/>
      <c r="N113" s="302"/>
      <c r="O113" s="299"/>
      <c r="P113" s="298"/>
      <c r="Q113" s="302">
        <f>SUM(Q102:Q112)</f>
        <v>133.69827763067141</v>
      </c>
      <c r="R113" s="37"/>
    </row>
    <row r="114" spans="1:18" ht="15" customHeight="1" thickTop="1"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Q114" s="57"/>
    </row>
    <row r="115" spans="1:18" ht="15" customHeight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Q115" s="57"/>
    </row>
    <row r="116" spans="1:18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Q116" s="57"/>
    </row>
    <row r="117" spans="1:18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Q117" s="57"/>
    </row>
    <row r="118" spans="1:18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Q118" s="57"/>
    </row>
    <row r="119" spans="1:18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Q119" s="57"/>
    </row>
    <row r="120" spans="1:18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Q120" s="57"/>
    </row>
    <row r="121" spans="1:18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Q121" s="57"/>
    </row>
    <row r="122" spans="1:18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Q122" s="57"/>
    </row>
    <row r="123" spans="1:18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Q123" s="57"/>
    </row>
    <row r="124" spans="1:18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Q124" s="33"/>
    </row>
    <row r="125" spans="1:18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Q125" s="33"/>
    </row>
    <row r="126" spans="1:18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Q126" s="33"/>
    </row>
    <row r="127" spans="1:18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Q127" s="33"/>
    </row>
    <row r="128" spans="1:18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Q128" s="33"/>
    </row>
    <row r="129" spans="2:17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Q129" s="33"/>
    </row>
    <row r="130" spans="2:17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Q130" s="33"/>
    </row>
    <row r="131" spans="2:17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Q131" s="33"/>
    </row>
    <row r="132" spans="2:17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Q132" s="33"/>
    </row>
    <row r="133" spans="2:17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Q133" s="33"/>
    </row>
    <row r="134" spans="2:17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Q134" s="33"/>
    </row>
    <row r="135" spans="2:17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Q135" s="33"/>
    </row>
    <row r="136" spans="2:17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Q136" s="33"/>
    </row>
    <row r="137" spans="2:17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Q137" s="33"/>
    </row>
    <row r="138" spans="2:17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Q138" s="33"/>
    </row>
    <row r="139" spans="2:17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Q139" s="33"/>
    </row>
    <row r="140" spans="2:17" ht="15" customHeight="1">
      <c r="Q140" s="33"/>
    </row>
    <row r="141" spans="2:17" ht="15" customHeight="1">
      <c r="Q141" s="33"/>
    </row>
    <row r="142" spans="2:17" ht="15" customHeight="1">
      <c r="Q142" s="33"/>
    </row>
    <row r="143" spans="2:17" ht="15" customHeight="1">
      <c r="Q143" s="33"/>
    </row>
    <row r="144" spans="2:17" ht="15" customHeight="1">
      <c r="Q144" s="33"/>
    </row>
    <row r="145" spans="17:17" ht="15" customHeight="1">
      <c r="Q145" s="33"/>
    </row>
    <row r="146" spans="17:17" ht="15" customHeight="1">
      <c r="Q146" s="33"/>
    </row>
    <row r="147" spans="17:17" ht="15" customHeight="1">
      <c r="Q147" s="33"/>
    </row>
    <row r="148" spans="17:17" ht="15" customHeight="1">
      <c r="Q148" s="33"/>
    </row>
    <row r="149" spans="17:17" ht="15" customHeight="1">
      <c r="Q149" s="33"/>
    </row>
    <row r="150" spans="17:17" ht="15" customHeight="1">
      <c r="Q150" s="33"/>
    </row>
    <row r="151" spans="17:17" ht="15" customHeight="1">
      <c r="Q151" s="33"/>
    </row>
    <row r="152" spans="17:17" ht="15" customHeight="1">
      <c r="Q152" s="33"/>
    </row>
    <row r="153" spans="17:17" ht="15" customHeight="1">
      <c r="Q153" s="33"/>
    </row>
    <row r="154" spans="17:17" ht="15" customHeight="1">
      <c r="Q154" s="33"/>
    </row>
    <row r="155" spans="17:17" ht="15" customHeight="1">
      <c r="Q155" s="33"/>
    </row>
    <row r="156" spans="17:17" ht="15" customHeight="1">
      <c r="Q156" s="33"/>
    </row>
    <row r="157" spans="17:17" ht="15" customHeight="1">
      <c r="Q157" s="33"/>
    </row>
    <row r="158" spans="17:17" ht="15" customHeight="1">
      <c r="Q158" s="33"/>
    </row>
    <row r="159" spans="17:17" ht="15" customHeight="1">
      <c r="Q159" s="33"/>
    </row>
    <row r="160" spans="17:17" ht="15" customHeight="1">
      <c r="Q160" s="33"/>
    </row>
    <row r="161" spans="17:17" ht="15" customHeight="1">
      <c r="Q161" s="33"/>
    </row>
    <row r="162" spans="17:17" ht="15" customHeight="1">
      <c r="Q162" s="33"/>
    </row>
    <row r="163" spans="17:17" ht="15" customHeight="1">
      <c r="Q163" s="33"/>
    </row>
    <row r="164" spans="17:17" ht="15" customHeight="1">
      <c r="Q164" s="33"/>
    </row>
    <row r="165" spans="17:17" ht="15" customHeight="1">
      <c r="Q165" s="33"/>
    </row>
  </sheetData>
  <mergeCells count="1">
    <mergeCell ref="R74:U74"/>
  </mergeCells>
  <phoneticPr fontId="11" type="noConversion"/>
  <printOptions horizontalCentered="1"/>
  <pageMargins left="0.25" right="0.25" top="0.75" bottom="0.75" header="0.3" footer="0.3"/>
  <pageSetup paperSize="3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  <pageSetUpPr fitToPage="1"/>
  </sheetPr>
  <dimension ref="A1:BF165"/>
  <sheetViews>
    <sheetView zoomScaleNormal="100" workbookViewId="0">
      <pane xSplit="1" ySplit="9" topLeftCell="B58" activePane="bottomRight" state="frozen"/>
      <selection activeCell="N7" sqref="N7"/>
      <selection pane="topRight" activeCell="N7" sqref="N7"/>
      <selection pane="bottomLeft" activeCell="N7" sqref="N7"/>
      <selection pane="bottomRight" activeCell="N68" sqref="N68"/>
    </sheetView>
  </sheetViews>
  <sheetFormatPr defaultRowHeight="15" customHeight="1"/>
  <cols>
    <col min="1" max="1" width="35.85546875" style="33" customWidth="1"/>
    <col min="2" max="15" width="10.7109375" style="33" customWidth="1"/>
    <col min="16" max="16" width="1.7109375" style="40" customWidth="1"/>
    <col min="17" max="17" width="10.7109375" style="35" customWidth="1"/>
    <col min="18" max="18" width="15.140625" style="40" customWidth="1"/>
    <col min="19" max="20" width="13.42578125" style="39" bestFit="1" customWidth="1"/>
    <col min="21" max="16384" width="9.140625" style="39"/>
  </cols>
  <sheetData>
    <row r="1" spans="1:18" ht="15" customHeight="1">
      <c r="A1" s="60" t="s">
        <v>20</v>
      </c>
      <c r="B1" s="61">
        <v>1</v>
      </c>
    </row>
    <row r="2" spans="1:18" ht="15" customHeight="1">
      <c r="A2" s="60" t="s">
        <v>21</v>
      </c>
      <c r="B2" s="108" t="str">
        <f>VLOOKUP($B$1,'Assumptions (Inputs)'!$A$7:$F$24,2,FALSE)</f>
        <v>Original CSS 5-Year Program</v>
      </c>
      <c r="C2" s="108"/>
      <c r="D2" s="108"/>
      <c r="E2" s="108"/>
    </row>
    <row r="3" spans="1:18" ht="15" customHeight="1">
      <c r="A3" s="60" t="s">
        <v>263</v>
      </c>
      <c r="B3" s="62">
        <f>VLOOKUP($B$1,'Assumptions (Inputs)'!$A$7:$F$24,4,FALSE)</f>
        <v>10</v>
      </c>
      <c r="C3" s="289" t="s">
        <v>289</v>
      </c>
    </row>
    <row r="4" spans="1:18" ht="15" customHeight="1">
      <c r="A4" s="60" t="s">
        <v>1</v>
      </c>
      <c r="B4" s="62">
        <f>VLOOKUP($B$1,'Assumptions (Inputs)'!$A$7:$F$24,5,FALSE)</f>
        <v>1</v>
      </c>
      <c r="C4" s="62"/>
    </row>
    <row r="5" spans="1:18" ht="15" customHeight="1">
      <c r="A5" s="60" t="s">
        <v>67</v>
      </c>
      <c r="B5" s="211">
        <f>VLOOKUP($B$1,'Assumptions (Inputs)'!$A$7:$I$24,9,FALSE)</f>
        <v>0</v>
      </c>
    </row>
    <row r="6" spans="1:18" ht="15" customHeight="1">
      <c r="A6" s="60" t="s">
        <v>290</v>
      </c>
      <c r="B6" s="211">
        <f>'Assumptions (Inputs)'!D30</f>
        <v>0.59700000000000009</v>
      </c>
    </row>
    <row r="7" spans="1:18" ht="15" customHeight="1">
      <c r="A7" s="60"/>
    </row>
    <row r="8" spans="1:18" ht="15" customHeight="1">
      <c r="B8" s="53" t="s">
        <v>90</v>
      </c>
      <c r="C8" s="54">
        <v>2015</v>
      </c>
      <c r="D8" s="54">
        <v>2016</v>
      </c>
      <c r="E8" s="54">
        <v>2017</v>
      </c>
      <c r="F8" s="54">
        <v>2018</v>
      </c>
      <c r="G8" s="54">
        <v>2019</v>
      </c>
      <c r="H8" s="54">
        <v>2020</v>
      </c>
      <c r="I8" s="54">
        <v>2021</v>
      </c>
      <c r="J8" s="54">
        <v>2022</v>
      </c>
      <c r="K8" s="54">
        <v>2023</v>
      </c>
      <c r="L8" s="54">
        <v>2024</v>
      </c>
      <c r="M8" s="54">
        <v>2025</v>
      </c>
      <c r="N8" s="54">
        <v>2026</v>
      </c>
      <c r="O8" s="54">
        <v>2027</v>
      </c>
      <c r="P8" s="63"/>
      <c r="Q8" s="286"/>
    </row>
    <row r="9" spans="1:18" ht="15" customHeight="1" thickBot="1">
      <c r="A9" s="60" t="s">
        <v>51</v>
      </c>
      <c r="B9" s="64" t="str">
        <f>IF(VLOOKUP($B$1,'Assumptions (Inputs)'!$A$7:$F$24,6,FALSE)="Monthly","Y",IF(VLOOKUP($B$1,'Assumptions (Inputs)'!$A$7:$F$24,6,FALSE)=B8,"Y","N"))</f>
        <v>N</v>
      </c>
      <c r="C9" s="64" t="str">
        <f>IF(VLOOKUP($B$1,'Assumptions (Inputs)'!$A$7:$F$24,6,FALSE)="Monthly","Y",IF(VLOOKUP($B$1,'Assumptions (Inputs)'!$A$7:$F$24,6,FALSE)=C8,"Y","N"))</f>
        <v>N</v>
      </c>
      <c r="D9" s="64" t="str">
        <f>IF(VLOOKUP($B$1,'Assumptions (Inputs)'!$A$7:$F$24,6,FALSE)="Monthly","Y",IF(VLOOKUP($B$1,'Assumptions (Inputs)'!$A$7:$F$24,6,FALSE)=D8,"Y","N"))</f>
        <v>N</v>
      </c>
      <c r="E9" s="64" t="str">
        <f>IF(VLOOKUP($B$1,'Assumptions (Inputs)'!$A$7:$F$24,6,FALSE)="Monthly","Y",IF(VLOOKUP($B$1,'Assumptions (Inputs)'!$A$7:$F$24,6,FALSE)=E8,"Y","N"))</f>
        <v>N</v>
      </c>
      <c r="F9" s="64" t="s">
        <v>293</v>
      </c>
      <c r="G9" s="64" t="str">
        <f>IF(VLOOKUP($B$1,'Assumptions (Inputs)'!$A$7:$F$24,6,FALSE)="Monthly","Y",IF(VLOOKUP($B$1,'Assumptions (Inputs)'!$A$7:$F$24,6,FALSE)=G8,"Y","N"))</f>
        <v>N</v>
      </c>
      <c r="H9" s="64" t="str">
        <f>IF(VLOOKUP($B$1,'Assumptions (Inputs)'!$A$7:$F$24,6,FALSE)="Monthly","Y",IF(VLOOKUP($B$1,'Assumptions (Inputs)'!$A$7:$F$24,6,FALSE)=H8,"Y","N"))</f>
        <v>N</v>
      </c>
      <c r="I9" s="64" t="str">
        <f>IF(VLOOKUP($B$1,'Assumptions (Inputs)'!$A$7:$F$24,6,FALSE)="Monthly","Y",IF(VLOOKUP($B$1,'Assumptions (Inputs)'!$A$7:$F$24,6,FALSE)=I8,"Y","N"))</f>
        <v>N</v>
      </c>
      <c r="J9" s="64" t="str">
        <f>IF(VLOOKUP($B$1,'Assumptions (Inputs)'!$A$7:$F$24,6,FALSE)="Monthly","Y",IF(VLOOKUP($B$1,'Assumptions (Inputs)'!$A$7:$F$24,6,FALSE)=J8,"Y","N"))</f>
        <v>N</v>
      </c>
      <c r="K9" s="64" t="s">
        <v>293</v>
      </c>
      <c r="L9" s="64" t="str">
        <f>IF(VLOOKUP($B$1,'Assumptions (Inputs)'!$A$7:$F$24,6,FALSE)="Monthly","Y",IF(VLOOKUP($B$1,'Assumptions (Inputs)'!$A$7:$F$24,6,FALSE)=L8,"Y","N"))</f>
        <v>N</v>
      </c>
      <c r="M9" s="64" t="s">
        <v>293</v>
      </c>
      <c r="N9" s="64" t="s">
        <v>293</v>
      </c>
      <c r="O9" s="114" t="s">
        <v>293</v>
      </c>
      <c r="P9" s="111"/>
      <c r="Q9" s="110" t="s">
        <v>6</v>
      </c>
    </row>
    <row r="10" spans="1:18" ht="15" customHeight="1">
      <c r="A10" s="60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1"/>
      <c r="Q10" s="115"/>
    </row>
    <row r="11" spans="1:18" s="38" customFormat="1" ht="15" customHeight="1">
      <c r="A11" s="65" t="s">
        <v>30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37"/>
      <c r="Q11" s="75"/>
      <c r="R11" s="37"/>
    </row>
    <row r="12" spans="1:18" s="38" customFormat="1" ht="15" customHeight="1">
      <c r="A12" s="116" t="s">
        <v>24</v>
      </c>
      <c r="B12" s="57">
        <v>0</v>
      </c>
      <c r="C12" s="57">
        <f t="shared" ref="C12:N12" si="0">B16</f>
        <v>0</v>
      </c>
      <c r="D12" s="57">
        <f t="shared" si="0"/>
        <v>0</v>
      </c>
      <c r="E12" s="57">
        <f t="shared" si="0"/>
        <v>0</v>
      </c>
      <c r="F12" s="57">
        <f t="shared" si="0"/>
        <v>0</v>
      </c>
      <c r="G12" s="57">
        <f t="shared" si="0"/>
        <v>0</v>
      </c>
      <c r="H12" s="57">
        <f t="shared" si="0"/>
        <v>0</v>
      </c>
      <c r="I12" s="57">
        <f t="shared" si="0"/>
        <v>0</v>
      </c>
      <c r="J12" s="57">
        <f t="shared" si="0"/>
        <v>0</v>
      </c>
      <c r="K12" s="57">
        <f t="shared" si="0"/>
        <v>0</v>
      </c>
      <c r="L12" s="57">
        <f t="shared" si="0"/>
        <v>0</v>
      </c>
      <c r="M12" s="57">
        <f t="shared" si="0"/>
        <v>0</v>
      </c>
      <c r="N12" s="57">
        <f t="shared" si="0"/>
        <v>0</v>
      </c>
      <c r="O12" s="57"/>
      <c r="P12" s="37"/>
      <c r="Q12" s="75"/>
      <c r="R12" s="37"/>
    </row>
    <row r="13" spans="1:18" s="38" customFormat="1" ht="15" customHeight="1">
      <c r="A13" s="116" t="s">
        <v>25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37"/>
      <c r="Q13" s="75"/>
      <c r="R13" s="37"/>
    </row>
    <row r="14" spans="1:18" s="38" customFormat="1" ht="15" customHeight="1">
      <c r="A14" s="66" t="s">
        <v>288</v>
      </c>
      <c r="B14" s="129">
        <f>'CapEx (Escalated)'!E6</f>
        <v>0.9</v>
      </c>
      <c r="C14" s="129">
        <f>'CapEx (Escalated)'!F6</f>
        <v>15.652659999999999</v>
      </c>
      <c r="D14" s="129">
        <f>'CapEx (Escalated)'!G6</f>
        <v>12.679566807999999</v>
      </c>
      <c r="E14" s="129">
        <f>'CapEx (Escalated)'!H6</f>
        <v>92.45101975536798</v>
      </c>
      <c r="F14" s="129">
        <f>'CapEx (Escalated)'!I6</f>
        <v>45.26170242739574</v>
      </c>
      <c r="G14" s="129">
        <f>'CapEx (Escalated)'!J6</f>
        <v>0</v>
      </c>
      <c r="H14" s="129">
        <f>'CapEx (Escalated)'!K6</f>
        <v>0</v>
      </c>
      <c r="I14" s="129">
        <f>'CapEx (Escalated)'!L6</f>
        <v>0</v>
      </c>
      <c r="J14" s="129">
        <f>'CapEx (Escalated)'!M6</f>
        <v>0</v>
      </c>
      <c r="K14" s="129">
        <f>'CapEx (Escalated)'!N6</f>
        <v>0</v>
      </c>
      <c r="L14" s="129">
        <f>'CapEx (Escalated)'!O6</f>
        <v>0</v>
      </c>
      <c r="M14" s="129">
        <f>'CapEx (Escalated)'!P6</f>
        <v>0</v>
      </c>
      <c r="N14" s="129">
        <f>'CapEx (Escalated)'!Q6</f>
        <v>0</v>
      </c>
      <c r="O14" s="129"/>
      <c r="P14" s="112"/>
      <c r="Q14" s="75">
        <f>SUM(B14:L14)</f>
        <v>166.94494899076372</v>
      </c>
      <c r="R14" s="37"/>
    </row>
    <row r="15" spans="1:18" s="38" customFormat="1" ht="15" customHeight="1">
      <c r="A15" s="322" t="s">
        <v>27</v>
      </c>
      <c r="B15" s="323">
        <f>-B14</f>
        <v>-0.9</v>
      </c>
      <c r="C15" s="323">
        <f>-C14</f>
        <v>-15.652659999999999</v>
      </c>
      <c r="D15" s="323">
        <f>-D14</f>
        <v>-12.679566807999999</v>
      </c>
      <c r="E15" s="323">
        <f>-E14</f>
        <v>-92.45101975536798</v>
      </c>
      <c r="F15" s="323">
        <f>-F14</f>
        <v>-45.26170242739574</v>
      </c>
      <c r="G15" s="323"/>
      <c r="H15" s="323"/>
      <c r="I15" s="323"/>
      <c r="J15" s="323"/>
      <c r="K15" s="323"/>
      <c r="L15" s="323"/>
      <c r="M15" s="323"/>
      <c r="N15" s="323"/>
      <c r="O15" s="323"/>
      <c r="P15" s="37"/>
      <c r="Q15" s="75">
        <f>SUM(B15:L15)</f>
        <v>-166.94494899076372</v>
      </c>
      <c r="R15" s="37"/>
    </row>
    <row r="16" spans="1:18" s="38" customFormat="1" ht="15" customHeight="1">
      <c r="A16" s="36" t="s">
        <v>28</v>
      </c>
      <c r="B16" s="68">
        <f>SUM(B12:B15)</f>
        <v>0</v>
      </c>
      <c r="C16" s="68">
        <f t="shared" ref="C16:J16" si="1">SUM(C12:C15)</f>
        <v>0</v>
      </c>
      <c r="D16" s="68">
        <f t="shared" si="1"/>
        <v>0</v>
      </c>
      <c r="E16" s="68">
        <f>SUM(E12:E15)</f>
        <v>0</v>
      </c>
      <c r="F16" s="68">
        <f t="shared" si="1"/>
        <v>0</v>
      </c>
      <c r="G16" s="68">
        <f t="shared" si="1"/>
        <v>0</v>
      </c>
      <c r="H16" s="68">
        <f t="shared" si="1"/>
        <v>0</v>
      </c>
      <c r="I16" s="68">
        <f t="shared" si="1"/>
        <v>0</v>
      </c>
      <c r="J16" s="68">
        <f t="shared" si="1"/>
        <v>0</v>
      </c>
      <c r="K16" s="68">
        <f>SUM(K12:K15)</f>
        <v>0</v>
      </c>
      <c r="L16" s="68">
        <f>SUM(L12:L15)</f>
        <v>0</v>
      </c>
      <c r="M16" s="68">
        <f>SUM(M12:M15)</f>
        <v>0</v>
      </c>
      <c r="N16" s="68">
        <f>SUM(N12:N15)</f>
        <v>0</v>
      </c>
      <c r="O16" s="75"/>
      <c r="P16" s="37"/>
      <c r="Q16" s="75"/>
      <c r="R16" s="37"/>
    </row>
    <row r="17" spans="1:18" s="38" customFormat="1" ht="15" customHeight="1" thickBot="1">
      <c r="A17" s="36" t="s">
        <v>29</v>
      </c>
      <c r="B17" s="69">
        <f t="shared" ref="B17:N17" si="2">AVERAGE(B12,B16)</f>
        <v>0</v>
      </c>
      <c r="C17" s="69">
        <f t="shared" si="2"/>
        <v>0</v>
      </c>
      <c r="D17" s="69">
        <f t="shared" si="2"/>
        <v>0</v>
      </c>
      <c r="E17" s="69">
        <f t="shared" si="2"/>
        <v>0</v>
      </c>
      <c r="F17" s="69">
        <f t="shared" si="2"/>
        <v>0</v>
      </c>
      <c r="G17" s="69">
        <f t="shared" si="2"/>
        <v>0</v>
      </c>
      <c r="H17" s="69">
        <f t="shared" si="2"/>
        <v>0</v>
      </c>
      <c r="I17" s="69">
        <f t="shared" si="2"/>
        <v>0</v>
      </c>
      <c r="J17" s="69">
        <f t="shared" si="2"/>
        <v>0</v>
      </c>
      <c r="K17" s="69">
        <f t="shared" si="2"/>
        <v>0</v>
      </c>
      <c r="L17" s="69">
        <f t="shared" si="2"/>
        <v>0</v>
      </c>
      <c r="M17" s="69">
        <f t="shared" si="2"/>
        <v>0</v>
      </c>
      <c r="N17" s="69">
        <f t="shared" si="2"/>
        <v>0</v>
      </c>
      <c r="O17" s="69"/>
      <c r="P17" s="37"/>
      <c r="Q17" s="75"/>
      <c r="R17" s="37"/>
    </row>
    <row r="18" spans="1:18" s="38" customFormat="1" ht="15" customHeight="1" thickTop="1">
      <c r="A18" s="70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37"/>
      <c r="Q18" s="55"/>
      <c r="R18" s="37"/>
    </row>
    <row r="19" spans="1:18" s="74" customFormat="1" ht="15" customHeight="1">
      <c r="A19" s="305" t="s">
        <v>31</v>
      </c>
      <c r="B19" s="296"/>
      <c r="C19" s="296"/>
      <c r="D19" s="296"/>
      <c r="E19" s="296"/>
      <c r="F19" s="296"/>
      <c r="G19" s="296"/>
      <c r="H19" s="296"/>
      <c r="I19" s="296"/>
      <c r="J19" s="296"/>
      <c r="K19" s="296"/>
      <c r="L19" s="296"/>
      <c r="M19" s="296"/>
      <c r="N19" s="296"/>
      <c r="O19" s="296"/>
      <c r="P19" s="297"/>
      <c r="Q19" s="296"/>
      <c r="R19" s="113"/>
    </row>
    <row r="20" spans="1:18" s="38" customFormat="1" ht="15" customHeight="1">
      <c r="A20" s="298" t="s">
        <v>24</v>
      </c>
      <c r="B20" s="299">
        <v>0</v>
      </c>
      <c r="C20" s="299">
        <f t="shared" ref="C20:L20" si="3">B22</f>
        <v>0.9</v>
      </c>
      <c r="D20" s="299">
        <f t="shared" si="3"/>
        <v>16.552659999999999</v>
      </c>
      <c r="E20" s="299">
        <f t="shared" si="3"/>
        <v>29.232226808</v>
      </c>
      <c r="F20" s="299">
        <f t="shared" si="3"/>
        <v>121.68324656336799</v>
      </c>
      <c r="G20" s="299">
        <f t="shared" si="3"/>
        <v>166.94494899076372</v>
      </c>
      <c r="H20" s="299">
        <f t="shared" si="3"/>
        <v>166.94494899076372</v>
      </c>
      <c r="I20" s="299">
        <f t="shared" si="3"/>
        <v>166.94494899076372</v>
      </c>
      <c r="J20" s="299">
        <f t="shared" si="3"/>
        <v>166.94494899076372</v>
      </c>
      <c r="K20" s="299">
        <f t="shared" si="3"/>
        <v>166.94494899076372</v>
      </c>
      <c r="L20" s="299">
        <f t="shared" si="3"/>
        <v>166.94494899076372</v>
      </c>
      <c r="M20" s="299"/>
      <c r="N20" s="299"/>
      <c r="O20" s="299"/>
      <c r="P20" s="298"/>
      <c r="Q20" s="299"/>
      <c r="R20" s="37"/>
    </row>
    <row r="21" spans="1:18" s="38" customFormat="1" ht="15" customHeight="1">
      <c r="A21" s="298" t="s">
        <v>25</v>
      </c>
      <c r="B21" s="299">
        <f>-B15</f>
        <v>0.9</v>
      </c>
      <c r="C21" s="299">
        <f t="shared" ref="C21:K21" si="4">-C15</f>
        <v>15.652659999999999</v>
      </c>
      <c r="D21" s="299">
        <f t="shared" si="4"/>
        <v>12.679566807999999</v>
      </c>
      <c r="E21" s="299">
        <f t="shared" si="4"/>
        <v>92.45101975536798</v>
      </c>
      <c r="F21" s="299">
        <f t="shared" si="4"/>
        <v>45.26170242739574</v>
      </c>
      <c r="G21" s="299">
        <f t="shared" si="4"/>
        <v>0</v>
      </c>
      <c r="H21" s="299">
        <f t="shared" si="4"/>
        <v>0</v>
      </c>
      <c r="I21" s="299">
        <f t="shared" si="4"/>
        <v>0</v>
      </c>
      <c r="J21" s="299">
        <f t="shared" si="4"/>
        <v>0</v>
      </c>
      <c r="K21" s="299">
        <f t="shared" si="4"/>
        <v>0</v>
      </c>
      <c r="L21" s="299">
        <f>-L15</f>
        <v>0</v>
      </c>
      <c r="M21" s="299"/>
      <c r="N21" s="299"/>
      <c r="O21" s="299"/>
      <c r="P21" s="298"/>
      <c r="Q21" s="299">
        <f>SUM(B21:L21)</f>
        <v>166.94494899076372</v>
      </c>
      <c r="R21" s="37"/>
    </row>
    <row r="22" spans="1:18" s="38" customFormat="1" ht="15" customHeight="1">
      <c r="A22" s="298" t="s">
        <v>28</v>
      </c>
      <c r="B22" s="299">
        <f t="shared" ref="B22:L22" si="5">SUM(B20:B21)</f>
        <v>0.9</v>
      </c>
      <c r="C22" s="299">
        <f t="shared" si="5"/>
        <v>16.552659999999999</v>
      </c>
      <c r="D22" s="299">
        <f t="shared" si="5"/>
        <v>29.232226808</v>
      </c>
      <c r="E22" s="299">
        <f t="shared" si="5"/>
        <v>121.68324656336799</v>
      </c>
      <c r="F22" s="299">
        <f t="shared" si="5"/>
        <v>166.94494899076372</v>
      </c>
      <c r="G22" s="299">
        <f t="shared" si="5"/>
        <v>166.94494899076372</v>
      </c>
      <c r="H22" s="299">
        <f t="shared" si="5"/>
        <v>166.94494899076372</v>
      </c>
      <c r="I22" s="299">
        <f t="shared" si="5"/>
        <v>166.94494899076372</v>
      </c>
      <c r="J22" s="299">
        <f t="shared" si="5"/>
        <v>166.94494899076372</v>
      </c>
      <c r="K22" s="299">
        <f t="shared" si="5"/>
        <v>166.94494899076372</v>
      </c>
      <c r="L22" s="299">
        <f t="shared" si="5"/>
        <v>166.94494899076372</v>
      </c>
      <c r="M22" s="299"/>
      <c r="N22" s="299"/>
      <c r="O22" s="299"/>
      <c r="P22" s="298"/>
      <c r="Q22" s="299"/>
      <c r="R22" s="37"/>
    </row>
    <row r="23" spans="1:18" s="38" customFormat="1" ht="15" customHeight="1" thickBot="1">
      <c r="A23" s="298" t="s">
        <v>29</v>
      </c>
      <c r="B23" s="302">
        <f t="shared" ref="B23:L23" si="6">AVERAGE(B20,B22)</f>
        <v>0.45</v>
      </c>
      <c r="C23" s="302">
        <f t="shared" si="6"/>
        <v>8.726329999999999</v>
      </c>
      <c r="D23" s="302">
        <f t="shared" si="6"/>
        <v>22.892443403999998</v>
      </c>
      <c r="E23" s="302">
        <f t="shared" si="6"/>
        <v>75.457736685683997</v>
      </c>
      <c r="F23" s="302">
        <f t="shared" si="6"/>
        <v>144.31409777706585</v>
      </c>
      <c r="G23" s="302">
        <f t="shared" si="6"/>
        <v>166.94494899076372</v>
      </c>
      <c r="H23" s="302">
        <f t="shared" si="6"/>
        <v>166.94494899076372</v>
      </c>
      <c r="I23" s="302">
        <f t="shared" si="6"/>
        <v>166.94494899076372</v>
      </c>
      <c r="J23" s="302">
        <f t="shared" si="6"/>
        <v>166.94494899076372</v>
      </c>
      <c r="K23" s="302">
        <f t="shared" si="6"/>
        <v>166.94494899076372</v>
      </c>
      <c r="L23" s="302">
        <f t="shared" si="6"/>
        <v>166.94494899076372</v>
      </c>
      <c r="M23" s="302"/>
      <c r="N23" s="302"/>
      <c r="O23" s="299"/>
      <c r="P23" s="298"/>
      <c r="Q23" s="299"/>
      <c r="R23" s="37"/>
    </row>
    <row r="24" spans="1:18" s="38" customFormat="1" ht="15" customHeight="1" thickTop="1">
      <c r="A24" s="303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298"/>
      <c r="Q24" s="299"/>
      <c r="R24" s="37"/>
    </row>
    <row r="25" spans="1:18" s="74" customFormat="1" ht="15" customHeight="1">
      <c r="A25" s="305" t="s">
        <v>32</v>
      </c>
      <c r="B25" s="296"/>
      <c r="C25" s="296"/>
      <c r="D25" s="296"/>
      <c r="E25" s="296"/>
      <c r="F25" s="296"/>
      <c r="G25" s="296"/>
      <c r="H25" s="296"/>
      <c r="I25" s="296"/>
      <c r="J25" s="296"/>
      <c r="K25" s="296"/>
      <c r="L25" s="296"/>
      <c r="M25" s="296"/>
      <c r="N25" s="296"/>
      <c r="O25" s="296"/>
      <c r="P25" s="297"/>
      <c r="Q25" s="296"/>
      <c r="R25" s="113"/>
    </row>
    <row r="26" spans="1:18" s="38" customFormat="1" ht="15" customHeight="1">
      <c r="A26" s="298" t="s">
        <v>24</v>
      </c>
      <c r="B26" s="299">
        <v>0</v>
      </c>
      <c r="C26" s="299">
        <f t="shared" ref="C26:L26" si="7">B29</f>
        <v>0</v>
      </c>
      <c r="D26" s="299">
        <f t="shared" si="7"/>
        <v>0</v>
      </c>
      <c r="E26" s="299">
        <f t="shared" si="7"/>
        <v>0</v>
      </c>
      <c r="F26" s="299">
        <f t="shared" si="7"/>
        <v>0</v>
      </c>
      <c r="G26" s="299">
        <f t="shared" si="7"/>
        <v>3.3946276820546806</v>
      </c>
      <c r="H26" s="299">
        <f t="shared" si="7"/>
        <v>9.9295122785220773</v>
      </c>
      <c r="I26" s="299">
        <f t="shared" si="7"/>
        <v>15.973760020676504</v>
      </c>
      <c r="J26" s="299">
        <f t="shared" si="7"/>
        <v>21.565390738556975</v>
      </c>
      <c r="K26" s="299">
        <f t="shared" si="7"/>
        <v>26.736992857911215</v>
      </c>
      <c r="L26" s="299">
        <f t="shared" si="7"/>
        <v>31.521154804486944</v>
      </c>
      <c r="M26" s="299"/>
      <c r="N26" s="299"/>
      <c r="O26" s="299"/>
      <c r="P26" s="298"/>
      <c r="Q26" s="299"/>
      <c r="R26" s="37"/>
    </row>
    <row r="27" spans="1:18" s="38" customFormat="1" ht="15" customHeight="1">
      <c r="A27" s="318" t="s">
        <v>78</v>
      </c>
      <c r="B27" s="299">
        <f>B78</f>
        <v>0</v>
      </c>
      <c r="C27" s="299">
        <f t="shared" ref="C27:L27" si="8">C78</f>
        <v>0</v>
      </c>
      <c r="D27" s="299">
        <f t="shared" si="8"/>
        <v>0</v>
      </c>
      <c r="E27" s="299">
        <f t="shared" si="8"/>
        <v>0</v>
      </c>
      <c r="F27" s="299">
        <f t="shared" si="8"/>
        <v>1.6973138410273403</v>
      </c>
      <c r="G27" s="299">
        <f t="shared" si="8"/>
        <v>3.2674422982336986</v>
      </c>
      <c r="H27" s="299">
        <f t="shared" si="8"/>
        <v>3.0221238710772136</v>
      </c>
      <c r="I27" s="299">
        <f t="shared" si="8"/>
        <v>2.7958153589402346</v>
      </c>
      <c r="J27" s="299">
        <f t="shared" si="8"/>
        <v>2.5858010596771188</v>
      </c>
      <c r="K27" s="299">
        <f t="shared" si="8"/>
        <v>2.392080973287865</v>
      </c>
      <c r="L27" s="299">
        <f t="shared" si="8"/>
        <v>2.2123920146511038</v>
      </c>
      <c r="M27" s="299"/>
      <c r="N27" s="299"/>
      <c r="O27" s="299"/>
      <c r="P27" s="298"/>
      <c r="Q27" s="299">
        <f>SUM(B27:L27)</f>
        <v>17.972969416894575</v>
      </c>
      <c r="R27" s="37"/>
    </row>
    <row r="28" spans="1:18" s="38" customFormat="1" ht="15" customHeight="1">
      <c r="A28" s="298" t="s">
        <v>79</v>
      </c>
      <c r="B28" s="299">
        <f t="shared" ref="B28:L28" si="9">B85</f>
        <v>0</v>
      </c>
      <c r="C28" s="299">
        <f t="shared" si="9"/>
        <v>0</v>
      </c>
      <c r="D28" s="299">
        <f t="shared" si="9"/>
        <v>0</v>
      </c>
      <c r="E28" s="299">
        <f t="shared" si="9"/>
        <v>0</v>
      </c>
      <c r="F28" s="299">
        <f t="shared" si="9"/>
        <v>1.6973138410273403</v>
      </c>
      <c r="G28" s="299">
        <f t="shared" si="9"/>
        <v>3.2674422982336986</v>
      </c>
      <c r="H28" s="299">
        <f t="shared" si="9"/>
        <v>3.0221238710772136</v>
      </c>
      <c r="I28" s="299">
        <f t="shared" si="9"/>
        <v>2.7958153589402346</v>
      </c>
      <c r="J28" s="299">
        <f t="shared" si="9"/>
        <v>2.5858010596771188</v>
      </c>
      <c r="K28" s="299">
        <f t="shared" si="9"/>
        <v>2.392080973287865</v>
      </c>
      <c r="L28" s="299">
        <f t="shared" si="9"/>
        <v>2.2123920146511038</v>
      </c>
      <c r="M28" s="299"/>
      <c r="N28" s="299"/>
      <c r="O28" s="299"/>
      <c r="P28" s="298"/>
      <c r="Q28" s="299">
        <f>SUM(B28:L28)</f>
        <v>17.972969416894575</v>
      </c>
      <c r="R28" s="37"/>
    </row>
    <row r="29" spans="1:18" s="38" customFormat="1" ht="15" customHeight="1">
      <c r="A29" s="298" t="s">
        <v>28</v>
      </c>
      <c r="B29" s="299">
        <f t="shared" ref="B29:L29" si="10">SUM(B26:B28)</f>
        <v>0</v>
      </c>
      <c r="C29" s="299">
        <f t="shared" si="10"/>
        <v>0</v>
      </c>
      <c r="D29" s="299">
        <f t="shared" si="10"/>
        <v>0</v>
      </c>
      <c r="E29" s="299">
        <f t="shared" si="10"/>
        <v>0</v>
      </c>
      <c r="F29" s="299">
        <f t="shared" si="10"/>
        <v>3.3946276820546806</v>
      </c>
      <c r="G29" s="299">
        <f t="shared" si="10"/>
        <v>9.9295122785220773</v>
      </c>
      <c r="H29" s="299">
        <f t="shared" si="10"/>
        <v>15.973760020676504</v>
      </c>
      <c r="I29" s="299">
        <f t="shared" si="10"/>
        <v>21.565390738556975</v>
      </c>
      <c r="J29" s="299">
        <f t="shared" si="10"/>
        <v>26.736992857911215</v>
      </c>
      <c r="K29" s="299">
        <f t="shared" si="10"/>
        <v>31.521154804486944</v>
      </c>
      <c r="L29" s="299">
        <f t="shared" si="10"/>
        <v>35.94593883378915</v>
      </c>
      <c r="M29" s="299"/>
      <c r="N29" s="299"/>
      <c r="O29" s="299"/>
      <c r="P29" s="298"/>
      <c r="Q29" s="299"/>
      <c r="R29" s="37"/>
    </row>
    <row r="30" spans="1:18" s="38" customFormat="1" ht="15" customHeight="1" thickBot="1">
      <c r="A30" s="298" t="s">
        <v>29</v>
      </c>
      <c r="B30" s="302">
        <f t="shared" ref="B30:L30" si="11">AVERAGE(B26,B29)</f>
        <v>0</v>
      </c>
      <c r="C30" s="302">
        <f t="shared" si="11"/>
        <v>0</v>
      </c>
      <c r="D30" s="302">
        <f t="shared" si="11"/>
        <v>0</v>
      </c>
      <c r="E30" s="302">
        <f t="shared" si="11"/>
        <v>0</v>
      </c>
      <c r="F30" s="302">
        <f t="shared" si="11"/>
        <v>1.6973138410273403</v>
      </c>
      <c r="G30" s="302">
        <f>AVERAGE(G26,G29)</f>
        <v>6.6620699802883792</v>
      </c>
      <c r="H30" s="302">
        <f t="shared" si="11"/>
        <v>12.951636149599292</v>
      </c>
      <c r="I30" s="302">
        <f t="shared" si="11"/>
        <v>18.769575379616739</v>
      </c>
      <c r="J30" s="302">
        <f t="shared" si="11"/>
        <v>24.151191798234095</v>
      </c>
      <c r="K30" s="302">
        <f t="shared" si="11"/>
        <v>29.129073831199079</v>
      </c>
      <c r="L30" s="302">
        <f t="shared" si="11"/>
        <v>33.733546819138049</v>
      </c>
      <c r="M30" s="302"/>
      <c r="N30" s="302"/>
      <c r="O30" s="299"/>
      <c r="P30" s="298"/>
      <c r="Q30" s="299"/>
      <c r="R30" s="37"/>
    </row>
    <row r="31" spans="1:18" s="38" customFormat="1" ht="15" customHeight="1" thickTop="1">
      <c r="A31" s="70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37"/>
      <c r="Q31" s="55"/>
      <c r="R31" s="37"/>
    </row>
    <row r="32" spans="1:18" s="74" customFormat="1" ht="15" customHeight="1">
      <c r="A32" s="71" t="s">
        <v>68</v>
      </c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113"/>
      <c r="Q32" s="73"/>
      <c r="R32" s="113"/>
    </row>
    <row r="33" spans="1:18" s="38" customFormat="1" ht="15" customHeight="1">
      <c r="A33" s="36" t="s">
        <v>24</v>
      </c>
      <c r="B33" s="75">
        <v>0</v>
      </c>
      <c r="C33" s="75">
        <f>B35</f>
        <v>0.09</v>
      </c>
      <c r="D33" s="75">
        <f t="shared" ref="D33:O33" si="12">C35</f>
        <v>1.745266</v>
      </c>
      <c r="E33" s="75">
        <f t="shared" si="12"/>
        <v>4.6684886807999995</v>
      </c>
      <c r="F33" s="75">
        <f t="shared" si="12"/>
        <v>16.836813337136796</v>
      </c>
      <c r="G33" s="75">
        <f t="shared" si="12"/>
        <v>33.531308236213164</v>
      </c>
      <c r="H33" s="75">
        <f t="shared" si="12"/>
        <v>50.225803135289539</v>
      </c>
      <c r="I33" s="75">
        <f t="shared" si="12"/>
        <v>66.920298034365914</v>
      </c>
      <c r="J33" s="75">
        <f t="shared" si="12"/>
        <v>83.614792933442288</v>
      </c>
      <c r="K33" s="75">
        <f t="shared" si="12"/>
        <v>100.30928783251866</v>
      </c>
      <c r="L33" s="75">
        <f t="shared" si="12"/>
        <v>117.00378273159504</v>
      </c>
      <c r="M33" s="75">
        <f t="shared" si="12"/>
        <v>133.60827763067141</v>
      </c>
      <c r="N33" s="75">
        <f t="shared" si="12"/>
        <v>148.64750652974777</v>
      </c>
      <c r="O33" s="75">
        <f t="shared" si="12"/>
        <v>162.41877874802415</v>
      </c>
      <c r="P33" s="37"/>
      <c r="Q33" s="75"/>
      <c r="R33" s="37"/>
    </row>
    <row r="34" spans="1:18" s="67" customFormat="1" ht="15" customHeight="1">
      <c r="A34" s="291" t="s">
        <v>284</v>
      </c>
      <c r="B34" s="317">
        <f t="shared" ref="B34:N34" si="13">B99</f>
        <v>0.09</v>
      </c>
      <c r="C34" s="317">
        <f t="shared" si="13"/>
        <v>1.6552659999999999</v>
      </c>
      <c r="D34" s="317">
        <f t="shared" si="13"/>
        <v>2.9232226807999995</v>
      </c>
      <c r="E34" s="317">
        <f t="shared" si="13"/>
        <v>12.168324656336797</v>
      </c>
      <c r="F34" s="317">
        <f t="shared" si="13"/>
        <v>16.694494899076371</v>
      </c>
      <c r="G34" s="317">
        <f t="shared" si="13"/>
        <v>16.694494899076371</v>
      </c>
      <c r="H34" s="317">
        <f t="shared" si="13"/>
        <v>16.694494899076371</v>
      </c>
      <c r="I34" s="317">
        <f t="shared" si="13"/>
        <v>16.694494899076371</v>
      </c>
      <c r="J34" s="317">
        <f t="shared" si="13"/>
        <v>16.694494899076371</v>
      </c>
      <c r="K34" s="317">
        <f t="shared" si="13"/>
        <v>16.694494899076371</v>
      </c>
      <c r="L34" s="317">
        <f t="shared" si="13"/>
        <v>16.604494899076371</v>
      </c>
      <c r="M34" s="317">
        <f t="shared" si="13"/>
        <v>15.03922889907637</v>
      </c>
      <c r="N34" s="317">
        <f t="shared" si="13"/>
        <v>13.771272218276373</v>
      </c>
      <c r="O34" s="317">
        <f t="shared" ref="O34" si="14">O99</f>
        <v>4.5261702427395738</v>
      </c>
      <c r="P34" s="291"/>
      <c r="Q34" s="317">
        <f>SUM(B34:P34)</f>
        <v>166.94494899076372</v>
      </c>
      <c r="R34" s="292"/>
    </row>
    <row r="35" spans="1:18" s="38" customFormat="1" ht="15" customHeight="1">
      <c r="A35" s="36" t="s">
        <v>28</v>
      </c>
      <c r="B35" s="75">
        <f t="shared" ref="B35:N35" si="15">SUM(B33:B34)</f>
        <v>0.09</v>
      </c>
      <c r="C35" s="75">
        <f t="shared" si="15"/>
        <v>1.745266</v>
      </c>
      <c r="D35" s="75">
        <f t="shared" si="15"/>
        <v>4.6684886807999995</v>
      </c>
      <c r="E35" s="75">
        <f t="shared" si="15"/>
        <v>16.836813337136796</v>
      </c>
      <c r="F35" s="75">
        <f t="shared" si="15"/>
        <v>33.531308236213164</v>
      </c>
      <c r="G35" s="75">
        <f t="shared" si="15"/>
        <v>50.225803135289539</v>
      </c>
      <c r="H35" s="75">
        <f t="shared" si="15"/>
        <v>66.920298034365914</v>
      </c>
      <c r="I35" s="75">
        <f t="shared" si="15"/>
        <v>83.614792933442288</v>
      </c>
      <c r="J35" s="75">
        <f t="shared" si="15"/>
        <v>100.30928783251866</v>
      </c>
      <c r="K35" s="75">
        <f t="shared" si="15"/>
        <v>117.00378273159504</v>
      </c>
      <c r="L35" s="75">
        <f t="shared" si="15"/>
        <v>133.60827763067141</v>
      </c>
      <c r="M35" s="75">
        <f t="shared" si="15"/>
        <v>148.64750652974777</v>
      </c>
      <c r="N35" s="75">
        <f t="shared" si="15"/>
        <v>162.41877874802415</v>
      </c>
      <c r="O35" s="75">
        <f t="shared" ref="O35" si="16">SUM(O33:O34)</f>
        <v>166.94494899076372</v>
      </c>
      <c r="P35" s="37"/>
      <c r="Q35" s="75"/>
      <c r="R35" s="37"/>
    </row>
    <row r="36" spans="1:18" s="38" customFormat="1" ht="15" customHeight="1" thickBot="1">
      <c r="A36" s="36" t="s">
        <v>29</v>
      </c>
      <c r="B36" s="69">
        <f t="shared" ref="B36:N36" si="17">AVERAGE(B33,B35)</f>
        <v>4.4999999999999998E-2</v>
      </c>
      <c r="C36" s="69">
        <f t="shared" si="17"/>
        <v>0.91763300000000003</v>
      </c>
      <c r="D36" s="69">
        <f t="shared" si="17"/>
        <v>3.2068773403999997</v>
      </c>
      <c r="E36" s="69">
        <f t="shared" si="17"/>
        <v>10.752651008968398</v>
      </c>
      <c r="F36" s="69">
        <f t="shared" si="17"/>
        <v>25.18406078667498</v>
      </c>
      <c r="G36" s="69">
        <f t="shared" si="17"/>
        <v>41.878555685751351</v>
      </c>
      <c r="H36" s="69">
        <f t="shared" si="17"/>
        <v>58.573050584827726</v>
      </c>
      <c r="I36" s="69">
        <f t="shared" si="17"/>
        <v>75.267545483904101</v>
      </c>
      <c r="J36" s="69">
        <f t="shared" si="17"/>
        <v>91.962040382980476</v>
      </c>
      <c r="K36" s="69">
        <f t="shared" si="17"/>
        <v>108.65653528205685</v>
      </c>
      <c r="L36" s="69">
        <f t="shared" si="17"/>
        <v>125.30603018113322</v>
      </c>
      <c r="M36" s="69">
        <f t="shared" si="17"/>
        <v>141.12789208020959</v>
      </c>
      <c r="N36" s="69">
        <f t="shared" si="17"/>
        <v>155.53314263888598</v>
      </c>
      <c r="O36" s="69">
        <f t="shared" ref="O36" si="18">AVERAGE(O33,O35)</f>
        <v>164.68186386939394</v>
      </c>
      <c r="P36" s="37"/>
      <c r="Q36" s="75"/>
      <c r="R36" s="37"/>
    </row>
    <row r="37" spans="1:18" s="38" customFormat="1" ht="15" customHeight="1" thickTop="1">
      <c r="A37" s="291" t="s">
        <v>285</v>
      </c>
      <c r="B37" s="129">
        <f>SUM(B14)-SUM(B34)</f>
        <v>0.81</v>
      </c>
      <c r="C37" s="129">
        <f>SUM($B14:C14)-SUM($B34:C34)</f>
        <v>14.807393999999999</v>
      </c>
      <c r="D37" s="129">
        <f>SUM($B14:D14)-SUM($B34:D34)</f>
        <v>24.563738127200001</v>
      </c>
      <c r="E37" s="129">
        <f>SUM($B14:E14)-SUM($B34:E34)</f>
        <v>104.8464332262312</v>
      </c>
      <c r="F37" s="129">
        <f>SUM($B14:F14)-SUM($B34:F34)</f>
        <v>133.41364075455056</v>
      </c>
      <c r="G37" s="129">
        <f>SUM($B14:G14)-SUM($B34:G34)</f>
        <v>116.71914585547418</v>
      </c>
      <c r="H37" s="129">
        <f>SUM($B14:H14)-SUM($B34:H34)</f>
        <v>100.02465095639781</v>
      </c>
      <c r="I37" s="129">
        <f>SUM($B14:I14)-SUM($B34:I34)</f>
        <v>83.330156057321432</v>
      </c>
      <c r="J37" s="129">
        <f>SUM($B14:J14)-SUM($B34:J34)</f>
        <v>66.635661158245057</v>
      </c>
      <c r="K37" s="129">
        <f>SUM($B14:K14)-SUM($B34:K34)</f>
        <v>49.941166259168682</v>
      </c>
      <c r="L37" s="129">
        <f>SUM($B14:L14)-SUM($B34:L34)</f>
        <v>33.336671360092311</v>
      </c>
      <c r="M37" s="129">
        <f>SUM($B14:M14)-SUM($B34:M34)</f>
        <v>18.297442461015947</v>
      </c>
      <c r="N37" s="129">
        <f>SUM($B14:N14)-SUM($B34:N34)</f>
        <v>4.5261702427395676</v>
      </c>
      <c r="O37" s="129">
        <f>SUM($B14:O14)-SUM($B34:O34)</f>
        <v>0</v>
      </c>
      <c r="P37" s="37"/>
      <c r="Q37" s="55"/>
      <c r="R37" s="37"/>
    </row>
    <row r="38" spans="1:18" s="67" customFormat="1" ht="15" customHeight="1">
      <c r="A38" s="292"/>
      <c r="B38" s="294"/>
      <c r="C38" s="294"/>
      <c r="D38" s="294"/>
      <c r="E38" s="294"/>
      <c r="F38" s="294"/>
      <c r="G38" s="294"/>
      <c r="H38" s="294"/>
      <c r="I38" s="294"/>
      <c r="J38" s="294"/>
      <c r="K38" s="294"/>
      <c r="L38" s="294"/>
      <c r="M38" s="294"/>
      <c r="N38" s="294"/>
      <c r="O38" s="294"/>
      <c r="P38" s="292"/>
      <c r="Q38" s="293"/>
      <c r="R38" s="292"/>
    </row>
    <row r="39" spans="1:18" s="38" customFormat="1" ht="15" customHeight="1">
      <c r="A39" s="291" t="s">
        <v>292</v>
      </c>
      <c r="B39" s="129">
        <f>(B37/2)*B6</f>
        <v>0.24178500000000006</v>
      </c>
      <c r="C39" s="129">
        <f>AVERAGE(B37:C37)*$B$6</f>
        <v>4.6617921090000003</v>
      </c>
      <c r="D39" s="129">
        <f>AVERAGE(C37:D37)*$B$6</f>
        <v>11.752282939969202</v>
      </c>
      <c r="E39" s="129">
        <f t="shared" ref="E39:O39" si="19">AVERAGE(D37:E37)*$B$6</f>
        <v>38.628936148999216</v>
      </c>
      <c r="F39" s="129">
        <f t="shared" si="19"/>
        <v>71.120632083263359</v>
      </c>
      <c r="G39" s="129">
        <f t="shared" si="19"/>
        <v>74.664636803092392</v>
      </c>
      <c r="H39" s="129">
        <f t="shared" si="19"/>
        <v>64.698023348343796</v>
      </c>
      <c r="I39" s="129">
        <f>AVERAGE(H37:I37)*$B$6</f>
        <v>54.731409893595199</v>
      </c>
      <c r="J39" s="129">
        <f>AVERAGE(I37:J37)*$B$6</f>
        <v>44.764796438846602</v>
      </c>
      <c r="K39" s="129">
        <f t="shared" si="19"/>
        <v>34.798182984098005</v>
      </c>
      <c r="L39" s="129">
        <f t="shared" si="19"/>
        <v>24.85843452934941</v>
      </c>
      <c r="M39" s="129">
        <f t="shared" si="19"/>
        <v>15.412782975600818</v>
      </c>
      <c r="N39" s="129">
        <f t="shared" si="19"/>
        <v>6.8128483920710226</v>
      </c>
      <c r="O39" s="129">
        <f t="shared" si="19"/>
        <v>1.3510618174577611</v>
      </c>
      <c r="P39" s="37"/>
      <c r="Q39" s="55">
        <f>SUM(B39:P39)</f>
        <v>448.49760546368674</v>
      </c>
      <c r="R39" s="37"/>
    </row>
    <row r="40" spans="1:18" s="38" customFormat="1" ht="15" customHeight="1">
      <c r="A40" s="3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37"/>
      <c r="Q40" s="55"/>
      <c r="R40" s="37"/>
    </row>
    <row r="41" spans="1:18" s="74" customFormat="1" ht="15" customHeight="1">
      <c r="A41" s="295" t="s">
        <v>103</v>
      </c>
      <c r="B41" s="296"/>
      <c r="C41" s="296"/>
      <c r="D41" s="296"/>
      <c r="E41" s="296"/>
      <c r="F41" s="296"/>
      <c r="G41" s="296"/>
      <c r="H41" s="296"/>
      <c r="I41" s="296"/>
      <c r="J41" s="296"/>
      <c r="K41" s="296"/>
      <c r="L41" s="296"/>
      <c r="M41" s="296"/>
      <c r="N41" s="296"/>
      <c r="O41" s="296"/>
      <c r="P41" s="297"/>
      <c r="Q41" s="296"/>
      <c r="R41" s="113"/>
    </row>
    <row r="42" spans="1:18" s="38" customFormat="1" ht="15" customHeight="1">
      <c r="A42" s="298" t="s">
        <v>24</v>
      </c>
      <c r="B42" s="299">
        <v>0</v>
      </c>
      <c r="C42" s="299">
        <f t="shared" ref="C42:L42" si="20">B44</f>
        <v>-3.15E-2</v>
      </c>
      <c r="D42" s="299">
        <f t="shared" si="20"/>
        <v>-0.61084309999999986</v>
      </c>
      <c r="E42" s="299">
        <f t="shared" si="20"/>
        <v>-1.6339710382799997</v>
      </c>
      <c r="F42" s="299">
        <f t="shared" si="20"/>
        <v>-5.8928846679978779</v>
      </c>
      <c r="G42" s="299">
        <f t="shared" si="20"/>
        <v>-11.141898038315038</v>
      </c>
      <c r="H42" s="299">
        <f t="shared" si="20"/>
        <v>-15.841366448609973</v>
      </c>
      <c r="I42" s="299">
        <f t="shared" si="20"/>
        <v>-20.626696308409677</v>
      </c>
      <c r="J42" s="299">
        <f t="shared" si="20"/>
        <v>-25.491234147457327</v>
      </c>
      <c r="K42" s="299">
        <f t="shared" si="20"/>
        <v>-30.429276991247065</v>
      </c>
      <c r="L42" s="299">
        <f t="shared" si="20"/>
        <v>-35.43512186527304</v>
      </c>
      <c r="M42" s="299"/>
      <c r="N42" s="299"/>
      <c r="O42" s="299"/>
      <c r="P42" s="298"/>
      <c r="Q42" s="299"/>
      <c r="R42" s="37"/>
    </row>
    <row r="43" spans="1:18" s="38" customFormat="1" ht="15" customHeight="1">
      <c r="A43" s="300" t="s">
        <v>25</v>
      </c>
      <c r="B43" s="301">
        <f>(B27-B113)*'Assumptions (Inputs)'!$C$29</f>
        <v>-3.15E-2</v>
      </c>
      <c r="C43" s="301">
        <f>(C27-C113)*'Assumptions (Inputs)'!$C$29</f>
        <v>-0.57934309999999989</v>
      </c>
      <c r="D43" s="301">
        <f>(D27-D113)*'Assumptions (Inputs)'!$C$29</f>
        <v>-1.0231279382799998</v>
      </c>
      <c r="E43" s="301">
        <f>(E27-E113)*'Assumptions (Inputs)'!$C$29</f>
        <v>-4.2589136297178785</v>
      </c>
      <c r="F43" s="301">
        <f>(F27-F113)*'Assumptions (Inputs)'!$C$29</f>
        <v>-5.2490133703171606</v>
      </c>
      <c r="G43" s="301">
        <f>(G27-G113)*'Assumptions (Inputs)'!$C$29</f>
        <v>-4.6994684102949353</v>
      </c>
      <c r="H43" s="301">
        <f>(H27-H113)*'Assumptions (Inputs)'!$C$29</f>
        <v>-4.7853298597997052</v>
      </c>
      <c r="I43" s="301">
        <f>(I27-I113)*'Assumptions (Inputs)'!$C$29</f>
        <v>-4.8645378390476477</v>
      </c>
      <c r="J43" s="301">
        <f>(J27-J113)*'Assumptions (Inputs)'!$C$29</f>
        <v>-4.9380428437897379</v>
      </c>
      <c r="K43" s="301">
        <f>(K27-K113)*'Assumptions (Inputs)'!$C$29</f>
        <v>-5.0058448740259767</v>
      </c>
      <c r="L43" s="301">
        <f>(L27-L113)*'Assumptions (Inputs)'!$C$29</f>
        <v>-5.068736009548843</v>
      </c>
      <c r="M43" s="301"/>
      <c r="N43" s="301"/>
      <c r="O43" s="301"/>
      <c r="P43" s="298"/>
      <c r="Q43" s="299">
        <f>SUM(B43:L43)</f>
        <v>-40.503857874821882</v>
      </c>
      <c r="R43" s="37"/>
    </row>
    <row r="44" spans="1:18" s="38" customFormat="1" ht="15" customHeight="1">
      <c r="A44" s="298" t="s">
        <v>28</v>
      </c>
      <c r="B44" s="299">
        <f>SUM(B42:B43)</f>
        <v>-3.15E-2</v>
      </c>
      <c r="C44" s="299">
        <f t="shared" ref="C44:L44" si="21">SUM(C42:C43)</f>
        <v>-0.61084309999999986</v>
      </c>
      <c r="D44" s="299">
        <f t="shared" si="21"/>
        <v>-1.6339710382799997</v>
      </c>
      <c r="E44" s="299">
        <f t="shared" si="21"/>
        <v>-5.8928846679978779</v>
      </c>
      <c r="F44" s="299">
        <f t="shared" si="21"/>
        <v>-11.141898038315038</v>
      </c>
      <c r="G44" s="299">
        <f t="shared" si="21"/>
        <v>-15.841366448609973</v>
      </c>
      <c r="H44" s="299">
        <f t="shared" si="21"/>
        <v>-20.626696308409677</v>
      </c>
      <c r="I44" s="299">
        <f t="shared" si="21"/>
        <v>-25.491234147457327</v>
      </c>
      <c r="J44" s="299">
        <f t="shared" si="21"/>
        <v>-30.429276991247065</v>
      </c>
      <c r="K44" s="299">
        <f t="shared" si="21"/>
        <v>-35.43512186527304</v>
      </c>
      <c r="L44" s="299">
        <f t="shared" si="21"/>
        <v>-40.503857874821882</v>
      </c>
      <c r="M44" s="299"/>
      <c r="N44" s="299"/>
      <c r="O44" s="299"/>
      <c r="P44" s="298"/>
      <c r="Q44" s="299"/>
      <c r="R44" s="37"/>
    </row>
    <row r="45" spans="1:18" s="38" customFormat="1" ht="15" customHeight="1" thickBot="1">
      <c r="A45" s="298" t="s">
        <v>29</v>
      </c>
      <c r="B45" s="302">
        <f>AVERAGE(B42,B44)</f>
        <v>-1.575E-2</v>
      </c>
      <c r="C45" s="302">
        <f t="shared" ref="C45:L45" si="22">AVERAGE(C42,C44)</f>
        <v>-0.32117154999999992</v>
      </c>
      <c r="D45" s="302">
        <f t="shared" si="22"/>
        <v>-1.1224070691399999</v>
      </c>
      <c r="E45" s="302">
        <f t="shared" si="22"/>
        <v>-3.7634278531389387</v>
      </c>
      <c r="F45" s="302">
        <f>AVERAGE(F42,F44)</f>
        <v>-8.5173913531564587</v>
      </c>
      <c r="G45" s="302">
        <f t="shared" si="22"/>
        <v>-13.491632243462504</v>
      </c>
      <c r="H45" s="302">
        <f t="shared" si="22"/>
        <v>-18.234031378509826</v>
      </c>
      <c r="I45" s="302">
        <f t="shared" si="22"/>
        <v>-23.058965227933502</v>
      </c>
      <c r="J45" s="302">
        <f t="shared" si="22"/>
        <v>-27.960255569352196</v>
      </c>
      <c r="K45" s="302">
        <f t="shared" si="22"/>
        <v>-32.932199428260049</v>
      </c>
      <c r="L45" s="302">
        <f t="shared" si="22"/>
        <v>-37.969489870047461</v>
      </c>
      <c r="M45" s="302"/>
      <c r="N45" s="302"/>
      <c r="O45" s="299"/>
      <c r="P45" s="298"/>
      <c r="Q45" s="299"/>
      <c r="R45" s="37"/>
    </row>
    <row r="46" spans="1:18" s="38" customFormat="1" ht="15" customHeight="1" thickTop="1">
      <c r="A46" s="303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298"/>
      <c r="Q46" s="299"/>
      <c r="R46" s="37"/>
    </row>
    <row r="47" spans="1:18" s="38" customFormat="1" ht="15" customHeight="1">
      <c r="A47" s="305" t="s">
        <v>77</v>
      </c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298"/>
      <c r="Q47" s="299"/>
      <c r="R47" s="37"/>
    </row>
    <row r="48" spans="1:18" s="38" customFormat="1" ht="15" customHeight="1">
      <c r="A48" s="298" t="s">
        <v>24</v>
      </c>
      <c r="B48" s="304">
        <v>0</v>
      </c>
      <c r="C48" s="304">
        <f t="shared" ref="C48:L48" si="23">B50</f>
        <v>-5.8500000000000002E-3</v>
      </c>
      <c r="D48" s="304">
        <f t="shared" si="23"/>
        <v>-0.11344228999999999</v>
      </c>
      <c r="E48" s="304">
        <f t="shared" si="23"/>
        <v>-0.30345176425199993</v>
      </c>
      <c r="F48" s="304">
        <f t="shared" si="23"/>
        <v>-1.0943928669138918</v>
      </c>
      <c r="G48" s="304">
        <f t="shared" si="23"/>
        <v>-2.0692096356870788</v>
      </c>
      <c r="H48" s="304">
        <f t="shared" si="23"/>
        <v>-2.9419680547418525</v>
      </c>
      <c r="I48" s="304">
        <f t="shared" si="23"/>
        <v>-3.830672171561798</v>
      </c>
      <c r="J48" s="304">
        <f t="shared" si="23"/>
        <v>-4.7340863416706469</v>
      </c>
      <c r="K48" s="304">
        <f t="shared" si="23"/>
        <v>-5.6511514412315984</v>
      </c>
      <c r="L48" s="304">
        <f t="shared" si="23"/>
        <v>-6.5808083464078511</v>
      </c>
      <c r="M48" s="304"/>
      <c r="N48" s="304"/>
      <c r="O48" s="304"/>
      <c r="P48" s="298"/>
      <c r="Q48" s="299"/>
      <c r="R48" s="37"/>
    </row>
    <row r="49" spans="1:58" s="38" customFormat="1" ht="15" customHeight="1">
      <c r="A49" s="298" t="s">
        <v>25</v>
      </c>
      <c r="B49" s="304">
        <f>(B28-B113)*'Assumptions (Inputs)'!$C$26</f>
        <v>-5.8500000000000002E-3</v>
      </c>
      <c r="C49" s="304">
        <f>(C28-C113)*'Assumptions (Inputs)'!$C$26</f>
        <v>-0.10759228999999999</v>
      </c>
      <c r="D49" s="304">
        <f>(D28-D113)*'Assumptions (Inputs)'!$C$26</f>
        <v>-0.19000947425199996</v>
      </c>
      <c r="E49" s="304">
        <f>(E28-E113)*'Assumptions (Inputs)'!$C$26</f>
        <v>-0.79094110266189177</v>
      </c>
      <c r="F49" s="304">
        <f>(F28-F113)*'Assumptions (Inputs)'!$C$26</f>
        <v>-0.97481676877318713</v>
      </c>
      <c r="G49" s="304">
        <f>(G28-G113)*'Assumptions (Inputs)'!$C$26</f>
        <v>-0.8727584190547738</v>
      </c>
      <c r="H49" s="304">
        <f>(H28-H113)*'Assumptions (Inputs)'!$C$26</f>
        <v>-0.88870411681994532</v>
      </c>
      <c r="I49" s="304">
        <f>(I28-I113)*'Assumptions (Inputs)'!$C$26</f>
        <v>-0.90341417010884884</v>
      </c>
      <c r="J49" s="304">
        <f>(J28-J113)*'Assumptions (Inputs)'!$C$26</f>
        <v>-0.9170650995609515</v>
      </c>
      <c r="K49" s="304">
        <f>(K28-K113)*'Assumptions (Inputs)'!$C$26</f>
        <v>-0.92965690517625299</v>
      </c>
      <c r="L49" s="304">
        <f>(L28-L113)*'Assumptions (Inputs)'!$C$26</f>
        <v>-0.94133668748764232</v>
      </c>
      <c r="M49" s="304"/>
      <c r="N49" s="304"/>
      <c r="O49" s="304"/>
      <c r="P49" s="298"/>
      <c r="Q49" s="299">
        <f>SUM(B49:L49)</f>
        <v>-7.5221450338954936</v>
      </c>
      <c r="R49" s="37"/>
    </row>
    <row r="50" spans="1:58" s="79" customFormat="1" ht="15" customHeight="1">
      <c r="A50" s="298" t="s">
        <v>28</v>
      </c>
      <c r="B50" s="306">
        <f t="shared" ref="B50:L50" si="24">SUM(B48:B49)</f>
        <v>-5.8500000000000002E-3</v>
      </c>
      <c r="C50" s="306">
        <f t="shared" si="24"/>
        <v>-0.11344228999999999</v>
      </c>
      <c r="D50" s="306">
        <f>SUM(D48:D49)</f>
        <v>-0.30345176425199993</v>
      </c>
      <c r="E50" s="306">
        <f>SUM(E48:E49)</f>
        <v>-1.0943928669138918</v>
      </c>
      <c r="F50" s="306">
        <f t="shared" si="24"/>
        <v>-2.0692096356870788</v>
      </c>
      <c r="G50" s="306">
        <f t="shared" si="24"/>
        <v>-2.9419680547418525</v>
      </c>
      <c r="H50" s="306">
        <f t="shared" si="24"/>
        <v>-3.830672171561798</v>
      </c>
      <c r="I50" s="306">
        <f t="shared" si="24"/>
        <v>-4.7340863416706469</v>
      </c>
      <c r="J50" s="306">
        <f t="shared" si="24"/>
        <v>-5.6511514412315984</v>
      </c>
      <c r="K50" s="306">
        <f t="shared" si="24"/>
        <v>-6.5808083464078511</v>
      </c>
      <c r="L50" s="306">
        <f t="shared" si="24"/>
        <v>-7.5221450338954936</v>
      </c>
      <c r="M50" s="306"/>
      <c r="N50" s="306"/>
      <c r="O50" s="299"/>
      <c r="P50" s="298"/>
      <c r="Q50" s="299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</row>
    <row r="51" spans="1:58" s="38" customFormat="1" ht="15" customHeight="1" thickBot="1">
      <c r="A51" s="298" t="s">
        <v>29</v>
      </c>
      <c r="B51" s="302">
        <f t="shared" ref="B51:K51" si="25">AVERAGE(B48,B50)</f>
        <v>-2.9250000000000001E-3</v>
      </c>
      <c r="C51" s="302">
        <f t="shared" si="25"/>
        <v>-5.9646144999999991E-2</v>
      </c>
      <c r="D51" s="302">
        <f t="shared" si="25"/>
        <v>-0.20844702712599997</v>
      </c>
      <c r="E51" s="302">
        <f>AVERAGE(E48,E50)</f>
        <v>-0.69892231558294582</v>
      </c>
      <c r="F51" s="302">
        <f t="shared" si="25"/>
        <v>-1.5818012513004853</v>
      </c>
      <c r="G51" s="302">
        <f>AVERAGE(G48,G50)</f>
        <v>-2.5055888452144659</v>
      </c>
      <c r="H51" s="302">
        <f t="shared" si="25"/>
        <v>-3.3863201131518252</v>
      </c>
      <c r="I51" s="302">
        <f t="shared" si="25"/>
        <v>-4.2823792566162222</v>
      </c>
      <c r="J51" s="302">
        <f t="shared" si="25"/>
        <v>-5.1926188914511222</v>
      </c>
      <c r="K51" s="302">
        <f t="shared" si="25"/>
        <v>-6.1159798938197252</v>
      </c>
      <c r="L51" s="302">
        <f>AVERAGE(L48,L50)</f>
        <v>-7.0514766901516719</v>
      </c>
      <c r="M51" s="302"/>
      <c r="N51" s="302"/>
      <c r="O51" s="299"/>
      <c r="P51" s="298"/>
      <c r="Q51" s="299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</row>
    <row r="52" spans="1:58" s="38" customFormat="1" ht="15" customHeight="1" thickTop="1">
      <c r="A52" s="307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298"/>
      <c r="Q52" s="299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</row>
    <row r="53" spans="1:58" s="74" customFormat="1" ht="15" customHeight="1">
      <c r="A53" s="305" t="s">
        <v>73</v>
      </c>
      <c r="B53" s="296">
        <f t="shared" ref="B53:L53" si="26">B23-B36-B45-B51</f>
        <v>0.42367500000000002</v>
      </c>
      <c r="C53" s="296">
        <f t="shared" si="26"/>
        <v>8.1895146949999997</v>
      </c>
      <c r="D53" s="296">
        <f t="shared" si="26"/>
        <v>21.016420159865998</v>
      </c>
      <c r="E53" s="296">
        <f t="shared" si="26"/>
        <v>69.167435845437481</v>
      </c>
      <c r="F53" s="296">
        <f t="shared" si="26"/>
        <v>129.22922959484782</v>
      </c>
      <c r="G53" s="296">
        <f t="shared" si="26"/>
        <v>141.06361439368933</v>
      </c>
      <c r="H53" s="296">
        <f t="shared" si="26"/>
        <v>129.99224989759765</v>
      </c>
      <c r="I53" s="296">
        <f t="shared" si="26"/>
        <v>119.01874799140934</v>
      </c>
      <c r="J53" s="296">
        <f t="shared" si="26"/>
        <v>108.13578306858656</v>
      </c>
      <c r="K53" s="296">
        <f t="shared" si="26"/>
        <v>97.336593030786645</v>
      </c>
      <c r="L53" s="296">
        <f t="shared" si="26"/>
        <v>86.659885369829624</v>
      </c>
      <c r="M53" s="296"/>
      <c r="N53" s="296"/>
      <c r="O53" s="296"/>
      <c r="P53" s="297"/>
      <c r="Q53" s="299"/>
      <c r="R53" s="113"/>
    </row>
    <row r="54" spans="1:58" s="38" customFormat="1" ht="15" customHeight="1">
      <c r="A54" s="303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298"/>
      <c r="Q54" s="299"/>
      <c r="R54" s="37"/>
    </row>
    <row r="55" spans="1:58" s="74" customFormat="1" ht="15" customHeight="1">
      <c r="A55" s="80" t="s">
        <v>54</v>
      </c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113"/>
      <c r="Q55" s="72"/>
      <c r="R55" s="113"/>
    </row>
    <row r="56" spans="1:58" s="38" customFormat="1" ht="15" customHeight="1">
      <c r="A56" s="37" t="s">
        <v>70</v>
      </c>
      <c r="B56" s="81">
        <f>(+B34-B113)*'Assumptions (Inputs)'!$D$31/'Assumptions (Inputs)'!$D$30</f>
        <v>0</v>
      </c>
      <c r="C56" s="55">
        <v>0</v>
      </c>
      <c r="D56" s="55">
        <v>0</v>
      </c>
      <c r="E56" s="55">
        <v>0</v>
      </c>
      <c r="F56" s="55">
        <v>0</v>
      </c>
      <c r="G56" s="55">
        <v>0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0</v>
      </c>
      <c r="N56" s="55">
        <v>0</v>
      </c>
      <c r="O56" s="55">
        <v>0</v>
      </c>
      <c r="P56" s="99"/>
      <c r="Q56" s="55">
        <f>SUM(B56:L56)</f>
        <v>0</v>
      </c>
      <c r="R56" s="37"/>
    </row>
    <row r="57" spans="1:58" s="38" customFormat="1" ht="15" customHeight="1">
      <c r="A57" s="37" t="s">
        <v>53</v>
      </c>
      <c r="B57" s="55">
        <f t="shared" ref="B57:N57" si="27">B34</f>
        <v>0.09</v>
      </c>
      <c r="C57" s="55">
        <f t="shared" si="27"/>
        <v>1.6552659999999999</v>
      </c>
      <c r="D57" s="55">
        <f t="shared" si="27"/>
        <v>2.9232226807999995</v>
      </c>
      <c r="E57" s="55">
        <f t="shared" si="27"/>
        <v>12.168324656336797</v>
      </c>
      <c r="F57" s="55">
        <f t="shared" si="27"/>
        <v>16.694494899076371</v>
      </c>
      <c r="G57" s="55">
        <f t="shared" si="27"/>
        <v>16.694494899076371</v>
      </c>
      <c r="H57" s="55">
        <f t="shared" si="27"/>
        <v>16.694494899076371</v>
      </c>
      <c r="I57" s="55">
        <f t="shared" si="27"/>
        <v>16.694494899076371</v>
      </c>
      <c r="J57" s="55">
        <f t="shared" si="27"/>
        <v>16.694494899076371</v>
      </c>
      <c r="K57" s="55">
        <f t="shared" si="27"/>
        <v>16.694494899076371</v>
      </c>
      <c r="L57" s="55">
        <f t="shared" si="27"/>
        <v>16.604494899076371</v>
      </c>
      <c r="M57" s="55">
        <f t="shared" si="27"/>
        <v>15.03922889907637</v>
      </c>
      <c r="N57" s="55">
        <f t="shared" si="27"/>
        <v>13.771272218276373</v>
      </c>
      <c r="O57" s="55">
        <f t="shared" ref="O57" si="28">O34</f>
        <v>4.5261702427395738</v>
      </c>
      <c r="P57" s="37"/>
      <c r="Q57" s="55">
        <f>SUM(B57:L57)</f>
        <v>133.60827763067141</v>
      </c>
      <c r="R57" s="37"/>
    </row>
    <row r="58" spans="1:58" s="38" customFormat="1" ht="15" customHeight="1">
      <c r="A58" s="37" t="s">
        <v>65</v>
      </c>
      <c r="B58" s="78">
        <v>0</v>
      </c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  <c r="M58" s="78">
        <v>0</v>
      </c>
      <c r="N58" s="78">
        <v>0</v>
      </c>
      <c r="O58" s="78">
        <v>0</v>
      </c>
      <c r="P58" s="82"/>
      <c r="Q58" s="55">
        <f>SUM(B58:L58)</f>
        <v>0</v>
      </c>
      <c r="R58" s="37"/>
    </row>
    <row r="59" spans="1:58" s="38" customFormat="1" ht="15" customHeight="1" thickBot="1">
      <c r="A59" s="37" t="s">
        <v>100</v>
      </c>
      <c r="B59" s="58">
        <f t="shared" ref="B59:N59" si="29">SUM(B56:B58)</f>
        <v>0.09</v>
      </c>
      <c r="C59" s="58">
        <f t="shared" si="29"/>
        <v>1.6552659999999999</v>
      </c>
      <c r="D59" s="58">
        <f t="shared" si="29"/>
        <v>2.9232226807999995</v>
      </c>
      <c r="E59" s="58">
        <f t="shared" si="29"/>
        <v>12.168324656336797</v>
      </c>
      <c r="F59" s="58">
        <f t="shared" si="29"/>
        <v>16.694494899076371</v>
      </c>
      <c r="G59" s="58">
        <f t="shared" si="29"/>
        <v>16.694494899076371</v>
      </c>
      <c r="H59" s="58">
        <f t="shared" si="29"/>
        <v>16.694494899076371</v>
      </c>
      <c r="I59" s="58">
        <f t="shared" si="29"/>
        <v>16.694494899076371</v>
      </c>
      <c r="J59" s="58">
        <f t="shared" si="29"/>
        <v>16.694494899076371</v>
      </c>
      <c r="K59" s="58">
        <f t="shared" si="29"/>
        <v>16.694494899076371</v>
      </c>
      <c r="L59" s="58">
        <f t="shared" si="29"/>
        <v>16.604494899076371</v>
      </c>
      <c r="M59" s="58">
        <f t="shared" si="29"/>
        <v>15.03922889907637</v>
      </c>
      <c r="N59" s="58">
        <f t="shared" si="29"/>
        <v>13.771272218276373</v>
      </c>
      <c r="O59" s="58">
        <f t="shared" ref="O59" si="30">SUM(O56:O58)</f>
        <v>4.5261702427395738</v>
      </c>
      <c r="P59" s="37"/>
      <c r="Q59" s="55">
        <f>SUM(Q56:Q58)</f>
        <v>133.60827763067141</v>
      </c>
      <c r="R59" s="37"/>
    </row>
    <row r="60" spans="1:58" s="38" customFormat="1" ht="15" customHeight="1" thickTop="1">
      <c r="A60" s="82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37"/>
      <c r="Q60" s="55"/>
      <c r="R60" s="37"/>
    </row>
    <row r="61" spans="1:58" s="38" customFormat="1" ht="15" customHeight="1">
      <c r="A61" s="71" t="s">
        <v>45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37"/>
      <c r="Q61" s="75"/>
      <c r="R61" s="37"/>
    </row>
    <row r="62" spans="1:58" s="38" customFormat="1" ht="15" customHeight="1">
      <c r="A62" s="76" t="s">
        <v>291</v>
      </c>
      <c r="B62" s="75">
        <f t="shared" ref="B62:N62" si="31">B39</f>
        <v>0.24178500000000006</v>
      </c>
      <c r="C62" s="75">
        <f t="shared" si="31"/>
        <v>4.6617921090000003</v>
      </c>
      <c r="D62" s="75">
        <f t="shared" si="31"/>
        <v>11.752282939969202</v>
      </c>
      <c r="E62" s="75">
        <f t="shared" si="31"/>
        <v>38.628936148999216</v>
      </c>
      <c r="F62" s="75">
        <f t="shared" si="31"/>
        <v>71.120632083263359</v>
      </c>
      <c r="G62" s="75">
        <f t="shared" si="31"/>
        <v>74.664636803092392</v>
      </c>
      <c r="H62" s="75">
        <f t="shared" si="31"/>
        <v>64.698023348343796</v>
      </c>
      <c r="I62" s="75">
        <f t="shared" si="31"/>
        <v>54.731409893595199</v>
      </c>
      <c r="J62" s="75">
        <f t="shared" si="31"/>
        <v>44.764796438846602</v>
      </c>
      <c r="K62" s="75">
        <f t="shared" si="31"/>
        <v>34.798182984098005</v>
      </c>
      <c r="L62" s="75">
        <f t="shared" si="31"/>
        <v>24.85843452934941</v>
      </c>
      <c r="M62" s="75">
        <f t="shared" si="31"/>
        <v>15.412782975600818</v>
      </c>
      <c r="N62" s="75">
        <f t="shared" si="31"/>
        <v>6.8128483920710226</v>
      </c>
      <c r="O62" s="75">
        <f t="shared" ref="O62" si="32">O39</f>
        <v>1.3510618174577611</v>
      </c>
      <c r="P62" s="37"/>
      <c r="Q62" s="55">
        <f>SUM(B62:O62)</f>
        <v>448.49760546368674</v>
      </c>
      <c r="R62" s="37"/>
    </row>
    <row r="63" spans="1:58" ht="15" customHeight="1">
      <c r="A63" s="329" t="s">
        <v>297</v>
      </c>
      <c r="B63" s="360">
        <f>'Capital Structure'!E26</f>
        <v>0.1077</v>
      </c>
      <c r="C63" s="360">
        <f>B63</f>
        <v>0.1077</v>
      </c>
      <c r="D63" s="360">
        <f>'Capital Structure'!K26</f>
        <v>0.1061</v>
      </c>
      <c r="E63" s="360">
        <f t="shared" ref="E63:O63" si="33">D63</f>
        <v>0.1061</v>
      </c>
      <c r="F63" s="360">
        <f t="shared" si="33"/>
        <v>0.1061</v>
      </c>
      <c r="G63" s="360">
        <f t="shared" si="33"/>
        <v>0.1061</v>
      </c>
      <c r="H63" s="360">
        <f t="shared" si="33"/>
        <v>0.1061</v>
      </c>
      <c r="I63" s="360">
        <f t="shared" si="33"/>
        <v>0.1061</v>
      </c>
      <c r="J63" s="360">
        <f t="shared" si="33"/>
        <v>0.1061</v>
      </c>
      <c r="K63" s="360">
        <f t="shared" si="33"/>
        <v>0.1061</v>
      </c>
      <c r="L63" s="360">
        <f t="shared" si="33"/>
        <v>0.1061</v>
      </c>
      <c r="M63" s="360">
        <f t="shared" si="33"/>
        <v>0.1061</v>
      </c>
      <c r="N63" s="360">
        <f t="shared" si="33"/>
        <v>0.1061</v>
      </c>
      <c r="O63" s="360">
        <f t="shared" si="33"/>
        <v>0.1061</v>
      </c>
      <c r="P63" s="361"/>
      <c r="Q63" s="55"/>
    </row>
    <row r="64" spans="1:58" s="38" customFormat="1" ht="15" customHeight="1">
      <c r="A64" s="36" t="s">
        <v>47</v>
      </c>
      <c r="B64" s="75">
        <f t="shared" ref="B64:E64" si="34">+B62*B63</f>
        <v>2.6040244500000007E-2</v>
      </c>
      <c r="C64" s="75">
        <f t="shared" si="34"/>
        <v>0.5020750101393</v>
      </c>
      <c r="D64" s="75">
        <f t="shared" si="34"/>
        <v>1.2469172199307323</v>
      </c>
      <c r="E64" s="75">
        <f t="shared" si="34"/>
        <v>4.0985301254088169</v>
      </c>
      <c r="F64" s="75">
        <f>+F62*F63</f>
        <v>7.5458990640342423</v>
      </c>
      <c r="G64" s="75">
        <f t="shared" ref="G64:N64" si="35">+G62*G63</f>
        <v>7.9219179648081024</v>
      </c>
      <c r="H64" s="75">
        <f t="shared" si="35"/>
        <v>6.8644602772592771</v>
      </c>
      <c r="I64" s="75">
        <f t="shared" si="35"/>
        <v>5.8070025897104509</v>
      </c>
      <c r="J64" s="75">
        <f t="shared" si="35"/>
        <v>4.7495449021616247</v>
      </c>
      <c r="K64" s="75">
        <f t="shared" si="35"/>
        <v>3.6920872146127985</v>
      </c>
      <c r="L64" s="75">
        <f t="shared" si="35"/>
        <v>2.6374799035639724</v>
      </c>
      <c r="M64" s="75">
        <f t="shared" si="35"/>
        <v>1.6352962737112469</v>
      </c>
      <c r="N64" s="75">
        <f t="shared" si="35"/>
        <v>0.72284321439873545</v>
      </c>
      <c r="O64" s="75">
        <f t="shared" ref="O64" si="36">+O62*O63</f>
        <v>0.14334765883226847</v>
      </c>
      <c r="P64" s="37"/>
      <c r="Q64" s="75"/>
      <c r="R64" s="37"/>
    </row>
    <row r="65" spans="1:26" s="38" customFormat="1" ht="15" customHeight="1">
      <c r="A65" s="36" t="s">
        <v>294</v>
      </c>
      <c r="B65" s="68">
        <f t="shared" ref="B65:N65" si="37">B59</f>
        <v>0.09</v>
      </c>
      <c r="C65" s="68">
        <f t="shared" si="37"/>
        <v>1.6552659999999999</v>
      </c>
      <c r="D65" s="68">
        <f t="shared" si="37"/>
        <v>2.9232226807999995</v>
      </c>
      <c r="E65" s="68">
        <f t="shared" si="37"/>
        <v>12.168324656336797</v>
      </c>
      <c r="F65" s="68">
        <f t="shared" si="37"/>
        <v>16.694494899076371</v>
      </c>
      <c r="G65" s="68">
        <f t="shared" si="37"/>
        <v>16.694494899076371</v>
      </c>
      <c r="H65" s="68">
        <f t="shared" si="37"/>
        <v>16.694494899076371</v>
      </c>
      <c r="I65" s="68">
        <f t="shared" si="37"/>
        <v>16.694494899076371</v>
      </c>
      <c r="J65" s="68">
        <f t="shared" si="37"/>
        <v>16.694494899076371</v>
      </c>
      <c r="K65" s="68">
        <f t="shared" si="37"/>
        <v>16.694494899076371</v>
      </c>
      <c r="L65" s="68">
        <f t="shared" si="37"/>
        <v>16.604494899076371</v>
      </c>
      <c r="M65" s="68">
        <f t="shared" si="37"/>
        <v>15.03922889907637</v>
      </c>
      <c r="N65" s="68">
        <f t="shared" si="37"/>
        <v>13.771272218276373</v>
      </c>
      <c r="O65" s="68">
        <f t="shared" ref="O65" si="38">O59</f>
        <v>4.5261702427395738</v>
      </c>
      <c r="P65" s="37"/>
      <c r="Q65" s="87">
        <f>SUM(B65:O65)</f>
        <v>166.94494899076372</v>
      </c>
      <c r="R65" s="37"/>
    </row>
    <row r="66" spans="1:26" s="38" customFormat="1" ht="15" customHeight="1">
      <c r="A66" s="36" t="s">
        <v>49</v>
      </c>
      <c r="B66" s="75">
        <f>SUM(B64:B65)</f>
        <v>0.1160402445</v>
      </c>
      <c r="C66" s="75">
        <f t="shared" ref="C66:N66" si="39">SUM(C64:C65)</f>
        <v>2.1573410101392998</v>
      </c>
      <c r="D66" s="75">
        <f t="shared" si="39"/>
        <v>4.1701399007307316</v>
      </c>
      <c r="E66" s="75">
        <f t="shared" si="39"/>
        <v>16.266854781745614</v>
      </c>
      <c r="F66" s="75">
        <f t="shared" si="39"/>
        <v>24.240393963110613</v>
      </c>
      <c r="G66" s="75">
        <f t="shared" si="39"/>
        <v>24.616412863884474</v>
      </c>
      <c r="H66" s="75">
        <f t="shared" si="39"/>
        <v>23.558955176335648</v>
      </c>
      <c r="I66" s="75">
        <f t="shared" si="39"/>
        <v>22.501497488786821</v>
      </c>
      <c r="J66" s="75">
        <f t="shared" si="39"/>
        <v>21.444039801237995</v>
      </c>
      <c r="K66" s="75">
        <f t="shared" si="39"/>
        <v>20.386582113689169</v>
      </c>
      <c r="L66" s="75">
        <f t="shared" si="39"/>
        <v>19.241974802640343</v>
      </c>
      <c r="M66" s="75">
        <f t="shared" si="39"/>
        <v>16.674525172787618</v>
      </c>
      <c r="N66" s="75">
        <f t="shared" si="39"/>
        <v>14.494115432675109</v>
      </c>
      <c r="O66" s="75">
        <f t="shared" ref="O66" si="40">SUM(O64:O65)</f>
        <v>4.669517901571842</v>
      </c>
      <c r="P66" s="37"/>
      <c r="Q66" s="75"/>
      <c r="R66" s="37"/>
    </row>
    <row r="67" spans="1:26" s="85" customFormat="1" ht="15" customHeight="1">
      <c r="A67" s="84" t="s">
        <v>99</v>
      </c>
      <c r="B67" s="215">
        <f>'Assumptions (Inputs)'!$D$38</f>
        <v>1.0353574571620852</v>
      </c>
      <c r="C67" s="215">
        <f>'Assumptions (Inputs)'!$D$38</f>
        <v>1.0353574571620852</v>
      </c>
      <c r="D67" s="215">
        <f>'Assumptions (Inputs)'!$D$38</f>
        <v>1.0353574571620852</v>
      </c>
      <c r="E67" s="215">
        <f>'Assumptions (Inputs)'!$D$38</f>
        <v>1.0353574571620852</v>
      </c>
      <c r="F67" s="215">
        <f>'Assumptions (Inputs)'!$D$38</f>
        <v>1.0353574571620852</v>
      </c>
      <c r="G67" s="215">
        <f>'Assumptions (Inputs)'!$D$38</f>
        <v>1.0353574571620852</v>
      </c>
      <c r="H67" s="215">
        <f>'Assumptions (Inputs)'!$D$38</f>
        <v>1.0353574571620852</v>
      </c>
      <c r="I67" s="215">
        <f>'Assumptions (Inputs)'!$D$38</f>
        <v>1.0353574571620852</v>
      </c>
      <c r="J67" s="215">
        <f>'Assumptions (Inputs)'!$D$38</f>
        <v>1.0353574571620852</v>
      </c>
      <c r="K67" s="215">
        <f>'Assumptions (Inputs)'!$D$38</f>
        <v>1.0353574571620852</v>
      </c>
      <c r="L67" s="215">
        <f>'Assumptions (Inputs)'!$D$38</f>
        <v>1.0353574571620852</v>
      </c>
      <c r="M67" s="215">
        <f>'Assumptions (Inputs)'!$D$38</f>
        <v>1.0353574571620852</v>
      </c>
      <c r="N67" s="215">
        <f>'Assumptions (Inputs)'!$D$38</f>
        <v>1.0353574571620852</v>
      </c>
      <c r="O67" s="215">
        <f>'Assumptions (Inputs)'!$D$38</f>
        <v>1.0353574571620852</v>
      </c>
      <c r="P67" s="97"/>
      <c r="Q67" s="75"/>
      <c r="R67" s="97"/>
    </row>
    <row r="68" spans="1:26" s="74" customFormat="1" ht="15" customHeight="1" thickBot="1">
      <c r="A68" s="46" t="s">
        <v>50</v>
      </c>
      <c r="B68" s="119">
        <f>B66*B67</f>
        <v>0.12014313247398664</v>
      </c>
      <c r="C68" s="119">
        <f t="shared" ref="C68:N68" si="41">C66*C67</f>
        <v>2.2336191024893095</v>
      </c>
      <c r="D68" s="119">
        <f t="shared" si="41"/>
        <v>4.3175854436307208</v>
      </c>
      <c r="E68" s="119">
        <f t="shared" si="41"/>
        <v>16.842009402853044</v>
      </c>
      <c r="F68" s="119">
        <f t="shared" si="41"/>
        <v>25.097472654253362</v>
      </c>
      <c r="G68" s="119">
        <f t="shared" si="41"/>
        <v>25.486786627203472</v>
      </c>
      <c r="H68" s="119">
        <f t="shared" si="41"/>
        <v>24.391939924766419</v>
      </c>
      <c r="I68" s="119">
        <f t="shared" si="41"/>
        <v>23.297093222329369</v>
      </c>
      <c r="J68" s="119">
        <f t="shared" si="41"/>
        <v>22.202246519892316</v>
      </c>
      <c r="K68" s="119">
        <f t="shared" si="41"/>
        <v>21.107399817455264</v>
      </c>
      <c r="L68" s="119">
        <f t="shared" si="41"/>
        <v>19.922322102438621</v>
      </c>
      <c r="M68" s="119">
        <f t="shared" si="41"/>
        <v>17.264093982282567</v>
      </c>
      <c r="N68" s="119">
        <f t="shared" si="41"/>
        <v>15.006590498188237</v>
      </c>
      <c r="O68" s="119">
        <f t="shared" ref="O68" si="42">O66*O67</f>
        <v>4.8346201807442579</v>
      </c>
      <c r="P68" s="113"/>
      <c r="Q68" s="316">
        <f>SUM(B68:P68)</f>
        <v>222.12392261100095</v>
      </c>
      <c r="R68" s="113"/>
    </row>
    <row r="69" spans="1:26" s="38" customFormat="1" ht="15" customHeight="1" thickTop="1">
      <c r="A69" s="70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37"/>
      <c r="Q69" s="56"/>
      <c r="R69" s="37"/>
    </row>
    <row r="70" spans="1:26" s="38" customFormat="1" ht="15" customHeight="1">
      <c r="A70" s="70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37"/>
      <c r="Q70" s="56"/>
      <c r="R70" s="37"/>
    </row>
    <row r="71" spans="1:26" s="38" customFormat="1" ht="15" customHeight="1">
      <c r="A71" s="309" t="s">
        <v>36</v>
      </c>
      <c r="B71" s="299"/>
      <c r="C71" s="299"/>
      <c r="D71" s="299"/>
      <c r="E71" s="299"/>
      <c r="F71" s="299"/>
      <c r="G71" s="299"/>
      <c r="H71" s="299"/>
      <c r="I71" s="299"/>
      <c r="J71" s="299"/>
      <c r="K71" s="299"/>
      <c r="L71" s="299"/>
      <c r="M71" s="299"/>
      <c r="N71" s="299"/>
      <c r="O71" s="299"/>
      <c r="P71" s="298"/>
      <c r="Q71" s="304"/>
      <c r="R71" s="37"/>
    </row>
    <row r="72" spans="1:26" s="38" customFormat="1" ht="15" customHeight="1">
      <c r="A72" s="310"/>
      <c r="B72" s="308"/>
      <c r="C72" s="308"/>
      <c r="D72" s="308"/>
      <c r="E72" s="308"/>
      <c r="F72" s="311"/>
      <c r="G72" s="299"/>
      <c r="H72" s="299"/>
      <c r="I72" s="299"/>
      <c r="J72" s="299"/>
      <c r="K72" s="299"/>
      <c r="L72" s="299"/>
      <c r="M72" s="299"/>
      <c r="N72" s="299"/>
      <c r="O72" s="299"/>
      <c r="P72" s="298"/>
      <c r="Q72" s="299"/>
      <c r="R72" s="37"/>
    </row>
    <row r="73" spans="1:26" s="38" customFormat="1" ht="15" customHeight="1">
      <c r="A73" s="312" t="s">
        <v>101</v>
      </c>
      <c r="B73" s="308"/>
      <c r="C73" s="308"/>
      <c r="D73" s="308"/>
      <c r="E73" s="308"/>
      <c r="F73" s="299"/>
      <c r="G73" s="299"/>
      <c r="H73" s="299"/>
      <c r="I73" s="299"/>
      <c r="J73" s="299"/>
      <c r="K73" s="299"/>
      <c r="L73" s="299"/>
      <c r="M73" s="299"/>
      <c r="N73" s="299"/>
      <c r="O73" s="299"/>
      <c r="P73" s="298"/>
      <c r="Q73" s="299"/>
      <c r="R73" s="37"/>
      <c r="S73" s="37"/>
      <c r="T73" s="37"/>
      <c r="U73" s="37"/>
      <c r="V73" s="37"/>
      <c r="W73" s="37"/>
    </row>
    <row r="74" spans="1:26" s="38" customFormat="1" ht="12.75">
      <c r="A74" s="313" t="s">
        <v>105</v>
      </c>
      <c r="B74" s="308">
        <f t="shared" ref="B74:L74" si="43">B21</f>
        <v>0.9</v>
      </c>
      <c r="C74" s="308">
        <f t="shared" si="43"/>
        <v>15.652659999999999</v>
      </c>
      <c r="D74" s="308">
        <f t="shared" si="43"/>
        <v>12.679566807999999</v>
      </c>
      <c r="E74" s="308">
        <f t="shared" si="43"/>
        <v>92.45101975536798</v>
      </c>
      <c r="F74" s="308">
        <f t="shared" si="43"/>
        <v>45.26170242739574</v>
      </c>
      <c r="G74" s="308">
        <f t="shared" si="43"/>
        <v>0</v>
      </c>
      <c r="H74" s="308">
        <f t="shared" si="43"/>
        <v>0</v>
      </c>
      <c r="I74" s="308">
        <f t="shared" si="43"/>
        <v>0</v>
      </c>
      <c r="J74" s="308">
        <f t="shared" si="43"/>
        <v>0</v>
      </c>
      <c r="K74" s="308">
        <f t="shared" si="43"/>
        <v>0</v>
      </c>
      <c r="L74" s="308">
        <f t="shared" si="43"/>
        <v>0</v>
      </c>
      <c r="M74" s="308"/>
      <c r="N74" s="308"/>
      <c r="O74" s="308"/>
      <c r="P74" s="298"/>
      <c r="Q74" s="299"/>
      <c r="R74" s="462"/>
      <c r="S74" s="462"/>
      <c r="T74" s="462"/>
      <c r="U74" s="462"/>
      <c r="V74" s="37"/>
      <c r="W74" s="37"/>
      <c r="Y74" s="90"/>
      <c r="Z74" s="90"/>
    </row>
    <row r="75" spans="1:26" s="38" customFormat="1" ht="15" customHeight="1">
      <c r="A75" s="313" t="s">
        <v>104</v>
      </c>
      <c r="B75" s="308">
        <v>0</v>
      </c>
      <c r="C75" s="308">
        <v>0</v>
      </c>
      <c r="D75" s="308">
        <v>0</v>
      </c>
      <c r="E75" s="308">
        <v>0</v>
      </c>
      <c r="F75" s="308">
        <v>0</v>
      </c>
      <c r="G75" s="308">
        <v>0</v>
      </c>
      <c r="H75" s="308">
        <v>0</v>
      </c>
      <c r="I75" s="308">
        <v>0</v>
      </c>
      <c r="J75" s="308">
        <v>0</v>
      </c>
      <c r="K75" s="308">
        <v>0</v>
      </c>
      <c r="L75" s="308">
        <v>0</v>
      </c>
      <c r="M75" s="308"/>
      <c r="N75" s="308"/>
      <c r="O75" s="308"/>
      <c r="P75" s="298"/>
      <c r="Q75" s="299"/>
      <c r="R75" s="91"/>
      <c r="S75" s="37"/>
      <c r="T75" s="37"/>
      <c r="U75" s="93"/>
      <c r="V75" s="37"/>
      <c r="W75" s="37"/>
      <c r="X75" s="94"/>
      <c r="Y75" s="92"/>
      <c r="Z75" s="92"/>
    </row>
    <row r="76" spans="1:26" s="38" customFormat="1" ht="12.75">
      <c r="A76" s="313" t="s">
        <v>92</v>
      </c>
      <c r="B76" s="308">
        <f>$B$74-B75</f>
        <v>0.9</v>
      </c>
      <c r="C76" s="308">
        <f>SUM($B$74:C74)-SUM($B$75:C75)</f>
        <v>16.552659999999999</v>
      </c>
      <c r="D76" s="308">
        <f>SUM($B$74:D74)-SUM($B$75:D75)</f>
        <v>29.232226808</v>
      </c>
      <c r="E76" s="308">
        <f>SUM($B$74:E74)-SUM($B$75:E75)</f>
        <v>121.68324656336799</v>
      </c>
      <c r="F76" s="308">
        <f>SUM($B$74:F74)-SUM($B$75:F75)</f>
        <v>166.94494899076372</v>
      </c>
      <c r="G76" s="308">
        <f>SUM($B$74:G74)-SUM($B$75:G75)</f>
        <v>166.94494899076372</v>
      </c>
      <c r="H76" s="308">
        <f>SUM($B$74:H74)-SUM($B$75:H75)</f>
        <v>166.94494899076372</v>
      </c>
      <c r="I76" s="308">
        <f>SUM($B$74:I74)-SUM($B$75:I75)</f>
        <v>166.94494899076372</v>
      </c>
      <c r="J76" s="308">
        <f>SUM($B$74:J74)-SUM($B$75:J75)</f>
        <v>166.94494899076372</v>
      </c>
      <c r="K76" s="308">
        <f>SUM($B$74:K74)-SUM($B$75:K75)</f>
        <v>166.94494899076372</v>
      </c>
      <c r="L76" s="308">
        <f>SUM($B$74:L74)-SUM($B$75:L75)</f>
        <v>166.94494899076372</v>
      </c>
      <c r="M76" s="308"/>
      <c r="N76" s="308"/>
      <c r="O76" s="308"/>
      <c r="P76" s="298"/>
      <c r="Q76" s="299"/>
      <c r="R76" s="91"/>
      <c r="S76" s="37"/>
      <c r="T76" s="37"/>
      <c r="U76" s="93"/>
      <c r="V76" s="37"/>
      <c r="W76" s="37"/>
      <c r="X76" s="94"/>
      <c r="Y76" s="92"/>
      <c r="Z76" s="92"/>
    </row>
    <row r="77" spans="1:26" s="38" customFormat="1" ht="15" customHeight="1">
      <c r="A77" s="313" t="s">
        <v>74</v>
      </c>
      <c r="B77" s="314">
        <v>0</v>
      </c>
      <c r="C77" s="314">
        <v>0</v>
      </c>
      <c r="D77" s="314">
        <v>0</v>
      </c>
      <c r="E77" s="314">
        <v>0</v>
      </c>
      <c r="F77" s="314">
        <f>$F$74*TaxDepr!$L5</f>
        <v>1.6973138410273403</v>
      </c>
      <c r="G77" s="314">
        <f>$F$74*TaxDepr!$L6</f>
        <v>3.2674422982336986</v>
      </c>
      <c r="H77" s="314">
        <f>$F$74*TaxDepr!$L7</f>
        <v>3.0221238710772136</v>
      </c>
      <c r="I77" s="314">
        <f>$F$74*TaxDepr!$L8</f>
        <v>2.7958153589402346</v>
      </c>
      <c r="J77" s="314">
        <f>$F$74*TaxDepr!$L9</f>
        <v>2.5858010596771188</v>
      </c>
      <c r="K77" s="314">
        <f>$F$74*TaxDepr!$L10</f>
        <v>2.392080973287865</v>
      </c>
      <c r="L77" s="314">
        <f>$F$74*TaxDepr!$L11</f>
        <v>2.2123920146511038</v>
      </c>
      <c r="M77" s="314"/>
      <c r="N77" s="314"/>
      <c r="O77" s="314"/>
      <c r="P77" s="298"/>
      <c r="Q77" s="299"/>
      <c r="R77" s="37"/>
      <c r="S77" s="37"/>
      <c r="T77" s="37"/>
      <c r="U77" s="37"/>
      <c r="V77" s="37"/>
      <c r="W77" s="37"/>
      <c r="X77" s="94"/>
      <c r="Y77" s="92"/>
      <c r="Z77" s="92"/>
    </row>
    <row r="78" spans="1:26" s="38" customFormat="1" ht="15" customHeight="1" thickBot="1">
      <c r="A78" s="313" t="s">
        <v>75</v>
      </c>
      <c r="B78" s="315">
        <f>B75+B77</f>
        <v>0</v>
      </c>
      <c r="C78" s="315">
        <f t="shared" ref="C78:L78" si="44">C75+C77</f>
        <v>0</v>
      </c>
      <c r="D78" s="315">
        <f t="shared" si="44"/>
        <v>0</v>
      </c>
      <c r="E78" s="315">
        <f t="shared" si="44"/>
        <v>0</v>
      </c>
      <c r="F78" s="315">
        <f t="shared" si="44"/>
        <v>1.6973138410273403</v>
      </c>
      <c r="G78" s="315">
        <f t="shared" si="44"/>
        <v>3.2674422982336986</v>
      </c>
      <c r="H78" s="315">
        <f t="shared" si="44"/>
        <v>3.0221238710772136</v>
      </c>
      <c r="I78" s="315">
        <f t="shared" si="44"/>
        <v>2.7958153589402346</v>
      </c>
      <c r="J78" s="315">
        <f t="shared" si="44"/>
        <v>2.5858010596771188</v>
      </c>
      <c r="K78" s="315">
        <f t="shared" si="44"/>
        <v>2.392080973287865</v>
      </c>
      <c r="L78" s="315">
        <f t="shared" si="44"/>
        <v>2.2123920146511038</v>
      </c>
      <c r="M78" s="315"/>
      <c r="N78" s="315"/>
      <c r="O78" s="308"/>
      <c r="P78" s="298"/>
      <c r="Q78" s="299"/>
      <c r="R78" s="37"/>
      <c r="S78" s="37"/>
      <c r="T78" s="37"/>
      <c r="U78" s="37"/>
      <c r="V78" s="37"/>
      <c r="W78" s="37"/>
      <c r="X78" s="94"/>
      <c r="Y78" s="92"/>
      <c r="Z78" s="92"/>
    </row>
    <row r="79" spans="1:26" s="38" customFormat="1" ht="15" customHeight="1" thickTop="1">
      <c r="A79" s="312"/>
      <c r="B79" s="308"/>
      <c r="C79" s="308"/>
      <c r="D79" s="308"/>
      <c r="E79" s="308"/>
      <c r="F79" s="299"/>
      <c r="G79" s="299"/>
      <c r="H79" s="299"/>
      <c r="I79" s="299"/>
      <c r="J79" s="299"/>
      <c r="K79" s="299"/>
      <c r="L79" s="299"/>
      <c r="M79" s="299"/>
      <c r="N79" s="299"/>
      <c r="O79" s="299"/>
      <c r="P79" s="298"/>
      <c r="Q79" s="299"/>
      <c r="R79" s="37"/>
      <c r="S79" s="37"/>
      <c r="T79" s="37"/>
      <c r="U79" s="37"/>
      <c r="V79" s="37"/>
      <c r="W79" s="37"/>
      <c r="X79" s="94"/>
      <c r="Y79" s="92"/>
      <c r="Z79" s="92"/>
    </row>
    <row r="80" spans="1:26" s="38" customFormat="1" ht="15" customHeight="1">
      <c r="A80" s="312" t="s">
        <v>102</v>
      </c>
      <c r="B80" s="308"/>
      <c r="C80" s="308"/>
      <c r="D80" s="308"/>
      <c r="E80" s="308"/>
      <c r="F80" s="299"/>
      <c r="G80" s="299"/>
      <c r="H80" s="299"/>
      <c r="I80" s="299"/>
      <c r="J80" s="299"/>
      <c r="K80" s="299"/>
      <c r="L80" s="299"/>
      <c r="M80" s="299"/>
      <c r="N80" s="299"/>
      <c r="O80" s="299"/>
      <c r="P80" s="298"/>
      <c r="Q80" s="299"/>
      <c r="R80" s="37"/>
      <c r="S80" s="37"/>
      <c r="T80" s="37"/>
      <c r="U80" s="37"/>
      <c r="V80" s="37"/>
      <c r="W80" s="37"/>
      <c r="X80" s="94"/>
      <c r="Y80" s="92"/>
      <c r="Z80" s="92"/>
    </row>
    <row r="81" spans="1:26" s="38" customFormat="1" ht="12.75">
      <c r="A81" s="313" t="s">
        <v>105</v>
      </c>
      <c r="B81" s="308">
        <f t="shared" ref="B81:L81" si="45">B21</f>
        <v>0.9</v>
      </c>
      <c r="C81" s="308">
        <f t="shared" si="45"/>
        <v>15.652659999999999</v>
      </c>
      <c r="D81" s="308">
        <f t="shared" si="45"/>
        <v>12.679566807999999</v>
      </c>
      <c r="E81" s="308">
        <f t="shared" si="45"/>
        <v>92.45101975536798</v>
      </c>
      <c r="F81" s="308">
        <f t="shared" si="45"/>
        <v>45.26170242739574</v>
      </c>
      <c r="G81" s="308">
        <f t="shared" si="45"/>
        <v>0</v>
      </c>
      <c r="H81" s="308">
        <f t="shared" si="45"/>
        <v>0</v>
      </c>
      <c r="I81" s="308">
        <f t="shared" si="45"/>
        <v>0</v>
      </c>
      <c r="J81" s="308">
        <f t="shared" si="45"/>
        <v>0</v>
      </c>
      <c r="K81" s="308">
        <f t="shared" si="45"/>
        <v>0</v>
      </c>
      <c r="L81" s="308">
        <f t="shared" si="45"/>
        <v>0</v>
      </c>
      <c r="M81" s="308"/>
      <c r="N81" s="308"/>
      <c r="O81" s="308"/>
      <c r="P81" s="298"/>
      <c r="Q81" s="299"/>
      <c r="R81" s="37"/>
      <c r="S81" s="91"/>
      <c r="T81" s="37"/>
      <c r="U81" s="97"/>
      <c r="V81" s="37"/>
      <c r="W81" s="37"/>
      <c r="X81" s="94"/>
      <c r="Y81" s="92"/>
      <c r="Z81" s="92"/>
    </row>
    <row r="82" spans="1:26" s="38" customFormat="1" ht="15" customHeight="1">
      <c r="A82" s="313" t="s">
        <v>104</v>
      </c>
      <c r="B82" s="308">
        <v>0</v>
      </c>
      <c r="C82" s="308">
        <v>0</v>
      </c>
      <c r="D82" s="308">
        <v>0</v>
      </c>
      <c r="E82" s="308">
        <v>0</v>
      </c>
      <c r="F82" s="308">
        <v>0</v>
      </c>
      <c r="G82" s="308">
        <v>0</v>
      </c>
      <c r="H82" s="308">
        <v>0</v>
      </c>
      <c r="I82" s="308">
        <v>0</v>
      </c>
      <c r="J82" s="308">
        <v>0</v>
      </c>
      <c r="K82" s="308">
        <v>0</v>
      </c>
      <c r="L82" s="308">
        <v>0</v>
      </c>
      <c r="M82" s="308"/>
      <c r="N82" s="308"/>
      <c r="O82" s="308"/>
      <c r="P82" s="298"/>
      <c r="Q82" s="299"/>
      <c r="R82" s="37"/>
      <c r="S82" s="91"/>
      <c r="T82" s="37"/>
      <c r="U82" s="97"/>
      <c r="V82" s="37"/>
      <c r="W82" s="37"/>
      <c r="X82" s="94"/>
      <c r="Y82" s="92"/>
      <c r="Z82" s="92"/>
    </row>
    <row r="83" spans="1:26" s="38" customFormat="1" ht="24.75" customHeight="1">
      <c r="A83" s="313" t="s">
        <v>92</v>
      </c>
      <c r="B83" s="308">
        <f>SUM($B$81:B81)</f>
        <v>0.9</v>
      </c>
      <c r="C83" s="308">
        <f>SUM($B$81:C81)</f>
        <v>16.552659999999999</v>
      </c>
      <c r="D83" s="308">
        <f>SUM($B$81:D81)</f>
        <v>29.232226808</v>
      </c>
      <c r="E83" s="308">
        <f>SUM($B$81:E81)</f>
        <v>121.68324656336799</v>
      </c>
      <c r="F83" s="308">
        <f>SUM($B$81:F81)</f>
        <v>166.94494899076372</v>
      </c>
      <c r="G83" s="308">
        <f>SUM($B$81:G81)</f>
        <v>166.94494899076372</v>
      </c>
      <c r="H83" s="308">
        <f>SUM($B$81:H81)</f>
        <v>166.94494899076372</v>
      </c>
      <c r="I83" s="308">
        <f>SUM($B$81:I81)</f>
        <v>166.94494899076372</v>
      </c>
      <c r="J83" s="308">
        <f>SUM($B$81:J81)</f>
        <v>166.94494899076372</v>
      </c>
      <c r="K83" s="308">
        <f>SUM($B$81:K81)</f>
        <v>166.94494899076372</v>
      </c>
      <c r="L83" s="308">
        <f>SUM($B$81:L81)</f>
        <v>166.94494899076372</v>
      </c>
      <c r="M83" s="308"/>
      <c r="N83" s="308"/>
      <c r="O83" s="308"/>
      <c r="P83" s="298"/>
      <c r="Q83" s="299"/>
      <c r="R83" s="37"/>
      <c r="S83" s="91"/>
      <c r="T83" s="37"/>
      <c r="U83" s="97"/>
      <c r="V83" s="37"/>
      <c r="W83" s="37"/>
      <c r="X83" s="94"/>
      <c r="Y83" s="92"/>
      <c r="Z83" s="92"/>
    </row>
    <row r="84" spans="1:26" s="38" customFormat="1" ht="15" customHeight="1">
      <c r="A84" s="313" t="s">
        <v>74</v>
      </c>
      <c r="B84" s="314">
        <v>0</v>
      </c>
      <c r="C84" s="314">
        <v>0</v>
      </c>
      <c r="D84" s="314">
        <v>0</v>
      </c>
      <c r="E84" s="314">
        <v>0</v>
      </c>
      <c r="F84" s="314">
        <f>F77</f>
        <v>1.6973138410273403</v>
      </c>
      <c r="G84" s="314">
        <f t="shared" ref="G84:L84" si="46">G77</f>
        <v>3.2674422982336986</v>
      </c>
      <c r="H84" s="314">
        <f t="shared" si="46"/>
        <v>3.0221238710772136</v>
      </c>
      <c r="I84" s="314">
        <f t="shared" si="46"/>
        <v>2.7958153589402346</v>
      </c>
      <c r="J84" s="314">
        <f t="shared" si="46"/>
        <v>2.5858010596771188</v>
      </c>
      <c r="K84" s="314">
        <f t="shared" si="46"/>
        <v>2.392080973287865</v>
      </c>
      <c r="L84" s="314">
        <f t="shared" si="46"/>
        <v>2.2123920146511038</v>
      </c>
      <c r="M84" s="314"/>
      <c r="N84" s="314"/>
      <c r="O84" s="314"/>
      <c r="P84" s="298"/>
      <c r="Q84" s="299"/>
      <c r="R84" s="37"/>
      <c r="S84" s="91"/>
      <c r="T84" s="37"/>
      <c r="U84" s="97"/>
      <c r="V84" s="37"/>
      <c r="W84" s="37"/>
      <c r="X84" s="94"/>
      <c r="Y84" s="92"/>
      <c r="Z84" s="92"/>
    </row>
    <row r="85" spans="1:26" s="38" customFormat="1" ht="15" customHeight="1" thickBot="1">
      <c r="A85" s="313" t="s">
        <v>75</v>
      </c>
      <c r="B85" s="315">
        <f>B82+B84</f>
        <v>0</v>
      </c>
      <c r="C85" s="315">
        <f t="shared" ref="C85:L85" si="47">C82+C84</f>
        <v>0</v>
      </c>
      <c r="D85" s="315">
        <f t="shared" si="47"/>
        <v>0</v>
      </c>
      <c r="E85" s="315">
        <f t="shared" si="47"/>
        <v>0</v>
      </c>
      <c r="F85" s="315">
        <f t="shared" si="47"/>
        <v>1.6973138410273403</v>
      </c>
      <c r="G85" s="315">
        <f t="shared" si="47"/>
        <v>3.2674422982336986</v>
      </c>
      <c r="H85" s="315">
        <f t="shared" si="47"/>
        <v>3.0221238710772136</v>
      </c>
      <c r="I85" s="315">
        <f t="shared" si="47"/>
        <v>2.7958153589402346</v>
      </c>
      <c r="J85" s="315">
        <f t="shared" si="47"/>
        <v>2.5858010596771188</v>
      </c>
      <c r="K85" s="315">
        <f t="shared" si="47"/>
        <v>2.392080973287865</v>
      </c>
      <c r="L85" s="315">
        <f t="shared" si="47"/>
        <v>2.2123920146511038</v>
      </c>
      <c r="M85" s="315"/>
      <c r="N85" s="315"/>
      <c r="O85" s="308"/>
      <c r="P85" s="298"/>
      <c r="Q85" s="299"/>
      <c r="R85" s="98"/>
      <c r="S85" s="37"/>
      <c r="T85" s="37"/>
      <c r="U85" s="99"/>
      <c r="V85" s="37"/>
      <c r="W85" s="37"/>
      <c r="X85" s="94"/>
      <c r="Y85" s="92"/>
      <c r="Z85" s="92"/>
    </row>
    <row r="86" spans="1:26" s="38" customFormat="1" ht="15" customHeight="1" thickTop="1">
      <c r="A86" s="310"/>
      <c r="B86" s="308"/>
      <c r="C86" s="308"/>
      <c r="D86" s="308"/>
      <c r="E86" s="308"/>
      <c r="F86" s="299"/>
      <c r="G86" s="299"/>
      <c r="H86" s="299"/>
      <c r="I86" s="299"/>
      <c r="J86" s="299"/>
      <c r="K86" s="299"/>
      <c r="L86" s="299"/>
      <c r="M86" s="299"/>
      <c r="N86" s="299"/>
      <c r="O86" s="299"/>
      <c r="P86" s="298"/>
      <c r="Q86" s="299"/>
      <c r="R86" s="37"/>
      <c r="S86" s="37"/>
      <c r="T86" s="37"/>
      <c r="U86" s="37"/>
      <c r="V86" s="37"/>
      <c r="W86" s="37"/>
      <c r="X86" s="94"/>
      <c r="Y86" s="92"/>
      <c r="Z86" s="92"/>
    </row>
    <row r="87" spans="1:26" s="38" customFormat="1" ht="15" customHeight="1">
      <c r="A87" s="102" t="s">
        <v>68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37"/>
      <c r="Q87" s="57"/>
      <c r="R87" s="37"/>
      <c r="S87" s="37"/>
      <c r="T87" s="37"/>
      <c r="U87" s="37"/>
      <c r="V87" s="37"/>
      <c r="W87" s="37"/>
    </row>
    <row r="88" spans="1:26" s="38" customFormat="1" ht="15" customHeight="1">
      <c r="A88" s="109" t="s">
        <v>90</v>
      </c>
      <c r="B88" s="290">
        <f>$B$21*(1-$B$5)/$B$3</f>
        <v>0.09</v>
      </c>
      <c r="C88" s="290">
        <f>$B$21*(1-$B$5)/$B$3</f>
        <v>0.09</v>
      </c>
      <c r="D88" s="290">
        <f>$B$21*(1-$B$5)/$B$3</f>
        <v>0.09</v>
      </c>
      <c r="E88" s="290">
        <f>$B$21*(1-$B$5)/$B$3</f>
        <v>0.09</v>
      </c>
      <c r="F88" s="290">
        <f>$B$21*(1-$B$5)/$B$3</f>
        <v>0.09</v>
      </c>
      <c r="G88" s="290">
        <f t="shared" ref="G88:K88" si="48">$B$21*(1-$B$5)/$B$3</f>
        <v>0.09</v>
      </c>
      <c r="H88" s="290">
        <f t="shared" si="48"/>
        <v>0.09</v>
      </c>
      <c r="I88" s="290">
        <f t="shared" si="48"/>
        <v>0.09</v>
      </c>
      <c r="J88" s="290">
        <f t="shared" si="48"/>
        <v>0.09</v>
      </c>
      <c r="K88" s="290">
        <f t="shared" si="48"/>
        <v>0.09</v>
      </c>
      <c r="L88" s="290"/>
      <c r="M88" s="290"/>
      <c r="N88" s="290"/>
      <c r="O88" s="290"/>
      <c r="P88" s="37"/>
      <c r="Q88" s="75">
        <f>SUM(B88:P88)</f>
        <v>0.8999999999999998</v>
      </c>
      <c r="R88" s="37"/>
    </row>
    <row r="89" spans="1:26" s="38" customFormat="1" ht="15" customHeight="1">
      <c r="A89" s="109">
        <v>2015</v>
      </c>
      <c r="B89" s="290"/>
      <c r="C89" s="290">
        <f>$C$21*(1-$B$5)/$B$3</f>
        <v>1.5652659999999998</v>
      </c>
      <c r="D89" s="290">
        <f>$C$21*(1-$B$5)/$B$3</f>
        <v>1.5652659999999998</v>
      </c>
      <c r="E89" s="290">
        <f>$C$21*(1-$B$5)/$B$3</f>
        <v>1.5652659999999998</v>
      </c>
      <c r="F89" s="290">
        <f>$C$21*(1-$B$5)/$B$3</f>
        <v>1.5652659999999998</v>
      </c>
      <c r="G89" s="290">
        <f>$C$21*(1-$B$5)/$B$3</f>
        <v>1.5652659999999998</v>
      </c>
      <c r="H89" s="290">
        <f t="shared" ref="H89:L89" si="49">$C$21*(1-$B$5)/$B$3</f>
        <v>1.5652659999999998</v>
      </c>
      <c r="I89" s="290">
        <f t="shared" si="49"/>
        <v>1.5652659999999998</v>
      </c>
      <c r="J89" s="290">
        <f t="shared" si="49"/>
        <v>1.5652659999999998</v>
      </c>
      <c r="K89" s="290">
        <f t="shared" si="49"/>
        <v>1.5652659999999998</v>
      </c>
      <c r="L89" s="290">
        <f t="shared" si="49"/>
        <v>1.5652659999999998</v>
      </c>
      <c r="M89" s="290"/>
      <c r="N89" s="290"/>
      <c r="O89" s="290"/>
      <c r="P89" s="37"/>
      <c r="Q89" s="75">
        <f t="shared" ref="Q89:Q98" si="50">SUM(B89:P89)</f>
        <v>15.652659999999996</v>
      </c>
      <c r="R89" s="37"/>
    </row>
    <row r="90" spans="1:26" s="38" customFormat="1" ht="15" customHeight="1">
      <c r="A90" s="109">
        <v>2016</v>
      </c>
      <c r="B90" s="290"/>
      <c r="C90" s="290"/>
      <c r="D90" s="290">
        <f>$D$21*(1-$B$5)/$B$3</f>
        <v>1.2679566807999998</v>
      </c>
      <c r="E90" s="290">
        <f>$D$21*(1-$B$5)/$B$3</f>
        <v>1.2679566807999998</v>
      </c>
      <c r="F90" s="290">
        <f>$D$21*(1-$B$5)/$B$3</f>
        <v>1.2679566807999998</v>
      </c>
      <c r="G90" s="290">
        <f>$D$21*(1-$B$5)/$B$3</f>
        <v>1.2679566807999998</v>
      </c>
      <c r="H90" s="290">
        <f>$D$21*(1-$B$5)/$B$3</f>
        <v>1.2679566807999998</v>
      </c>
      <c r="I90" s="290">
        <f t="shared" ref="I90:M90" si="51">$D$21*(1-$B$5)/$B$3</f>
        <v>1.2679566807999998</v>
      </c>
      <c r="J90" s="290">
        <f t="shared" si="51"/>
        <v>1.2679566807999998</v>
      </c>
      <c r="K90" s="290">
        <f t="shared" si="51"/>
        <v>1.2679566807999998</v>
      </c>
      <c r="L90" s="290">
        <f t="shared" si="51"/>
        <v>1.2679566807999998</v>
      </c>
      <c r="M90" s="290">
        <f t="shared" si="51"/>
        <v>1.2679566807999998</v>
      </c>
      <c r="N90" s="290"/>
      <c r="O90" s="290"/>
      <c r="P90" s="37"/>
      <c r="Q90" s="75">
        <f t="shared" si="50"/>
        <v>12.679566807999995</v>
      </c>
      <c r="R90" s="37"/>
    </row>
    <row r="91" spans="1:26" s="38" customFormat="1" ht="15" customHeight="1">
      <c r="A91" s="109">
        <v>2017</v>
      </c>
      <c r="B91" s="290"/>
      <c r="C91" s="290"/>
      <c r="D91" s="290"/>
      <c r="E91" s="290">
        <f>$E$21*(1-$B$5)/$B$3</f>
        <v>9.245101975536798</v>
      </c>
      <c r="F91" s="290">
        <f>$E$21*(1-$B$5)/$B$3</f>
        <v>9.245101975536798</v>
      </c>
      <c r="G91" s="290">
        <f>$E$21*(1-$B$5)/$B$3</f>
        <v>9.245101975536798</v>
      </c>
      <c r="H91" s="290">
        <f>$E$21*(1-$B$5)/$B$3</f>
        <v>9.245101975536798</v>
      </c>
      <c r="I91" s="290">
        <f>$E$21*(1-$B$5)/$B$3</f>
        <v>9.245101975536798</v>
      </c>
      <c r="J91" s="290">
        <f t="shared" ref="J91:N91" si="52">$E$21*(1-$B$5)/$B$3</f>
        <v>9.245101975536798</v>
      </c>
      <c r="K91" s="290">
        <f t="shared" si="52"/>
        <v>9.245101975536798</v>
      </c>
      <c r="L91" s="290">
        <f t="shared" si="52"/>
        <v>9.245101975536798</v>
      </c>
      <c r="M91" s="290">
        <f t="shared" si="52"/>
        <v>9.245101975536798</v>
      </c>
      <c r="N91" s="290">
        <f t="shared" si="52"/>
        <v>9.245101975536798</v>
      </c>
      <c r="O91" s="290"/>
      <c r="P91" s="37"/>
      <c r="Q91" s="75">
        <f t="shared" si="50"/>
        <v>92.45101975536798</v>
      </c>
      <c r="R91" s="37"/>
    </row>
    <row r="92" spans="1:26" s="38" customFormat="1" ht="15" customHeight="1">
      <c r="A92" s="109">
        <v>2018</v>
      </c>
      <c r="B92" s="290"/>
      <c r="C92" s="290"/>
      <c r="D92" s="290"/>
      <c r="E92" s="290"/>
      <c r="F92" s="290">
        <f>$F$21*(1-$B$5)/$B$3</f>
        <v>4.5261702427395738</v>
      </c>
      <c r="G92" s="290">
        <f>$F$21*(1-$B$5)/$B$3</f>
        <v>4.5261702427395738</v>
      </c>
      <c r="H92" s="290">
        <f>$F$21*(1-$B$5)/$B$3</f>
        <v>4.5261702427395738</v>
      </c>
      <c r="I92" s="290">
        <f>$F$21*(1-$B$5)/$B$3</f>
        <v>4.5261702427395738</v>
      </c>
      <c r="J92" s="290">
        <f>$F$21*(1-$B$5)/$B$3</f>
        <v>4.5261702427395738</v>
      </c>
      <c r="K92" s="290">
        <f t="shared" ref="K92:O92" si="53">$F$21*(1-$B$5)/$B$3</f>
        <v>4.5261702427395738</v>
      </c>
      <c r="L92" s="290">
        <f t="shared" si="53"/>
        <v>4.5261702427395738</v>
      </c>
      <c r="M92" s="290">
        <f t="shared" si="53"/>
        <v>4.5261702427395738</v>
      </c>
      <c r="N92" s="290">
        <f t="shared" si="53"/>
        <v>4.5261702427395738</v>
      </c>
      <c r="O92" s="290">
        <f t="shared" si="53"/>
        <v>4.5261702427395738</v>
      </c>
      <c r="P92" s="37"/>
      <c r="Q92" s="75">
        <f t="shared" si="50"/>
        <v>45.26170242739574</v>
      </c>
      <c r="R92" s="37"/>
    </row>
    <row r="93" spans="1:26" s="38" customFormat="1" ht="15" customHeight="1">
      <c r="A93" s="109">
        <v>2019</v>
      </c>
      <c r="B93" s="290"/>
      <c r="C93" s="290"/>
      <c r="D93" s="290"/>
      <c r="E93" s="290"/>
      <c r="F93" s="290"/>
      <c r="G93" s="290">
        <f t="shared" ref="G93:L93" si="54">$G$21*(1-$B$5)/$B$3</f>
        <v>0</v>
      </c>
      <c r="H93" s="290">
        <f t="shared" si="54"/>
        <v>0</v>
      </c>
      <c r="I93" s="290">
        <f t="shared" si="54"/>
        <v>0</v>
      </c>
      <c r="J93" s="290">
        <f t="shared" si="54"/>
        <v>0</v>
      </c>
      <c r="K93" s="290">
        <f t="shared" si="54"/>
        <v>0</v>
      </c>
      <c r="L93" s="290">
        <f t="shared" si="54"/>
        <v>0</v>
      </c>
      <c r="M93" s="290"/>
      <c r="N93" s="290"/>
      <c r="O93" s="290"/>
      <c r="P93" s="37"/>
      <c r="Q93" s="75">
        <f t="shared" si="50"/>
        <v>0</v>
      </c>
      <c r="R93" s="37"/>
    </row>
    <row r="94" spans="1:26" s="38" customFormat="1" ht="15" customHeight="1">
      <c r="A94" s="109">
        <v>2020</v>
      </c>
      <c r="B94" s="290"/>
      <c r="C94" s="290"/>
      <c r="D94" s="290"/>
      <c r="E94" s="290"/>
      <c r="F94" s="290"/>
      <c r="G94" s="290"/>
      <c r="H94" s="290">
        <f>$H$21*(1-$B$5)/$B$3</f>
        <v>0</v>
      </c>
      <c r="I94" s="290">
        <f>$H$21*(1-$B$5)/$B$3</f>
        <v>0</v>
      </c>
      <c r="J94" s="290">
        <f>$H$21*(1-$B$5)/$B$3</f>
        <v>0</v>
      </c>
      <c r="K94" s="290">
        <f>$H$21*(1-$B$5)/$B$3</f>
        <v>0</v>
      </c>
      <c r="L94" s="290">
        <f>$H$21*(1-$B$5)/$B$3</f>
        <v>0</v>
      </c>
      <c r="M94" s="290"/>
      <c r="N94" s="290"/>
      <c r="O94" s="290"/>
      <c r="P94" s="37"/>
      <c r="Q94" s="75">
        <f t="shared" si="50"/>
        <v>0</v>
      </c>
      <c r="R94" s="37"/>
    </row>
    <row r="95" spans="1:26" s="38" customFormat="1" ht="15" customHeight="1">
      <c r="A95" s="109">
        <v>2021</v>
      </c>
      <c r="B95" s="290"/>
      <c r="C95" s="290"/>
      <c r="D95" s="290"/>
      <c r="E95" s="290"/>
      <c r="F95" s="290"/>
      <c r="G95" s="290"/>
      <c r="H95" s="290"/>
      <c r="I95" s="290">
        <f>$I$21*(1-$B$5)/$B$3</f>
        <v>0</v>
      </c>
      <c r="J95" s="290">
        <f>$I$21*(1-$B$5)/$B$3</f>
        <v>0</v>
      </c>
      <c r="K95" s="290">
        <f>$I$21*(1-$B$5)/$B$3</f>
        <v>0</v>
      </c>
      <c r="L95" s="290">
        <f>$I$21*(1-$B$5)/$B$3</f>
        <v>0</v>
      </c>
      <c r="M95" s="290"/>
      <c r="N95" s="290"/>
      <c r="O95" s="290"/>
      <c r="P95" s="37"/>
      <c r="Q95" s="75">
        <f t="shared" si="50"/>
        <v>0</v>
      </c>
      <c r="R95" s="37"/>
    </row>
    <row r="96" spans="1:26" s="38" customFormat="1" ht="15" customHeight="1">
      <c r="A96" s="109">
        <v>2022</v>
      </c>
      <c r="B96" s="290"/>
      <c r="C96" s="290"/>
      <c r="D96" s="290"/>
      <c r="E96" s="290"/>
      <c r="F96" s="290"/>
      <c r="G96" s="290"/>
      <c r="H96" s="290"/>
      <c r="I96" s="290"/>
      <c r="J96" s="290">
        <f>$J$21*(1-$B$5)/$B$3</f>
        <v>0</v>
      </c>
      <c r="K96" s="290">
        <f>$J$21*(1-$B$5)/$B$3</f>
        <v>0</v>
      </c>
      <c r="L96" s="290">
        <f>$J$21*(1-$B$5)/$B$3</f>
        <v>0</v>
      </c>
      <c r="M96" s="290"/>
      <c r="N96" s="290"/>
      <c r="O96" s="290"/>
      <c r="P96" s="37"/>
      <c r="Q96" s="75">
        <f t="shared" si="50"/>
        <v>0</v>
      </c>
      <c r="R96" s="37"/>
    </row>
    <row r="97" spans="1:18" s="38" customFormat="1" ht="15" customHeight="1">
      <c r="A97" s="109">
        <v>2023</v>
      </c>
      <c r="B97" s="290"/>
      <c r="C97" s="290"/>
      <c r="D97" s="290"/>
      <c r="E97" s="290"/>
      <c r="F97" s="290"/>
      <c r="G97" s="290"/>
      <c r="H97" s="290"/>
      <c r="I97" s="290"/>
      <c r="J97" s="290"/>
      <c r="K97" s="290">
        <f>$K$21*(1-$B$5)/$B$3</f>
        <v>0</v>
      </c>
      <c r="L97" s="290">
        <f>$K$21*(1-$B$5)/$B$3</f>
        <v>0</v>
      </c>
      <c r="M97" s="290"/>
      <c r="N97" s="290"/>
      <c r="O97" s="290"/>
      <c r="P97" s="37"/>
      <c r="Q97" s="75">
        <f t="shared" si="50"/>
        <v>0</v>
      </c>
      <c r="R97" s="37"/>
    </row>
    <row r="98" spans="1:18" s="38" customFormat="1" ht="15" customHeight="1">
      <c r="A98" s="109">
        <v>2024</v>
      </c>
      <c r="B98" s="290"/>
      <c r="C98" s="290"/>
      <c r="D98" s="290"/>
      <c r="E98" s="290"/>
      <c r="F98" s="290"/>
      <c r="G98" s="290"/>
      <c r="H98" s="290"/>
      <c r="I98" s="290"/>
      <c r="J98" s="290"/>
      <c r="K98" s="290"/>
      <c r="L98" s="290">
        <f>$L$21*(1-$B$5)/$B$3</f>
        <v>0</v>
      </c>
      <c r="M98" s="290"/>
      <c r="N98" s="290"/>
      <c r="O98" s="290"/>
      <c r="P98" s="37"/>
      <c r="Q98" s="75">
        <f t="shared" si="50"/>
        <v>0</v>
      </c>
      <c r="R98" s="37"/>
    </row>
    <row r="99" spans="1:18" s="105" customFormat="1" ht="15" customHeight="1" thickBot="1">
      <c r="A99" s="101"/>
      <c r="B99" s="104">
        <f t="shared" ref="B99:O99" si="55">SUM(B88:B98)</f>
        <v>0.09</v>
      </c>
      <c r="C99" s="104">
        <f t="shared" si="55"/>
        <v>1.6552659999999999</v>
      </c>
      <c r="D99" s="104">
        <f t="shared" si="55"/>
        <v>2.9232226807999995</v>
      </c>
      <c r="E99" s="104">
        <f t="shared" si="55"/>
        <v>12.168324656336797</v>
      </c>
      <c r="F99" s="104">
        <f t="shared" si="55"/>
        <v>16.694494899076371</v>
      </c>
      <c r="G99" s="104">
        <f t="shared" si="55"/>
        <v>16.694494899076371</v>
      </c>
      <c r="H99" s="104">
        <f t="shared" si="55"/>
        <v>16.694494899076371</v>
      </c>
      <c r="I99" s="104">
        <f t="shared" si="55"/>
        <v>16.694494899076371</v>
      </c>
      <c r="J99" s="104">
        <f t="shared" si="55"/>
        <v>16.694494899076371</v>
      </c>
      <c r="K99" s="104">
        <f t="shared" si="55"/>
        <v>16.694494899076371</v>
      </c>
      <c r="L99" s="104">
        <f t="shared" si="55"/>
        <v>16.604494899076371</v>
      </c>
      <c r="M99" s="104">
        <f t="shared" si="55"/>
        <v>15.03922889907637</v>
      </c>
      <c r="N99" s="104">
        <f t="shared" si="55"/>
        <v>13.771272218276373</v>
      </c>
      <c r="O99" s="104">
        <f t="shared" si="55"/>
        <v>4.5261702427395738</v>
      </c>
      <c r="P99" s="344"/>
      <c r="Q99" s="58">
        <f>SUM(Q88:Q98)</f>
        <v>166.94494899076372</v>
      </c>
      <c r="R99" s="344"/>
    </row>
    <row r="100" spans="1:18" s="38" customFormat="1" ht="15" customHeight="1" thickTop="1">
      <c r="A100" s="103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37"/>
      <c r="Q100" s="57"/>
      <c r="R100" s="37"/>
    </row>
    <row r="101" spans="1:18" s="38" customFormat="1" ht="15" customHeight="1">
      <c r="A101" s="319" t="s">
        <v>69</v>
      </c>
      <c r="B101" s="299"/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  <c r="M101" s="299"/>
      <c r="N101" s="299"/>
      <c r="O101" s="299"/>
      <c r="P101" s="298"/>
      <c r="Q101" s="304"/>
      <c r="R101" s="37"/>
    </row>
    <row r="102" spans="1:18" s="38" customFormat="1" ht="15" customHeight="1">
      <c r="A102" s="320" t="s">
        <v>90</v>
      </c>
      <c r="B102" s="299">
        <f t="shared" ref="B102:L102" si="56">$B$21/$B$3</f>
        <v>0.09</v>
      </c>
      <c r="C102" s="299">
        <f t="shared" si="56"/>
        <v>0.09</v>
      </c>
      <c r="D102" s="299">
        <f t="shared" si="56"/>
        <v>0.09</v>
      </c>
      <c r="E102" s="299">
        <f t="shared" si="56"/>
        <v>0.09</v>
      </c>
      <c r="F102" s="299">
        <f t="shared" si="56"/>
        <v>0.09</v>
      </c>
      <c r="G102" s="299">
        <f t="shared" si="56"/>
        <v>0.09</v>
      </c>
      <c r="H102" s="299">
        <f t="shared" si="56"/>
        <v>0.09</v>
      </c>
      <c r="I102" s="299">
        <f t="shared" si="56"/>
        <v>0.09</v>
      </c>
      <c r="J102" s="299">
        <f t="shared" si="56"/>
        <v>0.09</v>
      </c>
      <c r="K102" s="299">
        <f t="shared" si="56"/>
        <v>0.09</v>
      </c>
      <c r="L102" s="299">
        <f t="shared" si="56"/>
        <v>0.09</v>
      </c>
      <c r="M102" s="299"/>
      <c r="N102" s="299"/>
      <c r="O102" s="299"/>
      <c r="P102" s="298"/>
      <c r="Q102" s="299">
        <f t="shared" ref="Q102:Q112" si="57">SUM(B102:P102)</f>
        <v>0.98999999999999977</v>
      </c>
      <c r="R102" s="37"/>
    </row>
    <row r="103" spans="1:18" s="38" customFormat="1" ht="15" customHeight="1">
      <c r="A103" s="320">
        <v>2015</v>
      </c>
      <c r="B103" s="299"/>
      <c r="C103" s="299">
        <f t="shared" ref="C103:L103" si="58">$C$21/$B$3</f>
        <v>1.5652659999999998</v>
      </c>
      <c r="D103" s="299">
        <f t="shared" si="58"/>
        <v>1.5652659999999998</v>
      </c>
      <c r="E103" s="299">
        <f t="shared" si="58"/>
        <v>1.5652659999999998</v>
      </c>
      <c r="F103" s="299">
        <f t="shared" si="58"/>
        <v>1.5652659999999998</v>
      </c>
      <c r="G103" s="299">
        <f t="shared" si="58"/>
        <v>1.5652659999999998</v>
      </c>
      <c r="H103" s="299">
        <f t="shared" si="58"/>
        <v>1.5652659999999998</v>
      </c>
      <c r="I103" s="299">
        <f t="shared" si="58"/>
        <v>1.5652659999999998</v>
      </c>
      <c r="J103" s="299">
        <f t="shared" si="58"/>
        <v>1.5652659999999998</v>
      </c>
      <c r="K103" s="299">
        <f t="shared" si="58"/>
        <v>1.5652659999999998</v>
      </c>
      <c r="L103" s="299">
        <f t="shared" si="58"/>
        <v>1.5652659999999998</v>
      </c>
      <c r="M103" s="299"/>
      <c r="N103" s="299"/>
      <c r="O103" s="299"/>
      <c r="P103" s="298"/>
      <c r="Q103" s="299">
        <f t="shared" si="57"/>
        <v>15.652659999999996</v>
      </c>
      <c r="R103" s="37"/>
    </row>
    <row r="104" spans="1:18" s="38" customFormat="1" ht="15" customHeight="1">
      <c r="A104" s="320">
        <v>2016</v>
      </c>
      <c r="B104" s="299"/>
      <c r="C104" s="299"/>
      <c r="D104" s="299">
        <f t="shared" ref="D104:L104" si="59">$D$21/$B$3</f>
        <v>1.2679566807999998</v>
      </c>
      <c r="E104" s="299">
        <f t="shared" si="59"/>
        <v>1.2679566807999998</v>
      </c>
      <c r="F104" s="299">
        <f t="shared" si="59"/>
        <v>1.2679566807999998</v>
      </c>
      <c r="G104" s="299">
        <f t="shared" si="59"/>
        <v>1.2679566807999998</v>
      </c>
      <c r="H104" s="299">
        <f t="shared" si="59"/>
        <v>1.2679566807999998</v>
      </c>
      <c r="I104" s="299">
        <f t="shared" si="59"/>
        <v>1.2679566807999998</v>
      </c>
      <c r="J104" s="299">
        <f t="shared" si="59"/>
        <v>1.2679566807999998</v>
      </c>
      <c r="K104" s="299">
        <f t="shared" si="59"/>
        <v>1.2679566807999998</v>
      </c>
      <c r="L104" s="299">
        <f t="shared" si="59"/>
        <v>1.2679566807999998</v>
      </c>
      <c r="M104" s="299"/>
      <c r="N104" s="299"/>
      <c r="O104" s="299"/>
      <c r="P104" s="298"/>
      <c r="Q104" s="299">
        <f t="shared" si="57"/>
        <v>11.411610127199996</v>
      </c>
      <c r="R104" s="37"/>
    </row>
    <row r="105" spans="1:18" s="38" customFormat="1" ht="15" customHeight="1">
      <c r="A105" s="320">
        <v>2017</v>
      </c>
      <c r="B105" s="299"/>
      <c r="C105" s="299"/>
      <c r="D105" s="299"/>
      <c r="E105" s="299">
        <f t="shared" ref="E105:L105" si="60">$E$21/$B$3</f>
        <v>9.245101975536798</v>
      </c>
      <c r="F105" s="299">
        <f t="shared" si="60"/>
        <v>9.245101975536798</v>
      </c>
      <c r="G105" s="299">
        <f t="shared" si="60"/>
        <v>9.245101975536798</v>
      </c>
      <c r="H105" s="299">
        <f t="shared" si="60"/>
        <v>9.245101975536798</v>
      </c>
      <c r="I105" s="299">
        <f t="shared" si="60"/>
        <v>9.245101975536798</v>
      </c>
      <c r="J105" s="299">
        <f t="shared" si="60"/>
        <v>9.245101975536798</v>
      </c>
      <c r="K105" s="299">
        <f t="shared" si="60"/>
        <v>9.245101975536798</v>
      </c>
      <c r="L105" s="299">
        <f t="shared" si="60"/>
        <v>9.245101975536798</v>
      </c>
      <c r="M105" s="299"/>
      <c r="N105" s="299"/>
      <c r="O105" s="299"/>
      <c r="P105" s="298"/>
      <c r="Q105" s="299">
        <f t="shared" si="57"/>
        <v>73.960815804294384</v>
      </c>
      <c r="R105" s="37"/>
    </row>
    <row r="106" spans="1:18" s="38" customFormat="1" ht="15" customHeight="1">
      <c r="A106" s="320">
        <v>2018</v>
      </c>
      <c r="B106" s="299"/>
      <c r="C106" s="299"/>
      <c r="D106" s="299"/>
      <c r="E106" s="299"/>
      <c r="F106" s="299">
        <f t="shared" ref="F106:L106" si="61">$F$21/$B$3</f>
        <v>4.5261702427395738</v>
      </c>
      <c r="G106" s="299">
        <f t="shared" si="61"/>
        <v>4.5261702427395738</v>
      </c>
      <c r="H106" s="299">
        <f t="shared" si="61"/>
        <v>4.5261702427395738</v>
      </c>
      <c r="I106" s="299">
        <f t="shared" si="61"/>
        <v>4.5261702427395738</v>
      </c>
      <c r="J106" s="299">
        <f t="shared" si="61"/>
        <v>4.5261702427395738</v>
      </c>
      <c r="K106" s="299">
        <f t="shared" si="61"/>
        <v>4.5261702427395738</v>
      </c>
      <c r="L106" s="299">
        <f t="shared" si="61"/>
        <v>4.5261702427395738</v>
      </c>
      <c r="M106" s="299"/>
      <c r="N106" s="299"/>
      <c r="O106" s="299"/>
      <c r="P106" s="298"/>
      <c r="Q106" s="299">
        <f t="shared" si="57"/>
        <v>31.683191699177019</v>
      </c>
      <c r="R106" s="37"/>
    </row>
    <row r="107" spans="1:18" s="38" customFormat="1" ht="15" customHeight="1">
      <c r="A107" s="320">
        <v>2019</v>
      </c>
      <c r="B107" s="299"/>
      <c r="C107" s="299"/>
      <c r="D107" s="299"/>
      <c r="E107" s="299"/>
      <c r="F107" s="299"/>
      <c r="G107" s="299">
        <f t="shared" ref="G107:L107" si="62">$G$21/$B$3</f>
        <v>0</v>
      </c>
      <c r="H107" s="299">
        <f t="shared" si="62"/>
        <v>0</v>
      </c>
      <c r="I107" s="299">
        <f t="shared" si="62"/>
        <v>0</v>
      </c>
      <c r="J107" s="299">
        <f t="shared" si="62"/>
        <v>0</v>
      </c>
      <c r="K107" s="299">
        <f t="shared" si="62"/>
        <v>0</v>
      </c>
      <c r="L107" s="299">
        <f t="shared" si="62"/>
        <v>0</v>
      </c>
      <c r="M107" s="299"/>
      <c r="N107" s="299"/>
      <c r="O107" s="299"/>
      <c r="P107" s="298"/>
      <c r="Q107" s="299">
        <f t="shared" si="57"/>
        <v>0</v>
      </c>
      <c r="R107" s="37"/>
    </row>
    <row r="108" spans="1:18" s="38" customFormat="1" ht="15" customHeight="1">
      <c r="A108" s="320">
        <v>2020</v>
      </c>
      <c r="B108" s="299"/>
      <c r="C108" s="299"/>
      <c r="D108" s="299"/>
      <c r="E108" s="299"/>
      <c r="F108" s="299"/>
      <c r="G108" s="299"/>
      <c r="H108" s="299">
        <f>$H$21/$B$3</f>
        <v>0</v>
      </c>
      <c r="I108" s="299">
        <f>$H$21/$B$3</f>
        <v>0</v>
      </c>
      <c r="J108" s="299">
        <f>$H$21/$B$3</f>
        <v>0</v>
      </c>
      <c r="K108" s="299">
        <f>$H$21/$B$3</f>
        <v>0</v>
      </c>
      <c r="L108" s="299">
        <f>$H$21/$B$3</f>
        <v>0</v>
      </c>
      <c r="M108" s="299"/>
      <c r="N108" s="299"/>
      <c r="O108" s="299"/>
      <c r="P108" s="298"/>
      <c r="Q108" s="299">
        <f t="shared" si="57"/>
        <v>0</v>
      </c>
      <c r="R108" s="37"/>
    </row>
    <row r="109" spans="1:18" s="38" customFormat="1" ht="15" customHeight="1">
      <c r="A109" s="320">
        <v>2021</v>
      </c>
      <c r="B109" s="299"/>
      <c r="C109" s="299"/>
      <c r="D109" s="299"/>
      <c r="E109" s="299"/>
      <c r="F109" s="299"/>
      <c r="G109" s="299"/>
      <c r="H109" s="299"/>
      <c r="I109" s="299">
        <f>$I$21/$B$3</f>
        <v>0</v>
      </c>
      <c r="J109" s="299">
        <f>$I$21/$B$3</f>
        <v>0</v>
      </c>
      <c r="K109" s="299">
        <f>$I$21/$B$3</f>
        <v>0</v>
      </c>
      <c r="L109" s="299">
        <f>$I$21/$B$3</f>
        <v>0</v>
      </c>
      <c r="M109" s="299"/>
      <c r="N109" s="299"/>
      <c r="O109" s="299"/>
      <c r="P109" s="298"/>
      <c r="Q109" s="299">
        <f t="shared" si="57"/>
        <v>0</v>
      </c>
      <c r="R109" s="37"/>
    </row>
    <row r="110" spans="1:18" s="38" customFormat="1" ht="15" customHeight="1">
      <c r="A110" s="320">
        <v>2022</v>
      </c>
      <c r="B110" s="299"/>
      <c r="C110" s="299"/>
      <c r="D110" s="299"/>
      <c r="E110" s="299"/>
      <c r="F110" s="299"/>
      <c r="G110" s="299"/>
      <c r="H110" s="299"/>
      <c r="I110" s="299"/>
      <c r="J110" s="299">
        <f>$J$21/$B$3</f>
        <v>0</v>
      </c>
      <c r="K110" s="299">
        <f>$J$21/$B$3</f>
        <v>0</v>
      </c>
      <c r="L110" s="299">
        <f>$J$21/$B$3</f>
        <v>0</v>
      </c>
      <c r="M110" s="299"/>
      <c r="N110" s="299"/>
      <c r="O110" s="299"/>
      <c r="P110" s="298"/>
      <c r="Q110" s="299">
        <f t="shared" si="57"/>
        <v>0</v>
      </c>
      <c r="R110" s="37"/>
    </row>
    <row r="111" spans="1:18" s="38" customFormat="1" ht="15" customHeight="1">
      <c r="A111" s="320">
        <v>2023</v>
      </c>
      <c r="B111" s="299"/>
      <c r="C111" s="299"/>
      <c r="D111" s="299"/>
      <c r="E111" s="299"/>
      <c r="F111" s="299"/>
      <c r="G111" s="299"/>
      <c r="H111" s="299"/>
      <c r="I111" s="299"/>
      <c r="J111" s="299"/>
      <c r="K111" s="299">
        <f>$K$21/$B$3</f>
        <v>0</v>
      </c>
      <c r="L111" s="299">
        <f>$K$21/$B$3</f>
        <v>0</v>
      </c>
      <c r="M111" s="299"/>
      <c r="N111" s="299"/>
      <c r="O111" s="299"/>
      <c r="P111" s="298"/>
      <c r="Q111" s="299">
        <f t="shared" si="57"/>
        <v>0</v>
      </c>
      <c r="R111" s="37"/>
    </row>
    <row r="112" spans="1:18" s="38" customFormat="1" ht="15" customHeight="1">
      <c r="A112" s="320">
        <v>2024</v>
      </c>
      <c r="B112" s="299"/>
      <c r="C112" s="299"/>
      <c r="D112" s="299"/>
      <c r="E112" s="299"/>
      <c r="F112" s="299"/>
      <c r="G112" s="299"/>
      <c r="H112" s="299"/>
      <c r="I112" s="299"/>
      <c r="J112" s="299"/>
      <c r="K112" s="299"/>
      <c r="L112" s="299">
        <f>$L$21/$B$3</f>
        <v>0</v>
      </c>
      <c r="M112" s="299"/>
      <c r="N112" s="299"/>
      <c r="O112" s="299"/>
      <c r="P112" s="298"/>
      <c r="Q112" s="299">
        <f t="shared" si="57"/>
        <v>0</v>
      </c>
      <c r="R112" s="37"/>
    </row>
    <row r="113" spans="1:18" s="38" customFormat="1" ht="15" customHeight="1" thickBot="1">
      <c r="A113" s="321"/>
      <c r="B113" s="302">
        <f t="shared" ref="B113:L113" si="63">SUM(B102:B112)</f>
        <v>0.09</v>
      </c>
      <c r="C113" s="302">
        <f t="shared" si="63"/>
        <v>1.6552659999999999</v>
      </c>
      <c r="D113" s="302">
        <f t="shared" si="63"/>
        <v>2.9232226807999995</v>
      </c>
      <c r="E113" s="302">
        <f t="shared" si="63"/>
        <v>12.168324656336797</v>
      </c>
      <c r="F113" s="302">
        <f t="shared" si="63"/>
        <v>16.694494899076371</v>
      </c>
      <c r="G113" s="302">
        <f t="shared" si="63"/>
        <v>16.694494899076371</v>
      </c>
      <c r="H113" s="302">
        <f t="shared" si="63"/>
        <v>16.694494899076371</v>
      </c>
      <c r="I113" s="302">
        <f t="shared" si="63"/>
        <v>16.694494899076371</v>
      </c>
      <c r="J113" s="302">
        <f t="shared" si="63"/>
        <v>16.694494899076371</v>
      </c>
      <c r="K113" s="302">
        <f t="shared" si="63"/>
        <v>16.694494899076371</v>
      </c>
      <c r="L113" s="302">
        <f t="shared" si="63"/>
        <v>16.694494899076371</v>
      </c>
      <c r="M113" s="302"/>
      <c r="N113" s="302"/>
      <c r="O113" s="299"/>
      <c r="P113" s="298"/>
      <c r="Q113" s="302">
        <f>SUM(Q102:Q112)</f>
        <v>133.69827763067141</v>
      </c>
      <c r="R113" s="37"/>
    </row>
    <row r="114" spans="1:18" ht="15" customHeight="1" thickTop="1"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Q114" s="57"/>
    </row>
    <row r="115" spans="1:18" ht="15" customHeight="1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Q115" s="57"/>
    </row>
    <row r="116" spans="1:18" ht="15" customHeight="1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Q116" s="57"/>
    </row>
    <row r="117" spans="1:18" ht="15" customHeight="1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Q117" s="57"/>
    </row>
    <row r="118" spans="1:18" ht="15" customHeight="1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Q118" s="57"/>
    </row>
    <row r="119" spans="1:18" ht="15" customHeight="1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Q119" s="57"/>
    </row>
    <row r="120" spans="1:18" ht="15" customHeight="1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Q120" s="57"/>
    </row>
    <row r="121" spans="1:18" ht="15" customHeight="1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Q121" s="57"/>
    </row>
    <row r="122" spans="1:18" ht="15" customHeight="1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Q122" s="57"/>
    </row>
    <row r="123" spans="1:18" ht="15" customHeight="1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Q123" s="57"/>
    </row>
    <row r="124" spans="1:18" ht="1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Q124" s="33"/>
    </row>
    <row r="125" spans="1:18" ht="15" customHeight="1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Q125" s="33"/>
    </row>
    <row r="126" spans="1:18" ht="15" customHeight="1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Q126" s="33"/>
    </row>
    <row r="127" spans="1:18" ht="15" customHeight="1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Q127" s="33"/>
    </row>
    <row r="128" spans="1:18" ht="15" customHeight="1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Q128" s="33"/>
    </row>
    <row r="129" spans="2:17" ht="15" customHeight="1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Q129" s="33"/>
    </row>
    <row r="130" spans="2:17" ht="15" customHeight="1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Q130" s="33"/>
    </row>
    <row r="131" spans="2:17" ht="15" customHeight="1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Q131" s="33"/>
    </row>
    <row r="132" spans="2:17" ht="15" customHeight="1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Q132" s="33"/>
    </row>
    <row r="133" spans="2:17" ht="15" customHeight="1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Q133" s="33"/>
    </row>
    <row r="134" spans="2:17" ht="15" customHeight="1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Q134" s="33"/>
    </row>
    <row r="135" spans="2:17" ht="15" customHeight="1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Q135" s="33"/>
    </row>
    <row r="136" spans="2:17" ht="15" customHeight="1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Q136" s="33"/>
    </row>
    <row r="137" spans="2:17" ht="15" customHeight="1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Q137" s="33"/>
    </row>
    <row r="138" spans="2:17" ht="15" customHeight="1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Q138" s="33"/>
    </row>
    <row r="139" spans="2:17" ht="15" customHeight="1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Q139" s="33"/>
    </row>
    <row r="140" spans="2:17" ht="15" customHeight="1">
      <c r="Q140" s="33"/>
    </row>
    <row r="141" spans="2:17" ht="15" customHeight="1">
      <c r="Q141" s="33"/>
    </row>
    <row r="142" spans="2:17" ht="15" customHeight="1">
      <c r="Q142" s="33"/>
    </row>
    <row r="143" spans="2:17" ht="15" customHeight="1">
      <c r="Q143" s="33"/>
    </row>
    <row r="144" spans="2:17" ht="15" customHeight="1">
      <c r="Q144" s="33"/>
    </row>
    <row r="145" spans="17:17" ht="15" customHeight="1">
      <c r="Q145" s="33"/>
    </row>
    <row r="146" spans="17:17" ht="15" customHeight="1">
      <c r="Q146" s="33"/>
    </row>
    <row r="147" spans="17:17" ht="15" customHeight="1">
      <c r="Q147" s="33"/>
    </row>
    <row r="148" spans="17:17" ht="15" customHeight="1">
      <c r="Q148" s="33"/>
    </row>
    <row r="149" spans="17:17" ht="15" customHeight="1">
      <c r="Q149" s="33"/>
    </row>
    <row r="150" spans="17:17" ht="15" customHeight="1">
      <c r="Q150" s="33"/>
    </row>
    <row r="151" spans="17:17" ht="15" customHeight="1">
      <c r="Q151" s="33"/>
    </row>
    <row r="152" spans="17:17" ht="15" customHeight="1">
      <c r="Q152" s="33"/>
    </row>
    <row r="153" spans="17:17" ht="15" customHeight="1">
      <c r="Q153" s="33"/>
    </row>
    <row r="154" spans="17:17" ht="15" customHeight="1">
      <c r="Q154" s="33"/>
    </row>
    <row r="155" spans="17:17" ht="15" customHeight="1">
      <c r="Q155" s="33"/>
    </row>
    <row r="156" spans="17:17" ht="15" customHeight="1">
      <c r="Q156" s="33"/>
    </row>
    <row r="157" spans="17:17" ht="15" customHeight="1">
      <c r="Q157" s="33"/>
    </row>
    <row r="158" spans="17:17" ht="15" customHeight="1">
      <c r="Q158" s="33"/>
    </row>
    <row r="159" spans="17:17" ht="15" customHeight="1">
      <c r="Q159" s="33"/>
    </row>
    <row r="160" spans="17:17" ht="15" customHeight="1">
      <c r="Q160" s="33"/>
    </row>
    <row r="161" spans="17:17" ht="15" customHeight="1">
      <c r="Q161" s="33"/>
    </row>
    <row r="162" spans="17:17" ht="15" customHeight="1">
      <c r="Q162" s="33"/>
    </row>
    <row r="163" spans="17:17" ht="15" customHeight="1">
      <c r="Q163" s="33"/>
    </row>
    <row r="164" spans="17:17" ht="15" customHeight="1">
      <c r="Q164" s="33"/>
    </row>
    <row r="165" spans="17:17" ht="15" customHeight="1">
      <c r="Q165" s="33"/>
    </row>
  </sheetData>
  <mergeCells count="1">
    <mergeCell ref="R74:U74"/>
  </mergeCells>
  <printOptions horizontalCentered="1"/>
  <pageMargins left="0.25" right="0.25" top="0.75" bottom="0.75" header="0.3" footer="0.3"/>
  <pageSetup paperSize="3" scale="5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81533A5F912F043BDFDFB0F024A50EB" ma:contentTypeVersion="" ma:contentTypeDescription="Create a new document." ma:contentTypeScope="" ma:versionID="191e7f1d0a5c4e3fc99b080f0ab5c007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Props1.xml><?xml version="1.0" encoding="utf-8"?>
<ds:datastoreItem xmlns:ds="http://schemas.openxmlformats.org/officeDocument/2006/customXml" ds:itemID="{068BA483-1465-4E6E-925B-184ACAC8CFC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A95520-8901-4079-B0A9-EED5467DFB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B56297D-50D7-4670-ADF9-D11EAF241E96}">
  <ds:schemaRefs>
    <ds:schemaRef ds:uri="http://purl.org/dc/terms/"/>
    <ds:schemaRef ds:uri="http://purl.org/dc/dcmitype/"/>
    <ds:schemaRef ds:uri="http://schemas.microsoft.com/office/2006/metadata/properties"/>
    <ds:schemaRef ds:uri="c85253b9-0a55-49a1-98ad-b5b6252d7079"/>
    <ds:schemaRef ds:uri="http://www.w3.org/XML/1998/namespace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6</vt:i4>
      </vt:variant>
    </vt:vector>
  </HeadingPairs>
  <TitlesOfParts>
    <vt:vector size="50" baseType="lpstr">
      <vt:lpstr>Cost Benefit Summary</vt:lpstr>
      <vt:lpstr>Rev Reqt Summary</vt:lpstr>
      <vt:lpstr>100 Basis Point Incentive Value</vt:lpstr>
      <vt:lpstr>Assumptions (Inputs)</vt:lpstr>
      <vt:lpstr>CapEx (2014 Dollars)</vt:lpstr>
      <vt:lpstr>CapEx (Escalated)</vt:lpstr>
      <vt:lpstr>1-2017</vt:lpstr>
      <vt:lpstr>1-2026</vt:lpstr>
      <vt:lpstr>1 (w 100pt incentive)</vt:lpstr>
      <vt:lpstr>2a-2017</vt:lpstr>
      <vt:lpstr>2a-2026</vt:lpstr>
      <vt:lpstr>2a (w 100pt incentive)</vt:lpstr>
      <vt:lpstr>2b-2017</vt:lpstr>
      <vt:lpstr>2b-2026</vt:lpstr>
      <vt:lpstr>2b-2026 (w 100pt incentive)</vt:lpstr>
      <vt:lpstr>2c-2026</vt:lpstr>
      <vt:lpstr>2c-2026 (w 100pt incentive)</vt:lpstr>
      <vt:lpstr>3a-2017</vt:lpstr>
      <vt:lpstr>3a-2026</vt:lpstr>
      <vt:lpstr>5</vt:lpstr>
      <vt:lpstr>3b-2017</vt:lpstr>
      <vt:lpstr>3b-2026</vt:lpstr>
      <vt:lpstr>3c-2017</vt:lpstr>
      <vt:lpstr>3c-2026</vt:lpstr>
      <vt:lpstr>3d-2017</vt:lpstr>
      <vt:lpstr>3d-2026</vt:lpstr>
      <vt:lpstr>4a-2017</vt:lpstr>
      <vt:lpstr>4a-2026</vt:lpstr>
      <vt:lpstr>4b-2017</vt:lpstr>
      <vt:lpstr>4b-2026</vt:lpstr>
      <vt:lpstr>4c-2017</vt:lpstr>
      <vt:lpstr>4c-2026</vt:lpstr>
      <vt:lpstr>4d-2017</vt:lpstr>
      <vt:lpstr>4d-2026</vt:lpstr>
      <vt:lpstr>4e-2017</vt:lpstr>
      <vt:lpstr>4e-2026</vt:lpstr>
      <vt:lpstr>4f-2017</vt:lpstr>
      <vt:lpstr>4f-2026</vt:lpstr>
      <vt:lpstr>4g-2017</vt:lpstr>
      <vt:lpstr>4g-2026</vt:lpstr>
      <vt:lpstr>Capital Structure</vt:lpstr>
      <vt:lpstr>TaxDepr</vt:lpstr>
      <vt:lpstr>Book Depreciation Rate</vt:lpstr>
      <vt:lpstr>Tax Rates</vt:lpstr>
      <vt:lpstr>'100 Basis Point Incentive Value'!Print_Area</vt:lpstr>
      <vt:lpstr>'5'!Print_Area</vt:lpstr>
      <vt:lpstr>'Rev Reqt Summary'!Print_Area</vt:lpstr>
      <vt:lpstr>'100 Basis Point Incentive Value'!Print_Titles</vt:lpstr>
      <vt:lpstr>'5'!Print_Titles</vt:lpstr>
      <vt:lpstr>'Rev Reqt Summary'!Print_Titles</vt:lpstr>
    </vt:vector>
  </TitlesOfParts>
  <Company>Consolidated Edison of New York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SCIRBONAC</dc:creator>
  <cp:lastModifiedBy>Lee, Betty</cp:lastModifiedBy>
  <cp:lastPrinted>2015-08-13T18:40:46Z</cp:lastPrinted>
  <dcterms:created xsi:type="dcterms:W3CDTF">2009-12-16T13:10:29Z</dcterms:created>
  <dcterms:modified xsi:type="dcterms:W3CDTF">2015-08-28T17:46:32Z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0x010100A81533A5F912F043BDFDFB0F024A50EB</vt:lpwstr>
  </property>
</Properties>
</file>